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mc:AlternateContent xmlns:mc="http://schemas.openxmlformats.org/markup-compatibility/2006">
    <mc:Choice Requires="x15">
      <x15ac:absPath xmlns:x15ac="http://schemas.microsoft.com/office/spreadsheetml/2010/11/ac" url="C:\Users\marke\Documents\_COVID\NHDB\DB_2021\"/>
    </mc:Choice>
  </mc:AlternateContent>
  <xr:revisionPtr revIDLastSave="0" documentId="13_ncr:1_{2D2DB139-7577-49A4-B449-60BAFA5E1CFC}" xr6:coauthVersionLast="47" xr6:coauthVersionMax="47" xr10:uidLastSave="{00000000-0000-0000-0000-000000000000}"/>
  <bookViews>
    <workbookView xWindow="20" yWindow="180" windowWidth="17360" windowHeight="9530" tabRatio="597" xr2:uid="{00000000-000D-0000-FFFF-FFFF00000000}"/>
  </bookViews>
  <sheets>
    <sheet name="Titles" sheetId="1" r:id="rId1"/>
    <sheet name="Introduction" sheetId="2" r:id="rId2"/>
    <sheet name="06.01" sheetId="3" r:id="rId3"/>
    <sheet name="06.02" sheetId="4" r:id="rId4"/>
    <sheet name="06.03" sheetId="5" r:id="rId5"/>
    <sheet name="06.04" sheetId="164" r:id="rId6"/>
    <sheet name="06.05" sheetId="6" r:id="rId7"/>
    <sheet name="06.06" sheetId="7" r:id="rId8"/>
    <sheet name="06.07" sheetId="8" r:id="rId9"/>
    <sheet name="06.08" sheetId="9" r:id="rId10"/>
    <sheet name="06.09" sheetId="10" r:id="rId11"/>
    <sheet name="06.10" sheetId="11" r:id="rId12"/>
    <sheet name="06.11" sheetId="12" r:id="rId13"/>
    <sheet name="06.12" sheetId="13" r:id="rId14"/>
    <sheet name="06.13" sheetId="153" r:id="rId15"/>
    <sheet name="06.14" sheetId="15" r:id="rId16"/>
    <sheet name="06.15" sheetId="165" r:id="rId17"/>
    <sheet name="06.16" sheetId="166" r:id="rId18"/>
    <sheet name="06.17" sheetId="167" r:id="rId19"/>
    <sheet name="06.18" sheetId="168" r:id="rId20"/>
    <sheet name="06.19" sheetId="169" r:id="rId21"/>
    <sheet name="06.20" sheetId="170" r:id="rId22"/>
    <sheet name="06.21" sheetId="171" r:id="rId23"/>
    <sheet name="06.22" sheetId="172" r:id="rId24"/>
    <sheet name="06.23" sheetId="173" r:id="rId25"/>
    <sheet name="06.24" sheetId="174" r:id="rId26"/>
    <sheet name="06.25" sheetId="175" r:id="rId27"/>
    <sheet name="06.26" sheetId="110" r:id="rId28"/>
    <sheet name="06.27" sheetId="152" r:id="rId29"/>
    <sheet name="06.28" sheetId="138" r:id="rId30"/>
    <sheet name="06.29" sheetId="137" r:id="rId31"/>
    <sheet name="06.30" sheetId="151" r:id="rId32"/>
    <sheet name="06.31" sheetId="30" r:id="rId33"/>
    <sheet name="06.32" sheetId="34" r:id="rId34"/>
    <sheet name="06.33" sheetId="112" r:id="rId35"/>
    <sheet name="06.34" sheetId="36" r:id="rId36"/>
    <sheet name="06.35" sheetId="37" r:id="rId37"/>
    <sheet name="06.36" sheetId="38" r:id="rId38"/>
    <sheet name="06.37" sheetId="113" r:id="rId39"/>
    <sheet name="06.38" sheetId="40" r:id="rId40"/>
    <sheet name="06.39" sheetId="41" r:id="rId41"/>
    <sheet name="06.40" sheetId="42" r:id="rId42"/>
    <sheet name="06.41" sheetId="43" r:id="rId43"/>
    <sheet name="06.42" sheetId="114" r:id="rId44"/>
    <sheet name="06.43" sheetId="115" r:id="rId45"/>
    <sheet name="06.44" sheetId="46" r:id="rId46"/>
    <sheet name="06.45" sheetId="119" r:id="rId47"/>
    <sheet name="06.46" sheetId="48" r:id="rId48"/>
    <sheet name="06.47" sheetId="116" r:id="rId49"/>
    <sheet name="06.48" sheetId="50" r:id="rId50"/>
    <sheet name="06.49" sheetId="117" r:id="rId51"/>
    <sheet name="06.50" sheetId="118" r:id="rId52"/>
    <sheet name="06.51" sheetId="53" r:id="rId53"/>
    <sheet name="06.52" sheetId="111" r:id="rId54"/>
    <sheet name="06.53" sheetId="122" r:id="rId55"/>
    <sheet name="06.54" sheetId="123" r:id="rId56"/>
    <sheet name="06.55" sheetId="124" r:id="rId57"/>
    <sheet name="06.56" sheetId="125" r:id="rId58"/>
    <sheet name="06.57" sheetId="126" r:id="rId59"/>
    <sheet name="06.58" sheetId="154" r:id="rId60"/>
    <sheet name="06.59" sheetId="155" r:id="rId61"/>
    <sheet name="06.60" sheetId="156" r:id="rId62"/>
    <sheet name="06.61" sheetId="157" r:id="rId63"/>
    <sheet name="06.62" sheetId="158" r:id="rId64"/>
    <sheet name="06.63" sheetId="139" r:id="rId65"/>
    <sheet name="06.64" sheetId="140" r:id="rId66"/>
    <sheet name="06.65" sheetId="141" r:id="rId67"/>
    <sheet name="06.66" sheetId="142" r:id="rId68"/>
    <sheet name="06.67" sheetId="143" r:id="rId69"/>
    <sheet name="06.68" sheetId="144" r:id="rId70"/>
    <sheet name="06.69" sheetId="60" r:id="rId71"/>
    <sheet name="06.70" sheetId="105" r:id="rId72"/>
    <sheet name="06.71" sheetId="107" r:id="rId73"/>
    <sheet name="06.72" sheetId="145" r:id="rId74"/>
    <sheet name="06.73" sheetId="150" r:id="rId75"/>
    <sheet name="06.74" sheetId="159" r:id="rId76"/>
    <sheet name="06.75" sheetId="160" r:id="rId77"/>
    <sheet name="06.76" sheetId="161" r:id="rId78"/>
    <sheet name="06.77" sheetId="127" r:id="rId79"/>
    <sheet name="06.78" sheetId="128" r:id="rId80"/>
    <sheet name="06.79" sheetId="129" r:id="rId81"/>
    <sheet name="06.80" sheetId="130" r:id="rId82"/>
    <sheet name="06.81" sheetId="131" r:id="rId83"/>
    <sheet name="06.82" sheetId="132" r:id="rId84"/>
    <sheet name="06.83" sheetId="133" r:id="rId85"/>
    <sheet name="06.84" sheetId="134" r:id="rId86"/>
    <sheet name="06.85" sheetId="109" r:id="rId87"/>
    <sheet name="06.86" sheetId="81" r:id="rId88"/>
    <sheet name="06.87" sheetId="106" r:id="rId89"/>
    <sheet name="06.88" sheetId="98" r:id="rId90"/>
    <sheet name="06.89" sheetId="103" r:id="rId91"/>
    <sheet name="06.90" sheetId="85" r:id="rId92"/>
    <sheet name="06.91" sheetId="100" r:id="rId93"/>
    <sheet name="06.92" sheetId="87" r:id="rId94"/>
    <sheet name="06.93" sheetId="102" r:id="rId95"/>
    <sheet name="06.94" sheetId="89" r:id="rId96"/>
    <sheet name="06.95" sheetId="94" r:id="rId97"/>
    <sheet name="06.96" sheetId="91" r:id="rId98"/>
    <sheet name="06.97" sheetId="93" r:id="rId99"/>
    <sheet name="06.98" sheetId="95" r:id="rId10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2" i="110" l="1"/>
  <c r="H42" i="110" s="1"/>
  <c r="B41" i="110"/>
  <c r="H41" i="110" s="1"/>
  <c r="F40" i="110"/>
  <c r="B40" i="110"/>
  <c r="H40" i="110" s="1"/>
  <c r="F39" i="110"/>
  <c r="B39" i="110"/>
  <c r="H39" i="110" s="1"/>
  <c r="F38" i="110"/>
  <c r="B38" i="110"/>
  <c r="H38" i="110" s="1"/>
  <c r="H37" i="110"/>
  <c r="F37" i="110"/>
  <c r="B37" i="110"/>
  <c r="H36" i="110"/>
  <c r="F36" i="110"/>
  <c r="B36" i="110"/>
  <c r="B35" i="110"/>
  <c r="H35" i="110" s="1"/>
  <c r="B34" i="110"/>
  <c r="H34" i="110" s="1"/>
  <c r="B32" i="110"/>
  <c r="H32" i="110" s="1"/>
  <c r="F31" i="110"/>
  <c r="B31" i="110"/>
  <c r="H31" i="110" s="1"/>
  <c r="B30" i="110"/>
  <c r="H30" i="110" s="1"/>
  <c r="H29" i="110"/>
  <c r="F29" i="110"/>
  <c r="B29" i="110"/>
  <c r="H28" i="110"/>
  <c r="B28" i="110"/>
  <c r="F28" i="110" s="1"/>
  <c r="B27" i="110"/>
  <c r="H27" i="110" s="1"/>
  <c r="B26" i="110"/>
  <c r="H26" i="110" s="1"/>
  <c r="B25" i="110"/>
  <c r="H25" i="110" s="1"/>
  <c r="B24" i="110"/>
  <c r="H24" i="110" s="1"/>
  <c r="F23" i="110"/>
  <c r="B23" i="110"/>
  <c r="H23" i="110" s="1"/>
  <c r="B22" i="110"/>
  <c r="H22" i="110" s="1"/>
  <c r="B21" i="110"/>
  <c r="H21" i="110" s="1"/>
  <c r="H20" i="110"/>
  <c r="B20" i="110"/>
  <c r="F20" i="110" s="1"/>
  <c r="B19" i="110"/>
  <c r="H19" i="110" s="1"/>
  <c r="B18" i="110"/>
  <c r="H18" i="110" s="1"/>
  <c r="B17" i="110"/>
  <c r="H17" i="110" s="1"/>
  <c r="B16" i="110"/>
  <c r="H16" i="110" s="1"/>
  <c r="F15" i="110"/>
  <c r="B15" i="110"/>
  <c r="H15" i="110" s="1"/>
  <c r="B14" i="110"/>
  <c r="H14" i="110" s="1"/>
  <c r="H13" i="110"/>
  <c r="F13" i="110"/>
  <c r="B13" i="110"/>
  <c r="H12" i="110"/>
  <c r="B12" i="110"/>
  <c r="F12" i="110" s="1"/>
  <c r="B11" i="110"/>
  <c r="H11" i="110" s="1"/>
  <c r="B10" i="110"/>
  <c r="H10" i="110" s="1"/>
  <c r="B9" i="110"/>
  <c r="H9" i="110" s="1"/>
  <c r="B8" i="110"/>
  <c r="H8" i="110" s="1"/>
  <c r="F7" i="110"/>
  <c r="B7" i="110"/>
  <c r="H7" i="110" s="1"/>
  <c r="N11" i="12"/>
  <c r="O11" i="12" s="1"/>
  <c r="N10" i="12"/>
  <c r="O10" i="12" s="1"/>
  <c r="N9" i="12"/>
  <c r="O9" i="12" s="1"/>
  <c r="N8" i="12"/>
  <c r="O8" i="12" s="1"/>
  <c r="N7" i="12"/>
  <c r="O7" i="12" s="1"/>
  <c r="N6" i="12"/>
  <c r="O6" i="12" s="1"/>
  <c r="N5" i="12"/>
  <c r="O5" i="12" s="1"/>
  <c r="M27" i="6"/>
  <c r="K27" i="6"/>
  <c r="G27" i="6"/>
  <c r="E27" i="6"/>
  <c r="C27" i="6"/>
  <c r="M26" i="6"/>
  <c r="K26" i="6"/>
  <c r="G26" i="6"/>
  <c r="E26" i="6"/>
  <c r="C26" i="6"/>
  <c r="M25" i="6"/>
  <c r="K25" i="6"/>
  <c r="I25" i="6"/>
  <c r="G25" i="6"/>
  <c r="E25" i="6"/>
  <c r="C25" i="6"/>
  <c r="M24" i="6"/>
  <c r="K24" i="6"/>
  <c r="I24" i="6"/>
  <c r="G24" i="6"/>
  <c r="E24" i="6"/>
  <c r="C24" i="6"/>
  <c r="M23" i="6"/>
  <c r="K23" i="6"/>
  <c r="I23" i="6"/>
  <c r="G23" i="6"/>
  <c r="E23" i="6"/>
  <c r="C23" i="6"/>
  <c r="M22" i="6"/>
  <c r="K22" i="6"/>
  <c r="I22" i="6"/>
  <c r="G22" i="6"/>
  <c r="E22" i="6"/>
  <c r="C22" i="6"/>
  <c r="M21" i="6"/>
  <c r="K21" i="6"/>
  <c r="I21" i="6"/>
  <c r="G21" i="6"/>
  <c r="E21" i="6"/>
  <c r="C21" i="6"/>
  <c r="M20" i="6"/>
  <c r="K20" i="6"/>
  <c r="I20" i="6"/>
  <c r="G20" i="6"/>
  <c r="E20" i="6"/>
  <c r="C20" i="6"/>
  <c r="M19" i="6"/>
  <c r="K19" i="6"/>
  <c r="I19" i="6"/>
  <c r="G19" i="6"/>
  <c r="E19" i="6"/>
  <c r="C19" i="6"/>
  <c r="M18" i="6"/>
  <c r="K18" i="6"/>
  <c r="I18" i="6"/>
  <c r="G18" i="6"/>
  <c r="E18" i="6"/>
  <c r="C18" i="6"/>
  <c r="M17" i="6"/>
  <c r="K17" i="6"/>
  <c r="I17" i="6"/>
  <c r="G17" i="6"/>
  <c r="E17" i="6"/>
  <c r="C17" i="6"/>
  <c r="M16" i="6"/>
  <c r="K16" i="6"/>
  <c r="I16" i="6"/>
  <c r="G16" i="6"/>
  <c r="E16" i="6"/>
  <c r="C16" i="6"/>
  <c r="M15" i="6"/>
  <c r="K15" i="6"/>
  <c r="I15" i="6"/>
  <c r="G15" i="6"/>
  <c r="E15" i="6"/>
  <c r="C15" i="6"/>
  <c r="M14" i="6"/>
  <c r="K14" i="6"/>
  <c r="I14" i="6"/>
  <c r="G14" i="6"/>
  <c r="E14" i="6"/>
  <c r="C14" i="6"/>
  <c r="M13" i="6"/>
  <c r="K13" i="6"/>
  <c r="I13" i="6"/>
  <c r="G13" i="6"/>
  <c r="E13" i="6"/>
  <c r="C13" i="6"/>
  <c r="M12" i="6"/>
  <c r="K12" i="6"/>
  <c r="I12" i="6"/>
  <c r="G12" i="6"/>
  <c r="E12" i="6"/>
  <c r="C12" i="6"/>
  <c r="M11" i="6"/>
  <c r="K11" i="6"/>
  <c r="I11" i="6"/>
  <c r="G11" i="6"/>
  <c r="E11" i="6"/>
  <c r="C11" i="6"/>
  <c r="M10" i="6"/>
  <c r="K10" i="6"/>
  <c r="I10" i="6"/>
  <c r="G10" i="6"/>
  <c r="E10" i="6"/>
  <c r="C10" i="6"/>
  <c r="M9" i="6"/>
  <c r="K9" i="6"/>
  <c r="I9" i="6"/>
  <c r="G9" i="6"/>
  <c r="E9" i="6"/>
  <c r="C9" i="6"/>
  <c r="M8" i="6"/>
  <c r="K8" i="6"/>
  <c r="I8" i="6"/>
  <c r="G8" i="6"/>
  <c r="E8" i="6"/>
  <c r="C8" i="6"/>
  <c r="M7" i="6"/>
  <c r="K7" i="6"/>
  <c r="I7" i="6"/>
  <c r="G7" i="6"/>
  <c r="E7" i="6"/>
  <c r="C7" i="6"/>
  <c r="M6" i="6"/>
  <c r="K6" i="6"/>
  <c r="I6" i="6"/>
  <c r="G6" i="6"/>
  <c r="E6" i="6"/>
  <c r="C6" i="6"/>
  <c r="M5" i="6"/>
  <c r="K5" i="6"/>
  <c r="I5" i="6"/>
  <c r="G5" i="6"/>
  <c r="E5" i="6"/>
  <c r="C5" i="6"/>
  <c r="G20" i="164"/>
  <c r="E20" i="164"/>
  <c r="C20" i="164"/>
  <c r="G19" i="164"/>
  <c r="E19" i="164"/>
  <c r="C19" i="164"/>
  <c r="G18" i="164"/>
  <c r="E18" i="164"/>
  <c r="C18" i="164"/>
  <c r="G17" i="164"/>
  <c r="E17" i="164"/>
  <c r="C17" i="164"/>
  <c r="G16" i="164"/>
  <c r="E16" i="164"/>
  <c r="C16" i="164"/>
  <c r="G15" i="164"/>
  <c r="E15" i="164"/>
  <c r="C15" i="164"/>
  <c r="G14" i="164"/>
  <c r="E14" i="164"/>
  <c r="C14" i="164"/>
  <c r="G13" i="164"/>
  <c r="E13" i="164"/>
  <c r="C13" i="164"/>
  <c r="G12" i="164"/>
  <c r="E12" i="164"/>
  <c r="C12" i="164"/>
  <c r="G11" i="164"/>
  <c r="E11" i="164"/>
  <c r="C11" i="164"/>
  <c r="G10" i="164"/>
  <c r="E10" i="164"/>
  <c r="C10" i="164"/>
  <c r="G9" i="164"/>
  <c r="E9" i="164"/>
  <c r="C9" i="164"/>
  <c r="G8" i="164"/>
  <c r="E8" i="164"/>
  <c r="C8" i="164"/>
  <c r="G7" i="164"/>
  <c r="E7" i="164"/>
  <c r="C7" i="164"/>
  <c r="G6" i="164"/>
  <c r="E6" i="164"/>
  <c r="C6" i="164"/>
  <c r="G5" i="164"/>
  <c r="E5" i="164"/>
  <c r="C5" i="164"/>
  <c r="Q256" i="15"/>
  <c r="Q254" i="15"/>
  <c r="Q247" i="15"/>
  <c r="O153" i="15"/>
  <c r="L153" i="15"/>
  <c r="G153" i="15"/>
  <c r="D153" i="15"/>
  <c r="P149" i="15"/>
  <c r="P153" i="15" s="1"/>
  <c r="O149" i="15"/>
  <c r="M149" i="15"/>
  <c r="M153" i="15" s="1"/>
  <c r="L149" i="15"/>
  <c r="H149" i="15"/>
  <c r="H153" i="15" s="1"/>
  <c r="G149" i="15"/>
  <c r="E149" i="15"/>
  <c r="E153" i="15" s="1"/>
  <c r="D149" i="15"/>
  <c r="R147" i="15"/>
  <c r="Q147" i="15"/>
  <c r="Q149" i="15" s="1"/>
  <c r="Q153" i="15" s="1"/>
  <c r="P147" i="15"/>
  <c r="O147" i="15"/>
  <c r="N147" i="15"/>
  <c r="M147" i="15"/>
  <c r="L147" i="15"/>
  <c r="K147" i="15"/>
  <c r="J147" i="15"/>
  <c r="I147" i="15"/>
  <c r="I149" i="15" s="1"/>
  <c r="I153" i="15" s="1"/>
  <c r="H147" i="15"/>
  <c r="G147" i="15"/>
  <c r="F147" i="15"/>
  <c r="E147" i="15"/>
  <c r="D147" i="15"/>
  <c r="C147" i="15"/>
  <c r="B147" i="15"/>
  <c r="R139" i="15"/>
  <c r="R149" i="15" s="1"/>
  <c r="R153" i="15" s="1"/>
  <c r="Q139" i="15"/>
  <c r="P139" i="15"/>
  <c r="O139" i="15"/>
  <c r="N139" i="15"/>
  <c r="N149" i="15" s="1"/>
  <c r="N153" i="15" s="1"/>
  <c r="M139" i="15"/>
  <c r="L139" i="15"/>
  <c r="K139" i="15"/>
  <c r="K149" i="15" s="1"/>
  <c r="K153" i="15" s="1"/>
  <c r="J139" i="15"/>
  <c r="J149" i="15" s="1"/>
  <c r="J153" i="15" s="1"/>
  <c r="I139" i="15"/>
  <c r="H139" i="15"/>
  <c r="G139" i="15"/>
  <c r="F139" i="15"/>
  <c r="F149" i="15" s="1"/>
  <c r="F153" i="15" s="1"/>
  <c r="E139" i="15"/>
  <c r="D139" i="15"/>
  <c r="C139" i="15"/>
  <c r="C149" i="15" s="1"/>
  <c r="C153" i="15" s="1"/>
  <c r="B139" i="15"/>
  <c r="B149" i="15" s="1"/>
  <c r="B153" i="15" s="1"/>
  <c r="R120" i="15"/>
  <c r="Q120" i="15"/>
  <c r="P120" i="15"/>
  <c r="O120" i="15"/>
  <c r="N120" i="15"/>
  <c r="M120" i="15"/>
  <c r="L120" i="15"/>
  <c r="K120" i="15"/>
  <c r="J120" i="15"/>
  <c r="I120" i="15"/>
  <c r="H120" i="15"/>
  <c r="G120" i="15"/>
  <c r="F120" i="15"/>
  <c r="E120" i="15"/>
  <c r="D120" i="15"/>
  <c r="C120" i="15"/>
  <c r="R112" i="15"/>
  <c r="R125" i="15" s="1"/>
  <c r="R122" i="15" s="1"/>
  <c r="Q112" i="15"/>
  <c r="Q125" i="15" s="1"/>
  <c r="Q122" i="15" s="1"/>
  <c r="P112" i="15"/>
  <c r="P125" i="15" s="1"/>
  <c r="P122" i="15" s="1"/>
  <c r="O112" i="15"/>
  <c r="O125" i="15" s="1"/>
  <c r="O122" i="15" s="1"/>
  <c r="N112" i="15"/>
  <c r="N125" i="15" s="1"/>
  <c r="N122" i="15" s="1"/>
  <c r="M112" i="15"/>
  <c r="M125" i="15" s="1"/>
  <c r="M122" i="15" s="1"/>
  <c r="L112" i="15"/>
  <c r="L125" i="15" s="1"/>
  <c r="L122" i="15" s="1"/>
  <c r="K112" i="15"/>
  <c r="K125" i="15" s="1"/>
  <c r="K122" i="15" s="1"/>
  <c r="J112" i="15"/>
  <c r="J125" i="15" s="1"/>
  <c r="J122" i="15" s="1"/>
  <c r="I112" i="15"/>
  <c r="I125" i="15" s="1"/>
  <c r="I122" i="15" s="1"/>
  <c r="H112" i="15"/>
  <c r="H125" i="15" s="1"/>
  <c r="H122" i="15" s="1"/>
  <c r="G112" i="15"/>
  <c r="G125" i="15" s="1"/>
  <c r="G122" i="15" s="1"/>
  <c r="F112" i="15"/>
  <c r="F125" i="15" s="1"/>
  <c r="F122" i="15" s="1"/>
  <c r="E112" i="15"/>
  <c r="E125" i="15" s="1"/>
  <c r="E122" i="15" s="1"/>
  <c r="D112" i="15"/>
  <c r="D125" i="15" s="1"/>
  <c r="D122" i="15" s="1"/>
  <c r="C112" i="15"/>
  <c r="C125" i="15" s="1"/>
  <c r="C122" i="15" s="1"/>
  <c r="R98" i="15"/>
  <c r="R95" i="15" s="1"/>
  <c r="P98" i="15"/>
  <c r="P95" i="15" s="1"/>
  <c r="O98" i="15"/>
  <c r="O95" i="15" s="1"/>
  <c r="K98" i="15"/>
  <c r="K95" i="15" s="1"/>
  <c r="J98" i="15"/>
  <c r="J95" i="15" s="1"/>
  <c r="H98" i="15"/>
  <c r="H95" i="15" s="1"/>
  <c r="G98" i="15"/>
  <c r="G95" i="15" s="1"/>
  <c r="C98" i="15"/>
  <c r="C95" i="15" s="1"/>
  <c r="B98" i="15"/>
  <c r="R93" i="15"/>
  <c r="Q93" i="15"/>
  <c r="P93" i="15"/>
  <c r="O93" i="15"/>
  <c r="N93" i="15"/>
  <c r="M93" i="15"/>
  <c r="L93" i="15"/>
  <c r="K93" i="15"/>
  <c r="J93" i="15"/>
  <c r="I93" i="15"/>
  <c r="H93" i="15"/>
  <c r="G93" i="15"/>
  <c r="F93" i="15"/>
  <c r="E93" i="15"/>
  <c r="D93" i="15"/>
  <c r="C93" i="15"/>
  <c r="R85" i="15"/>
  <c r="Q85" i="15"/>
  <c r="Q98" i="15" s="1"/>
  <c r="Q95" i="15" s="1"/>
  <c r="P85" i="15"/>
  <c r="O85" i="15"/>
  <c r="N85" i="15"/>
  <c r="N98" i="15" s="1"/>
  <c r="N95" i="15" s="1"/>
  <c r="M85" i="15"/>
  <c r="M98" i="15" s="1"/>
  <c r="M95" i="15" s="1"/>
  <c r="L85" i="15"/>
  <c r="L98" i="15" s="1"/>
  <c r="L95" i="15" s="1"/>
  <c r="K85" i="15"/>
  <c r="J85" i="15"/>
  <c r="I85" i="15"/>
  <c r="I98" i="15" s="1"/>
  <c r="I95" i="15" s="1"/>
  <c r="H85" i="15"/>
  <c r="G85" i="15"/>
  <c r="F85" i="15"/>
  <c r="F98" i="15" s="1"/>
  <c r="F95" i="15" s="1"/>
  <c r="E85" i="15"/>
  <c r="E98" i="15" s="1"/>
  <c r="E95" i="15" s="1"/>
  <c r="D85" i="15"/>
  <c r="D98" i="15" s="1"/>
  <c r="D95" i="15" s="1"/>
  <c r="C85" i="15"/>
  <c r="Q70" i="15"/>
  <c r="P70" i="15"/>
  <c r="L70" i="15"/>
  <c r="K70" i="15"/>
  <c r="I70" i="15"/>
  <c r="H70" i="15"/>
  <c r="D70" i="15"/>
  <c r="C70" i="15"/>
  <c r="R68" i="15"/>
  <c r="Q68" i="15"/>
  <c r="P68" i="15"/>
  <c r="O68" i="15"/>
  <c r="N68" i="15"/>
  <c r="M68" i="15"/>
  <c r="M70" i="15" s="1"/>
  <c r="L68" i="15"/>
  <c r="K68" i="15"/>
  <c r="J68" i="15"/>
  <c r="I68" i="15"/>
  <c r="H68" i="15"/>
  <c r="G68" i="15"/>
  <c r="F68" i="15"/>
  <c r="E68" i="15"/>
  <c r="E70" i="15" s="1"/>
  <c r="D68" i="15"/>
  <c r="C68" i="15"/>
  <c r="B68" i="15"/>
  <c r="R60" i="15"/>
  <c r="R70" i="15" s="1"/>
  <c r="Q60" i="15"/>
  <c r="P60" i="15"/>
  <c r="O60" i="15"/>
  <c r="O70" i="15" s="1"/>
  <c r="N60" i="15"/>
  <c r="N70" i="15" s="1"/>
  <c r="M60" i="15"/>
  <c r="L60" i="15"/>
  <c r="K60" i="15"/>
  <c r="J60" i="15"/>
  <c r="J70" i="15" s="1"/>
  <c r="I60" i="15"/>
  <c r="H60" i="15"/>
  <c r="G60" i="15"/>
  <c r="G70" i="15" s="1"/>
  <c r="F60" i="15"/>
  <c r="F70" i="15" s="1"/>
  <c r="E60" i="15"/>
  <c r="D60" i="15"/>
  <c r="C60" i="15"/>
  <c r="B60" i="15"/>
  <c r="B70" i="15" s="1"/>
  <c r="R43" i="15"/>
  <c r="Q43" i="15"/>
  <c r="P43" i="15"/>
  <c r="O43" i="15"/>
  <c r="N43" i="15"/>
  <c r="M43" i="15"/>
  <c r="L43" i="15"/>
  <c r="K43" i="15"/>
  <c r="J43" i="15"/>
  <c r="I43" i="15"/>
  <c r="H43" i="15"/>
  <c r="G43" i="15"/>
  <c r="F43" i="15"/>
  <c r="E43" i="15"/>
  <c r="D43" i="15"/>
  <c r="C43" i="15"/>
  <c r="R35" i="15"/>
  <c r="R45" i="15" s="1"/>
  <c r="Q35" i="15"/>
  <c r="Q45" i="15" s="1"/>
  <c r="P35" i="15"/>
  <c r="P45" i="15" s="1"/>
  <c r="O35" i="15"/>
  <c r="O45" i="15" s="1"/>
  <c r="N35" i="15"/>
  <c r="N45" i="15" s="1"/>
  <c r="M35" i="15"/>
  <c r="M45" i="15" s="1"/>
  <c r="L35" i="15"/>
  <c r="L45" i="15" s="1"/>
  <c r="K35" i="15"/>
  <c r="K45" i="15" s="1"/>
  <c r="J35" i="15"/>
  <c r="J45" i="15" s="1"/>
  <c r="I35" i="15"/>
  <c r="I45" i="15" s="1"/>
  <c r="H35" i="15"/>
  <c r="H45" i="15" s="1"/>
  <c r="G35" i="15"/>
  <c r="G45" i="15" s="1"/>
  <c r="F35" i="15"/>
  <c r="F45" i="15" s="1"/>
  <c r="E35" i="15"/>
  <c r="E45" i="15" s="1"/>
  <c r="D35" i="15"/>
  <c r="D45" i="15" s="1"/>
  <c r="C35" i="15"/>
  <c r="C45" i="15" s="1"/>
  <c r="R18" i="15"/>
  <c r="Q18" i="15"/>
  <c r="P18" i="15"/>
  <c r="O18" i="15"/>
  <c r="N18" i="15"/>
  <c r="M18" i="15"/>
  <c r="L18" i="15"/>
  <c r="K18" i="15"/>
  <c r="J18" i="15"/>
  <c r="I18" i="15"/>
  <c r="H18" i="15"/>
  <c r="G18" i="15"/>
  <c r="F18" i="15"/>
  <c r="E18" i="15"/>
  <c r="D18" i="15"/>
  <c r="C18" i="15"/>
  <c r="R10" i="15"/>
  <c r="R20" i="15" s="1"/>
  <c r="Q10" i="15"/>
  <c r="Q20" i="15" s="1"/>
  <c r="P10" i="15"/>
  <c r="P20" i="15" s="1"/>
  <c r="O10" i="15"/>
  <c r="O20" i="15" s="1"/>
  <c r="N10" i="15"/>
  <c r="N20" i="15" s="1"/>
  <c r="M10" i="15"/>
  <c r="M20" i="15" s="1"/>
  <c r="L10" i="15"/>
  <c r="L20" i="15" s="1"/>
  <c r="K10" i="15"/>
  <c r="K20" i="15" s="1"/>
  <c r="J10" i="15"/>
  <c r="J20" i="15" s="1"/>
  <c r="I10" i="15"/>
  <c r="I20" i="15" s="1"/>
  <c r="H10" i="15"/>
  <c r="H20" i="15" s="1"/>
  <c r="G10" i="15"/>
  <c r="G20" i="15" s="1"/>
  <c r="F10" i="15"/>
  <c r="F20" i="15" s="1"/>
  <c r="E10" i="15"/>
  <c r="E20" i="15" s="1"/>
  <c r="D10" i="15"/>
  <c r="D20" i="15" s="1"/>
  <c r="C10" i="15"/>
  <c r="C20" i="15" s="1"/>
  <c r="Q337" i="7"/>
  <c r="Q336" i="7"/>
  <c r="Q335" i="7"/>
  <c r="Q334" i="7"/>
  <c r="Q333" i="7"/>
  <c r="Q332" i="7"/>
  <c r="Q331" i="7"/>
  <c r="Q330" i="7"/>
  <c r="Q329" i="7"/>
  <c r="Q328" i="7"/>
  <c r="Q327" i="7"/>
  <c r="Q326" i="7"/>
  <c r="Q325" i="7"/>
  <c r="Q324" i="7"/>
  <c r="Q323" i="7"/>
  <c r="Q322" i="7"/>
  <c r="Q321" i="7"/>
  <c r="Q320" i="7"/>
  <c r="Q319" i="7"/>
  <c r="Q318" i="7"/>
  <c r="Q317" i="7"/>
  <c r="Q316" i="7"/>
  <c r="Q315" i="7"/>
  <c r="Q314" i="7"/>
  <c r="Q313" i="7"/>
  <c r="Q312" i="7"/>
  <c r="Q311" i="7"/>
  <c r="Q310" i="7"/>
  <c r="Q309" i="7"/>
  <c r="Q308" i="7"/>
  <c r="Q307" i="7"/>
  <c r="Q306" i="7"/>
  <c r="Q305" i="7"/>
  <c r="Q297" i="7"/>
  <c r="Q295" i="7"/>
  <c r="Q294" i="7"/>
  <c r="Q293" i="7"/>
  <c r="Q292" i="7"/>
  <c r="Q291" i="7"/>
  <c r="Q290" i="7"/>
  <c r="Q289" i="7"/>
  <c r="Q288" i="7"/>
  <c r="Q287" i="7"/>
  <c r="Q286" i="7"/>
  <c r="Q285" i="7"/>
  <c r="Q284" i="7"/>
  <c r="Q283" i="7"/>
  <c r="Q282" i="7"/>
  <c r="Q281" i="7"/>
  <c r="Q280" i="7"/>
  <c r="Q279" i="7"/>
  <c r="Q278" i="7"/>
  <c r="Q271" i="7"/>
  <c r="Q270" i="7"/>
  <c r="Q269" i="7"/>
  <c r="Q268" i="7"/>
  <c r="Q267" i="7"/>
  <c r="Q266" i="7"/>
  <c r="Q265" i="7"/>
  <c r="Q264" i="7"/>
  <c r="Q263" i="7"/>
  <c r="Q262" i="7"/>
  <c r="Q261" i="7"/>
  <c r="Q260" i="7"/>
  <c r="Q259" i="7"/>
  <c r="Q258" i="7"/>
  <c r="Q256" i="7"/>
  <c r="Q255" i="7"/>
  <c r="Q254" i="7"/>
  <c r="Q253" i="7"/>
  <c r="Q252" i="7"/>
  <c r="Q251" i="7"/>
  <c r="Q250" i="7"/>
  <c r="Q249" i="7"/>
  <c r="Q248" i="7"/>
  <c r="Q247" i="7"/>
  <c r="Q246" i="7"/>
  <c r="Q245" i="7"/>
  <c r="Q244" i="7"/>
  <c r="Q243" i="7"/>
  <c r="Q242" i="7"/>
  <c r="Q241" i="7"/>
  <c r="Q240" i="7"/>
  <c r="Q239" i="7"/>
  <c r="Q238" i="7"/>
  <c r="Q237" i="7"/>
  <c r="Q236" i="7"/>
  <c r="Q235" i="7"/>
  <c r="Q234" i="7"/>
  <c r="Q233" i="7"/>
  <c r="Q232" i="7"/>
  <c r="Q231" i="7"/>
  <c r="Q230" i="7"/>
  <c r="Q229" i="7"/>
  <c r="Q228" i="7"/>
  <c r="Q227" i="7"/>
  <c r="Q226" i="7"/>
  <c r="Q224" i="7"/>
  <c r="Q223" i="7"/>
  <c r="Q222" i="7"/>
  <c r="Q221" i="7"/>
  <c r="Q220" i="7"/>
  <c r="Q219" i="7"/>
  <c r="Q218" i="7"/>
  <c r="Q217" i="7"/>
  <c r="Q216" i="7"/>
  <c r="Q209" i="7"/>
  <c r="Q208" i="7"/>
  <c r="Q207" i="7"/>
  <c r="Q206" i="7"/>
  <c r="Q205" i="7"/>
  <c r="Q204" i="7"/>
  <c r="Q203" i="7"/>
  <c r="Q202" i="7"/>
  <c r="Q201" i="7"/>
  <c r="Q200" i="7"/>
  <c r="Q199" i="7"/>
  <c r="Q198" i="7"/>
  <c r="Q197" i="7"/>
  <c r="Q196" i="7"/>
  <c r="Q195" i="7"/>
  <c r="Q194" i="7"/>
  <c r="Q193" i="7"/>
  <c r="Q192" i="7"/>
  <c r="Q191" i="7"/>
  <c r="Q190" i="7"/>
  <c r="Q189" i="7"/>
  <c r="Q188" i="7"/>
  <c r="Q187" i="7"/>
  <c r="Q186" i="7"/>
  <c r="Q185" i="7"/>
  <c r="Q184" i="7"/>
  <c r="Q183" i="7"/>
  <c r="Q182" i="7"/>
  <c r="Q181" i="7"/>
  <c r="Q180" i="7"/>
  <c r="Q179" i="7"/>
  <c r="Q178" i="7"/>
  <c r="Q177" i="7"/>
  <c r="Q176" i="7"/>
  <c r="Q169" i="7"/>
  <c r="Q168" i="7"/>
  <c r="Q167" i="7"/>
  <c r="Q166" i="7"/>
  <c r="Q165" i="7"/>
  <c r="Q164" i="7"/>
  <c r="Q163" i="7"/>
  <c r="Q162" i="7"/>
  <c r="Q161" i="7"/>
  <c r="Q160" i="7"/>
  <c r="Q159" i="7"/>
  <c r="Q158" i="7"/>
  <c r="Q157" i="7"/>
  <c r="Q156" i="7"/>
  <c r="Q155" i="7"/>
  <c r="Q154" i="7"/>
  <c r="Q153" i="7"/>
  <c r="Q152" i="7"/>
  <c r="Q151" i="7"/>
  <c r="Q150" i="7"/>
  <c r="Q149" i="7"/>
  <c r="Q148" i="7"/>
  <c r="Q147" i="7"/>
  <c r="Q146" i="7"/>
  <c r="Q145" i="7"/>
  <c r="Q144" i="7"/>
  <c r="Q143" i="7"/>
  <c r="Q142" i="7"/>
  <c r="Q141" i="7"/>
  <c r="Q140" i="7"/>
  <c r="Q139" i="7"/>
  <c r="Q138" i="7"/>
  <c r="Q137" i="7"/>
  <c r="Q136" i="7"/>
  <c r="Q134" i="7"/>
  <c r="Q132" i="7"/>
  <c r="Q131" i="7"/>
  <c r="Q130" i="7"/>
  <c r="Q129" i="7"/>
  <c r="Q128" i="7"/>
  <c r="Q127" i="7"/>
  <c r="Q126" i="7"/>
  <c r="Q125" i="7"/>
  <c r="Q124" i="7"/>
  <c r="Q123" i="7"/>
  <c r="Q122" i="7"/>
  <c r="Q121" i="7"/>
  <c r="Q114" i="7"/>
  <c r="Q113" i="7"/>
  <c r="Q112" i="7"/>
  <c r="Q111" i="7"/>
  <c r="Q110" i="7"/>
  <c r="Q109" i="7"/>
  <c r="Q108" i="7"/>
  <c r="Q107" i="7"/>
  <c r="Q106" i="7"/>
  <c r="Q105" i="7"/>
  <c r="Q104" i="7"/>
  <c r="Q103" i="7"/>
  <c r="Q102" i="7"/>
  <c r="Q101" i="7"/>
  <c r="Q100" i="7"/>
  <c r="Q99" i="7"/>
  <c r="Q98" i="7"/>
  <c r="Q97" i="7"/>
  <c r="Q96" i="7"/>
  <c r="Q95" i="7"/>
  <c r="Q94" i="7"/>
  <c r="Q93" i="7"/>
  <c r="Q92" i="7"/>
  <c r="Q91" i="7"/>
  <c r="Q90" i="7"/>
  <c r="Q89" i="7"/>
  <c r="Q88" i="7"/>
  <c r="Q87" i="7"/>
  <c r="Q86" i="7"/>
  <c r="Q85" i="7"/>
  <c r="Q84" i="7"/>
  <c r="Q83" i="7"/>
  <c r="Q82" i="7"/>
  <c r="Q81" i="7"/>
  <c r="Q80" i="7"/>
  <c r="Q79" i="7"/>
  <c r="Q78" i="7"/>
  <c r="Q77" i="7"/>
  <c r="Q76" i="7"/>
  <c r="Q75" i="7"/>
  <c r="Q74" i="7"/>
  <c r="Q73" i="7"/>
  <c r="Q72" i="7"/>
  <c r="Q71" i="7"/>
  <c r="Q69" i="7"/>
  <c r="Q68" i="7"/>
  <c r="Q67" i="7"/>
  <c r="Q66" i="7"/>
  <c r="Q65" i="7"/>
  <c r="Q64" i="7"/>
  <c r="Q63" i="7"/>
  <c r="Q62" i="7"/>
  <c r="Q61" i="7"/>
  <c r="Q60" i="7"/>
  <c r="Q59" i="7"/>
  <c r="Q58" i="7"/>
  <c r="Q57" i="7"/>
  <c r="Q56" i="7"/>
  <c r="Q49" i="7"/>
  <c r="Q48" i="7"/>
  <c r="Q47" i="7"/>
  <c r="Q46" i="7"/>
  <c r="Q45" i="7"/>
  <c r="Q44" i="7"/>
  <c r="Q43" i="7"/>
  <c r="Q42" i="7"/>
  <c r="Q41" i="7"/>
  <c r="Q40" i="7"/>
  <c r="Q39" i="7"/>
  <c r="Q38" i="7"/>
  <c r="Q37" i="7"/>
  <c r="Q36" i="7"/>
  <c r="Q35" i="7"/>
  <c r="Q34" i="7"/>
  <c r="Q33" i="7"/>
  <c r="Q32" i="7"/>
  <c r="Q31" i="7"/>
  <c r="Q30" i="7"/>
  <c r="Q29" i="7"/>
  <c r="Q28" i="7"/>
  <c r="Q27" i="7"/>
  <c r="Q26" i="7"/>
  <c r="Q25" i="7"/>
  <c r="Q24" i="7"/>
  <c r="Q23" i="7"/>
  <c r="Q21" i="7"/>
  <c r="Q20" i="7"/>
  <c r="Q19" i="7"/>
  <c r="Q18" i="7"/>
  <c r="Q17" i="7"/>
  <c r="Q16" i="7"/>
  <c r="Q15" i="7"/>
  <c r="Q14" i="7"/>
  <c r="Q13" i="7"/>
  <c r="Q11" i="7"/>
  <c r="Q9" i="7"/>
  <c r="Q8" i="7"/>
  <c r="Q7" i="7"/>
  <c r="AC337" i="7"/>
  <c r="AC336" i="7"/>
  <c r="AC335" i="7"/>
  <c r="AC334" i="7"/>
  <c r="AC333" i="7"/>
  <c r="AC332" i="7"/>
  <c r="AC331" i="7"/>
  <c r="AC330" i="7"/>
  <c r="AC329" i="7"/>
  <c r="AC328" i="7"/>
  <c r="AC327" i="7"/>
  <c r="AC326" i="7"/>
  <c r="AC325" i="7"/>
  <c r="AC324" i="7"/>
  <c r="AC323" i="7"/>
  <c r="AC322" i="7"/>
  <c r="AC321" i="7"/>
  <c r="AC320" i="7"/>
  <c r="AC319" i="7"/>
  <c r="AC318" i="7"/>
  <c r="AC317" i="7"/>
  <c r="AC316" i="7"/>
  <c r="AC315" i="7"/>
  <c r="AC314" i="7"/>
  <c r="AC313" i="7"/>
  <c r="AC312" i="7"/>
  <c r="AC311" i="7"/>
  <c r="AC310" i="7"/>
  <c r="AC309" i="7"/>
  <c r="AC308" i="7"/>
  <c r="AC307" i="7"/>
  <c r="AC306" i="7"/>
  <c r="AC305" i="7"/>
  <c r="AC298" i="7"/>
  <c r="AC297" i="7"/>
  <c r="AC295" i="7"/>
  <c r="AC294" i="7"/>
  <c r="AC293" i="7"/>
  <c r="AC292" i="7"/>
  <c r="AC291" i="7"/>
  <c r="AC290" i="7"/>
  <c r="AC289" i="7"/>
  <c r="AC288" i="7"/>
  <c r="AC287" i="7"/>
  <c r="AC286" i="7"/>
  <c r="AC285" i="7"/>
  <c r="AC284" i="7"/>
  <c r="AC283" i="7"/>
  <c r="AC282" i="7"/>
  <c r="AC281" i="7"/>
  <c r="AC280" i="7"/>
  <c r="AC279" i="7"/>
  <c r="AC278" i="7"/>
  <c r="AC271" i="7"/>
  <c r="AC270" i="7"/>
  <c r="AC269" i="7"/>
  <c r="AC268" i="7"/>
  <c r="AC267" i="7"/>
  <c r="AC266" i="7"/>
  <c r="AC265" i="7"/>
  <c r="AC264" i="7"/>
  <c r="AC263" i="7"/>
  <c r="AC262" i="7"/>
  <c r="AC261" i="7"/>
  <c r="AC260" i="7"/>
  <c r="AC259" i="7"/>
  <c r="AC258" i="7"/>
  <c r="AC256" i="7"/>
  <c r="AC255" i="7"/>
  <c r="AC254" i="7"/>
  <c r="AC253" i="7"/>
  <c r="AC252" i="7"/>
  <c r="AC251" i="7"/>
  <c r="AC250" i="7"/>
  <c r="AC249" i="7"/>
  <c r="AC248" i="7"/>
  <c r="AC247" i="7"/>
  <c r="AC246" i="7"/>
  <c r="AC245" i="7"/>
  <c r="AC244" i="7"/>
  <c r="AC243" i="7"/>
  <c r="AC242" i="7"/>
  <c r="AC241" i="7"/>
  <c r="AC240" i="7"/>
  <c r="AC239" i="7"/>
  <c r="AC238" i="7"/>
  <c r="AC237" i="7"/>
  <c r="AC236" i="7"/>
  <c r="AC235" i="7"/>
  <c r="AC234" i="7"/>
  <c r="AC233" i="7"/>
  <c r="AC232" i="7"/>
  <c r="AC231" i="7"/>
  <c r="AC230" i="7"/>
  <c r="AC229" i="7"/>
  <c r="AC228" i="7"/>
  <c r="AC227" i="7"/>
  <c r="AC226" i="7"/>
  <c r="AC225" i="7"/>
  <c r="AC224" i="7"/>
  <c r="AC223" i="7"/>
  <c r="AC222" i="7"/>
  <c r="AC221" i="7"/>
  <c r="AC220" i="7"/>
  <c r="AC219" i="7"/>
  <c r="AC218" i="7"/>
  <c r="AC217" i="7"/>
  <c r="AC216" i="7"/>
  <c r="AC209" i="7"/>
  <c r="AC208" i="7"/>
  <c r="AC207" i="7"/>
  <c r="AC206" i="7"/>
  <c r="AC205" i="7"/>
  <c r="AC203" i="7"/>
  <c r="AC202" i="7"/>
  <c r="AC201" i="7"/>
  <c r="AC200" i="7"/>
  <c r="AC199" i="7"/>
  <c r="AC198" i="7"/>
  <c r="AC197" i="7"/>
  <c r="AC196" i="7"/>
  <c r="AC195" i="7"/>
  <c r="AC194" i="7"/>
  <c r="AC193" i="7"/>
  <c r="AC192" i="7"/>
  <c r="AC191" i="7"/>
  <c r="AC190" i="7"/>
  <c r="AC189" i="7"/>
  <c r="AC188" i="7"/>
  <c r="AC187" i="7"/>
  <c r="AC186" i="7"/>
  <c r="AC185" i="7"/>
  <c r="AC184" i="7"/>
  <c r="AC183" i="7"/>
  <c r="AC182" i="7"/>
  <c r="AC181" i="7"/>
  <c r="AC180" i="7"/>
  <c r="AC179" i="7"/>
  <c r="AC178" i="7"/>
  <c r="AC177" i="7"/>
  <c r="AC176" i="7"/>
  <c r="AC169" i="7"/>
  <c r="AC168" i="7"/>
  <c r="AC167" i="7"/>
  <c r="AC166" i="7"/>
  <c r="AC165" i="7"/>
  <c r="AC164" i="7"/>
  <c r="AC163" i="7"/>
  <c r="AC162" i="7"/>
  <c r="AC161" i="7"/>
  <c r="AC160" i="7"/>
  <c r="AC159" i="7"/>
  <c r="AC158" i="7"/>
  <c r="AC157" i="7"/>
  <c r="AC156" i="7"/>
  <c r="AC155" i="7"/>
  <c r="AC154" i="7"/>
  <c r="AC153" i="7"/>
  <c r="AC152" i="7"/>
  <c r="AC151" i="7"/>
  <c r="AC150" i="7"/>
  <c r="AC149" i="7"/>
  <c r="AC148" i="7"/>
  <c r="AC147" i="7"/>
  <c r="AC146" i="7"/>
  <c r="AC145" i="7"/>
  <c r="AC144" i="7"/>
  <c r="AC143" i="7"/>
  <c r="AC142" i="7"/>
  <c r="AC141" i="7"/>
  <c r="AC140" i="7"/>
  <c r="AC139" i="7"/>
  <c r="AC138" i="7"/>
  <c r="AC137" i="7"/>
  <c r="AC136" i="7"/>
  <c r="AC135" i="7"/>
  <c r="AC134" i="7"/>
  <c r="AC133" i="7"/>
  <c r="AC132" i="7"/>
  <c r="AC131" i="7"/>
  <c r="AC130" i="7"/>
  <c r="AC129" i="7"/>
  <c r="AC128" i="7"/>
  <c r="AC127" i="7"/>
  <c r="AC126" i="7"/>
  <c r="AC125" i="7"/>
  <c r="AC124" i="7"/>
  <c r="AC123" i="7"/>
  <c r="AC122" i="7"/>
  <c r="AC121" i="7"/>
  <c r="AC114" i="7"/>
  <c r="AC113" i="7"/>
  <c r="AC112" i="7"/>
  <c r="AC111" i="7"/>
  <c r="AC110" i="7"/>
  <c r="AC109" i="7"/>
  <c r="AC108" i="7"/>
  <c r="AC107" i="7"/>
  <c r="AC106" i="7"/>
  <c r="AC105" i="7"/>
  <c r="AC104" i="7"/>
  <c r="AC103" i="7"/>
  <c r="AC102" i="7"/>
  <c r="AC101" i="7"/>
  <c r="AC100" i="7"/>
  <c r="AC99" i="7"/>
  <c r="AC98" i="7"/>
  <c r="AC97" i="7"/>
  <c r="AC96" i="7"/>
  <c r="AC95" i="7"/>
  <c r="AC94" i="7"/>
  <c r="AC93" i="7"/>
  <c r="AC92" i="7"/>
  <c r="AC91" i="7"/>
  <c r="AC90" i="7"/>
  <c r="AC89" i="7"/>
  <c r="AC88" i="7"/>
  <c r="AC87" i="7"/>
  <c r="AC86" i="7"/>
  <c r="AC85" i="7"/>
  <c r="AC84" i="7"/>
  <c r="AC83" i="7"/>
  <c r="AC82" i="7"/>
  <c r="AC81" i="7"/>
  <c r="AC80" i="7"/>
  <c r="AC79" i="7"/>
  <c r="AC78" i="7"/>
  <c r="AC77" i="7"/>
  <c r="AC76" i="7"/>
  <c r="AC75" i="7"/>
  <c r="AC74" i="7"/>
  <c r="AC73" i="7"/>
  <c r="AC72" i="7"/>
  <c r="AC71" i="7"/>
  <c r="AC70" i="7"/>
  <c r="AC69" i="7"/>
  <c r="AC68" i="7"/>
  <c r="AC67" i="7"/>
  <c r="AC66" i="7"/>
  <c r="AC65" i="7"/>
  <c r="AC64" i="7"/>
  <c r="AC63" i="7"/>
  <c r="AC62" i="7"/>
  <c r="AC61" i="7"/>
  <c r="AC60" i="7"/>
  <c r="AC59" i="7"/>
  <c r="AC58" i="7"/>
  <c r="AC57" i="7"/>
  <c r="AC56" i="7"/>
  <c r="AC49" i="7"/>
  <c r="AC48" i="7"/>
  <c r="AC47" i="7"/>
  <c r="AC46" i="7"/>
  <c r="AC45" i="7"/>
  <c r="AC44" i="7"/>
  <c r="AC43" i="7"/>
  <c r="AC42" i="7"/>
  <c r="AC41" i="7"/>
  <c r="AC40" i="7"/>
  <c r="AC39" i="7"/>
  <c r="AC38" i="7"/>
  <c r="AC37" i="7"/>
  <c r="AC36" i="7"/>
  <c r="AC35" i="7"/>
  <c r="AC34" i="7"/>
  <c r="AC33" i="7"/>
  <c r="AC32" i="7"/>
  <c r="AC31" i="7"/>
  <c r="AC30" i="7"/>
  <c r="AC29" i="7"/>
  <c r="AC28" i="7"/>
  <c r="AC27" i="7"/>
  <c r="AC26" i="7"/>
  <c r="AC25" i="7"/>
  <c r="AC24" i="7"/>
  <c r="AC23" i="7"/>
  <c r="AC22" i="7"/>
  <c r="AC21" i="7"/>
  <c r="AC20" i="7"/>
  <c r="AC19" i="7"/>
  <c r="AC18" i="7"/>
  <c r="AC17" i="7"/>
  <c r="AC16" i="7"/>
  <c r="AC15" i="7"/>
  <c r="AC14" i="7"/>
  <c r="AC13" i="7"/>
  <c r="AC11" i="7"/>
  <c r="AC10" i="7"/>
  <c r="AC9" i="7"/>
  <c r="AC8" i="7"/>
  <c r="AC7" i="7"/>
  <c r="F10" i="110" l="1"/>
  <c r="F18" i="110"/>
  <c r="F26" i="110"/>
  <c r="F35" i="110"/>
  <c r="F21" i="110"/>
  <c r="F8" i="110"/>
  <c r="F16" i="110"/>
  <c r="F24" i="110"/>
  <c r="F32" i="110"/>
  <c r="F41" i="110"/>
  <c r="F11" i="110"/>
  <c r="F19" i="110"/>
  <c r="F27" i="110"/>
  <c r="F14" i="110"/>
  <c r="F22" i="110"/>
  <c r="F30" i="110"/>
  <c r="F9" i="110"/>
  <c r="F17" i="110"/>
  <c r="F25" i="110"/>
  <c r="F34" i="110"/>
  <c r="F42" i="110"/>
  <c r="Z337" i="7"/>
  <c r="W337" i="7"/>
  <c r="T337" i="7"/>
  <c r="N337" i="7"/>
  <c r="K337" i="7"/>
  <c r="H337" i="7"/>
  <c r="Z336" i="7"/>
  <c r="W336" i="7"/>
  <c r="T336" i="7"/>
  <c r="N336" i="7"/>
  <c r="K336" i="7"/>
  <c r="H336" i="7"/>
  <c r="Z335" i="7"/>
  <c r="W335" i="7"/>
  <c r="T335" i="7"/>
  <c r="N335" i="7"/>
  <c r="K335" i="7"/>
  <c r="H335" i="7"/>
  <c r="Z334" i="7"/>
  <c r="W334" i="7"/>
  <c r="T334" i="7"/>
  <c r="N334" i="7"/>
  <c r="K334" i="7"/>
  <c r="H334" i="7"/>
  <c r="Z333" i="7"/>
  <c r="W333" i="7"/>
  <c r="T333" i="7"/>
  <c r="N333" i="7"/>
  <c r="K333" i="7"/>
  <c r="H333" i="7"/>
  <c r="Z332" i="7"/>
  <c r="W332" i="7"/>
  <c r="T332" i="7"/>
  <c r="N332" i="7"/>
  <c r="K332" i="7"/>
  <c r="H332" i="7"/>
  <c r="Z331" i="7"/>
  <c r="W331" i="7"/>
  <c r="T331" i="7"/>
  <c r="N331" i="7"/>
  <c r="K331" i="7"/>
  <c r="H331" i="7"/>
  <c r="Z330" i="7"/>
  <c r="W330" i="7"/>
  <c r="T330" i="7"/>
  <c r="N330" i="7"/>
  <c r="K330" i="7"/>
  <c r="H330" i="7"/>
  <c r="Z329" i="7"/>
  <c r="W329" i="7"/>
  <c r="T329" i="7"/>
  <c r="N329" i="7"/>
  <c r="K329" i="7"/>
  <c r="H329" i="7"/>
  <c r="Z328" i="7"/>
  <c r="W328" i="7"/>
  <c r="T328" i="7"/>
  <c r="N328" i="7"/>
  <c r="K328" i="7"/>
  <c r="H328" i="7"/>
  <c r="Z327" i="7"/>
  <c r="W327" i="7"/>
  <c r="T327" i="7"/>
  <c r="N327" i="7"/>
  <c r="K327" i="7"/>
  <c r="H327" i="7"/>
  <c r="Z326" i="7"/>
  <c r="W326" i="7"/>
  <c r="T326" i="7"/>
  <c r="N326" i="7"/>
  <c r="K326" i="7"/>
  <c r="H326" i="7"/>
  <c r="Z325" i="7"/>
  <c r="W325" i="7"/>
  <c r="T325" i="7"/>
  <c r="N325" i="7"/>
  <c r="K325" i="7"/>
  <c r="H325" i="7"/>
  <c r="Z324" i="7"/>
  <c r="W324" i="7"/>
  <c r="T324" i="7"/>
  <c r="N324" i="7"/>
  <c r="K324" i="7"/>
  <c r="H324" i="7"/>
  <c r="Z323" i="7"/>
  <c r="W323" i="7"/>
  <c r="T323" i="7"/>
  <c r="N323" i="7"/>
  <c r="K323" i="7"/>
  <c r="H323" i="7"/>
  <c r="Z322" i="7"/>
  <c r="W322" i="7"/>
  <c r="T322" i="7"/>
  <c r="N322" i="7"/>
  <c r="K322" i="7"/>
  <c r="H322" i="7"/>
  <c r="Z321" i="7"/>
  <c r="W321" i="7"/>
  <c r="T321" i="7"/>
  <c r="N321" i="7"/>
  <c r="K321" i="7"/>
  <c r="H321" i="7"/>
  <c r="Z320" i="7"/>
  <c r="W320" i="7"/>
  <c r="T320" i="7"/>
  <c r="N320" i="7"/>
  <c r="K320" i="7"/>
  <c r="H320" i="7"/>
  <c r="Z319" i="7"/>
  <c r="W319" i="7"/>
  <c r="T319" i="7"/>
  <c r="N319" i="7"/>
  <c r="K319" i="7"/>
  <c r="H319" i="7"/>
  <c r="Z318" i="7"/>
  <c r="W318" i="7"/>
  <c r="T318" i="7"/>
  <c r="N318" i="7"/>
  <c r="K318" i="7"/>
  <c r="H318" i="7"/>
  <c r="Z317" i="7"/>
  <c r="W317" i="7"/>
  <c r="T317" i="7"/>
  <c r="N317" i="7"/>
  <c r="K317" i="7"/>
  <c r="H317" i="7"/>
  <c r="Z316" i="7"/>
  <c r="W316" i="7"/>
  <c r="T316" i="7"/>
  <c r="N316" i="7"/>
  <c r="K316" i="7"/>
  <c r="H316" i="7"/>
  <c r="Z315" i="7"/>
  <c r="W315" i="7"/>
  <c r="T315" i="7"/>
  <c r="N315" i="7"/>
  <c r="K315" i="7"/>
  <c r="H315" i="7"/>
  <c r="Z314" i="7"/>
  <c r="W314" i="7"/>
  <c r="T314" i="7"/>
  <c r="N314" i="7"/>
  <c r="K314" i="7"/>
  <c r="H314" i="7"/>
  <c r="Z313" i="7"/>
  <c r="W313" i="7"/>
  <c r="T313" i="7"/>
  <c r="N313" i="7"/>
  <c r="K313" i="7"/>
  <c r="H313" i="7"/>
  <c r="Z312" i="7"/>
  <c r="W312" i="7"/>
  <c r="T312" i="7"/>
  <c r="N312" i="7"/>
  <c r="K312" i="7"/>
  <c r="H312" i="7"/>
  <c r="Z311" i="7"/>
  <c r="W311" i="7"/>
  <c r="T311" i="7"/>
  <c r="N311" i="7"/>
  <c r="K311" i="7"/>
  <c r="H311" i="7"/>
  <c r="Z310" i="7"/>
  <c r="W310" i="7"/>
  <c r="T310" i="7"/>
  <c r="N310" i="7"/>
  <c r="K310" i="7"/>
  <c r="H310" i="7"/>
  <c r="Z309" i="7"/>
  <c r="W309" i="7"/>
  <c r="T309" i="7"/>
  <c r="N309" i="7"/>
  <c r="K309" i="7"/>
  <c r="H309" i="7"/>
  <c r="Z308" i="7"/>
  <c r="W308" i="7"/>
  <c r="T308" i="7"/>
  <c r="N308" i="7"/>
  <c r="K308" i="7"/>
  <c r="H308" i="7"/>
  <c r="Z307" i="7"/>
  <c r="W307" i="7"/>
  <c r="T307" i="7"/>
  <c r="N307" i="7"/>
  <c r="K307" i="7"/>
  <c r="H307" i="7"/>
  <c r="Z306" i="7"/>
  <c r="W306" i="7"/>
  <c r="T306" i="7"/>
  <c r="N306" i="7"/>
  <c r="K306" i="7"/>
  <c r="H306" i="7"/>
  <c r="Z305" i="7"/>
  <c r="W305" i="7"/>
  <c r="T305" i="7"/>
  <c r="N305" i="7"/>
  <c r="K305" i="7"/>
  <c r="H305" i="7"/>
  <c r="Z298" i="7"/>
  <c r="W298" i="7"/>
  <c r="T298" i="7"/>
  <c r="N298" i="7"/>
  <c r="K298" i="7"/>
  <c r="H298" i="7"/>
  <c r="Z297" i="7"/>
  <c r="W297" i="7"/>
  <c r="T297" i="7"/>
  <c r="N297" i="7"/>
  <c r="K297" i="7"/>
  <c r="H297" i="7"/>
  <c r="N296" i="7"/>
  <c r="K296" i="7"/>
  <c r="H296" i="7"/>
  <c r="Z295" i="7"/>
  <c r="W295" i="7"/>
  <c r="T295" i="7"/>
  <c r="N295" i="7"/>
  <c r="K295" i="7"/>
  <c r="H295" i="7"/>
  <c r="Z294" i="7"/>
  <c r="W294" i="7"/>
  <c r="T294" i="7"/>
  <c r="N294" i="7"/>
  <c r="K294" i="7"/>
  <c r="H294" i="7"/>
  <c r="Z293" i="7"/>
  <c r="W293" i="7"/>
  <c r="T293" i="7"/>
  <c r="Z292" i="7"/>
  <c r="W292" i="7"/>
  <c r="T292" i="7"/>
  <c r="N292" i="7"/>
  <c r="K292" i="7"/>
  <c r="H292" i="7"/>
  <c r="Z291" i="7"/>
  <c r="W291" i="7"/>
  <c r="T291" i="7"/>
  <c r="N291" i="7"/>
  <c r="K291" i="7"/>
  <c r="H291" i="7"/>
  <c r="Z290" i="7"/>
  <c r="W290" i="7"/>
  <c r="T290" i="7"/>
  <c r="N290" i="7"/>
  <c r="K290" i="7"/>
  <c r="H290" i="7"/>
  <c r="Z289" i="7"/>
  <c r="W289" i="7"/>
  <c r="T289" i="7"/>
  <c r="N289" i="7"/>
  <c r="K289" i="7"/>
  <c r="H289" i="7"/>
  <c r="Z288" i="7"/>
  <c r="W288" i="7"/>
  <c r="T288" i="7"/>
  <c r="N288" i="7"/>
  <c r="K288" i="7"/>
  <c r="H288" i="7"/>
  <c r="Z287" i="7"/>
  <c r="W287" i="7"/>
  <c r="T287" i="7"/>
  <c r="N287" i="7"/>
  <c r="K287" i="7"/>
  <c r="H287" i="7"/>
  <c r="Z286" i="7"/>
  <c r="W286" i="7"/>
  <c r="T286" i="7"/>
  <c r="N286" i="7"/>
  <c r="K286" i="7"/>
  <c r="H286" i="7"/>
  <c r="Z285" i="7"/>
  <c r="W285" i="7"/>
  <c r="T285" i="7"/>
  <c r="N285" i="7"/>
  <c r="K285" i="7"/>
  <c r="H285" i="7"/>
  <c r="Z284" i="7"/>
  <c r="W284" i="7"/>
  <c r="T284" i="7"/>
  <c r="N284" i="7"/>
  <c r="K284" i="7"/>
  <c r="H284" i="7"/>
  <c r="Z283" i="7"/>
  <c r="W283" i="7"/>
  <c r="T283" i="7"/>
  <c r="N283" i="7"/>
  <c r="K283" i="7"/>
  <c r="H283" i="7"/>
  <c r="Z282" i="7"/>
  <c r="W282" i="7"/>
  <c r="T282" i="7"/>
  <c r="N282" i="7"/>
  <c r="K282" i="7"/>
  <c r="H282" i="7"/>
  <c r="Z281" i="7"/>
  <c r="W281" i="7"/>
  <c r="T281" i="7"/>
  <c r="N281" i="7"/>
  <c r="K281" i="7"/>
  <c r="H281" i="7"/>
  <c r="Z280" i="7"/>
  <c r="W280" i="7"/>
  <c r="T280" i="7"/>
  <c r="N280" i="7"/>
  <c r="K280" i="7"/>
  <c r="H280" i="7"/>
  <c r="Z279" i="7"/>
  <c r="W279" i="7"/>
  <c r="T279" i="7"/>
  <c r="N279" i="7"/>
  <c r="K279" i="7"/>
  <c r="H279" i="7"/>
  <c r="Z278" i="7"/>
  <c r="W278" i="7"/>
  <c r="T278" i="7"/>
  <c r="N278" i="7"/>
  <c r="K278" i="7"/>
  <c r="H278" i="7"/>
  <c r="Z271" i="7"/>
  <c r="W271" i="7"/>
  <c r="T271" i="7"/>
  <c r="N271" i="7"/>
  <c r="K271" i="7"/>
  <c r="H271" i="7"/>
  <c r="Z270" i="7"/>
  <c r="W270" i="7"/>
  <c r="T270" i="7"/>
  <c r="N270" i="7"/>
  <c r="K270" i="7"/>
  <c r="H270" i="7"/>
  <c r="Z269" i="7"/>
  <c r="W269" i="7"/>
  <c r="T269" i="7"/>
  <c r="N269" i="7"/>
  <c r="K269" i="7"/>
  <c r="H269" i="7"/>
  <c r="Z268" i="7"/>
  <c r="W268" i="7"/>
  <c r="T268" i="7"/>
  <c r="N268" i="7"/>
  <c r="K268" i="7"/>
  <c r="H268" i="7"/>
  <c r="Z267" i="7"/>
  <c r="W267" i="7"/>
  <c r="T267" i="7"/>
  <c r="N267" i="7"/>
  <c r="K267" i="7"/>
  <c r="H267" i="7"/>
  <c r="Z266" i="7"/>
  <c r="W266" i="7"/>
  <c r="T266" i="7"/>
  <c r="N266" i="7"/>
  <c r="K266" i="7"/>
  <c r="H266" i="7"/>
  <c r="Z265" i="7"/>
  <c r="W265" i="7"/>
  <c r="T265" i="7"/>
  <c r="N265" i="7"/>
  <c r="K265" i="7"/>
  <c r="H265" i="7"/>
  <c r="Z264" i="7"/>
  <c r="W264" i="7"/>
  <c r="T264" i="7"/>
  <c r="N264" i="7"/>
  <c r="K264" i="7"/>
  <c r="H264" i="7"/>
  <c r="Z263" i="7"/>
  <c r="W263" i="7"/>
  <c r="T263" i="7"/>
  <c r="N263" i="7"/>
  <c r="K263" i="7"/>
  <c r="H263" i="7"/>
  <c r="Z262" i="7"/>
  <c r="W262" i="7"/>
  <c r="T262" i="7"/>
  <c r="N262" i="7"/>
  <c r="K262" i="7"/>
  <c r="H262" i="7"/>
  <c r="Z261" i="7"/>
  <c r="W261" i="7"/>
  <c r="T261" i="7"/>
  <c r="N261" i="7"/>
  <c r="K261" i="7"/>
  <c r="H261" i="7"/>
  <c r="Z260" i="7"/>
  <c r="W260" i="7"/>
  <c r="T260" i="7"/>
  <c r="N260" i="7"/>
  <c r="K260" i="7"/>
  <c r="H260" i="7"/>
  <c r="Z259" i="7"/>
  <c r="W259" i="7"/>
  <c r="T259" i="7"/>
  <c r="N259" i="7"/>
  <c r="K259" i="7"/>
  <c r="H259" i="7"/>
  <c r="Z258" i="7"/>
  <c r="W258" i="7"/>
  <c r="T258" i="7"/>
  <c r="N258" i="7"/>
  <c r="K258" i="7"/>
  <c r="H258" i="7"/>
  <c r="N257" i="7"/>
  <c r="K257" i="7"/>
  <c r="H257" i="7"/>
  <c r="Z256" i="7"/>
  <c r="W256" i="7"/>
  <c r="T256" i="7"/>
  <c r="N256" i="7"/>
  <c r="K256" i="7"/>
  <c r="H256" i="7"/>
  <c r="Z255" i="7"/>
  <c r="W255" i="7"/>
  <c r="T255" i="7"/>
  <c r="N255" i="7"/>
  <c r="K255" i="7"/>
  <c r="H255" i="7"/>
  <c r="Z254" i="7"/>
  <c r="W254" i="7"/>
  <c r="T254" i="7"/>
  <c r="N254" i="7"/>
  <c r="K254" i="7"/>
  <c r="H254" i="7"/>
  <c r="Z253" i="7"/>
  <c r="W253" i="7"/>
  <c r="T253" i="7"/>
  <c r="N253" i="7"/>
  <c r="K253" i="7"/>
  <c r="H253" i="7"/>
  <c r="Z252" i="7"/>
  <c r="W252" i="7"/>
  <c r="T252" i="7"/>
  <c r="N252" i="7"/>
  <c r="K252" i="7"/>
  <c r="H252" i="7"/>
  <c r="Z251" i="7"/>
  <c r="W251" i="7"/>
  <c r="T251" i="7"/>
  <c r="N251" i="7"/>
  <c r="K251" i="7"/>
  <c r="H251" i="7"/>
  <c r="Z250" i="7"/>
  <c r="W250" i="7"/>
  <c r="T250" i="7"/>
  <c r="N250" i="7"/>
  <c r="K250" i="7"/>
  <c r="H250" i="7"/>
  <c r="Z249" i="7"/>
  <c r="W249" i="7"/>
  <c r="T249" i="7"/>
  <c r="N249" i="7"/>
  <c r="K249" i="7"/>
  <c r="H249" i="7"/>
  <c r="Z248" i="7"/>
  <c r="W248" i="7"/>
  <c r="T248" i="7"/>
  <c r="N248" i="7"/>
  <c r="K248" i="7"/>
  <c r="H248" i="7"/>
  <c r="Z247" i="7"/>
  <c r="W247" i="7"/>
  <c r="T247" i="7"/>
  <c r="N247" i="7"/>
  <c r="K247" i="7"/>
  <c r="H247" i="7"/>
  <c r="Z246" i="7"/>
  <c r="W246" i="7"/>
  <c r="T246" i="7"/>
  <c r="N246" i="7"/>
  <c r="K246" i="7"/>
  <c r="H246" i="7"/>
  <c r="Z245" i="7"/>
  <c r="W245" i="7"/>
  <c r="T245" i="7"/>
  <c r="N245" i="7"/>
  <c r="K245" i="7"/>
  <c r="H245" i="7"/>
  <c r="Z244" i="7"/>
  <c r="W244" i="7"/>
  <c r="T244" i="7"/>
  <c r="N244" i="7"/>
  <c r="K244" i="7"/>
  <c r="H244" i="7"/>
  <c r="Z243" i="7"/>
  <c r="W243" i="7"/>
  <c r="T243" i="7"/>
  <c r="N243" i="7"/>
  <c r="K243" i="7"/>
  <c r="H243" i="7"/>
  <c r="Z242" i="7"/>
  <c r="W242" i="7"/>
  <c r="T242" i="7"/>
  <c r="N242" i="7"/>
  <c r="K242" i="7"/>
  <c r="H242" i="7"/>
  <c r="Z241" i="7"/>
  <c r="W241" i="7"/>
  <c r="T241" i="7"/>
  <c r="N241" i="7"/>
  <c r="K241" i="7"/>
  <c r="H241" i="7"/>
  <c r="Z240" i="7"/>
  <c r="W240" i="7"/>
  <c r="T240" i="7"/>
  <c r="N240" i="7"/>
  <c r="K240" i="7"/>
  <c r="H240" i="7"/>
  <c r="Z239" i="7"/>
  <c r="W239" i="7"/>
  <c r="T239" i="7"/>
  <c r="N239" i="7"/>
  <c r="K239" i="7"/>
  <c r="H239" i="7"/>
  <c r="Z238" i="7"/>
  <c r="W238" i="7"/>
  <c r="T238" i="7"/>
  <c r="N238" i="7"/>
  <c r="K238" i="7"/>
  <c r="H238" i="7"/>
  <c r="Z237" i="7"/>
  <c r="W237" i="7"/>
  <c r="T237" i="7"/>
  <c r="N237" i="7"/>
  <c r="K237" i="7"/>
  <c r="H237" i="7"/>
  <c r="Z236" i="7"/>
  <c r="W236" i="7"/>
  <c r="T236" i="7"/>
  <c r="N236" i="7"/>
  <c r="K236" i="7"/>
  <c r="H236" i="7"/>
  <c r="Z235" i="7"/>
  <c r="W235" i="7"/>
  <c r="T235" i="7"/>
  <c r="N235" i="7"/>
  <c r="K235" i="7"/>
  <c r="H235" i="7"/>
  <c r="Z234" i="7"/>
  <c r="W234" i="7"/>
  <c r="T234" i="7"/>
  <c r="N234" i="7"/>
  <c r="K234" i="7"/>
  <c r="H234" i="7"/>
  <c r="Z233" i="7"/>
  <c r="W233" i="7"/>
  <c r="T233" i="7"/>
  <c r="N233" i="7"/>
  <c r="K233" i="7"/>
  <c r="H233" i="7"/>
  <c r="Z232" i="7"/>
  <c r="W232" i="7"/>
  <c r="T232" i="7"/>
  <c r="N232" i="7"/>
  <c r="K232" i="7"/>
  <c r="H232" i="7"/>
  <c r="Z231" i="7"/>
  <c r="W231" i="7"/>
  <c r="T231" i="7"/>
  <c r="N231" i="7"/>
  <c r="K231" i="7"/>
  <c r="H231" i="7"/>
  <c r="Z230" i="7"/>
  <c r="W230" i="7"/>
  <c r="T230" i="7"/>
  <c r="N230" i="7"/>
  <c r="K230" i="7"/>
  <c r="H230" i="7"/>
  <c r="Z229" i="7"/>
  <c r="W229" i="7"/>
  <c r="T229" i="7"/>
  <c r="N229" i="7"/>
  <c r="K229" i="7"/>
  <c r="H229" i="7"/>
  <c r="Z228" i="7"/>
  <c r="W228" i="7"/>
  <c r="T228" i="7"/>
  <c r="N228" i="7"/>
  <c r="K228" i="7"/>
  <c r="H228" i="7"/>
  <c r="Z227" i="7"/>
  <c r="W227" i="7"/>
  <c r="T227" i="7"/>
  <c r="N227" i="7"/>
  <c r="K227" i="7"/>
  <c r="H227" i="7"/>
  <c r="Z226" i="7"/>
  <c r="W226" i="7"/>
  <c r="T226" i="7"/>
  <c r="N226" i="7"/>
  <c r="K226" i="7"/>
  <c r="H226" i="7"/>
  <c r="Z225" i="7"/>
  <c r="W225" i="7"/>
  <c r="T225" i="7"/>
  <c r="N225" i="7"/>
  <c r="K225" i="7"/>
  <c r="H225" i="7"/>
  <c r="Z224" i="7"/>
  <c r="W224" i="7"/>
  <c r="T224" i="7"/>
  <c r="N224" i="7"/>
  <c r="K224" i="7"/>
  <c r="H224" i="7"/>
  <c r="Z223" i="7"/>
  <c r="W223" i="7"/>
  <c r="T223" i="7"/>
  <c r="N223" i="7"/>
  <c r="K223" i="7"/>
  <c r="H223" i="7"/>
  <c r="Z222" i="7"/>
  <c r="W222" i="7"/>
  <c r="T222" i="7"/>
  <c r="N222" i="7"/>
  <c r="K222" i="7"/>
  <c r="H222" i="7"/>
  <c r="Z221" i="7"/>
  <c r="W221" i="7"/>
  <c r="T221" i="7"/>
  <c r="N221" i="7"/>
  <c r="K221" i="7"/>
  <c r="H221" i="7"/>
  <c r="Z220" i="7"/>
  <c r="W220" i="7"/>
  <c r="T220" i="7"/>
  <c r="N220" i="7"/>
  <c r="K220" i="7"/>
  <c r="H220" i="7"/>
  <c r="Z219" i="7"/>
  <c r="W219" i="7"/>
  <c r="T219" i="7"/>
  <c r="N219" i="7"/>
  <c r="K219" i="7"/>
  <c r="H219" i="7"/>
  <c r="Z218" i="7"/>
  <c r="W218" i="7"/>
  <c r="T218" i="7"/>
  <c r="N218" i="7"/>
  <c r="K218" i="7"/>
  <c r="H218" i="7"/>
  <c r="Z217" i="7"/>
  <c r="W217" i="7"/>
  <c r="T217" i="7"/>
  <c r="N217" i="7"/>
  <c r="K217" i="7"/>
  <c r="H217" i="7"/>
  <c r="Z216" i="7"/>
  <c r="W216" i="7"/>
  <c r="T216" i="7"/>
  <c r="N216" i="7"/>
  <c r="K216" i="7"/>
  <c r="H216" i="7"/>
  <c r="Z209" i="7"/>
  <c r="W209" i="7"/>
  <c r="T209" i="7"/>
  <c r="N209" i="7"/>
  <c r="K209" i="7"/>
  <c r="H209" i="7"/>
  <c r="Z208" i="7"/>
  <c r="W208" i="7"/>
  <c r="T208" i="7"/>
  <c r="N208" i="7"/>
  <c r="K208" i="7"/>
  <c r="H208" i="7"/>
  <c r="Z207" i="7"/>
  <c r="W207" i="7"/>
  <c r="T207" i="7"/>
  <c r="N207" i="7"/>
  <c r="K207" i="7"/>
  <c r="H207" i="7"/>
  <c r="Z206" i="7"/>
  <c r="W206" i="7"/>
  <c r="T206" i="7"/>
  <c r="N206" i="7"/>
  <c r="K206" i="7"/>
  <c r="H206" i="7"/>
  <c r="Z205" i="7"/>
  <c r="W205" i="7"/>
  <c r="T205" i="7"/>
  <c r="N205" i="7"/>
  <c r="K205" i="7"/>
  <c r="H205" i="7"/>
  <c r="W204" i="7"/>
  <c r="T204" i="7"/>
  <c r="N204" i="7"/>
  <c r="K204" i="7"/>
  <c r="H204" i="7"/>
  <c r="Z203" i="7"/>
  <c r="W203" i="7"/>
  <c r="T203" i="7"/>
  <c r="N203" i="7"/>
  <c r="K203" i="7"/>
  <c r="H203" i="7"/>
  <c r="Z202" i="7"/>
  <c r="W202" i="7"/>
  <c r="T202" i="7"/>
  <c r="N202" i="7"/>
  <c r="K202" i="7"/>
  <c r="H202" i="7"/>
  <c r="Z201" i="7"/>
  <c r="W201" i="7"/>
  <c r="T201" i="7"/>
  <c r="N201" i="7"/>
  <c r="K201" i="7"/>
  <c r="H201" i="7"/>
  <c r="Z200" i="7"/>
  <c r="W200" i="7"/>
  <c r="T200" i="7"/>
  <c r="N200" i="7"/>
  <c r="K200" i="7"/>
  <c r="H200" i="7"/>
  <c r="Z199" i="7"/>
  <c r="W199" i="7"/>
  <c r="T199" i="7"/>
  <c r="N199" i="7"/>
  <c r="K199" i="7"/>
  <c r="H199" i="7"/>
  <c r="Z198" i="7"/>
  <c r="W198" i="7"/>
  <c r="T198" i="7"/>
  <c r="N198" i="7"/>
  <c r="K198" i="7"/>
  <c r="H198" i="7"/>
  <c r="Z197" i="7"/>
  <c r="W197" i="7"/>
  <c r="T197" i="7"/>
  <c r="N197" i="7"/>
  <c r="K197" i="7"/>
  <c r="H197" i="7"/>
  <c r="Z196" i="7"/>
  <c r="W196" i="7"/>
  <c r="T196" i="7"/>
  <c r="N196" i="7"/>
  <c r="K196" i="7"/>
  <c r="H196" i="7"/>
  <c r="Z195" i="7"/>
  <c r="W195" i="7"/>
  <c r="T195" i="7"/>
  <c r="N195" i="7"/>
  <c r="K195" i="7"/>
  <c r="H195" i="7"/>
  <c r="Z194" i="7"/>
  <c r="W194" i="7"/>
  <c r="T194" i="7"/>
  <c r="N194" i="7"/>
  <c r="K194" i="7"/>
  <c r="H194" i="7"/>
  <c r="Z193" i="7"/>
  <c r="W193" i="7"/>
  <c r="T193" i="7"/>
  <c r="N193" i="7"/>
  <c r="K193" i="7"/>
  <c r="H193" i="7"/>
  <c r="Z192" i="7"/>
  <c r="W192" i="7"/>
  <c r="T192" i="7"/>
  <c r="N192" i="7"/>
  <c r="K192" i="7"/>
  <c r="H192" i="7"/>
  <c r="Z191" i="7"/>
  <c r="W191" i="7"/>
  <c r="T191" i="7"/>
  <c r="N191" i="7"/>
  <c r="K191" i="7"/>
  <c r="H191" i="7"/>
  <c r="Z190" i="7"/>
  <c r="W190" i="7"/>
  <c r="T190" i="7"/>
  <c r="N190" i="7"/>
  <c r="K190" i="7"/>
  <c r="H190" i="7"/>
  <c r="Z189" i="7"/>
  <c r="W189" i="7"/>
  <c r="T189" i="7"/>
  <c r="N189" i="7"/>
  <c r="K189" i="7"/>
  <c r="H189" i="7"/>
  <c r="Z188" i="7"/>
  <c r="W188" i="7"/>
  <c r="T188" i="7"/>
  <c r="N188" i="7"/>
  <c r="K188" i="7"/>
  <c r="H188" i="7"/>
  <c r="Z187" i="7"/>
  <c r="W187" i="7"/>
  <c r="T187" i="7"/>
  <c r="N187" i="7"/>
  <c r="K187" i="7"/>
  <c r="H187" i="7"/>
  <c r="Z186" i="7"/>
  <c r="W186" i="7"/>
  <c r="T186" i="7"/>
  <c r="N186" i="7"/>
  <c r="K186" i="7"/>
  <c r="H186" i="7"/>
  <c r="Z185" i="7"/>
  <c r="W185" i="7"/>
  <c r="T185" i="7"/>
  <c r="N185" i="7"/>
  <c r="K185" i="7"/>
  <c r="H185" i="7"/>
  <c r="Z184" i="7"/>
  <c r="W184" i="7"/>
  <c r="T184" i="7"/>
  <c r="N184" i="7"/>
  <c r="K184" i="7"/>
  <c r="H184" i="7"/>
  <c r="Z183" i="7"/>
  <c r="W183" i="7"/>
  <c r="T183" i="7"/>
  <c r="N183" i="7"/>
  <c r="K183" i="7"/>
  <c r="H183" i="7"/>
  <c r="Z182" i="7"/>
  <c r="W182" i="7"/>
  <c r="T182" i="7"/>
  <c r="N182" i="7"/>
  <c r="K182" i="7"/>
  <c r="H182" i="7"/>
  <c r="Z181" i="7"/>
  <c r="W181" i="7"/>
  <c r="T181" i="7"/>
  <c r="N181" i="7"/>
  <c r="K181" i="7"/>
  <c r="H181" i="7"/>
  <c r="Z180" i="7"/>
  <c r="W180" i="7"/>
  <c r="T180" i="7"/>
  <c r="N180" i="7"/>
  <c r="K180" i="7"/>
  <c r="H180" i="7"/>
  <c r="Z179" i="7"/>
  <c r="W179" i="7"/>
  <c r="T179" i="7"/>
  <c r="N179" i="7"/>
  <c r="K179" i="7"/>
  <c r="H179" i="7"/>
  <c r="Z178" i="7"/>
  <c r="W178" i="7"/>
  <c r="T178" i="7"/>
  <c r="N178" i="7"/>
  <c r="K178" i="7"/>
  <c r="H178" i="7"/>
  <c r="Z177" i="7"/>
  <c r="W177" i="7"/>
  <c r="T177" i="7"/>
  <c r="N177" i="7"/>
  <c r="K177" i="7"/>
  <c r="H177" i="7"/>
  <c r="Z176" i="7"/>
  <c r="W176" i="7"/>
  <c r="T176" i="7"/>
  <c r="N176" i="7"/>
  <c r="K176" i="7"/>
  <c r="H176" i="7"/>
  <c r="Z169" i="7"/>
  <c r="W169" i="7"/>
  <c r="T169" i="7"/>
  <c r="N169" i="7"/>
  <c r="K169" i="7"/>
  <c r="H169" i="7"/>
  <c r="Z168" i="7"/>
  <c r="W168" i="7"/>
  <c r="T168" i="7"/>
  <c r="N168" i="7"/>
  <c r="K168" i="7"/>
  <c r="H168" i="7"/>
  <c r="Z167" i="7"/>
  <c r="W167" i="7"/>
  <c r="T167" i="7"/>
  <c r="N167" i="7"/>
  <c r="K167" i="7"/>
  <c r="H167" i="7"/>
  <c r="Z166" i="7"/>
  <c r="W166" i="7"/>
  <c r="T166" i="7"/>
  <c r="N166" i="7"/>
  <c r="K166" i="7"/>
  <c r="H166" i="7"/>
  <c r="Z165" i="7"/>
  <c r="W165" i="7"/>
  <c r="T165" i="7"/>
  <c r="N165" i="7"/>
  <c r="K165" i="7"/>
  <c r="H165" i="7"/>
  <c r="Z164" i="7"/>
  <c r="W164" i="7"/>
  <c r="T164" i="7"/>
  <c r="N164" i="7"/>
  <c r="K164" i="7"/>
  <c r="H164" i="7"/>
  <c r="Z163" i="7"/>
  <c r="W163" i="7"/>
  <c r="T163" i="7"/>
  <c r="N163" i="7"/>
  <c r="K163" i="7"/>
  <c r="H163" i="7"/>
  <c r="Z162" i="7"/>
  <c r="W162" i="7"/>
  <c r="T162" i="7"/>
  <c r="N162" i="7"/>
  <c r="K162" i="7"/>
  <c r="H162" i="7"/>
  <c r="Z161" i="7"/>
  <c r="W161" i="7"/>
  <c r="T161" i="7"/>
  <c r="N161" i="7"/>
  <c r="K161" i="7"/>
  <c r="H161" i="7"/>
  <c r="Z160" i="7"/>
  <c r="W160" i="7"/>
  <c r="T160" i="7"/>
  <c r="N160" i="7"/>
  <c r="K160" i="7"/>
  <c r="H160" i="7"/>
  <c r="Z159" i="7"/>
  <c r="W159" i="7"/>
  <c r="T159" i="7"/>
  <c r="N159" i="7"/>
  <c r="K159" i="7"/>
  <c r="H159" i="7"/>
  <c r="Z158" i="7"/>
  <c r="W158" i="7"/>
  <c r="T158" i="7"/>
  <c r="N158" i="7"/>
  <c r="K158" i="7"/>
  <c r="H158" i="7"/>
  <c r="Z157" i="7"/>
  <c r="W157" i="7"/>
  <c r="T157" i="7"/>
  <c r="N157" i="7"/>
  <c r="K157" i="7"/>
  <c r="H157" i="7"/>
  <c r="Z156" i="7"/>
  <c r="W156" i="7"/>
  <c r="T156" i="7"/>
  <c r="N156" i="7"/>
  <c r="K156" i="7"/>
  <c r="H156" i="7"/>
  <c r="Z155" i="7"/>
  <c r="W155" i="7"/>
  <c r="T155" i="7"/>
  <c r="N155" i="7"/>
  <c r="K155" i="7"/>
  <c r="H155" i="7"/>
  <c r="Z154" i="7"/>
  <c r="W154" i="7"/>
  <c r="T154" i="7"/>
  <c r="N154" i="7"/>
  <c r="K154" i="7"/>
  <c r="H154" i="7"/>
  <c r="Z153" i="7"/>
  <c r="W153" i="7"/>
  <c r="T153" i="7"/>
  <c r="N153" i="7"/>
  <c r="K153" i="7"/>
  <c r="H153" i="7"/>
  <c r="Z152" i="7"/>
  <c r="W152" i="7"/>
  <c r="T152" i="7"/>
  <c r="N152" i="7"/>
  <c r="K152" i="7"/>
  <c r="H152" i="7"/>
  <c r="Z151" i="7"/>
  <c r="W151" i="7"/>
  <c r="T151" i="7"/>
  <c r="N151" i="7"/>
  <c r="K151" i="7"/>
  <c r="H151" i="7"/>
  <c r="Z150" i="7"/>
  <c r="W150" i="7"/>
  <c r="T150" i="7"/>
  <c r="N150" i="7"/>
  <c r="K150" i="7"/>
  <c r="H150" i="7"/>
  <c r="Z149" i="7"/>
  <c r="W149" i="7"/>
  <c r="T149" i="7"/>
  <c r="N149" i="7"/>
  <c r="K149" i="7"/>
  <c r="H149" i="7"/>
  <c r="Z148" i="7"/>
  <c r="W148" i="7"/>
  <c r="T148" i="7"/>
  <c r="N148" i="7"/>
  <c r="K148" i="7"/>
  <c r="H148" i="7"/>
  <c r="Z147" i="7"/>
  <c r="W147" i="7"/>
  <c r="T147" i="7"/>
  <c r="N147" i="7"/>
  <c r="K147" i="7"/>
  <c r="H147" i="7"/>
  <c r="Z146" i="7"/>
  <c r="W146" i="7"/>
  <c r="T146" i="7"/>
  <c r="N146" i="7"/>
  <c r="K146" i="7"/>
  <c r="H146" i="7"/>
  <c r="Z145" i="7"/>
  <c r="W145" i="7"/>
  <c r="T145" i="7"/>
  <c r="N145" i="7"/>
  <c r="K145" i="7"/>
  <c r="H145" i="7"/>
  <c r="Z144" i="7"/>
  <c r="W144" i="7"/>
  <c r="T144" i="7"/>
  <c r="N144" i="7"/>
  <c r="K144" i="7"/>
  <c r="H144" i="7"/>
  <c r="Z143" i="7"/>
  <c r="W143" i="7"/>
  <c r="T143" i="7"/>
  <c r="N143" i="7"/>
  <c r="K143" i="7"/>
  <c r="H143" i="7"/>
  <c r="Z142" i="7"/>
  <c r="W142" i="7"/>
  <c r="T142" i="7"/>
  <c r="N142" i="7"/>
  <c r="K142" i="7"/>
  <c r="H142" i="7"/>
  <c r="Z141" i="7"/>
  <c r="W141" i="7"/>
  <c r="T141" i="7"/>
  <c r="N141" i="7"/>
  <c r="K141" i="7"/>
  <c r="H141" i="7"/>
  <c r="Z140" i="7"/>
  <c r="W140" i="7"/>
  <c r="T140" i="7"/>
  <c r="N140" i="7"/>
  <c r="K140" i="7"/>
  <c r="H140" i="7"/>
  <c r="Z139" i="7"/>
  <c r="W139" i="7"/>
  <c r="T139" i="7"/>
  <c r="N139" i="7"/>
  <c r="Z138" i="7"/>
  <c r="W138" i="7"/>
  <c r="T138" i="7"/>
  <c r="N138" i="7"/>
  <c r="K138" i="7"/>
  <c r="H138" i="7"/>
  <c r="Z137" i="7"/>
  <c r="W137" i="7"/>
  <c r="T137" i="7"/>
  <c r="N137" i="7"/>
  <c r="K137" i="7"/>
  <c r="H137" i="7"/>
  <c r="Z136" i="7"/>
  <c r="W136" i="7"/>
  <c r="T136" i="7"/>
  <c r="N136" i="7"/>
  <c r="K136" i="7"/>
  <c r="H136" i="7"/>
  <c r="Z135" i="7"/>
  <c r="W135" i="7"/>
  <c r="Z134" i="7"/>
  <c r="W134" i="7"/>
  <c r="T134" i="7"/>
  <c r="N134" i="7"/>
  <c r="K134" i="7"/>
  <c r="H134" i="7"/>
  <c r="Z133" i="7"/>
  <c r="W133" i="7"/>
  <c r="T133" i="7"/>
  <c r="Z132" i="7"/>
  <c r="W132" i="7"/>
  <c r="T132" i="7"/>
  <c r="N132" i="7"/>
  <c r="K132" i="7"/>
  <c r="H132" i="7"/>
  <c r="Z131" i="7"/>
  <c r="W131" i="7"/>
  <c r="T131" i="7"/>
  <c r="N131" i="7"/>
  <c r="K131" i="7"/>
  <c r="H131" i="7"/>
  <c r="Z130" i="7"/>
  <c r="W130" i="7"/>
  <c r="T130" i="7"/>
  <c r="N130" i="7"/>
  <c r="K130" i="7"/>
  <c r="H130" i="7"/>
  <c r="Z129" i="7"/>
  <c r="W129" i="7"/>
  <c r="T129" i="7"/>
  <c r="N129" i="7"/>
  <c r="K129" i="7"/>
  <c r="H129" i="7"/>
  <c r="Z128" i="7"/>
  <c r="W128" i="7"/>
  <c r="T128" i="7"/>
  <c r="N128" i="7"/>
  <c r="K128" i="7"/>
  <c r="H128" i="7"/>
  <c r="Z127" i="7"/>
  <c r="W127" i="7"/>
  <c r="T127" i="7"/>
  <c r="N127" i="7"/>
  <c r="K127" i="7"/>
  <c r="H127" i="7"/>
  <c r="Z126" i="7"/>
  <c r="W126" i="7"/>
  <c r="T126" i="7"/>
  <c r="N126" i="7"/>
  <c r="K126" i="7"/>
  <c r="H126" i="7"/>
  <c r="Z125" i="7"/>
  <c r="W125" i="7"/>
  <c r="T125" i="7"/>
  <c r="N125" i="7"/>
  <c r="K125" i="7"/>
  <c r="H125" i="7"/>
  <c r="Z124" i="7"/>
  <c r="W124" i="7"/>
  <c r="T124" i="7"/>
  <c r="N124" i="7"/>
  <c r="K124" i="7"/>
  <c r="H124" i="7"/>
  <c r="Z123" i="7"/>
  <c r="W123" i="7"/>
  <c r="T123" i="7"/>
  <c r="N123" i="7"/>
  <c r="K123" i="7"/>
  <c r="H123" i="7"/>
  <c r="Z122" i="7"/>
  <c r="W122" i="7"/>
  <c r="T122" i="7"/>
  <c r="N122" i="7"/>
  <c r="K122" i="7"/>
  <c r="H122" i="7"/>
  <c r="Z121" i="7"/>
  <c r="W121" i="7"/>
  <c r="T121" i="7"/>
  <c r="N121" i="7"/>
  <c r="K121" i="7"/>
  <c r="H121" i="7"/>
  <c r="Z114" i="7"/>
  <c r="W114" i="7"/>
  <c r="T114" i="7"/>
  <c r="N114" i="7"/>
  <c r="K114" i="7"/>
  <c r="H114" i="7"/>
  <c r="Z113" i="7"/>
  <c r="W113" i="7"/>
  <c r="T113" i="7"/>
  <c r="N113" i="7"/>
  <c r="K113" i="7"/>
  <c r="H113" i="7"/>
  <c r="Z112" i="7"/>
  <c r="W112" i="7"/>
  <c r="T112" i="7"/>
  <c r="N112" i="7"/>
  <c r="K112" i="7"/>
  <c r="H112" i="7"/>
  <c r="Z111" i="7"/>
  <c r="W111" i="7"/>
  <c r="T111" i="7"/>
  <c r="N111" i="7"/>
  <c r="K111" i="7"/>
  <c r="H111" i="7"/>
  <c r="Z110" i="7"/>
  <c r="W110" i="7"/>
  <c r="T110" i="7"/>
  <c r="N110" i="7"/>
  <c r="K110" i="7"/>
  <c r="H110" i="7"/>
  <c r="Z109" i="7"/>
  <c r="W109" i="7"/>
  <c r="T109" i="7"/>
  <c r="N109" i="7"/>
  <c r="K109" i="7"/>
  <c r="H109" i="7"/>
  <c r="Z108" i="7"/>
  <c r="W108" i="7"/>
  <c r="T108" i="7"/>
  <c r="N108" i="7"/>
  <c r="K108" i="7"/>
  <c r="H108" i="7"/>
  <c r="Z107" i="7"/>
  <c r="W107" i="7"/>
  <c r="T107" i="7"/>
  <c r="N107" i="7"/>
  <c r="K107" i="7"/>
  <c r="H107" i="7"/>
  <c r="Z106" i="7"/>
  <c r="W106" i="7"/>
  <c r="T106" i="7"/>
  <c r="N106" i="7"/>
  <c r="K106" i="7"/>
  <c r="H106" i="7"/>
  <c r="Z105" i="7"/>
  <c r="W105" i="7"/>
  <c r="T105" i="7"/>
  <c r="N105" i="7"/>
  <c r="K105" i="7"/>
  <c r="H105" i="7"/>
  <c r="Z104" i="7"/>
  <c r="W104" i="7"/>
  <c r="T104" i="7"/>
  <c r="N104" i="7"/>
  <c r="K104" i="7"/>
  <c r="H104" i="7"/>
  <c r="Z103" i="7"/>
  <c r="W103" i="7"/>
  <c r="T103" i="7"/>
  <c r="N103" i="7"/>
  <c r="K103" i="7"/>
  <c r="H103" i="7"/>
  <c r="Z102" i="7"/>
  <c r="W102" i="7"/>
  <c r="T102" i="7"/>
  <c r="N102" i="7"/>
  <c r="K102" i="7"/>
  <c r="H102" i="7"/>
  <c r="Z101" i="7"/>
  <c r="W101" i="7"/>
  <c r="T101" i="7"/>
  <c r="N101" i="7"/>
  <c r="K101" i="7"/>
  <c r="H101" i="7"/>
  <c r="Z100" i="7"/>
  <c r="W100" i="7"/>
  <c r="T100" i="7"/>
  <c r="N100" i="7"/>
  <c r="K100" i="7"/>
  <c r="H100" i="7"/>
  <c r="Z99" i="7"/>
  <c r="W99" i="7"/>
  <c r="T99" i="7"/>
  <c r="N99" i="7"/>
  <c r="K99" i="7"/>
  <c r="H99" i="7"/>
  <c r="Z98" i="7"/>
  <c r="W98" i="7"/>
  <c r="T98" i="7"/>
  <c r="N98" i="7"/>
  <c r="K98" i="7"/>
  <c r="H98" i="7"/>
  <c r="Z97" i="7"/>
  <c r="W97" i="7"/>
  <c r="T97" i="7"/>
  <c r="N97" i="7"/>
  <c r="K97" i="7"/>
  <c r="H97" i="7"/>
  <c r="Z96" i="7"/>
  <c r="W96" i="7"/>
  <c r="T96" i="7"/>
  <c r="N96" i="7"/>
  <c r="K96" i="7"/>
  <c r="H96" i="7"/>
  <c r="Z95" i="7"/>
  <c r="W95" i="7"/>
  <c r="T95" i="7"/>
  <c r="N95" i="7"/>
  <c r="K95" i="7"/>
  <c r="H95" i="7"/>
  <c r="Z94" i="7"/>
  <c r="W94" i="7"/>
  <c r="T94" i="7"/>
  <c r="N94" i="7"/>
  <c r="K94" i="7"/>
  <c r="H94" i="7"/>
  <c r="Z93" i="7"/>
  <c r="W93" i="7"/>
  <c r="T93" i="7"/>
  <c r="N93" i="7"/>
  <c r="K93" i="7"/>
  <c r="H93" i="7"/>
  <c r="Z92" i="7"/>
  <c r="W92" i="7"/>
  <c r="T92" i="7"/>
  <c r="N92" i="7"/>
  <c r="K92" i="7"/>
  <c r="H92" i="7"/>
  <c r="Z91" i="7"/>
  <c r="W91" i="7"/>
  <c r="T91" i="7"/>
  <c r="N91" i="7"/>
  <c r="K91" i="7"/>
  <c r="H91" i="7"/>
  <c r="Z90" i="7"/>
  <c r="W90" i="7"/>
  <c r="T90" i="7"/>
  <c r="N90" i="7"/>
  <c r="K90" i="7"/>
  <c r="H90" i="7"/>
  <c r="Z89" i="7"/>
  <c r="W89" i="7"/>
  <c r="T89" i="7"/>
  <c r="N89" i="7"/>
  <c r="K89" i="7"/>
  <c r="H89" i="7"/>
  <c r="Z88" i="7"/>
  <c r="W88" i="7"/>
  <c r="T88" i="7"/>
  <c r="N88" i="7"/>
  <c r="K88" i="7"/>
  <c r="H88" i="7"/>
  <c r="Z87" i="7"/>
  <c r="W87" i="7"/>
  <c r="T87" i="7"/>
  <c r="N87" i="7"/>
  <c r="K87" i="7"/>
  <c r="H87" i="7"/>
  <c r="Z86" i="7"/>
  <c r="W86" i="7"/>
  <c r="T86" i="7"/>
  <c r="N86" i="7"/>
  <c r="K86" i="7"/>
  <c r="H86" i="7"/>
  <c r="Z85" i="7"/>
  <c r="W85" i="7"/>
  <c r="T85" i="7"/>
  <c r="N85" i="7"/>
  <c r="K85" i="7"/>
  <c r="H85" i="7"/>
  <c r="Z84" i="7"/>
  <c r="W84" i="7"/>
  <c r="T84" i="7"/>
  <c r="N84" i="7"/>
  <c r="K84" i="7"/>
  <c r="H84" i="7"/>
  <c r="Z83" i="7"/>
  <c r="W83" i="7"/>
  <c r="T83" i="7"/>
  <c r="N83" i="7"/>
  <c r="K83" i="7"/>
  <c r="H83" i="7"/>
  <c r="Z82" i="7"/>
  <c r="W82" i="7"/>
  <c r="T82" i="7"/>
  <c r="N82" i="7"/>
  <c r="K82" i="7"/>
  <c r="H82" i="7"/>
  <c r="Z81" i="7"/>
  <c r="W81" i="7"/>
  <c r="T81" i="7"/>
  <c r="N81" i="7"/>
  <c r="K81" i="7"/>
  <c r="H81" i="7"/>
  <c r="Z80" i="7"/>
  <c r="W80" i="7"/>
  <c r="T80" i="7"/>
  <c r="N80" i="7"/>
  <c r="K80" i="7"/>
  <c r="H80" i="7"/>
  <c r="Z79" i="7"/>
  <c r="W79" i="7"/>
  <c r="T79" i="7"/>
  <c r="N79" i="7"/>
  <c r="K79" i="7"/>
  <c r="H79" i="7"/>
  <c r="Z78" i="7"/>
  <c r="W78" i="7"/>
  <c r="T78" i="7"/>
  <c r="N78" i="7"/>
  <c r="K78" i="7"/>
  <c r="H78" i="7"/>
  <c r="Z77" i="7"/>
  <c r="W77" i="7"/>
  <c r="T77" i="7"/>
  <c r="N77" i="7"/>
  <c r="K77" i="7"/>
  <c r="H77" i="7"/>
  <c r="Z76" i="7"/>
  <c r="W76" i="7"/>
  <c r="T76" i="7"/>
  <c r="N76" i="7"/>
  <c r="K76" i="7"/>
  <c r="H76" i="7"/>
  <c r="Z75" i="7"/>
  <c r="W75" i="7"/>
  <c r="T75" i="7"/>
  <c r="N75" i="7"/>
  <c r="K75" i="7"/>
  <c r="H75" i="7"/>
  <c r="Z74" i="7"/>
  <c r="W74" i="7"/>
  <c r="T74" i="7"/>
  <c r="N74" i="7"/>
  <c r="K74" i="7"/>
  <c r="H74" i="7"/>
  <c r="Z73" i="7"/>
  <c r="W73" i="7"/>
  <c r="T73" i="7"/>
  <c r="N73" i="7"/>
  <c r="K73" i="7"/>
  <c r="H73" i="7"/>
  <c r="Z72" i="7"/>
  <c r="W72" i="7"/>
  <c r="T72" i="7"/>
  <c r="N72" i="7"/>
  <c r="K72" i="7"/>
  <c r="H72" i="7"/>
  <c r="Z71" i="7"/>
  <c r="W71" i="7"/>
  <c r="T71" i="7"/>
  <c r="N71" i="7"/>
  <c r="K71" i="7"/>
  <c r="H71" i="7"/>
  <c r="Z70" i="7"/>
  <c r="W70" i="7"/>
  <c r="T70" i="7"/>
  <c r="N70" i="7"/>
  <c r="K70" i="7"/>
  <c r="H70" i="7"/>
  <c r="Z69" i="7"/>
  <c r="W69" i="7"/>
  <c r="T69" i="7"/>
  <c r="N69" i="7"/>
  <c r="K69" i="7"/>
  <c r="H69" i="7"/>
  <c r="Z68" i="7"/>
  <c r="W68" i="7"/>
  <c r="T68" i="7"/>
  <c r="N68" i="7"/>
  <c r="K68" i="7"/>
  <c r="H68" i="7"/>
  <c r="Z67" i="7"/>
  <c r="W67" i="7"/>
  <c r="T67" i="7"/>
  <c r="N67" i="7"/>
  <c r="K67" i="7"/>
  <c r="H67" i="7"/>
  <c r="Z66" i="7"/>
  <c r="W66" i="7"/>
  <c r="T66" i="7"/>
  <c r="N66" i="7"/>
  <c r="K66" i="7"/>
  <c r="H66" i="7"/>
  <c r="Z65" i="7"/>
  <c r="W65" i="7"/>
  <c r="T65" i="7"/>
  <c r="N65" i="7"/>
  <c r="K65" i="7"/>
  <c r="H65" i="7"/>
  <c r="Z64" i="7"/>
  <c r="W64" i="7"/>
  <c r="T64" i="7"/>
  <c r="N64" i="7"/>
  <c r="K64" i="7"/>
  <c r="H64" i="7"/>
  <c r="Z63" i="7"/>
  <c r="W63" i="7"/>
  <c r="T63" i="7"/>
  <c r="N63" i="7"/>
  <c r="K63" i="7"/>
  <c r="H63" i="7"/>
  <c r="Z62" i="7"/>
  <c r="W62" i="7"/>
  <c r="T62" i="7"/>
  <c r="N62" i="7"/>
  <c r="K62" i="7"/>
  <c r="H62" i="7"/>
  <c r="Z61" i="7"/>
  <c r="W61" i="7"/>
  <c r="T61" i="7"/>
  <c r="N61" i="7"/>
  <c r="K61" i="7"/>
  <c r="H61" i="7"/>
  <c r="Z60" i="7"/>
  <c r="W60" i="7"/>
  <c r="T60" i="7"/>
  <c r="N60" i="7"/>
  <c r="K60" i="7"/>
  <c r="H60" i="7"/>
  <c r="Z59" i="7"/>
  <c r="W59" i="7"/>
  <c r="T59" i="7"/>
  <c r="N59" i="7"/>
  <c r="K59" i="7"/>
  <c r="H59" i="7"/>
  <c r="Z58" i="7"/>
  <c r="W58" i="7"/>
  <c r="T58" i="7"/>
  <c r="N58" i="7"/>
  <c r="K58" i="7"/>
  <c r="H58" i="7"/>
  <c r="Z57" i="7"/>
  <c r="W57" i="7"/>
  <c r="T57" i="7"/>
  <c r="N57" i="7"/>
  <c r="K57" i="7"/>
  <c r="H57" i="7"/>
  <c r="Z56" i="7"/>
  <c r="W56" i="7"/>
  <c r="T56" i="7"/>
  <c r="N56" i="7"/>
  <c r="K56" i="7"/>
  <c r="H56" i="7"/>
  <c r="Z49" i="7"/>
  <c r="W49" i="7"/>
  <c r="T49" i="7"/>
  <c r="N49" i="7"/>
  <c r="K49" i="7"/>
  <c r="H49" i="7"/>
  <c r="Z48" i="7"/>
  <c r="W48" i="7"/>
  <c r="T48" i="7"/>
  <c r="N48" i="7"/>
  <c r="Z47" i="7"/>
  <c r="W47" i="7"/>
  <c r="T47" i="7"/>
  <c r="N47" i="7"/>
  <c r="K47" i="7"/>
  <c r="H47" i="7"/>
  <c r="Z46" i="7"/>
  <c r="W46" i="7"/>
  <c r="T46" i="7"/>
  <c r="N46" i="7"/>
  <c r="K46" i="7"/>
  <c r="H46" i="7"/>
  <c r="Z45" i="7"/>
  <c r="W45" i="7"/>
  <c r="T45" i="7"/>
  <c r="N45" i="7"/>
  <c r="K45" i="7"/>
  <c r="H45" i="7"/>
  <c r="Z44" i="7"/>
  <c r="W44" i="7"/>
  <c r="T44" i="7"/>
  <c r="N44" i="7"/>
  <c r="K44" i="7"/>
  <c r="H44" i="7"/>
  <c r="Z43" i="7"/>
  <c r="W43" i="7"/>
  <c r="T43" i="7"/>
  <c r="N43" i="7"/>
  <c r="K43" i="7"/>
  <c r="H43" i="7"/>
  <c r="Z42" i="7"/>
  <c r="W42" i="7"/>
  <c r="T42" i="7"/>
  <c r="N42" i="7"/>
  <c r="K42" i="7"/>
  <c r="H42" i="7"/>
  <c r="Z41" i="7"/>
  <c r="W41" i="7"/>
  <c r="T41" i="7"/>
  <c r="N41" i="7"/>
  <c r="K41" i="7"/>
  <c r="H41" i="7"/>
  <c r="Z40" i="7"/>
  <c r="W40" i="7"/>
  <c r="T40" i="7"/>
  <c r="N40" i="7"/>
  <c r="K40" i="7"/>
  <c r="H40" i="7"/>
  <c r="Z39" i="7"/>
  <c r="W39" i="7"/>
  <c r="T39" i="7"/>
  <c r="N39" i="7"/>
  <c r="K39" i="7"/>
  <c r="H39" i="7"/>
  <c r="Z38" i="7"/>
  <c r="W38" i="7"/>
  <c r="T38" i="7"/>
  <c r="N38" i="7"/>
  <c r="K38" i="7"/>
  <c r="H38" i="7"/>
  <c r="Z37" i="7"/>
  <c r="W37" i="7"/>
  <c r="T37" i="7"/>
  <c r="N37" i="7"/>
  <c r="K37" i="7"/>
  <c r="H37" i="7"/>
  <c r="Z36" i="7"/>
  <c r="W36" i="7"/>
  <c r="T36" i="7"/>
  <c r="N36" i="7"/>
  <c r="K36" i="7"/>
  <c r="H36" i="7"/>
  <c r="Z35" i="7"/>
  <c r="W35" i="7"/>
  <c r="T35" i="7"/>
  <c r="N35" i="7"/>
  <c r="K35" i="7"/>
  <c r="H35" i="7"/>
  <c r="Z34" i="7"/>
  <c r="W34" i="7"/>
  <c r="T34" i="7"/>
  <c r="N34" i="7"/>
  <c r="K34" i="7"/>
  <c r="H34" i="7"/>
  <c r="Z33" i="7"/>
  <c r="W33" i="7"/>
  <c r="T33" i="7"/>
  <c r="N33" i="7"/>
  <c r="K33" i="7"/>
  <c r="H33" i="7"/>
  <c r="Z32" i="7"/>
  <c r="W32" i="7"/>
  <c r="T32" i="7"/>
  <c r="N32" i="7"/>
  <c r="K32" i="7"/>
  <c r="H32" i="7"/>
  <c r="Z31" i="7"/>
  <c r="W31" i="7"/>
  <c r="T31" i="7"/>
  <c r="N31" i="7"/>
  <c r="K31" i="7"/>
  <c r="H31" i="7"/>
  <c r="Z30" i="7"/>
  <c r="W30" i="7"/>
  <c r="T30" i="7"/>
  <c r="N30" i="7"/>
  <c r="K30" i="7"/>
  <c r="H30" i="7"/>
  <c r="Z29" i="7"/>
  <c r="W29" i="7"/>
  <c r="T29" i="7"/>
  <c r="N29" i="7"/>
  <c r="K29" i="7"/>
  <c r="H29" i="7"/>
  <c r="Z28" i="7"/>
  <c r="W28" i="7"/>
  <c r="T28" i="7"/>
  <c r="N28" i="7"/>
  <c r="K28" i="7"/>
  <c r="H28" i="7"/>
  <c r="Z27" i="7"/>
  <c r="W27" i="7"/>
  <c r="T27" i="7"/>
  <c r="N27" i="7"/>
  <c r="K27" i="7"/>
  <c r="H27" i="7"/>
  <c r="Z26" i="7"/>
  <c r="W26" i="7"/>
  <c r="T26" i="7"/>
  <c r="N26" i="7"/>
  <c r="K26" i="7"/>
  <c r="H26" i="7"/>
  <c r="Z25" i="7"/>
  <c r="W25" i="7"/>
  <c r="T25" i="7"/>
  <c r="N25" i="7"/>
  <c r="K25" i="7"/>
  <c r="H25" i="7"/>
  <c r="Z24" i="7"/>
  <c r="W24" i="7"/>
  <c r="T24" i="7"/>
  <c r="N24" i="7"/>
  <c r="K24" i="7"/>
  <c r="H24" i="7"/>
  <c r="Z23" i="7"/>
  <c r="W23" i="7"/>
  <c r="T23" i="7"/>
  <c r="N23" i="7"/>
  <c r="K23" i="7"/>
  <c r="H23" i="7"/>
  <c r="Z22" i="7"/>
  <c r="W22" i="7"/>
  <c r="T22" i="7"/>
  <c r="N22" i="7"/>
  <c r="K22" i="7"/>
  <c r="H22" i="7"/>
  <c r="Z21" i="7"/>
  <c r="W21" i="7"/>
  <c r="T21" i="7"/>
  <c r="N21" i="7"/>
  <c r="K21" i="7"/>
  <c r="H21" i="7"/>
  <c r="Z20" i="7"/>
  <c r="W20" i="7"/>
  <c r="T20" i="7"/>
  <c r="N20" i="7"/>
  <c r="K20" i="7"/>
  <c r="H20" i="7"/>
  <c r="Z19" i="7"/>
  <c r="W19" i="7"/>
  <c r="T19" i="7"/>
  <c r="N19" i="7"/>
  <c r="K19" i="7"/>
  <c r="H19" i="7"/>
  <c r="Z18" i="7"/>
  <c r="W18" i="7"/>
  <c r="T18" i="7"/>
  <c r="N18" i="7"/>
  <c r="K18" i="7"/>
  <c r="H18" i="7"/>
  <c r="W17" i="7"/>
  <c r="T17" i="7"/>
  <c r="N17" i="7"/>
  <c r="K17" i="7"/>
  <c r="H17" i="7"/>
  <c r="Z16" i="7"/>
  <c r="W16" i="7"/>
  <c r="T16" i="7"/>
  <c r="N16" i="7"/>
  <c r="K16" i="7"/>
  <c r="H16" i="7"/>
  <c r="Z15" i="7"/>
  <c r="W15" i="7"/>
  <c r="T15" i="7"/>
  <c r="N15" i="7"/>
  <c r="K15" i="7"/>
  <c r="H15" i="7"/>
  <c r="Z14" i="7"/>
  <c r="W14" i="7"/>
  <c r="T14" i="7"/>
  <c r="N14" i="7"/>
  <c r="K14" i="7"/>
  <c r="H14" i="7"/>
  <c r="Z13" i="7"/>
  <c r="W13" i="7"/>
  <c r="T13" i="7"/>
  <c r="N13" i="7"/>
  <c r="K13" i="7"/>
  <c r="H13" i="7"/>
  <c r="W12" i="7"/>
  <c r="T12" i="7"/>
  <c r="N12" i="7"/>
  <c r="K12" i="7"/>
  <c r="H12" i="7"/>
  <c r="Z11" i="7"/>
  <c r="W11" i="7"/>
  <c r="T11" i="7"/>
  <c r="N11" i="7"/>
  <c r="K11" i="7"/>
  <c r="H11" i="7"/>
  <c r="Z10" i="7"/>
  <c r="W10" i="7"/>
  <c r="T10" i="7"/>
  <c r="N10" i="7"/>
  <c r="K10" i="7"/>
  <c r="H10" i="7"/>
  <c r="Z9" i="7"/>
  <c r="W9" i="7"/>
  <c r="T9" i="7"/>
  <c r="N9" i="7"/>
  <c r="K9" i="7"/>
  <c r="H9" i="7"/>
  <c r="Z8" i="7"/>
  <c r="W8" i="7"/>
  <c r="T8" i="7"/>
  <c r="N8" i="7"/>
  <c r="K8" i="7"/>
  <c r="H8" i="7"/>
  <c r="Z7" i="7"/>
  <c r="W7" i="7"/>
  <c r="T7" i="7"/>
  <c r="N7" i="7"/>
  <c r="K7" i="7"/>
  <c r="H7" i="7"/>
  <c r="S11" i="175"/>
  <c r="P11" i="175"/>
  <c r="M11" i="175"/>
  <c r="J11" i="175"/>
  <c r="G11" i="175"/>
  <c r="D11" i="175"/>
  <c r="S10" i="175"/>
  <c r="P10" i="175"/>
  <c r="M10" i="175"/>
  <c r="J10" i="175"/>
  <c r="G10" i="175"/>
  <c r="D10" i="175"/>
  <c r="S9" i="175"/>
  <c r="P9" i="175"/>
  <c r="M9" i="175"/>
  <c r="J9" i="175"/>
  <c r="G9" i="175"/>
  <c r="D9" i="175"/>
  <c r="S8" i="175"/>
  <c r="P8" i="175"/>
  <c r="M8" i="175"/>
  <c r="J8" i="175"/>
  <c r="G8" i="175"/>
  <c r="D8" i="175"/>
  <c r="S7" i="175"/>
  <c r="P7" i="175"/>
  <c r="M7" i="175"/>
  <c r="J7" i="175"/>
  <c r="G7" i="175"/>
  <c r="D7" i="175"/>
  <c r="S6" i="175"/>
  <c r="P6" i="175"/>
  <c r="M6" i="175"/>
  <c r="J6" i="175"/>
  <c r="G6" i="175"/>
  <c r="D6" i="175"/>
  <c r="R21" i="174"/>
  <c r="S21" i="174" s="1"/>
  <c r="Q21" i="174"/>
  <c r="O21" i="174"/>
  <c r="P21" i="174" s="1"/>
  <c r="N21" i="174"/>
  <c r="L21" i="174"/>
  <c r="M21" i="174" s="1"/>
  <c r="K21" i="174"/>
  <c r="I21" i="174"/>
  <c r="J21" i="174" s="1"/>
  <c r="H21" i="174"/>
  <c r="F21" i="174"/>
  <c r="G21" i="174" s="1"/>
  <c r="E21" i="174"/>
  <c r="D21" i="174"/>
  <c r="C21" i="174"/>
  <c r="B21" i="174"/>
  <c r="S20" i="174"/>
  <c r="P20" i="174"/>
  <c r="M20" i="174"/>
  <c r="J20" i="174"/>
  <c r="G20" i="174"/>
  <c r="D20" i="174"/>
  <c r="S19" i="174"/>
  <c r="P19" i="174"/>
  <c r="M19" i="174"/>
  <c r="J19" i="174"/>
  <c r="G19" i="174"/>
  <c r="D19" i="174"/>
  <c r="S18" i="174"/>
  <c r="P18" i="174"/>
  <c r="M18" i="174"/>
  <c r="J18" i="174"/>
  <c r="G18" i="174"/>
  <c r="D18" i="174"/>
  <c r="S17" i="174"/>
  <c r="P17" i="174"/>
  <c r="M17" i="174"/>
  <c r="J17" i="174"/>
  <c r="G17" i="174"/>
  <c r="D17" i="174"/>
  <c r="S16" i="174"/>
  <c r="P16" i="174"/>
  <c r="M16" i="174"/>
  <c r="J16" i="174"/>
  <c r="G16" i="174"/>
  <c r="D16" i="174"/>
  <c r="S15" i="174"/>
  <c r="P15" i="174"/>
  <c r="M15" i="174"/>
  <c r="J15" i="174"/>
  <c r="G15" i="174"/>
  <c r="D15" i="174"/>
  <c r="S14" i="174"/>
  <c r="P14" i="174"/>
  <c r="M14" i="174"/>
  <c r="J14" i="174"/>
  <c r="G14" i="174"/>
  <c r="D14" i="174"/>
  <c r="S13" i="174"/>
  <c r="P13" i="174"/>
  <c r="M13" i="174"/>
  <c r="J13" i="174"/>
  <c r="G13" i="174"/>
  <c r="D13" i="174"/>
  <c r="S12" i="174"/>
  <c r="P12" i="174"/>
  <c r="M12" i="174"/>
  <c r="J12" i="174"/>
  <c r="G12" i="174"/>
  <c r="D12" i="174"/>
  <c r="S11" i="174"/>
  <c r="P11" i="174"/>
  <c r="M11" i="174"/>
  <c r="J11" i="174"/>
  <c r="G11" i="174"/>
  <c r="D11" i="174"/>
  <c r="S10" i="174"/>
  <c r="P10" i="174"/>
  <c r="M10" i="174"/>
  <c r="J10" i="174"/>
  <c r="G10" i="174"/>
  <c r="D10" i="174"/>
  <c r="S9" i="174"/>
  <c r="P9" i="174"/>
  <c r="M9" i="174"/>
  <c r="J9" i="174"/>
  <c r="G9" i="174"/>
  <c r="D9" i="174"/>
  <c r="S8" i="174"/>
  <c r="P8" i="174"/>
  <c r="M8" i="174"/>
  <c r="J8" i="174"/>
  <c r="G8" i="174"/>
  <c r="D8" i="174"/>
  <c r="S7" i="174"/>
  <c r="P7" i="174"/>
  <c r="M7" i="174"/>
  <c r="J7" i="174"/>
  <c r="G7" i="174"/>
  <c r="D7" i="174"/>
  <c r="S6" i="174"/>
  <c r="P6" i="174"/>
  <c r="M6" i="174"/>
  <c r="J6" i="174"/>
  <c r="G6" i="174"/>
  <c r="D6" i="174"/>
  <c r="S20" i="173"/>
  <c r="P20" i="173"/>
  <c r="M20" i="173"/>
  <c r="J20" i="173"/>
  <c r="G20" i="173"/>
  <c r="D20" i="173"/>
  <c r="S19" i="173"/>
  <c r="P19" i="173"/>
  <c r="M19" i="173"/>
  <c r="J19" i="173"/>
  <c r="G19" i="173"/>
  <c r="D19" i="173"/>
  <c r="S18" i="173"/>
  <c r="P18" i="173"/>
  <c r="M18" i="173"/>
  <c r="J18" i="173"/>
  <c r="S17" i="173"/>
  <c r="P17" i="173"/>
  <c r="M17" i="173"/>
  <c r="J17" i="173"/>
  <c r="G17" i="173"/>
  <c r="D17" i="173"/>
  <c r="S16" i="173"/>
  <c r="P16" i="173"/>
  <c r="M16" i="173"/>
  <c r="J16" i="173"/>
  <c r="G16" i="173"/>
  <c r="D16" i="173"/>
  <c r="S15" i="173"/>
  <c r="P15" i="173"/>
  <c r="M15" i="173"/>
  <c r="J15" i="173"/>
  <c r="G15" i="173"/>
  <c r="D15" i="173"/>
  <c r="S14" i="173"/>
  <c r="P14" i="173"/>
  <c r="M14" i="173"/>
  <c r="J14" i="173"/>
  <c r="G14" i="173"/>
  <c r="D14" i="173"/>
  <c r="S13" i="173"/>
  <c r="P13" i="173"/>
  <c r="M13" i="173"/>
  <c r="J13" i="173"/>
  <c r="G13" i="173"/>
  <c r="D13" i="173"/>
  <c r="S12" i="173"/>
  <c r="P12" i="173"/>
  <c r="M12" i="173"/>
  <c r="J12" i="173"/>
  <c r="G12" i="173"/>
  <c r="D12" i="173"/>
  <c r="S11" i="173"/>
  <c r="P11" i="173"/>
  <c r="M11" i="173"/>
  <c r="J11" i="173"/>
  <c r="G11" i="173"/>
  <c r="D11" i="173"/>
  <c r="G10" i="173"/>
  <c r="D10" i="173"/>
  <c r="S9" i="173"/>
  <c r="P9" i="173"/>
  <c r="M9" i="173"/>
  <c r="J9" i="173"/>
  <c r="G9" i="173"/>
  <c r="D9" i="173"/>
  <c r="S8" i="173"/>
  <c r="P8" i="173"/>
  <c r="M8" i="173"/>
  <c r="J8" i="173"/>
  <c r="G8" i="173"/>
  <c r="S7" i="173"/>
  <c r="P7" i="173"/>
  <c r="M7" i="173"/>
  <c r="J7" i="173"/>
  <c r="G7" i="173"/>
  <c r="D7" i="173"/>
  <c r="S20" i="172"/>
  <c r="P20" i="172"/>
  <c r="M20" i="172"/>
  <c r="J20" i="172"/>
  <c r="G20" i="172"/>
  <c r="D20" i="172"/>
  <c r="S19" i="172"/>
  <c r="P19" i="172"/>
  <c r="M19" i="172"/>
  <c r="J19" i="172"/>
  <c r="G19" i="172"/>
  <c r="D19" i="172"/>
  <c r="S18" i="172"/>
  <c r="P18" i="172"/>
  <c r="M18" i="172"/>
  <c r="J18" i="172"/>
  <c r="S17" i="172"/>
  <c r="P17" i="172"/>
  <c r="M17" i="172"/>
  <c r="J17" i="172"/>
  <c r="G17" i="172"/>
  <c r="D17" i="172"/>
  <c r="S16" i="172"/>
  <c r="P16" i="172"/>
  <c r="M16" i="172"/>
  <c r="J16" i="172"/>
  <c r="G16" i="172"/>
  <c r="D16" i="172"/>
  <c r="S15" i="172"/>
  <c r="P15" i="172"/>
  <c r="M15" i="172"/>
  <c r="J15" i="172"/>
  <c r="G15" i="172"/>
  <c r="D15" i="172"/>
  <c r="S14" i="172"/>
  <c r="P14" i="172"/>
  <c r="M14" i="172"/>
  <c r="J14" i="172"/>
  <c r="G14" i="172"/>
  <c r="D14" i="172"/>
  <c r="S13" i="172"/>
  <c r="P13" i="172"/>
  <c r="M13" i="172"/>
  <c r="J13" i="172"/>
  <c r="G13" i="172"/>
  <c r="D13" i="172"/>
  <c r="S12" i="172"/>
  <c r="P12" i="172"/>
  <c r="M12" i="172"/>
  <c r="J12" i="172"/>
  <c r="G12" i="172"/>
  <c r="D12" i="172"/>
  <c r="S11" i="172"/>
  <c r="P11" i="172"/>
  <c r="M11" i="172"/>
  <c r="J11" i="172"/>
  <c r="G11" i="172"/>
  <c r="D11" i="172"/>
  <c r="G10" i="172"/>
  <c r="D10" i="172"/>
  <c r="S9" i="172"/>
  <c r="P9" i="172"/>
  <c r="M9" i="172"/>
  <c r="J9" i="172"/>
  <c r="G9" i="172"/>
  <c r="D9" i="172"/>
  <c r="S8" i="172"/>
  <c r="P8" i="172"/>
  <c r="M8" i="172"/>
  <c r="J8" i="172"/>
  <c r="G8" i="172"/>
  <c r="S7" i="172"/>
  <c r="P7" i="172"/>
  <c r="M7" i="172"/>
  <c r="J7" i="172"/>
  <c r="G7" i="172"/>
  <c r="D7" i="172"/>
  <c r="O21" i="171"/>
  <c r="N21" i="171"/>
  <c r="L21" i="171"/>
  <c r="K21" i="171"/>
  <c r="I21" i="171"/>
  <c r="H21" i="171"/>
  <c r="F21" i="171"/>
  <c r="E21" i="171"/>
  <c r="C21" i="171"/>
  <c r="B21" i="171"/>
  <c r="P20" i="171"/>
  <c r="M20" i="171"/>
  <c r="J20" i="171"/>
  <c r="G20" i="171"/>
  <c r="D20" i="171"/>
  <c r="P19" i="171"/>
  <c r="M19" i="171"/>
  <c r="J19" i="171"/>
  <c r="G19" i="171"/>
  <c r="D19" i="171"/>
  <c r="P18" i="171"/>
  <c r="M18" i="171"/>
  <c r="J18" i="171"/>
  <c r="G18" i="171"/>
  <c r="D18" i="171"/>
  <c r="P17" i="171"/>
  <c r="M17" i="171"/>
  <c r="J17" i="171"/>
  <c r="G17" i="171"/>
  <c r="D17" i="171"/>
  <c r="P16" i="171"/>
  <c r="M16" i="171"/>
  <c r="J16" i="171"/>
  <c r="G16" i="171"/>
  <c r="D16" i="171"/>
  <c r="P15" i="171"/>
  <c r="M15" i="171"/>
  <c r="J15" i="171"/>
  <c r="G15" i="171"/>
  <c r="D15" i="171"/>
  <c r="P14" i="171"/>
  <c r="M14" i="171"/>
  <c r="J14" i="171"/>
  <c r="G14" i="171"/>
  <c r="D14" i="171"/>
  <c r="P13" i="171"/>
  <c r="M13" i="171"/>
  <c r="J13" i="171"/>
  <c r="G13" i="171"/>
  <c r="D13" i="171"/>
  <c r="P12" i="171"/>
  <c r="M12" i="171"/>
  <c r="J12" i="171"/>
  <c r="G12" i="171"/>
  <c r="D12" i="171"/>
  <c r="P11" i="171"/>
  <c r="M11" i="171"/>
  <c r="J11" i="171"/>
  <c r="G11" i="171"/>
  <c r="D11" i="171"/>
  <c r="P10" i="171"/>
  <c r="M10" i="171"/>
  <c r="J10" i="171"/>
  <c r="G10" i="171"/>
  <c r="D10" i="171"/>
  <c r="P9" i="171"/>
  <c r="M9" i="171"/>
  <c r="J9" i="171"/>
  <c r="G9" i="171"/>
  <c r="D9" i="171"/>
  <c r="P8" i="171"/>
  <c r="M8" i="171"/>
  <c r="J8" i="171"/>
  <c r="G8" i="171"/>
  <c r="D8" i="171"/>
  <c r="P7" i="171"/>
  <c r="M7" i="171"/>
  <c r="J7" i="171"/>
  <c r="G7" i="171"/>
  <c r="D7" i="171"/>
  <c r="P6" i="171"/>
  <c r="M6" i="171"/>
  <c r="J6" i="171"/>
  <c r="G6" i="171"/>
  <c r="D6" i="171"/>
  <c r="O21" i="170"/>
  <c r="P21" i="170" s="1"/>
  <c r="N21" i="170"/>
  <c r="L21" i="170"/>
  <c r="M21" i="170" s="1"/>
  <c r="K21" i="170"/>
  <c r="I21" i="170"/>
  <c r="J21" i="170" s="1"/>
  <c r="H21" i="170"/>
  <c r="G21" i="170"/>
  <c r="F21" i="170"/>
  <c r="E21" i="170"/>
  <c r="C21" i="170"/>
  <c r="D21" i="170" s="1"/>
  <c r="B21" i="170"/>
  <c r="P20" i="170"/>
  <c r="M20" i="170"/>
  <c r="J20" i="170"/>
  <c r="G20" i="170"/>
  <c r="D20" i="170"/>
  <c r="P19" i="170"/>
  <c r="M19" i="170"/>
  <c r="J19" i="170"/>
  <c r="G19" i="170"/>
  <c r="D19" i="170"/>
  <c r="P18" i="170"/>
  <c r="M18" i="170"/>
  <c r="J18" i="170"/>
  <c r="G18" i="170"/>
  <c r="D18" i="170"/>
  <c r="P17" i="170"/>
  <c r="M17" i="170"/>
  <c r="J17" i="170"/>
  <c r="G17" i="170"/>
  <c r="D17" i="170"/>
  <c r="P16" i="170"/>
  <c r="M16" i="170"/>
  <c r="J16" i="170"/>
  <c r="G16" i="170"/>
  <c r="D16" i="170"/>
  <c r="P15" i="170"/>
  <c r="M15" i="170"/>
  <c r="J15" i="170"/>
  <c r="G15" i="170"/>
  <c r="D15" i="170"/>
  <c r="P14" i="170"/>
  <c r="M14" i="170"/>
  <c r="J14" i="170"/>
  <c r="G14" i="170"/>
  <c r="D14" i="170"/>
  <c r="P13" i="170"/>
  <c r="M13" i="170"/>
  <c r="J13" i="170"/>
  <c r="G13" i="170"/>
  <c r="D13" i="170"/>
  <c r="P12" i="170"/>
  <c r="M12" i="170"/>
  <c r="J12" i="170"/>
  <c r="G12" i="170"/>
  <c r="D12" i="170"/>
  <c r="P11" i="170"/>
  <c r="M11" i="170"/>
  <c r="J11" i="170"/>
  <c r="G11" i="170"/>
  <c r="D11" i="170"/>
  <c r="P10" i="170"/>
  <c r="M10" i="170"/>
  <c r="J10" i="170"/>
  <c r="G10" i="170"/>
  <c r="D10" i="170"/>
  <c r="P9" i="170"/>
  <c r="M9" i="170"/>
  <c r="J9" i="170"/>
  <c r="G9" i="170"/>
  <c r="D9" i="170"/>
  <c r="P8" i="170"/>
  <c r="M8" i="170"/>
  <c r="J8" i="170"/>
  <c r="G8" i="170"/>
  <c r="D8" i="170"/>
  <c r="P7" i="170"/>
  <c r="M7" i="170"/>
  <c r="J7" i="170"/>
  <c r="G7" i="170"/>
  <c r="D7" i="170"/>
  <c r="P6" i="170"/>
  <c r="M6" i="170"/>
  <c r="J6" i="170"/>
  <c r="G6" i="170"/>
  <c r="D6" i="170"/>
  <c r="S19" i="169"/>
  <c r="O19" i="169"/>
  <c r="P19" i="169" s="1"/>
  <c r="N19" i="169"/>
  <c r="L19" i="169"/>
  <c r="M19" i="169" s="1"/>
  <c r="K19" i="169"/>
  <c r="J19" i="169"/>
  <c r="I19" i="169"/>
  <c r="H19" i="169"/>
  <c r="G19" i="169"/>
  <c r="F19" i="169"/>
  <c r="E19" i="169"/>
  <c r="C19" i="169"/>
  <c r="B19" i="169"/>
  <c r="D19" i="169" s="1"/>
  <c r="S18" i="169"/>
  <c r="P18" i="169"/>
  <c r="M18" i="169"/>
  <c r="J18" i="169"/>
  <c r="G18" i="169"/>
  <c r="D18" i="169"/>
  <c r="S17" i="169"/>
  <c r="P17" i="169"/>
  <c r="M17" i="169"/>
  <c r="J17" i="169"/>
  <c r="G17" i="169"/>
  <c r="D17" i="169"/>
  <c r="S16" i="169"/>
  <c r="P16" i="169"/>
  <c r="M16" i="169"/>
  <c r="J16" i="169"/>
  <c r="G16" i="169"/>
  <c r="D16" i="169"/>
  <c r="S15" i="169"/>
  <c r="P15" i="169"/>
  <c r="M15" i="169"/>
  <c r="J15" i="169"/>
  <c r="G15" i="169"/>
  <c r="D15" i="169"/>
  <c r="S14" i="169"/>
  <c r="P14" i="169"/>
  <c r="M14" i="169"/>
  <c r="J14" i="169"/>
  <c r="G14" i="169"/>
  <c r="D14" i="169"/>
  <c r="S13" i="169"/>
  <c r="P13" i="169"/>
  <c r="M13" i="169"/>
  <c r="J13" i="169"/>
  <c r="G13" i="169"/>
  <c r="D13" i="169"/>
  <c r="S12" i="169"/>
  <c r="P12" i="169"/>
  <c r="M12" i="169"/>
  <c r="J12" i="169"/>
  <c r="G12" i="169"/>
  <c r="D12" i="169"/>
  <c r="P11" i="169"/>
  <c r="M11" i="169"/>
  <c r="J11" i="169"/>
  <c r="G11" i="169"/>
  <c r="D11" i="169"/>
  <c r="P10" i="169"/>
  <c r="M10" i="169"/>
  <c r="J10" i="169"/>
  <c r="G10" i="169"/>
  <c r="D10" i="169"/>
  <c r="S9" i="169"/>
  <c r="P9" i="169"/>
  <c r="M9" i="169"/>
  <c r="J9" i="169"/>
  <c r="G9" i="169"/>
  <c r="D9" i="169"/>
  <c r="S8" i="169"/>
  <c r="P8" i="169"/>
  <c r="M8" i="169"/>
  <c r="J8" i="169"/>
  <c r="G8" i="169"/>
  <c r="D8" i="169"/>
  <c r="S7" i="169"/>
  <c r="P7" i="169"/>
  <c r="M7" i="169"/>
  <c r="J7" i="169"/>
  <c r="G7" i="169"/>
  <c r="D7" i="169"/>
  <c r="S6" i="169"/>
  <c r="P6" i="169"/>
  <c r="M6" i="169"/>
  <c r="J6" i="169"/>
  <c r="G6" i="169"/>
  <c r="D6" i="169"/>
  <c r="AB111" i="168"/>
  <c r="Y111" i="168"/>
  <c r="V111" i="168"/>
  <c r="S111" i="168"/>
  <c r="P111" i="168"/>
  <c r="M111" i="168"/>
  <c r="J111" i="168"/>
  <c r="G111" i="168"/>
  <c r="AB110" i="168"/>
  <c r="Y110" i="168"/>
  <c r="V110" i="168"/>
  <c r="S110" i="168"/>
  <c r="P110" i="168"/>
  <c r="M110" i="168"/>
  <c r="J110" i="168"/>
  <c r="G110" i="168"/>
  <c r="AB109" i="168"/>
  <c r="Y109" i="168"/>
  <c r="V109" i="168"/>
  <c r="S109" i="168"/>
  <c r="P109" i="168"/>
  <c r="M109" i="168"/>
  <c r="J109" i="168"/>
  <c r="G109" i="168"/>
  <c r="AB108" i="168"/>
  <c r="Y108" i="168"/>
  <c r="V108" i="168"/>
  <c r="S108" i="168"/>
  <c r="P108" i="168"/>
  <c r="M108" i="168"/>
  <c r="J108" i="168"/>
  <c r="G108" i="168"/>
  <c r="AB107" i="168"/>
  <c r="Y107" i="168"/>
  <c r="V107" i="168"/>
  <c r="S107" i="168"/>
  <c r="P107" i="168"/>
  <c r="M107" i="168"/>
  <c r="J107" i="168"/>
  <c r="G107" i="168"/>
  <c r="AB106" i="168"/>
  <c r="Y106" i="168"/>
  <c r="V106" i="168"/>
  <c r="S106" i="168"/>
  <c r="P106" i="168"/>
  <c r="M106" i="168"/>
  <c r="J106" i="168"/>
  <c r="G106" i="168"/>
  <c r="AB105" i="168"/>
  <c r="Y105" i="168"/>
  <c r="V105" i="168"/>
  <c r="S105" i="168"/>
  <c r="P105" i="168"/>
  <c r="M105" i="168"/>
  <c r="J105" i="168"/>
  <c r="G105" i="168"/>
  <c r="AB104" i="168"/>
  <c r="Y104" i="168"/>
  <c r="V104" i="168"/>
  <c r="S104" i="168"/>
  <c r="P104" i="168"/>
  <c r="M104" i="168"/>
  <c r="J104" i="168"/>
  <c r="G104" i="168"/>
  <c r="AB103" i="168"/>
  <c r="Y103" i="168"/>
  <c r="V103" i="168"/>
  <c r="S103" i="168"/>
  <c r="P103" i="168"/>
  <c r="M103" i="168"/>
  <c r="J103" i="168"/>
  <c r="G103" i="168"/>
  <c r="AB102" i="168"/>
  <c r="Y102" i="168"/>
  <c r="V102" i="168"/>
  <c r="S102" i="168"/>
  <c r="P102" i="168"/>
  <c r="M102" i="168"/>
  <c r="J102" i="168"/>
  <c r="G102" i="168"/>
  <c r="AB101" i="168"/>
  <c r="Y101" i="168"/>
  <c r="V101" i="168"/>
  <c r="S101" i="168"/>
  <c r="P101" i="168"/>
  <c r="M101" i="168"/>
  <c r="J101" i="168"/>
  <c r="G101" i="168"/>
  <c r="AB100" i="168"/>
  <c r="Y100" i="168"/>
  <c r="V100" i="168"/>
  <c r="S100" i="168"/>
  <c r="P100" i="168"/>
  <c r="M100" i="168"/>
  <c r="J100" i="168"/>
  <c r="G100" i="168"/>
  <c r="AB99" i="168"/>
  <c r="Y99" i="168"/>
  <c r="V99" i="168"/>
  <c r="S99" i="168"/>
  <c r="P99" i="168"/>
  <c r="M99" i="168"/>
  <c r="J99" i="168"/>
  <c r="G99" i="168"/>
  <c r="AB98" i="168"/>
  <c r="Y98" i="168"/>
  <c r="V98" i="168"/>
  <c r="S98" i="168"/>
  <c r="P98" i="168"/>
  <c r="M98" i="168"/>
  <c r="J98" i="168"/>
  <c r="G98" i="168"/>
  <c r="AB97" i="168"/>
  <c r="Y97" i="168"/>
  <c r="V97" i="168"/>
  <c r="S97" i="168"/>
  <c r="P97" i="168"/>
  <c r="M97" i="168"/>
  <c r="J97" i="168"/>
  <c r="G97" i="168"/>
  <c r="AB96" i="168"/>
  <c r="Y96" i="168"/>
  <c r="V96" i="168"/>
  <c r="S96" i="168"/>
  <c r="P96" i="168"/>
  <c r="M96" i="168"/>
  <c r="J96" i="168"/>
  <c r="G96" i="168"/>
  <c r="AB95" i="168"/>
  <c r="Y95" i="168"/>
  <c r="V95" i="168"/>
  <c r="S95" i="168"/>
  <c r="P95" i="168"/>
  <c r="M95" i="168"/>
  <c r="J95" i="168"/>
  <c r="G95" i="168"/>
  <c r="AB94" i="168"/>
  <c r="Y94" i="168"/>
  <c r="V94" i="168"/>
  <c r="S94" i="168"/>
  <c r="P94" i="168"/>
  <c r="M94" i="168"/>
  <c r="J94" i="168"/>
  <c r="G94" i="168"/>
  <c r="AB93" i="168"/>
  <c r="Y93" i="168"/>
  <c r="V93" i="168"/>
  <c r="S93" i="168"/>
  <c r="P93" i="168"/>
  <c r="M93" i="168"/>
  <c r="J93" i="168"/>
  <c r="G93" i="168"/>
  <c r="AB92" i="168"/>
  <c r="Y92" i="168"/>
  <c r="V92" i="168"/>
  <c r="S92" i="168"/>
  <c r="P92" i="168"/>
  <c r="M92" i="168"/>
  <c r="J92" i="168"/>
  <c r="G92" i="168"/>
  <c r="AB91" i="168"/>
  <c r="Y91" i="168"/>
  <c r="V91" i="168"/>
  <c r="S91" i="168"/>
  <c r="P91" i="168"/>
  <c r="M91" i="168"/>
  <c r="J91" i="168"/>
  <c r="G91" i="168"/>
  <c r="AB90" i="168"/>
  <c r="Y90" i="168"/>
  <c r="V90" i="168"/>
  <c r="S90" i="168"/>
  <c r="P90" i="168"/>
  <c r="M90" i="168"/>
  <c r="J90" i="168"/>
  <c r="G90" i="168"/>
  <c r="AB89" i="168"/>
  <c r="Y89" i="168"/>
  <c r="V89" i="168"/>
  <c r="S89" i="168"/>
  <c r="P89" i="168"/>
  <c r="M89" i="168"/>
  <c r="J89" i="168"/>
  <c r="G89" i="168"/>
  <c r="AB88" i="168"/>
  <c r="Y88" i="168"/>
  <c r="V88" i="168"/>
  <c r="S88" i="168"/>
  <c r="P88" i="168"/>
  <c r="M88" i="168"/>
  <c r="J88" i="168"/>
  <c r="G88" i="168"/>
  <c r="AB87" i="168"/>
  <c r="Y87" i="168"/>
  <c r="V87" i="168"/>
  <c r="S87" i="168"/>
  <c r="P87" i="168"/>
  <c r="M87" i="168"/>
  <c r="J87" i="168"/>
  <c r="G87" i="168"/>
  <c r="AB86" i="168"/>
  <c r="Y86" i="168"/>
  <c r="V86" i="168"/>
  <c r="S86" i="168"/>
  <c r="P86" i="168"/>
  <c r="M86" i="168"/>
  <c r="J86" i="168"/>
  <c r="G86" i="168"/>
  <c r="AB85" i="168"/>
  <c r="Y85" i="168"/>
  <c r="V85" i="168"/>
  <c r="S85" i="168"/>
  <c r="P85" i="168"/>
  <c r="M85" i="168"/>
  <c r="J85" i="168"/>
  <c r="G85" i="168"/>
  <c r="AB84" i="168"/>
  <c r="Y84" i="168"/>
  <c r="V84" i="168"/>
  <c r="S84" i="168"/>
  <c r="P84" i="168"/>
  <c r="M84" i="168"/>
  <c r="J84" i="168"/>
  <c r="G84" i="168"/>
  <c r="AB83" i="168"/>
  <c r="Y83" i="168"/>
  <c r="V83" i="168"/>
  <c r="S83" i="168"/>
  <c r="P83" i="168"/>
  <c r="M83" i="168"/>
  <c r="J83" i="168"/>
  <c r="G83" i="168"/>
  <c r="AB82" i="168"/>
  <c r="Y82" i="168"/>
  <c r="V82" i="168"/>
  <c r="S82" i="168"/>
  <c r="P82" i="168"/>
  <c r="M82" i="168"/>
  <c r="J82" i="168"/>
  <c r="G82" i="168"/>
  <c r="AB81" i="168"/>
  <c r="Y81" i="168"/>
  <c r="V81" i="168"/>
  <c r="S81" i="168"/>
  <c r="P81" i="168"/>
  <c r="M81" i="168"/>
  <c r="J81" i="168"/>
  <c r="G81" i="168"/>
  <c r="AB80" i="168"/>
  <c r="Y80" i="168"/>
  <c r="V80" i="168"/>
  <c r="S80" i="168"/>
  <c r="P80" i="168"/>
  <c r="M80" i="168"/>
  <c r="J80" i="168"/>
  <c r="G80" i="168"/>
  <c r="AB79" i="168"/>
  <c r="Y79" i="168"/>
  <c r="V79" i="168"/>
  <c r="S79" i="168"/>
  <c r="P79" i="168"/>
  <c r="M79" i="168"/>
  <c r="J79" i="168"/>
  <c r="G79" i="168"/>
  <c r="AB78" i="168"/>
  <c r="Y78" i="168"/>
  <c r="V78" i="168"/>
  <c r="S78" i="168"/>
  <c r="P78" i="168"/>
  <c r="M78" i="168"/>
  <c r="J78" i="168"/>
  <c r="G78" i="168"/>
  <c r="AB77" i="168"/>
  <c r="Y77" i="168"/>
  <c r="V77" i="168"/>
  <c r="S77" i="168"/>
  <c r="P77" i="168"/>
  <c r="M77" i="168"/>
  <c r="J77" i="168"/>
  <c r="G77" i="168"/>
  <c r="AB76" i="168"/>
  <c r="Y76" i="168"/>
  <c r="V76" i="168"/>
  <c r="S76" i="168"/>
  <c r="P76" i="168"/>
  <c r="M76" i="168"/>
  <c r="J76" i="168"/>
  <c r="G76" i="168"/>
  <c r="AB75" i="168"/>
  <c r="Y75" i="168"/>
  <c r="V75" i="168"/>
  <c r="S75" i="168"/>
  <c r="P75" i="168"/>
  <c r="M75" i="168"/>
  <c r="J75" i="168"/>
  <c r="G75" i="168"/>
  <c r="AB74" i="168"/>
  <c r="Y74" i="168"/>
  <c r="V74" i="168"/>
  <c r="S74" i="168"/>
  <c r="P74" i="168"/>
  <c r="M74" i="168"/>
  <c r="J74" i="168"/>
  <c r="G74" i="168"/>
  <c r="AB73" i="168"/>
  <c r="Y73" i="168"/>
  <c r="V73" i="168"/>
  <c r="S73" i="168"/>
  <c r="P73" i="168"/>
  <c r="M73" i="168"/>
  <c r="J73" i="168"/>
  <c r="G73" i="168"/>
  <c r="AB72" i="168"/>
  <c r="Y72" i="168"/>
  <c r="V72" i="168"/>
  <c r="S72" i="168"/>
  <c r="P72" i="168"/>
  <c r="M72" i="168"/>
  <c r="J72" i="168"/>
  <c r="G72" i="168"/>
  <c r="AB71" i="168"/>
  <c r="Y71" i="168"/>
  <c r="V71" i="168"/>
  <c r="S71" i="168"/>
  <c r="P71" i="168"/>
  <c r="M71" i="168"/>
  <c r="J71" i="168"/>
  <c r="G71" i="168"/>
  <c r="AB70" i="168"/>
  <c r="Y70" i="168"/>
  <c r="V70" i="168"/>
  <c r="S70" i="168"/>
  <c r="P70" i="168"/>
  <c r="M70" i="168"/>
  <c r="J70" i="168"/>
  <c r="G70" i="168"/>
  <c r="AB69" i="168"/>
  <c r="Y69" i="168"/>
  <c r="V69" i="168"/>
  <c r="S69" i="168"/>
  <c r="P69" i="168"/>
  <c r="M69" i="168"/>
  <c r="J69" i="168"/>
  <c r="G69" i="168"/>
  <c r="AB68" i="168"/>
  <c r="Y68" i="168"/>
  <c r="V68" i="168"/>
  <c r="S68" i="168"/>
  <c r="P68" i="168"/>
  <c r="M68" i="168"/>
  <c r="J68" i="168"/>
  <c r="G68" i="168"/>
  <c r="AB67" i="168"/>
  <c r="Y67" i="168"/>
  <c r="V67" i="168"/>
  <c r="S67" i="168"/>
  <c r="P67" i="168"/>
  <c r="M67" i="168"/>
  <c r="J67" i="168"/>
  <c r="G67" i="168"/>
  <c r="AB66" i="168"/>
  <c r="Y66" i="168"/>
  <c r="V66" i="168"/>
  <c r="S66" i="168"/>
  <c r="P66" i="168"/>
  <c r="M66" i="168"/>
  <c r="J66" i="168"/>
  <c r="G66" i="168"/>
  <c r="AB65" i="168"/>
  <c r="Y65" i="168"/>
  <c r="V65" i="168"/>
  <c r="S65" i="168"/>
  <c r="P65" i="168"/>
  <c r="M65" i="168"/>
  <c r="J65" i="168"/>
  <c r="G65" i="168"/>
  <c r="AB64" i="168"/>
  <c r="Y64" i="168"/>
  <c r="V64" i="168"/>
  <c r="S64" i="168"/>
  <c r="P64" i="168"/>
  <c r="M64" i="168"/>
  <c r="J64" i="168"/>
  <c r="G64" i="168"/>
  <c r="AB63" i="168"/>
  <c r="Y63" i="168"/>
  <c r="V63" i="168"/>
  <c r="S63" i="168"/>
  <c r="P63" i="168"/>
  <c r="M63" i="168"/>
  <c r="J63" i="168"/>
  <c r="G63" i="168"/>
  <c r="AB62" i="168"/>
  <c r="Y62" i="168"/>
  <c r="V62" i="168"/>
  <c r="S62" i="168"/>
  <c r="P62" i="168"/>
  <c r="M62" i="168"/>
  <c r="J62" i="168"/>
  <c r="G62" i="168"/>
  <c r="AB61" i="168"/>
  <c r="Y61" i="168"/>
  <c r="V61" i="168"/>
  <c r="S61" i="168"/>
  <c r="P61" i="168"/>
  <c r="M61" i="168"/>
  <c r="J61" i="168"/>
  <c r="G61" i="168"/>
  <c r="AB60" i="168"/>
  <c r="Y60" i="168"/>
  <c r="V60" i="168"/>
  <c r="S60" i="168"/>
  <c r="P60" i="168"/>
  <c r="M60" i="168"/>
  <c r="J60" i="168"/>
  <c r="G60" i="168"/>
  <c r="AB59" i="168"/>
  <c r="Y59" i="168"/>
  <c r="V59" i="168"/>
  <c r="S59" i="168"/>
  <c r="P59" i="168"/>
  <c r="M59" i="168"/>
  <c r="J59" i="168"/>
  <c r="G59" i="168"/>
  <c r="AB58" i="168"/>
  <c r="Y58" i="168"/>
  <c r="V58" i="168"/>
  <c r="S58" i="168"/>
  <c r="P58" i="168"/>
  <c r="M58" i="168"/>
  <c r="J58" i="168"/>
  <c r="G58" i="168"/>
  <c r="AB57" i="168"/>
  <c r="Y57" i="168"/>
  <c r="V57" i="168"/>
  <c r="S57" i="168"/>
  <c r="P57" i="168"/>
  <c r="M57" i="168"/>
  <c r="J57" i="168"/>
  <c r="G57" i="168"/>
  <c r="AB56" i="168"/>
  <c r="Y56" i="168"/>
  <c r="V56" i="168"/>
  <c r="S56" i="168"/>
  <c r="P56" i="168"/>
  <c r="M56" i="168"/>
  <c r="J56" i="168"/>
  <c r="G56" i="168"/>
  <c r="AB55" i="168"/>
  <c r="Y55" i="168"/>
  <c r="V55" i="168"/>
  <c r="S55" i="168"/>
  <c r="P55" i="168"/>
  <c r="M55" i="168"/>
  <c r="J55" i="168"/>
  <c r="G55" i="168"/>
  <c r="AB54" i="168"/>
  <c r="Y54" i="168"/>
  <c r="V54" i="168"/>
  <c r="S54" i="168"/>
  <c r="P54" i="168"/>
  <c r="M54" i="168"/>
  <c r="J54" i="168"/>
  <c r="G54" i="168"/>
  <c r="AB53" i="168"/>
  <c r="Y53" i="168"/>
  <c r="V53" i="168"/>
  <c r="S53" i="168"/>
  <c r="P53" i="168"/>
  <c r="M53" i="168"/>
  <c r="J53" i="168"/>
  <c r="G53" i="168"/>
  <c r="AB52" i="168"/>
  <c r="Y52" i="168"/>
  <c r="V52" i="168"/>
  <c r="S52" i="168"/>
  <c r="P52" i="168"/>
  <c r="M52" i="168"/>
  <c r="J52" i="168"/>
  <c r="G52" i="168"/>
  <c r="AB51" i="168"/>
  <c r="Y51" i="168"/>
  <c r="V51" i="168"/>
  <c r="S51" i="168"/>
  <c r="P51" i="168"/>
  <c r="M51" i="168"/>
  <c r="J51" i="168"/>
  <c r="G51" i="168"/>
  <c r="AB50" i="168"/>
  <c r="Y50" i="168"/>
  <c r="V50" i="168"/>
  <c r="S50" i="168"/>
  <c r="P50" i="168"/>
  <c r="M50" i="168"/>
  <c r="J50" i="168"/>
  <c r="G50" i="168"/>
  <c r="AB49" i="168"/>
  <c r="Y49" i="168"/>
  <c r="V49" i="168"/>
  <c r="S49" i="168"/>
  <c r="P49" i="168"/>
  <c r="M49" i="168"/>
  <c r="J49" i="168"/>
  <c r="G49" i="168"/>
  <c r="AB48" i="168"/>
  <c r="Y48" i="168"/>
  <c r="V48" i="168"/>
  <c r="S48" i="168"/>
  <c r="P48" i="168"/>
  <c r="M48" i="168"/>
  <c r="J48" i="168"/>
  <c r="G48" i="168"/>
  <c r="AB47" i="168"/>
  <c r="Y47" i="168"/>
  <c r="V47" i="168"/>
  <c r="S47" i="168"/>
  <c r="P47" i="168"/>
  <c r="M47" i="168"/>
  <c r="J47" i="168"/>
  <c r="G47" i="168"/>
  <c r="AB46" i="168"/>
  <c r="Y46" i="168"/>
  <c r="V46" i="168"/>
  <c r="S46" i="168"/>
  <c r="P46" i="168"/>
  <c r="M46" i="168"/>
  <c r="J46" i="168"/>
  <c r="G46" i="168"/>
  <c r="AB45" i="168"/>
  <c r="Y45" i="168"/>
  <c r="V45" i="168"/>
  <c r="S45" i="168"/>
  <c r="P45" i="168"/>
  <c r="M45" i="168"/>
  <c r="J45" i="168"/>
  <c r="G45" i="168"/>
  <c r="AB44" i="168"/>
  <c r="Y44" i="168"/>
  <c r="V44" i="168"/>
  <c r="S44" i="168"/>
  <c r="P44" i="168"/>
  <c r="M44" i="168"/>
  <c r="J44" i="168"/>
  <c r="G44" i="168"/>
  <c r="AB43" i="168"/>
  <c r="Y43" i="168"/>
  <c r="V43" i="168"/>
  <c r="S43" i="168"/>
  <c r="P43" i="168"/>
  <c r="M43" i="168"/>
  <c r="J43" i="168"/>
  <c r="G43" i="168"/>
  <c r="AB42" i="168"/>
  <c r="Y42" i="168"/>
  <c r="V42" i="168"/>
  <c r="S42" i="168"/>
  <c r="P42" i="168"/>
  <c r="M42" i="168"/>
  <c r="J42" i="168"/>
  <c r="G42" i="168"/>
  <c r="AB41" i="168"/>
  <c r="Y41" i="168"/>
  <c r="V41" i="168"/>
  <c r="S41" i="168"/>
  <c r="P41" i="168"/>
  <c r="M41" i="168"/>
  <c r="J41" i="168"/>
  <c r="G41" i="168"/>
  <c r="AB40" i="168"/>
  <c r="Y40" i="168"/>
  <c r="V40" i="168"/>
  <c r="S40" i="168"/>
  <c r="P40" i="168"/>
  <c r="M40" i="168"/>
  <c r="J40" i="168"/>
  <c r="G40" i="168"/>
  <c r="AB39" i="168"/>
  <c r="Y39" i="168"/>
  <c r="V39" i="168"/>
  <c r="S39" i="168"/>
  <c r="P39" i="168"/>
  <c r="M39" i="168"/>
  <c r="J39" i="168"/>
  <c r="G39" i="168"/>
  <c r="AB38" i="168"/>
  <c r="Y38" i="168"/>
  <c r="V38" i="168"/>
  <c r="S38" i="168"/>
  <c r="P38" i="168"/>
  <c r="M38" i="168"/>
  <c r="J38" i="168"/>
  <c r="G38" i="168"/>
  <c r="AB37" i="168"/>
  <c r="Y37" i="168"/>
  <c r="V37" i="168"/>
  <c r="S37" i="168"/>
  <c r="P37" i="168"/>
  <c r="M37" i="168"/>
  <c r="J37" i="168"/>
  <c r="G37" i="168"/>
  <c r="AB36" i="168"/>
  <c r="Y36" i="168"/>
  <c r="V36" i="168"/>
  <c r="S36" i="168"/>
  <c r="P36" i="168"/>
  <c r="M36" i="168"/>
  <c r="J36" i="168"/>
  <c r="G36" i="168"/>
  <c r="AB35" i="168"/>
  <c r="Y35" i="168"/>
  <c r="V35" i="168"/>
  <c r="S35" i="168"/>
  <c r="P35" i="168"/>
  <c r="M35" i="168"/>
  <c r="J35" i="168"/>
  <c r="G35" i="168"/>
  <c r="AB34" i="168"/>
  <c r="Y34" i="168"/>
  <c r="V34" i="168"/>
  <c r="S34" i="168"/>
  <c r="P34" i="168"/>
  <c r="M34" i="168"/>
  <c r="J34" i="168"/>
  <c r="G34" i="168"/>
  <c r="AB33" i="168"/>
  <c r="Y33" i="168"/>
  <c r="V33" i="168"/>
  <c r="S33" i="168"/>
  <c r="P33" i="168"/>
  <c r="M33" i="168"/>
  <c r="J33" i="168"/>
  <c r="G33" i="168"/>
  <c r="AB32" i="168"/>
  <c r="Y32" i="168"/>
  <c r="V32" i="168"/>
  <c r="S32" i="168"/>
  <c r="P32" i="168"/>
  <c r="M32" i="168"/>
  <c r="J32" i="168"/>
  <c r="G32" i="168"/>
  <c r="AB31" i="168"/>
  <c r="Y31" i="168"/>
  <c r="V31" i="168"/>
  <c r="S31" i="168"/>
  <c r="P31" i="168"/>
  <c r="M31" i="168"/>
  <c r="J31" i="168"/>
  <c r="G31" i="168"/>
  <c r="AB30" i="168"/>
  <c r="Y30" i="168"/>
  <c r="V30" i="168"/>
  <c r="S30" i="168"/>
  <c r="P30" i="168"/>
  <c r="M30" i="168"/>
  <c r="J30" i="168"/>
  <c r="G30" i="168"/>
  <c r="AB29" i="168"/>
  <c r="Y29" i="168"/>
  <c r="V29" i="168"/>
  <c r="S29" i="168"/>
  <c r="P29" i="168"/>
  <c r="M29" i="168"/>
  <c r="J29" i="168"/>
  <c r="G29" i="168"/>
  <c r="AB28" i="168"/>
  <c r="Y28" i="168"/>
  <c r="V28" i="168"/>
  <c r="S28" i="168"/>
  <c r="P28" i="168"/>
  <c r="M28" i="168"/>
  <c r="J28" i="168"/>
  <c r="G28" i="168"/>
  <c r="AB27" i="168"/>
  <c r="Y27" i="168"/>
  <c r="V27" i="168"/>
  <c r="S27" i="168"/>
  <c r="P27" i="168"/>
  <c r="M27" i="168"/>
  <c r="J27" i="168"/>
  <c r="G27" i="168"/>
  <c r="AB26" i="168"/>
  <c r="Y26" i="168"/>
  <c r="V26" i="168"/>
  <c r="S26" i="168"/>
  <c r="P26" i="168"/>
  <c r="M26" i="168"/>
  <c r="J26" i="168"/>
  <c r="G26" i="168"/>
  <c r="AB25" i="168"/>
  <c r="Y25" i="168"/>
  <c r="V25" i="168"/>
  <c r="S25" i="168"/>
  <c r="P25" i="168"/>
  <c r="M25" i="168"/>
  <c r="J25" i="168"/>
  <c r="G25" i="168"/>
  <c r="AB24" i="168"/>
  <c r="Y24" i="168"/>
  <c r="V24" i="168"/>
  <c r="S24" i="168"/>
  <c r="P24" i="168"/>
  <c r="M24" i="168"/>
  <c r="J24" i="168"/>
  <c r="G24" i="168"/>
  <c r="AB23" i="168"/>
  <c r="Y23" i="168"/>
  <c r="V23" i="168"/>
  <c r="S23" i="168"/>
  <c r="P23" i="168"/>
  <c r="M23" i="168"/>
  <c r="J23" i="168"/>
  <c r="G23" i="168"/>
  <c r="AB22" i="168"/>
  <c r="Y22" i="168"/>
  <c r="V22" i="168"/>
  <c r="S22" i="168"/>
  <c r="P22" i="168"/>
  <c r="M22" i="168"/>
  <c r="J22" i="168"/>
  <c r="G22" i="168"/>
  <c r="AB21" i="168"/>
  <c r="Y21" i="168"/>
  <c r="V21" i="168"/>
  <c r="S21" i="168"/>
  <c r="P21" i="168"/>
  <c r="M21" i="168"/>
  <c r="J21" i="168"/>
  <c r="G21" i="168"/>
  <c r="AB20" i="168"/>
  <c r="Y20" i="168"/>
  <c r="V20" i="168"/>
  <c r="S20" i="168"/>
  <c r="P20" i="168"/>
  <c r="M20" i="168"/>
  <c r="J20" i="168"/>
  <c r="G20" i="168"/>
  <c r="AB19" i="168"/>
  <c r="Y19" i="168"/>
  <c r="V19" i="168"/>
  <c r="S19" i="168"/>
  <c r="P19" i="168"/>
  <c r="M19" i="168"/>
  <c r="J19" i="168"/>
  <c r="G19" i="168"/>
  <c r="AB18" i="168"/>
  <c r="Y18" i="168"/>
  <c r="V18" i="168"/>
  <c r="S18" i="168"/>
  <c r="P18" i="168"/>
  <c r="M18" i="168"/>
  <c r="J18" i="168"/>
  <c r="G18" i="168"/>
  <c r="AB17" i="168"/>
  <c r="Y17" i="168"/>
  <c r="V17" i="168"/>
  <c r="S17" i="168"/>
  <c r="P17" i="168"/>
  <c r="M17" i="168"/>
  <c r="J17" i="168"/>
  <c r="G17" i="168"/>
  <c r="AB16" i="168"/>
  <c r="Y16" i="168"/>
  <c r="V16" i="168"/>
  <c r="S16" i="168"/>
  <c r="P16" i="168"/>
  <c r="M16" i="168"/>
  <c r="J16" i="168"/>
  <c r="G16" i="168"/>
  <c r="AB15" i="168"/>
  <c r="Y15" i="168"/>
  <c r="V15" i="168"/>
  <c r="S15" i="168"/>
  <c r="P15" i="168"/>
  <c r="M15" i="168"/>
  <c r="J15" i="168"/>
  <c r="G15" i="168"/>
  <c r="AB14" i="168"/>
  <c r="Y14" i="168"/>
  <c r="V14" i="168"/>
  <c r="S14" i="168"/>
  <c r="P14" i="168"/>
  <c r="M14" i="168"/>
  <c r="J14" i="168"/>
  <c r="G14" i="168"/>
  <c r="AB13" i="168"/>
  <c r="Y13" i="168"/>
  <c r="V13" i="168"/>
  <c r="S13" i="168"/>
  <c r="P13" i="168"/>
  <c r="M13" i="168"/>
  <c r="J13" i="168"/>
  <c r="G13" i="168"/>
  <c r="AB12" i="168"/>
  <c r="Y12" i="168"/>
  <c r="V12" i="168"/>
  <c r="S12" i="168"/>
  <c r="P12" i="168"/>
  <c r="M12" i="168"/>
  <c r="J12" i="168"/>
  <c r="G12" i="168"/>
  <c r="AB11" i="168"/>
  <c r="Y11" i="168"/>
  <c r="V11" i="168"/>
  <c r="S11" i="168"/>
  <c r="P11" i="168"/>
  <c r="M11" i="168"/>
  <c r="J11" i="168"/>
  <c r="G11" i="168"/>
  <c r="AB10" i="168"/>
  <c r="Y10" i="168"/>
  <c r="V10" i="168"/>
  <c r="S10" i="168"/>
  <c r="P10" i="168"/>
  <c r="M10" i="168"/>
  <c r="J10" i="168"/>
  <c r="G10" i="168"/>
  <c r="AB9" i="168"/>
  <c r="Y9" i="168"/>
  <c r="V9" i="168"/>
  <c r="S9" i="168"/>
  <c r="P9" i="168"/>
  <c r="M9" i="168"/>
  <c r="J9" i="168"/>
  <c r="G9" i="168"/>
  <c r="AB8" i="168"/>
  <c r="Y8" i="168"/>
  <c r="V8" i="168"/>
  <c r="S8" i="168"/>
  <c r="P8" i="168"/>
  <c r="M8" i="168"/>
  <c r="J8" i="168"/>
  <c r="G8" i="168"/>
  <c r="AB7" i="168"/>
  <c r="Y7" i="168"/>
  <c r="V7" i="168"/>
  <c r="S7" i="168"/>
  <c r="P7" i="168"/>
  <c r="M7" i="168"/>
  <c r="J7" i="168"/>
  <c r="G7" i="168"/>
  <c r="AB111" i="167"/>
  <c r="Y111" i="167"/>
  <c r="V111" i="167"/>
  <c r="S111" i="167"/>
  <c r="P111" i="167"/>
  <c r="M111" i="167"/>
  <c r="J111" i="167"/>
  <c r="G111" i="167"/>
  <c r="AB110" i="167"/>
  <c r="Y110" i="167"/>
  <c r="V110" i="167"/>
  <c r="S110" i="167"/>
  <c r="P110" i="167"/>
  <c r="M110" i="167"/>
  <c r="J110" i="167"/>
  <c r="G110" i="167"/>
  <c r="AB109" i="167"/>
  <c r="Y109" i="167"/>
  <c r="V109" i="167"/>
  <c r="S109" i="167"/>
  <c r="P109" i="167"/>
  <c r="M109" i="167"/>
  <c r="J109" i="167"/>
  <c r="G109" i="167"/>
  <c r="AB108" i="167"/>
  <c r="Y108" i="167"/>
  <c r="V108" i="167"/>
  <c r="S108" i="167"/>
  <c r="P108" i="167"/>
  <c r="M108" i="167"/>
  <c r="J108" i="167"/>
  <c r="G108" i="167"/>
  <c r="AB107" i="167"/>
  <c r="Y107" i="167"/>
  <c r="V107" i="167"/>
  <c r="S107" i="167"/>
  <c r="P107" i="167"/>
  <c r="M107" i="167"/>
  <c r="J107" i="167"/>
  <c r="G107" i="167"/>
  <c r="AB106" i="167"/>
  <c r="Y106" i="167"/>
  <c r="V106" i="167"/>
  <c r="S106" i="167"/>
  <c r="P106" i="167"/>
  <c r="M106" i="167"/>
  <c r="J106" i="167"/>
  <c r="G106" i="167"/>
  <c r="AB105" i="167"/>
  <c r="Y105" i="167"/>
  <c r="V105" i="167"/>
  <c r="S105" i="167"/>
  <c r="P105" i="167"/>
  <c r="M105" i="167"/>
  <c r="J105" i="167"/>
  <c r="G105" i="167"/>
  <c r="AB104" i="167"/>
  <c r="Y104" i="167"/>
  <c r="V104" i="167"/>
  <c r="S104" i="167"/>
  <c r="P104" i="167"/>
  <c r="M104" i="167"/>
  <c r="J104" i="167"/>
  <c r="G104" i="167"/>
  <c r="AB103" i="167"/>
  <c r="Y103" i="167"/>
  <c r="V103" i="167"/>
  <c r="S103" i="167"/>
  <c r="P103" i="167"/>
  <c r="M103" i="167"/>
  <c r="J103" i="167"/>
  <c r="G103" i="167"/>
  <c r="AB102" i="167"/>
  <c r="Y102" i="167"/>
  <c r="V102" i="167"/>
  <c r="S102" i="167"/>
  <c r="P102" i="167"/>
  <c r="M102" i="167"/>
  <c r="J102" i="167"/>
  <c r="G102" i="167"/>
  <c r="AB101" i="167"/>
  <c r="Y101" i="167"/>
  <c r="V101" i="167"/>
  <c r="S101" i="167"/>
  <c r="P101" i="167"/>
  <c r="M101" i="167"/>
  <c r="J101" i="167"/>
  <c r="G101" i="167"/>
  <c r="AB100" i="167"/>
  <c r="Y100" i="167"/>
  <c r="V100" i="167"/>
  <c r="S100" i="167"/>
  <c r="P100" i="167"/>
  <c r="M100" i="167"/>
  <c r="J100" i="167"/>
  <c r="G100" i="167"/>
  <c r="AB99" i="167"/>
  <c r="Y99" i="167"/>
  <c r="V99" i="167"/>
  <c r="S99" i="167"/>
  <c r="P99" i="167"/>
  <c r="M99" i="167"/>
  <c r="J99" i="167"/>
  <c r="G99" i="167"/>
  <c r="AB98" i="167"/>
  <c r="Y98" i="167"/>
  <c r="V98" i="167"/>
  <c r="S98" i="167"/>
  <c r="P98" i="167"/>
  <c r="M98" i="167"/>
  <c r="J98" i="167"/>
  <c r="G98" i="167"/>
  <c r="AB97" i="167"/>
  <c r="Y97" i="167"/>
  <c r="V97" i="167"/>
  <c r="S97" i="167"/>
  <c r="P97" i="167"/>
  <c r="M97" i="167"/>
  <c r="J97" i="167"/>
  <c r="G97" i="167"/>
  <c r="AB96" i="167"/>
  <c r="Y96" i="167"/>
  <c r="V96" i="167"/>
  <c r="S96" i="167"/>
  <c r="P96" i="167"/>
  <c r="M96" i="167"/>
  <c r="J96" i="167"/>
  <c r="G96" i="167"/>
  <c r="AB95" i="167"/>
  <c r="Y95" i="167"/>
  <c r="V95" i="167"/>
  <c r="S95" i="167"/>
  <c r="P95" i="167"/>
  <c r="M95" i="167"/>
  <c r="J95" i="167"/>
  <c r="G95" i="167"/>
  <c r="AB94" i="167"/>
  <c r="Y94" i="167"/>
  <c r="V94" i="167"/>
  <c r="S94" i="167"/>
  <c r="P94" i="167"/>
  <c r="M94" i="167"/>
  <c r="J94" i="167"/>
  <c r="G94" i="167"/>
  <c r="AB93" i="167"/>
  <c r="Y93" i="167"/>
  <c r="V93" i="167"/>
  <c r="S93" i="167"/>
  <c r="P93" i="167"/>
  <c r="M93" i="167"/>
  <c r="J93" i="167"/>
  <c r="G93" i="167"/>
  <c r="AB92" i="167"/>
  <c r="Y92" i="167"/>
  <c r="V92" i="167"/>
  <c r="S92" i="167"/>
  <c r="P92" i="167"/>
  <c r="M92" i="167"/>
  <c r="J92" i="167"/>
  <c r="G92" i="167"/>
  <c r="AB91" i="167"/>
  <c r="Y91" i="167"/>
  <c r="V91" i="167"/>
  <c r="S91" i="167"/>
  <c r="P91" i="167"/>
  <c r="M91" i="167"/>
  <c r="J91" i="167"/>
  <c r="G91" i="167"/>
  <c r="AB90" i="167"/>
  <c r="Y90" i="167"/>
  <c r="V90" i="167"/>
  <c r="S90" i="167"/>
  <c r="P90" i="167"/>
  <c r="M90" i="167"/>
  <c r="J90" i="167"/>
  <c r="G90" i="167"/>
  <c r="AB89" i="167"/>
  <c r="Y89" i="167"/>
  <c r="V89" i="167"/>
  <c r="S89" i="167"/>
  <c r="P89" i="167"/>
  <c r="M89" i="167"/>
  <c r="J89" i="167"/>
  <c r="G89" i="167"/>
  <c r="AB88" i="167"/>
  <c r="Y88" i="167"/>
  <c r="V88" i="167"/>
  <c r="S88" i="167"/>
  <c r="P88" i="167"/>
  <c r="M88" i="167"/>
  <c r="J88" i="167"/>
  <c r="G88" i="167"/>
  <c r="AB87" i="167"/>
  <c r="Y87" i="167"/>
  <c r="V87" i="167"/>
  <c r="S87" i="167"/>
  <c r="P87" i="167"/>
  <c r="M87" i="167"/>
  <c r="J87" i="167"/>
  <c r="G87" i="167"/>
  <c r="AB86" i="167"/>
  <c r="Y86" i="167"/>
  <c r="V86" i="167"/>
  <c r="S86" i="167"/>
  <c r="P86" i="167"/>
  <c r="M86" i="167"/>
  <c r="J86" i="167"/>
  <c r="G86" i="167"/>
  <c r="AB85" i="167"/>
  <c r="Y85" i="167"/>
  <c r="V85" i="167"/>
  <c r="S85" i="167"/>
  <c r="P85" i="167"/>
  <c r="M85" i="167"/>
  <c r="J85" i="167"/>
  <c r="G85" i="167"/>
  <c r="AB84" i="167"/>
  <c r="Y84" i="167"/>
  <c r="V84" i="167"/>
  <c r="S84" i="167"/>
  <c r="P84" i="167"/>
  <c r="M84" i="167"/>
  <c r="J84" i="167"/>
  <c r="G84" i="167"/>
  <c r="AB83" i="167"/>
  <c r="Y83" i="167"/>
  <c r="V83" i="167"/>
  <c r="S83" i="167"/>
  <c r="P83" i="167"/>
  <c r="M83" i="167"/>
  <c r="J83" i="167"/>
  <c r="G83" i="167"/>
  <c r="AB82" i="167"/>
  <c r="Y82" i="167"/>
  <c r="V82" i="167"/>
  <c r="S82" i="167"/>
  <c r="P82" i="167"/>
  <c r="M82" i="167"/>
  <c r="J82" i="167"/>
  <c r="G82" i="167"/>
  <c r="AB81" i="167"/>
  <c r="Y81" i="167"/>
  <c r="V81" i="167"/>
  <c r="S81" i="167"/>
  <c r="P81" i="167"/>
  <c r="M81" i="167"/>
  <c r="J81" i="167"/>
  <c r="G81" i="167"/>
  <c r="AB80" i="167"/>
  <c r="Y80" i="167"/>
  <c r="V80" i="167"/>
  <c r="S80" i="167"/>
  <c r="P80" i="167"/>
  <c r="M80" i="167"/>
  <c r="J80" i="167"/>
  <c r="G80" i="167"/>
  <c r="AB79" i="167"/>
  <c r="Y79" i="167"/>
  <c r="V79" i="167"/>
  <c r="S79" i="167"/>
  <c r="P79" i="167"/>
  <c r="M79" i="167"/>
  <c r="J79" i="167"/>
  <c r="G79" i="167"/>
  <c r="AB78" i="167"/>
  <c r="Y78" i="167"/>
  <c r="V78" i="167"/>
  <c r="S78" i="167"/>
  <c r="P78" i="167"/>
  <c r="M78" i="167"/>
  <c r="J78" i="167"/>
  <c r="G78" i="167"/>
  <c r="AB77" i="167"/>
  <c r="Y77" i="167"/>
  <c r="V77" i="167"/>
  <c r="S77" i="167"/>
  <c r="P77" i="167"/>
  <c r="M77" i="167"/>
  <c r="J77" i="167"/>
  <c r="G77" i="167"/>
  <c r="AB76" i="167"/>
  <c r="Y76" i="167"/>
  <c r="V76" i="167"/>
  <c r="S76" i="167"/>
  <c r="P76" i="167"/>
  <c r="M76" i="167"/>
  <c r="J76" i="167"/>
  <c r="G76" i="167"/>
  <c r="AB75" i="167"/>
  <c r="Y75" i="167"/>
  <c r="V75" i="167"/>
  <c r="S75" i="167"/>
  <c r="P75" i="167"/>
  <c r="M75" i="167"/>
  <c r="J75" i="167"/>
  <c r="G75" i="167"/>
  <c r="AB74" i="167"/>
  <c r="Y74" i="167"/>
  <c r="V74" i="167"/>
  <c r="S74" i="167"/>
  <c r="P74" i="167"/>
  <c r="M74" i="167"/>
  <c r="J74" i="167"/>
  <c r="G74" i="167"/>
  <c r="AB73" i="167"/>
  <c r="Y73" i="167"/>
  <c r="V73" i="167"/>
  <c r="S73" i="167"/>
  <c r="P73" i="167"/>
  <c r="M73" i="167"/>
  <c r="J73" i="167"/>
  <c r="G73" i="167"/>
  <c r="AB72" i="167"/>
  <c r="Y72" i="167"/>
  <c r="V72" i="167"/>
  <c r="S72" i="167"/>
  <c r="P72" i="167"/>
  <c r="M72" i="167"/>
  <c r="J72" i="167"/>
  <c r="G72" i="167"/>
  <c r="AB71" i="167"/>
  <c r="Y71" i="167"/>
  <c r="V71" i="167"/>
  <c r="S71" i="167"/>
  <c r="P71" i="167"/>
  <c r="M71" i="167"/>
  <c r="J71" i="167"/>
  <c r="G71" i="167"/>
  <c r="AB70" i="167"/>
  <c r="Y70" i="167"/>
  <c r="V70" i="167"/>
  <c r="S70" i="167"/>
  <c r="P70" i="167"/>
  <c r="M70" i="167"/>
  <c r="J70" i="167"/>
  <c r="G70" i="167"/>
  <c r="AB69" i="167"/>
  <c r="Y69" i="167"/>
  <c r="V69" i="167"/>
  <c r="S69" i="167"/>
  <c r="P69" i="167"/>
  <c r="M69" i="167"/>
  <c r="J69" i="167"/>
  <c r="G69" i="167"/>
  <c r="AB68" i="167"/>
  <c r="Y68" i="167"/>
  <c r="V68" i="167"/>
  <c r="S68" i="167"/>
  <c r="P68" i="167"/>
  <c r="M68" i="167"/>
  <c r="J68" i="167"/>
  <c r="G68" i="167"/>
  <c r="AB67" i="167"/>
  <c r="Y67" i="167"/>
  <c r="V67" i="167"/>
  <c r="S67" i="167"/>
  <c r="P67" i="167"/>
  <c r="M67" i="167"/>
  <c r="J67" i="167"/>
  <c r="G67" i="167"/>
  <c r="AB66" i="167"/>
  <c r="Y66" i="167"/>
  <c r="V66" i="167"/>
  <c r="S66" i="167"/>
  <c r="P66" i="167"/>
  <c r="M66" i="167"/>
  <c r="J66" i="167"/>
  <c r="G66" i="167"/>
  <c r="AB65" i="167"/>
  <c r="Y65" i="167"/>
  <c r="V65" i="167"/>
  <c r="S65" i="167"/>
  <c r="P65" i="167"/>
  <c r="M65" i="167"/>
  <c r="J65" i="167"/>
  <c r="G65" i="167"/>
  <c r="AB64" i="167"/>
  <c r="Y64" i="167"/>
  <c r="V64" i="167"/>
  <c r="S64" i="167"/>
  <c r="P64" i="167"/>
  <c r="M64" i="167"/>
  <c r="J64" i="167"/>
  <c r="G64" i="167"/>
  <c r="AB63" i="167"/>
  <c r="Y63" i="167"/>
  <c r="V63" i="167"/>
  <c r="S63" i="167"/>
  <c r="P63" i="167"/>
  <c r="M63" i="167"/>
  <c r="J63" i="167"/>
  <c r="G63" i="167"/>
  <c r="AB62" i="167"/>
  <c r="Y62" i="167"/>
  <c r="V62" i="167"/>
  <c r="S62" i="167"/>
  <c r="P62" i="167"/>
  <c r="M62" i="167"/>
  <c r="J62" i="167"/>
  <c r="G62" i="167"/>
  <c r="AB61" i="167"/>
  <c r="Y61" i="167"/>
  <c r="V61" i="167"/>
  <c r="S61" i="167"/>
  <c r="P61" i="167"/>
  <c r="M61" i="167"/>
  <c r="J61" i="167"/>
  <c r="G61" i="167"/>
  <c r="AB60" i="167"/>
  <c r="Y60" i="167"/>
  <c r="V60" i="167"/>
  <c r="S60" i="167"/>
  <c r="P60" i="167"/>
  <c r="M60" i="167"/>
  <c r="J60" i="167"/>
  <c r="G60" i="167"/>
  <c r="AB59" i="167"/>
  <c r="Y59" i="167"/>
  <c r="V59" i="167"/>
  <c r="S59" i="167"/>
  <c r="P59" i="167"/>
  <c r="M59" i="167"/>
  <c r="J59" i="167"/>
  <c r="G59" i="167"/>
  <c r="AB58" i="167"/>
  <c r="Y58" i="167"/>
  <c r="V58" i="167"/>
  <c r="S58" i="167"/>
  <c r="P58" i="167"/>
  <c r="M58" i="167"/>
  <c r="J58" i="167"/>
  <c r="G58" i="167"/>
  <c r="AB57" i="167"/>
  <c r="Y57" i="167"/>
  <c r="V57" i="167"/>
  <c r="S57" i="167"/>
  <c r="P57" i="167"/>
  <c r="M57" i="167"/>
  <c r="J57" i="167"/>
  <c r="G57" i="167"/>
  <c r="AB56" i="167"/>
  <c r="Y56" i="167"/>
  <c r="V56" i="167"/>
  <c r="S56" i="167"/>
  <c r="P56" i="167"/>
  <c r="M56" i="167"/>
  <c r="J56" i="167"/>
  <c r="G56" i="167"/>
  <c r="AB55" i="167"/>
  <c r="Y55" i="167"/>
  <c r="V55" i="167"/>
  <c r="S55" i="167"/>
  <c r="P55" i="167"/>
  <c r="M55" i="167"/>
  <c r="J55" i="167"/>
  <c r="G55" i="167"/>
  <c r="AB54" i="167"/>
  <c r="Y54" i="167"/>
  <c r="V54" i="167"/>
  <c r="S54" i="167"/>
  <c r="P54" i="167"/>
  <c r="M54" i="167"/>
  <c r="J54" i="167"/>
  <c r="G54" i="167"/>
  <c r="AB53" i="167"/>
  <c r="Y53" i="167"/>
  <c r="V53" i="167"/>
  <c r="S53" i="167"/>
  <c r="P53" i="167"/>
  <c r="M53" i="167"/>
  <c r="J53" i="167"/>
  <c r="G53" i="167"/>
  <c r="AB52" i="167"/>
  <c r="Y52" i="167"/>
  <c r="V52" i="167"/>
  <c r="S52" i="167"/>
  <c r="P52" i="167"/>
  <c r="M52" i="167"/>
  <c r="J52" i="167"/>
  <c r="G52" i="167"/>
  <c r="AB51" i="167"/>
  <c r="Y51" i="167"/>
  <c r="V51" i="167"/>
  <c r="S51" i="167"/>
  <c r="P51" i="167"/>
  <c r="M51" i="167"/>
  <c r="J51" i="167"/>
  <c r="G51" i="167"/>
  <c r="AB50" i="167"/>
  <c r="Y50" i="167"/>
  <c r="V50" i="167"/>
  <c r="S50" i="167"/>
  <c r="P50" i="167"/>
  <c r="M50" i="167"/>
  <c r="J50" i="167"/>
  <c r="G50" i="167"/>
  <c r="AB49" i="167"/>
  <c r="Y49" i="167"/>
  <c r="V49" i="167"/>
  <c r="S49" i="167"/>
  <c r="P49" i="167"/>
  <c r="M49" i="167"/>
  <c r="J49" i="167"/>
  <c r="G49" i="167"/>
  <c r="AB48" i="167"/>
  <c r="Y48" i="167"/>
  <c r="V48" i="167"/>
  <c r="S48" i="167"/>
  <c r="P48" i="167"/>
  <c r="M48" i="167"/>
  <c r="J48" i="167"/>
  <c r="G48" i="167"/>
  <c r="AB47" i="167"/>
  <c r="Y47" i="167"/>
  <c r="V47" i="167"/>
  <c r="S47" i="167"/>
  <c r="P47" i="167"/>
  <c r="M47" i="167"/>
  <c r="J47" i="167"/>
  <c r="G47" i="167"/>
  <c r="AB46" i="167"/>
  <c r="Y46" i="167"/>
  <c r="V46" i="167"/>
  <c r="S46" i="167"/>
  <c r="P46" i="167"/>
  <c r="M46" i="167"/>
  <c r="J46" i="167"/>
  <c r="G46" i="167"/>
  <c r="AB45" i="167"/>
  <c r="Y45" i="167"/>
  <c r="V45" i="167"/>
  <c r="S45" i="167"/>
  <c r="P45" i="167"/>
  <c r="M45" i="167"/>
  <c r="J45" i="167"/>
  <c r="G45" i="167"/>
  <c r="AB44" i="167"/>
  <c r="Y44" i="167"/>
  <c r="V44" i="167"/>
  <c r="S44" i="167"/>
  <c r="P44" i="167"/>
  <c r="M44" i="167"/>
  <c r="J44" i="167"/>
  <c r="G44" i="167"/>
  <c r="AB43" i="167"/>
  <c r="Y43" i="167"/>
  <c r="V43" i="167"/>
  <c r="S43" i="167"/>
  <c r="P43" i="167"/>
  <c r="M43" i="167"/>
  <c r="J43" i="167"/>
  <c r="G43" i="167"/>
  <c r="AB42" i="167"/>
  <c r="Y42" i="167"/>
  <c r="V42" i="167"/>
  <c r="S42" i="167"/>
  <c r="P42" i="167"/>
  <c r="M42" i="167"/>
  <c r="J42" i="167"/>
  <c r="G42" i="167"/>
  <c r="AB41" i="167"/>
  <c r="Y41" i="167"/>
  <c r="V41" i="167"/>
  <c r="S41" i="167"/>
  <c r="P41" i="167"/>
  <c r="M41" i="167"/>
  <c r="J41" i="167"/>
  <c r="G41" i="167"/>
  <c r="AB40" i="167"/>
  <c r="Y40" i="167"/>
  <c r="V40" i="167"/>
  <c r="S40" i="167"/>
  <c r="P40" i="167"/>
  <c r="M40" i="167"/>
  <c r="J40" i="167"/>
  <c r="G40" i="167"/>
  <c r="AB39" i="167"/>
  <c r="Y39" i="167"/>
  <c r="V39" i="167"/>
  <c r="S39" i="167"/>
  <c r="P39" i="167"/>
  <c r="M39" i="167"/>
  <c r="J39" i="167"/>
  <c r="G39" i="167"/>
  <c r="AB38" i="167"/>
  <c r="Y38" i="167"/>
  <c r="V38" i="167"/>
  <c r="S38" i="167"/>
  <c r="P38" i="167"/>
  <c r="M38" i="167"/>
  <c r="J38" i="167"/>
  <c r="G38" i="167"/>
  <c r="AB37" i="167"/>
  <c r="Y37" i="167"/>
  <c r="V37" i="167"/>
  <c r="S37" i="167"/>
  <c r="P37" i="167"/>
  <c r="M37" i="167"/>
  <c r="J37" i="167"/>
  <c r="G37" i="167"/>
  <c r="AB36" i="167"/>
  <c r="Y36" i="167"/>
  <c r="V36" i="167"/>
  <c r="S36" i="167"/>
  <c r="P36" i="167"/>
  <c r="M36" i="167"/>
  <c r="J36" i="167"/>
  <c r="G36" i="167"/>
  <c r="AB35" i="167"/>
  <c r="Y35" i="167"/>
  <c r="V35" i="167"/>
  <c r="S35" i="167"/>
  <c r="P35" i="167"/>
  <c r="M35" i="167"/>
  <c r="J35" i="167"/>
  <c r="G35" i="167"/>
  <c r="AB34" i="167"/>
  <c r="Y34" i="167"/>
  <c r="V34" i="167"/>
  <c r="S34" i="167"/>
  <c r="P34" i="167"/>
  <c r="M34" i="167"/>
  <c r="J34" i="167"/>
  <c r="G34" i="167"/>
  <c r="AB33" i="167"/>
  <c r="Y33" i="167"/>
  <c r="V33" i="167"/>
  <c r="S33" i="167"/>
  <c r="P33" i="167"/>
  <c r="M33" i="167"/>
  <c r="J33" i="167"/>
  <c r="G33" i="167"/>
  <c r="AB32" i="167"/>
  <c r="Y32" i="167"/>
  <c r="V32" i="167"/>
  <c r="S32" i="167"/>
  <c r="P32" i="167"/>
  <c r="M32" i="167"/>
  <c r="J32" i="167"/>
  <c r="G32" i="167"/>
  <c r="AB31" i="167"/>
  <c r="Y31" i="167"/>
  <c r="V31" i="167"/>
  <c r="S31" i="167"/>
  <c r="P31" i="167"/>
  <c r="M31" i="167"/>
  <c r="J31" i="167"/>
  <c r="G31" i="167"/>
  <c r="AB30" i="167"/>
  <c r="Y30" i="167"/>
  <c r="V30" i="167"/>
  <c r="S30" i="167"/>
  <c r="P30" i="167"/>
  <c r="M30" i="167"/>
  <c r="J30" i="167"/>
  <c r="G30" i="167"/>
  <c r="AB29" i="167"/>
  <c r="Y29" i="167"/>
  <c r="V29" i="167"/>
  <c r="S29" i="167"/>
  <c r="P29" i="167"/>
  <c r="M29" i="167"/>
  <c r="J29" i="167"/>
  <c r="G29" i="167"/>
  <c r="AB28" i="167"/>
  <c r="Y28" i="167"/>
  <c r="V28" i="167"/>
  <c r="S28" i="167"/>
  <c r="P28" i="167"/>
  <c r="M28" i="167"/>
  <c r="J28" i="167"/>
  <c r="G28" i="167"/>
  <c r="AB27" i="167"/>
  <c r="Y27" i="167"/>
  <c r="V27" i="167"/>
  <c r="S27" i="167"/>
  <c r="P27" i="167"/>
  <c r="M27" i="167"/>
  <c r="J27" i="167"/>
  <c r="G27" i="167"/>
  <c r="AB26" i="167"/>
  <c r="Y26" i="167"/>
  <c r="V26" i="167"/>
  <c r="S26" i="167"/>
  <c r="P26" i="167"/>
  <c r="M26" i="167"/>
  <c r="J26" i="167"/>
  <c r="G26" i="167"/>
  <c r="AB25" i="167"/>
  <c r="Y25" i="167"/>
  <c r="V25" i="167"/>
  <c r="S25" i="167"/>
  <c r="P25" i="167"/>
  <c r="M25" i="167"/>
  <c r="J25" i="167"/>
  <c r="G25" i="167"/>
  <c r="AB24" i="167"/>
  <c r="Y24" i="167"/>
  <c r="V24" i="167"/>
  <c r="S24" i="167"/>
  <c r="P24" i="167"/>
  <c r="M24" i="167"/>
  <c r="J24" i="167"/>
  <c r="G24" i="167"/>
  <c r="AB23" i="167"/>
  <c r="Y23" i="167"/>
  <c r="V23" i="167"/>
  <c r="S23" i="167"/>
  <c r="P23" i="167"/>
  <c r="M23" i="167"/>
  <c r="J23" i="167"/>
  <c r="G23" i="167"/>
  <c r="AB22" i="167"/>
  <c r="Y22" i="167"/>
  <c r="V22" i="167"/>
  <c r="S22" i="167"/>
  <c r="P22" i="167"/>
  <c r="M22" i="167"/>
  <c r="J22" i="167"/>
  <c r="G22" i="167"/>
  <c r="AB21" i="167"/>
  <c r="Y21" i="167"/>
  <c r="V21" i="167"/>
  <c r="S21" i="167"/>
  <c r="P21" i="167"/>
  <c r="M21" i="167"/>
  <c r="J21" i="167"/>
  <c r="G21" i="167"/>
  <c r="AB20" i="167"/>
  <c r="Y20" i="167"/>
  <c r="V20" i="167"/>
  <c r="S20" i="167"/>
  <c r="P20" i="167"/>
  <c r="M20" i="167"/>
  <c r="J20" i="167"/>
  <c r="G20" i="167"/>
  <c r="AB19" i="167"/>
  <c r="Y19" i="167"/>
  <c r="V19" i="167"/>
  <c r="S19" i="167"/>
  <c r="P19" i="167"/>
  <c r="M19" i="167"/>
  <c r="J19" i="167"/>
  <c r="G19" i="167"/>
  <c r="AB18" i="167"/>
  <c r="Y18" i="167"/>
  <c r="V18" i="167"/>
  <c r="S18" i="167"/>
  <c r="P18" i="167"/>
  <c r="M18" i="167"/>
  <c r="J18" i="167"/>
  <c r="G18" i="167"/>
  <c r="AB17" i="167"/>
  <c r="Y17" i="167"/>
  <c r="V17" i="167"/>
  <c r="S17" i="167"/>
  <c r="P17" i="167"/>
  <c r="M17" i="167"/>
  <c r="J17" i="167"/>
  <c r="G17" i="167"/>
  <c r="AB16" i="167"/>
  <c r="Y16" i="167"/>
  <c r="V16" i="167"/>
  <c r="S16" i="167"/>
  <c r="P16" i="167"/>
  <c r="M16" i="167"/>
  <c r="J16" i="167"/>
  <c r="G16" i="167"/>
  <c r="AB15" i="167"/>
  <c r="Y15" i="167"/>
  <c r="V15" i="167"/>
  <c r="S15" i="167"/>
  <c r="P15" i="167"/>
  <c r="M15" i="167"/>
  <c r="J15" i="167"/>
  <c r="G15" i="167"/>
  <c r="AB14" i="167"/>
  <c r="Y14" i="167"/>
  <c r="V14" i="167"/>
  <c r="S14" i="167"/>
  <c r="P14" i="167"/>
  <c r="M14" i="167"/>
  <c r="J14" i="167"/>
  <c r="G14" i="167"/>
  <c r="AB13" i="167"/>
  <c r="Y13" i="167"/>
  <c r="V13" i="167"/>
  <c r="S13" i="167"/>
  <c r="P13" i="167"/>
  <c r="M13" i="167"/>
  <c r="J13" i="167"/>
  <c r="G13" i="167"/>
  <c r="AB12" i="167"/>
  <c r="Y12" i="167"/>
  <c r="V12" i="167"/>
  <c r="S12" i="167"/>
  <c r="P12" i="167"/>
  <c r="M12" i="167"/>
  <c r="J12" i="167"/>
  <c r="G12" i="167"/>
  <c r="AB11" i="167"/>
  <c r="Y11" i="167"/>
  <c r="V11" i="167"/>
  <c r="S11" i="167"/>
  <c r="P11" i="167"/>
  <c r="M11" i="167"/>
  <c r="J11" i="167"/>
  <c r="G11" i="167"/>
  <c r="AB10" i="167"/>
  <c r="Y10" i="167"/>
  <c r="V10" i="167"/>
  <c r="S10" i="167"/>
  <c r="P10" i="167"/>
  <c r="M10" i="167"/>
  <c r="J10" i="167"/>
  <c r="G10" i="167"/>
  <c r="AB9" i="167"/>
  <c r="Y9" i="167"/>
  <c r="V9" i="167"/>
  <c r="S9" i="167"/>
  <c r="P9" i="167"/>
  <c r="M9" i="167"/>
  <c r="J9" i="167"/>
  <c r="G9" i="167"/>
  <c r="AB8" i="167"/>
  <c r="Y8" i="167"/>
  <c r="V8" i="167"/>
  <c r="S8" i="167"/>
  <c r="P8" i="167"/>
  <c r="M8" i="167"/>
  <c r="J8" i="167"/>
  <c r="G8" i="167"/>
  <c r="AB7" i="167"/>
  <c r="Y7" i="167"/>
  <c r="V7" i="167"/>
  <c r="S7" i="167"/>
  <c r="P7" i="167"/>
  <c r="M7" i="167"/>
  <c r="J7" i="167"/>
  <c r="G7" i="167"/>
  <c r="R19" i="166"/>
  <c r="S19" i="166" s="1"/>
  <c r="Q19" i="166"/>
  <c r="O19" i="166"/>
  <c r="P19" i="166" s="1"/>
  <c r="N19" i="166"/>
  <c r="L19" i="166"/>
  <c r="M19" i="166" s="1"/>
  <c r="K19" i="166"/>
  <c r="J19" i="166"/>
  <c r="I19" i="166"/>
  <c r="H19" i="166"/>
  <c r="F19" i="166"/>
  <c r="G19" i="166" s="1"/>
  <c r="E19" i="166"/>
  <c r="C19" i="166"/>
  <c r="B19" i="166"/>
  <c r="D19" i="166" s="1"/>
  <c r="S18" i="166"/>
  <c r="P18" i="166"/>
  <c r="M18" i="166"/>
  <c r="J18" i="166"/>
  <c r="G18" i="166"/>
  <c r="D18" i="166"/>
  <c r="S17" i="166"/>
  <c r="P17" i="166"/>
  <c r="M17" i="166"/>
  <c r="J17" i="166"/>
  <c r="G17" i="166"/>
  <c r="D17" i="166"/>
  <c r="S16" i="166"/>
  <c r="P16" i="166"/>
  <c r="M16" i="166"/>
  <c r="J16" i="166"/>
  <c r="G16" i="166"/>
  <c r="D16" i="166"/>
  <c r="S15" i="166"/>
  <c r="P15" i="166"/>
  <c r="M15" i="166"/>
  <c r="J15" i="166"/>
  <c r="G15" i="166"/>
  <c r="D15" i="166"/>
  <c r="S14" i="166"/>
  <c r="P14" i="166"/>
  <c r="M14" i="166"/>
  <c r="J14" i="166"/>
  <c r="G14" i="166"/>
  <c r="D14" i="166"/>
  <c r="S13" i="166"/>
  <c r="P13" i="166"/>
  <c r="M13" i="166"/>
  <c r="J13" i="166"/>
  <c r="G13" i="166"/>
  <c r="D13" i="166"/>
  <c r="S12" i="166"/>
  <c r="P12" i="166"/>
  <c r="M12" i="166"/>
  <c r="J12" i="166"/>
  <c r="G12" i="166"/>
  <c r="D12" i="166"/>
  <c r="S11" i="166"/>
  <c r="P11" i="166"/>
  <c r="M11" i="166"/>
  <c r="J11" i="166"/>
  <c r="G11" i="166"/>
  <c r="D11" i="166"/>
  <c r="S10" i="166"/>
  <c r="P10" i="166"/>
  <c r="M10" i="166"/>
  <c r="J10" i="166"/>
  <c r="G10" i="166"/>
  <c r="D10" i="166"/>
  <c r="S9" i="166"/>
  <c r="P9" i="166"/>
  <c r="M9" i="166"/>
  <c r="J9" i="166"/>
  <c r="G9" i="166"/>
  <c r="D9" i="166"/>
  <c r="S8" i="166"/>
  <c r="P8" i="166"/>
  <c r="M8" i="166"/>
  <c r="J8" i="166"/>
  <c r="G8" i="166"/>
  <c r="D8" i="166"/>
  <c r="S7" i="166"/>
  <c r="P7" i="166"/>
  <c r="M7" i="166"/>
  <c r="J7" i="166"/>
  <c r="G7" i="166"/>
  <c r="D7" i="166"/>
  <c r="S6" i="166"/>
  <c r="P6" i="166"/>
  <c r="M6" i="166"/>
  <c r="J6" i="166"/>
  <c r="G6" i="166"/>
  <c r="D6" i="166"/>
  <c r="AB201" i="165"/>
  <c r="Y201" i="165"/>
  <c r="V201" i="165"/>
  <c r="S201" i="165"/>
  <c r="P201" i="165"/>
  <c r="M201" i="165"/>
  <c r="J201" i="165"/>
  <c r="G201" i="165"/>
  <c r="AB200" i="165"/>
  <c r="Y200" i="165"/>
  <c r="V200" i="165"/>
  <c r="S200" i="165"/>
  <c r="P200" i="165"/>
  <c r="M200" i="165"/>
  <c r="J200" i="165"/>
  <c r="G200" i="165"/>
  <c r="AB199" i="165"/>
  <c r="Y199" i="165"/>
  <c r="V199" i="165"/>
  <c r="S199" i="165"/>
  <c r="P199" i="165"/>
  <c r="M199" i="165"/>
  <c r="J199" i="165"/>
  <c r="G199" i="165"/>
  <c r="AB198" i="165"/>
  <c r="Y198" i="165"/>
  <c r="V198" i="165"/>
  <c r="S198" i="165"/>
  <c r="P198" i="165"/>
  <c r="M198" i="165"/>
  <c r="J198" i="165"/>
  <c r="G198" i="165"/>
  <c r="AB197" i="165"/>
  <c r="Y197" i="165"/>
  <c r="V197" i="165"/>
  <c r="S197" i="165"/>
  <c r="P197" i="165"/>
  <c r="M197" i="165"/>
  <c r="J197" i="165"/>
  <c r="G197" i="165"/>
  <c r="AB196" i="165"/>
  <c r="Y196" i="165"/>
  <c r="V196" i="165"/>
  <c r="S196" i="165"/>
  <c r="P196" i="165"/>
  <c r="M196" i="165"/>
  <c r="J196" i="165"/>
  <c r="G196" i="165"/>
  <c r="AB195" i="165"/>
  <c r="Y195" i="165"/>
  <c r="V195" i="165"/>
  <c r="S195" i="165"/>
  <c r="P195" i="165"/>
  <c r="M195" i="165"/>
  <c r="J195" i="165"/>
  <c r="G195" i="165"/>
  <c r="AB194" i="165"/>
  <c r="Y194" i="165"/>
  <c r="V194" i="165"/>
  <c r="S194" i="165"/>
  <c r="P194" i="165"/>
  <c r="M194" i="165"/>
  <c r="J194" i="165"/>
  <c r="G194" i="165"/>
  <c r="AB193" i="165"/>
  <c r="Y193" i="165"/>
  <c r="V193" i="165"/>
  <c r="S193" i="165"/>
  <c r="P193" i="165"/>
  <c r="M193" i="165"/>
  <c r="J193" i="165"/>
  <c r="G193" i="165"/>
  <c r="AB192" i="165"/>
  <c r="Y192" i="165"/>
  <c r="V192" i="165"/>
  <c r="S192" i="165"/>
  <c r="P192" i="165"/>
  <c r="M192" i="165"/>
  <c r="J192" i="165"/>
  <c r="G192" i="165"/>
  <c r="AB191" i="165"/>
  <c r="Y191" i="165"/>
  <c r="V191" i="165"/>
  <c r="S191" i="165"/>
  <c r="P191" i="165"/>
  <c r="M191" i="165"/>
  <c r="J191" i="165"/>
  <c r="G191" i="165"/>
  <c r="AB190" i="165"/>
  <c r="Y190" i="165"/>
  <c r="V190" i="165"/>
  <c r="S190" i="165"/>
  <c r="P190" i="165"/>
  <c r="M190" i="165"/>
  <c r="J190" i="165"/>
  <c r="G190" i="165"/>
  <c r="AB189" i="165"/>
  <c r="Y189" i="165"/>
  <c r="V189" i="165"/>
  <c r="S189" i="165"/>
  <c r="P189" i="165"/>
  <c r="M189" i="165"/>
  <c r="J189" i="165"/>
  <c r="G189" i="165"/>
  <c r="AB188" i="165"/>
  <c r="Y188" i="165"/>
  <c r="V188" i="165"/>
  <c r="S188" i="165"/>
  <c r="P188" i="165"/>
  <c r="M188" i="165"/>
  <c r="J188" i="165"/>
  <c r="G188" i="165"/>
  <c r="AB187" i="165"/>
  <c r="Y187" i="165"/>
  <c r="V187" i="165"/>
  <c r="S187" i="165"/>
  <c r="P187" i="165"/>
  <c r="M187" i="165"/>
  <c r="J187" i="165"/>
  <c r="G187" i="165"/>
  <c r="AB186" i="165"/>
  <c r="Y186" i="165"/>
  <c r="V186" i="165"/>
  <c r="S186" i="165"/>
  <c r="P186" i="165"/>
  <c r="M186" i="165"/>
  <c r="J186" i="165"/>
  <c r="G186" i="165"/>
  <c r="AB185" i="165"/>
  <c r="Y185" i="165"/>
  <c r="V185" i="165"/>
  <c r="S185" i="165"/>
  <c r="P185" i="165"/>
  <c r="M185" i="165"/>
  <c r="J185" i="165"/>
  <c r="G185" i="165"/>
  <c r="AB184" i="165"/>
  <c r="Y184" i="165"/>
  <c r="V184" i="165"/>
  <c r="S184" i="165"/>
  <c r="P184" i="165"/>
  <c r="M184" i="165"/>
  <c r="J184" i="165"/>
  <c r="G184" i="165"/>
  <c r="AB183" i="165"/>
  <c r="Y183" i="165"/>
  <c r="V183" i="165"/>
  <c r="S183" i="165"/>
  <c r="P183" i="165"/>
  <c r="M183" i="165"/>
  <c r="J183" i="165"/>
  <c r="G183" i="165"/>
  <c r="AB182" i="165"/>
  <c r="Y182" i="165"/>
  <c r="V182" i="165"/>
  <c r="S182" i="165"/>
  <c r="P182" i="165"/>
  <c r="M182" i="165"/>
  <c r="J182" i="165"/>
  <c r="G182" i="165"/>
  <c r="AB181" i="165"/>
  <c r="Y181" i="165"/>
  <c r="V181" i="165"/>
  <c r="S181" i="165"/>
  <c r="P181" i="165"/>
  <c r="M181" i="165"/>
  <c r="J181" i="165"/>
  <c r="G181" i="165"/>
  <c r="AB180" i="165"/>
  <c r="Y180" i="165"/>
  <c r="V180" i="165"/>
  <c r="S180" i="165"/>
  <c r="P180" i="165"/>
  <c r="M180" i="165"/>
  <c r="J180" i="165"/>
  <c r="G180" i="165"/>
  <c r="AB179" i="165"/>
  <c r="Y179" i="165"/>
  <c r="V179" i="165"/>
  <c r="S179" i="165"/>
  <c r="P179" i="165"/>
  <c r="M179" i="165"/>
  <c r="J179" i="165"/>
  <c r="G179" i="165"/>
  <c r="AB178" i="165"/>
  <c r="Y178" i="165"/>
  <c r="V178" i="165"/>
  <c r="S178" i="165"/>
  <c r="P178" i="165"/>
  <c r="M178" i="165"/>
  <c r="J178" i="165"/>
  <c r="G178" i="165"/>
  <c r="AB177" i="165"/>
  <c r="Y177" i="165"/>
  <c r="V177" i="165"/>
  <c r="S177" i="165"/>
  <c r="P177" i="165"/>
  <c r="M177" i="165"/>
  <c r="J177" i="165"/>
  <c r="G177" i="165"/>
  <c r="AB176" i="165"/>
  <c r="Y176" i="165"/>
  <c r="V176" i="165"/>
  <c r="S176" i="165"/>
  <c r="P176" i="165"/>
  <c r="M176" i="165"/>
  <c r="J176" i="165"/>
  <c r="G176" i="165"/>
  <c r="AB175" i="165"/>
  <c r="Y175" i="165"/>
  <c r="V175" i="165"/>
  <c r="S175" i="165"/>
  <c r="P175" i="165"/>
  <c r="M175" i="165"/>
  <c r="J175" i="165"/>
  <c r="G175" i="165"/>
  <c r="AB174" i="165"/>
  <c r="Y174" i="165"/>
  <c r="V174" i="165"/>
  <c r="S174" i="165"/>
  <c r="P174" i="165"/>
  <c r="M174" i="165"/>
  <c r="J174" i="165"/>
  <c r="G174" i="165"/>
  <c r="AB173" i="165"/>
  <c r="Y173" i="165"/>
  <c r="V173" i="165"/>
  <c r="S173" i="165"/>
  <c r="P173" i="165"/>
  <c r="M173" i="165"/>
  <c r="J173" i="165"/>
  <c r="G173" i="165"/>
  <c r="AB172" i="165"/>
  <c r="Y172" i="165"/>
  <c r="V172" i="165"/>
  <c r="S172" i="165"/>
  <c r="P172" i="165"/>
  <c r="M172" i="165"/>
  <c r="J172" i="165"/>
  <c r="G172" i="165"/>
  <c r="AB171" i="165"/>
  <c r="Y171" i="165"/>
  <c r="V171" i="165"/>
  <c r="S171" i="165"/>
  <c r="P171" i="165"/>
  <c r="M171" i="165"/>
  <c r="J171" i="165"/>
  <c r="G171" i="165"/>
  <c r="AB170" i="165"/>
  <c r="Y170" i="165"/>
  <c r="V170" i="165"/>
  <c r="S170" i="165"/>
  <c r="P170" i="165"/>
  <c r="M170" i="165"/>
  <c r="J170" i="165"/>
  <c r="G170" i="165"/>
  <c r="AB169" i="165"/>
  <c r="Y169" i="165"/>
  <c r="V169" i="165"/>
  <c r="S169" i="165"/>
  <c r="P169" i="165"/>
  <c r="M169" i="165"/>
  <c r="J169" i="165"/>
  <c r="G169" i="165"/>
  <c r="AB168" i="165"/>
  <c r="Y168" i="165"/>
  <c r="V168" i="165"/>
  <c r="S168" i="165"/>
  <c r="P168" i="165"/>
  <c r="M168" i="165"/>
  <c r="J168" i="165"/>
  <c r="G168" i="165"/>
  <c r="AB167" i="165"/>
  <c r="Y167" i="165"/>
  <c r="V167" i="165"/>
  <c r="S167" i="165"/>
  <c r="P167" i="165"/>
  <c r="M167" i="165"/>
  <c r="J167" i="165"/>
  <c r="G167" i="165"/>
  <c r="AB166" i="165"/>
  <c r="Y166" i="165"/>
  <c r="V166" i="165"/>
  <c r="S166" i="165"/>
  <c r="P166" i="165"/>
  <c r="M166" i="165"/>
  <c r="J166" i="165"/>
  <c r="G166" i="165"/>
  <c r="AB165" i="165"/>
  <c r="Y165" i="165"/>
  <c r="V165" i="165"/>
  <c r="S165" i="165"/>
  <c r="P165" i="165"/>
  <c r="M165" i="165"/>
  <c r="J165" i="165"/>
  <c r="G165" i="165"/>
  <c r="AB164" i="165"/>
  <c r="Y164" i="165"/>
  <c r="V164" i="165"/>
  <c r="S164" i="165"/>
  <c r="P164" i="165"/>
  <c r="M164" i="165"/>
  <c r="J164" i="165"/>
  <c r="G164" i="165"/>
  <c r="AB163" i="165"/>
  <c r="Y163" i="165"/>
  <c r="V163" i="165"/>
  <c r="S163" i="165"/>
  <c r="P163" i="165"/>
  <c r="M163" i="165"/>
  <c r="J163" i="165"/>
  <c r="G163" i="165"/>
  <c r="AB162" i="165"/>
  <c r="Y162" i="165"/>
  <c r="V162" i="165"/>
  <c r="S162" i="165"/>
  <c r="P162" i="165"/>
  <c r="M162" i="165"/>
  <c r="J162" i="165"/>
  <c r="G162" i="165"/>
  <c r="AB161" i="165"/>
  <c r="Y161" i="165"/>
  <c r="V161" i="165"/>
  <c r="S161" i="165"/>
  <c r="P161" i="165"/>
  <c r="M161" i="165"/>
  <c r="J161" i="165"/>
  <c r="G161" i="165"/>
  <c r="AB160" i="165"/>
  <c r="Y160" i="165"/>
  <c r="V160" i="165"/>
  <c r="S160" i="165"/>
  <c r="P160" i="165"/>
  <c r="M160" i="165"/>
  <c r="J160" i="165"/>
  <c r="G160" i="165"/>
  <c r="AB159" i="165"/>
  <c r="Y159" i="165"/>
  <c r="V159" i="165"/>
  <c r="S159" i="165"/>
  <c r="P159" i="165"/>
  <c r="M159" i="165"/>
  <c r="J159" i="165"/>
  <c r="G159" i="165"/>
  <c r="AB158" i="165"/>
  <c r="Y158" i="165"/>
  <c r="V158" i="165"/>
  <c r="S158" i="165"/>
  <c r="P158" i="165"/>
  <c r="M158" i="165"/>
  <c r="J158" i="165"/>
  <c r="G158" i="165"/>
  <c r="AB157" i="165"/>
  <c r="Y157" i="165"/>
  <c r="V157" i="165"/>
  <c r="S157" i="165"/>
  <c r="P157" i="165"/>
  <c r="M157" i="165"/>
  <c r="J157" i="165"/>
  <c r="G157" i="165"/>
  <c r="AB156" i="165"/>
  <c r="Y156" i="165"/>
  <c r="V156" i="165"/>
  <c r="S156" i="165"/>
  <c r="P156" i="165"/>
  <c r="M156" i="165"/>
  <c r="J156" i="165"/>
  <c r="G156" i="165"/>
  <c r="AB155" i="165"/>
  <c r="Y155" i="165"/>
  <c r="V155" i="165"/>
  <c r="S155" i="165"/>
  <c r="P155" i="165"/>
  <c r="M155" i="165"/>
  <c r="J155" i="165"/>
  <c r="G155" i="165"/>
  <c r="AB154" i="165"/>
  <c r="Y154" i="165"/>
  <c r="V154" i="165"/>
  <c r="S154" i="165"/>
  <c r="P154" i="165"/>
  <c r="M154" i="165"/>
  <c r="J154" i="165"/>
  <c r="G154" i="165"/>
  <c r="AB153" i="165"/>
  <c r="Y153" i="165"/>
  <c r="V153" i="165"/>
  <c r="S153" i="165"/>
  <c r="P153" i="165"/>
  <c r="M153" i="165"/>
  <c r="J153" i="165"/>
  <c r="G153" i="165"/>
  <c r="AB152" i="165"/>
  <c r="Y152" i="165"/>
  <c r="V152" i="165"/>
  <c r="S152" i="165"/>
  <c r="P152" i="165"/>
  <c r="M152" i="165"/>
  <c r="J152" i="165"/>
  <c r="G152" i="165"/>
  <c r="AB151" i="165"/>
  <c r="Y151" i="165"/>
  <c r="V151" i="165"/>
  <c r="S151" i="165"/>
  <c r="P151" i="165"/>
  <c r="M151" i="165"/>
  <c r="J151" i="165"/>
  <c r="G151" i="165"/>
  <c r="AB150" i="165"/>
  <c r="Y150" i="165"/>
  <c r="V150" i="165"/>
  <c r="S150" i="165"/>
  <c r="P150" i="165"/>
  <c r="M150" i="165"/>
  <c r="J150" i="165"/>
  <c r="G150" i="165"/>
  <c r="AB149" i="165"/>
  <c r="Y149" i="165"/>
  <c r="V149" i="165"/>
  <c r="S149" i="165"/>
  <c r="P149" i="165"/>
  <c r="M149" i="165"/>
  <c r="J149" i="165"/>
  <c r="G149" i="165"/>
  <c r="AB148" i="165"/>
  <c r="Y148" i="165"/>
  <c r="V148" i="165"/>
  <c r="S148" i="165"/>
  <c r="P148" i="165"/>
  <c r="M148" i="165"/>
  <c r="J148" i="165"/>
  <c r="G148" i="165"/>
  <c r="AB147" i="165"/>
  <c r="Y147" i="165"/>
  <c r="V147" i="165"/>
  <c r="S147" i="165"/>
  <c r="P147" i="165"/>
  <c r="M147" i="165"/>
  <c r="J147" i="165"/>
  <c r="G147" i="165"/>
  <c r="AB146" i="165"/>
  <c r="Y146" i="165"/>
  <c r="V146" i="165"/>
  <c r="S146" i="165"/>
  <c r="P146" i="165"/>
  <c r="M146" i="165"/>
  <c r="J146" i="165"/>
  <c r="G146" i="165"/>
  <c r="AB145" i="165"/>
  <c r="Y145" i="165"/>
  <c r="V145" i="165"/>
  <c r="S145" i="165"/>
  <c r="P145" i="165"/>
  <c r="M145" i="165"/>
  <c r="J145" i="165"/>
  <c r="G145" i="165"/>
  <c r="AB144" i="165"/>
  <c r="Y144" i="165"/>
  <c r="V144" i="165"/>
  <c r="S144" i="165"/>
  <c r="P144" i="165"/>
  <c r="M144" i="165"/>
  <c r="J144" i="165"/>
  <c r="G144" i="165"/>
  <c r="AB143" i="165"/>
  <c r="Y143" i="165"/>
  <c r="V143" i="165"/>
  <c r="S143" i="165"/>
  <c r="P143" i="165"/>
  <c r="M143" i="165"/>
  <c r="J143" i="165"/>
  <c r="G143" i="165"/>
  <c r="AB142" i="165"/>
  <c r="Y142" i="165"/>
  <c r="V142" i="165"/>
  <c r="S142" i="165"/>
  <c r="P142" i="165"/>
  <c r="M142" i="165"/>
  <c r="J142" i="165"/>
  <c r="G142" i="165"/>
  <c r="AB141" i="165"/>
  <c r="Y141" i="165"/>
  <c r="V141" i="165"/>
  <c r="S141" i="165"/>
  <c r="P141" i="165"/>
  <c r="M141" i="165"/>
  <c r="J141" i="165"/>
  <c r="G141" i="165"/>
  <c r="AB140" i="165"/>
  <c r="Y140" i="165"/>
  <c r="V140" i="165"/>
  <c r="S140" i="165"/>
  <c r="P140" i="165"/>
  <c r="M140" i="165"/>
  <c r="J140" i="165"/>
  <c r="G140" i="165"/>
  <c r="AB139" i="165"/>
  <c r="Y139" i="165"/>
  <c r="V139" i="165"/>
  <c r="S139" i="165"/>
  <c r="P139" i="165"/>
  <c r="M139" i="165"/>
  <c r="J139" i="165"/>
  <c r="G139" i="165"/>
  <c r="AB138" i="165"/>
  <c r="Y138" i="165"/>
  <c r="V138" i="165"/>
  <c r="S138" i="165"/>
  <c r="P138" i="165"/>
  <c r="M138" i="165"/>
  <c r="J138" i="165"/>
  <c r="G138" i="165"/>
  <c r="AB137" i="165"/>
  <c r="Y137" i="165"/>
  <c r="V137" i="165"/>
  <c r="S137" i="165"/>
  <c r="P137" i="165"/>
  <c r="M137" i="165"/>
  <c r="J137" i="165"/>
  <c r="G137" i="165"/>
  <c r="AB136" i="165"/>
  <c r="Y136" i="165"/>
  <c r="V136" i="165"/>
  <c r="S136" i="165"/>
  <c r="P136" i="165"/>
  <c r="M136" i="165"/>
  <c r="J136" i="165"/>
  <c r="G136" i="165"/>
  <c r="AB135" i="165"/>
  <c r="Y135" i="165"/>
  <c r="V135" i="165"/>
  <c r="S135" i="165"/>
  <c r="P135" i="165"/>
  <c r="M135" i="165"/>
  <c r="J135" i="165"/>
  <c r="G135" i="165"/>
  <c r="AB134" i="165"/>
  <c r="Y134" i="165"/>
  <c r="V134" i="165"/>
  <c r="S134" i="165"/>
  <c r="P134" i="165"/>
  <c r="M134" i="165"/>
  <c r="J134" i="165"/>
  <c r="G134" i="165"/>
  <c r="AB133" i="165"/>
  <c r="Y133" i="165"/>
  <c r="V133" i="165"/>
  <c r="S133" i="165"/>
  <c r="P133" i="165"/>
  <c r="M133" i="165"/>
  <c r="J133" i="165"/>
  <c r="G133" i="165"/>
  <c r="AB132" i="165"/>
  <c r="Y132" i="165"/>
  <c r="V132" i="165"/>
  <c r="S132" i="165"/>
  <c r="P132" i="165"/>
  <c r="M132" i="165"/>
  <c r="J132" i="165"/>
  <c r="G132" i="165"/>
  <c r="AB131" i="165"/>
  <c r="Y131" i="165"/>
  <c r="V131" i="165"/>
  <c r="S131" i="165"/>
  <c r="P131" i="165"/>
  <c r="M131" i="165"/>
  <c r="J131" i="165"/>
  <c r="G131" i="165"/>
  <c r="AB130" i="165"/>
  <c r="Y130" i="165"/>
  <c r="V130" i="165"/>
  <c r="S130" i="165"/>
  <c r="P130" i="165"/>
  <c r="M130" i="165"/>
  <c r="J130" i="165"/>
  <c r="G130" i="165"/>
  <c r="AB129" i="165"/>
  <c r="Y129" i="165"/>
  <c r="V129" i="165"/>
  <c r="S129" i="165"/>
  <c r="P129" i="165"/>
  <c r="M129" i="165"/>
  <c r="J129" i="165"/>
  <c r="G129" i="165"/>
  <c r="AB128" i="165"/>
  <c r="Y128" i="165"/>
  <c r="V128" i="165"/>
  <c r="S128" i="165"/>
  <c r="P128" i="165"/>
  <c r="M128" i="165"/>
  <c r="J128" i="165"/>
  <c r="G128" i="165"/>
  <c r="AB127" i="165"/>
  <c r="Y127" i="165"/>
  <c r="V127" i="165"/>
  <c r="S127" i="165"/>
  <c r="P127" i="165"/>
  <c r="M127" i="165"/>
  <c r="J127" i="165"/>
  <c r="G127" i="165"/>
  <c r="AB126" i="165"/>
  <c r="Y126" i="165"/>
  <c r="V126" i="165"/>
  <c r="S126" i="165"/>
  <c r="P126" i="165"/>
  <c r="M126" i="165"/>
  <c r="J126" i="165"/>
  <c r="G126" i="165"/>
  <c r="AB125" i="165"/>
  <c r="Y125" i="165"/>
  <c r="V125" i="165"/>
  <c r="S125" i="165"/>
  <c r="P125" i="165"/>
  <c r="M125" i="165"/>
  <c r="J125" i="165"/>
  <c r="G125" i="165"/>
  <c r="AB124" i="165"/>
  <c r="Y124" i="165"/>
  <c r="V124" i="165"/>
  <c r="S124" i="165"/>
  <c r="P124" i="165"/>
  <c r="M124" i="165"/>
  <c r="J124" i="165"/>
  <c r="G124" i="165"/>
  <c r="AB123" i="165"/>
  <c r="Y123" i="165"/>
  <c r="V123" i="165"/>
  <c r="S123" i="165"/>
  <c r="P123" i="165"/>
  <c r="M123" i="165"/>
  <c r="J123" i="165"/>
  <c r="G123" i="165"/>
  <c r="AB122" i="165"/>
  <c r="Y122" i="165"/>
  <c r="V122" i="165"/>
  <c r="S122" i="165"/>
  <c r="P122" i="165"/>
  <c r="M122" i="165"/>
  <c r="J122" i="165"/>
  <c r="G122" i="165"/>
  <c r="AB121" i="165"/>
  <c r="Y121" i="165"/>
  <c r="V121" i="165"/>
  <c r="S121" i="165"/>
  <c r="P121" i="165"/>
  <c r="M121" i="165"/>
  <c r="J121" i="165"/>
  <c r="G121" i="165"/>
  <c r="AB120" i="165"/>
  <c r="Y120" i="165"/>
  <c r="V120" i="165"/>
  <c r="S120" i="165"/>
  <c r="P120" i="165"/>
  <c r="M120" i="165"/>
  <c r="J120" i="165"/>
  <c r="G120" i="165"/>
  <c r="AB119" i="165"/>
  <c r="Y119" i="165"/>
  <c r="V119" i="165"/>
  <c r="S119" i="165"/>
  <c r="P119" i="165"/>
  <c r="M119" i="165"/>
  <c r="J119" i="165"/>
  <c r="G119" i="165"/>
  <c r="AB118" i="165"/>
  <c r="Y118" i="165"/>
  <c r="V118" i="165"/>
  <c r="S118" i="165"/>
  <c r="P118" i="165"/>
  <c r="M118" i="165"/>
  <c r="J118" i="165"/>
  <c r="G118" i="165"/>
  <c r="AB117" i="165"/>
  <c r="Y117" i="165"/>
  <c r="V117" i="165"/>
  <c r="S117" i="165"/>
  <c r="P117" i="165"/>
  <c r="M117" i="165"/>
  <c r="J117" i="165"/>
  <c r="G117" i="165"/>
  <c r="AB116" i="165"/>
  <c r="Y116" i="165"/>
  <c r="V116" i="165"/>
  <c r="S116" i="165"/>
  <c r="P116" i="165"/>
  <c r="M116" i="165"/>
  <c r="J116" i="165"/>
  <c r="G116" i="165"/>
  <c r="AB115" i="165"/>
  <c r="Y115" i="165"/>
  <c r="V115" i="165"/>
  <c r="S115" i="165"/>
  <c r="P115" i="165"/>
  <c r="M115" i="165"/>
  <c r="J115" i="165"/>
  <c r="G115" i="165"/>
  <c r="AB114" i="165"/>
  <c r="Y114" i="165"/>
  <c r="V114" i="165"/>
  <c r="S114" i="165"/>
  <c r="P114" i="165"/>
  <c r="M114" i="165"/>
  <c r="J114" i="165"/>
  <c r="G114" i="165"/>
  <c r="AB113" i="165"/>
  <c r="Y113" i="165"/>
  <c r="V113" i="165"/>
  <c r="S113" i="165"/>
  <c r="P113" i="165"/>
  <c r="M113" i="165"/>
  <c r="J113" i="165"/>
  <c r="G113" i="165"/>
  <c r="AB112" i="165"/>
  <c r="Y112" i="165"/>
  <c r="V112" i="165"/>
  <c r="S112" i="165"/>
  <c r="P112" i="165"/>
  <c r="M112" i="165"/>
  <c r="J112" i="165"/>
  <c r="G112" i="165"/>
  <c r="AB111" i="165"/>
  <c r="Y111" i="165"/>
  <c r="V111" i="165"/>
  <c r="S111" i="165"/>
  <c r="P111" i="165"/>
  <c r="M111" i="165"/>
  <c r="J111" i="165"/>
  <c r="G111" i="165"/>
  <c r="AB110" i="165"/>
  <c r="Y110" i="165"/>
  <c r="V110" i="165"/>
  <c r="S110" i="165"/>
  <c r="P110" i="165"/>
  <c r="M110" i="165"/>
  <c r="J110" i="165"/>
  <c r="G110" i="165"/>
  <c r="AB109" i="165"/>
  <c r="Y109" i="165"/>
  <c r="V109" i="165"/>
  <c r="S109" i="165"/>
  <c r="P109" i="165"/>
  <c r="M109" i="165"/>
  <c r="J109" i="165"/>
  <c r="G109" i="165"/>
  <c r="AB108" i="165"/>
  <c r="Y108" i="165"/>
  <c r="V108" i="165"/>
  <c r="S108" i="165"/>
  <c r="P108" i="165"/>
  <c r="M108" i="165"/>
  <c r="J108" i="165"/>
  <c r="G108" i="165"/>
  <c r="AB107" i="165"/>
  <c r="Y107" i="165"/>
  <c r="V107" i="165"/>
  <c r="S107" i="165"/>
  <c r="P107" i="165"/>
  <c r="M107" i="165"/>
  <c r="J107" i="165"/>
  <c r="G107" i="165"/>
  <c r="AB106" i="165"/>
  <c r="Y106" i="165"/>
  <c r="V106" i="165"/>
  <c r="S106" i="165"/>
  <c r="P106" i="165"/>
  <c r="M106" i="165"/>
  <c r="J106" i="165"/>
  <c r="G106" i="165"/>
  <c r="AB105" i="165"/>
  <c r="Y105" i="165"/>
  <c r="V105" i="165"/>
  <c r="S105" i="165"/>
  <c r="P105" i="165"/>
  <c r="M105" i="165"/>
  <c r="J105" i="165"/>
  <c r="G105" i="165"/>
  <c r="AB104" i="165"/>
  <c r="Y104" i="165"/>
  <c r="V104" i="165"/>
  <c r="S104" i="165"/>
  <c r="P104" i="165"/>
  <c r="M104" i="165"/>
  <c r="J104" i="165"/>
  <c r="G104" i="165"/>
  <c r="AB103" i="165"/>
  <c r="Y103" i="165"/>
  <c r="V103" i="165"/>
  <c r="S103" i="165"/>
  <c r="P103" i="165"/>
  <c r="M103" i="165"/>
  <c r="J103" i="165"/>
  <c r="G103" i="165"/>
  <c r="AB102" i="165"/>
  <c r="Y102" i="165"/>
  <c r="V102" i="165"/>
  <c r="S102" i="165"/>
  <c r="P102" i="165"/>
  <c r="M102" i="165"/>
  <c r="J102" i="165"/>
  <c r="G102" i="165"/>
  <c r="AB101" i="165"/>
  <c r="Y101" i="165"/>
  <c r="V101" i="165"/>
  <c r="S101" i="165"/>
  <c r="P101" i="165"/>
  <c r="M101" i="165"/>
  <c r="J101" i="165"/>
  <c r="G101" i="165"/>
  <c r="AB100" i="165"/>
  <c r="Y100" i="165"/>
  <c r="V100" i="165"/>
  <c r="S100" i="165"/>
  <c r="P100" i="165"/>
  <c r="M100" i="165"/>
  <c r="J100" i="165"/>
  <c r="G100" i="165"/>
  <c r="AB99" i="165"/>
  <c r="Y99" i="165"/>
  <c r="V99" i="165"/>
  <c r="S99" i="165"/>
  <c r="P99" i="165"/>
  <c r="M99" i="165"/>
  <c r="J99" i="165"/>
  <c r="G99" i="165"/>
  <c r="AB98" i="165"/>
  <c r="Y98" i="165"/>
  <c r="V98" i="165"/>
  <c r="S98" i="165"/>
  <c r="P98" i="165"/>
  <c r="M98" i="165"/>
  <c r="J98" i="165"/>
  <c r="G98" i="165"/>
  <c r="AB97" i="165"/>
  <c r="Y97" i="165"/>
  <c r="V97" i="165"/>
  <c r="S97" i="165"/>
  <c r="P97" i="165"/>
  <c r="M97" i="165"/>
  <c r="J97" i="165"/>
  <c r="G97" i="165"/>
  <c r="AB96" i="165"/>
  <c r="Y96" i="165"/>
  <c r="V96" i="165"/>
  <c r="S96" i="165"/>
  <c r="P96" i="165"/>
  <c r="M96" i="165"/>
  <c r="J96" i="165"/>
  <c r="G96" i="165"/>
  <c r="AB95" i="165"/>
  <c r="Y95" i="165"/>
  <c r="V95" i="165"/>
  <c r="S95" i="165"/>
  <c r="P95" i="165"/>
  <c r="M95" i="165"/>
  <c r="J95" i="165"/>
  <c r="G95" i="165"/>
  <c r="AB94" i="165"/>
  <c r="Y94" i="165"/>
  <c r="V94" i="165"/>
  <c r="S94" i="165"/>
  <c r="P94" i="165"/>
  <c r="M94" i="165"/>
  <c r="J94" i="165"/>
  <c r="G94" i="165"/>
  <c r="AB93" i="165"/>
  <c r="Y93" i="165"/>
  <c r="V93" i="165"/>
  <c r="S93" i="165"/>
  <c r="P93" i="165"/>
  <c r="M93" i="165"/>
  <c r="J93" i="165"/>
  <c r="G93" i="165"/>
  <c r="AB92" i="165"/>
  <c r="Y92" i="165"/>
  <c r="V92" i="165"/>
  <c r="S92" i="165"/>
  <c r="P92" i="165"/>
  <c r="M92" i="165"/>
  <c r="J92" i="165"/>
  <c r="G92" i="165"/>
  <c r="AB91" i="165"/>
  <c r="Y91" i="165"/>
  <c r="V91" i="165"/>
  <c r="S91" i="165"/>
  <c r="P91" i="165"/>
  <c r="M91" i="165"/>
  <c r="J91" i="165"/>
  <c r="G91" i="165"/>
  <c r="AB90" i="165"/>
  <c r="Y90" i="165"/>
  <c r="V90" i="165"/>
  <c r="S90" i="165"/>
  <c r="P90" i="165"/>
  <c r="M90" i="165"/>
  <c r="J90" i="165"/>
  <c r="G90" i="165"/>
  <c r="AB89" i="165"/>
  <c r="Y89" i="165"/>
  <c r="V89" i="165"/>
  <c r="S89" i="165"/>
  <c r="P89" i="165"/>
  <c r="M89" i="165"/>
  <c r="J89" i="165"/>
  <c r="G89" i="165"/>
  <c r="AB88" i="165"/>
  <c r="Y88" i="165"/>
  <c r="V88" i="165"/>
  <c r="S88" i="165"/>
  <c r="P88" i="165"/>
  <c r="M88" i="165"/>
  <c r="J88" i="165"/>
  <c r="G88" i="165"/>
  <c r="AB87" i="165"/>
  <c r="Y87" i="165"/>
  <c r="V87" i="165"/>
  <c r="S87" i="165"/>
  <c r="P87" i="165"/>
  <c r="M87" i="165"/>
  <c r="J87" i="165"/>
  <c r="G87" i="165"/>
  <c r="AB86" i="165"/>
  <c r="Y86" i="165"/>
  <c r="V86" i="165"/>
  <c r="S86" i="165"/>
  <c r="P86" i="165"/>
  <c r="M86" i="165"/>
  <c r="J86" i="165"/>
  <c r="G86" i="165"/>
  <c r="AB85" i="165"/>
  <c r="Y85" i="165"/>
  <c r="V85" i="165"/>
  <c r="S85" i="165"/>
  <c r="P85" i="165"/>
  <c r="M85" i="165"/>
  <c r="J85" i="165"/>
  <c r="G85" i="165"/>
  <c r="AB84" i="165"/>
  <c r="Y84" i="165"/>
  <c r="V84" i="165"/>
  <c r="S84" i="165"/>
  <c r="P84" i="165"/>
  <c r="M84" i="165"/>
  <c r="J84" i="165"/>
  <c r="G84" i="165"/>
  <c r="AB83" i="165"/>
  <c r="Y83" i="165"/>
  <c r="V83" i="165"/>
  <c r="S83" i="165"/>
  <c r="P83" i="165"/>
  <c r="M83" i="165"/>
  <c r="J83" i="165"/>
  <c r="G83" i="165"/>
  <c r="AB82" i="165"/>
  <c r="Y82" i="165"/>
  <c r="V82" i="165"/>
  <c r="S82" i="165"/>
  <c r="P82" i="165"/>
  <c r="M82" i="165"/>
  <c r="J82" i="165"/>
  <c r="G82" i="165"/>
  <c r="AB81" i="165"/>
  <c r="Y81" i="165"/>
  <c r="V81" i="165"/>
  <c r="S81" i="165"/>
  <c r="P81" i="165"/>
  <c r="M81" i="165"/>
  <c r="J81" i="165"/>
  <c r="G81" i="165"/>
  <c r="AB80" i="165"/>
  <c r="Y80" i="165"/>
  <c r="V80" i="165"/>
  <c r="S80" i="165"/>
  <c r="P80" i="165"/>
  <c r="M80" i="165"/>
  <c r="J80" i="165"/>
  <c r="G80" i="165"/>
  <c r="AB79" i="165"/>
  <c r="Y79" i="165"/>
  <c r="V79" i="165"/>
  <c r="S79" i="165"/>
  <c r="P79" i="165"/>
  <c r="M79" i="165"/>
  <c r="J79" i="165"/>
  <c r="G79" i="165"/>
  <c r="AB78" i="165"/>
  <c r="Y78" i="165"/>
  <c r="V78" i="165"/>
  <c r="S78" i="165"/>
  <c r="P78" i="165"/>
  <c r="M78" i="165"/>
  <c r="J78" i="165"/>
  <c r="G78" i="165"/>
  <c r="AB77" i="165"/>
  <c r="Y77" i="165"/>
  <c r="V77" i="165"/>
  <c r="S77" i="165"/>
  <c r="P77" i="165"/>
  <c r="M77" i="165"/>
  <c r="J77" i="165"/>
  <c r="G77" i="165"/>
  <c r="AB76" i="165"/>
  <c r="Y76" i="165"/>
  <c r="V76" i="165"/>
  <c r="S76" i="165"/>
  <c r="P76" i="165"/>
  <c r="M76" i="165"/>
  <c r="J76" i="165"/>
  <c r="G76" i="165"/>
  <c r="AB75" i="165"/>
  <c r="Y75" i="165"/>
  <c r="V75" i="165"/>
  <c r="S75" i="165"/>
  <c r="P75" i="165"/>
  <c r="M75" i="165"/>
  <c r="J75" i="165"/>
  <c r="G75" i="165"/>
  <c r="AB74" i="165"/>
  <c r="Y74" i="165"/>
  <c r="V74" i="165"/>
  <c r="S74" i="165"/>
  <c r="P74" i="165"/>
  <c r="M74" i="165"/>
  <c r="J74" i="165"/>
  <c r="G74" i="165"/>
  <c r="AB73" i="165"/>
  <c r="Y73" i="165"/>
  <c r="V73" i="165"/>
  <c r="S73" i="165"/>
  <c r="P73" i="165"/>
  <c r="M73" i="165"/>
  <c r="J73" i="165"/>
  <c r="G73" i="165"/>
  <c r="AB72" i="165"/>
  <c r="Y72" i="165"/>
  <c r="V72" i="165"/>
  <c r="S72" i="165"/>
  <c r="P72" i="165"/>
  <c r="M72" i="165"/>
  <c r="J72" i="165"/>
  <c r="G72" i="165"/>
  <c r="AB71" i="165"/>
  <c r="Y71" i="165"/>
  <c r="V71" i="165"/>
  <c r="S71" i="165"/>
  <c r="P71" i="165"/>
  <c r="M71" i="165"/>
  <c r="J71" i="165"/>
  <c r="G71" i="165"/>
  <c r="AB70" i="165"/>
  <c r="Y70" i="165"/>
  <c r="V70" i="165"/>
  <c r="S70" i="165"/>
  <c r="P70" i="165"/>
  <c r="M70" i="165"/>
  <c r="J70" i="165"/>
  <c r="G70" i="165"/>
  <c r="AB69" i="165"/>
  <c r="Y69" i="165"/>
  <c r="V69" i="165"/>
  <c r="S69" i="165"/>
  <c r="P69" i="165"/>
  <c r="M69" i="165"/>
  <c r="J69" i="165"/>
  <c r="G69" i="165"/>
  <c r="AB68" i="165"/>
  <c r="Y68" i="165"/>
  <c r="V68" i="165"/>
  <c r="S68" i="165"/>
  <c r="P68" i="165"/>
  <c r="M68" i="165"/>
  <c r="J68" i="165"/>
  <c r="G68" i="165"/>
  <c r="AB67" i="165"/>
  <c r="Y67" i="165"/>
  <c r="V67" i="165"/>
  <c r="S67" i="165"/>
  <c r="P67" i="165"/>
  <c r="M67" i="165"/>
  <c r="J67" i="165"/>
  <c r="G67" i="165"/>
  <c r="AB66" i="165"/>
  <c r="Y66" i="165"/>
  <c r="V66" i="165"/>
  <c r="S66" i="165"/>
  <c r="P66" i="165"/>
  <c r="M66" i="165"/>
  <c r="J66" i="165"/>
  <c r="G66" i="165"/>
  <c r="AB65" i="165"/>
  <c r="Y65" i="165"/>
  <c r="V65" i="165"/>
  <c r="S65" i="165"/>
  <c r="P65" i="165"/>
  <c r="M65" i="165"/>
  <c r="J65" i="165"/>
  <c r="G65" i="165"/>
  <c r="AB64" i="165"/>
  <c r="Y64" i="165"/>
  <c r="V64" i="165"/>
  <c r="S64" i="165"/>
  <c r="P64" i="165"/>
  <c r="M64" i="165"/>
  <c r="J64" i="165"/>
  <c r="G64" i="165"/>
  <c r="AB63" i="165"/>
  <c r="Y63" i="165"/>
  <c r="V63" i="165"/>
  <c r="S63" i="165"/>
  <c r="P63" i="165"/>
  <c r="M63" i="165"/>
  <c r="J63" i="165"/>
  <c r="G63" i="165"/>
  <c r="AB62" i="165"/>
  <c r="Y62" i="165"/>
  <c r="V62" i="165"/>
  <c r="S62" i="165"/>
  <c r="P62" i="165"/>
  <c r="M62" i="165"/>
  <c r="J62" i="165"/>
  <c r="G62" i="165"/>
  <c r="AB61" i="165"/>
  <c r="Y61" i="165"/>
  <c r="V61" i="165"/>
  <c r="S61" i="165"/>
  <c r="P61" i="165"/>
  <c r="M61" i="165"/>
  <c r="J61" i="165"/>
  <c r="G61" i="165"/>
  <c r="AB60" i="165"/>
  <c r="Y60" i="165"/>
  <c r="V60" i="165"/>
  <c r="S60" i="165"/>
  <c r="P60" i="165"/>
  <c r="M60" i="165"/>
  <c r="J60" i="165"/>
  <c r="G60" i="165"/>
  <c r="AB59" i="165"/>
  <c r="Y59" i="165"/>
  <c r="V59" i="165"/>
  <c r="S59" i="165"/>
  <c r="P59" i="165"/>
  <c r="M59" i="165"/>
  <c r="J59" i="165"/>
  <c r="G59" i="165"/>
  <c r="AB58" i="165"/>
  <c r="Y58" i="165"/>
  <c r="V58" i="165"/>
  <c r="S58" i="165"/>
  <c r="P58" i="165"/>
  <c r="M58" i="165"/>
  <c r="J58" i="165"/>
  <c r="G58" i="165"/>
  <c r="AB57" i="165"/>
  <c r="Y57" i="165"/>
  <c r="V57" i="165"/>
  <c r="S57" i="165"/>
  <c r="P57" i="165"/>
  <c r="M57" i="165"/>
  <c r="J57" i="165"/>
  <c r="G57" i="165"/>
  <c r="AB56" i="165"/>
  <c r="Y56" i="165"/>
  <c r="V56" i="165"/>
  <c r="S56" i="165"/>
  <c r="P56" i="165"/>
  <c r="M56" i="165"/>
  <c r="J56" i="165"/>
  <c r="G56" i="165"/>
  <c r="AB55" i="165"/>
  <c r="Y55" i="165"/>
  <c r="V55" i="165"/>
  <c r="S55" i="165"/>
  <c r="P55" i="165"/>
  <c r="M55" i="165"/>
  <c r="J55" i="165"/>
  <c r="G55" i="165"/>
  <c r="AB54" i="165"/>
  <c r="Y54" i="165"/>
  <c r="V54" i="165"/>
  <c r="S54" i="165"/>
  <c r="P54" i="165"/>
  <c r="M54" i="165"/>
  <c r="J54" i="165"/>
  <c r="G54" i="165"/>
  <c r="AB53" i="165"/>
  <c r="Y53" i="165"/>
  <c r="V53" i="165"/>
  <c r="S53" i="165"/>
  <c r="P53" i="165"/>
  <c r="M53" i="165"/>
  <c r="J53" i="165"/>
  <c r="G53" i="165"/>
  <c r="AB52" i="165"/>
  <c r="Y52" i="165"/>
  <c r="V52" i="165"/>
  <c r="S52" i="165"/>
  <c r="P52" i="165"/>
  <c r="M52" i="165"/>
  <c r="J52" i="165"/>
  <c r="G52" i="165"/>
  <c r="AB51" i="165"/>
  <c r="Y51" i="165"/>
  <c r="V51" i="165"/>
  <c r="S51" i="165"/>
  <c r="P51" i="165"/>
  <c r="M51" i="165"/>
  <c r="J51" i="165"/>
  <c r="G51" i="165"/>
  <c r="AB50" i="165"/>
  <c r="Y50" i="165"/>
  <c r="V50" i="165"/>
  <c r="S50" i="165"/>
  <c r="P50" i="165"/>
  <c r="M50" i="165"/>
  <c r="J50" i="165"/>
  <c r="G50" i="165"/>
  <c r="AB49" i="165"/>
  <c r="Y49" i="165"/>
  <c r="V49" i="165"/>
  <c r="S49" i="165"/>
  <c r="P49" i="165"/>
  <c r="M49" i="165"/>
  <c r="J49" i="165"/>
  <c r="G49" i="165"/>
  <c r="AB48" i="165"/>
  <c r="Y48" i="165"/>
  <c r="V48" i="165"/>
  <c r="S48" i="165"/>
  <c r="P48" i="165"/>
  <c r="M48" i="165"/>
  <c r="J48" i="165"/>
  <c r="G48" i="165"/>
  <c r="AB47" i="165"/>
  <c r="Y47" i="165"/>
  <c r="V47" i="165"/>
  <c r="S47" i="165"/>
  <c r="P47" i="165"/>
  <c r="M47" i="165"/>
  <c r="J47" i="165"/>
  <c r="G47" i="165"/>
  <c r="AB46" i="165"/>
  <c r="Y46" i="165"/>
  <c r="V46" i="165"/>
  <c r="S46" i="165"/>
  <c r="P46" i="165"/>
  <c r="M46" i="165"/>
  <c r="J46" i="165"/>
  <c r="G46" i="165"/>
  <c r="AB45" i="165"/>
  <c r="Y45" i="165"/>
  <c r="V45" i="165"/>
  <c r="S45" i="165"/>
  <c r="P45" i="165"/>
  <c r="M45" i="165"/>
  <c r="J45" i="165"/>
  <c r="G45" i="165"/>
  <c r="AB44" i="165"/>
  <c r="Y44" i="165"/>
  <c r="V44" i="165"/>
  <c r="S44" i="165"/>
  <c r="P44" i="165"/>
  <c r="M44" i="165"/>
  <c r="J44" i="165"/>
  <c r="G44" i="165"/>
  <c r="AB43" i="165"/>
  <c r="Y43" i="165"/>
  <c r="V43" i="165"/>
  <c r="S43" i="165"/>
  <c r="P43" i="165"/>
  <c r="M43" i="165"/>
  <c r="J43" i="165"/>
  <c r="G43" i="165"/>
  <c r="AB42" i="165"/>
  <c r="Y42" i="165"/>
  <c r="V42" i="165"/>
  <c r="S42" i="165"/>
  <c r="P42" i="165"/>
  <c r="M42" i="165"/>
  <c r="J42" i="165"/>
  <c r="G42" i="165"/>
  <c r="AB41" i="165"/>
  <c r="Y41" i="165"/>
  <c r="V41" i="165"/>
  <c r="S41" i="165"/>
  <c r="P41" i="165"/>
  <c r="M41" i="165"/>
  <c r="J41" i="165"/>
  <c r="G41" i="165"/>
  <c r="AB40" i="165"/>
  <c r="Y40" i="165"/>
  <c r="V40" i="165"/>
  <c r="S40" i="165"/>
  <c r="P40" i="165"/>
  <c r="M40" i="165"/>
  <c r="J40" i="165"/>
  <c r="G40" i="165"/>
  <c r="AB39" i="165"/>
  <c r="Y39" i="165"/>
  <c r="V39" i="165"/>
  <c r="S39" i="165"/>
  <c r="P39" i="165"/>
  <c r="M39" i="165"/>
  <c r="J39" i="165"/>
  <c r="G39" i="165"/>
  <c r="AB38" i="165"/>
  <c r="Y38" i="165"/>
  <c r="V38" i="165"/>
  <c r="S38" i="165"/>
  <c r="P38" i="165"/>
  <c r="M38" i="165"/>
  <c r="J38" i="165"/>
  <c r="G38" i="165"/>
  <c r="AB37" i="165"/>
  <c r="Y37" i="165"/>
  <c r="V37" i="165"/>
  <c r="S37" i="165"/>
  <c r="P37" i="165"/>
  <c r="M37" i="165"/>
  <c r="J37" i="165"/>
  <c r="G37" i="165"/>
  <c r="AB36" i="165"/>
  <c r="Y36" i="165"/>
  <c r="V36" i="165"/>
  <c r="S36" i="165"/>
  <c r="P36" i="165"/>
  <c r="M36" i="165"/>
  <c r="J36" i="165"/>
  <c r="G36" i="165"/>
  <c r="AB35" i="165"/>
  <c r="Y35" i="165"/>
  <c r="V35" i="165"/>
  <c r="S35" i="165"/>
  <c r="P35" i="165"/>
  <c r="M35" i="165"/>
  <c r="J35" i="165"/>
  <c r="G35" i="165"/>
  <c r="AB34" i="165"/>
  <c r="Y34" i="165"/>
  <c r="V34" i="165"/>
  <c r="S34" i="165"/>
  <c r="P34" i="165"/>
  <c r="M34" i="165"/>
  <c r="J34" i="165"/>
  <c r="G34" i="165"/>
  <c r="AB33" i="165"/>
  <c r="Y33" i="165"/>
  <c r="V33" i="165"/>
  <c r="S33" i="165"/>
  <c r="P33" i="165"/>
  <c r="M33" i="165"/>
  <c r="J33" i="165"/>
  <c r="G33" i="165"/>
  <c r="AB32" i="165"/>
  <c r="Y32" i="165"/>
  <c r="V32" i="165"/>
  <c r="S32" i="165"/>
  <c r="P32" i="165"/>
  <c r="M32" i="165"/>
  <c r="J32" i="165"/>
  <c r="G32" i="165"/>
  <c r="AB31" i="165"/>
  <c r="Y31" i="165"/>
  <c r="V31" i="165"/>
  <c r="S31" i="165"/>
  <c r="P31" i="165"/>
  <c r="M31" i="165"/>
  <c r="J31" i="165"/>
  <c r="G31" i="165"/>
  <c r="AB30" i="165"/>
  <c r="Y30" i="165"/>
  <c r="V30" i="165"/>
  <c r="S30" i="165"/>
  <c r="P30" i="165"/>
  <c r="M30" i="165"/>
  <c r="J30" i="165"/>
  <c r="G30" i="165"/>
  <c r="AB29" i="165"/>
  <c r="Y29" i="165"/>
  <c r="V29" i="165"/>
  <c r="S29" i="165"/>
  <c r="P29" i="165"/>
  <c r="M29" i="165"/>
  <c r="J29" i="165"/>
  <c r="G29" i="165"/>
  <c r="AB28" i="165"/>
  <c r="Y28" i="165"/>
  <c r="V28" i="165"/>
  <c r="S28" i="165"/>
  <c r="P28" i="165"/>
  <c r="M28" i="165"/>
  <c r="J28" i="165"/>
  <c r="G28" i="165"/>
  <c r="AB27" i="165"/>
  <c r="Y27" i="165"/>
  <c r="V27" i="165"/>
  <c r="S27" i="165"/>
  <c r="P27" i="165"/>
  <c r="M27" i="165"/>
  <c r="J27" i="165"/>
  <c r="G27" i="165"/>
  <c r="AB26" i="165"/>
  <c r="Y26" i="165"/>
  <c r="V26" i="165"/>
  <c r="S26" i="165"/>
  <c r="P26" i="165"/>
  <c r="M26" i="165"/>
  <c r="J26" i="165"/>
  <c r="G26" i="165"/>
  <c r="AB25" i="165"/>
  <c r="Y25" i="165"/>
  <c r="V25" i="165"/>
  <c r="S25" i="165"/>
  <c r="P25" i="165"/>
  <c r="M25" i="165"/>
  <c r="J25" i="165"/>
  <c r="G25" i="165"/>
  <c r="AB24" i="165"/>
  <c r="Y24" i="165"/>
  <c r="V24" i="165"/>
  <c r="S24" i="165"/>
  <c r="P24" i="165"/>
  <c r="M24" i="165"/>
  <c r="J24" i="165"/>
  <c r="G24" i="165"/>
  <c r="AB23" i="165"/>
  <c r="Y23" i="165"/>
  <c r="V23" i="165"/>
  <c r="S23" i="165"/>
  <c r="P23" i="165"/>
  <c r="M23" i="165"/>
  <c r="J23" i="165"/>
  <c r="G23" i="165"/>
  <c r="AB22" i="165"/>
  <c r="Y22" i="165"/>
  <c r="V22" i="165"/>
  <c r="S22" i="165"/>
  <c r="P22" i="165"/>
  <c r="M22" i="165"/>
  <c r="J22" i="165"/>
  <c r="G22" i="165"/>
  <c r="AB21" i="165"/>
  <c r="Y21" i="165"/>
  <c r="V21" i="165"/>
  <c r="S21" i="165"/>
  <c r="P21" i="165"/>
  <c r="M21" i="165"/>
  <c r="J21" i="165"/>
  <c r="G21" i="165"/>
  <c r="AB20" i="165"/>
  <c r="Y20" i="165"/>
  <c r="V20" i="165"/>
  <c r="S20" i="165"/>
  <c r="P20" i="165"/>
  <c r="M20" i="165"/>
  <c r="J20" i="165"/>
  <c r="G20" i="165"/>
  <c r="AB19" i="165"/>
  <c r="Y19" i="165"/>
  <c r="V19" i="165"/>
  <c r="S19" i="165"/>
  <c r="P19" i="165"/>
  <c r="M19" i="165"/>
  <c r="J19" i="165"/>
  <c r="G19" i="165"/>
  <c r="AB18" i="165"/>
  <c r="Y18" i="165"/>
  <c r="V18" i="165"/>
  <c r="S18" i="165"/>
  <c r="P18" i="165"/>
  <c r="M18" i="165"/>
  <c r="J18" i="165"/>
  <c r="G18" i="165"/>
  <c r="AB17" i="165"/>
  <c r="Y17" i="165"/>
  <c r="V17" i="165"/>
  <c r="S17" i="165"/>
  <c r="P17" i="165"/>
  <c r="M17" i="165"/>
  <c r="J17" i="165"/>
  <c r="G17" i="165"/>
  <c r="AB16" i="165"/>
  <c r="Y16" i="165"/>
  <c r="V16" i="165"/>
  <c r="S16" i="165"/>
  <c r="P16" i="165"/>
  <c r="M16" i="165"/>
  <c r="J16" i="165"/>
  <c r="G16" i="165"/>
  <c r="AB15" i="165"/>
  <c r="Y15" i="165"/>
  <c r="V15" i="165"/>
  <c r="S15" i="165"/>
  <c r="P15" i="165"/>
  <c r="M15" i="165"/>
  <c r="J15" i="165"/>
  <c r="G15" i="165"/>
  <c r="AB14" i="165"/>
  <c r="Y14" i="165"/>
  <c r="V14" i="165"/>
  <c r="S14" i="165"/>
  <c r="P14" i="165"/>
  <c r="M14" i="165"/>
  <c r="J14" i="165"/>
  <c r="G14" i="165"/>
  <c r="AB13" i="165"/>
  <c r="Y13" i="165"/>
  <c r="V13" i="165"/>
  <c r="S13" i="165"/>
  <c r="P13" i="165"/>
  <c r="M13" i="165"/>
  <c r="J13" i="165"/>
  <c r="G13" i="165"/>
  <c r="AB12" i="165"/>
  <c r="Y12" i="165"/>
  <c r="V12" i="165"/>
  <c r="S12" i="165"/>
  <c r="P12" i="165"/>
  <c r="M12" i="165"/>
  <c r="J12" i="165"/>
  <c r="G12" i="165"/>
  <c r="AB11" i="165"/>
  <c r="Y11" i="165"/>
  <c r="V11" i="165"/>
  <c r="S11" i="165"/>
  <c r="P11" i="165"/>
  <c r="M11" i="165"/>
  <c r="J11" i="165"/>
  <c r="G11" i="165"/>
  <c r="AB10" i="165"/>
  <c r="Y10" i="165"/>
  <c r="V10" i="165"/>
  <c r="S10" i="165"/>
  <c r="P10" i="165"/>
  <c r="M10" i="165"/>
  <c r="J10" i="165"/>
  <c r="G10" i="165"/>
  <c r="AB9" i="165"/>
  <c r="Y9" i="165"/>
  <c r="V9" i="165"/>
  <c r="S9" i="165"/>
  <c r="P9" i="165"/>
  <c r="M9" i="165"/>
  <c r="J9" i="165"/>
  <c r="G9" i="165"/>
  <c r="AB8" i="165"/>
  <c r="Y8" i="165"/>
  <c r="V8" i="165"/>
  <c r="S8" i="165"/>
  <c r="P8" i="165"/>
  <c r="M8" i="165"/>
  <c r="J8" i="165"/>
  <c r="G8" i="165"/>
  <c r="AB7" i="165"/>
  <c r="Y7" i="165"/>
  <c r="V7" i="165"/>
  <c r="S7" i="165"/>
  <c r="P7" i="165"/>
  <c r="M7" i="165"/>
  <c r="J7" i="165"/>
  <c r="G7" i="165"/>
  <c r="M21" i="171" l="1"/>
  <c r="D21" i="171"/>
  <c r="G21" i="171"/>
  <c r="J21" i="171"/>
  <c r="P21" i="171"/>
  <c r="N334" i="8" l="1"/>
  <c r="K334" i="8"/>
  <c r="H334" i="8"/>
  <c r="N333" i="8"/>
  <c r="K333" i="8"/>
  <c r="H333" i="8"/>
  <c r="N332" i="8"/>
  <c r="K332" i="8"/>
  <c r="H332" i="8"/>
  <c r="N331" i="8"/>
  <c r="K331" i="8"/>
  <c r="H331" i="8"/>
  <c r="N330" i="8"/>
  <c r="K330" i="8"/>
  <c r="H330" i="8"/>
  <c r="N329" i="8"/>
  <c r="K329" i="8"/>
  <c r="H329" i="8"/>
  <c r="N328" i="8"/>
  <c r="K328" i="8"/>
  <c r="H328" i="8"/>
  <c r="N326" i="8"/>
  <c r="K326" i="8"/>
  <c r="H326" i="8"/>
  <c r="N325" i="8"/>
  <c r="K325" i="8"/>
  <c r="H325" i="8"/>
  <c r="H324" i="8"/>
  <c r="N323" i="8"/>
  <c r="K323" i="8"/>
  <c r="H323" i="8"/>
  <c r="N322" i="8"/>
  <c r="N321" i="8"/>
  <c r="K321" i="8"/>
  <c r="H321" i="8"/>
  <c r="N320" i="8"/>
  <c r="K320" i="8"/>
  <c r="H320" i="8"/>
  <c r="N319" i="8"/>
  <c r="K319" i="8"/>
  <c r="H319" i="8"/>
  <c r="N318" i="8"/>
  <c r="K318" i="8"/>
  <c r="H318" i="8"/>
  <c r="N317" i="8"/>
  <c r="K317" i="8"/>
  <c r="H317" i="8"/>
  <c r="N316" i="8"/>
  <c r="K316" i="8"/>
  <c r="H316" i="8"/>
  <c r="N315" i="8"/>
  <c r="K315" i="8"/>
  <c r="H315" i="8"/>
  <c r="N314" i="8"/>
  <c r="K314" i="8"/>
  <c r="H314" i="8"/>
  <c r="N313" i="8"/>
  <c r="K313" i="8"/>
  <c r="H313" i="8"/>
  <c r="N312" i="8"/>
  <c r="K312" i="8"/>
  <c r="H312" i="8"/>
  <c r="N311" i="8"/>
  <c r="K311" i="8"/>
  <c r="H311" i="8"/>
  <c r="N310" i="8"/>
  <c r="K310" i="8"/>
  <c r="H310" i="8"/>
  <c r="N309" i="8"/>
  <c r="K309" i="8"/>
  <c r="H309" i="8"/>
  <c r="N308" i="8"/>
  <c r="K308" i="8"/>
  <c r="H308" i="8"/>
  <c r="N307" i="8"/>
  <c r="K307" i="8"/>
  <c r="H307" i="8"/>
  <c r="N306" i="8"/>
  <c r="K306" i="8"/>
  <c r="H306" i="8"/>
  <c r="N305" i="8"/>
  <c r="K305" i="8"/>
  <c r="H305" i="8"/>
  <c r="N303" i="8"/>
  <c r="K303" i="8"/>
  <c r="H303" i="8"/>
  <c r="N302" i="8"/>
  <c r="K302" i="8"/>
  <c r="H302" i="8"/>
  <c r="N292" i="8"/>
  <c r="N291" i="8"/>
  <c r="H291" i="8"/>
  <c r="N290" i="8"/>
  <c r="K290" i="8"/>
  <c r="H290" i="8"/>
  <c r="N289" i="8"/>
  <c r="K289" i="8"/>
  <c r="H289" i="8"/>
  <c r="N288" i="8"/>
  <c r="K288" i="8"/>
  <c r="H288" i="8"/>
  <c r="N287" i="8"/>
  <c r="K287" i="8"/>
  <c r="H287" i="8"/>
  <c r="N286" i="8"/>
  <c r="K286" i="8"/>
  <c r="H286" i="8"/>
  <c r="N285" i="8"/>
  <c r="K285" i="8"/>
  <c r="H285" i="8"/>
  <c r="N283" i="8"/>
  <c r="K283" i="8"/>
  <c r="H283" i="8"/>
  <c r="K282" i="8"/>
  <c r="N281" i="8"/>
  <c r="K281" i="8"/>
  <c r="H281" i="8"/>
  <c r="N280" i="8"/>
  <c r="K280" i="8"/>
  <c r="H280" i="8"/>
  <c r="N279" i="8"/>
  <c r="K279" i="8"/>
  <c r="K278" i="8"/>
  <c r="H278" i="8"/>
  <c r="N277" i="8"/>
  <c r="K277" i="8"/>
  <c r="H277" i="8"/>
  <c r="N276" i="8"/>
  <c r="K276" i="8"/>
  <c r="H276" i="8"/>
  <c r="N269" i="8"/>
  <c r="K269" i="8"/>
  <c r="H269" i="8"/>
  <c r="N268" i="8"/>
  <c r="K268" i="8"/>
  <c r="H268" i="8"/>
  <c r="N267" i="8"/>
  <c r="K267" i="8"/>
  <c r="H267" i="8"/>
  <c r="N265" i="8"/>
  <c r="K265" i="8"/>
  <c r="H265" i="8"/>
  <c r="N264" i="8"/>
  <c r="K264" i="8"/>
  <c r="H264" i="8"/>
  <c r="N263" i="8"/>
  <c r="K263" i="8"/>
  <c r="H263" i="8"/>
  <c r="N262" i="8"/>
  <c r="K262" i="8"/>
  <c r="H262" i="8"/>
  <c r="N261" i="8"/>
  <c r="K261" i="8"/>
  <c r="H261" i="8"/>
  <c r="N260" i="8"/>
  <c r="K260" i="8"/>
  <c r="H260" i="8"/>
  <c r="N259" i="8"/>
  <c r="H259" i="8"/>
  <c r="N258" i="8"/>
  <c r="K258" i="8"/>
  <c r="H258" i="8"/>
  <c r="N257" i="8"/>
  <c r="K257" i="8"/>
  <c r="H257" i="8"/>
  <c r="N256" i="8"/>
  <c r="K256" i="8"/>
  <c r="H256" i="8"/>
  <c r="N254" i="8"/>
  <c r="K254" i="8"/>
  <c r="H254" i="8"/>
  <c r="N253" i="8"/>
  <c r="H253" i="8"/>
  <c r="N252" i="8"/>
  <c r="K252" i="8"/>
  <c r="N251" i="8"/>
  <c r="K251" i="8"/>
  <c r="N250" i="8"/>
  <c r="K250" i="8"/>
  <c r="H250" i="8"/>
  <c r="H249" i="8"/>
  <c r="N248" i="8"/>
  <c r="K248" i="8"/>
  <c r="H248" i="8"/>
  <c r="N247" i="8"/>
  <c r="K247" i="8"/>
  <c r="H247" i="8"/>
  <c r="N246" i="8"/>
  <c r="K246" i="8"/>
  <c r="H246" i="8"/>
  <c r="N245" i="8"/>
  <c r="K245" i="8"/>
  <c r="H245" i="8"/>
  <c r="N243" i="8"/>
  <c r="K243" i="8"/>
  <c r="H243" i="8"/>
  <c r="N242" i="8"/>
  <c r="K242" i="8"/>
  <c r="H242" i="8"/>
  <c r="N241" i="8"/>
  <c r="K241" i="8"/>
  <c r="H241" i="8"/>
  <c r="N240" i="8"/>
  <c r="K240" i="8"/>
  <c r="H240" i="8"/>
  <c r="N239" i="8"/>
  <c r="K239" i="8"/>
  <c r="H239" i="8"/>
  <c r="N238" i="8"/>
  <c r="K238" i="8"/>
  <c r="H238" i="8"/>
  <c r="N237" i="8"/>
  <c r="K237" i="8"/>
  <c r="H237" i="8"/>
  <c r="N236" i="8"/>
  <c r="K236" i="8"/>
  <c r="H236" i="8"/>
  <c r="N235" i="8"/>
  <c r="K235" i="8"/>
  <c r="H235" i="8"/>
  <c r="N234" i="8"/>
  <c r="K234" i="8"/>
  <c r="H234" i="8"/>
  <c r="N233" i="8"/>
  <c r="K233" i="8"/>
  <c r="H233" i="8"/>
  <c r="N232" i="8"/>
  <c r="K232" i="8"/>
  <c r="H232" i="8"/>
  <c r="N231" i="8"/>
  <c r="K231" i="8"/>
  <c r="H231" i="8"/>
  <c r="N230" i="8"/>
  <c r="K230" i="8"/>
  <c r="H230" i="8"/>
  <c r="N229" i="8"/>
  <c r="K229" i="8"/>
  <c r="H229" i="8"/>
  <c r="N228" i="8"/>
  <c r="N227" i="8"/>
  <c r="K227" i="8"/>
  <c r="H227" i="8"/>
  <c r="N226" i="8"/>
  <c r="K226" i="8"/>
  <c r="H226" i="8"/>
  <c r="N225" i="8"/>
  <c r="K225" i="8"/>
  <c r="H225" i="8"/>
  <c r="N224" i="8"/>
  <c r="K224" i="8"/>
  <c r="H224" i="8"/>
  <c r="N223" i="8"/>
  <c r="K223" i="8"/>
  <c r="N222" i="8"/>
  <c r="K222" i="8"/>
  <c r="H222" i="8"/>
  <c r="N221" i="8"/>
  <c r="K221" i="8"/>
  <c r="H221" i="8"/>
  <c r="N220" i="8"/>
  <c r="K220" i="8"/>
  <c r="H220" i="8"/>
  <c r="N219" i="8"/>
  <c r="K219" i="8"/>
  <c r="H219" i="8"/>
  <c r="N218" i="8"/>
  <c r="K218" i="8"/>
  <c r="H218" i="8"/>
  <c r="N217" i="8"/>
  <c r="K217" i="8"/>
  <c r="H217" i="8"/>
  <c r="N216" i="8"/>
  <c r="K216" i="8"/>
  <c r="H216" i="8"/>
  <c r="K215" i="8"/>
  <c r="H215" i="8"/>
  <c r="N214" i="8"/>
  <c r="K214" i="8"/>
  <c r="H214" i="8"/>
  <c r="N207" i="8"/>
  <c r="K207" i="8"/>
  <c r="H207" i="8"/>
  <c r="N206" i="8"/>
  <c r="K206" i="8"/>
  <c r="H206" i="8"/>
  <c r="N205" i="8"/>
  <c r="K205" i="8"/>
  <c r="H205" i="8"/>
  <c r="N204" i="8"/>
  <c r="K204" i="8"/>
  <c r="H204" i="8"/>
  <c r="N203" i="8"/>
  <c r="K203" i="8"/>
  <c r="H203" i="8"/>
  <c r="N201" i="8"/>
  <c r="K201" i="8"/>
  <c r="H201" i="8"/>
  <c r="N199" i="8"/>
  <c r="K199" i="8"/>
  <c r="H199" i="8"/>
  <c r="N197" i="8"/>
  <c r="K197" i="8"/>
  <c r="H197" i="8"/>
  <c r="N196" i="8"/>
  <c r="K196" i="8"/>
  <c r="H196" i="8"/>
  <c r="N194" i="8"/>
  <c r="K194" i="8"/>
  <c r="H194" i="8"/>
  <c r="N193" i="8"/>
  <c r="K193" i="8"/>
  <c r="H193" i="8"/>
  <c r="N192" i="8"/>
  <c r="K192" i="8"/>
  <c r="N190" i="8"/>
  <c r="K190" i="8"/>
  <c r="H190" i="8"/>
  <c r="N189" i="8"/>
  <c r="K189" i="8"/>
  <c r="H189" i="8"/>
  <c r="N188" i="8"/>
  <c r="K188" i="8"/>
  <c r="H188" i="8"/>
  <c r="N187" i="8"/>
  <c r="K187" i="8"/>
  <c r="H187" i="8"/>
  <c r="N186" i="8"/>
  <c r="K186" i="8"/>
  <c r="H186" i="8"/>
  <c r="N185" i="8"/>
  <c r="K185" i="8"/>
  <c r="H185" i="8"/>
  <c r="N184" i="8"/>
  <c r="K184" i="8"/>
  <c r="H184" i="8"/>
  <c r="N183" i="8"/>
  <c r="K183" i="8"/>
  <c r="H183" i="8"/>
  <c r="N182" i="8"/>
  <c r="K182" i="8"/>
  <c r="H182" i="8"/>
  <c r="N181" i="8"/>
  <c r="K181" i="8"/>
  <c r="H181" i="8"/>
  <c r="N180" i="8"/>
  <c r="K180" i="8"/>
  <c r="H180" i="8"/>
  <c r="N179" i="8"/>
  <c r="K179" i="8"/>
  <c r="H179" i="8"/>
  <c r="N178" i="8"/>
  <c r="K178" i="8"/>
  <c r="H178" i="8"/>
  <c r="N177" i="8"/>
  <c r="K177" i="8"/>
  <c r="H177" i="8"/>
  <c r="N176" i="8"/>
  <c r="K176" i="8"/>
  <c r="H176" i="8"/>
  <c r="N175" i="8"/>
  <c r="K175" i="8"/>
  <c r="H175" i="8"/>
  <c r="N174" i="8"/>
  <c r="K174" i="8"/>
  <c r="H174" i="8"/>
  <c r="N167" i="8"/>
  <c r="K167" i="8"/>
  <c r="H167" i="8"/>
  <c r="N166" i="8"/>
  <c r="K166" i="8"/>
  <c r="H166" i="8"/>
  <c r="N165" i="8"/>
  <c r="K165" i="8"/>
  <c r="H165" i="8"/>
  <c r="N164" i="8"/>
  <c r="K164" i="8"/>
  <c r="H164" i="8"/>
  <c r="N163" i="8"/>
  <c r="K163" i="8"/>
  <c r="H163" i="8"/>
  <c r="N162" i="8"/>
  <c r="K162" i="8"/>
  <c r="H162" i="8"/>
  <c r="N161" i="8"/>
  <c r="H161" i="8"/>
  <c r="N160" i="8"/>
  <c r="K160" i="8"/>
  <c r="H160" i="8"/>
  <c r="N159" i="8"/>
  <c r="K159" i="8"/>
  <c r="H159" i="8"/>
  <c r="N158" i="8"/>
  <c r="K158" i="8"/>
  <c r="H158" i="8"/>
  <c r="N157" i="8"/>
  <c r="K157" i="8"/>
  <c r="H157" i="8"/>
  <c r="N155" i="8"/>
  <c r="K155" i="8"/>
  <c r="H155" i="8"/>
  <c r="N154" i="8"/>
  <c r="H154" i="8"/>
  <c r="N153" i="8"/>
  <c r="K153" i="8"/>
  <c r="H153" i="8"/>
  <c r="N152" i="8"/>
  <c r="K152" i="8"/>
  <c r="H152" i="8"/>
  <c r="N151" i="8"/>
  <c r="K151" i="8"/>
  <c r="H151" i="8"/>
  <c r="N150" i="8"/>
  <c r="K150" i="8"/>
  <c r="H150" i="8"/>
  <c r="N149" i="8"/>
  <c r="K149" i="8"/>
  <c r="H149" i="8"/>
  <c r="N148" i="8"/>
  <c r="K148" i="8"/>
  <c r="H148" i="8"/>
  <c r="N147" i="8"/>
  <c r="K147" i="8"/>
  <c r="H147" i="8"/>
  <c r="N146" i="8"/>
  <c r="K146" i="8"/>
  <c r="H146" i="8"/>
  <c r="N145" i="8"/>
  <c r="K145" i="8"/>
  <c r="H145" i="8"/>
  <c r="N144" i="8"/>
  <c r="K144" i="8"/>
  <c r="H144" i="8"/>
  <c r="N143" i="8"/>
  <c r="K143" i="8"/>
  <c r="H143" i="8"/>
  <c r="N142" i="8"/>
  <c r="K142" i="8"/>
  <c r="H142" i="8"/>
  <c r="N141" i="8"/>
  <c r="K141" i="8"/>
  <c r="H141" i="8"/>
  <c r="N140" i="8"/>
  <c r="K140" i="8"/>
  <c r="H140" i="8"/>
  <c r="N139" i="8"/>
  <c r="K139" i="8"/>
  <c r="H139" i="8"/>
  <c r="N137" i="8"/>
  <c r="K137" i="8"/>
  <c r="H137" i="8"/>
  <c r="N136" i="8"/>
  <c r="K136" i="8"/>
  <c r="H136" i="8"/>
  <c r="N135" i="8"/>
  <c r="K135" i="8"/>
  <c r="H135" i="8"/>
  <c r="N134" i="8"/>
  <c r="K134" i="8"/>
  <c r="H134" i="8"/>
  <c r="N133" i="8"/>
  <c r="K133" i="8"/>
  <c r="H133" i="8"/>
  <c r="N132" i="8"/>
  <c r="K132" i="8"/>
  <c r="H132" i="8"/>
  <c r="N131" i="8"/>
  <c r="K131" i="8"/>
  <c r="H131" i="8"/>
  <c r="N130" i="8"/>
  <c r="K130" i="8"/>
  <c r="H130" i="8"/>
  <c r="N129" i="8"/>
  <c r="K129" i="8"/>
  <c r="H129" i="8"/>
  <c r="N128" i="8"/>
  <c r="K128" i="8"/>
  <c r="H128" i="8"/>
  <c r="N127" i="8"/>
  <c r="K127" i="8"/>
  <c r="H127" i="8"/>
  <c r="N126" i="8"/>
  <c r="K126" i="8"/>
  <c r="H126" i="8"/>
  <c r="N125" i="8"/>
  <c r="K125" i="8"/>
  <c r="H125" i="8"/>
  <c r="N124" i="8"/>
  <c r="K124" i="8"/>
  <c r="H124" i="8"/>
  <c r="N123" i="8"/>
  <c r="K123" i="8"/>
  <c r="H123" i="8"/>
  <c r="K122" i="8"/>
  <c r="H122" i="8"/>
  <c r="N121" i="8"/>
  <c r="K121" i="8"/>
  <c r="H121" i="8"/>
  <c r="N114" i="8"/>
  <c r="K114" i="8"/>
  <c r="H114" i="8"/>
  <c r="H113" i="8"/>
  <c r="N111" i="8"/>
  <c r="K111" i="8"/>
  <c r="H111" i="8"/>
  <c r="N110" i="8"/>
  <c r="K110" i="8"/>
  <c r="H110" i="8"/>
  <c r="N109" i="8"/>
  <c r="K109" i="8"/>
  <c r="H109" i="8"/>
  <c r="N108" i="8"/>
  <c r="K108" i="8"/>
  <c r="H108" i="8"/>
  <c r="N107" i="8"/>
  <c r="K107" i="8"/>
  <c r="H107" i="8"/>
  <c r="N106" i="8"/>
  <c r="K106" i="8"/>
  <c r="H106" i="8"/>
  <c r="N105" i="8"/>
  <c r="K105" i="8"/>
  <c r="H105" i="8"/>
  <c r="N104" i="8"/>
  <c r="K104" i="8"/>
  <c r="H104" i="8"/>
  <c r="N103" i="8"/>
  <c r="K103" i="8"/>
  <c r="H103" i="8"/>
  <c r="N102" i="8"/>
  <c r="K102" i="8"/>
  <c r="H102" i="8"/>
  <c r="N101" i="8"/>
  <c r="K101" i="8"/>
  <c r="H101" i="8"/>
  <c r="N100" i="8"/>
  <c r="K100" i="8"/>
  <c r="H100" i="8"/>
  <c r="N99" i="8"/>
  <c r="K99" i="8"/>
  <c r="H99" i="8"/>
  <c r="N97" i="8"/>
  <c r="N96" i="8"/>
  <c r="K96" i="8"/>
  <c r="H96" i="8"/>
  <c r="N95" i="8"/>
  <c r="K95" i="8"/>
  <c r="H95" i="8"/>
  <c r="N94" i="8"/>
  <c r="H93" i="8"/>
  <c r="H91" i="8"/>
  <c r="N90" i="8"/>
  <c r="H90" i="8"/>
  <c r="K89" i="8"/>
  <c r="N88" i="8"/>
  <c r="K85" i="8"/>
  <c r="H85" i="8"/>
  <c r="N84" i="8"/>
  <c r="K84" i="8"/>
  <c r="N83" i="8"/>
  <c r="K83" i="8"/>
  <c r="H83" i="8"/>
  <c r="N82" i="8"/>
  <c r="K82" i="8"/>
  <c r="H82" i="8"/>
  <c r="N81" i="8"/>
  <c r="K81" i="8"/>
  <c r="H81" i="8"/>
  <c r="N80" i="8"/>
  <c r="K80" i="8"/>
  <c r="H80" i="8"/>
  <c r="N79" i="8"/>
  <c r="K79" i="8"/>
  <c r="H79" i="8"/>
  <c r="K78" i="8"/>
  <c r="H78" i="8"/>
  <c r="N77" i="8"/>
  <c r="K77" i="8"/>
  <c r="H77" i="8"/>
  <c r="N76" i="8"/>
  <c r="K76" i="8"/>
  <c r="H76" i="8"/>
  <c r="N75" i="8"/>
  <c r="K75" i="8"/>
  <c r="H75" i="8"/>
  <c r="N74" i="8"/>
  <c r="K74" i="8"/>
  <c r="H74" i="8"/>
  <c r="N72" i="8"/>
  <c r="K72" i="8"/>
  <c r="H72" i="8"/>
  <c r="H71" i="8"/>
  <c r="K69" i="8"/>
  <c r="H68" i="8"/>
  <c r="N66" i="8"/>
  <c r="K66" i="8"/>
  <c r="H64" i="8"/>
  <c r="N63" i="8"/>
  <c r="K63" i="8"/>
  <c r="H63" i="8"/>
  <c r="H62" i="8"/>
  <c r="H61" i="8"/>
  <c r="N60" i="8"/>
  <c r="K60" i="8"/>
  <c r="H60" i="8"/>
  <c r="K56" i="8"/>
  <c r="H56" i="8"/>
  <c r="N49" i="8"/>
  <c r="K49" i="8"/>
  <c r="H49" i="8"/>
  <c r="N48" i="8"/>
  <c r="N47" i="8"/>
  <c r="K47" i="8"/>
  <c r="H47" i="8"/>
  <c r="N46" i="8"/>
  <c r="K46" i="8"/>
  <c r="H46" i="8"/>
  <c r="N45" i="8"/>
  <c r="K45" i="8"/>
  <c r="H45" i="8"/>
  <c r="N44" i="8"/>
  <c r="K44" i="8"/>
  <c r="H44" i="8"/>
  <c r="N42" i="8"/>
  <c r="K42" i="8"/>
  <c r="H42" i="8"/>
  <c r="N41" i="8"/>
  <c r="K41" i="8"/>
  <c r="H41" i="8"/>
  <c r="N39" i="8"/>
  <c r="K39" i="8"/>
  <c r="N38" i="8"/>
  <c r="K38" i="8"/>
  <c r="H38" i="8"/>
  <c r="N37" i="8"/>
  <c r="K37" i="8"/>
  <c r="H37" i="8"/>
  <c r="N36" i="8"/>
  <c r="K36" i="8"/>
  <c r="H36" i="8"/>
  <c r="N34" i="8"/>
  <c r="K34" i="8"/>
  <c r="H34" i="8"/>
  <c r="N33" i="8"/>
  <c r="K33" i="8"/>
  <c r="H33" i="8"/>
  <c r="N32" i="8"/>
  <c r="K32" i="8"/>
  <c r="H32" i="8"/>
  <c r="N31" i="8"/>
  <c r="K31" i="8"/>
  <c r="H31" i="8"/>
  <c r="N30" i="8"/>
  <c r="K30" i="8"/>
  <c r="H30" i="8"/>
  <c r="N28" i="8"/>
  <c r="K28" i="8"/>
  <c r="H28" i="8"/>
  <c r="N27" i="8"/>
  <c r="K27" i="8"/>
  <c r="H27" i="8"/>
  <c r="N26" i="8"/>
  <c r="K26" i="8"/>
  <c r="H26" i="8"/>
  <c r="N25" i="8"/>
  <c r="K25" i="8"/>
  <c r="H25" i="8"/>
  <c r="H24" i="8"/>
  <c r="N23" i="8"/>
  <c r="K23" i="8"/>
  <c r="H23" i="8"/>
  <c r="N21" i="8"/>
  <c r="K21" i="8"/>
  <c r="H21" i="8"/>
  <c r="N20" i="8"/>
  <c r="K20" i="8"/>
  <c r="H20" i="8"/>
  <c r="N19" i="8"/>
  <c r="N18" i="8"/>
  <c r="K18" i="8"/>
  <c r="H18" i="8"/>
  <c r="K16" i="8"/>
  <c r="H16" i="8"/>
  <c r="K14" i="8"/>
  <c r="K13" i="8"/>
  <c r="H11" i="8"/>
  <c r="N9" i="8"/>
  <c r="K9" i="8"/>
  <c r="H9" i="8"/>
  <c r="N7" i="8"/>
  <c r="K7" i="8"/>
  <c r="H7" i="8"/>
  <c r="U51" i="38" l="1"/>
  <c r="T51" i="38"/>
  <c r="R51" i="38"/>
  <c r="Q51" i="38"/>
  <c r="V48" i="38"/>
  <c r="S48" i="38"/>
  <c r="V47" i="38"/>
  <c r="S47" i="38"/>
  <c r="V46" i="38"/>
  <c r="S46" i="38"/>
  <c r="V45" i="38"/>
  <c r="S45" i="38"/>
  <c r="V44" i="38"/>
  <c r="S44" i="38"/>
  <c r="V43" i="38"/>
  <c r="S43" i="38"/>
  <c r="V42" i="38"/>
  <c r="S42" i="38"/>
  <c r="V41" i="38"/>
  <c r="S41" i="38"/>
  <c r="V40" i="38"/>
  <c r="S40" i="38"/>
  <c r="V39" i="38"/>
  <c r="S39" i="38"/>
  <c r="V38" i="38"/>
  <c r="S38" i="38"/>
  <c r="V37" i="38"/>
  <c r="S37" i="38"/>
  <c r="V36" i="38"/>
  <c r="S36" i="38"/>
  <c r="V35" i="38"/>
  <c r="V51" i="38" s="1"/>
  <c r="S35" i="38"/>
  <c r="V34" i="38"/>
  <c r="S34" i="38"/>
  <c r="V33" i="38"/>
  <c r="S33" i="38"/>
  <c r="S51" i="38" s="1"/>
  <c r="V21" i="38"/>
  <c r="S21" i="38"/>
  <c r="V20" i="38"/>
  <c r="S20" i="38"/>
  <c r="V19" i="38"/>
  <c r="S19" i="38"/>
  <c r="V18" i="38"/>
  <c r="S18" i="38"/>
  <c r="V17" i="38"/>
  <c r="S17" i="38"/>
  <c r="V16" i="38"/>
  <c r="S16" i="38"/>
  <c r="V15" i="38"/>
  <c r="S15" i="38"/>
  <c r="V14" i="38"/>
  <c r="S14" i="38"/>
  <c r="V13" i="38"/>
  <c r="S13" i="38"/>
  <c r="V12" i="38"/>
  <c r="S12" i="38"/>
  <c r="V11" i="38"/>
  <c r="S11" i="38"/>
  <c r="V10" i="38"/>
  <c r="V23" i="38" s="1"/>
  <c r="S10" i="38"/>
  <c r="V9" i="38"/>
  <c r="S9" i="38"/>
  <c r="V8" i="38"/>
  <c r="S8" i="38"/>
  <c r="V7" i="38"/>
  <c r="S7" i="38"/>
  <c r="V6" i="38"/>
  <c r="S6" i="38"/>
  <c r="S23" i="38" s="1"/>
  <c r="AA51" i="37"/>
  <c r="Y51" i="37"/>
  <c r="W51" i="37"/>
  <c r="U51" i="37"/>
  <c r="R51" i="37"/>
  <c r="S51" i="37" s="1"/>
  <c r="Q51" i="37"/>
  <c r="AA49" i="37"/>
  <c r="Y49" i="37"/>
  <c r="W49" i="37"/>
  <c r="U49" i="37"/>
  <c r="S49" i="37"/>
  <c r="Q49" i="37"/>
  <c r="AA48" i="37"/>
  <c r="Y48" i="37"/>
  <c r="W48" i="37"/>
  <c r="U48" i="37"/>
  <c r="S48" i="37"/>
  <c r="Q48" i="37"/>
  <c r="AA47" i="37"/>
  <c r="Y47" i="37"/>
  <c r="W47" i="37"/>
  <c r="U47" i="37"/>
  <c r="S47" i="37"/>
  <c r="Q47" i="37"/>
  <c r="AA46" i="37"/>
  <c r="Y46" i="37"/>
  <c r="W46" i="37"/>
  <c r="U46" i="37"/>
  <c r="S46" i="37"/>
  <c r="Q46" i="37"/>
  <c r="AA45" i="37"/>
  <c r="Y45" i="37"/>
  <c r="W45" i="37"/>
  <c r="U45" i="37"/>
  <c r="S45" i="37"/>
  <c r="Q45" i="37"/>
  <c r="AA44" i="37"/>
  <c r="Y44" i="37"/>
  <c r="W44" i="37"/>
  <c r="U44" i="37"/>
  <c r="S44" i="37"/>
  <c r="Q44" i="37"/>
  <c r="AA43" i="37"/>
  <c r="Y43" i="37"/>
  <c r="W43" i="37"/>
  <c r="U43" i="37"/>
  <c r="S43" i="37"/>
  <c r="Q43" i="37"/>
  <c r="AA42" i="37"/>
  <c r="Y42" i="37"/>
  <c r="W42" i="37"/>
  <c r="U42" i="37"/>
  <c r="S42" i="37"/>
  <c r="Q42" i="37"/>
  <c r="AA41" i="37"/>
  <c r="Y41" i="37"/>
  <c r="W41" i="37"/>
  <c r="U41" i="37"/>
  <c r="S41" i="37"/>
  <c r="Q41" i="37"/>
  <c r="AA40" i="37"/>
  <c r="Y40" i="37"/>
  <c r="W40" i="37"/>
  <c r="U40" i="37"/>
  <c r="S40" i="37"/>
  <c r="Q40" i="37"/>
  <c r="AA39" i="37"/>
  <c r="Y39" i="37"/>
  <c r="W39" i="37"/>
  <c r="U39" i="37"/>
  <c r="S39" i="37"/>
  <c r="Q39" i="37"/>
  <c r="AA38" i="37"/>
  <c r="Y38" i="37"/>
  <c r="W38" i="37"/>
  <c r="U38" i="37"/>
  <c r="S38" i="37"/>
  <c r="Q38" i="37"/>
  <c r="AA37" i="37"/>
  <c r="Y37" i="37"/>
  <c r="W37" i="37"/>
  <c r="U37" i="37"/>
  <c r="S37" i="37"/>
  <c r="Q37" i="37"/>
  <c r="AA36" i="37"/>
  <c r="Y36" i="37"/>
  <c r="W36" i="37"/>
  <c r="U36" i="37"/>
  <c r="S36" i="37"/>
  <c r="Q36" i="37"/>
  <c r="AA35" i="37"/>
  <c r="Y35" i="37"/>
  <c r="W35" i="37"/>
  <c r="U35" i="37"/>
  <c r="S35" i="37"/>
  <c r="Q35" i="37"/>
  <c r="AA34" i="37"/>
  <c r="Y34" i="37"/>
  <c r="W34" i="37"/>
  <c r="U34" i="37"/>
  <c r="S34" i="37"/>
  <c r="Q34" i="37"/>
  <c r="AA33" i="37"/>
  <c r="Y33" i="37"/>
  <c r="W33" i="37"/>
  <c r="U33" i="37"/>
  <c r="S33" i="37"/>
  <c r="Q33" i="37"/>
  <c r="AA23" i="37"/>
  <c r="Y23" i="37"/>
  <c r="W23" i="37"/>
  <c r="U23" i="37"/>
  <c r="R23" i="37"/>
  <c r="P23" i="37"/>
  <c r="AA22" i="37"/>
  <c r="Y22" i="37"/>
  <c r="W22" i="37"/>
  <c r="U22" i="37"/>
  <c r="S22" i="37"/>
  <c r="Q22" i="37"/>
  <c r="AA21" i="37"/>
  <c r="Y21" i="37"/>
  <c r="W21" i="37"/>
  <c r="U21" i="37"/>
  <c r="S21" i="37"/>
  <c r="Q21" i="37"/>
  <c r="AA20" i="37"/>
  <c r="Y20" i="37"/>
  <c r="W20" i="37"/>
  <c r="U20" i="37"/>
  <c r="S20" i="37"/>
  <c r="Q20" i="37"/>
  <c r="AA19" i="37"/>
  <c r="Y19" i="37"/>
  <c r="W19" i="37"/>
  <c r="U19" i="37"/>
  <c r="S19" i="37"/>
  <c r="Q19" i="37"/>
  <c r="AA18" i="37"/>
  <c r="Y18" i="37"/>
  <c r="W18" i="37"/>
  <c r="U18" i="37"/>
  <c r="S18" i="37"/>
  <c r="Q18" i="37"/>
  <c r="AA17" i="37"/>
  <c r="Y17" i="37"/>
  <c r="W17" i="37"/>
  <c r="U17" i="37"/>
  <c r="S17" i="37"/>
  <c r="Q17" i="37"/>
  <c r="AA16" i="37"/>
  <c r="Y16" i="37"/>
  <c r="W16" i="37"/>
  <c r="U16" i="37"/>
  <c r="S16" i="37"/>
  <c r="Q16" i="37"/>
  <c r="AA15" i="37"/>
  <c r="Y15" i="37"/>
  <c r="W15" i="37"/>
  <c r="U15" i="37"/>
  <c r="S15" i="37"/>
  <c r="Q15" i="37"/>
  <c r="AA14" i="37"/>
  <c r="Y14" i="37"/>
  <c r="W14" i="37"/>
  <c r="U14" i="37"/>
  <c r="S14" i="37"/>
  <c r="Q14" i="37"/>
  <c r="AA13" i="37"/>
  <c r="Y13" i="37"/>
  <c r="W13" i="37"/>
  <c r="U13" i="37"/>
  <c r="S13" i="37"/>
  <c r="Q13" i="37"/>
  <c r="AA12" i="37"/>
  <c r="Y12" i="37"/>
  <c r="W12" i="37"/>
  <c r="U12" i="37"/>
  <c r="S12" i="37"/>
  <c r="Q12" i="37"/>
  <c r="AA11" i="37"/>
  <c r="Y11" i="37"/>
  <c r="W11" i="37"/>
  <c r="U11" i="37"/>
  <c r="S11" i="37"/>
  <c r="Q11" i="37"/>
  <c r="AA10" i="37"/>
  <c r="Y10" i="37"/>
  <c r="W10" i="37"/>
  <c r="U10" i="37"/>
  <c r="S10" i="37"/>
  <c r="Q10" i="37"/>
  <c r="AA9" i="37"/>
  <c r="Y9" i="37"/>
  <c r="W9" i="37"/>
  <c r="U9" i="37"/>
  <c r="S9" i="37"/>
  <c r="Q9" i="37"/>
  <c r="AA8" i="37"/>
  <c r="Y8" i="37"/>
  <c r="W8" i="37"/>
  <c r="U8" i="37"/>
  <c r="S8" i="37"/>
  <c r="Q8" i="37"/>
  <c r="AA7" i="37"/>
  <c r="Y7" i="37"/>
  <c r="W7" i="37"/>
  <c r="U7" i="37"/>
  <c r="S7" i="37"/>
  <c r="Q7" i="37"/>
  <c r="Q23" i="37" s="1"/>
  <c r="AA6" i="37"/>
  <c r="Y6" i="37"/>
  <c r="W6" i="37"/>
  <c r="U6" i="37"/>
  <c r="S6" i="37"/>
  <c r="S23" i="37" s="1"/>
  <c r="Q6" i="37"/>
  <c r="E35" i="36"/>
  <c r="D35" i="36"/>
  <c r="E34" i="36"/>
  <c r="D34" i="36"/>
  <c r="E33" i="36"/>
  <c r="D33" i="36"/>
  <c r="E32" i="36"/>
  <c r="D32" i="36"/>
  <c r="Y36" i="89"/>
  <c r="W36" i="89"/>
  <c r="U36" i="89"/>
  <c r="S36" i="89"/>
  <c r="Y35" i="89"/>
  <c r="W35" i="89"/>
  <c r="U35" i="89"/>
  <c r="S35" i="89"/>
  <c r="Q35" i="89"/>
  <c r="O35" i="89"/>
  <c r="Y34" i="89"/>
  <c r="W34" i="89"/>
  <c r="U34" i="89"/>
  <c r="S34" i="89"/>
  <c r="Q34" i="89"/>
  <c r="O34" i="89"/>
  <c r="Y33" i="89"/>
  <c r="W33" i="89"/>
  <c r="U33" i="89"/>
  <c r="S33" i="89"/>
  <c r="Q33" i="89"/>
  <c r="O33" i="89"/>
  <c r="Y32" i="89"/>
  <c r="W32" i="89"/>
  <c r="U32" i="89"/>
  <c r="S32" i="89"/>
  <c r="Q32" i="89"/>
  <c r="O32" i="89"/>
  <c r="Y31" i="89"/>
  <c r="W31" i="89"/>
  <c r="U31" i="89"/>
  <c r="S31" i="89"/>
  <c r="Q31" i="89"/>
  <c r="O31" i="89"/>
  <c r="Y30" i="89"/>
  <c r="W30" i="89"/>
  <c r="U30" i="89"/>
  <c r="S30" i="89"/>
  <c r="Q30" i="89"/>
  <c r="O30" i="89"/>
  <c r="Y24" i="89"/>
  <c r="W24" i="89"/>
  <c r="U24" i="89"/>
  <c r="S24" i="89"/>
  <c r="Y23" i="89"/>
  <c r="W23" i="89"/>
  <c r="U23" i="89"/>
  <c r="S23" i="89"/>
  <c r="Q23" i="89"/>
  <c r="O23" i="89"/>
  <c r="Y22" i="89"/>
  <c r="W22" i="89"/>
  <c r="U22" i="89"/>
  <c r="S22" i="89"/>
  <c r="Q22" i="89"/>
  <c r="O22" i="89"/>
  <c r="Y21" i="89"/>
  <c r="W21" i="89"/>
  <c r="U21" i="89"/>
  <c r="S21" i="89"/>
  <c r="Q21" i="89"/>
  <c r="O21" i="89"/>
  <c r="Y20" i="89"/>
  <c r="W20" i="89"/>
  <c r="U20" i="89"/>
  <c r="S20" i="89"/>
  <c r="Q20" i="89"/>
  <c r="O20" i="89"/>
  <c r="Y19" i="89"/>
  <c r="W19" i="89"/>
  <c r="U19" i="89"/>
  <c r="S19" i="89"/>
  <c r="Q19" i="89"/>
  <c r="O19" i="89"/>
  <c r="Y18" i="89"/>
  <c r="W18" i="89"/>
  <c r="U18" i="89"/>
  <c r="S18" i="89"/>
  <c r="Q18" i="89"/>
  <c r="O18" i="89"/>
  <c r="Y12" i="89"/>
  <c r="W12" i="89"/>
  <c r="U12" i="89"/>
  <c r="S12" i="89"/>
  <c r="Y11" i="89"/>
  <c r="W11" i="89"/>
  <c r="U11" i="89"/>
  <c r="S11" i="89"/>
  <c r="Q11" i="89"/>
  <c r="O11" i="89"/>
  <c r="Y10" i="89"/>
  <c r="W10" i="89"/>
  <c r="U10" i="89"/>
  <c r="S10" i="89"/>
  <c r="Q10" i="89"/>
  <c r="O10" i="89"/>
  <c r="Y9" i="89"/>
  <c r="W9" i="89"/>
  <c r="U9" i="89"/>
  <c r="S9" i="89"/>
  <c r="Q9" i="89"/>
  <c r="O9" i="89"/>
  <c r="Y8" i="89"/>
  <c r="W8" i="89"/>
  <c r="U8" i="89"/>
  <c r="S8" i="89"/>
  <c r="Q8" i="89"/>
  <c r="O8" i="89"/>
  <c r="Y7" i="89"/>
  <c r="W7" i="89"/>
  <c r="U7" i="89"/>
  <c r="S7" i="89"/>
  <c r="Q7" i="89"/>
  <c r="O7" i="89"/>
  <c r="Y6" i="89"/>
  <c r="W6" i="89"/>
  <c r="U6" i="89"/>
  <c r="S6" i="89"/>
  <c r="Q6" i="89"/>
  <c r="O6" i="89"/>
  <c r="Y13" i="98"/>
  <c r="W13" i="98"/>
  <c r="U13" i="98"/>
  <c r="S13" i="98"/>
  <c r="Q13" i="98"/>
  <c r="O13" i="98"/>
  <c r="Y12" i="98"/>
  <c r="W12" i="98"/>
  <c r="U12" i="98"/>
  <c r="S12" i="98"/>
  <c r="Q12" i="98"/>
  <c r="O12" i="98"/>
  <c r="Y8" i="98"/>
  <c r="W8" i="98"/>
  <c r="U8" i="98"/>
  <c r="S8" i="98"/>
  <c r="Q8" i="98"/>
  <c r="O8" i="98"/>
  <c r="M8" i="98"/>
  <c r="Y7" i="98"/>
  <c r="W7" i="98"/>
  <c r="U7" i="98"/>
  <c r="S7" i="98"/>
  <c r="Q7" i="98"/>
  <c r="O7" i="98"/>
  <c r="M7" i="98"/>
  <c r="N140" i="106"/>
  <c r="L140" i="106"/>
  <c r="J140" i="106"/>
  <c r="H140" i="106"/>
  <c r="F140" i="106"/>
  <c r="D140" i="106"/>
  <c r="N139" i="106"/>
  <c r="L139" i="106"/>
  <c r="J139" i="106"/>
  <c r="H139" i="106"/>
  <c r="F139" i="106"/>
  <c r="D139" i="106"/>
  <c r="N135" i="106"/>
  <c r="L135" i="106"/>
  <c r="J135" i="106"/>
  <c r="H135" i="106"/>
  <c r="F135" i="106"/>
  <c r="D135" i="106"/>
  <c r="N134" i="106"/>
  <c r="L134" i="106"/>
  <c r="J134" i="106"/>
  <c r="H134" i="106"/>
  <c r="F134" i="106"/>
  <c r="D134" i="106"/>
  <c r="N128" i="106"/>
  <c r="L128" i="106"/>
  <c r="J128" i="106"/>
  <c r="H128" i="106"/>
  <c r="F128" i="106"/>
  <c r="D128" i="106"/>
  <c r="N127" i="106"/>
  <c r="L127" i="106"/>
  <c r="J127" i="106"/>
  <c r="H127" i="106"/>
  <c r="F127" i="106"/>
  <c r="D127" i="106"/>
  <c r="N126" i="106"/>
  <c r="L126" i="106"/>
  <c r="J126" i="106"/>
  <c r="H126" i="106"/>
  <c r="F126" i="106"/>
  <c r="D126" i="106"/>
  <c r="N123" i="106"/>
  <c r="L123" i="106"/>
  <c r="J123" i="106"/>
  <c r="H123" i="106"/>
  <c r="F123" i="106"/>
  <c r="D123" i="106"/>
  <c r="N122" i="106"/>
  <c r="L122" i="106"/>
  <c r="J122" i="106"/>
  <c r="H122" i="106"/>
  <c r="F122" i="106"/>
  <c r="D122" i="106"/>
  <c r="N121" i="106"/>
  <c r="L121" i="106"/>
  <c r="J121" i="106"/>
  <c r="H121" i="106"/>
  <c r="F121" i="106"/>
  <c r="D121" i="106"/>
  <c r="N111" i="106"/>
  <c r="L111" i="106"/>
  <c r="J111" i="106"/>
  <c r="H111" i="106"/>
  <c r="F111" i="106"/>
  <c r="D111" i="106"/>
  <c r="N110" i="106"/>
  <c r="L110" i="106"/>
  <c r="J110" i="106"/>
  <c r="H110" i="106"/>
  <c r="F110" i="106"/>
  <c r="D110" i="106"/>
  <c r="N106" i="106"/>
  <c r="L106" i="106"/>
  <c r="J106" i="106"/>
  <c r="H106" i="106"/>
  <c r="F106" i="106"/>
  <c r="D106" i="106"/>
  <c r="N105" i="106"/>
  <c r="L105" i="106"/>
  <c r="J105" i="106"/>
  <c r="H105" i="106"/>
  <c r="F105" i="106"/>
  <c r="D105" i="106"/>
  <c r="N99" i="106"/>
  <c r="L99" i="106"/>
  <c r="J99" i="106"/>
  <c r="H99" i="106"/>
  <c r="F99" i="106"/>
  <c r="D99" i="106"/>
  <c r="N98" i="106"/>
  <c r="L98" i="106"/>
  <c r="J98" i="106"/>
  <c r="H98" i="106"/>
  <c r="F98" i="106"/>
  <c r="D98" i="106"/>
  <c r="N97" i="106"/>
  <c r="L97" i="106"/>
  <c r="J97" i="106"/>
  <c r="H97" i="106"/>
  <c r="F97" i="106"/>
  <c r="D97" i="106"/>
  <c r="N94" i="106"/>
  <c r="L94" i="106"/>
  <c r="J94" i="106"/>
  <c r="H94" i="106"/>
  <c r="F94" i="106"/>
  <c r="D94" i="106"/>
  <c r="N93" i="106"/>
  <c r="L93" i="106"/>
  <c r="J93" i="106"/>
  <c r="H93" i="106"/>
  <c r="F93" i="106"/>
  <c r="D93" i="106"/>
  <c r="N92" i="106"/>
  <c r="L92" i="106"/>
  <c r="J92" i="106"/>
  <c r="H92" i="106"/>
  <c r="F92" i="106"/>
  <c r="D92" i="106"/>
  <c r="N82" i="106"/>
  <c r="L82" i="106"/>
  <c r="J82" i="106"/>
  <c r="H82" i="106"/>
  <c r="F82" i="106"/>
  <c r="D82" i="106"/>
  <c r="N81" i="106"/>
  <c r="L81" i="106"/>
  <c r="J81" i="106"/>
  <c r="H81" i="106"/>
  <c r="F81" i="106"/>
  <c r="D81" i="106"/>
  <c r="N77" i="106"/>
  <c r="L77" i="106"/>
  <c r="J77" i="106"/>
  <c r="H77" i="106"/>
  <c r="F77" i="106"/>
  <c r="D77" i="106"/>
  <c r="N76" i="106"/>
  <c r="L76" i="106"/>
  <c r="J76" i="106"/>
  <c r="H76" i="106"/>
  <c r="F76" i="106"/>
  <c r="D76" i="106"/>
  <c r="N70" i="106"/>
  <c r="L70" i="106"/>
  <c r="J70" i="106"/>
  <c r="H70" i="106"/>
  <c r="F70" i="106"/>
  <c r="D70" i="106"/>
  <c r="N69" i="106"/>
  <c r="L69" i="106"/>
  <c r="J69" i="106"/>
  <c r="H69" i="106"/>
  <c r="F69" i="106"/>
  <c r="D69" i="106"/>
  <c r="N68" i="106"/>
  <c r="L68" i="106"/>
  <c r="J68" i="106"/>
  <c r="H68" i="106"/>
  <c r="F68" i="106"/>
  <c r="D68" i="106"/>
  <c r="N65" i="106"/>
  <c r="L65" i="106"/>
  <c r="J65" i="106"/>
  <c r="H65" i="106"/>
  <c r="F65" i="106"/>
  <c r="D65" i="106"/>
  <c r="N64" i="106"/>
  <c r="L64" i="106"/>
  <c r="J64" i="106"/>
  <c r="H64" i="106"/>
  <c r="F64" i="106"/>
  <c r="D64" i="106"/>
  <c r="N63" i="106"/>
  <c r="L63" i="106"/>
  <c r="J63" i="106"/>
  <c r="H63" i="106"/>
  <c r="F63" i="106"/>
  <c r="D63" i="106"/>
  <c r="N53" i="106"/>
  <c r="L53" i="106"/>
  <c r="J53" i="106"/>
  <c r="H53" i="106"/>
  <c r="F53" i="106"/>
  <c r="D53" i="106"/>
  <c r="N52" i="106"/>
  <c r="L52" i="106"/>
  <c r="J52" i="106"/>
  <c r="H52" i="106"/>
  <c r="F52" i="106"/>
  <c r="D52" i="106"/>
  <c r="N48" i="106"/>
  <c r="L48" i="106"/>
  <c r="J48" i="106"/>
  <c r="H48" i="106"/>
  <c r="F48" i="106"/>
  <c r="D48" i="106"/>
  <c r="N47" i="106"/>
  <c r="L47" i="106"/>
  <c r="J47" i="106"/>
  <c r="H47" i="106"/>
  <c r="F47" i="106"/>
  <c r="D47" i="106"/>
  <c r="N41" i="106"/>
  <c r="L41" i="106"/>
  <c r="J41" i="106"/>
  <c r="H41" i="106"/>
  <c r="F41" i="106"/>
  <c r="D41" i="106"/>
  <c r="N40" i="106"/>
  <c r="L40" i="106"/>
  <c r="J40" i="106"/>
  <c r="H40" i="106"/>
  <c r="F40" i="106"/>
  <c r="D40" i="106"/>
  <c r="N39" i="106"/>
  <c r="L39" i="106"/>
  <c r="J39" i="106"/>
  <c r="H39" i="106"/>
  <c r="F39" i="106"/>
  <c r="D39" i="106"/>
  <c r="N36" i="106"/>
  <c r="L36" i="106"/>
  <c r="J36" i="106"/>
  <c r="H36" i="106"/>
  <c r="F36" i="106"/>
  <c r="D36" i="106"/>
  <c r="N35" i="106"/>
  <c r="L35" i="106"/>
  <c r="J35" i="106"/>
  <c r="H35" i="106"/>
  <c r="F35" i="106"/>
  <c r="D35" i="106"/>
  <c r="N34" i="106"/>
  <c r="L34" i="106"/>
  <c r="J34" i="106"/>
  <c r="H34" i="106"/>
  <c r="F34" i="106"/>
  <c r="D34" i="106"/>
  <c r="N24" i="106"/>
  <c r="L24" i="106"/>
  <c r="J24" i="106"/>
  <c r="H24" i="106"/>
  <c r="F24" i="106"/>
  <c r="D24" i="106"/>
  <c r="N23" i="106"/>
  <c r="L23" i="106"/>
  <c r="J23" i="106"/>
  <c r="H23" i="106"/>
  <c r="F23" i="106"/>
  <c r="D23" i="106"/>
  <c r="N19" i="106"/>
  <c r="L19" i="106"/>
  <c r="J19" i="106"/>
  <c r="H19" i="106"/>
  <c r="F19" i="106"/>
  <c r="D19" i="106"/>
  <c r="N18" i="106"/>
  <c r="L18" i="106"/>
  <c r="J18" i="106"/>
  <c r="H18" i="106"/>
  <c r="F18" i="106"/>
  <c r="D18" i="106"/>
  <c r="N12" i="106"/>
  <c r="L12" i="106"/>
  <c r="J12" i="106"/>
  <c r="H12" i="106"/>
  <c r="F12" i="106"/>
  <c r="D12" i="106"/>
  <c r="N11" i="106"/>
  <c r="L11" i="106"/>
  <c r="J11" i="106"/>
  <c r="H11" i="106"/>
  <c r="F11" i="106"/>
  <c r="D11" i="106"/>
  <c r="N10" i="106"/>
  <c r="L10" i="106"/>
  <c r="J10" i="106"/>
  <c r="H10" i="106"/>
  <c r="F10" i="106"/>
  <c r="D10" i="106"/>
  <c r="N7" i="106"/>
  <c r="L7" i="106"/>
  <c r="J7" i="106"/>
  <c r="H7" i="106"/>
  <c r="F7" i="106"/>
  <c r="D7" i="106"/>
  <c r="N6" i="106"/>
  <c r="L6" i="106"/>
  <c r="J6" i="106"/>
  <c r="H6" i="106"/>
  <c r="F6" i="106"/>
  <c r="D6" i="106"/>
  <c r="N5" i="106"/>
  <c r="L5" i="106"/>
  <c r="J5" i="106"/>
  <c r="H5" i="106"/>
  <c r="F5" i="106"/>
  <c r="D5" i="106"/>
  <c r="Y23" i="81"/>
  <c r="W23" i="81"/>
  <c r="U23" i="81"/>
  <c r="S23" i="81"/>
  <c r="M23" i="81"/>
  <c r="K23" i="81"/>
  <c r="I23" i="81"/>
  <c r="G23" i="81"/>
  <c r="E23" i="81"/>
  <c r="C23" i="81"/>
  <c r="Y22" i="81"/>
  <c r="W22" i="81"/>
  <c r="U22" i="81"/>
  <c r="S22" i="81"/>
  <c r="Q22" i="81"/>
  <c r="O22" i="81"/>
  <c r="M22" i="81"/>
  <c r="K22" i="81"/>
  <c r="I22" i="81"/>
  <c r="G22" i="81"/>
  <c r="E22" i="81"/>
  <c r="C22" i="81"/>
  <c r="Y21" i="81"/>
  <c r="W21" i="81"/>
  <c r="U21" i="81"/>
  <c r="S21" i="81"/>
  <c r="Q21" i="81"/>
  <c r="O21" i="81"/>
  <c r="M21" i="81"/>
  <c r="K21" i="81"/>
  <c r="I21" i="81"/>
  <c r="G21" i="81"/>
  <c r="E21" i="81"/>
  <c r="C21" i="81"/>
  <c r="Y20" i="81"/>
  <c r="W20" i="81"/>
  <c r="U20" i="81"/>
  <c r="S20" i="81"/>
  <c r="Q20" i="81"/>
  <c r="O20" i="81"/>
  <c r="M20" i="81"/>
  <c r="K20" i="81"/>
  <c r="I20" i="81"/>
  <c r="G20" i="81"/>
  <c r="E20" i="81"/>
  <c r="C20" i="81"/>
  <c r="Y19" i="81"/>
  <c r="W19" i="81"/>
  <c r="U19" i="81"/>
  <c r="S19" i="81"/>
  <c r="Q19" i="81"/>
  <c r="O19" i="81"/>
  <c r="M19" i="81"/>
  <c r="K19" i="81"/>
  <c r="I19" i="81"/>
  <c r="G19" i="81"/>
  <c r="E19" i="81"/>
  <c r="C19" i="81"/>
  <c r="Y18" i="81"/>
  <c r="W18" i="81"/>
  <c r="U18" i="81"/>
  <c r="S18" i="81"/>
  <c r="Q18" i="81"/>
  <c r="O18" i="81"/>
  <c r="M18" i="81"/>
  <c r="K18" i="81"/>
  <c r="I18" i="81"/>
  <c r="G18" i="81"/>
  <c r="E18" i="81"/>
  <c r="C18" i="81"/>
  <c r="Y17" i="81"/>
  <c r="W17" i="81"/>
  <c r="U17" i="81"/>
  <c r="S17" i="81"/>
  <c r="Q17" i="81"/>
  <c r="O17" i="81"/>
  <c r="M17" i="81"/>
  <c r="K17" i="81"/>
  <c r="I17" i="81"/>
  <c r="G17" i="81"/>
  <c r="E17" i="81"/>
  <c r="C17" i="81"/>
  <c r="Y12" i="81"/>
  <c r="W12" i="81"/>
  <c r="U12" i="81"/>
  <c r="S12" i="81"/>
  <c r="Q12" i="81"/>
  <c r="O12" i="81"/>
  <c r="M12" i="81"/>
  <c r="K12" i="81"/>
  <c r="I12" i="81"/>
  <c r="G12" i="81"/>
  <c r="E12" i="81"/>
  <c r="C12" i="81"/>
  <c r="Y11" i="81"/>
  <c r="W11" i="81"/>
  <c r="U11" i="81"/>
  <c r="S11" i="81"/>
  <c r="Q11" i="81"/>
  <c r="O11" i="81"/>
  <c r="M11" i="81"/>
  <c r="K11" i="81"/>
  <c r="I11" i="81"/>
  <c r="G11" i="81"/>
  <c r="E11" i="81"/>
  <c r="C11" i="81"/>
  <c r="Y10" i="81"/>
  <c r="W10" i="81"/>
  <c r="U10" i="81"/>
  <c r="S10" i="81"/>
  <c r="Q10" i="81"/>
  <c r="O10" i="81"/>
  <c r="M10" i="81"/>
  <c r="K10" i="81"/>
  <c r="I10" i="81"/>
  <c r="G10" i="81"/>
  <c r="E10" i="81"/>
  <c r="C10" i="81"/>
  <c r="Y9" i="81"/>
  <c r="W9" i="81"/>
  <c r="U9" i="81"/>
  <c r="S9" i="81"/>
  <c r="Q9" i="81"/>
  <c r="O9" i="81"/>
  <c r="M9" i="81"/>
  <c r="K9" i="81"/>
  <c r="I9" i="81"/>
  <c r="G9" i="81"/>
  <c r="E9" i="81"/>
  <c r="C9" i="81"/>
  <c r="Y8" i="81"/>
  <c r="W8" i="81"/>
  <c r="U8" i="81"/>
  <c r="S8" i="81"/>
  <c r="Q8" i="81"/>
  <c r="O8" i="81"/>
  <c r="M8" i="81"/>
  <c r="K8" i="81"/>
  <c r="I8" i="81"/>
  <c r="G8" i="81"/>
  <c r="E8" i="81"/>
  <c r="C8" i="81"/>
  <c r="Y7" i="81"/>
  <c r="W7" i="81"/>
  <c r="U7" i="81"/>
  <c r="S7" i="81"/>
  <c r="Q7" i="81"/>
  <c r="O7" i="81"/>
  <c r="M7" i="81"/>
  <c r="K7" i="81"/>
  <c r="I7" i="81"/>
  <c r="G7" i="81"/>
  <c r="E7" i="81"/>
  <c r="C7" i="81"/>
  <c r="Y6" i="81"/>
  <c r="W6" i="81"/>
  <c r="U6" i="81"/>
  <c r="S6" i="81"/>
  <c r="Q6" i="81"/>
  <c r="O6" i="81"/>
  <c r="M6" i="81"/>
  <c r="K6" i="81"/>
  <c r="I6" i="81"/>
  <c r="G6" i="81"/>
  <c r="E6" i="81"/>
  <c r="C6" i="81"/>
  <c r="E131" i="138" l="1"/>
  <c r="C131" i="138"/>
  <c r="D131" i="138" s="1"/>
  <c r="G130" i="138"/>
  <c r="F130" i="138" s="1"/>
  <c r="D130" i="138"/>
  <c r="G129" i="138"/>
  <c r="F129" i="138"/>
  <c r="D129" i="138"/>
  <c r="G128" i="138"/>
  <c r="D128" i="138" s="1"/>
  <c r="F128" i="138"/>
  <c r="G127" i="138"/>
  <c r="F127" i="138"/>
  <c r="D127" i="138"/>
  <c r="G126" i="138"/>
  <c r="F126" i="138"/>
  <c r="D126" i="138"/>
  <c r="G125" i="138"/>
  <c r="F125" i="138" s="1"/>
  <c r="G124" i="138"/>
  <c r="G131" i="138" s="1"/>
  <c r="D124" i="138"/>
  <c r="E113" i="138"/>
  <c r="C113" i="138"/>
  <c r="F112" i="138"/>
  <c r="D112" i="138"/>
  <c r="F111" i="138"/>
  <c r="D111" i="138"/>
  <c r="F110" i="138"/>
  <c r="D110" i="138"/>
  <c r="F109" i="138"/>
  <c r="D109" i="138"/>
  <c r="F108" i="138"/>
  <c r="D108" i="138"/>
  <c r="F107" i="138"/>
  <c r="D107" i="138"/>
  <c r="G106" i="138"/>
  <c r="D106" i="138" s="1"/>
  <c r="F106" i="138"/>
  <c r="G104" i="138"/>
  <c r="F104" i="138"/>
  <c r="E104" i="138"/>
  <c r="E132" i="138" s="1"/>
  <c r="C104" i="138"/>
  <c r="C132" i="138" s="1"/>
  <c r="E85" i="138"/>
  <c r="C85" i="138"/>
  <c r="G84" i="138"/>
  <c r="F84" i="138" s="1"/>
  <c r="D84" i="138"/>
  <c r="G83" i="138"/>
  <c r="F83" i="138"/>
  <c r="D83" i="138"/>
  <c r="G82" i="138"/>
  <c r="D82" i="138" s="1"/>
  <c r="F82" i="138"/>
  <c r="G81" i="138"/>
  <c r="F81" i="138"/>
  <c r="D81" i="138"/>
  <c r="G80" i="138"/>
  <c r="F80" i="138"/>
  <c r="D80" i="138"/>
  <c r="G79" i="138"/>
  <c r="F79" i="138" s="1"/>
  <c r="E76" i="138"/>
  <c r="C76" i="138"/>
  <c r="G75" i="138"/>
  <c r="F75" i="138" s="1"/>
  <c r="G74" i="138"/>
  <c r="F74" i="138" s="1"/>
  <c r="D74" i="138"/>
  <c r="G73" i="138"/>
  <c r="F73" i="138"/>
  <c r="D73" i="138"/>
  <c r="G72" i="138"/>
  <c r="F72" i="138" s="1"/>
  <c r="D72" i="138"/>
  <c r="G71" i="138"/>
  <c r="F71" i="138"/>
  <c r="D71" i="138"/>
  <c r="G70" i="138"/>
  <c r="D70" i="138" s="1"/>
  <c r="F70" i="138"/>
  <c r="G69" i="138"/>
  <c r="D69" i="138" s="1"/>
  <c r="F69" i="138"/>
  <c r="E67" i="138"/>
  <c r="C67" i="138"/>
  <c r="G66" i="138"/>
  <c r="D66" i="138" s="1"/>
  <c r="F66" i="138"/>
  <c r="G65" i="138"/>
  <c r="F65" i="138"/>
  <c r="D65" i="138"/>
  <c r="G64" i="138"/>
  <c r="F64" i="138" s="1"/>
  <c r="G63" i="138"/>
  <c r="F63" i="138" s="1"/>
  <c r="D63" i="138"/>
  <c r="G62" i="138"/>
  <c r="G67" i="138" s="1"/>
  <c r="D67" i="138" s="1"/>
  <c r="F62" i="138"/>
  <c r="D62" i="138"/>
  <c r="G61" i="138"/>
  <c r="F61" i="138" s="1"/>
  <c r="D61" i="138"/>
  <c r="G60" i="138"/>
  <c r="F60" i="138"/>
  <c r="D60" i="138"/>
  <c r="E58" i="138"/>
  <c r="E87" i="138" s="1"/>
  <c r="C58" i="138"/>
  <c r="G57" i="138"/>
  <c r="F57" i="138"/>
  <c r="D57" i="138"/>
  <c r="G56" i="138"/>
  <c r="D56" i="138" s="1"/>
  <c r="F56" i="138"/>
  <c r="G55" i="138"/>
  <c r="D55" i="138" s="1"/>
  <c r="F55" i="138"/>
  <c r="G54" i="138"/>
  <c r="F54" i="138"/>
  <c r="D54" i="138"/>
  <c r="G53" i="138"/>
  <c r="F53" i="138" s="1"/>
  <c r="G52" i="138"/>
  <c r="F52" i="138" s="1"/>
  <c r="D52" i="138"/>
  <c r="G51" i="138"/>
  <c r="F51" i="138"/>
  <c r="D51" i="138"/>
  <c r="E39" i="138"/>
  <c r="C39" i="138"/>
  <c r="G38" i="138"/>
  <c r="F38" i="138" s="1"/>
  <c r="D38" i="138"/>
  <c r="G37" i="138"/>
  <c r="F37" i="138"/>
  <c r="D37" i="138"/>
  <c r="G36" i="138"/>
  <c r="F36" i="138" s="1"/>
  <c r="D36" i="138"/>
  <c r="G35" i="138"/>
  <c r="F35" i="138"/>
  <c r="D35" i="138"/>
  <c r="G34" i="138"/>
  <c r="D34" i="138" s="1"/>
  <c r="F34" i="138"/>
  <c r="G33" i="138"/>
  <c r="D33" i="138" s="1"/>
  <c r="F33" i="138"/>
  <c r="G32" i="138"/>
  <c r="F32" i="138"/>
  <c r="D32" i="138"/>
  <c r="E30" i="138"/>
  <c r="C30" i="138"/>
  <c r="G29" i="138"/>
  <c r="F29" i="138"/>
  <c r="D29" i="138"/>
  <c r="G28" i="138"/>
  <c r="F28" i="138" s="1"/>
  <c r="G27" i="138"/>
  <c r="F27" i="138" s="1"/>
  <c r="D27" i="138"/>
  <c r="G26" i="138"/>
  <c r="F26" i="138"/>
  <c r="D26" i="138"/>
  <c r="G25" i="138"/>
  <c r="F25" i="138" s="1"/>
  <c r="D25" i="138"/>
  <c r="G24" i="138"/>
  <c r="F24" i="138"/>
  <c r="D24" i="138"/>
  <c r="G23" i="138"/>
  <c r="D23" i="138" s="1"/>
  <c r="F23" i="138"/>
  <c r="E21" i="138"/>
  <c r="C21" i="138"/>
  <c r="D21" i="138" s="1"/>
  <c r="G20" i="138"/>
  <c r="D20" i="138" s="1"/>
  <c r="F20" i="138"/>
  <c r="G19" i="138"/>
  <c r="D19" i="138" s="1"/>
  <c r="F19" i="138"/>
  <c r="G18" i="138"/>
  <c r="F18" i="138"/>
  <c r="D18" i="138"/>
  <c r="G17" i="138"/>
  <c r="F17" i="138" s="1"/>
  <c r="G16" i="138"/>
  <c r="F16" i="138" s="1"/>
  <c r="D16" i="138"/>
  <c r="G15" i="138"/>
  <c r="F15" i="138"/>
  <c r="D15" i="138"/>
  <c r="G14" i="138"/>
  <c r="G21" i="138" s="1"/>
  <c r="F21" i="138" s="1"/>
  <c r="F14" i="138"/>
  <c r="D14" i="138"/>
  <c r="E12" i="138"/>
  <c r="E41" i="138" s="1"/>
  <c r="C12" i="138"/>
  <c r="G11" i="138"/>
  <c r="F11" i="138"/>
  <c r="D11" i="138"/>
  <c r="G10" i="138"/>
  <c r="F10" i="138"/>
  <c r="D10" i="138"/>
  <c r="G9" i="138"/>
  <c r="D9" i="138" s="1"/>
  <c r="F9" i="138"/>
  <c r="G8" i="138"/>
  <c r="D8" i="138" s="1"/>
  <c r="F8" i="138"/>
  <c r="G7" i="138"/>
  <c r="F7" i="138"/>
  <c r="D7" i="138"/>
  <c r="G6" i="138"/>
  <c r="F6" i="138" s="1"/>
  <c r="G5" i="138"/>
  <c r="G12" i="138" s="1"/>
  <c r="D5" i="138"/>
  <c r="E186" i="152"/>
  <c r="C186" i="152"/>
  <c r="G185" i="152"/>
  <c r="F185" i="152" s="1"/>
  <c r="G184" i="152"/>
  <c r="F184" i="152"/>
  <c r="D184" i="152"/>
  <c r="G183" i="152"/>
  <c r="D183" i="152" s="1"/>
  <c r="F183" i="152"/>
  <c r="G182" i="152"/>
  <c r="F182" i="152" s="1"/>
  <c r="D182" i="152"/>
  <c r="G181" i="152"/>
  <c r="D181" i="152" s="1"/>
  <c r="F181" i="152"/>
  <c r="G180" i="152"/>
  <c r="F180" i="152" s="1"/>
  <c r="G179" i="152"/>
  <c r="F179" i="152"/>
  <c r="D179" i="152"/>
  <c r="G178" i="152"/>
  <c r="F178" i="152" s="1"/>
  <c r="G177" i="152"/>
  <c r="F177" i="152" s="1"/>
  <c r="G176" i="152"/>
  <c r="F176" i="152"/>
  <c r="D176" i="152"/>
  <c r="G175" i="152"/>
  <c r="D175" i="152" s="1"/>
  <c r="F175" i="152"/>
  <c r="G174" i="152"/>
  <c r="F174" i="152" s="1"/>
  <c r="D174" i="152"/>
  <c r="G173" i="152"/>
  <c r="D173" i="152" s="1"/>
  <c r="F173" i="152"/>
  <c r="G172" i="152"/>
  <c r="F172" i="152" s="1"/>
  <c r="G171" i="152"/>
  <c r="F171" i="152"/>
  <c r="D171" i="152"/>
  <c r="G170" i="152"/>
  <c r="F170" i="152" s="1"/>
  <c r="G169" i="152"/>
  <c r="F169" i="152" s="1"/>
  <c r="G168" i="152"/>
  <c r="F168" i="152"/>
  <c r="D168" i="152"/>
  <c r="G167" i="152"/>
  <c r="D167" i="152" s="1"/>
  <c r="F167" i="152"/>
  <c r="G166" i="152"/>
  <c r="F166" i="152" s="1"/>
  <c r="D166" i="152"/>
  <c r="G165" i="152"/>
  <c r="D165" i="152" s="1"/>
  <c r="F165" i="152"/>
  <c r="G164" i="152"/>
  <c r="F164" i="152" s="1"/>
  <c r="G162" i="152"/>
  <c r="F162" i="152"/>
  <c r="D162" i="152"/>
  <c r="G161" i="152"/>
  <c r="F161" i="152" s="1"/>
  <c r="E159" i="152"/>
  <c r="F159" i="152" s="1"/>
  <c r="C159" i="152"/>
  <c r="G159" i="152" s="1"/>
  <c r="G158" i="152"/>
  <c r="F158" i="152" s="1"/>
  <c r="G157" i="152"/>
  <c r="F157" i="152" s="1"/>
  <c r="D157" i="152"/>
  <c r="G156" i="152"/>
  <c r="F156" i="152"/>
  <c r="D156" i="152"/>
  <c r="G155" i="152"/>
  <c r="D155" i="152" s="1"/>
  <c r="F155" i="152"/>
  <c r="G154" i="152"/>
  <c r="F154" i="152"/>
  <c r="D154" i="152"/>
  <c r="G152" i="152"/>
  <c r="D152" i="152" s="1"/>
  <c r="F152" i="152"/>
  <c r="G151" i="152"/>
  <c r="F151" i="152" s="1"/>
  <c r="E149" i="152"/>
  <c r="F149" i="152" s="1"/>
  <c r="C149" i="152"/>
  <c r="G149" i="152" s="1"/>
  <c r="D149" i="152" s="1"/>
  <c r="G148" i="152"/>
  <c r="F148" i="152" s="1"/>
  <c r="G147" i="152"/>
  <c r="F147" i="152" s="1"/>
  <c r="D147" i="152"/>
  <c r="G146" i="152"/>
  <c r="F146" i="152" s="1"/>
  <c r="E144" i="152"/>
  <c r="E188" i="152" s="1"/>
  <c r="C144" i="152"/>
  <c r="G144" i="152" s="1"/>
  <c r="G143" i="152"/>
  <c r="F143" i="152" s="1"/>
  <c r="G142" i="152"/>
  <c r="F142" i="152" s="1"/>
  <c r="D142" i="152"/>
  <c r="G141" i="152"/>
  <c r="F141" i="152"/>
  <c r="D141" i="152"/>
  <c r="G140" i="152"/>
  <c r="D140" i="152" s="1"/>
  <c r="F140" i="152"/>
  <c r="G139" i="152"/>
  <c r="D139" i="152" s="1"/>
  <c r="F139" i="152"/>
  <c r="G138" i="152"/>
  <c r="D138" i="152" s="1"/>
  <c r="F138" i="152"/>
  <c r="G137" i="152"/>
  <c r="F137" i="152" s="1"/>
  <c r="G136" i="152"/>
  <c r="F136" i="152" s="1"/>
  <c r="D136" i="152"/>
  <c r="G135" i="152"/>
  <c r="F135" i="152" s="1"/>
  <c r="E122" i="152"/>
  <c r="C122" i="152"/>
  <c r="G121" i="152"/>
  <c r="F121" i="152" s="1"/>
  <c r="D121" i="152"/>
  <c r="G120" i="152"/>
  <c r="F120" i="152" s="1"/>
  <c r="G119" i="152"/>
  <c r="F119" i="152"/>
  <c r="D119" i="152"/>
  <c r="G118" i="152"/>
  <c r="F118" i="152"/>
  <c r="D118" i="152"/>
  <c r="G117" i="152"/>
  <c r="D117" i="152" s="1"/>
  <c r="F117" i="152"/>
  <c r="G116" i="152"/>
  <c r="F116" i="152" s="1"/>
  <c r="G115" i="152"/>
  <c r="D115" i="152" s="1"/>
  <c r="F115" i="152"/>
  <c r="G114" i="152"/>
  <c r="F114" i="152" s="1"/>
  <c r="G113" i="152"/>
  <c r="F113" i="152" s="1"/>
  <c r="D113" i="152"/>
  <c r="G112" i="152"/>
  <c r="F112" i="152" s="1"/>
  <c r="G111" i="152"/>
  <c r="F111" i="152"/>
  <c r="D111" i="152"/>
  <c r="G110" i="152"/>
  <c r="F110" i="152"/>
  <c r="D110" i="152"/>
  <c r="G109" i="152"/>
  <c r="D109" i="152" s="1"/>
  <c r="F109" i="152"/>
  <c r="G108" i="152"/>
  <c r="F108" i="152" s="1"/>
  <c r="G107" i="152"/>
  <c r="D107" i="152" s="1"/>
  <c r="F107" i="152"/>
  <c r="G106" i="152"/>
  <c r="F106" i="152" s="1"/>
  <c r="G105" i="152"/>
  <c r="F105" i="152" s="1"/>
  <c r="D105" i="152"/>
  <c r="G104" i="152"/>
  <c r="F104" i="152" s="1"/>
  <c r="G103" i="152"/>
  <c r="F103" i="152"/>
  <c r="D103" i="152"/>
  <c r="G102" i="152"/>
  <c r="F102" i="152"/>
  <c r="D102" i="152"/>
  <c r="G101" i="152"/>
  <c r="D101" i="152" s="1"/>
  <c r="F101" i="152"/>
  <c r="G100" i="152"/>
  <c r="F100" i="152" s="1"/>
  <c r="G98" i="152"/>
  <c r="D98" i="152" s="1"/>
  <c r="F98" i="152"/>
  <c r="E98" i="152"/>
  <c r="C98" i="152"/>
  <c r="G97" i="152"/>
  <c r="F97" i="152" s="1"/>
  <c r="E95" i="152"/>
  <c r="C95" i="152"/>
  <c r="G94" i="152"/>
  <c r="F94" i="152" s="1"/>
  <c r="G93" i="152"/>
  <c r="D93" i="152" s="1"/>
  <c r="F93" i="152"/>
  <c r="G92" i="152"/>
  <c r="F92" i="152" s="1"/>
  <c r="G91" i="152"/>
  <c r="F91" i="152" s="1"/>
  <c r="D91" i="152"/>
  <c r="G90" i="152"/>
  <c r="F90" i="152" s="1"/>
  <c r="E88" i="152"/>
  <c r="C88" i="152"/>
  <c r="G87" i="152"/>
  <c r="F87" i="152" s="1"/>
  <c r="E85" i="152"/>
  <c r="C85" i="152"/>
  <c r="C124" i="152" s="1"/>
  <c r="G84" i="152"/>
  <c r="F84" i="152" s="1"/>
  <c r="G83" i="152"/>
  <c r="G85" i="152" s="1"/>
  <c r="F83" i="152"/>
  <c r="D83" i="152"/>
  <c r="G82" i="152"/>
  <c r="F82" i="152"/>
  <c r="D82" i="152"/>
  <c r="E80" i="152"/>
  <c r="E124" i="152" s="1"/>
  <c r="C80" i="152"/>
  <c r="D80" i="152" s="1"/>
  <c r="G79" i="152"/>
  <c r="F79" i="152"/>
  <c r="D79" i="152"/>
  <c r="G78" i="152"/>
  <c r="D78" i="152" s="1"/>
  <c r="F78" i="152"/>
  <c r="G77" i="152"/>
  <c r="D77" i="152" s="1"/>
  <c r="F77" i="152"/>
  <c r="G76" i="152"/>
  <c r="D76" i="152" s="1"/>
  <c r="F76" i="152"/>
  <c r="G75" i="152"/>
  <c r="F75" i="152" s="1"/>
  <c r="G74" i="152"/>
  <c r="F74" i="152" s="1"/>
  <c r="D74" i="152"/>
  <c r="G73" i="152"/>
  <c r="F73" i="152" s="1"/>
  <c r="G72" i="152"/>
  <c r="F72" i="152"/>
  <c r="D72" i="152"/>
  <c r="G71" i="152"/>
  <c r="F71" i="152"/>
  <c r="D71" i="152"/>
  <c r="G70" i="152"/>
  <c r="G80" i="152" s="1"/>
  <c r="F80" i="152" s="1"/>
  <c r="F70" i="152"/>
  <c r="E57" i="152"/>
  <c r="C57" i="152"/>
  <c r="D57" i="152" s="1"/>
  <c r="G56" i="152"/>
  <c r="F56" i="152"/>
  <c r="D56" i="152"/>
  <c r="G55" i="152"/>
  <c r="D55" i="152" s="1"/>
  <c r="F55" i="152"/>
  <c r="G54" i="152"/>
  <c r="D54" i="152" s="1"/>
  <c r="F54" i="152"/>
  <c r="G53" i="152"/>
  <c r="D53" i="152" s="1"/>
  <c r="F53" i="152"/>
  <c r="G52" i="152"/>
  <c r="F52" i="152" s="1"/>
  <c r="G51" i="152"/>
  <c r="F51" i="152" s="1"/>
  <c r="D51" i="152"/>
  <c r="G50" i="152"/>
  <c r="F50" i="152" s="1"/>
  <c r="G49" i="152"/>
  <c r="F49" i="152"/>
  <c r="D49" i="152"/>
  <c r="G48" i="152"/>
  <c r="F48" i="152"/>
  <c r="D48" i="152"/>
  <c r="G47" i="152"/>
  <c r="D47" i="152" s="1"/>
  <c r="F47" i="152"/>
  <c r="G46" i="152"/>
  <c r="D46" i="152" s="1"/>
  <c r="F46" i="152"/>
  <c r="G45" i="152"/>
  <c r="D45" i="152" s="1"/>
  <c r="F45" i="152"/>
  <c r="G44" i="152"/>
  <c r="F44" i="152" s="1"/>
  <c r="G43" i="152"/>
  <c r="F43" i="152" s="1"/>
  <c r="D43" i="152"/>
  <c r="G42" i="152"/>
  <c r="F42" i="152" s="1"/>
  <c r="G41" i="152"/>
  <c r="F41" i="152"/>
  <c r="D41" i="152"/>
  <c r="G40" i="152"/>
  <c r="F40" i="152"/>
  <c r="D40" i="152"/>
  <c r="G39" i="152"/>
  <c r="D39" i="152" s="1"/>
  <c r="F39" i="152"/>
  <c r="G38" i="152"/>
  <c r="F38" i="152" s="1"/>
  <c r="G37" i="152"/>
  <c r="D37" i="152" s="1"/>
  <c r="F37" i="152"/>
  <c r="G36" i="152"/>
  <c r="G57" i="152" s="1"/>
  <c r="G35" i="152"/>
  <c r="F35" i="152" s="1"/>
  <c r="D35" i="152"/>
  <c r="G33" i="152"/>
  <c r="E33" i="152"/>
  <c r="F33" i="152" s="1"/>
  <c r="C33" i="152"/>
  <c r="D33" i="152" s="1"/>
  <c r="G32" i="152"/>
  <c r="F32" i="152" s="1"/>
  <c r="D32" i="152"/>
  <c r="E30" i="152"/>
  <c r="C30" i="152"/>
  <c r="G29" i="152"/>
  <c r="F29" i="152" s="1"/>
  <c r="D29" i="152"/>
  <c r="G28" i="152"/>
  <c r="F28" i="152" s="1"/>
  <c r="G27" i="152"/>
  <c r="F27" i="152"/>
  <c r="D27" i="152"/>
  <c r="G26" i="152"/>
  <c r="F26" i="152"/>
  <c r="D26" i="152"/>
  <c r="G25" i="152"/>
  <c r="D25" i="152" s="1"/>
  <c r="F25" i="152"/>
  <c r="E23" i="152"/>
  <c r="C23" i="152"/>
  <c r="G22" i="152"/>
  <c r="D22" i="152" s="1"/>
  <c r="F22" i="152"/>
  <c r="E20" i="152"/>
  <c r="C20" i="152"/>
  <c r="D20" i="152" s="1"/>
  <c r="G19" i="152"/>
  <c r="D19" i="152" s="1"/>
  <c r="F19" i="152"/>
  <c r="G18" i="152"/>
  <c r="F18" i="152" s="1"/>
  <c r="G17" i="152"/>
  <c r="G20" i="152" s="1"/>
  <c r="F20" i="152" s="1"/>
  <c r="F17" i="152"/>
  <c r="D17" i="152"/>
  <c r="E15" i="152"/>
  <c r="F15" i="152" s="1"/>
  <c r="C15" i="152"/>
  <c r="G14" i="152"/>
  <c r="F14" i="152"/>
  <c r="D14" i="152"/>
  <c r="G13" i="152"/>
  <c r="F13" i="152" s="1"/>
  <c r="G12" i="152"/>
  <c r="F12" i="152" s="1"/>
  <c r="D12" i="152"/>
  <c r="G11" i="152"/>
  <c r="F11" i="152" s="1"/>
  <c r="G10" i="152"/>
  <c r="F10" i="152"/>
  <c r="D10" i="152"/>
  <c r="G9" i="152"/>
  <c r="F9" i="152"/>
  <c r="D9" i="152"/>
  <c r="G8" i="152"/>
  <c r="D8" i="152" s="1"/>
  <c r="F8" i="152"/>
  <c r="G7" i="152"/>
  <c r="D7" i="152" s="1"/>
  <c r="F7" i="152"/>
  <c r="G6" i="152"/>
  <c r="F6" i="152"/>
  <c r="D6" i="152"/>
  <c r="G5" i="152"/>
  <c r="G15" i="152" s="1"/>
  <c r="D15" i="152" s="1"/>
  <c r="D58" i="138" l="1"/>
  <c r="F67" i="138"/>
  <c r="G132" i="138"/>
  <c r="F132" i="138" s="1"/>
  <c r="D132" i="138"/>
  <c r="D12" i="138"/>
  <c r="F131" i="138"/>
  <c r="C41" i="138"/>
  <c r="D104" i="138"/>
  <c r="F5" i="138"/>
  <c r="G85" i="138"/>
  <c r="F85" i="138" s="1"/>
  <c r="F124" i="138"/>
  <c r="G113" i="138"/>
  <c r="F113" i="138" s="1"/>
  <c r="F12" i="138"/>
  <c r="G76" i="138"/>
  <c r="D76" i="138" s="1"/>
  <c r="C87" i="138"/>
  <c r="D6" i="138"/>
  <c r="D17" i="138"/>
  <c r="D28" i="138"/>
  <c r="D53" i="138"/>
  <c r="D64" i="138"/>
  <c r="D75" i="138"/>
  <c r="D79" i="138"/>
  <c r="D125" i="138"/>
  <c r="G30" i="138"/>
  <c r="D30" i="138" s="1"/>
  <c r="G58" i="138"/>
  <c r="F58" i="138" s="1"/>
  <c r="G39" i="138"/>
  <c r="D39" i="138" s="1"/>
  <c r="F30" i="152"/>
  <c r="F57" i="152"/>
  <c r="F85" i="152"/>
  <c r="D88" i="152"/>
  <c r="F186" i="152"/>
  <c r="C59" i="152"/>
  <c r="D18" i="152"/>
  <c r="D38" i="152"/>
  <c r="E59" i="152"/>
  <c r="D85" i="152"/>
  <c r="D94" i="152"/>
  <c r="D97" i="152"/>
  <c r="D100" i="152"/>
  <c r="D108" i="152"/>
  <c r="D116" i="152"/>
  <c r="D144" i="152"/>
  <c r="D159" i="152"/>
  <c r="G186" i="152"/>
  <c r="D186" i="152" s="1"/>
  <c r="G30" i="152"/>
  <c r="G59" i="152" s="1"/>
  <c r="D169" i="152"/>
  <c r="D177" i="152"/>
  <c r="D185" i="152"/>
  <c r="C188" i="152"/>
  <c r="G95" i="152"/>
  <c r="G23" i="152"/>
  <c r="F23" i="152" s="1"/>
  <c r="D36" i="152"/>
  <c r="D44" i="152"/>
  <c r="D52" i="152"/>
  <c r="D75" i="152"/>
  <c r="D92" i="152"/>
  <c r="D106" i="152"/>
  <c r="D114" i="152"/>
  <c r="D137" i="152"/>
  <c r="F144" i="152"/>
  <c r="D148" i="152"/>
  <c r="D151" i="152"/>
  <c r="D164" i="152"/>
  <c r="D172" i="152"/>
  <c r="D180" i="152"/>
  <c r="G122" i="152"/>
  <c r="G124" i="152" s="1"/>
  <c r="F124" i="152" s="1"/>
  <c r="D5" i="152"/>
  <c r="D13" i="152"/>
  <c r="F5" i="152"/>
  <c r="F36" i="152"/>
  <c r="D70" i="152"/>
  <c r="G88" i="152"/>
  <c r="F88" i="152" s="1"/>
  <c r="D11" i="152"/>
  <c r="D28" i="152"/>
  <c r="D42" i="152"/>
  <c r="D50" i="152"/>
  <c r="D73" i="152"/>
  <c r="D84" i="152"/>
  <c r="D87" i="152"/>
  <c r="D90" i="152"/>
  <c r="D104" i="152"/>
  <c r="D112" i="152"/>
  <c r="D120" i="152"/>
  <c r="D135" i="152"/>
  <c r="D143" i="152"/>
  <c r="D146" i="152"/>
  <c r="D158" i="152"/>
  <c r="D161" i="152"/>
  <c r="D170" i="152"/>
  <c r="D178" i="152"/>
  <c r="D113" i="138" l="1"/>
  <c r="D85" i="138"/>
  <c r="F39" i="138"/>
  <c r="F30" i="138"/>
  <c r="F76" i="138"/>
  <c r="D87" i="138"/>
  <c r="G87" i="138"/>
  <c r="F87" i="138" s="1"/>
  <c r="G41" i="138"/>
  <c r="F41" i="138" s="1"/>
  <c r="D41" i="138"/>
  <c r="D23" i="152"/>
  <c r="G188" i="152"/>
  <c r="F188" i="152" s="1"/>
  <c r="D188" i="152"/>
  <c r="F122" i="152"/>
  <c r="D59" i="152"/>
  <c r="D124" i="152"/>
  <c r="F59" i="152"/>
  <c r="D95" i="152"/>
  <c r="F95" i="152"/>
  <c r="D30" i="152"/>
  <c r="D122" i="152"/>
  <c r="N298" i="9" l="1"/>
  <c r="K298" i="9"/>
  <c r="H298" i="9"/>
  <c r="N295" i="9"/>
  <c r="K295" i="9"/>
  <c r="H295" i="9"/>
  <c r="N293" i="9"/>
  <c r="K293" i="9"/>
  <c r="H293" i="9"/>
  <c r="N292" i="9"/>
  <c r="K292" i="9"/>
  <c r="H292" i="9"/>
  <c r="N290" i="9"/>
  <c r="K290" i="9"/>
  <c r="H290" i="9"/>
  <c r="N287" i="9"/>
  <c r="K287" i="9"/>
  <c r="H287" i="9"/>
  <c r="N286" i="9"/>
  <c r="K286" i="9"/>
  <c r="H286" i="9"/>
  <c r="N285" i="9"/>
  <c r="K285" i="9"/>
  <c r="H285" i="9"/>
  <c r="N284" i="9"/>
  <c r="K284" i="9"/>
  <c r="H284" i="9"/>
  <c r="N283" i="9"/>
  <c r="K283" i="9"/>
  <c r="H283" i="9"/>
  <c r="N282" i="9"/>
  <c r="K282" i="9"/>
  <c r="H282" i="9"/>
  <c r="N281" i="9"/>
  <c r="K281" i="9"/>
  <c r="H281" i="9"/>
  <c r="N280" i="9"/>
  <c r="K280" i="9"/>
  <c r="H280" i="9"/>
  <c r="N279" i="9"/>
  <c r="K279" i="9"/>
  <c r="H279" i="9"/>
  <c r="N278" i="9"/>
  <c r="K278" i="9"/>
  <c r="H278" i="9"/>
  <c r="N277" i="9"/>
  <c r="K277" i="9"/>
  <c r="H277" i="9"/>
  <c r="N276" i="9"/>
  <c r="K276" i="9"/>
  <c r="H276" i="9"/>
  <c r="H275" i="9"/>
  <c r="N274" i="9"/>
  <c r="K274" i="9"/>
  <c r="H274" i="9"/>
  <c r="N273" i="9"/>
  <c r="K273" i="9"/>
  <c r="H273" i="9"/>
  <c r="K272" i="9"/>
  <c r="H272" i="9"/>
  <c r="N271" i="9"/>
  <c r="K271" i="9"/>
  <c r="H271" i="9"/>
  <c r="N270" i="9"/>
  <c r="K270" i="9"/>
  <c r="H270" i="9"/>
  <c r="N269" i="9"/>
  <c r="K269" i="9"/>
  <c r="H269" i="9"/>
  <c r="N268" i="9"/>
  <c r="K268" i="9"/>
  <c r="H268" i="9"/>
  <c r="N260" i="9"/>
  <c r="K260" i="9"/>
  <c r="H260" i="9"/>
  <c r="N259" i="9"/>
  <c r="K259" i="9"/>
  <c r="H259" i="9"/>
  <c r="N258" i="9"/>
  <c r="K258" i="9"/>
  <c r="H258" i="9"/>
  <c r="N257" i="9"/>
  <c r="K257" i="9"/>
  <c r="H257" i="9"/>
  <c r="N256" i="9"/>
  <c r="K256" i="9"/>
  <c r="H256" i="9"/>
  <c r="N255" i="9"/>
  <c r="K255" i="9"/>
  <c r="H255" i="9"/>
  <c r="N254" i="9"/>
  <c r="K254" i="9"/>
  <c r="H254" i="9"/>
  <c r="N253" i="9"/>
  <c r="K253" i="9"/>
  <c r="H253" i="9"/>
  <c r="N252" i="9"/>
  <c r="K252" i="9"/>
  <c r="H252" i="9"/>
  <c r="N251" i="9"/>
  <c r="K251" i="9"/>
  <c r="H251" i="9"/>
  <c r="N250" i="9"/>
  <c r="K250" i="9"/>
  <c r="H250" i="9"/>
  <c r="N249" i="9"/>
  <c r="K249" i="9"/>
  <c r="H249" i="9"/>
  <c r="N247" i="9"/>
  <c r="K247" i="9"/>
  <c r="H247" i="9"/>
  <c r="N246" i="9"/>
  <c r="K246" i="9"/>
  <c r="H246" i="9"/>
  <c r="N239" i="9"/>
  <c r="K239" i="9"/>
  <c r="H239" i="9"/>
  <c r="N238" i="9"/>
  <c r="K238" i="9"/>
  <c r="H238" i="9"/>
  <c r="N237" i="9"/>
  <c r="K237" i="9"/>
  <c r="H237" i="9"/>
  <c r="N236" i="9"/>
  <c r="K236" i="9"/>
  <c r="H236" i="9"/>
  <c r="N235" i="9"/>
  <c r="K235" i="9"/>
  <c r="H235" i="9"/>
  <c r="N234" i="9"/>
  <c r="K234" i="9"/>
  <c r="H234" i="9"/>
  <c r="N233" i="9"/>
  <c r="K233" i="9"/>
  <c r="H233" i="9"/>
  <c r="N232" i="9"/>
  <c r="K232" i="9"/>
  <c r="H232" i="9"/>
  <c r="N231" i="9"/>
  <c r="K231" i="9"/>
  <c r="H231" i="9"/>
  <c r="N230" i="9"/>
  <c r="K230" i="9"/>
  <c r="H230" i="9"/>
  <c r="H229" i="9"/>
  <c r="N227" i="9"/>
  <c r="K227" i="9"/>
  <c r="H227" i="9"/>
  <c r="N226" i="9"/>
  <c r="K226" i="9"/>
  <c r="H226" i="9"/>
  <c r="N224" i="9"/>
  <c r="K224" i="9"/>
  <c r="H224" i="9"/>
  <c r="N223" i="9"/>
  <c r="K223" i="9"/>
  <c r="H223" i="9"/>
  <c r="N221" i="9"/>
  <c r="K221" i="9"/>
  <c r="H221" i="9"/>
  <c r="K220" i="9"/>
  <c r="H220" i="9"/>
  <c r="N219" i="9"/>
  <c r="K219" i="9"/>
  <c r="H219" i="9"/>
  <c r="N218" i="9"/>
  <c r="K218" i="9"/>
  <c r="H218" i="9"/>
  <c r="N217" i="9"/>
  <c r="K217" i="9"/>
  <c r="H217" i="9"/>
  <c r="N216" i="9"/>
  <c r="K216" i="9"/>
  <c r="H216" i="9"/>
  <c r="N215" i="9"/>
  <c r="K215" i="9"/>
  <c r="H215" i="9"/>
  <c r="N214" i="9"/>
  <c r="K214" i="9"/>
  <c r="H214" i="9"/>
  <c r="N213" i="9"/>
  <c r="K213" i="9"/>
  <c r="H213" i="9"/>
  <c r="N212" i="9"/>
  <c r="K212" i="9"/>
  <c r="H212" i="9"/>
  <c r="N211" i="9"/>
  <c r="K211" i="9"/>
  <c r="H211" i="9"/>
  <c r="N210" i="9"/>
  <c r="K210" i="9"/>
  <c r="N209" i="9"/>
  <c r="K209" i="9"/>
  <c r="H209" i="9"/>
  <c r="N208" i="9"/>
  <c r="K208" i="9"/>
  <c r="H208" i="9"/>
  <c r="N207" i="9"/>
  <c r="K207" i="9"/>
  <c r="H207" i="9"/>
  <c r="N206" i="9"/>
  <c r="K206" i="9"/>
  <c r="H206" i="9"/>
  <c r="N205" i="9"/>
  <c r="K205" i="9"/>
  <c r="H205" i="9"/>
  <c r="N203" i="9"/>
  <c r="K203" i="9"/>
  <c r="N202" i="9"/>
  <c r="K202" i="9"/>
  <c r="H202" i="9"/>
  <c r="N201" i="9"/>
  <c r="N199" i="9"/>
  <c r="K199" i="9"/>
  <c r="H199" i="9"/>
  <c r="N192" i="9"/>
  <c r="K192" i="9"/>
  <c r="H192" i="9"/>
  <c r="N190" i="9"/>
  <c r="K190" i="9"/>
  <c r="H190" i="9"/>
  <c r="N189" i="9"/>
  <c r="K189" i="9"/>
  <c r="H189" i="9"/>
  <c r="K188" i="9"/>
  <c r="H188" i="9"/>
  <c r="N187" i="9"/>
  <c r="K187" i="9"/>
  <c r="H187" i="9"/>
  <c r="N183" i="9"/>
  <c r="K183" i="9"/>
  <c r="H183" i="9"/>
  <c r="N179" i="9"/>
  <c r="N178" i="9"/>
  <c r="K178" i="9"/>
  <c r="H178" i="9"/>
  <c r="N177" i="9"/>
  <c r="K177" i="9"/>
  <c r="H177" i="9"/>
  <c r="N176" i="9"/>
  <c r="H173" i="9"/>
  <c r="N172" i="9"/>
  <c r="K172" i="9"/>
  <c r="H172" i="9"/>
  <c r="N171" i="9"/>
  <c r="K171" i="9"/>
  <c r="N170" i="9"/>
  <c r="N169" i="9"/>
  <c r="K169" i="9"/>
  <c r="H169" i="9"/>
  <c r="N168" i="9"/>
  <c r="H168" i="9"/>
  <c r="N166" i="9"/>
  <c r="K166" i="9"/>
  <c r="H166" i="9"/>
  <c r="N164" i="9"/>
  <c r="K164" i="9"/>
  <c r="H164" i="9"/>
  <c r="N156" i="9"/>
  <c r="K156" i="9"/>
  <c r="H156" i="9"/>
  <c r="N155" i="9"/>
  <c r="K155" i="9"/>
  <c r="H155" i="9"/>
  <c r="N154" i="9"/>
  <c r="K154" i="9"/>
  <c r="H154" i="9"/>
  <c r="N153" i="9"/>
  <c r="K153" i="9"/>
  <c r="H153" i="9"/>
  <c r="N152" i="9"/>
  <c r="K152" i="9"/>
  <c r="H152" i="9"/>
  <c r="N151" i="9"/>
  <c r="K151" i="9"/>
  <c r="H151" i="9"/>
  <c r="N150" i="9"/>
  <c r="K150" i="9"/>
  <c r="H150" i="9"/>
  <c r="N149" i="9"/>
  <c r="K149" i="9"/>
  <c r="H149" i="9"/>
  <c r="N148" i="9"/>
  <c r="K148" i="9"/>
  <c r="H148" i="9"/>
  <c r="N147" i="9"/>
  <c r="K147" i="9"/>
  <c r="H147" i="9"/>
  <c r="N145" i="9"/>
  <c r="K145" i="9"/>
  <c r="H145" i="9"/>
  <c r="N144" i="9"/>
  <c r="K144" i="9"/>
  <c r="H144" i="9"/>
  <c r="N143" i="9"/>
  <c r="K143" i="9"/>
  <c r="H143" i="9"/>
  <c r="N142" i="9"/>
  <c r="K142" i="9"/>
  <c r="H142" i="9"/>
  <c r="N141" i="9"/>
  <c r="K141" i="9"/>
  <c r="H141" i="9"/>
  <c r="N140" i="9"/>
  <c r="K140" i="9"/>
  <c r="H140" i="9"/>
  <c r="N139" i="9"/>
  <c r="K139" i="9"/>
  <c r="H139" i="9"/>
  <c r="N138" i="9"/>
  <c r="K138" i="9"/>
  <c r="H138" i="9"/>
  <c r="N137" i="9"/>
  <c r="K137" i="9"/>
  <c r="H137" i="9"/>
  <c r="N136" i="9"/>
  <c r="K136" i="9"/>
  <c r="H136" i="9"/>
  <c r="N134" i="9"/>
  <c r="K134" i="9"/>
  <c r="H134" i="9"/>
  <c r="N133" i="9"/>
  <c r="K133" i="9"/>
  <c r="N132" i="9"/>
  <c r="K132" i="9"/>
  <c r="H132" i="9"/>
  <c r="N131" i="9"/>
  <c r="K131" i="9"/>
  <c r="H131" i="9"/>
  <c r="N130" i="9"/>
  <c r="K130" i="9"/>
  <c r="H130" i="9"/>
  <c r="N129" i="9"/>
  <c r="K129" i="9"/>
  <c r="H129" i="9"/>
  <c r="N128" i="9"/>
  <c r="K128" i="9"/>
  <c r="H128" i="9"/>
  <c r="N127" i="9"/>
  <c r="K127" i="9"/>
  <c r="H127" i="9"/>
  <c r="N126" i="9"/>
  <c r="K126" i="9"/>
  <c r="H126" i="9"/>
  <c r="N125" i="9"/>
  <c r="K125" i="9"/>
  <c r="H125" i="9"/>
  <c r="N124" i="9"/>
  <c r="K124" i="9"/>
  <c r="H124" i="9"/>
  <c r="N123" i="9"/>
  <c r="K123" i="9"/>
  <c r="H123" i="9"/>
  <c r="N122" i="9"/>
  <c r="K122" i="9"/>
  <c r="H122" i="9"/>
  <c r="N121" i="9"/>
  <c r="K121" i="9"/>
  <c r="H121" i="9"/>
  <c r="N120" i="9"/>
  <c r="K120" i="9"/>
  <c r="H120" i="9"/>
  <c r="N119" i="9"/>
  <c r="K119" i="9"/>
  <c r="H119" i="9"/>
  <c r="N118" i="9"/>
  <c r="K118" i="9"/>
  <c r="N117" i="9"/>
  <c r="K117" i="9"/>
  <c r="H117" i="9"/>
  <c r="N116" i="9"/>
  <c r="K116" i="9"/>
  <c r="H116" i="9"/>
  <c r="N115" i="9"/>
  <c r="K115" i="9"/>
  <c r="H115" i="9"/>
  <c r="N114" i="9"/>
  <c r="K114" i="9"/>
  <c r="H114" i="9"/>
  <c r="H107" i="9"/>
  <c r="N106" i="9"/>
  <c r="K106" i="9"/>
  <c r="H106" i="9"/>
  <c r="N105" i="9"/>
  <c r="K105" i="9"/>
  <c r="H105" i="9"/>
  <c r="N104" i="9"/>
  <c r="K104" i="9"/>
  <c r="H104" i="9"/>
  <c r="N103" i="9"/>
  <c r="K103" i="9"/>
  <c r="H103" i="9"/>
  <c r="N102" i="9"/>
  <c r="K102" i="9"/>
  <c r="H102" i="9"/>
  <c r="N101" i="9"/>
  <c r="K101" i="9"/>
  <c r="H101" i="9"/>
  <c r="N100" i="9"/>
  <c r="K100" i="9"/>
  <c r="H100" i="9"/>
  <c r="N99" i="9"/>
  <c r="K99" i="9"/>
  <c r="H99" i="9"/>
  <c r="N98" i="9"/>
  <c r="K98" i="9"/>
  <c r="H98" i="9"/>
  <c r="N97" i="9"/>
  <c r="K97" i="9"/>
  <c r="H97" i="9"/>
  <c r="N96" i="9"/>
  <c r="K96" i="9"/>
  <c r="H96" i="9"/>
  <c r="N95" i="9"/>
  <c r="K95" i="9"/>
  <c r="H95" i="9"/>
  <c r="N94" i="9"/>
  <c r="K94" i="9"/>
  <c r="H94" i="9"/>
  <c r="N93" i="9"/>
  <c r="K93" i="9"/>
  <c r="H93" i="9"/>
  <c r="N92" i="9"/>
  <c r="K92" i="9"/>
  <c r="H92" i="9"/>
  <c r="N91" i="9"/>
  <c r="K91" i="9"/>
  <c r="H91" i="9"/>
  <c r="N90" i="9"/>
  <c r="K90" i="9"/>
  <c r="N89" i="9"/>
  <c r="K89" i="9"/>
  <c r="N88" i="9"/>
  <c r="K88" i="9"/>
  <c r="H88" i="9"/>
  <c r="N87" i="9"/>
  <c r="K87" i="9"/>
  <c r="H87" i="9"/>
  <c r="N86" i="9"/>
  <c r="K86" i="9"/>
  <c r="H86" i="9"/>
  <c r="N85" i="9"/>
  <c r="K85" i="9"/>
  <c r="H85" i="9"/>
  <c r="N84" i="9"/>
  <c r="K84" i="9"/>
  <c r="H84" i="9"/>
  <c r="N83" i="9"/>
  <c r="K83" i="9"/>
  <c r="H83" i="9"/>
  <c r="N82" i="9"/>
  <c r="K82" i="9"/>
  <c r="H82" i="9"/>
  <c r="N81" i="9"/>
  <c r="K81" i="9"/>
  <c r="H81" i="9"/>
  <c r="N80" i="9"/>
  <c r="K80" i="9"/>
  <c r="H80" i="9"/>
  <c r="N79" i="9"/>
  <c r="K79" i="9"/>
  <c r="H79" i="9"/>
  <c r="N78" i="9"/>
  <c r="K78" i="9"/>
  <c r="H78" i="9"/>
  <c r="N77" i="9"/>
  <c r="K77" i="9"/>
  <c r="H77" i="9"/>
  <c r="N76" i="9"/>
  <c r="K76" i="9"/>
  <c r="H76" i="9"/>
  <c r="N75" i="9"/>
  <c r="K75" i="9"/>
  <c r="H75" i="9"/>
  <c r="N74" i="9"/>
  <c r="K74" i="9"/>
  <c r="H74" i="9"/>
  <c r="N73" i="9"/>
  <c r="K73" i="9"/>
  <c r="H73" i="9"/>
  <c r="N72" i="9"/>
  <c r="K72" i="9"/>
  <c r="H72" i="9"/>
  <c r="N71" i="9"/>
  <c r="K71" i="9"/>
  <c r="H71" i="9"/>
  <c r="N70" i="9"/>
  <c r="K70" i="9"/>
  <c r="H70" i="9"/>
  <c r="N69" i="9"/>
  <c r="K69" i="9"/>
  <c r="H69" i="9"/>
  <c r="N68" i="9"/>
  <c r="K68" i="9"/>
  <c r="H68" i="9"/>
  <c r="N67" i="9"/>
  <c r="K67" i="9"/>
  <c r="H67" i="9"/>
  <c r="N66" i="9"/>
  <c r="K66" i="9"/>
  <c r="H66" i="9"/>
  <c r="N65" i="9"/>
  <c r="N64" i="9"/>
  <c r="K64" i="9"/>
  <c r="H64" i="9"/>
  <c r="N63" i="9"/>
  <c r="K63" i="9"/>
  <c r="H63" i="9"/>
  <c r="N62" i="9"/>
  <c r="K62" i="9"/>
  <c r="H62" i="9"/>
  <c r="N61" i="9"/>
  <c r="K61" i="9"/>
  <c r="H61" i="9"/>
  <c r="N60" i="9"/>
  <c r="K60" i="9"/>
  <c r="H60" i="9"/>
  <c r="N59" i="9"/>
  <c r="K59" i="9"/>
  <c r="H59" i="9"/>
  <c r="N58" i="9"/>
  <c r="K58" i="9"/>
  <c r="H58" i="9"/>
  <c r="N57" i="9"/>
  <c r="K57" i="9"/>
  <c r="H57" i="9"/>
  <c r="N56" i="9"/>
  <c r="K56" i="9"/>
  <c r="H56" i="9"/>
  <c r="N55" i="9"/>
  <c r="K55" i="9"/>
  <c r="H55" i="9"/>
  <c r="N48" i="9"/>
  <c r="K48" i="9"/>
  <c r="H48" i="9"/>
  <c r="N47" i="9"/>
  <c r="K47" i="9"/>
  <c r="H47" i="9"/>
  <c r="N46" i="9"/>
  <c r="K46" i="9"/>
  <c r="H46" i="9"/>
  <c r="N45" i="9"/>
  <c r="K45" i="9"/>
  <c r="H45" i="9"/>
  <c r="N44" i="9"/>
  <c r="K44" i="9"/>
  <c r="H44" i="9"/>
  <c r="N43" i="9"/>
  <c r="K43" i="9"/>
  <c r="H43" i="9"/>
  <c r="N42" i="9"/>
  <c r="K42" i="9"/>
  <c r="H42" i="9"/>
  <c r="N41" i="9"/>
  <c r="K41" i="9"/>
  <c r="H41" i="9"/>
  <c r="N40" i="9"/>
  <c r="K40" i="9"/>
  <c r="H40" i="9"/>
  <c r="N39" i="9"/>
  <c r="K39" i="9"/>
  <c r="H39" i="9"/>
  <c r="N38" i="9"/>
  <c r="N37" i="9"/>
  <c r="K37" i="9"/>
  <c r="H37" i="9"/>
  <c r="K36" i="9"/>
  <c r="N35" i="9"/>
  <c r="K35" i="9"/>
  <c r="H35" i="9"/>
  <c r="N34" i="9"/>
  <c r="K34" i="9"/>
  <c r="H34" i="9"/>
  <c r="N33" i="9"/>
  <c r="K33" i="9"/>
  <c r="H33" i="9"/>
  <c r="N32" i="9"/>
  <c r="K32" i="9"/>
  <c r="H32" i="9"/>
  <c r="N31" i="9"/>
  <c r="K31" i="9"/>
  <c r="H31" i="9"/>
  <c r="N29" i="9"/>
  <c r="K29" i="9"/>
  <c r="H29" i="9"/>
  <c r="N28" i="9"/>
  <c r="K28" i="9"/>
  <c r="H28" i="9"/>
  <c r="N27" i="9"/>
  <c r="K27" i="9"/>
  <c r="H27" i="9"/>
  <c r="N26" i="9"/>
  <c r="K26" i="9"/>
  <c r="H26" i="9"/>
  <c r="N25" i="9"/>
  <c r="K25" i="9"/>
  <c r="H25" i="9"/>
  <c r="N24" i="9"/>
  <c r="K24" i="9"/>
  <c r="H24" i="9"/>
  <c r="N23" i="9"/>
  <c r="K23" i="9"/>
  <c r="H23" i="9"/>
  <c r="N22" i="9"/>
  <c r="K22" i="9"/>
  <c r="H22" i="9"/>
  <c r="N21" i="9"/>
  <c r="K21" i="9"/>
  <c r="H21" i="9"/>
  <c r="N20" i="9"/>
  <c r="K20" i="9"/>
  <c r="H20" i="9"/>
  <c r="N19" i="9"/>
  <c r="K19" i="9"/>
  <c r="H19" i="9"/>
  <c r="N18" i="9"/>
  <c r="K18" i="9"/>
  <c r="H18" i="9"/>
  <c r="N17" i="9"/>
  <c r="K17" i="9"/>
  <c r="H17" i="9"/>
  <c r="N16" i="9"/>
  <c r="K16" i="9"/>
  <c r="H16" i="9"/>
  <c r="N14" i="9"/>
  <c r="N13" i="9"/>
  <c r="K13" i="9"/>
  <c r="H13" i="9"/>
  <c r="N11" i="9"/>
  <c r="K11" i="9"/>
  <c r="N10" i="9"/>
  <c r="K10" i="9"/>
  <c r="N9" i="9"/>
  <c r="K9" i="9"/>
  <c r="H9" i="9"/>
  <c r="N8" i="9"/>
  <c r="K8" i="9"/>
  <c r="H8" i="9"/>
  <c r="N7" i="9"/>
  <c r="K7" i="9"/>
  <c r="H7" i="9"/>
  <c r="E7" i="137" l="1"/>
  <c r="C6" i="137"/>
  <c r="E6" i="137"/>
  <c r="G12" i="151"/>
  <c r="E12" i="151"/>
  <c r="F12" i="151" s="1"/>
  <c r="C12" i="151"/>
  <c r="D12" i="151"/>
  <c r="F9" i="137"/>
  <c r="D9" i="137"/>
  <c r="B9" i="137"/>
  <c r="C9" i="137" s="1"/>
  <c r="E9" i="137"/>
</calcChain>
</file>

<file path=xl/sharedStrings.xml><?xml version="1.0" encoding="utf-8"?>
<sst xmlns="http://schemas.openxmlformats.org/spreadsheetml/2006/main" count="37305" uniqueCount="4576">
  <si>
    <t>Table Name</t>
  </si>
  <si>
    <t>Introduction</t>
  </si>
  <si>
    <t>School Enrollment</t>
  </si>
  <si>
    <t xml:space="preserve"> </t>
  </si>
  <si>
    <t>Historically, racial groups at the top of the economic ladder enjoy a comparative advantage over other groups and generally achieve high education levels.  Other groups fall behind in their quest for educational achievement and traditionally constitute the most disadvantaged segments of the population.  The question that arises here is how to prevent racial groups from becoming educationally and economically disadvantaged.</t>
  </si>
  <si>
    <t>Student Ethnicity</t>
  </si>
  <si>
    <t>Students</t>
  </si>
  <si>
    <t>Percent</t>
  </si>
  <si>
    <t xml:space="preserve">Students </t>
  </si>
  <si>
    <t>Total</t>
  </si>
  <si>
    <t>School Year</t>
  </si>
  <si>
    <t>State of Hawai‘i</t>
  </si>
  <si>
    <t>Hawai‘i  Difference from US Average</t>
  </si>
  <si>
    <t>Dollars ($)</t>
  </si>
  <si>
    <t>%</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</si>
  <si>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</si>
  <si>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</si>
  <si>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</si>
  <si>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</si>
  <si>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</si>
  <si>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</si>
  <si>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</si>
  <si>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</si>
  <si>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</si>
  <si>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</si>
  <si>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</si>
  <si>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</si>
  <si>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</si>
  <si>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</si>
  <si>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</si>
  <si>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</si>
  <si>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</si>
  <si>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</si>
  <si>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</si>
  <si>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</si>
  <si>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</si>
  <si>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</si>
  <si>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School District</t>
  </si>
  <si>
    <t>School Complex</t>
  </si>
  <si>
    <t>Total Enrollment</t>
  </si>
  <si>
    <t>Central District</t>
  </si>
  <si>
    <t>Honolulu District</t>
  </si>
  <si>
    <t>Leeward District</t>
  </si>
  <si>
    <t>Maui District</t>
  </si>
  <si>
    <t>Windward District</t>
  </si>
  <si>
    <t>TOTAL</t>
  </si>
  <si>
    <t>English as a Second Language</t>
  </si>
  <si>
    <t>Special Education</t>
  </si>
  <si>
    <t>Economically Disadvantaged</t>
  </si>
  <si>
    <t>Section 504</t>
  </si>
  <si>
    <t>Headcount</t>
  </si>
  <si>
    <t>2014-15</t>
  </si>
  <si>
    <t>2013-14</t>
  </si>
  <si>
    <t>2012-13</t>
  </si>
  <si>
    <t>Multiple Special Needs</t>
  </si>
  <si>
    <t>No Special Needs</t>
  </si>
  <si>
    <t>“Section 504 is a federal civil rights law that protects persons with Disabilities from discrimination.”</t>
  </si>
  <si>
    <t>9th Grade School Year</t>
  </si>
  <si>
    <t>4th Year</t>
  </si>
  <si>
    <t>2010-12</t>
  </si>
  <si>
    <t xml:space="preserve">2012-13 </t>
  </si>
  <si>
    <t>Violence</t>
  </si>
  <si>
    <t>Property</t>
  </si>
  <si>
    <t>Illicit Substances</t>
  </si>
  <si>
    <t>Attendance</t>
  </si>
  <si>
    <t>Incidents</t>
  </si>
  <si>
    <t>Other</t>
  </si>
  <si>
    <t>Total Students</t>
  </si>
  <si>
    <t>Enrollment</t>
  </si>
  <si>
    <t>Total Incidents</t>
  </si>
  <si>
    <t>Safety Categories Derived from Suspension Charges</t>
  </si>
  <si>
    <t>Category</t>
  </si>
  <si>
    <t>Charges Included</t>
  </si>
  <si>
    <t>Assault (A01), Extortion (A07), Robbery (A11), Sexual Offenses (A12), Terroristic Threatening (A13), Dangerous Weapons (A15), Firearms (A16), Harassment (B04)</t>
  </si>
  <si>
    <t>Property Damage (A10), Burglary (A14), Theft (B09), Trespassing (B10)</t>
  </si>
  <si>
    <t>Marijuana or Concentrate (A21), Drug Paraphernalia (A23), Alcohol Use or Possession (A24), Smoking/Tobacco Substances (C04), Contraband (D01), Illicit Substances (A22)</t>
  </si>
  <si>
    <t>Class Cutting (C01), Leaving Campus without Permission (C03)</t>
  </si>
  <si>
    <t>Order Disorderly</t>
  </si>
  <si>
    <t>Conduct (B02), Gambling (B03), False Alarm (B17), Insubordination (C02), Laser Pen or Pointer (C06), Other Prohibited Conduct (D02)</t>
  </si>
  <si>
    <t>Teacher Ethnicity</t>
  </si>
  <si>
    <t>Teachers</t>
  </si>
  <si>
    <t>African-American</t>
  </si>
  <si>
    <t>Caucasian</t>
  </si>
  <si>
    <t>Chinese</t>
  </si>
  <si>
    <t>Filipino</t>
  </si>
  <si>
    <t>Native Hawaiian</t>
  </si>
  <si>
    <t>Hispanic</t>
  </si>
  <si>
    <t>Japanese</t>
  </si>
  <si>
    <t>Korean</t>
  </si>
  <si>
    <t>Native American</t>
  </si>
  <si>
    <t>Samoan</t>
  </si>
  <si>
    <t>Number of Public Charter Schools</t>
  </si>
  <si>
    <t>Public Charter School Enrollment</t>
  </si>
  <si>
    <t xml:space="preserve">In the 1994 legislative session, Act 272 authorized the creation of charter schools in Hawai‘i. The Act made it possible to convert existing schools in the Department of Education (DOE) to "student centered" schools.  Five years later, in 1999, the Hawai‘i  State Legislature amended the charter school law to permit new charter schools and changed their designation from "student-centered" to "New Century" schools. </t>
  </si>
  <si>
    <t>The Hawai‘i's charter schools (conversion schools, start-up schools, schools-within-schools) are publically funded and open to all students.  The direction of each school is determined by a Local School Board.  The Board is an autonomous governing body and is responsible for the creation, governing and facilitating the academic program as well as maintaining financial oversight of the school.  The schools provide a public alternative to the regular public school system.  Some schools choose to have a specialized mission, such as having a science and math concentration, while others have a Hawaiian culture focus.  Many of the charter schools follow a Hawaiian or Hawaiian immersion program.</t>
  </si>
  <si>
    <t>All Students</t>
  </si>
  <si>
    <t>State Public School Students</t>
  </si>
  <si>
    <t>Private School Students</t>
  </si>
  <si>
    <t>No.</t>
  </si>
  <si>
    <t>1989-90</t>
  </si>
  <si>
    <t>1988-89</t>
  </si>
  <si>
    <t>1987-88</t>
  </si>
  <si>
    <t>1986-87</t>
  </si>
  <si>
    <t>District</t>
  </si>
  <si>
    <t>Number of Schools</t>
  </si>
  <si>
    <t>Grade</t>
  </si>
  <si>
    <t>Pre School</t>
  </si>
  <si>
    <t>K</t>
  </si>
  <si>
    <t>Honolulu</t>
  </si>
  <si>
    <t>Central</t>
  </si>
  <si>
    <t>Leeward</t>
  </si>
  <si>
    <t>Windward</t>
  </si>
  <si>
    <t>Total Oÿahu Schools</t>
  </si>
  <si>
    <t xml:space="preserve">Hawai‘i </t>
  </si>
  <si>
    <t>Maui</t>
  </si>
  <si>
    <t xml:space="preserve">Kamehameha Schools - Maui </t>
  </si>
  <si>
    <t>Kauaÿi</t>
  </si>
  <si>
    <t>Molokaÿi</t>
  </si>
  <si>
    <t>Total Neighbor Island Schools</t>
  </si>
  <si>
    <t>Total Traditional Schools</t>
  </si>
  <si>
    <t>Special Purpose Schools</t>
  </si>
  <si>
    <t>Total Private Schools</t>
  </si>
  <si>
    <t>Island</t>
  </si>
  <si>
    <t xml:space="preserve">Public Charter Schools in Hawai‘i </t>
  </si>
  <si>
    <t>Grades Enrolled</t>
  </si>
  <si>
    <t>School Focus</t>
  </si>
  <si>
    <t>Hawai‘i</t>
  </si>
  <si>
    <t>K-12</t>
  </si>
  <si>
    <t>K-8</t>
  </si>
  <si>
    <t>Arts, Environmental Stewardship, Project Base Learning</t>
  </si>
  <si>
    <t>Hawaiian</t>
  </si>
  <si>
    <t>Environmental Stewardship, Hawaiian, Project Base Learning</t>
  </si>
  <si>
    <t>K-6</t>
  </si>
  <si>
    <t xml:space="preserve">Arts, Environmental Stewardship, Hawaiian, Project Base Learning, Educational Research, Sciences </t>
  </si>
  <si>
    <t>Arts, Environmental Stewardship, Hawaiian, Project Base Learning, Educational Research, STEM, Sciences</t>
  </si>
  <si>
    <t>Oÿahu</t>
  </si>
  <si>
    <t>Educational Research</t>
  </si>
  <si>
    <t>Hawaiian focused</t>
  </si>
  <si>
    <t>Environmental Stewardship, Hawaiian, Hawaiian Bilingual, Project Base Learning</t>
  </si>
  <si>
    <t>Statewide</t>
  </si>
  <si>
    <t>Ethnicity</t>
  </si>
  <si>
    <t>Native Hawaiian Students</t>
  </si>
  <si>
    <t>Non Hawaiian Students</t>
  </si>
  <si>
    <t>Hawai‘i District</t>
  </si>
  <si>
    <t>Kaua‘i</t>
  </si>
  <si>
    <t>Kaua‘i District</t>
  </si>
  <si>
    <t xml:space="preserve">Maui/ Molokaÿi </t>
  </si>
  <si>
    <t>O‘ahu</t>
  </si>
  <si>
    <t>Note: Does not include Public Charter Schools (PCS).</t>
  </si>
  <si>
    <t>Grade Level</t>
  </si>
  <si>
    <t>Elementary School</t>
  </si>
  <si>
    <t xml:space="preserve">Intermediate/Middle </t>
  </si>
  <si>
    <t>High School</t>
  </si>
  <si>
    <t>Multi-Level School</t>
  </si>
  <si>
    <t>Non Hawaiian</t>
  </si>
  <si>
    <t>Grade Total</t>
  </si>
  <si>
    <t>Intermediate/ Middle School</t>
  </si>
  <si>
    <t>Hilo complex</t>
  </si>
  <si>
    <t>Honokaÿa complex</t>
  </si>
  <si>
    <t>Ka'u complex</t>
  </si>
  <si>
    <t>Keaÿau complex</t>
  </si>
  <si>
    <t>Kealakehe complex</t>
  </si>
  <si>
    <t>Kohala complex</t>
  </si>
  <si>
    <t>Konawaena complex</t>
  </si>
  <si>
    <t>Pahoa complex</t>
  </si>
  <si>
    <t>Waiäkea complex</t>
  </si>
  <si>
    <t>Island Total</t>
  </si>
  <si>
    <t>Kapaÿa complex</t>
  </si>
  <si>
    <t>Kauai complex</t>
  </si>
  <si>
    <t>Waimea complex</t>
  </si>
  <si>
    <t>Länai</t>
  </si>
  <si>
    <t>Länaÿi complex</t>
  </si>
  <si>
    <t>Baldwin complex</t>
  </si>
  <si>
    <t>Häna complex</t>
  </si>
  <si>
    <t>Kekaulike complex</t>
  </si>
  <si>
    <t>Lahainaluna complex</t>
  </si>
  <si>
    <t>Maui complex</t>
  </si>
  <si>
    <t>Moloka‘i</t>
  </si>
  <si>
    <t>Molokaÿi complex **</t>
  </si>
  <si>
    <t>ÿAiea complex</t>
  </si>
  <si>
    <t>Campbell complex</t>
  </si>
  <si>
    <t>Castle complex</t>
  </si>
  <si>
    <t>Farrington complex</t>
  </si>
  <si>
    <t>Kahuku complex</t>
  </si>
  <si>
    <t>Kailua complex</t>
  </si>
  <si>
    <t>Kaimukï complex</t>
  </si>
  <si>
    <t>Kaiser complex</t>
  </si>
  <si>
    <t>Kaläheo complex</t>
  </si>
  <si>
    <t>Kalani complex</t>
  </si>
  <si>
    <t>Kapolei complex</t>
  </si>
  <si>
    <t>Leilehua complex</t>
  </si>
  <si>
    <t>McKinley complex</t>
  </si>
  <si>
    <t>Mililani complex</t>
  </si>
  <si>
    <t>Moanalua complex</t>
  </si>
  <si>
    <t>Nänäkuli complex</t>
  </si>
  <si>
    <t>Pearl City complex</t>
  </si>
  <si>
    <t>Radford complex</t>
  </si>
  <si>
    <t>Roosevelt complex</t>
  </si>
  <si>
    <t>Waialua complex</t>
  </si>
  <si>
    <t>Waiÿanae complex</t>
  </si>
  <si>
    <t>Waipahu complex</t>
  </si>
  <si>
    <t>* Waimea complex includes schools on Kauaÿi and Niÿihau.</t>
  </si>
  <si>
    <t>** Molokaÿi Complex includes schools on Maui and Molokaÿi.</t>
  </si>
  <si>
    <t>Subject</t>
  </si>
  <si>
    <t>State of Hawaiÿi</t>
  </si>
  <si>
    <t>Hawaiÿi County</t>
  </si>
  <si>
    <t>Estimate</t>
  </si>
  <si>
    <t>Estimate Margin of Error</t>
  </si>
  <si>
    <t>Percent Margin of Error</t>
  </si>
  <si>
    <t>Population 3 years and over enrolled in school</t>
  </si>
  <si>
    <t>(X)</t>
  </si>
  <si>
    <t>Nursery school, preschool</t>
  </si>
  <si>
    <t>Kindergarten</t>
  </si>
  <si>
    <t>Elementary school (grades 1-8)</t>
  </si>
  <si>
    <t>High school (grades 9-12)</t>
  </si>
  <si>
    <t>College or graduate school</t>
  </si>
  <si>
    <t>Population 25 years and over</t>
  </si>
  <si>
    <t>Less than 9th grade</t>
  </si>
  <si>
    <t>9th to 12th grade, no diploma</t>
  </si>
  <si>
    <t>High school graduate (includes equivalency)</t>
  </si>
  <si>
    <t>Some college, no degree</t>
  </si>
  <si>
    <t>Associate's degree</t>
  </si>
  <si>
    <t>Bachelor's degree</t>
  </si>
  <si>
    <t>Graduate or professional degree</t>
  </si>
  <si>
    <t>Percent high school graduate or higher</t>
  </si>
  <si>
    <t>Percent bachelor's degree or higher</t>
  </si>
  <si>
    <t>Honolulu County</t>
  </si>
  <si>
    <t>Kauaÿi County</t>
  </si>
  <si>
    <t>Maui County</t>
  </si>
  <si>
    <t>Area</t>
  </si>
  <si>
    <t>United States</t>
  </si>
  <si>
    <t>Alabama</t>
  </si>
  <si>
    <t>Alaska</t>
  </si>
  <si>
    <t>Arizona</t>
  </si>
  <si>
    <t>Arkansas</t>
  </si>
  <si>
    <t>California</t>
  </si>
  <si>
    <t>Colorado</t>
  </si>
  <si>
    <t>Connecticut</t>
  </si>
  <si>
    <t>Delaware</t>
  </si>
  <si>
    <t>Florida</t>
  </si>
  <si>
    <t>Georgia</t>
  </si>
  <si>
    <t>Hawaiÿi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</si>
  <si>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</si>
  <si>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</si>
  <si>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</si>
  <si>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</si>
  <si>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</si>
  <si>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</si>
  <si>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</si>
  <si>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</si>
  <si>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</si>
  <si>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</si>
  <si>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</si>
  <si>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</si>
  <si>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</si>
  <si>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</si>
  <si>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</si>
  <si>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</si>
  <si>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</si>
  <si>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</si>
  <si>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</si>
  <si>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</si>
  <si>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</si>
  <si>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</si>
  <si>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</si>
  <si>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</si>
  <si>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</si>
  <si>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</si>
  <si>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</si>
  <si>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</si>
  <si>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</si>
  <si>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</si>
  <si>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</si>
  <si>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</si>
  <si>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</si>
  <si>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</si>
  <si>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</si>
  <si>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</si>
  <si>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</si>
  <si>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</si>
  <si>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(X) – Estimates is not available, too few sample observations were available to compute an estimate</t>
  </si>
  <si>
    <t>Total Population</t>
  </si>
  <si>
    <t>Margin of Error</t>
  </si>
  <si>
    <t>Male 3 years and over enrolled in school</t>
  </si>
  <si>
    <t>Percent enrolled in kindergarten to grade 12</t>
  </si>
  <si>
    <t>Percent enrolled in college or graduate school</t>
  </si>
  <si>
    <t>Female 3 years and over enrolled in school</t>
  </si>
  <si>
    <t>White</t>
  </si>
  <si>
    <t>Total population</t>
  </si>
  <si>
    <t>Note: The races/ethnicities are the “alone or in any combination” classification.  Individuals may be counted in one or more categories.</t>
  </si>
  <si>
    <t>College/School</t>
  </si>
  <si>
    <t>Hawaiian Only (including ancestry and race): University of Hawaiÿi at Mänoa</t>
  </si>
  <si>
    <t xml:space="preserve">TOTAL </t>
  </si>
  <si>
    <t>Undergraduate</t>
  </si>
  <si>
    <t>Graduate</t>
  </si>
  <si>
    <t xml:space="preserve">Sub Total </t>
  </si>
  <si>
    <t>College of Arts &amp; Sciences</t>
  </si>
  <si>
    <t>Hawaiÿinuiakea School Hawaiian Knowledge</t>
  </si>
  <si>
    <t>School of Pacific &amp; Asian Studies</t>
  </si>
  <si>
    <t>School of Ocean &amp; Earth Science &amp; Technology</t>
  </si>
  <si>
    <t>School of Architecture</t>
  </si>
  <si>
    <t>College of Business Administration</t>
  </si>
  <si>
    <t>School of Travel Industry Management</t>
  </si>
  <si>
    <t>College of Education</t>
  </si>
  <si>
    <t>College of Engineering</t>
  </si>
  <si>
    <t>College of Tropical Agriculture &amp; Human Resources</t>
  </si>
  <si>
    <t>School of Law</t>
  </si>
  <si>
    <t>School of Nursing &amp; Dental Hygiene</t>
  </si>
  <si>
    <t>Unclassified</t>
  </si>
  <si>
    <t>All Ethnicities: University of Hawaiÿi at Mänoa</t>
  </si>
  <si>
    <t>No Data</t>
  </si>
  <si>
    <t>Fall 2010</t>
  </si>
  <si>
    <t>Fall 2011</t>
  </si>
  <si>
    <t>Fall 2012</t>
  </si>
  <si>
    <t>Fall 2013</t>
  </si>
  <si>
    <t>Fall 2014</t>
  </si>
  <si>
    <t>Fall 2008</t>
  </si>
  <si>
    <t>Fall 2009</t>
  </si>
  <si>
    <t>School Year</t>
  </si>
  <si>
    <t>Total Enrollment in UH System</t>
  </si>
  <si>
    <t>Enrolled Native Hawaiian Credit Students</t>
  </si>
  <si>
    <t>Native Hawaiian Enrollment</t>
  </si>
  <si>
    <t>% Enrolled Native Hawaiian Students</t>
  </si>
  <si>
    <t>Annual Change in Enrollment</t>
  </si>
  <si>
    <t>Fall 1990</t>
  </si>
  <si>
    <t>Fall 1991</t>
  </si>
  <si>
    <t>Fall 1992</t>
  </si>
  <si>
    <t>Fall 1993</t>
  </si>
  <si>
    <t>Fall 1994</t>
  </si>
  <si>
    <t>Fall 1995</t>
  </si>
  <si>
    <t>Fall 1996</t>
  </si>
  <si>
    <t>Fall 1997</t>
  </si>
  <si>
    <t>Fall 1998</t>
  </si>
  <si>
    <t>Fall 1999</t>
  </si>
  <si>
    <t>Fall 2000</t>
  </si>
  <si>
    <t>Fall 2001</t>
  </si>
  <si>
    <t>Fall 2002</t>
  </si>
  <si>
    <t>Fall 2003</t>
  </si>
  <si>
    <t>Fall 2004</t>
  </si>
  <si>
    <t>Fall 2005</t>
  </si>
  <si>
    <t>Fall 2006</t>
  </si>
  <si>
    <t>Fall 2007</t>
  </si>
  <si>
    <t>Fall 2008 *</t>
  </si>
  <si>
    <t>Fall 2009 *</t>
  </si>
  <si>
    <t>Fall 2010 *</t>
  </si>
  <si>
    <t>Fall 2011 *</t>
  </si>
  <si>
    <t>Fall 2012 *</t>
  </si>
  <si>
    <t>Fall 2013 *</t>
  </si>
  <si>
    <t>Fall 2014 *</t>
  </si>
  <si>
    <t xml:space="preserve">University of Hawaiÿi System </t>
  </si>
  <si>
    <t>Educational Level Native Hawaiian Students</t>
  </si>
  <si>
    <t>Home-Based at Other UH Campus</t>
  </si>
  <si>
    <t>Classified</t>
  </si>
  <si>
    <t xml:space="preserve">University of Hawaiÿi at Mänoa </t>
  </si>
  <si>
    <t xml:space="preserve">University of Hawaiÿi at Hilo </t>
  </si>
  <si>
    <t xml:space="preserve">University of Hawaiÿi  - West Oÿahu </t>
  </si>
  <si>
    <t xml:space="preserve">University of Hawaiÿi, Community Colleges </t>
  </si>
  <si>
    <t>University of Hawaiÿi System</t>
  </si>
  <si>
    <t>Asian</t>
  </si>
  <si>
    <t>Asian Indian</t>
  </si>
  <si>
    <t>Laotian</t>
  </si>
  <si>
    <t>Other Asian</t>
  </si>
  <si>
    <t>Thai</t>
  </si>
  <si>
    <t>Vietnamese</t>
  </si>
  <si>
    <t>Hawaiian/Pacific Islander</t>
  </si>
  <si>
    <t>Guamanian/Chamorro</t>
  </si>
  <si>
    <t>Micronesian (not GC)</t>
  </si>
  <si>
    <t>Mixed Pacific Islander</t>
  </si>
  <si>
    <t>Pacific Islander</t>
  </si>
  <si>
    <t>Tongan</t>
  </si>
  <si>
    <t>African American/ Black</t>
  </si>
  <si>
    <t>American Indian/ Alaskan Native</t>
  </si>
  <si>
    <t>Mixed Race (2 or more)</t>
  </si>
  <si>
    <t>Total Headcount</t>
  </si>
  <si>
    <t>University of Hawai‘i System</t>
  </si>
  <si>
    <t>University of Hawai‘i Campus</t>
  </si>
  <si>
    <t>University of Hawai‘i, Community Colleges</t>
  </si>
  <si>
    <t>University of Hawai‘i at Hilo</t>
  </si>
  <si>
    <t>University of Hawai‘i - West O‘ahu</t>
  </si>
  <si>
    <t>Asian / Pacific Islander</t>
  </si>
  <si>
    <t>Mixed Asian</t>
  </si>
  <si>
    <t>Hawaiian or Pacific Islander</t>
  </si>
  <si>
    <t>Guamanian or Chamorro</t>
  </si>
  <si>
    <t>Native Hawaiian or Part-Hawaiian</t>
  </si>
  <si>
    <t>African American or Black</t>
  </si>
  <si>
    <t>American Indian or Alaskan Native</t>
  </si>
  <si>
    <t>Native Hawaiian or Part-Hawn</t>
  </si>
  <si>
    <t>University of Hawai‘i at Mānoa</t>
  </si>
  <si>
    <t>Total  Headcount</t>
  </si>
  <si>
    <t>Ancestry</t>
  </si>
  <si>
    <t>Hawaiian Ancestry headcount refers to the sum of students who self-reported Hawaiian ancestry on the UH System Application form and those who either did not answer the ancestry question or answered in the negative but who indicated Hawaiian ethnicity.</t>
  </si>
  <si>
    <t>UH System</t>
  </si>
  <si>
    <t>Hawai‘i CC</t>
  </si>
  <si>
    <t>Honolulu CC</t>
  </si>
  <si>
    <t>Kapi‘olani CC</t>
  </si>
  <si>
    <t>Kaua‘i CC</t>
  </si>
  <si>
    <t>Leeward CC</t>
  </si>
  <si>
    <t>Maui CC</t>
  </si>
  <si>
    <t>Windward CC</t>
  </si>
  <si>
    <t>Total University of Hawaiÿi System</t>
  </si>
  <si>
    <t>4-Year Campus Subtotal</t>
  </si>
  <si>
    <t>University of Hawaiÿi Campus</t>
  </si>
  <si>
    <t>Going Rate</t>
  </si>
  <si>
    <t>Public Schools</t>
  </si>
  <si>
    <t xml:space="preserve">O‘ahu, Regular </t>
  </si>
  <si>
    <t xml:space="preserve">Leeward </t>
  </si>
  <si>
    <t xml:space="preserve">O‘ahu, Special </t>
  </si>
  <si>
    <t xml:space="preserve">Neighbor Islands </t>
  </si>
  <si>
    <t xml:space="preserve">Maui County </t>
  </si>
  <si>
    <t xml:space="preserve">Kaua‘i </t>
  </si>
  <si>
    <t>Private Schools</t>
  </si>
  <si>
    <t xml:space="preserve">O‘ahu </t>
  </si>
  <si>
    <t xml:space="preserve">Kamehameha </t>
  </si>
  <si>
    <t xml:space="preserve">Kamehameha (Hawai‘i) </t>
  </si>
  <si>
    <t>Subtotal</t>
  </si>
  <si>
    <t>Kapi‘olani</t>
  </si>
  <si>
    <t xml:space="preserve">No. </t>
  </si>
  <si>
    <t>&lt;0.1</t>
  </si>
  <si>
    <t xml:space="preserve">Note:  The "going rate"  is the percentage of "recent" high school graduates from Hawai‘i public and private high schools entering the University of Hawaii campuses in a given fall semester.  </t>
  </si>
  <si>
    <t>“Recent” high school graduates are those who completed high school in the school year immediately preceding enrollment in post-secondary education."</t>
  </si>
  <si>
    <t>Total Community Colleges</t>
  </si>
  <si>
    <t>American Indian/Alaskan Native</t>
  </si>
  <si>
    <t>Ethnicity: Hawaiian</t>
  </si>
  <si>
    <t>— Not reported</t>
  </si>
  <si>
    <t>Public Charter Schools</t>
  </si>
  <si>
    <t>Going Rate Fall UH System</t>
  </si>
  <si>
    <t>Education Laboratory PCS</t>
  </si>
  <si>
    <t>Hälau Ku Mana Charter*</t>
  </si>
  <si>
    <t>Hälau Lökahi Charter *</t>
  </si>
  <si>
    <t>Myron B. Thompson Academy PCS</t>
  </si>
  <si>
    <t xml:space="preserve">Hawaiÿi Technology Academy PCS </t>
  </si>
  <si>
    <t>Hakipu‘u Learning Center PCS*</t>
  </si>
  <si>
    <t>Ke Kula ‘O Samuel M. Kamakau *</t>
  </si>
  <si>
    <t xml:space="preserve">Connections PCS </t>
  </si>
  <si>
    <t>Hawaiÿi Academy of Arts &amp; Science PCS</t>
  </si>
  <si>
    <t>Ke Ana La‘ahana Charter*</t>
  </si>
  <si>
    <t>NA</t>
  </si>
  <si>
    <t>Kua ‘O Ka La PCS*</t>
  </si>
  <si>
    <t xml:space="preserve">Waters of Life Charter </t>
  </si>
  <si>
    <t>West Hawai‘i Explorations Academy</t>
  </si>
  <si>
    <t xml:space="preserve">Kïhei Public Charter </t>
  </si>
  <si>
    <t>Kanuikapono Learning Center</t>
  </si>
  <si>
    <t>Kawaikini PCS*</t>
  </si>
  <si>
    <t>Ke Kula Ni‘ihau ‘O Kekaha PCS*</t>
  </si>
  <si>
    <t>Kula Aupuni Ni‘ihau A Kahelelani*</t>
  </si>
  <si>
    <t xml:space="preserve">Note:  The "going rate" is the percentage of "recent" high school graduates from Hawai‘i public and private high schools entering the University of Hawai‘i campuses in a given fall semester.  </t>
  </si>
  <si>
    <t>* Hawaiian focused, Hawaiian Immersion.</t>
  </si>
  <si>
    <t>Ed Laboratory PCS: University Lab School became the Education Lab Public Charter School in August 2002.</t>
  </si>
  <si>
    <t>Myron B. Thompson Acad PCS: Formerly called Hawai‘i E-Charter.</t>
  </si>
  <si>
    <t>Hawai‘i Tech Acad PCS: First graduating class in June 2011.</t>
  </si>
  <si>
    <t>Hakipu‘u Learning Center PCS: First graduating class in June 2006.</t>
  </si>
  <si>
    <t>Connections PCS: First graduating class in June 2008.</t>
  </si>
  <si>
    <t>Ke Kula O Ehunuikaimalino: First graduating class in June 2007.</t>
  </si>
  <si>
    <t>Kua ‘O Ka La PCS: First graduating class in June 2007.</t>
  </si>
  <si>
    <t>Kanuikapono Charter School: Formerly called  Ipu Ha‘a Academy of Natural Sciences.  First graduates reported June 2005.</t>
  </si>
  <si>
    <t>Kawaikini PCS: First graduating class in June 2010.</t>
  </si>
  <si>
    <t>Kula Aupuni Ni‘ihau A Kahelelani: Formerly called Niihau School of Kekaha.  First graduates reported for June 2003.</t>
  </si>
  <si>
    <t>Hälau Ku Mana Charter</t>
  </si>
  <si>
    <t>Hawaiÿi Technology Academy PCS</t>
  </si>
  <si>
    <t>Hakipu‘u Learning Center PCS</t>
  </si>
  <si>
    <t>Ke Kula ‘O Samuel M. Kamakau</t>
  </si>
  <si>
    <t>Connections PCS</t>
  </si>
  <si>
    <t>Ke Ana La‘ahana Charter</t>
  </si>
  <si>
    <t>Kua ‘O Ka La PCS</t>
  </si>
  <si>
    <t>Kïhei Public Charter</t>
  </si>
  <si>
    <t>Kawaikini PCS</t>
  </si>
  <si>
    <t>Ke Kula Ni‘ihau ‘O Kekaha PCS</t>
  </si>
  <si>
    <t>Kula Aupuni Ni‘ihau A Kahelelani</t>
  </si>
  <si>
    <t xml:space="preserve"> "Recent" high school graduates are those who completed high school in the school year immediately preceding enrollment in post-secondary education.</t>
  </si>
  <si>
    <t>Educational Attainment</t>
  </si>
  <si>
    <t>Male</t>
  </si>
  <si>
    <t>Female</t>
  </si>
  <si>
    <t>Population 18 to 24 years</t>
  </si>
  <si>
    <t>Less than high school graduate</t>
  </si>
  <si>
    <t>Some college or associate's degree</t>
  </si>
  <si>
    <t>Bachelor's degree or higher</t>
  </si>
  <si>
    <t xml:space="preserve">  Less than 9th grade</t>
  </si>
  <si>
    <t xml:space="preserve">  9th to 12th grade, no diploma</t>
  </si>
  <si>
    <t xml:space="preserve">  High school graduate (includes equivalency)</t>
  </si>
  <si>
    <t xml:space="preserve">  Some college, no degree</t>
  </si>
  <si>
    <t xml:space="preserve">  Associate's degree</t>
  </si>
  <si>
    <t xml:space="preserve">  Bachelor's degree</t>
  </si>
  <si>
    <t xml:space="preserve">  Graduate or professional degree</t>
  </si>
  <si>
    <t>Population 25 to 34 years</t>
  </si>
  <si>
    <t xml:space="preserve">  High school graduate or higher</t>
  </si>
  <si>
    <t xml:space="preserve">  Bachelor's degree or higher</t>
  </si>
  <si>
    <t>Population 35 to 44 years</t>
  </si>
  <si>
    <t>Population 45 to 64 years</t>
  </si>
  <si>
    <t>Population 65 years and over</t>
  </si>
  <si>
    <t>POVERTY RATE FOR THE POPULATION 25 YEARS AND OVER FOR WHOM POVERTY STATUS IS DETERMINED BY EDUCATIONAL ATTAINMENT LEVEL</t>
  </si>
  <si>
    <t xml:space="preserve">  Less than high school graduate</t>
  </si>
  <si>
    <t xml:space="preserve">  Some college or associate's degree</t>
  </si>
  <si>
    <t>MEDIAN EARNINGS IN THE PAST 12 MONTHS (IN 2014 INFLATION-ADJUSTED DOLLARS)</t>
  </si>
  <si>
    <t xml:space="preserve">  Population 25 years and over with earnings</t>
  </si>
  <si>
    <t xml:space="preserve">    Less than high school graduate</t>
  </si>
  <si>
    <t xml:space="preserve">    High school graduate (includes equivalency)</t>
  </si>
  <si>
    <t xml:space="preserve">    Some college or associate's degree</t>
  </si>
  <si>
    <t xml:space="preserve">    Bachelor's degree</t>
  </si>
  <si>
    <t xml:space="preserve">    Graduate or professional degree</t>
  </si>
  <si>
    <t>Hawaii County</t>
  </si>
  <si>
    <t>Population 25 years and over with earnings</t>
  </si>
  <si>
    <t>Educational Attainment, Gender and Age</t>
  </si>
  <si>
    <t xml:space="preserve">  Male:</t>
  </si>
  <si>
    <t xml:space="preserve">    18 to 24 years:</t>
  </si>
  <si>
    <t xml:space="preserve">      Less than 9th grade</t>
  </si>
  <si>
    <t xml:space="preserve">      9th to 12th grade, no diploma</t>
  </si>
  <si>
    <t xml:space="preserve">      High school graduate, GED, or alternative</t>
  </si>
  <si>
    <t xml:space="preserve">      Some college, no degree</t>
  </si>
  <si>
    <t xml:space="preserve">      Associate's degree</t>
  </si>
  <si>
    <t xml:space="preserve">      Bachelor's degree</t>
  </si>
  <si>
    <t xml:space="preserve">      Graduate or professional degree</t>
  </si>
  <si>
    <t xml:space="preserve">    25 to 34 years:</t>
  </si>
  <si>
    <t xml:space="preserve">    35 to 44 years:</t>
  </si>
  <si>
    <t xml:space="preserve">    45 to 64 years:</t>
  </si>
  <si>
    <t xml:space="preserve">    65 years and over:</t>
  </si>
  <si>
    <t xml:space="preserve">  Female:</t>
  </si>
  <si>
    <t>High school graduate or higher</t>
  </si>
  <si>
    <t>Less than high school diploma</t>
  </si>
  <si>
    <t>Male, high school graduate or higher</t>
  </si>
  <si>
    <t>Female, high school graduate or higher</t>
  </si>
  <si>
    <t>Male, bachelor's degree or higher</t>
  </si>
  <si>
    <t>Female, bachelor's degree or higher</t>
  </si>
  <si>
    <t>Educational Attainment and Gender</t>
  </si>
  <si>
    <t xml:space="preserve">    No schooling completed</t>
  </si>
  <si>
    <t xml:space="preserve">    Nursery to 4th grade</t>
  </si>
  <si>
    <t xml:space="preserve">    5th and 6th grade</t>
  </si>
  <si>
    <t xml:space="preserve">    7th and 8th grade</t>
  </si>
  <si>
    <t xml:space="preserve">    9th grade</t>
  </si>
  <si>
    <t xml:space="preserve">    10th grade</t>
  </si>
  <si>
    <t xml:space="preserve">    11th grade</t>
  </si>
  <si>
    <t xml:space="preserve">    12th grade, no diploma</t>
  </si>
  <si>
    <t xml:space="preserve">    High school graduate, GED, or alternative</t>
  </si>
  <si>
    <t xml:space="preserve">    Some college, less than 1 year</t>
  </si>
  <si>
    <t xml:space="preserve">    Some college, 1 or more years, no degree</t>
  </si>
  <si>
    <t xml:space="preserve">    Associate's degree</t>
  </si>
  <si>
    <t xml:space="preserve">    Master's degree</t>
  </si>
  <si>
    <t xml:space="preserve">    Professional school degree</t>
  </si>
  <si>
    <t xml:space="preserve">    Doctorate degree</t>
  </si>
  <si>
    <t xml:space="preserve">Hawaiÿi </t>
  </si>
  <si>
    <t>Graduate or Professional Degree</t>
  </si>
  <si>
    <t>Fiscal Year (July 1 to June 30)</t>
  </si>
  <si>
    <t>Men</t>
  </si>
  <si>
    <t>Women</t>
  </si>
  <si>
    <t>Non-Hawaiian</t>
  </si>
  <si>
    <t xml:space="preserve">Grand Total </t>
  </si>
  <si>
    <t>Certificate of Achievement</t>
  </si>
  <si>
    <t xml:space="preserve">Associate Degrees </t>
  </si>
  <si>
    <t xml:space="preserve">Bachelor's Degrees </t>
  </si>
  <si>
    <t xml:space="preserve">Master's Degrees </t>
  </si>
  <si>
    <t xml:space="preserve">Doctoral Degrees </t>
  </si>
  <si>
    <t xml:space="preserve">Other </t>
  </si>
  <si>
    <t>Row %</t>
  </si>
  <si>
    <t>Col %</t>
  </si>
  <si>
    <t>Degree and Certificates Earned</t>
  </si>
  <si>
    <t>Associate Degrees</t>
  </si>
  <si>
    <t>Bachelor's Degrees</t>
  </si>
  <si>
    <t>Master's Degrees</t>
  </si>
  <si>
    <t>Doctoral Degrees</t>
  </si>
  <si>
    <t>Non-Hawaiian Students</t>
  </si>
  <si>
    <t> University of Hawai`I Campus</t>
  </si>
  <si>
    <t>University of Hawaiÿi at Mänoa</t>
  </si>
  <si>
    <t>University of Hawaiÿi at Hilo</t>
  </si>
  <si>
    <t>University of Hawaiÿi - West Oÿahu</t>
  </si>
  <si>
    <t>University of Hawaiÿi, Community Colleges</t>
  </si>
  <si>
    <t>Hawaiÿi Community College</t>
  </si>
  <si>
    <t>Honolulu Community College</t>
  </si>
  <si>
    <t>Kapiÿolani Community College</t>
  </si>
  <si>
    <t>Kauaÿi Community College</t>
  </si>
  <si>
    <t>Leeward Community College</t>
  </si>
  <si>
    <t>University of Hawaiÿi Maui College</t>
  </si>
  <si>
    <t>Windward Community College</t>
  </si>
  <si>
    <t>Degrees and Certificates Confered</t>
  </si>
  <si>
    <t>All Students Enrolled</t>
  </si>
  <si>
    <t>Certificates of Achievement</t>
  </si>
  <si>
    <t xml:space="preserve">2008-09 </t>
  </si>
  <si>
    <t xml:space="preserve">2009-10 </t>
  </si>
  <si>
    <t xml:space="preserve">2010-11 </t>
  </si>
  <si>
    <t xml:space="preserve">2011-12 </t>
  </si>
  <si>
    <t>Hawaiinuiakea School Hawaiian Knowledge</t>
  </si>
  <si>
    <t>School of Ocean &amp; Earth Science &amp; Tech</t>
  </si>
  <si>
    <t>College of Business Admin</t>
  </si>
  <si>
    <t>Col of Trop Ag &amp; Human Res</t>
  </si>
  <si>
    <t>University of Hawaii at Hilo</t>
  </si>
  <si>
    <t>College of Agriculture</t>
  </si>
  <si>
    <t>Col of Business &amp; Economics</t>
  </si>
  <si>
    <t>Ka Haka ÿUla O Keelikolani</t>
  </si>
  <si>
    <t>Humanities Division</t>
  </si>
  <si>
    <t>Professional Studies Division</t>
  </si>
  <si>
    <t>Social Sciences Division</t>
  </si>
  <si>
    <t>General &amp; Pre-Prof Ed</t>
  </si>
  <si>
    <t>Career &amp; Tech Ed</t>
  </si>
  <si>
    <t>University of Hawai`I Campus</t>
  </si>
  <si>
    <t>Total System</t>
  </si>
  <si>
    <t>University of Hawaiÿi, Community College Campus</t>
  </si>
  <si>
    <t>Survey Year</t>
  </si>
  <si>
    <t>Total Enrollment in United States</t>
  </si>
  <si>
    <t>Stanford University</t>
  </si>
  <si>
    <t>x</t>
  </si>
  <si>
    <t>University of California, San Diego</t>
  </si>
  <si>
    <t>Total institutions with enrollments</t>
  </si>
  <si>
    <t>Brigham Young University, Hawaiÿi</t>
  </si>
  <si>
    <t>Chaminade University of Honolulu</t>
  </si>
  <si>
    <t>Hawaiÿi Pacific University</t>
  </si>
  <si>
    <t>UH, Hawaiÿi Community College</t>
  </si>
  <si>
    <t>UH, Hilo</t>
  </si>
  <si>
    <t>UH, Honolulu Community College</t>
  </si>
  <si>
    <t>UH, Kapiÿolani Community College</t>
  </si>
  <si>
    <t>UH, Kauaÿi Community College</t>
  </si>
  <si>
    <t>UH, Leeward Community College</t>
  </si>
  <si>
    <t>UH, Mänoa</t>
  </si>
  <si>
    <t>UH, Maui Community College</t>
  </si>
  <si>
    <t>UH, West Oÿahu</t>
  </si>
  <si>
    <t>UH, Windward Community College</t>
  </si>
  <si>
    <t>Brigham Young University (UT)</t>
  </si>
  <si>
    <t>• Chaminade University of Honolulu: Chaminade College of Honolulu Renamed Chaminade University of Honolulu in 1977.</t>
  </si>
  <si>
    <t>• Brigham Young University, Hawaiÿi - Church College of Hawaiÿi Renamed Brigham Young University, Hawaiÿi in 1974; Became 4 Year Institution in 1960.</t>
  </si>
  <si>
    <t>• Church College of Hawaiÿi: Church College of Hawaii Renamed Brigham Young University, Hawaii in 1974; Became 4 Year Institution in 1960.</t>
  </si>
  <si>
    <t>• University of Hawaiÿi (UH), Hilo: Established as University of Hawaiÿi Extension Division; Became 4 Year Institution &amp; Renamed University of Hawaiÿi, Hilo (Aka Hilo College) in 1970; University of Hawaiÿi, Hawaiÿi Community College Established as Part of University of Hawaii, Hilo; Separated in 1991.</t>
  </si>
  <si>
    <t>• Hawaii Pacific University: Hawaii Pacific College Renamed Hawaii Pacific University (HPU) in 1990; Merged w/ Honolulu Christian College in 1966, Retained Name Hawaii Pacific College Merged w/ Hawaii Loa College in 1992, Retained Name Hawaii Pacific University.</t>
  </si>
  <si>
    <t>• University of Hawaiÿi (UH), Hawaiÿi Community College: Hawaiÿi Technical College Renamed University of Hawaiÿi, Hawaiÿi Community College in 1970, Was Part of University of Hawaiÿi (UH), Hilo; Separated from University of Hawaiÿi, Hilo in 1991.</t>
  </si>
  <si>
    <t>• University of Hawaiÿi (UH), Honolulu Community College: Honolulu Technical School Renamed University of Hawaiÿi, Honolulu Community College in 1966.</t>
  </si>
  <si>
    <t>• University of Hawaiÿi (UH), Kapiÿolani Community College: Kapiÿolani Technical School Renamed University of Hawaiÿi Kapiÿolani Community College in 1966.</t>
  </si>
  <si>
    <t>• University of Hawaiÿi (UH), Kauaÿi Community College: Kauaÿi Technical School Renamed University of Hawaiÿi, Kauaÿi Community College in 1965.</t>
  </si>
  <si>
    <t>• University of Hawaiÿi (UH), Maui Community College: Maui Technical School Renamed University of Hawaiÿi, Maui Community College in 1966; Became 4 Year Institution in 2009; Renamed University of Hawaiÿi, Maui College in 2010.</t>
  </si>
  <si>
    <t>• University of California, San Diego: University of California, Scripps Institute of Oceanography Renamed University of California, San Diego in 1960.</t>
  </si>
  <si>
    <t>• University of Hawaiÿi (UH), Mänoa: University of Hawaiÿi Renamed University of Hawaiÿi, Mänoa in 1972.</t>
  </si>
  <si>
    <t>• University of Hawaiÿi (UH), West Oÿahu: West Oÿahu College Renamed University of Hawaiÿi, West Oÿahu in 1989.</t>
  </si>
  <si>
    <t>The Language Enrollment Database offers access to enrollments in languages other than English from the twenty-two surveys conducted by the Modern Language Association (MLA) between 1958 and 2009 and funded by the United States Department of Education.</t>
  </si>
  <si>
    <t>Enrollment numbers are entered as reported to us by directors of institutional research or registrars. Users should note that the MLA surveys count course enrollments, not students. A student may be enrolled in more than one language course. A graduate student enrolled in an undergraduate course is counted as an undergraduate enrollment.</t>
  </si>
  <si>
    <t>Selected Languages Spoken at Home: 2000</t>
  </si>
  <si>
    <t>Age</t>
  </si>
  <si>
    <t>5 - 17 Years</t>
  </si>
  <si>
    <t>18 - 64 Years</t>
  </si>
  <si>
    <t>65 +  Years</t>
  </si>
  <si>
    <t>English</t>
  </si>
  <si>
    <t>All languages other than English combined</t>
  </si>
  <si>
    <t>Tagalog</t>
  </si>
  <si>
    <t>IIocano</t>
  </si>
  <si>
    <t>Spanish</t>
  </si>
  <si>
    <t>Cantonese</t>
  </si>
  <si>
    <t>German</t>
  </si>
  <si>
    <t>French</t>
  </si>
  <si>
    <t>Marshallese</t>
  </si>
  <si>
    <t>Bisayan</t>
  </si>
  <si>
    <t>Mandarin</t>
  </si>
  <si>
    <t>Micronesian</t>
  </si>
  <si>
    <t>Portuguese</t>
  </si>
  <si>
    <t>Pidgin</t>
  </si>
  <si>
    <t>Italian</t>
  </si>
  <si>
    <t>Chamorro</t>
  </si>
  <si>
    <t>Trukese</t>
  </si>
  <si>
    <t>Arabic</t>
  </si>
  <si>
    <t>Formosan</t>
  </si>
  <si>
    <t>Dutch</t>
  </si>
  <si>
    <t>Swedish</t>
  </si>
  <si>
    <t>Russian</t>
  </si>
  <si>
    <t>Totals</t>
  </si>
  <si>
    <t>Data are estimates based on a sample and are subject to sampling variability. Data are not displayed where there were insufficient samples with which to compute an estimate.</t>
  </si>
  <si>
    <t>Selected Languages Spoken at Home: 2005</t>
  </si>
  <si>
    <t>Other Pacific Island languages</t>
  </si>
  <si>
    <t>Indonesian</t>
  </si>
  <si>
    <t>Other Indo-European languages</t>
  </si>
  <si>
    <t>Greek</t>
  </si>
  <si>
    <t>Telugu</t>
  </si>
  <si>
    <t>Polish</t>
  </si>
  <si>
    <t>Serbian</t>
  </si>
  <si>
    <t>Malay</t>
  </si>
  <si>
    <t>Selected Languages Spoken at Home: 2006-2010</t>
  </si>
  <si>
    <t>French Creole</t>
  </si>
  <si>
    <t>State</t>
  </si>
  <si>
    <t>Hawaiian Spoken at Home</t>
  </si>
  <si>
    <t>Hawaiian Spoken at Home and Ability to Speak English</t>
  </si>
  <si>
    <t>Year: 2010</t>
  </si>
  <si>
    <t>Speak English “very well”</t>
  </si>
  <si>
    <t>Speak English “well”</t>
  </si>
  <si>
    <t>Speak English “not well”</t>
  </si>
  <si>
    <t>Speak English “not at all”</t>
  </si>
  <si>
    <t>Year: 2005</t>
  </si>
  <si>
    <t>Year: 2000</t>
  </si>
  <si>
    <t>Speak English “well” or “very well”</t>
  </si>
  <si>
    <t>Speak English “not well” or “not at all”</t>
  </si>
  <si>
    <r>
      <t>1</t>
    </r>
    <r>
      <rPr>
        <sz val="10"/>
        <rFont val="HawnHelv"/>
      </rPr>
      <t xml:space="preserve"> Degrees conferred (counted differently from degrees earned) is the number of diplomas issued.  Students who complete two or more major fields of study and are awarded the same type of degree from the same school or college are counted once for degrees conferred, but are multiple-counted for degrees earned.  To illustrate, if a student received two Bachelor of Arts (BA) degrees from the College of Arts &amp; Sciences, one in speech and another in journalism, he or she would be considered as having earned two degrees earned but only one degree conferred.  When students complete more than one major field of study in different schools or colleges, or receive more than one type of degree from the same school or college, both degrees conferred and degrees earned are multiple-counted.  For example, a student who received a BS in chemistry (College of Arts &amp; Sciences) and a BS in electrical engineering (College of Engineering) would be counted once under each college, for a total of two degrees conferred and two degrees earned.  Likewise, a student who received both a Bachelor of Education (BEd) degree and a Professional Diploma (PD) from the College of Education would be counted as having two degrees earned and two degrees conferred.</t>
    </r>
  </si>
  <si>
    <r>
      <t>2</t>
    </r>
    <r>
      <rPr>
        <sz val="10"/>
        <rFont val="HawnHelv"/>
      </rPr>
      <t xml:space="preserve"> The Auto Notation Credential program started in Fall 2013. Auto Notation Credentials are students who are currently enrolled at any UH CC who have completed the requirements for a lower level certificate (child certificate).</t>
    </r>
  </si>
  <si>
    <r>
      <t>3</t>
    </r>
    <r>
      <rPr>
        <sz val="10"/>
        <rFont val="HawnHelv"/>
      </rPr>
      <t xml:space="preserve"> The Reverse Transfer program started in Fall 2013. Reverse Transfers are students who are enrolled at any UH 4-year campus who have completed the requirements for an Associate's degree.</t>
    </r>
  </si>
  <si>
    <r>
      <t>4</t>
    </r>
    <r>
      <rPr>
        <sz val="10"/>
        <rFont val="HawnHelv"/>
      </rPr>
      <t xml:space="preserve"> Programs in following degrees and certificates were approved by the BOR: all Associates, all Baccalaureates, all Masters, all Doctorates, all Professional Practices, Certificate of Achievement (CA), Certificate in Dental Hygiene (CDH), Advanced Professional Certificate (APC), Post-Baccalaureate Certificate (PCERT), and Certificate in Teacher Ed (PDN).</t>
    </r>
  </si>
  <si>
    <r>
      <t>5</t>
    </r>
    <r>
      <rPr>
        <sz val="10"/>
        <rFont val="HawnHelv"/>
      </rPr>
      <t xml:space="preserve"> College of Pharmacy approved by the Board of Regents in October 2004.  The inaugural class was admitted in August 2007.</t>
    </r>
  </si>
  <si>
    <r>
      <t>6</t>
    </r>
    <r>
      <rPr>
        <sz val="10"/>
        <rFont val="HawnHelv"/>
      </rPr>
      <t xml:space="preserve"> School of Medicine reorganization effective Fall 2008: the Department of Allied Medical Sciences was reorganized into two separate departments, the Department of Medical Technology and Department of Speech Pathology and Audiology.  The Department of Speech Pathology and Audiology name change to Department of Communication Sciences and Disorders approved by the President in October 2008, effective Spring 2009.</t>
    </r>
  </si>
  <si>
    <r>
      <t>7</t>
    </r>
    <r>
      <rPr>
        <sz val="10"/>
        <rFont val="HawnHelv"/>
      </rPr>
      <t xml:space="preserve"> Myron B. Thompson School of Social Work was formerly called "School of Social Work".  Name change approved by the UH Board of Regents in September 2008.</t>
    </r>
  </si>
  <si>
    <r>
      <t>8</t>
    </r>
    <r>
      <rPr>
        <sz val="10"/>
        <rFont val="HawnHelv"/>
      </rPr>
      <t xml:space="preserve"> Beginning in Fall 2011, PCERT students are considered to be undergraduate students at Mänoa.  Therefore, they are not part of the Post-Baccalaureate counts as in prior years.</t>
    </r>
  </si>
  <si>
    <r>
      <t>1</t>
    </r>
    <r>
      <rPr>
        <sz val="10"/>
        <rFont val="HawnHelv"/>
      </rPr>
      <t xml:space="preserve"> The Reverse Transfer program started in Fall 2013. Reverse Transfers are students who are enrolled at any UH 4-year campus who have completed the requirements for an Associate's degree.</t>
    </r>
  </si>
  <si>
    <r>
      <t>3</t>
    </r>
    <r>
      <rPr>
        <sz val="10"/>
        <rFont val="HawnHelv"/>
      </rPr>
      <t xml:space="preserve"> Programs in following degrees and certificates were approved by the BOR: all Associates, all Baccalaureates, all Masters, all Doctorates, all Professional Practices, Certificate of Achievement (CA), Certificate in Dental Hygiene (CDH), Advanced Professional Certificate (APC), Post-Baccalaureate Certificate (PCERT), and Certificate in Teacher Ed (PDN).</t>
    </r>
  </si>
  <si>
    <r>
      <t>4</t>
    </r>
    <r>
      <rPr>
        <sz val="10"/>
        <rFont val="HawnHelv"/>
      </rPr>
      <t xml:space="preserve"> School of Medicine reorganization effective Fall 2008: the Department of Allied Medical Sciences was reorganized into two separate departments, the Department of Medical Technology and Department of Speech Pathology and Audiology.  The Department of Speech Pathology and Audiology name change to Department of Communication Sciences and Disorders approved by the President in October 2008, effective Spring 2009.</t>
    </r>
  </si>
  <si>
    <r>
      <t>5</t>
    </r>
    <r>
      <rPr>
        <sz val="10"/>
        <rFont val="HawnHelv"/>
      </rPr>
      <t xml:space="preserve"> Myron B. Thompson School of Social Work was formerly called "School of Social Work".  Name change approved by the UH Board of Regents in September 2008.</t>
    </r>
  </si>
  <si>
    <r>
      <t>6</t>
    </r>
    <r>
      <rPr>
        <sz val="10"/>
        <rFont val="HawnHelv"/>
      </rPr>
      <t xml:space="preserve"> College of Pharmacy approved by the Board of Regents in October 2004.  The inaugural class was admitted in August 2007.</t>
    </r>
  </si>
  <si>
    <r>
      <t>7</t>
    </r>
    <r>
      <rPr>
        <sz val="10"/>
        <rFont val="HawnHelv"/>
      </rPr>
      <t xml:space="preserve"> Education division established by the Chancellor in February 2009, retroactive to Fall 2008.</t>
    </r>
  </si>
  <si>
    <r>
      <t>Source:</t>
    </r>
    <r>
      <rPr>
        <sz val="10"/>
        <rFont val="HawnHelv"/>
      </rPr>
      <t xml:space="preserve"> US Census Bureau. 2006-2010 American Community Survey Selected Population Tables. B15001: Sex by Age by Educational Attainment for the Population 18 Years and over</t>
    </r>
  </si>
  <si>
    <r>
      <t xml:space="preserve">Source: </t>
    </r>
    <r>
      <rPr>
        <sz val="10"/>
        <rFont val="HawnHelv"/>
      </rPr>
      <t>U.S. Census Bureau, 2014 American Community Survey 1-Year Estimates. S1501: Educational Attainment.</t>
    </r>
  </si>
  <si>
    <r>
      <t>a</t>
    </r>
    <r>
      <rPr>
        <sz val="10"/>
        <rFont val="HawnHelv"/>
      </rPr>
      <t xml:space="preserve"> Mixed Asian Pacific Islander category was renamed Mixed Asian as a result of the migration to banner in Spring 2003. As of Fall 2006, Mixed Asian and Pacific Islander will no longer be reported as a separate line item.</t>
    </r>
  </si>
  <si>
    <r>
      <t>a</t>
    </r>
    <r>
      <rPr>
        <sz val="10"/>
        <rFont val="HawnHelv"/>
      </rPr>
      <t xml:space="preserve"> Hawaiian Ancestry headcount refers to the sum of students who self-reported Hawaiian ancestry on the UH System Application form and those who either did not answer the ancestry question or answered in the negative but who indicated Hawaiian ethnicity.</t>
    </r>
  </si>
  <si>
    <t xml:space="preserve">Home-Based, Other UH Camp </t>
  </si>
  <si>
    <r>
      <t>1</t>
    </r>
    <r>
      <rPr>
        <sz val="10"/>
        <rFont val="HawnHelv"/>
      </rPr>
      <t xml:space="preserve"> Effective Fall 2011, PCERT students at UH Mänoa are considered undergraduate students with an educational level of 'Post-Baccalaureate.'</t>
    </r>
  </si>
  <si>
    <r>
      <t>2</t>
    </r>
    <r>
      <rPr>
        <sz val="10"/>
        <rFont val="HawnHelv"/>
      </rPr>
      <t xml:space="preserve"> School of Medicine reorganization effective Fall 2008: the Department of Allied Medical Sciences was reorganized into two separate departments, the Department of Medical Technology and Department of Speech Pathology and Audiology.  The Department of Speech Pathology and Audiology name change to Department of Communication Sciences and Disorders approved by the President in October 2008, effective Spring 2009.</t>
    </r>
  </si>
  <si>
    <r>
      <t>3</t>
    </r>
    <r>
      <rPr>
        <sz val="10"/>
        <rFont val="HawnHelv"/>
      </rPr>
      <t xml:space="preserve"> Myron B. Thompson School of Social Work was formerly called "School of Social Work".  Name change approved by the UH Board of Regents in September 2008.</t>
    </r>
  </si>
  <si>
    <r>
      <t>4</t>
    </r>
    <r>
      <rPr>
        <sz val="10"/>
        <rFont val="HawnHelv"/>
      </rPr>
      <t xml:space="preserve"> Not Home-Based refers to students whose primary campus (as defined in Banner / ODS) is not the campus at which registered.</t>
    </r>
  </si>
  <si>
    <r>
      <t>Source:</t>
    </r>
    <r>
      <rPr>
        <sz val="10"/>
        <rFont val="HawnHelv"/>
      </rPr>
      <t xml:space="preserve"> US Census Bureau. 2014 American Community Survey 1-Year Estimates. S0201: Selected Population Profile in the United States.</t>
    </r>
  </si>
  <si>
    <r>
      <t>4-year Dropout Rate:</t>
    </r>
    <r>
      <rPr>
        <sz val="10"/>
        <rFont val="HawnHelv"/>
      </rPr>
      <t xml:space="preserve"> Percent of high school students who enter 9th grade at a school, do not return to the same school, and are either officially exited as a “drop-out” or whose exit status is undetermined.  Note: In school year 2004-05 a new reporting system for dropouts began resulting in figures that are non-comparable to past years’ figures.</t>
    </r>
  </si>
  <si>
    <r>
      <t>Graduation On-Time:</t>
    </r>
    <r>
      <rPr>
        <sz val="10"/>
        <rFont val="HawnHelv"/>
      </rPr>
      <t xml:space="preserve"> Percent of high school students who complete high school within four years of their 9th grade entry date.  Note. Hawaii’s current target is 80%.</t>
    </r>
  </si>
  <si>
    <r>
      <t>Others</t>
    </r>
    <r>
      <rPr>
        <sz val="10"/>
        <rFont val="HawnHelv"/>
      </rPr>
      <t>: percent of high school completers who received a special education certificate of completion in lieu of a diploma and students who have been attending school but did not graduate in the four-year time frame</t>
    </r>
  </si>
  <si>
    <t>7-12</t>
  </si>
  <si>
    <t>6-8</t>
  </si>
  <si>
    <t>6-12</t>
  </si>
  <si>
    <t>4-12</t>
  </si>
  <si>
    <r>
      <t>a</t>
    </r>
    <r>
      <rPr>
        <sz val="10"/>
        <rFont val="HawnHelv"/>
      </rPr>
      <t xml:space="preserve"> Incident rate per 1,000 enrolled students.</t>
    </r>
  </si>
  <si>
    <r>
      <t>Source:</t>
    </r>
    <r>
      <rPr>
        <sz val="10"/>
        <rFont val="HawnHelv"/>
      </rPr>
      <t xml:space="preserve"> Hawaiÿi State. Department of Education. School Status &amp; Improvement Report (SSIR)</t>
    </r>
  </si>
  <si>
    <r>
      <t>Source:</t>
    </r>
    <r>
      <rPr>
        <sz val="10"/>
        <rFont val="HawnHelv"/>
      </rPr>
      <t xml:space="preserve"> University of Hawaiÿi, Institutional Research Office, Fall Enrollment Report. Enrollment Table 4 Selected Student Characteristics.</t>
    </r>
  </si>
  <si>
    <r>
      <t>Source:</t>
    </r>
    <r>
      <rPr>
        <sz val="10"/>
        <rFont val="HawnHelv"/>
      </rPr>
      <t xml:space="preserve"> University of Hawaiÿi, Institutional Research Office, Fall Enrollment Report. Enrollment Table 5 Selected Student Characteristics.</t>
    </r>
  </si>
  <si>
    <r>
      <t>1</t>
    </r>
    <r>
      <rPr>
        <sz val="10"/>
        <rFont val="HawnHelv"/>
      </rPr>
      <t xml:space="preserve"> Excludes home schoolers and students who earned high school diplomas through the General Education Development (GED) examination.</t>
    </r>
  </si>
  <si>
    <r>
      <t>2</t>
    </r>
    <r>
      <rPr>
        <sz val="10"/>
        <rFont val="HawnHelv"/>
      </rPr>
      <t xml:space="preserve"> Entering freshmen only.</t>
    </r>
  </si>
  <si>
    <r>
      <t>3</t>
    </r>
    <r>
      <rPr>
        <sz val="10"/>
        <rFont val="HawnHelv"/>
      </rPr>
      <t xml:space="preserve"> Includes all regular first-time students; excludes specials (early admits).</t>
    </r>
  </si>
  <si>
    <r>
      <t>4</t>
    </r>
    <r>
      <rPr>
        <sz val="10"/>
        <rFont val="HawnHelv"/>
      </rPr>
      <t xml:space="preserve"> First graduating class in June 2014.</t>
    </r>
  </si>
  <si>
    <r>
      <t>5</t>
    </r>
    <r>
      <rPr>
        <sz val="10"/>
        <rFont val="HawnHelv"/>
      </rPr>
      <t xml:space="preserve"> School reported no graduates in school year 2013-14;  going rate is undefined.</t>
    </r>
  </si>
  <si>
    <r>
      <t>6</t>
    </r>
    <r>
      <rPr>
        <sz val="10"/>
        <rFont val="HawnHelv"/>
      </rPr>
      <t xml:space="preserve"> Laupahoehoe became a Public Charter School in school year 2012-13.</t>
    </r>
  </si>
  <si>
    <r>
      <t>7</t>
    </r>
    <r>
      <rPr>
        <sz val="10"/>
        <rFont val="HawnHelv"/>
      </rPr>
      <t xml:space="preserve"> First graduating class in June 2013.</t>
    </r>
  </si>
  <si>
    <r>
      <t>Source:</t>
    </r>
    <r>
      <rPr>
        <sz val="10"/>
        <rFont val="HawnHelv"/>
      </rPr>
      <t xml:space="preserve"> US Census Bureau. American Community Survey. 5-Year Estimates, Public Use Microdata Sample, 2006–2010. 2005 Summary File.. Census 2000 Summary File 3 (SF 3) (September 25, 2002). STP 258.</t>
    </r>
  </si>
  <si>
    <r>
      <t>Source:</t>
    </r>
    <r>
      <rPr>
        <sz val="10"/>
        <color theme="1"/>
        <rFont val="HawnHelv"/>
      </rPr>
      <t xml:space="preserve"> US Census Bureau. American Community Survey. 5-Year Estimates, Public Use Microdata Sample, 2006–2010.</t>
    </r>
  </si>
  <si>
    <r>
      <t xml:space="preserve">Source: </t>
    </r>
    <r>
      <rPr>
        <sz val="10"/>
        <rFont val="HawnHelv"/>
        <scheme val="minor"/>
      </rPr>
      <t>US. Bureau of the Census. Census 2000 Summary File 3 (SF 3) (September 25, 2002). STP 258.</t>
    </r>
  </si>
  <si>
    <r>
      <t>Source:</t>
    </r>
    <r>
      <rPr>
        <sz val="10"/>
        <rFont val="HawnHelv"/>
        <scheme val="minor"/>
      </rPr>
      <t xml:space="preserve"> US Census Bureau. American Community Survey. 5-Year Estimates, Public Use Microdata Sample, 2006–2010</t>
    </r>
  </si>
  <si>
    <t xml:space="preserve">Fall 2013 </t>
  </si>
  <si>
    <t xml:space="preserve">Fall 2012 </t>
  </si>
  <si>
    <t xml:space="preserve">Fall 2011 </t>
  </si>
  <si>
    <t xml:space="preserve">Fall 2010 </t>
  </si>
  <si>
    <t xml:space="preserve">Fall 2009 </t>
  </si>
  <si>
    <t xml:space="preserve">Fall 2008 </t>
  </si>
  <si>
    <t/>
  </si>
  <si>
    <r>
      <t xml:space="preserve">Source: </t>
    </r>
    <r>
      <rPr>
        <sz val="10"/>
        <rFont val="HawnHelv"/>
      </rPr>
      <t>U.S. Census Bureau, 2015 American Community Survey 1-Year Estimates. S1501: Educational Attainment.</t>
    </r>
  </si>
  <si>
    <t>Percent Males</t>
  </si>
  <si>
    <t>Percent Females</t>
  </si>
  <si>
    <t>MEDIAN EARNINGS IN THE PAST 12 MONTHS (IN 2015 INFLATION-ADJUSTED DOLLARS)</t>
  </si>
  <si>
    <t>Language Spoken at Home for Persons 5 Years and Over in Hawai‘i: 2000, 2005, 2006‑2010</t>
  </si>
  <si>
    <t>Students in Regular Classes</t>
  </si>
  <si>
    <r>
      <t>Source:</t>
    </r>
    <r>
      <rPr>
        <sz val="10"/>
        <rFont val="HawnHelv"/>
      </rPr>
      <t xml:space="preserve"> Hawaii Association of Independent Schools (HAIS). Private School Enrollment Report 2013-2014. </t>
    </r>
  </si>
  <si>
    <r>
      <t>Source:</t>
    </r>
    <r>
      <rPr>
        <sz val="10"/>
        <rFont val="HawnHelv"/>
      </rPr>
      <t xml:space="preserve"> Hawaii Association of Independent Schools (HAIS). Private School Enrollment Report 2012-2013. </t>
    </r>
  </si>
  <si>
    <r>
      <t>Source:</t>
    </r>
    <r>
      <rPr>
        <sz val="10"/>
        <rFont val="HawnHelv"/>
      </rPr>
      <t xml:space="preserve"> Hawaii Association of Independent Schools (HAIS). Private School Enrollment Report 2014-2015. </t>
    </r>
  </si>
  <si>
    <r>
      <t>Source:</t>
    </r>
    <r>
      <rPr>
        <sz val="10"/>
        <rFont val="HawnHelv"/>
      </rPr>
      <t xml:space="preserve"> Hawaii Association of Independent Schools (HAIS). Private School Enrollment Report 2015-2016. </t>
    </r>
  </si>
  <si>
    <t>2015-16</t>
  </si>
  <si>
    <t xml:space="preserve"> No Data</t>
  </si>
  <si>
    <r>
      <t xml:space="preserve">Source: </t>
    </r>
    <r>
      <rPr>
        <sz val="10"/>
        <rFont val="HawnHelv"/>
      </rPr>
      <t>US Census Bureau. 2011-2015 American Community Survey Selected Population Tables. B15002: Sex by Educational Attainment for the Population 25 Years and over</t>
    </r>
  </si>
  <si>
    <t>*****</t>
  </si>
  <si>
    <t>Fall 2015 *</t>
  </si>
  <si>
    <t>Fall 2016 *</t>
  </si>
  <si>
    <t>Fall 2015</t>
  </si>
  <si>
    <t>Fall 2016</t>
  </si>
  <si>
    <t>Office of Undergraduate Education</t>
  </si>
  <si>
    <r>
      <t>Source:</t>
    </r>
    <r>
      <rPr>
        <sz val="10"/>
        <color rgb="FF000000"/>
        <rFont val="HawnHelv"/>
      </rPr>
      <t xml:space="preserve"> University of Hawaiÿi, Institutional Research Office. High School Background of First-Time Students Fall 2016</t>
    </r>
  </si>
  <si>
    <r>
      <t>Source:</t>
    </r>
    <r>
      <rPr>
        <sz val="10"/>
        <rFont val="HawnHelv"/>
      </rPr>
      <t xml:space="preserve"> University of Hawaiÿi, Institutional Research Office. High School Background of First-Time Students Fall 2016.</t>
    </r>
  </si>
  <si>
    <t xml:space="preserve">  Asian</t>
  </si>
  <si>
    <t xml:space="preserve">  Hawaiian or Pacific Islander</t>
  </si>
  <si>
    <t xml:space="preserve"> Chinese</t>
  </si>
  <si>
    <t xml:space="preserve"> Filipino</t>
  </si>
  <si>
    <t xml:space="preserve"> Asian Indian</t>
  </si>
  <si>
    <t xml:space="preserve"> Japanese</t>
  </si>
  <si>
    <t xml:space="preserve"> Korean</t>
  </si>
  <si>
    <t xml:space="preserve"> Laotian</t>
  </si>
  <si>
    <t xml:space="preserve"> Mixed Asian</t>
  </si>
  <si>
    <t xml:space="preserve"> Other Asian</t>
  </si>
  <si>
    <t xml:space="preserve"> Thai</t>
  </si>
  <si>
    <t xml:space="preserve"> Vietnamese</t>
  </si>
  <si>
    <t xml:space="preserve"> Guamanian or Chamorro</t>
  </si>
  <si>
    <t xml:space="preserve"> Native Hawaiian or Part-Hawn</t>
  </si>
  <si>
    <t xml:space="preserve"> Micronesian (not GC)</t>
  </si>
  <si>
    <t xml:space="preserve"> Mixed Pacific Islander</t>
  </si>
  <si>
    <t xml:space="preserve"> Pacific Islander</t>
  </si>
  <si>
    <t xml:space="preserve"> Samoan</t>
  </si>
  <si>
    <t xml:space="preserve"> Tongan</t>
  </si>
  <si>
    <r>
      <t>Source:</t>
    </r>
    <r>
      <rPr>
        <sz val="10"/>
        <rFont val="HawnHelv"/>
        <family val="2"/>
      </rPr>
      <t xml:space="preserve"> US Census Bureau. 2011-2015 American Community Survey Selected Population Tables. DP02: Selected Social Characteristics in the United States.</t>
    </r>
  </si>
  <si>
    <r>
      <t>Source:</t>
    </r>
    <r>
      <rPr>
        <sz val="10"/>
        <rFont val="HawnHelv"/>
      </rPr>
      <t xml:space="preserve"> US Census Bureau. 2011-2015 American Community Survey Selected Population Tables. DP02: Selected Social Characteristics in the United States.</t>
    </r>
  </si>
  <si>
    <r>
      <t>Source:</t>
    </r>
    <r>
      <rPr>
        <sz val="10"/>
        <color theme="1"/>
        <rFont val="HawnHelv"/>
      </rPr>
      <t xml:space="preserve"> US Census Bureau. 2011-2015 American Community Survey Selected Population Tables. DP02: Selected Social Characteristics in the United States.</t>
    </r>
  </si>
  <si>
    <r>
      <t>Source:</t>
    </r>
    <r>
      <rPr>
        <sz val="10"/>
        <rFont val="HawnHelv"/>
      </rPr>
      <t xml:space="preserve"> US Census Bureau. 2011-2015 American Community Survey Selected Population Tables. DP02: Selected Social Characteristics in the United </t>
    </r>
  </si>
  <si>
    <r>
      <t xml:space="preserve">Source: </t>
    </r>
    <r>
      <rPr>
        <sz val="10"/>
        <color indexed="8"/>
        <rFont val="HawnHelv"/>
      </rPr>
      <t>US Census Bureau. 2016 American Community Survey 1-Year Estimates. DP02: Selected Social Characteristics in the United States</t>
    </r>
  </si>
  <si>
    <r>
      <t xml:space="preserve">Source: </t>
    </r>
    <r>
      <rPr>
        <sz val="10"/>
        <color indexed="8"/>
        <rFont val="HawnHelv"/>
      </rPr>
      <t>US Census Bureau. 2015 American Community Survey 1-Year Estimates. DP02: Selected Social Characteristics in the United States</t>
    </r>
  </si>
  <si>
    <r>
      <t xml:space="preserve">Source: </t>
    </r>
    <r>
      <rPr>
        <sz val="10"/>
        <color indexed="8"/>
        <rFont val="HawnHelv"/>
      </rPr>
      <t>US Census Bureau. 2014 American Community Survey 1-Year Estimates. DP02: Selected Social Characteristics in the United States</t>
    </r>
  </si>
  <si>
    <r>
      <t xml:space="preserve">Source: </t>
    </r>
    <r>
      <rPr>
        <sz val="10"/>
        <rFont val="HawnHelv"/>
      </rPr>
      <t>U.S. Census Bureau, 2016 American Community Survey 1-Year Estimates. S1501: Educational Attainment.</t>
    </r>
  </si>
  <si>
    <r>
      <rPr>
        <b/>
        <sz val="11"/>
        <color indexed="8"/>
        <rFont val="HawnHelv"/>
      </rPr>
      <t>Table 4.47d</t>
    </r>
    <r>
      <rPr>
        <sz val="11"/>
        <color indexed="8"/>
        <rFont val="HawnHelv"/>
      </rPr>
      <t xml:space="preserve">  Educational Attainment by Gender in Maui County: 2015</t>
    </r>
  </si>
  <si>
    <r>
      <rPr>
        <b/>
        <sz val="11"/>
        <color indexed="8"/>
        <rFont val="HawnHelv"/>
      </rPr>
      <t>Table 4.47d</t>
    </r>
    <r>
      <rPr>
        <sz val="11"/>
        <color indexed="8"/>
        <rFont val="HawnHelv"/>
      </rPr>
      <t xml:space="preserve">  Educational Attainment by Gender in Maui County: 2014</t>
    </r>
  </si>
  <si>
    <r>
      <t xml:space="preserve">Source: </t>
    </r>
    <r>
      <rPr>
        <sz val="10"/>
        <color indexed="8"/>
        <rFont val="HawnHelv"/>
      </rPr>
      <t>US Census Bureau. 2016 American Community Survey 1-Year Estimates. S0201: Selected Population Profile in the United States.</t>
    </r>
  </si>
  <si>
    <r>
      <t xml:space="preserve">Source: </t>
    </r>
    <r>
      <rPr>
        <sz val="10"/>
        <color indexed="8"/>
        <rFont val="HawnHelv"/>
      </rPr>
      <t>US Census Bureau. 2015 American Community Survey 1-Year Estimates. S0201: Selected Population Profile in the United States.</t>
    </r>
  </si>
  <si>
    <r>
      <t xml:space="preserve">Source: </t>
    </r>
    <r>
      <rPr>
        <sz val="10"/>
        <color indexed="8"/>
        <rFont val="HawnHelv"/>
      </rPr>
      <t>US Census Bureau. 2014 American Community Survey 1-Year Estimates. S0201: Selected Population Profile in the United States.</t>
    </r>
  </si>
  <si>
    <t>SY 2011-12</t>
  </si>
  <si>
    <t>SY 2012-13</t>
  </si>
  <si>
    <t>Public School Native Hawaiian Enrollment by Grade in Hawai‘i: SY 2015‑2016</t>
  </si>
  <si>
    <t>Public School Native Hawaiian Enrollment by District in Hawai‘i: SY 2015‑2016</t>
  </si>
  <si>
    <t>Arts, Project Base Learning</t>
  </si>
  <si>
    <r>
      <t>Source:</t>
    </r>
    <r>
      <rPr>
        <sz val="10"/>
        <rFont val="HawnHelv"/>
      </rPr>
      <t xml:space="preserve"> State of Hawaii. Department of Education. School Status &amp; Improvement Report (SSIR). 2015-2016</t>
    </r>
  </si>
  <si>
    <r>
      <t>Source:</t>
    </r>
    <r>
      <rPr>
        <sz val="10"/>
        <rFont val="HawnHelv"/>
      </rPr>
      <t xml:space="preserve"> Hawaiÿi State. Department of Education. School Status &amp; Improvement Report (SSIR). </t>
    </r>
  </si>
  <si>
    <r>
      <t xml:space="preserve">Source: </t>
    </r>
    <r>
      <rPr>
        <sz val="10"/>
        <rFont val="HawnHelv"/>
      </rPr>
      <t>U.S. Census Bureau. 2011-2015 American Community Survey Selected Population Tables. DP02: Selected Social Characteristics in the United States.</t>
    </r>
  </si>
  <si>
    <t>University of Hawai‘i at Mänoa</t>
  </si>
  <si>
    <t>Kanu o ka ‘Āina Charter</t>
  </si>
  <si>
    <t>Kanu o ka ‘Āina Charter*</t>
  </si>
  <si>
    <r>
      <t>1</t>
    </r>
    <r>
      <rPr>
        <sz val="10"/>
        <color rgb="FF000000"/>
        <rFont val="HawnHelv"/>
      </rPr>
      <t xml:space="preserve"> Effective Fall 2011, PCERT students at UH Mänoa are considered undergraduate students with an educational level of 'Post-Baccalaureate.'</t>
    </r>
  </si>
  <si>
    <r>
      <t>2</t>
    </r>
    <r>
      <rPr>
        <sz val="10"/>
        <color rgb="FF000000"/>
        <rFont val="HawnHelv"/>
      </rPr>
      <t xml:space="preserve"> School of Medicine reorganization effective Fall 2008: the Department of Allied Medical Sciences was reorganized into two separate departments, the Department of Medical Technology and Department of Speech Pathology and Audiology.  The Department of Speech Pathology and Audiology name change to Department of Communication Sciences and Disorders approved by the President in October 2008, effective Spring 2009.</t>
    </r>
  </si>
  <si>
    <r>
      <t>3</t>
    </r>
    <r>
      <rPr>
        <sz val="10"/>
        <color rgb="FF000000"/>
        <rFont val="HawnHelv"/>
      </rPr>
      <t xml:space="preserve"> Myron B. Thompson School of Social Work was formerly called "School of Social Work".  Name change approved by the UH Board of Regents in September 2008.</t>
    </r>
  </si>
  <si>
    <r>
      <t>4</t>
    </r>
    <r>
      <rPr>
        <sz val="10"/>
        <color rgb="FF000000"/>
        <rFont val="HawnHelv"/>
      </rPr>
      <t xml:space="preserve"> Not Home-Based refers to students whose primary campus (as defined in Banner / ODS) is not the campus at which registered.</t>
    </r>
  </si>
  <si>
    <t>Modern Language Association: Language Enrollment Database, 1958–2016</t>
  </si>
  <si>
    <r>
      <t>Source:</t>
    </r>
    <r>
      <rPr>
        <sz val="10"/>
        <rFont val="HawnHelv"/>
      </rPr>
      <t xml:space="preserve"> Hawaii Association of Independent Schools (HAIS). Private School Enrollment Report 2016-2017.</t>
    </r>
  </si>
  <si>
    <t>Chapter 6</t>
  </si>
  <si>
    <t>Table</t>
  </si>
  <si>
    <t>EDUCATION</t>
  </si>
  <si>
    <t>Total US Population</t>
  </si>
  <si>
    <t>% Margin of Error</t>
  </si>
  <si>
    <t xml:space="preserve">  Nursery school, preschool</t>
  </si>
  <si>
    <t xml:space="preserve">  Kindergarten</t>
  </si>
  <si>
    <t xml:space="preserve">  Elementary school (grades 1-8)</t>
  </si>
  <si>
    <t xml:space="preserve">  High school (grades 9-12)</t>
  </si>
  <si>
    <t xml:space="preserve">  College or graduate school</t>
  </si>
  <si>
    <t>Total State Population</t>
  </si>
  <si>
    <t>Total County Population</t>
  </si>
  <si>
    <t>School Enrollment by Level of School for the Population 3 Years and over</t>
  </si>
  <si>
    <t xml:space="preserve">  Enrolled in school:</t>
  </si>
  <si>
    <t xml:space="preserve">    Enrolled in nursery school, preschool</t>
  </si>
  <si>
    <t xml:space="preserve">    Enrolled in kindergarten</t>
  </si>
  <si>
    <t xml:space="preserve">    Enrolled in grade 1 to grade 4</t>
  </si>
  <si>
    <t xml:space="preserve">    Enrolled in grade 5 to grade 8</t>
  </si>
  <si>
    <t xml:space="preserve">    Enrolled in grade 9 to grade 12</t>
  </si>
  <si>
    <t xml:space="preserve">    Enrolled in college, undergraduate years</t>
  </si>
  <si>
    <t xml:space="preserve">    Graduate or professional school</t>
  </si>
  <si>
    <t xml:space="preserve">  Not enrolled in school</t>
  </si>
  <si>
    <t>Gender</t>
  </si>
  <si>
    <t>Public school</t>
  </si>
  <si>
    <t>Private school</t>
  </si>
  <si>
    <r>
      <t xml:space="preserve">Source: </t>
    </r>
    <r>
      <rPr>
        <sz val="10"/>
        <rFont val="HawnHelv"/>
      </rPr>
      <t>U.S. Census Bureau, 2006-2010 American Community Survey. B14003: Sex by School Enrollment by Type of School by Age for the Population 3 Years and over.</t>
    </r>
  </si>
  <si>
    <t>Enrolled in public college or graduate school:</t>
  </si>
  <si>
    <t>Enrolled in private college or graduate school:</t>
  </si>
  <si>
    <t>Not enrolled in college or graduate school:</t>
  </si>
  <si>
    <r>
      <t>Source:</t>
    </r>
    <r>
      <rPr>
        <sz val="10"/>
        <rFont val="HawnHelv"/>
      </rPr>
      <t xml:space="preserve"> U.S. Census Bureau, 2006-2010 American Community Survey. B14004: Sex by College or Graduate School Enrollment by Type of School by Age for the Population 15 Years and over.</t>
    </r>
  </si>
  <si>
    <t xml:space="preserve">  Percent high school graduate or higher</t>
  </si>
  <si>
    <t xml:space="preserve">  Percent bachelor's degree or higher</t>
  </si>
  <si>
    <r>
      <t>Source:</t>
    </r>
    <r>
      <rPr>
        <sz val="10"/>
        <rFont val="HawnHelv"/>
      </rPr>
      <t xml:space="preserve"> U.S. Census Bureau, 2006-2010 American Community Survey. DP02: Selected Social Characteristics in the United States.</t>
    </r>
  </si>
  <si>
    <t>Sex by Educational Attainment for the Population 25 Years and over</t>
  </si>
  <si>
    <r>
      <t xml:space="preserve">Source: </t>
    </r>
    <r>
      <rPr>
        <sz val="10"/>
        <rFont val="HawnHelv"/>
      </rPr>
      <t>U.S. Census Bureau, 2006-2010 American Community Survey. B15001: Sex by Age by Educational Attainment for the Population 18 Years and over.</t>
    </r>
  </si>
  <si>
    <r>
      <t xml:space="preserve">Source: </t>
    </r>
    <r>
      <rPr>
        <sz val="10"/>
        <rFont val="HawnHelv"/>
      </rPr>
      <t>U.S. Census Bureau. 2006-2010 American Community Survey Selected Population Tables. DP02: Selected Social Characteristics in the United States.</t>
    </r>
  </si>
  <si>
    <t>Total Hawaiÿi County Population</t>
  </si>
  <si>
    <t>Total Honolulu County Population</t>
  </si>
  <si>
    <t>Total Kauaÿi County Population</t>
  </si>
  <si>
    <t>Total Maui County Population</t>
  </si>
  <si>
    <t>School Enrollment of Native Hawaiians by County in Hawai‘i: Aggregated Years 2006-2010, 2011‑2015</t>
  </si>
  <si>
    <r>
      <t>Source:</t>
    </r>
    <r>
      <rPr>
        <sz val="10"/>
        <rFont val="HawnHelv"/>
        <family val="2"/>
      </rPr>
      <t xml:space="preserve"> US Census Bureau. 2006-2010 American Community Survey Selected Population Tables. DP02: Selected Social Characteristics in the United States.</t>
    </r>
  </si>
  <si>
    <t>School Enrollment of Native Hawaiians in Nursery School/Preschool by State: Aggregated Years 2006-2010, 2011‑2015</t>
  </si>
  <si>
    <t>School Enrollment of Native Hawaiians in Kindergarten by State: Aggregated Years 2006-2010, 2011‑2015</t>
  </si>
  <si>
    <t>School Enrollment of Native Hawaiians in Elementary School (Grades 1‑8) by State: Aggregated Years 2006-2010, 2011‑2015</t>
  </si>
  <si>
    <t>School Enrollment of Native Hawaiians in High School (Grades 9‑12) by State: Aggregated Years 2006-2010, 2011‑2015</t>
  </si>
  <si>
    <t>School Enrollment of Native Hawaiians in College or Graduate School by State: Aggregated Years 2006-2010, 2011‑2015</t>
  </si>
  <si>
    <t>State of Hawaii</t>
  </si>
  <si>
    <t>Kauai County</t>
  </si>
  <si>
    <t>Total Kauai County Population</t>
  </si>
  <si>
    <r>
      <t xml:space="preserve">Source: </t>
    </r>
    <r>
      <rPr>
        <sz val="10"/>
        <rFont val="HawnHelv"/>
      </rPr>
      <t>US Census Bureau. 2006-2010 American Community Survey Selected Population Tables. B15002: Sex by Educational Attainment for the Population 25 Years and over</t>
    </r>
  </si>
  <si>
    <t>Native Hawaiian Educational Attainment by Gender for the Population 25 years: : Aggregated Years 2006-2010, 2011‑2015</t>
  </si>
  <si>
    <t>Educational Attainment of Native Hawaiians by County in Hawai‘i: Aggregated Years 2006-2010, 2011‑2015</t>
  </si>
  <si>
    <r>
      <t>Source:</t>
    </r>
    <r>
      <rPr>
        <sz val="10"/>
        <rFont val="HawnHelv"/>
      </rPr>
      <t xml:space="preserve"> US Census Bureau. 2006-2010 American Community Survey Selected Population Tables. DP02: Selected Social Characteristics in the United </t>
    </r>
  </si>
  <si>
    <t>Educational Attainment of High School Graduate or Higher or Bachelor‘s Degree or Higher for Native Hawaiians by State:Aggregated Years 2006-2010, 2011‑2015</t>
  </si>
  <si>
    <t>Educational Attainment of Less than 9th Grade for Native Hawaiians by State: Aggregated Years 2011‑2015</t>
  </si>
  <si>
    <t>Educational Attainment of 9th to 12th Grade, No Diploma for Native Hawaiians by State: Aggregated Years 2006-2010, 2011‑2015</t>
  </si>
  <si>
    <t>Educational Attainment of High School Graduate (includes equivalency) for Native Hawaiians by State: Aggregated Years 2006-2010, 2011‑2015</t>
  </si>
  <si>
    <t>Educational Attainment of Some College, No Degree for Native Hawaiians by State: Aggregated Years 2006-2010, 2011‑2015</t>
  </si>
  <si>
    <t>Educational Attainment of Associate’s Degree for Native Hawaiians by State: Aggregated Years 2006-2010, 2011‑2015</t>
  </si>
  <si>
    <t>Educational Attainment of Bachelor‘s Degree for Native Hawaiians by State: Aggregated Years 2006-2010, 2011‑2015</t>
  </si>
  <si>
    <t>Educational Attainment of Graduate or Professional Degree for Native Hawaiians by State: Aggregated Years 2006-2010, 2011‑2015</t>
  </si>
  <si>
    <r>
      <t>Source:</t>
    </r>
    <r>
      <rPr>
        <sz val="10"/>
        <rFont val="HawnHelv"/>
      </rPr>
      <t xml:space="preserve"> U.S. Census Bureau, 2011-2015 American Community Survey Selected Population Tables. DP02: Selected Social Characteristics in the United States.</t>
    </r>
  </si>
  <si>
    <t>Native Hawaiian School Enrollment in US, Hawaiÿi, and Counties: Aggregated Years 2006‑2010, 2011-2015</t>
  </si>
  <si>
    <r>
      <t xml:space="preserve">Source: </t>
    </r>
    <r>
      <rPr>
        <sz val="10"/>
        <rFont val="HawnHelv"/>
      </rPr>
      <t>U.S. Census Bureau, 2011-2015 American Community Survey Selected Population Tables. B14001: School Enrollment by Level of School for the Population 3 Years and over.</t>
    </r>
  </si>
  <si>
    <t>Native Hawaiian School Enrollment by Level in US, Hawaiÿi, and Counties: Aggregated Years 2006‑2010, 2011-2015</t>
  </si>
  <si>
    <t>Native Hawaiian Educational Attainment US, Hawaiÿi, and Counties: Aggregated Years 2006‑2010, 2011-2015</t>
  </si>
  <si>
    <r>
      <t>Source:</t>
    </r>
    <r>
      <rPr>
        <sz val="10"/>
        <rFont val="HawnHelv"/>
      </rPr>
      <t xml:space="preserve"> U.S. Census Bureau, 2011-2015 American Community Survey Selected Population Tables. B15002: Sex by Educational Attainment for the Population 25 Years and over.</t>
    </r>
  </si>
  <si>
    <t>Native Hawaiian Educational Attainment by Gender and County: Aggregated Years 2006‑2010, 2011-2015</t>
  </si>
  <si>
    <r>
      <t xml:space="preserve">Source: </t>
    </r>
    <r>
      <rPr>
        <sz val="10"/>
        <rFont val="HawnHelv"/>
      </rPr>
      <t>US Census Bureau. 2017 American Community Survey 1-Year Estimates. DP02: Selected Social Characteristics in the United States</t>
    </r>
  </si>
  <si>
    <r>
      <t xml:space="preserve">Source: </t>
    </r>
    <r>
      <rPr>
        <sz val="10"/>
        <rFont val="HawnHelv"/>
      </rPr>
      <t>US Census Bureau. 2016 American Community Survey 1-Year Estimates. DP02: Selected Social Characteristics in the United States</t>
    </r>
  </si>
  <si>
    <r>
      <t xml:space="preserve">Source: </t>
    </r>
    <r>
      <rPr>
        <sz val="10"/>
        <rFont val="HawnHelv"/>
      </rPr>
      <t>US Census Bureau. 2015 American Community Survey 1-Year Estimates. DP02: Selected Social Characteristics in the United States</t>
    </r>
  </si>
  <si>
    <r>
      <t xml:space="preserve">Source: </t>
    </r>
    <r>
      <rPr>
        <sz val="10"/>
        <rFont val="HawnHelv"/>
      </rPr>
      <t>US Census Bureau. 2014 American Community Survey 1-Year Estimates. DP02: Selected Social Characteristics in the United States</t>
    </r>
  </si>
  <si>
    <r>
      <t xml:space="preserve">Source: </t>
    </r>
    <r>
      <rPr>
        <sz val="10"/>
        <color indexed="8"/>
        <rFont val="HawnHelv"/>
      </rPr>
      <t>US Census Bureau. 2017 American Community Survey 1-Year Estimates. DP02: Selected Social Characteristics in the United States</t>
    </r>
  </si>
  <si>
    <t>An '(X)' means that the estimate is not applicable or not available</t>
  </si>
  <si>
    <r>
      <t xml:space="preserve">Source: </t>
    </r>
    <r>
      <rPr>
        <sz val="10"/>
        <rFont val="HawnHelv"/>
      </rPr>
      <t>U.S. Census Bureau, 2017 American Community Survey 1-Year Estimates. S1501: Educational Attainment.</t>
    </r>
  </si>
  <si>
    <t>MEDIAN EARNINGS IN THE PAST 12 MONTHS (IN 2016 INFLATION-ADJUSTED DOLLARS)</t>
  </si>
  <si>
    <r>
      <t xml:space="preserve">Source: </t>
    </r>
    <r>
      <rPr>
        <sz val="10"/>
        <color indexed="8"/>
        <rFont val="HawnHelv"/>
      </rPr>
      <t>US Census Bureau. 2017 American Community Survey 1-Year Estimates. S0201: Selected Population Profile in the United States.</t>
    </r>
  </si>
  <si>
    <t xml:space="preserve"> Population 25 years and over</t>
  </si>
  <si>
    <r>
      <t xml:space="preserve">Source: </t>
    </r>
    <r>
      <rPr>
        <sz val="10"/>
        <rFont val="HawnHelv"/>
      </rPr>
      <t>U.S. Census Bureau, 2006-2010 American Community Survey. B14001: School Enrollment by Level of School for the Population 3 Years and over.</t>
    </r>
  </si>
  <si>
    <t>Introduction Chapter 6 Education</t>
  </si>
  <si>
    <t>Asian two or more</t>
  </si>
  <si>
    <t>Indo-Chinese</t>
  </si>
  <si>
    <t>Multiple, two or more</t>
  </si>
  <si>
    <t>Other Pacific Islander</t>
  </si>
  <si>
    <t>Pacific Islander two or more</t>
  </si>
  <si>
    <t>White two or more</t>
  </si>
  <si>
    <t>Hawaiian/Part-Hawaiian</t>
  </si>
  <si>
    <t>SY 2011‐12</t>
  </si>
  <si>
    <t xml:space="preserve">SY 2013-14 </t>
  </si>
  <si>
    <t>SY 2014-15</t>
  </si>
  <si>
    <t>SY 2015-16</t>
  </si>
  <si>
    <t>SY 2016-17</t>
  </si>
  <si>
    <t>2016-17</t>
  </si>
  <si>
    <t>Charter Schools</t>
  </si>
  <si>
    <t>Department Schools</t>
  </si>
  <si>
    <r>
      <t>Source:</t>
    </r>
    <r>
      <rPr>
        <sz val="10"/>
        <rFont val="HawnHelv"/>
      </rPr>
      <t> Hawaii State Department of Education: Office of Strategy, Innovation and Performance Assessment and Accountability Branch: Accountability Section. HIDOE Databook</t>
    </r>
  </si>
  <si>
    <r>
      <rPr>
        <b/>
        <sz val="10"/>
        <color theme="1"/>
        <rFont val="HawnHelv"/>
      </rPr>
      <t>Source:</t>
    </r>
    <r>
      <rPr>
        <sz val="10"/>
        <color theme="1"/>
        <rFont val="HawnHelv"/>
      </rPr>
      <t> Hawaii State Department of Education: Office of Strategy, Innovation and Performance Assessment and Accountability Branch: Accountability Section. HIDOE Databook</t>
    </r>
  </si>
  <si>
    <t>Fall 2017 *</t>
  </si>
  <si>
    <t>Fall 2018 *</t>
  </si>
  <si>
    <t>Fall 2017</t>
  </si>
  <si>
    <t>Fall 2018</t>
  </si>
  <si>
    <t xml:space="preserve">Graduate </t>
  </si>
  <si>
    <t>Hawaiian Only (including ancestry and race): University of Hawaiÿi at Mänoa: Fall 2017</t>
  </si>
  <si>
    <t>All Ethnicities: University of Hawaiÿi at Mänoa: Fall 2017</t>
  </si>
  <si>
    <t>Hawaiian Only (including ancestry and race): University of Hawaiÿi at Mänoa: Fall 2016</t>
  </si>
  <si>
    <t>All Ethnicities: University of Hawaiÿi at Mänoa: Fall 2016</t>
  </si>
  <si>
    <t>Hawaiian Only (including ancestry and race): University of Hawaiÿi at Mänoa: Fall 2018</t>
  </si>
  <si>
    <t>All Ethnicities: University of Hawaiÿi at Mänoa: Fall 2018</t>
  </si>
  <si>
    <t xml:space="preserve">Länaÿi </t>
  </si>
  <si>
    <t xml:space="preserve">Molokaÿi </t>
  </si>
  <si>
    <t>Oÿahu, Special</t>
  </si>
  <si>
    <r>
      <rPr>
        <vertAlign val="superscript"/>
        <sz val="10"/>
        <rFont val="HawnHelv"/>
        <scheme val="minor"/>
      </rPr>
      <t>1</t>
    </r>
    <r>
      <rPr>
        <sz val="10"/>
        <rFont val="HawnHelv"/>
        <scheme val="minor"/>
      </rPr>
      <t xml:space="preserve">  Entering freshmen only. </t>
    </r>
  </si>
  <si>
    <r>
      <rPr>
        <vertAlign val="superscript"/>
        <sz val="10"/>
        <rFont val="HawnHelv"/>
        <scheme val="minor"/>
      </rPr>
      <t>2</t>
    </r>
    <r>
      <rPr>
        <sz val="10"/>
        <rFont val="HawnHelv"/>
        <scheme val="minor"/>
      </rPr>
      <t xml:space="preserve">  Includes all regular first-time students;  excludes specials (early admits and concurrents).</t>
    </r>
  </si>
  <si>
    <r>
      <rPr>
        <vertAlign val="superscript"/>
        <sz val="10"/>
        <rFont val="HawnHelv"/>
        <scheme val="minor"/>
      </rPr>
      <t xml:space="preserve">3 </t>
    </r>
    <r>
      <rPr>
        <sz val="10"/>
        <rFont val="HawnHelv"/>
        <scheme val="minor"/>
      </rPr>
      <t xml:space="preserve"> Includes American military bases overseas.</t>
    </r>
  </si>
  <si>
    <r>
      <rPr>
        <vertAlign val="superscript"/>
        <sz val="10"/>
        <rFont val="HawnHelv"/>
        <scheme val="minor"/>
      </rPr>
      <t>4</t>
    </r>
    <r>
      <rPr>
        <sz val="10"/>
        <rFont val="HawnHelv"/>
        <scheme val="minor"/>
      </rPr>
      <t xml:space="preserve">  Includes U.S. Possessions, U.S. Commonwealths and republics within the Compact of Free Association.</t>
    </r>
  </si>
  <si>
    <r>
      <rPr>
        <vertAlign val="superscript"/>
        <sz val="10"/>
        <rFont val="HawnHelv"/>
        <scheme val="minor"/>
      </rPr>
      <t>5</t>
    </r>
    <r>
      <rPr>
        <sz val="10"/>
        <rFont val="HawnHelv"/>
        <scheme val="minor"/>
      </rPr>
      <t xml:space="preserve">  Students who earned high school diplomas through completion of the General Education Development (GED) examination.</t>
    </r>
  </si>
  <si>
    <r>
      <rPr>
        <vertAlign val="superscript"/>
        <sz val="10"/>
        <rFont val="HawnHelv"/>
        <scheme val="minor"/>
      </rPr>
      <t>6</t>
    </r>
    <r>
      <rPr>
        <sz val="10"/>
        <rFont val="HawnHelv"/>
        <scheme val="minor"/>
      </rPr>
      <t xml:space="preserve">  Includes records with invalid high school code or no data on high school attended.</t>
    </r>
  </si>
  <si>
    <t>Other Than Hawaiÿi</t>
  </si>
  <si>
    <t>Foreign Countries</t>
  </si>
  <si>
    <t>Other Special</t>
  </si>
  <si>
    <t>Home Schooler</t>
  </si>
  <si>
    <t>Not High School Grad</t>
  </si>
  <si>
    <t>Youth Challenge Program</t>
  </si>
  <si>
    <t xml:space="preserve">Other Hawaiÿi </t>
  </si>
  <si>
    <t>Hawaiÿi State</t>
  </si>
  <si>
    <t xml:space="preserve">   &lt;0.1</t>
  </si>
  <si>
    <r>
      <t>Source:</t>
    </r>
    <r>
      <rPr>
        <sz val="10"/>
        <color rgb="FF000000"/>
        <rFont val="HawnHelv"/>
      </rPr>
      <t xml:space="preserve"> University of Hawaiÿi, Institutional Research Office. Distribution of First-Time Students by Geographic Location of High School Fall 2017</t>
    </r>
  </si>
  <si>
    <r>
      <t>Source:</t>
    </r>
    <r>
      <rPr>
        <sz val="10"/>
        <color rgb="FF000000"/>
        <rFont val="HawnHelv"/>
      </rPr>
      <t xml:space="preserve"> University of Hawaiÿi, Institutional Research Office. Distribution of First-Time Students by Geographic Location of High School Fall 2018</t>
    </r>
  </si>
  <si>
    <t xml:space="preserve">Kamehameha (Maui) </t>
  </si>
  <si>
    <r>
      <t>Source:</t>
    </r>
    <r>
      <rPr>
        <sz val="10"/>
        <rFont val="HawnHelv"/>
      </rPr>
      <t xml:space="preserve"> University of Hawaiÿi, Institutional Research Office. High School Background of First-Time Students Fall 2018.</t>
    </r>
  </si>
  <si>
    <r>
      <t>Source:</t>
    </r>
    <r>
      <rPr>
        <sz val="10"/>
        <rFont val="HawnHelv"/>
      </rPr>
      <t xml:space="preserve"> University of Hawaiÿi, Institutional Research Office. High School Background of First-Time Students Fall 2017.</t>
    </r>
  </si>
  <si>
    <t xml:space="preserve">2016-17 </t>
  </si>
  <si>
    <t xml:space="preserve">2017-18 </t>
  </si>
  <si>
    <r>
      <t>Source:</t>
    </r>
    <r>
      <rPr>
        <sz val="10"/>
        <color rgb="FF000000"/>
        <rFont val="HawnHelv"/>
      </rPr>
      <t xml:space="preserve"> Hawai‘i State. University of Hawai‘i. Institutional Research Office. Degrees Table 1 Board of Regents Approved Degrees and Certificates Awarded by Major &amp; Gender</t>
    </r>
  </si>
  <si>
    <r>
      <t>Source:</t>
    </r>
    <r>
      <rPr>
        <sz val="10"/>
        <color rgb="FF000000"/>
        <rFont val="HawnHelv"/>
      </rPr>
      <t xml:space="preserve"> University of Hawaiÿi, Institutional Research Office, Fall Enrollment Report. Enrollment Table 4 Selected Student Characteristics, By Unit</t>
    </r>
  </si>
  <si>
    <r>
      <t>Source:</t>
    </r>
    <r>
      <rPr>
        <sz val="10"/>
        <rFont val="HawnHelv"/>
      </rPr>
      <t xml:space="preserve"> University of Hawaiÿi, Institutional Research Office, Fall Enrollment Report. Enrollment Table 4 Selected Student Characteristics, By Unit</t>
    </r>
  </si>
  <si>
    <t>2017-18</t>
  </si>
  <si>
    <r>
      <t>Source:</t>
    </r>
    <r>
      <rPr>
        <sz val="10"/>
        <rFont val="HawnHelv"/>
      </rPr>
      <t xml:space="preserve"> Hawai‘i State. University of Hawai‘i. Institutional Research Office.  Degrees Table 1 Board of Regents Approved Degrees and Certificates Awarded by Major &amp; Gender</t>
    </r>
  </si>
  <si>
    <r>
      <t>Source:</t>
    </r>
    <r>
      <rPr>
        <sz val="10"/>
        <color theme="1"/>
        <rFont val="HawnHelv"/>
      </rPr>
      <t xml:space="preserve"> Hawai‘i State. University of Hawai‘i. Institutional Research Office.  Degrees Table 1 Board of Regents Approved Degrees and Certificates Awarded by Major &amp; Gender</t>
    </r>
  </si>
  <si>
    <r>
      <t>Source:</t>
    </r>
    <r>
      <rPr>
        <sz val="10"/>
        <rFont val="HawnHelv"/>
      </rPr>
      <t xml:space="preserve"> Hawai‘i State. University of Hawai‘i. Institutional Research Office.  Degrees Table 4 Board of Regents Approved Historical Table of Degrees And Certificates Awarded By College</t>
    </r>
  </si>
  <si>
    <r>
      <t>Source:</t>
    </r>
    <r>
      <rPr>
        <sz val="10"/>
        <rFont val="HawnHelv"/>
      </rPr>
      <t xml:space="preserve"> Hawai‘i State. University of Hawai‘i. Institutional Research Office.  Degrees Table 5 Board of Regents Approved Historical Table of Degrees Conferred.</t>
    </r>
  </si>
  <si>
    <r>
      <t>Source:</t>
    </r>
    <r>
      <rPr>
        <sz val="10"/>
        <rFont val="HawnHelv"/>
      </rPr>
      <t xml:space="preserve"> Hawaii Association of Independent Schools (HAIS). Private School Enrollment Report 2017-2018.</t>
    </r>
  </si>
  <si>
    <r>
      <t>Source</t>
    </r>
    <r>
      <rPr>
        <sz val="10"/>
        <rFont val="HawnHelv"/>
      </rPr>
      <t>: U.S. Census Bureau, 2006-2010 American Community Survey. B14002: Sex by School Enrollment by Level of School by Type of School for the Population 3 Years and over.</t>
    </r>
  </si>
  <si>
    <r>
      <t>Source:</t>
    </r>
    <r>
      <rPr>
        <sz val="10"/>
        <rFont val="HawnHelv"/>
      </rPr>
      <t xml:space="preserve"> US Census Bureau. 2017 American Community Survey 1-Year Estimates. S0201: Selected Population Profile in the United States.</t>
    </r>
  </si>
  <si>
    <t>Population 3 Years and Over Enrolled in School</t>
  </si>
  <si>
    <t>Nursery School, Preschool</t>
  </si>
  <si>
    <t>Elementary School (grades 1-8)</t>
  </si>
  <si>
    <t>High School (grades 9-12)</t>
  </si>
  <si>
    <t>College or Graduate School</t>
  </si>
  <si>
    <t>Poverty Rate for the Population 25 Years and Over for Whom Poverty Status is Determined by Educational Attainment Level</t>
  </si>
  <si>
    <t>Median Earnings in The Past 12 Months (In 2014 Inflation-Adjusted Dollars)</t>
  </si>
  <si>
    <t>Median Earnings in The Past 12 Months (In 2017 Inflation-Adjusted Dollars)</t>
  </si>
  <si>
    <t>Median Earnings in The Past 12 Months (In 2015 Inflation-Adjusted Dollars)</t>
  </si>
  <si>
    <t>Median Earnings in The Past 12 Months (In 2016 Inflation-Adjusted Dollars)</t>
  </si>
  <si>
    <t>Population 25 Years and Over</t>
  </si>
  <si>
    <t>Less than 9th Grade</t>
  </si>
  <si>
    <t>9th to 12th Grade, No Diploma</t>
  </si>
  <si>
    <t>High School Graduate (includes equivalency)</t>
  </si>
  <si>
    <t>Some College, No Degree</t>
  </si>
  <si>
    <t>Associate's Degree</t>
  </si>
  <si>
    <t>Bachelor's Degree</t>
  </si>
  <si>
    <t>Percent High School Graduate or Higher</t>
  </si>
  <si>
    <t>Percent Bachelor's Degree or Higher</t>
  </si>
  <si>
    <t>School Enrollment by Level of School for the Population 3 Years and Over</t>
  </si>
  <si>
    <t>Sex by School Enrollment by Level of School by Type of School for the Population 3 Years and Over</t>
  </si>
  <si>
    <t>Sex by School Enrollment by Type of School by Age for the Population 3 Years and Over</t>
  </si>
  <si>
    <t>Sex by College or Graduate School Enrollment by Type of School by Age for the Population 15 Years and Over</t>
  </si>
  <si>
    <t>Sex by Educational Attainment for the Population 25 Years and Over</t>
  </si>
  <si>
    <t>Sex by Age by Educational Attainment for the Population 18 Years and Over</t>
  </si>
  <si>
    <t>Native Hawaiian School Enrollment by Level by Type of School, Gender, and County: Aggregated Years 2006‑2010</t>
  </si>
  <si>
    <t>Native Hawaiian School Enrollment by Type by Age, Gender, and County: Aggregated Years 2006‑2010</t>
  </si>
  <si>
    <t>Native Hawaiian College Enrollment by Gender and County: Aggregated Years 2006‑2010</t>
  </si>
  <si>
    <t>Native Hawaiian Educational Attainment by Gender, Age, and County: Aggregated Years 2006‑2010</t>
  </si>
  <si>
    <t>Table 6.01</t>
  </si>
  <si>
    <t>EDUCATION: Education Profile</t>
  </si>
  <si>
    <t>EDUCATION: School Enrollment</t>
  </si>
  <si>
    <t>EDUCATION: Education Attainment</t>
  </si>
  <si>
    <t>EDUCATION: Education Outcomes</t>
  </si>
  <si>
    <t>EDUCATION: Language</t>
  </si>
  <si>
    <t>Table 6.02</t>
  </si>
  <si>
    <t>Table 6.03</t>
  </si>
  <si>
    <t>Table 6.04</t>
  </si>
  <si>
    <t>Table 6.05</t>
  </si>
  <si>
    <t>Table 6.06</t>
  </si>
  <si>
    <t>Table 6.07</t>
  </si>
  <si>
    <t>Table 6.08</t>
  </si>
  <si>
    <t>Table 6.09</t>
  </si>
  <si>
    <t>Table 6.10</t>
  </si>
  <si>
    <t>Table 6.11</t>
  </si>
  <si>
    <t>Table 6.12</t>
  </si>
  <si>
    <t>Table 6.13</t>
  </si>
  <si>
    <t>Table 6.14</t>
  </si>
  <si>
    <t>% of Total Enrollment</t>
  </si>
  <si>
    <t>% of Special Needs</t>
  </si>
  <si>
    <t># of Schools</t>
  </si>
  <si>
    <t>Grade of Students in Regular Classes</t>
  </si>
  <si>
    <t>Kamehameha Schools - Kapälama</t>
  </si>
  <si>
    <t>Kamehameha Schools - Hawaiÿi</t>
  </si>
  <si>
    <r>
      <t>Source:</t>
    </r>
    <r>
      <rPr>
        <sz val="10"/>
        <rFont val="HawnHelv"/>
      </rPr>
      <t xml:space="preserve"> State of Hawaii. Department of Education. School Status &amp; Improvement Report (SSIR). </t>
    </r>
  </si>
  <si>
    <r>
      <t xml:space="preserve">University of Hawaiÿi at Mänoa </t>
    </r>
    <r>
      <rPr>
        <b/>
        <vertAlign val="superscript"/>
        <sz val="10"/>
        <color theme="0"/>
        <rFont val="HawnHelv"/>
      </rPr>
      <t>2</t>
    </r>
  </si>
  <si>
    <r>
      <t xml:space="preserve">University of Hawaiÿi at Hilo </t>
    </r>
    <r>
      <rPr>
        <b/>
        <vertAlign val="superscript"/>
        <sz val="10"/>
        <color theme="0"/>
        <rFont val="HawnHelv"/>
      </rPr>
      <t>2</t>
    </r>
  </si>
  <si>
    <r>
      <t xml:space="preserve">University of Hawaiÿi-West Oÿahu </t>
    </r>
    <r>
      <rPr>
        <b/>
        <vertAlign val="superscript"/>
        <sz val="10"/>
        <color theme="0"/>
        <rFont val="HawnHelv"/>
      </rPr>
      <t>2</t>
    </r>
  </si>
  <si>
    <r>
      <t>University of Hawaiÿi-West Oÿahu</t>
    </r>
    <r>
      <rPr>
        <b/>
        <vertAlign val="superscript"/>
        <sz val="10"/>
        <color theme="0"/>
        <rFont val="HawnHelv"/>
      </rPr>
      <t>2</t>
    </r>
  </si>
  <si>
    <r>
      <t>Source:</t>
    </r>
    <r>
      <rPr>
        <sz val="10"/>
        <color rgb="FF000000"/>
        <rFont val="HawnHelv"/>
      </rPr>
      <t xml:space="preserve"> Hawai‘i State. University of Hawai‘i. Institutional Research Office. Degrees Table 5 Board of Regents Approved Historical Table of Degrees Conferred</t>
    </r>
  </si>
  <si>
    <t>18 to 24 years:</t>
  </si>
  <si>
    <t>25 to 34 years:</t>
  </si>
  <si>
    <t>35 to 44 years:</t>
  </si>
  <si>
    <t>45 to 64 years:</t>
  </si>
  <si>
    <t>65 years and over:</t>
  </si>
  <si>
    <t>High school graduate/GED/alternative</t>
  </si>
  <si>
    <t>15 to 17 years</t>
  </si>
  <si>
    <t>18 to 24 years</t>
  </si>
  <si>
    <t>25 to 34 years</t>
  </si>
  <si>
    <t>35 years and over</t>
  </si>
  <si>
    <t>Enrolled in public school:</t>
  </si>
  <si>
    <t>3 and 4 years</t>
  </si>
  <si>
    <t>5 to 9 years</t>
  </si>
  <si>
    <t>10 to 14 years</t>
  </si>
  <si>
    <t>18 and 19 years</t>
  </si>
  <si>
    <t>20 to 24 years</t>
  </si>
  <si>
    <t>Enrolled in private school:</t>
  </si>
  <si>
    <t>Not enrolled in school:</t>
  </si>
  <si>
    <t>Enrolled in school:</t>
  </si>
  <si>
    <t>Not enrolled in school</t>
  </si>
  <si>
    <t>Enrolled in nursery school, preschool:</t>
  </si>
  <si>
    <t>Enrolled in kindergarten:</t>
  </si>
  <si>
    <t>Enrolled in grade 1 to grade 4:</t>
  </si>
  <si>
    <t>Enrolled in grade 5 to grade 8:</t>
  </si>
  <si>
    <t>Enrolled in grade 9 to grade 12:</t>
  </si>
  <si>
    <t>Enrolled in college undergraduate years:</t>
  </si>
  <si>
    <t>Enrolled in graduate or professional school:</t>
  </si>
  <si>
    <t>Enrolled in nursery school, preschool</t>
  </si>
  <si>
    <t>Enrolled in kindergarten</t>
  </si>
  <si>
    <t>Enrolled in grade 1 to grade 4</t>
  </si>
  <si>
    <t>Enrolled in grade 5 to grade 8</t>
  </si>
  <si>
    <t>Enrolled in grade 9 to grade 12</t>
  </si>
  <si>
    <t>Enrolled in college, undergraduate years</t>
  </si>
  <si>
    <t>Graduate or professional school</t>
  </si>
  <si>
    <t>Table 6.15</t>
  </si>
  <si>
    <t>Table 6.16</t>
  </si>
  <si>
    <t>Table 6.17</t>
  </si>
  <si>
    <t>Table 6.18</t>
  </si>
  <si>
    <t>Table 6.19</t>
  </si>
  <si>
    <t>Table 6.20</t>
  </si>
  <si>
    <t>Table 6.21</t>
  </si>
  <si>
    <t>Table 6.22</t>
  </si>
  <si>
    <t>Table 6.23</t>
  </si>
  <si>
    <t>Table 6.24</t>
  </si>
  <si>
    <t>Table 6.25</t>
  </si>
  <si>
    <t>Table 6.26</t>
  </si>
  <si>
    <t>Table 6.27</t>
  </si>
  <si>
    <t>Table 6.28</t>
  </si>
  <si>
    <t>Table 6.29</t>
  </si>
  <si>
    <t>Table 6.30</t>
  </si>
  <si>
    <t>Table 6.31</t>
  </si>
  <si>
    <t>Table 6.32</t>
  </si>
  <si>
    <t>Table 6.33</t>
  </si>
  <si>
    <t>Table 6.34</t>
  </si>
  <si>
    <t>Table 6.35</t>
  </si>
  <si>
    <t>Table 6.36</t>
  </si>
  <si>
    <t>Table 6.37</t>
  </si>
  <si>
    <t>Table 6.38</t>
  </si>
  <si>
    <t>Table 6.39</t>
  </si>
  <si>
    <t>Table 6.40</t>
  </si>
  <si>
    <t>Table 6.41</t>
  </si>
  <si>
    <t>Table 6.42</t>
  </si>
  <si>
    <t>Table 6.43</t>
  </si>
  <si>
    <t>Table 6.44</t>
  </si>
  <si>
    <t>Table 6.45</t>
  </si>
  <si>
    <t>Table 6.46</t>
  </si>
  <si>
    <t>Table 6.47</t>
  </si>
  <si>
    <t>Table 6.48</t>
  </si>
  <si>
    <t>Table 6.49</t>
  </si>
  <si>
    <t>Table 6.50</t>
  </si>
  <si>
    <t>Table 6.51</t>
  </si>
  <si>
    <t>Table 6.52</t>
  </si>
  <si>
    <t>Table 6.53</t>
  </si>
  <si>
    <t>Table 6.54</t>
  </si>
  <si>
    <t>Table 6.55</t>
  </si>
  <si>
    <t>Table 6.56</t>
  </si>
  <si>
    <t>Table 6.57</t>
  </si>
  <si>
    <t>Table 6.58</t>
  </si>
  <si>
    <t>Table 6.59</t>
  </si>
  <si>
    <t>Table 6.60</t>
  </si>
  <si>
    <t>Table 6.61</t>
  </si>
  <si>
    <t>Table 6.62</t>
  </si>
  <si>
    <t>Table 6.63</t>
  </si>
  <si>
    <t>Table 6.64</t>
  </si>
  <si>
    <t>Table 6.65</t>
  </si>
  <si>
    <t>Table 6.66</t>
  </si>
  <si>
    <t>Table 6.67</t>
  </si>
  <si>
    <t>Table 6.68</t>
  </si>
  <si>
    <t>Table 6.69</t>
  </si>
  <si>
    <t>Table 6.70</t>
  </si>
  <si>
    <t>Table 6.71</t>
  </si>
  <si>
    <t>Table 6.72</t>
  </si>
  <si>
    <t>Table 6.73</t>
  </si>
  <si>
    <t>Table 6.74</t>
  </si>
  <si>
    <t>Table 6.75</t>
  </si>
  <si>
    <t>Table 6.76</t>
  </si>
  <si>
    <t>Table 6.77</t>
  </si>
  <si>
    <t>Table 6.78</t>
  </si>
  <si>
    <t>Table 6.79</t>
  </si>
  <si>
    <t>Table 6.80</t>
  </si>
  <si>
    <t>Table 6.81</t>
  </si>
  <si>
    <t>Table 6.82</t>
  </si>
  <si>
    <t>Table 6.83</t>
  </si>
  <si>
    <t>Table 6.84</t>
  </si>
  <si>
    <t>Table 6.85</t>
  </si>
  <si>
    <t>Table 6.86</t>
  </si>
  <si>
    <t>Table 6.87</t>
  </si>
  <si>
    <t>Hawaiian Language Spoken at Home for the Population 5 Years and Over in the United States: Aggregated Years 2006‑2010</t>
  </si>
  <si>
    <t>Hawaiian Language Spoken at Home for the Population 5 Years and Over by State in the United States: Aggregated Years 2006‑2010</t>
  </si>
  <si>
    <t>Educational Attainment of Native Hawaiians by Gender for the Population 18 years and over by County in Hawai‘i: Aggregated Years 2006‑2010</t>
  </si>
  <si>
    <t>Baccalaureate</t>
  </si>
  <si>
    <t>Master</t>
  </si>
  <si>
    <t>Doctorate</t>
  </si>
  <si>
    <t>Associate</t>
  </si>
  <si>
    <t>Certificate</t>
  </si>
  <si>
    <t>Percent Change</t>
  </si>
  <si>
    <t>Certificate of Achievement (CA)</t>
  </si>
  <si>
    <t>Associate in Arts (AA)</t>
  </si>
  <si>
    <t>Associate in Science (AS)</t>
  </si>
  <si>
    <t>Associate in Applied Science (AAS)</t>
  </si>
  <si>
    <t>Associate in Technical Studies (ATS)</t>
  </si>
  <si>
    <t>Bachelor of Arts (BA)</t>
  </si>
  <si>
    <t>Bachelor of Applied Science  (BAS)</t>
  </si>
  <si>
    <t>Bachelor of Bus Admin  (BBA)</t>
  </si>
  <si>
    <t>Bachelor of Education (BED)</t>
  </si>
  <si>
    <t>Bachelor of Environmental Design (BENVD)</t>
  </si>
  <si>
    <t>Bachelor of Fine Arts (BFA)</t>
  </si>
  <si>
    <t>Bachelor of Music (BMUS)</t>
  </si>
  <si>
    <t>Bachelor of Science (BS)</t>
  </si>
  <si>
    <t>Bachelor of Social Work (BSW)</t>
  </si>
  <si>
    <t>Master of Laws (LLM)</t>
  </si>
  <si>
    <t>Master of Arts (MA)</t>
  </si>
  <si>
    <t>Master of Accounting (MACC)</t>
  </si>
  <si>
    <t>Master of Bus Admin (MBA)</t>
  </si>
  <si>
    <t>Master of Education (MED)</t>
  </si>
  <si>
    <t>Master of Education in Teaching (MEDT)</t>
  </si>
  <si>
    <t>Master of Fine Arts (MFA)</t>
  </si>
  <si>
    <t>Master of Human Res Mgt (MHRM)</t>
  </si>
  <si>
    <t>Master of Lib &amp; Info Studies (MLIS)</t>
  </si>
  <si>
    <t>Master of Lib &amp; Info Science (MLISC)</t>
  </si>
  <si>
    <t>Master of Music (MMUS)</t>
  </si>
  <si>
    <t>Master of Public Admin (MPA)</t>
  </si>
  <si>
    <t>Master of Public Health (MPH)</t>
  </si>
  <si>
    <t>Master of Science (MS)</t>
  </si>
  <si>
    <t>Master of Social Work (MSW)</t>
  </si>
  <si>
    <t>Master of Urban &amp; Regional Plan (MURP)</t>
  </si>
  <si>
    <t>Doctor of Philosophy (PHD)</t>
  </si>
  <si>
    <t>Advanced Prof Certificate</t>
  </si>
  <si>
    <t>First Professional</t>
  </si>
  <si>
    <t>Professional Practice</t>
  </si>
  <si>
    <t>Undergraduate (Other)</t>
  </si>
  <si>
    <t>Graduate (Other)</t>
  </si>
  <si>
    <t>Advanced Prof Certificate (APC)</t>
  </si>
  <si>
    <t>Doctor of Architecture (DARCH)</t>
  </si>
  <si>
    <t>Juris Doctorate (JD)</t>
  </si>
  <si>
    <t>Doctor of Medicine (MD)</t>
  </si>
  <si>
    <t>Doctor of Pharmacy (PHARMD)</t>
  </si>
  <si>
    <t>Doctor of Nursing Practice (DNP)</t>
  </si>
  <si>
    <t>Doctor of Education (EDD)</t>
  </si>
  <si>
    <t>Certificate in Teacher Ed (PDN)</t>
  </si>
  <si>
    <r>
      <t xml:space="preserve">Post-Baccalaureate Cert (PCERT) </t>
    </r>
    <r>
      <rPr>
        <vertAlign val="superscript"/>
        <sz val="10"/>
        <rFont val="HawnHelv"/>
      </rPr>
      <t>8</t>
    </r>
  </si>
  <si>
    <t>College of Arts &amp; Sciences (HIL)</t>
  </si>
  <si>
    <t>Ka Haka Ula O Keelikolani</t>
  </si>
  <si>
    <t>College of Tropical Ag &amp; Human Res</t>
  </si>
  <si>
    <t>College of Arts &amp; Sciences (MAN)</t>
  </si>
  <si>
    <t>School of Social Work</t>
  </si>
  <si>
    <t>Hawai`inuiakea School Hawaiian Knowledge</t>
  </si>
  <si>
    <t>College of Business &amp; Economics</t>
  </si>
  <si>
    <r>
      <rPr>
        <b/>
        <sz val="11"/>
        <color theme="1"/>
        <rFont val="HawnHelv"/>
      </rPr>
      <t xml:space="preserve">Table 6.79 </t>
    </r>
    <r>
      <rPr>
        <sz val="11"/>
        <color theme="1"/>
        <rFont val="HawnHelv"/>
      </rPr>
      <t xml:space="preserve"> UH System Degrees Earned by Native Hawaiians by Campus: FY 2017-2018</t>
    </r>
  </si>
  <si>
    <r>
      <rPr>
        <b/>
        <sz val="11"/>
        <rFont val="HawnHelv"/>
      </rPr>
      <t xml:space="preserve">Table 6.78 </t>
    </r>
    <r>
      <rPr>
        <sz val="11"/>
        <rFont val="HawnHelv"/>
      </rPr>
      <t xml:space="preserve"> UH System Degrees Earned by Native Hawaiians by Campus and Gender: FY 2017-2018</t>
    </r>
  </si>
  <si>
    <r>
      <rPr>
        <b/>
        <sz val="11"/>
        <color theme="1"/>
        <rFont val="HawnHelv"/>
      </rPr>
      <t>Table 6.76</t>
    </r>
    <r>
      <rPr>
        <sz val="11"/>
        <color theme="1"/>
        <rFont val="HawnHelv"/>
      </rPr>
      <t xml:space="preserve">  UH System Distribution of Degrees Earned by Native Hawaiians by Gender: FY 2017-2018</t>
    </r>
  </si>
  <si>
    <r>
      <rPr>
        <b/>
        <sz val="11"/>
        <rFont val="HawnHelv"/>
      </rPr>
      <t>Table 6.74</t>
    </r>
    <r>
      <rPr>
        <sz val="11"/>
        <rFont val="HawnHelv"/>
      </rPr>
      <t xml:space="preserve">  Native Hawaiian Educational Attainment by Gender for the Population 25 years: Aggregated Years 2006-2010</t>
    </r>
  </si>
  <si>
    <r>
      <rPr>
        <b/>
        <sz val="11"/>
        <color theme="1"/>
        <rFont val="HawnHelv"/>
      </rPr>
      <t>Table 6.73</t>
    </r>
    <r>
      <rPr>
        <sz val="11"/>
        <color theme="1"/>
        <rFont val="HawnHelv"/>
      </rPr>
      <t xml:space="preserve">  Educational Attainment of High School Graduate or Higher or Bachelor's Degree or Higher for Native Hawaiians by State: Aggregated Years 2006-2010</t>
    </r>
  </si>
  <si>
    <r>
      <rPr>
        <b/>
        <sz val="11"/>
        <rFont val="HawnHelv"/>
      </rPr>
      <t>Table 6.72</t>
    </r>
    <r>
      <rPr>
        <sz val="11"/>
        <rFont val="HawnHelv"/>
      </rPr>
      <t xml:space="preserve">  Educational Attainment of Graduate or Professional Degree for Native Hawaiians by State: Aggregated Years 2006-2010</t>
    </r>
  </si>
  <si>
    <r>
      <rPr>
        <b/>
        <sz val="11"/>
        <color theme="1"/>
        <rFont val="HawnHelv"/>
      </rPr>
      <t>Table 6.71</t>
    </r>
    <r>
      <rPr>
        <sz val="11"/>
        <color theme="1"/>
        <rFont val="HawnHelv"/>
      </rPr>
      <t xml:space="preserve">  Educational Attainment of Bachelor's Degree for Native Hawaiians by State: Aggregated Years 2006-2010</t>
    </r>
  </si>
  <si>
    <r>
      <rPr>
        <b/>
        <sz val="11"/>
        <color theme="1"/>
        <rFont val="HawnHelv"/>
      </rPr>
      <t>Table 6.70</t>
    </r>
    <r>
      <rPr>
        <sz val="11"/>
        <color theme="1"/>
        <rFont val="HawnHelv"/>
      </rPr>
      <t xml:space="preserve">  Educational Attainment of Associate's Degree for Native Hawaiians by State: Aggregated Years 2006-2010</t>
    </r>
  </si>
  <si>
    <r>
      <rPr>
        <b/>
        <sz val="11"/>
        <color theme="1"/>
        <rFont val="HawnHelv"/>
      </rPr>
      <t xml:space="preserve">Table 6.69 </t>
    </r>
    <r>
      <rPr>
        <sz val="11"/>
        <color theme="1"/>
        <rFont val="HawnHelv"/>
      </rPr>
      <t xml:space="preserve">  Educational Attainment of Some College, No Degree for Native Hawaiians by State: Aggregated Years 2006-2010</t>
    </r>
  </si>
  <si>
    <r>
      <rPr>
        <b/>
        <sz val="11"/>
        <color theme="1"/>
        <rFont val="HawnHelv"/>
      </rPr>
      <t>Table 6.68</t>
    </r>
    <r>
      <rPr>
        <sz val="11"/>
        <color theme="1"/>
        <rFont val="HawnHelv"/>
      </rPr>
      <t xml:space="preserve">  Educational Attainment of High School Graduate (includes equivalency) for Native Hawaiians by State: Aggregated Years 2006-2010</t>
    </r>
  </si>
  <si>
    <r>
      <rPr>
        <b/>
        <sz val="11"/>
        <color theme="1"/>
        <rFont val="HawnHelv"/>
      </rPr>
      <t xml:space="preserve">Table 6.67 </t>
    </r>
    <r>
      <rPr>
        <sz val="11"/>
        <color theme="1"/>
        <rFont val="HawnHelv"/>
      </rPr>
      <t xml:space="preserve"> Educational Attainment of 9th to 12th Grade, No Diploma for Native Hawaiians by State: Aggregated Years 2006-2010</t>
    </r>
  </si>
  <si>
    <r>
      <rPr>
        <b/>
        <sz val="11"/>
        <color theme="1"/>
        <rFont val="HawnHelv"/>
      </rPr>
      <t>Table 6.66</t>
    </r>
    <r>
      <rPr>
        <sz val="11"/>
        <color theme="1"/>
        <rFont val="HawnHelv"/>
      </rPr>
      <t xml:space="preserve">  Educational Attainment of Less than 9th Grade for Native Hawaiians by State: Aggregated Years 2006-2010</t>
    </r>
  </si>
  <si>
    <r>
      <rPr>
        <b/>
        <sz val="11"/>
        <color indexed="8"/>
        <rFont val="HawnHelv"/>
      </rPr>
      <t>Table 6.62</t>
    </r>
    <r>
      <rPr>
        <sz val="11"/>
        <color indexed="8"/>
        <rFont val="HawnHelv"/>
      </rPr>
      <t xml:space="preserve">  Educational Attainment by Race-Ethnicity in Hawaiÿi: 2017</t>
    </r>
  </si>
  <si>
    <r>
      <rPr>
        <b/>
        <sz val="11"/>
        <color indexed="8"/>
        <rFont val="HawnHelv"/>
      </rPr>
      <t>Table 6.62</t>
    </r>
    <r>
      <rPr>
        <sz val="11"/>
        <color indexed="8"/>
        <rFont val="HawnHelv"/>
      </rPr>
      <t xml:space="preserve">  Educational Attainment by Race-Ethnicity in Hawaiÿi: 2016</t>
    </r>
  </si>
  <si>
    <r>
      <rPr>
        <b/>
        <sz val="11"/>
        <color indexed="8"/>
        <rFont val="HawnHelv"/>
      </rPr>
      <t>Table 6.62</t>
    </r>
    <r>
      <rPr>
        <sz val="11"/>
        <color indexed="8"/>
        <rFont val="HawnHelv"/>
      </rPr>
      <t xml:space="preserve">  Educational Attainment by Race-Ethnicity in Hawaiÿi: 2015</t>
    </r>
  </si>
  <si>
    <r>
      <rPr>
        <b/>
        <sz val="11"/>
        <color indexed="8"/>
        <rFont val="HawnHelv"/>
      </rPr>
      <t>Table 6.62</t>
    </r>
    <r>
      <rPr>
        <sz val="11"/>
        <color indexed="8"/>
        <rFont val="HawnHelv"/>
      </rPr>
      <t xml:space="preserve">  Educational Attainment by Race-Ethnicity in Hawaiÿi: 2014</t>
    </r>
  </si>
  <si>
    <r>
      <rPr>
        <b/>
        <sz val="11"/>
        <color indexed="8"/>
        <rFont val="HawnHelv"/>
      </rPr>
      <t>Table 6.57</t>
    </r>
    <r>
      <rPr>
        <sz val="11"/>
        <color indexed="8"/>
        <rFont val="HawnHelv"/>
      </rPr>
      <t xml:space="preserve">  Educational Attainment by Gender in Maui County: 2017</t>
    </r>
  </si>
  <si>
    <r>
      <rPr>
        <b/>
        <sz val="11"/>
        <color indexed="8"/>
        <rFont val="HawnHelv"/>
      </rPr>
      <t>Table 6.57</t>
    </r>
    <r>
      <rPr>
        <sz val="11"/>
        <color indexed="8"/>
        <rFont val="HawnHelv"/>
      </rPr>
      <t xml:space="preserve">  Educational Attainment by Gender in Maui County: 2016</t>
    </r>
  </si>
  <si>
    <r>
      <rPr>
        <b/>
        <sz val="11"/>
        <color indexed="8"/>
        <rFont val="HawnHelv"/>
      </rPr>
      <t>Table 6.56</t>
    </r>
    <r>
      <rPr>
        <sz val="11"/>
        <color theme="1"/>
        <rFont val="HawnHelv"/>
      </rPr>
      <t xml:space="preserve">   Educational Attainment by Gender in Kauaÿi County: 2016</t>
    </r>
  </si>
  <si>
    <r>
      <rPr>
        <b/>
        <sz val="11"/>
        <color indexed="8"/>
        <rFont val="HawnHelv"/>
      </rPr>
      <t>Table 6.56</t>
    </r>
    <r>
      <rPr>
        <sz val="11"/>
        <color theme="1"/>
        <rFont val="HawnHelv"/>
      </rPr>
      <t xml:space="preserve">  Educational Attainment by Gender in Kauaÿi County: 2017</t>
    </r>
  </si>
  <si>
    <r>
      <rPr>
        <b/>
        <sz val="11"/>
        <color indexed="8"/>
        <rFont val="HawnHelv"/>
      </rPr>
      <t>Table 6.56</t>
    </r>
    <r>
      <rPr>
        <sz val="11"/>
        <color theme="1"/>
        <rFont val="HawnHelv"/>
      </rPr>
      <t xml:space="preserve">   Educational Attainment by Gender in Kauaÿi County: 2015</t>
    </r>
  </si>
  <si>
    <r>
      <rPr>
        <b/>
        <sz val="11"/>
        <color indexed="8"/>
        <rFont val="HawnHelv"/>
      </rPr>
      <t>Table 6.56</t>
    </r>
    <r>
      <rPr>
        <sz val="11"/>
        <color theme="1"/>
        <rFont val="HawnHelv"/>
      </rPr>
      <t xml:space="preserve">  Educational Attainment by Gender in Kauaÿi County: 2014</t>
    </r>
  </si>
  <si>
    <r>
      <rPr>
        <b/>
        <sz val="11"/>
        <color indexed="8"/>
        <rFont val="HawnHelv"/>
      </rPr>
      <t>Table 6.55</t>
    </r>
    <r>
      <rPr>
        <sz val="11"/>
        <color theme="1"/>
        <rFont val="HawnHelv"/>
      </rPr>
      <t xml:space="preserve">  Educational Attainment by Gender in Honolulu County: 2017</t>
    </r>
  </si>
  <si>
    <r>
      <rPr>
        <b/>
        <sz val="11"/>
        <color indexed="8"/>
        <rFont val="HawnHelv"/>
      </rPr>
      <t>Table 6.55</t>
    </r>
    <r>
      <rPr>
        <sz val="11"/>
        <color theme="1"/>
        <rFont val="HawnHelv"/>
      </rPr>
      <t xml:space="preserve">  Educational Attainment by Gender in Honolulu County: 2016</t>
    </r>
  </si>
  <si>
    <r>
      <rPr>
        <b/>
        <sz val="11"/>
        <color indexed="8"/>
        <rFont val="HawnHelv"/>
      </rPr>
      <t>Table 6.55</t>
    </r>
    <r>
      <rPr>
        <sz val="11"/>
        <color theme="1"/>
        <rFont val="HawnHelv"/>
      </rPr>
      <t xml:space="preserve">  Educational Attainment by Gender in Honolulu County: 2015</t>
    </r>
  </si>
  <si>
    <r>
      <rPr>
        <b/>
        <sz val="11"/>
        <color indexed="8"/>
        <rFont val="HawnHelv"/>
      </rPr>
      <t>Table 6.55</t>
    </r>
    <r>
      <rPr>
        <sz val="11"/>
        <color theme="1"/>
        <rFont val="HawnHelv"/>
      </rPr>
      <t xml:space="preserve">  Educational Attainment by Gender in Honolulu County: 2014</t>
    </r>
  </si>
  <si>
    <r>
      <rPr>
        <b/>
        <sz val="11"/>
        <rFont val="HawnHelv"/>
      </rPr>
      <t>Table 6.52</t>
    </r>
    <r>
      <rPr>
        <sz val="11"/>
        <rFont val="HawnHelv"/>
      </rPr>
      <t xml:space="preserve">  Educational Attainment for Population 25 years and over by County in Hawaiÿi: 2017</t>
    </r>
  </si>
  <si>
    <r>
      <rPr>
        <b/>
        <sz val="11"/>
        <rFont val="HawnHelv"/>
      </rPr>
      <t>Table 6.52</t>
    </r>
    <r>
      <rPr>
        <sz val="11"/>
        <rFont val="HawnHelv"/>
      </rPr>
      <t xml:space="preserve">  Educational Attainment for Population 25 years and over by County in Hawaiÿi: 2016</t>
    </r>
  </si>
  <si>
    <r>
      <rPr>
        <b/>
        <sz val="11"/>
        <rFont val="HawnHelv"/>
      </rPr>
      <t>Table 6.52</t>
    </r>
    <r>
      <rPr>
        <sz val="11"/>
        <rFont val="HawnHelv"/>
      </rPr>
      <t xml:space="preserve">  Educational Attainment for Population 25 years and over by County in Hawaiÿi: 2015</t>
    </r>
  </si>
  <si>
    <r>
      <rPr>
        <b/>
        <sz val="11"/>
        <rFont val="HawnHelv"/>
      </rPr>
      <t>Table 6.52</t>
    </r>
    <r>
      <rPr>
        <sz val="11"/>
        <rFont val="HawnHelv"/>
      </rPr>
      <t xml:space="preserve">  Educational Attainment for Population 25 years and over by County in Hawaiÿi: 2014</t>
    </r>
  </si>
  <si>
    <r>
      <rPr>
        <b/>
        <sz val="11"/>
        <color theme="1"/>
        <rFont val="HawnHelv"/>
      </rPr>
      <t>Table 6.46</t>
    </r>
    <r>
      <rPr>
        <sz val="11"/>
        <color theme="1"/>
        <rFont val="HawnHelv"/>
        <family val="2"/>
      </rPr>
      <t xml:space="preserve"> School Enrollment of Native Hawaiians in College or Graduate School by State: Aggregated Years 2006-2010</t>
    </r>
  </si>
  <si>
    <r>
      <rPr>
        <b/>
        <sz val="11"/>
        <rFont val="HawnHelv"/>
      </rPr>
      <t>Table 6.45</t>
    </r>
    <r>
      <rPr>
        <sz val="11"/>
        <rFont val="HawnHelv"/>
      </rPr>
      <t xml:space="preserve"> School Enrollment of Native Hawaiians in High School (Grades 9-12) by State: Aggregated Years 2006-2010</t>
    </r>
  </si>
  <si>
    <r>
      <rPr>
        <b/>
        <sz val="11"/>
        <rFont val="HawnHelv"/>
      </rPr>
      <t>Table 6.44</t>
    </r>
    <r>
      <rPr>
        <sz val="11"/>
        <rFont val="HawnHelv"/>
        <family val="2"/>
      </rPr>
      <t xml:space="preserve">  School Enrollment of Native Hawaiians in Elementary School (Grades 1-8) by State: Aggregated Years 2006-2010</t>
    </r>
  </si>
  <si>
    <r>
      <rPr>
        <b/>
        <sz val="11"/>
        <rFont val="HawnHelv"/>
      </rPr>
      <t>Table 6.43</t>
    </r>
    <r>
      <rPr>
        <sz val="11"/>
        <rFont val="HawnHelv"/>
      </rPr>
      <t xml:space="preserve">  School Enrollment of Native Hawaiians in Kindergarten by State: Aggregated Years 2006-2010</t>
    </r>
  </si>
  <si>
    <r>
      <rPr>
        <b/>
        <sz val="11"/>
        <rFont val="HawnHelv"/>
      </rPr>
      <t>Table 6.41</t>
    </r>
    <r>
      <rPr>
        <sz val="11"/>
        <rFont val="HawnHelv"/>
      </rPr>
      <t xml:space="preserve">  School Enrollment of Native Hawaiians by County in Hawaiÿi: Aggregated Years 2006-2010</t>
    </r>
  </si>
  <si>
    <r>
      <rPr>
        <b/>
        <sz val="11"/>
        <rFont val="HawnHelv"/>
      </rPr>
      <t>Table 6.39</t>
    </r>
    <r>
      <rPr>
        <sz val="11"/>
        <rFont val="HawnHelv"/>
      </rPr>
      <t xml:space="preserve">  UH System Enrollment by Recent Public Charter School Graduates: Fall 2018</t>
    </r>
  </si>
  <si>
    <r>
      <rPr>
        <b/>
        <sz val="11"/>
        <color theme="1"/>
        <rFont val="HawnHelv"/>
      </rPr>
      <t>Table 6.38</t>
    </r>
    <r>
      <rPr>
        <sz val="11"/>
        <color theme="1"/>
        <rFont val="HawnHelv"/>
      </rPr>
      <t xml:space="preserve">  UH System Enrollment by Recent High School Graduates: Fall 2018</t>
    </r>
  </si>
  <si>
    <r>
      <t xml:space="preserve">University of Hawaiÿi at Mänoa </t>
    </r>
    <r>
      <rPr>
        <b/>
        <vertAlign val="superscript"/>
        <sz val="10"/>
        <color theme="0"/>
        <rFont val="HawnHelv"/>
      </rPr>
      <t>1</t>
    </r>
  </si>
  <si>
    <r>
      <t xml:space="preserve">University of Hawaiÿi at Hilo </t>
    </r>
    <r>
      <rPr>
        <b/>
        <vertAlign val="superscript"/>
        <sz val="10"/>
        <color theme="0"/>
        <rFont val="HawnHelv"/>
      </rPr>
      <t>1</t>
    </r>
  </si>
  <si>
    <r>
      <t xml:space="preserve">University of Hawaiÿi-West Oÿahu </t>
    </r>
    <r>
      <rPr>
        <b/>
        <vertAlign val="superscript"/>
        <sz val="10"/>
        <color theme="0"/>
        <rFont val="HawnHelv"/>
      </rPr>
      <t>1</t>
    </r>
  </si>
  <si>
    <r>
      <rPr>
        <b/>
        <sz val="11"/>
        <rFont val="HawnHelv"/>
      </rPr>
      <t>Table 6.36</t>
    </r>
    <r>
      <rPr>
        <sz val="11"/>
        <rFont val="HawnHelv"/>
      </rPr>
      <t xml:space="preserve">  UH Community College Enrollment by Ethnicity: Fall 2018</t>
    </r>
  </si>
  <si>
    <r>
      <rPr>
        <b/>
        <sz val="11"/>
        <rFont val="HawnHelv"/>
      </rPr>
      <t>Table 6.31</t>
    </r>
    <r>
      <rPr>
        <sz val="11"/>
        <rFont val="HawnHelv"/>
      </rPr>
      <t xml:space="preserve">  UH System Enrollment by Ethnicity: Fall 2018</t>
    </r>
  </si>
  <si>
    <r>
      <rPr>
        <b/>
        <sz val="11"/>
        <color theme="1"/>
        <rFont val="HawnHelv"/>
      </rPr>
      <t>Table 6.26</t>
    </r>
    <r>
      <rPr>
        <sz val="11"/>
        <color theme="1"/>
        <rFont val="HawnHelv"/>
      </rPr>
      <t xml:space="preserve">  UH Mänoa Enrollment of Native Hawaiians by Undergraduate/Graduate Level and Year: Fall 2018</t>
    </r>
  </si>
  <si>
    <t>Freshman</t>
  </si>
  <si>
    <t>Sophomore</t>
  </si>
  <si>
    <t>Junior</t>
  </si>
  <si>
    <t>Senior</t>
  </si>
  <si>
    <t xml:space="preserve">Post Baccalaureate </t>
  </si>
  <si>
    <t>Graduate Special/ Graduate Certificate</t>
  </si>
  <si>
    <r>
      <rPr>
        <b/>
        <sz val="11"/>
        <rFont val="HawnHelv"/>
      </rPr>
      <t>Table 6.22</t>
    </r>
    <r>
      <rPr>
        <sz val="11"/>
        <rFont val="HawnHelv"/>
      </rPr>
      <t xml:space="preserve">  School Enrollment for Population 3 Years and over by County in Hawaiÿi: 2017</t>
    </r>
  </si>
  <si>
    <r>
      <rPr>
        <b/>
        <sz val="11"/>
        <rFont val="HawnHelv"/>
      </rPr>
      <t>Table 6.22</t>
    </r>
    <r>
      <rPr>
        <sz val="11"/>
        <rFont val="HawnHelv"/>
      </rPr>
      <t xml:space="preserve">  School Enrollment for Population 3 Years and over by County in Hawaiÿi: 2016</t>
    </r>
  </si>
  <si>
    <r>
      <rPr>
        <b/>
        <sz val="11"/>
        <rFont val="HawnHelv"/>
      </rPr>
      <t>Table 6.22</t>
    </r>
    <r>
      <rPr>
        <sz val="11"/>
        <rFont val="HawnHelv"/>
      </rPr>
      <t xml:space="preserve">  School Enrollment for Population 3 Years and over by County in Hawaiÿi: 2015</t>
    </r>
  </si>
  <si>
    <r>
      <rPr>
        <b/>
        <sz val="11"/>
        <rFont val="HawnHelv"/>
      </rPr>
      <t>Table 6.22</t>
    </r>
    <r>
      <rPr>
        <sz val="11"/>
        <rFont val="HawnHelv"/>
      </rPr>
      <t xml:space="preserve">  School Enrollment for Population 3 Years and over by County in Hawaiÿi: 2014</t>
    </r>
  </si>
  <si>
    <r>
      <rPr>
        <b/>
        <sz val="11"/>
        <color theme="1"/>
        <rFont val="HawnHelv"/>
      </rPr>
      <t>Table 6.21</t>
    </r>
    <r>
      <rPr>
        <sz val="11"/>
        <color theme="1"/>
        <rFont val="HawnHelv"/>
      </rPr>
      <t xml:space="preserve">  School Enrollment by Race-Ethnicity in Hawaiÿi: 2017</t>
    </r>
  </si>
  <si>
    <r>
      <rPr>
        <b/>
        <sz val="11"/>
        <color theme="1"/>
        <rFont val="HawnHelv"/>
      </rPr>
      <t>Table 6.21</t>
    </r>
    <r>
      <rPr>
        <sz val="11"/>
        <color theme="1"/>
        <rFont val="HawnHelv"/>
      </rPr>
      <t xml:space="preserve">  School Enrollment by Race-Ethnicity in Hawaiÿi: 2016</t>
    </r>
  </si>
  <si>
    <r>
      <rPr>
        <b/>
        <sz val="11"/>
        <color theme="1"/>
        <rFont val="HawnHelv"/>
      </rPr>
      <t>Table 6.21</t>
    </r>
    <r>
      <rPr>
        <sz val="11"/>
        <color theme="1"/>
        <rFont val="HawnHelv"/>
      </rPr>
      <t xml:space="preserve">  School Enrollment by Race-Ethnicity in Hawaiÿi: 2015</t>
    </r>
  </si>
  <si>
    <r>
      <rPr>
        <b/>
        <sz val="11"/>
        <color theme="1"/>
        <rFont val="HawnHelv"/>
      </rPr>
      <t>Table 6.21</t>
    </r>
    <r>
      <rPr>
        <sz val="11"/>
        <color theme="1"/>
        <rFont val="HawnHelv"/>
      </rPr>
      <t xml:space="preserve">  School Enrollment by Race-Ethnicity in Hawaiÿi: 2014</t>
    </r>
  </si>
  <si>
    <r>
      <t>Source:</t>
    </r>
    <r>
      <rPr>
        <sz val="10"/>
        <rFont val="HawnHelv"/>
      </rPr>
      <t xml:space="preserve"> US Census Bureau. 2015 American Community Survey 1-Year Estimates. S0201: Selected Population Profile in the United States.</t>
    </r>
  </si>
  <si>
    <r>
      <t>Source:</t>
    </r>
    <r>
      <rPr>
        <sz val="10"/>
        <rFont val="HawnHelv"/>
      </rPr>
      <t xml:space="preserve"> US Census Bureau. 2016 American Community Survey 1-Year Estimates. S0201: Selected Population Profile in the United States.</t>
    </r>
  </si>
  <si>
    <r>
      <rPr>
        <b/>
        <sz val="11"/>
        <rFont val="HawnHelv"/>
      </rPr>
      <t>Table 6.17</t>
    </r>
    <r>
      <rPr>
        <sz val="11"/>
        <rFont val="HawnHelv"/>
      </rPr>
      <t xml:space="preserve">  Public School Native Hawaiian Enrollment by Grade and District in Hawaiÿi: SY 2015-2016</t>
    </r>
  </si>
  <si>
    <r>
      <rPr>
        <b/>
        <sz val="11"/>
        <rFont val="HawnHelv"/>
      </rPr>
      <t>Table 6.16</t>
    </r>
    <r>
      <rPr>
        <sz val="11"/>
        <rFont val="HawnHelv"/>
      </rPr>
      <t xml:space="preserve">  Public School Native Hawaiian Enrollment by Island and Complex in Hawaiÿi: SY 2015-2016</t>
    </r>
  </si>
  <si>
    <t>EC</t>
  </si>
  <si>
    <r>
      <t>Source:</t>
    </r>
    <r>
      <rPr>
        <sz val="10"/>
        <color rgb="FF000000"/>
        <rFont val="HawnHelv"/>
      </rPr>
      <t>   Hawai‘i State. University of Hawai‘i. Institutional Research Office. Fall Enrollment Reports. Enrollment Table 8 Distribution of Majors by Education Level</t>
    </r>
  </si>
  <si>
    <r>
      <t>Source:</t>
    </r>
    <r>
      <rPr>
        <sz val="10"/>
        <color rgb="FF000000"/>
        <rFont val="HawnHelv"/>
      </rPr>
      <t>   Hawai‘i State. University of Hawai‘i. Institutional Research Office. Fall Enrollment Reports. Enrollment Table 8 Distribution of Majors By Education Level</t>
    </r>
  </si>
  <si>
    <t>Compiled by Mark Eshima, Demographer, OHA</t>
  </si>
  <si>
    <t>Hawaiian Language Enrollment in US Colleges and Universities: 1958‑2016</t>
  </si>
  <si>
    <t>Year Authorized</t>
  </si>
  <si>
    <t>Connections Public Charter School (CPCS)</t>
  </si>
  <si>
    <t>Hawaiʻi Academy of Arts &amp; Science Public Charter School (HAAS)</t>
  </si>
  <si>
    <t>Kanu o ka ‘Āina New Century Public Charter School (KANU)</t>
  </si>
  <si>
    <t>Kua o ka Lā New Century Public Charter School</t>
  </si>
  <si>
    <t>Pre-K-12</t>
  </si>
  <si>
    <t>Laupāhoehoe Community Public Charter School (LCPCS)</t>
  </si>
  <si>
    <t>West Hawai‘i Explorations Academy (WHEA)</t>
  </si>
  <si>
    <t>Kihei Charter School (KCS)</t>
  </si>
  <si>
    <t>Hawaiʻi Technology Academy (HTA)</t>
  </si>
  <si>
    <t>Myron B. Thompson Academy (MBTA)</t>
  </si>
  <si>
    <t>Ke Kula Niihau O Kekaha Learning Center (KKNOK)</t>
  </si>
  <si>
    <t>Ka Waihona o ka Naʻauao Public Charter School (KWON)</t>
  </si>
  <si>
    <t>Kaʻōhao School (Kaʻōhao School) (formerly known as Lanikai Elementary Public Charter School)</t>
  </si>
  <si>
    <t>Mālama Honua Public Charter School (MHPCS)</t>
  </si>
  <si>
    <t>University Laboratory School (ULS)</t>
  </si>
  <si>
    <t>Pre-K-8</t>
  </si>
  <si>
    <t>The Kapolei Charter School By Goodwill Hawaiʻi (KCS)</t>
  </si>
  <si>
    <t>Pre-K-5</t>
  </si>
  <si>
    <t>Pre-K-6</t>
  </si>
  <si>
    <t>Hawaiian Language Immersion</t>
  </si>
  <si>
    <t>Hawaiian Language Immersion, Environmental Stewardship, Project Base Learning</t>
  </si>
  <si>
    <t>Hawaiian Language Immersion, Environmental Stewardship</t>
  </si>
  <si>
    <r>
      <t>Source:</t>
    </r>
    <r>
      <rPr>
        <sz val="10"/>
        <rFont val="HawnHelv"/>
      </rPr>
      <t xml:space="preserve"> Hawaii Association of Independent Schools (HAIS). Private School Enrollment Report 2018-2019</t>
    </r>
  </si>
  <si>
    <t>Hawai'i Catholic Schools</t>
  </si>
  <si>
    <t>SY 2017-18</t>
  </si>
  <si>
    <r>
      <t>Source:</t>
    </r>
    <r>
      <rPr>
        <sz val="10"/>
        <rFont val="HawnHelv"/>
      </rPr>
      <t> Hawai‘i State, Department of Education: Office of Strategy, Innovation and Performance: Assessment and Accountability Branch: Accountability Section.  HIDOE Databook</t>
    </r>
  </si>
  <si>
    <t>Fall Enrollment</t>
  </si>
  <si>
    <t>SY 2015-2016</t>
  </si>
  <si>
    <t>SY 2016-2017</t>
  </si>
  <si>
    <t>SY 2017-2018</t>
  </si>
  <si>
    <t>Aiea-Moanalua-Radford</t>
  </si>
  <si>
    <t>Aiea Elementary School</t>
  </si>
  <si>
    <t>Aliamanu Elementary School</t>
  </si>
  <si>
    <t>Alvah A. Scott Elementary School</t>
  </si>
  <si>
    <t>Chester W. Nimitz Elementary School</t>
  </si>
  <si>
    <t>Gustave H. Webling Elementary School</t>
  </si>
  <si>
    <t>Horace Meek Hickam Elementary School</t>
  </si>
  <si>
    <t>Makalapa Elementary School</t>
  </si>
  <si>
    <t>Moanalua Elementary School</t>
  </si>
  <si>
    <t>Mokulele Elementary School</t>
  </si>
  <si>
    <t>Pearl Harbor Elementary School</t>
  </si>
  <si>
    <t>Pearl Harbor Kai Elementary School</t>
  </si>
  <si>
    <t>Pearl Ridge Elementary School</t>
  </si>
  <si>
    <t>Red Hill Elementary School</t>
  </si>
  <si>
    <t>Salt Lake Elementary School</t>
  </si>
  <si>
    <t>Waimalu Elementary School</t>
  </si>
  <si>
    <t>William R. Shafter Elementary School</t>
  </si>
  <si>
    <t>Aiea Intermediate School</t>
  </si>
  <si>
    <t>Aliamanu Middle School</t>
  </si>
  <si>
    <t>Moanalua Middle School</t>
  </si>
  <si>
    <t>Admiral Arthur W. Radford High School</t>
  </si>
  <si>
    <t>Aiea High School</t>
  </si>
  <si>
    <t>Moanalua High School</t>
  </si>
  <si>
    <t>Leilehua-Mililani-Waialua</t>
  </si>
  <si>
    <t>Daniel K. Inouye Elementary School</t>
  </si>
  <si>
    <t>Haleiwa Elementary School</t>
  </si>
  <si>
    <t>Helemano Elementary School</t>
  </si>
  <si>
    <t>Iliahi Elementary School</t>
  </si>
  <si>
    <t>Kaala Elementary School</t>
  </si>
  <si>
    <t>Kipapa Elementary School</t>
  </si>
  <si>
    <t>Major Sheldon Wheeler Elementary School</t>
  </si>
  <si>
    <t>Mililani Ike Elementary School</t>
  </si>
  <si>
    <t>Mililani Mauka Elementary School</t>
  </si>
  <si>
    <t>Mililani Uka Elementary School</t>
  </si>
  <si>
    <t>Mililani Waena Elementary School</t>
  </si>
  <si>
    <t>Samuel K. Solomon Elementary School</t>
  </si>
  <si>
    <t>Wahiawa Elementary School</t>
  </si>
  <si>
    <t>Waialua Elementary School</t>
  </si>
  <si>
    <t>Major Sheldon Wheeler Middle School</t>
  </si>
  <si>
    <t>Mililani Middle School</t>
  </si>
  <si>
    <t>Wahiawa Middle School</t>
  </si>
  <si>
    <t>Leilehua High School</t>
  </si>
  <si>
    <t>Mililani High School</t>
  </si>
  <si>
    <t>Waialua High &amp; Intermediate School</t>
  </si>
  <si>
    <t>Farrington-Kaiser-Kalani</t>
  </si>
  <si>
    <t>Aina Haina Elementary School</t>
  </si>
  <si>
    <t>Hahaione Elementary School</t>
  </si>
  <si>
    <t>John H. Wilson Elementary School</t>
  </si>
  <si>
    <t>Joseph J. Fern Elementary School</t>
  </si>
  <si>
    <t>Kaewai Elementary School</t>
  </si>
  <si>
    <t>Kahala Elementary School</t>
  </si>
  <si>
    <t>Kalihi Elementary School</t>
  </si>
  <si>
    <t>Kalihi-kai Elementary School</t>
  </si>
  <si>
    <t>Kalihi-uka Elementary School</t>
  </si>
  <si>
    <t>Kalihi-waena Elementary School</t>
  </si>
  <si>
    <t>Kamiloiki Elementary School</t>
  </si>
  <si>
    <t>Kapalama Elementary School</t>
  </si>
  <si>
    <t>King Liholiho Elementary School</t>
  </si>
  <si>
    <t>Koko Head Elementary School</t>
  </si>
  <si>
    <t>Linapuni Elementary School</t>
  </si>
  <si>
    <t>Puuhale Elementary School</t>
  </si>
  <si>
    <t>Waikiki Elementary School</t>
  </si>
  <si>
    <t>Kaimuki Middle School</t>
  </si>
  <si>
    <t>King David Kalakaua Middle School</t>
  </si>
  <si>
    <t>Niu Valley Middle School</t>
  </si>
  <si>
    <t>Sanford B. Dole Middle School</t>
  </si>
  <si>
    <t>Henry J. Kaiser High School</t>
  </si>
  <si>
    <t>Kalani High School</t>
  </si>
  <si>
    <t>Wallace Rider Farrington High School</t>
  </si>
  <si>
    <t>Hawaii School for the Deaf &amp; the Blind</t>
  </si>
  <si>
    <t>Kaimuki-McKinley-Roosevelt</t>
  </si>
  <si>
    <t>Abraham Lincoln Elementary School</t>
  </si>
  <si>
    <t>Ala Wai Elementary School</t>
  </si>
  <si>
    <t>Aliiolani Elementary School</t>
  </si>
  <si>
    <t>Hokulani Elementary School</t>
  </si>
  <si>
    <t>Kauluwela Elementary School</t>
  </si>
  <si>
    <t>King William Lunalilo Elementary School</t>
  </si>
  <si>
    <t>Lanakila Elementary School</t>
  </si>
  <si>
    <t>Maemae Elementary School</t>
  </si>
  <si>
    <t>Manoa Elementary School</t>
  </si>
  <si>
    <t>Noelani Elementary School</t>
  </si>
  <si>
    <t>Nuuanu Elementary School</t>
  </si>
  <si>
    <t>Palolo Elementary School</t>
  </si>
  <si>
    <t>Pauoa Elementary School</t>
  </si>
  <si>
    <t>Prince Jonah Kuhio Elementary School</t>
  </si>
  <si>
    <t>Princess Miriam K. Likelike Elementary School</t>
  </si>
  <si>
    <t>Princess Victoria Kaiulani Elementary School</t>
  </si>
  <si>
    <t>Queen Kaahumanu Elementary School</t>
  </si>
  <si>
    <t>Royal School</t>
  </si>
  <si>
    <t>Thomas Jefferson ElementarySchool</t>
  </si>
  <si>
    <t>Central Middle School</t>
  </si>
  <si>
    <t>George Washington Middle School</t>
  </si>
  <si>
    <t>Prince David Kawänanakoa Middle School</t>
  </si>
  <si>
    <t>Robert Louis Stevenson Middle School</t>
  </si>
  <si>
    <t>William P. Jarrett Middle School</t>
  </si>
  <si>
    <t>Kaimuki High School</t>
  </si>
  <si>
    <t>Theodore Roosevelt High School</t>
  </si>
  <si>
    <t>William McKinley High School</t>
  </si>
  <si>
    <t>Kula Kaiapuni O Anuenue</t>
  </si>
  <si>
    <t>Campbell-Kapolei</t>
  </si>
  <si>
    <t>Barbers Point Elementary School</t>
  </si>
  <si>
    <t>Ewa Beach Elementary School</t>
  </si>
  <si>
    <t>Ewa Elementary School</t>
  </si>
  <si>
    <t>Holomua Elementary School</t>
  </si>
  <si>
    <t>Hookele Elementary School</t>
  </si>
  <si>
    <t>Iroquois Point Elementary School</t>
  </si>
  <si>
    <t>Kaimiloa Elementary School</t>
  </si>
  <si>
    <t>Kapolei Elementary School</t>
  </si>
  <si>
    <t>Keoneula Elementary School</t>
  </si>
  <si>
    <t>Makakilo Elementary School</t>
  </si>
  <si>
    <t>Mauka Lani Elementary School</t>
  </si>
  <si>
    <t>Pohakea Elementary School</t>
  </si>
  <si>
    <t>Ewa Makai Middle School</t>
  </si>
  <si>
    <t>Ilima Intermediate School</t>
  </si>
  <si>
    <t>Kapolei Middle School</t>
  </si>
  <si>
    <t>James Campbell High School</t>
  </si>
  <si>
    <t>Kapolei High School</t>
  </si>
  <si>
    <t>Nanakuli-Waianae</t>
  </si>
  <si>
    <t>Leihoku Elementary School</t>
  </si>
  <si>
    <t>Maili Elementary School</t>
  </si>
  <si>
    <t>Makaha Elementary School</t>
  </si>
  <si>
    <t>Nanaikapono Elementary School</t>
  </si>
  <si>
    <t>Nanakuli Elementary School</t>
  </si>
  <si>
    <t>Waianae Elementary School</t>
  </si>
  <si>
    <t>Waianae Intermediate School</t>
  </si>
  <si>
    <t>Waianae High School</t>
  </si>
  <si>
    <t>Nanakuli High &amp; Intermediate School</t>
  </si>
  <si>
    <t>Pearl City-Waipahu</t>
  </si>
  <si>
    <t>August Ahrens Elementary School</t>
  </si>
  <si>
    <t>Honowai Elementary School</t>
  </si>
  <si>
    <t>Kaleiopuu Elementary School</t>
  </si>
  <si>
    <t>Kanoelani Elementary School</t>
  </si>
  <si>
    <t>Lehua Elementary School</t>
  </si>
  <si>
    <t>Manana Elementary School</t>
  </si>
  <si>
    <t>Momilani Elementary School</t>
  </si>
  <si>
    <t>Palisades Elementary School</t>
  </si>
  <si>
    <t>Pearl City Elementary School</t>
  </si>
  <si>
    <t>Pearl City Highlands Elementary School</t>
  </si>
  <si>
    <t>Waiau Elementary School</t>
  </si>
  <si>
    <t>Waikele Elementary School</t>
  </si>
  <si>
    <t>Waipahu Elementary School</t>
  </si>
  <si>
    <t>Highlands Intermediate School</t>
  </si>
  <si>
    <t>Waipahu Intermediate School</t>
  </si>
  <si>
    <t>Pearl City High School</t>
  </si>
  <si>
    <t>Waipahu High School</t>
  </si>
  <si>
    <t>Castle-Kahuku</t>
  </si>
  <si>
    <t>Ahuimanu Elementary School</t>
  </si>
  <si>
    <t>Benjamin Parker Elementary School</t>
  </si>
  <si>
    <t>Hauula Elementary School</t>
  </si>
  <si>
    <t>Heeia Elementary School</t>
  </si>
  <si>
    <t>Kaaawa Elementary School</t>
  </si>
  <si>
    <t>Kahaluu Elementary School</t>
  </si>
  <si>
    <t>Kahuku Elementary School</t>
  </si>
  <si>
    <t>Kaneohe Elementary School</t>
  </si>
  <si>
    <t>Kapunahala Elementary School</t>
  </si>
  <si>
    <t>Laie Elementary School</t>
  </si>
  <si>
    <t>Puohala Elementary School</t>
  </si>
  <si>
    <t>Sunset Beach Elementary School</t>
  </si>
  <si>
    <t>Waiahole Elementary School</t>
  </si>
  <si>
    <t>Samuel Wilder King Intermediate School</t>
  </si>
  <si>
    <t>James B. Castle High School</t>
  </si>
  <si>
    <t>Kahuku High &amp; Intermediate School</t>
  </si>
  <si>
    <t>Kailua-Kalaheo</t>
  </si>
  <si>
    <t>Aikahi Elementary School</t>
  </si>
  <si>
    <t>Blanche Pope Elementary School</t>
  </si>
  <si>
    <t>Enchanted Lake Elementary School</t>
  </si>
  <si>
    <t>Kaelepulu Elementary School</t>
  </si>
  <si>
    <t>Kailua Elementary School</t>
  </si>
  <si>
    <t>Kainalu Elementary School</t>
  </si>
  <si>
    <t>Keolu Elementary School</t>
  </si>
  <si>
    <t>Maunawili Elementary School</t>
  </si>
  <si>
    <t>Mokapu Elementary School</t>
  </si>
  <si>
    <t>Kailua Intermediate School</t>
  </si>
  <si>
    <t>Kailua High School</t>
  </si>
  <si>
    <t>Kalaheo High School</t>
  </si>
  <si>
    <t>Olomana School</t>
  </si>
  <si>
    <t>Waimanalo Elementary &amp; Intermediate School</t>
  </si>
  <si>
    <t>Hilo-Laupahoehoe-Waiakea</t>
  </si>
  <si>
    <t>Chiefess Kapiolani Elementary School</t>
  </si>
  <si>
    <t>Ernest Bowen de Silva Elementary School</t>
  </si>
  <si>
    <t>Haaheo Elementary School</t>
  </si>
  <si>
    <t>Hilo Union Elementary School</t>
  </si>
  <si>
    <t>Kaumana Elementary School</t>
  </si>
  <si>
    <t>Keaukaha Elementary School</t>
  </si>
  <si>
    <t>Waiakea Elementary School</t>
  </si>
  <si>
    <t>Waiakeawaena Elementary School</t>
  </si>
  <si>
    <t>Hilo Intermediate School</t>
  </si>
  <si>
    <t>Waiakea Intermediate School</t>
  </si>
  <si>
    <t>Hilo High School</t>
  </si>
  <si>
    <t>Waiakea High School</t>
  </si>
  <si>
    <t>Kalanianaole Elementary &amp; Intermediate School</t>
  </si>
  <si>
    <t>Honokaa-Kealakehe-Kohala-Konawaena</t>
  </si>
  <si>
    <t>Holualoa Elementary School</t>
  </si>
  <si>
    <t>Honaunau Elementary School</t>
  </si>
  <si>
    <t>Honokaa Elementary School</t>
  </si>
  <si>
    <t>Hookena Elementary School</t>
  </si>
  <si>
    <t>Kahakai Elementary School</t>
  </si>
  <si>
    <t>Kealakehe Elementary School</t>
  </si>
  <si>
    <t>Kohala Elementary School</t>
  </si>
  <si>
    <t>Konawaena Elementary School</t>
  </si>
  <si>
    <t>Waimea Elementary School</t>
  </si>
  <si>
    <t>**</t>
  </si>
  <si>
    <t>Kealakehe Intermediate School</t>
  </si>
  <si>
    <t>Kohala Middle School</t>
  </si>
  <si>
    <t>Konawaena Middle School</t>
  </si>
  <si>
    <t>Kealakehe High School</t>
  </si>
  <si>
    <t>Kohala High School</t>
  </si>
  <si>
    <t>Konawaena High School</t>
  </si>
  <si>
    <t>Honokaa High &amp; Intermediate School</t>
  </si>
  <si>
    <t>Ke Kula O Ehunuikaimalino</t>
  </si>
  <si>
    <t>Paauilo Elementary &amp; Intermediate School</t>
  </si>
  <si>
    <t>Waikoloa Elementary &amp; Middle School</t>
  </si>
  <si>
    <t>Kau-Keaau-Pahoa</t>
  </si>
  <si>
    <t>Keaau Elementary School</t>
  </si>
  <si>
    <t>Keonepoko Elementary School</t>
  </si>
  <si>
    <t>Mountain View Elementary School</t>
  </si>
  <si>
    <t>Naalehu Elementary School</t>
  </si>
  <si>
    <t>Pahoa Elementary School</t>
  </si>
  <si>
    <t>Keaau Middle School</t>
  </si>
  <si>
    <t>Keaau High School</t>
  </si>
  <si>
    <t>Kau High &amp; Pahala Elementary School</t>
  </si>
  <si>
    <t>Pahoa High &amp; Intermediate School</t>
  </si>
  <si>
    <t>Kapaa-Kauai-Waimea</t>
  </si>
  <si>
    <t>Eleele Elementary School</t>
  </si>
  <si>
    <t>Elsie H. Wilcox Elementary School</t>
  </si>
  <si>
    <t>Hanalei Elementary School</t>
  </si>
  <si>
    <t>Kalaheo Elementary School</t>
  </si>
  <si>
    <t>Kapaa Elementary School</t>
  </si>
  <si>
    <t>Kekaha Elementary School</t>
  </si>
  <si>
    <t>Kilauea Elementary School</t>
  </si>
  <si>
    <t>King Kaumualii Elementary School</t>
  </si>
  <si>
    <t>Koloa Elementary School</t>
  </si>
  <si>
    <t>Chiefess Kamakahelei Middle School</t>
  </si>
  <si>
    <t>Kapaa Middle School</t>
  </si>
  <si>
    <t>Waimea Canyon Middle School</t>
  </si>
  <si>
    <t>Kapaa High School</t>
  </si>
  <si>
    <t>Kauai High School</t>
  </si>
  <si>
    <t>Waimea High School</t>
  </si>
  <si>
    <t>Ni‘ihau</t>
  </si>
  <si>
    <t>Niihau School</t>
  </si>
  <si>
    <t>*</t>
  </si>
  <si>
    <t xml:space="preserve">*   means data not reported to maintain student confidentiality </t>
  </si>
  <si>
    <t>Baldwin-Kekaulike-Maui</t>
  </si>
  <si>
    <t>Haiku Elementary School</t>
  </si>
  <si>
    <t>Kahului Elementary School</t>
  </si>
  <si>
    <t>Kamalii Elementary School</t>
  </si>
  <si>
    <t>Kihei Elementary School</t>
  </si>
  <si>
    <t>Kula Elementary School</t>
  </si>
  <si>
    <t>Lihikai Elementary School</t>
  </si>
  <si>
    <t>Makawao Elementary School</t>
  </si>
  <si>
    <t>Paia Elementary School</t>
  </si>
  <si>
    <t>Pomaikai Elementary School</t>
  </si>
  <si>
    <t>Pukalani Elementary School</t>
  </si>
  <si>
    <t>Puu Kukui Elementary School</t>
  </si>
  <si>
    <t>Waihee Elementary School</t>
  </si>
  <si>
    <t>Wailuku Elementary School</t>
  </si>
  <si>
    <t>Iao Intermediate School</t>
  </si>
  <si>
    <t>Lokelani Intermediate School</t>
  </si>
  <si>
    <t>Maui Waena Intermediate School</t>
  </si>
  <si>
    <t>Samuel Enoka Kalama Intermediate School</t>
  </si>
  <si>
    <t>Henry Perrine Baldwin High School</t>
  </si>
  <si>
    <t>King Kekaulike High School</t>
  </si>
  <si>
    <t>Maui High School</t>
  </si>
  <si>
    <t>Hana-Lahainaluana-Lanai-Molokai</t>
  </si>
  <si>
    <t>Kaunakakai Elementary School</t>
  </si>
  <si>
    <t>Kilohana Elementary School</t>
  </si>
  <si>
    <t>King Kamehameha III Elementary School</t>
  </si>
  <si>
    <t>Maunaloa Elementary School</t>
  </si>
  <si>
    <t>Princess Nahienaena Elementary School</t>
  </si>
  <si>
    <t>Lahaina Intermediate School</t>
  </si>
  <si>
    <t>Molokai Middle School</t>
  </si>
  <si>
    <t>Lahainaluna High School</t>
  </si>
  <si>
    <t>Molokai High School</t>
  </si>
  <si>
    <t>Hana High &amp; Elementary School</t>
  </si>
  <si>
    <t>Lāna‘i</t>
  </si>
  <si>
    <t>Lanai High &amp; Elementary School</t>
  </si>
  <si>
    <t>--   means missing data.</t>
  </si>
  <si>
    <t>The Family Educational Rights and Privacy Act (FERPA) is a federal law that gives parents certain protections with regard to their children’s education records, such as report cards, transcripts, disciplinary records, contact and family information, and class schedules. As a parent, you have the right to review your child’s education records and to request changes under limited circumstances.</t>
  </si>
  <si>
    <t>**   means School is participating in the Community Eligibility Provision.</t>
  </si>
  <si>
    <t>The Community Eligibility Provision (CEP) allows a school district, a group of schools or a single school to serve free meals to everyone even if they do not qualify for the free or reduced-price lunch reimbursement.​​​ The pilot program has expanded annually:</t>
  </si>
  <si>
    <t>Limited English Proficiency</t>
  </si>
  <si>
    <t>Limited English</t>
  </si>
  <si>
    <t>Public School Special Education (SPED) Students by Island, School District, School Complex, Grade, and School in Hawai‘i: SY 2015‑2016-2017-18</t>
  </si>
  <si>
    <t>Public School English Language Learner (ELL) Program Students by Island, School District, School Complex, Grade, and School in Hawai‘i: SY 2015‑2016-2017-18</t>
  </si>
  <si>
    <t>Public School Free and Reduced-Price Lunch (FRL) Program Students by Island, School District, School Complex, Grade, and School in Hawai‘i: SY 2015‑2016-2017-18</t>
  </si>
  <si>
    <t>One way would be by focusing the attention of parents, educators, planners, economists, and lawmakers on the urgency of removing obstacles to educational achievement.  Statistics play a key role in drawing this focus by providing background information to (1) monitor educational achievement, and (2) quantify the relationship between educational factors and economic performance.  Chapter 6 of the Native Hawaiian Data Book provides an overall view of the existing education system in Hawai'i and how Native Hawaiians participate and benefit from this system.  This chapter provides statistics on school enrollment and completion within and across geographic boundaries and racial groups, with particular emphasis on environmental, cultural, and economic factors determining education outcomes</t>
  </si>
  <si>
    <r>
      <rPr>
        <b/>
        <sz val="11"/>
        <color theme="1"/>
        <rFont val="HawnHelv"/>
      </rPr>
      <t>Table 6.21</t>
    </r>
    <r>
      <rPr>
        <sz val="11"/>
        <color theme="1"/>
        <rFont val="HawnHelv"/>
      </rPr>
      <t xml:space="preserve">  School Enrollment by Race-Ethnicity in Hawaiÿi: 2018</t>
    </r>
  </si>
  <si>
    <r>
      <rPr>
        <b/>
        <sz val="9"/>
        <rFont val="HawnHelv"/>
      </rPr>
      <t>Race-Ethnicity:</t>
    </r>
    <r>
      <rPr>
        <sz val="9"/>
        <rFont val="HawnHelv"/>
      </rPr>
      <t xml:space="preserve"> Native Hawaiian alone or in any combination (500-503) &amp; (100-299) or (300, A01-Z99) or (400-999), White alone or in combination with one or more other races, Chinese alone or in any combination (410-419) &amp; (100-299) or (300, A01-Z99) or (400-999),  Filipino alone or in any combination (420-421) &amp; (100-299) or (300, A01-Z99) or (400-999), Japanese alone or in any combination (430-439) &amp; (100-299) or (300, A01-Z99) or (400-999).</t>
    </r>
  </si>
  <si>
    <r>
      <t>Source:</t>
    </r>
    <r>
      <rPr>
        <sz val="10"/>
        <rFont val="HawnHelv"/>
      </rPr>
      <t xml:space="preserve"> US Census Bureau. 2018 American Community Survey 1-Year Estimates. S0201: Selected Population Profile in the United States.</t>
    </r>
  </si>
  <si>
    <r>
      <rPr>
        <b/>
        <sz val="11"/>
        <rFont val="HawnHelv"/>
      </rPr>
      <t>Table 6.22</t>
    </r>
    <r>
      <rPr>
        <sz val="11"/>
        <rFont val="HawnHelv"/>
      </rPr>
      <t xml:space="preserve">  School Enrollment for Population 3 Years and over by County in Hawaiÿi: 2018</t>
    </r>
  </si>
  <si>
    <r>
      <t xml:space="preserve">Source: </t>
    </r>
    <r>
      <rPr>
        <sz val="10"/>
        <rFont val="HawnHelv"/>
      </rPr>
      <t>US Census Bureau. 2018 American Community Survey 1-Year Estimates. DP02: Selected Social Characteristics in the United States</t>
    </r>
  </si>
  <si>
    <r>
      <rPr>
        <b/>
        <sz val="11"/>
        <rFont val="HawnHelv"/>
      </rPr>
      <t>Table 6.52</t>
    </r>
    <r>
      <rPr>
        <sz val="11"/>
        <rFont val="HawnHelv"/>
      </rPr>
      <t xml:space="preserve">  Educational Attainment for Population 25 years and over by County in Hawaiÿi: 2018</t>
    </r>
  </si>
  <si>
    <r>
      <t xml:space="preserve">Source: </t>
    </r>
    <r>
      <rPr>
        <sz val="10"/>
        <color indexed="8"/>
        <rFont val="HawnHelv"/>
      </rPr>
      <t>US Census Bureau. 2018 American Community Survey 1-Year Estimates. DP02: Selected Social Characteristics in the United States</t>
    </r>
  </si>
  <si>
    <t>Median Earnings in The Past 12 Months (In 2018 Inflation-Adjusted Dollars)</t>
  </si>
  <si>
    <r>
      <t xml:space="preserve">Source: </t>
    </r>
    <r>
      <rPr>
        <sz val="10"/>
        <rFont val="HawnHelv"/>
      </rPr>
      <t>U.S. Census Bureau, 2018 American Community Survey 1-Year Estimates. S1501: Educational Attainment.</t>
    </r>
  </si>
  <si>
    <r>
      <rPr>
        <b/>
        <sz val="11"/>
        <color indexed="8"/>
        <rFont val="HawnHelv"/>
      </rPr>
      <t>Table 6.55</t>
    </r>
    <r>
      <rPr>
        <sz val="11"/>
        <color theme="1"/>
        <rFont val="HawnHelv"/>
      </rPr>
      <t xml:space="preserve">  Educational Attainment by Gender in Honolulu County: 2018</t>
    </r>
  </si>
  <si>
    <r>
      <rPr>
        <b/>
        <sz val="11"/>
        <color indexed="8"/>
        <rFont val="HawnHelv"/>
      </rPr>
      <t>Table 6.56</t>
    </r>
    <r>
      <rPr>
        <sz val="11"/>
        <color theme="1"/>
        <rFont val="HawnHelv"/>
      </rPr>
      <t xml:space="preserve">  Educational Attainment by Gender in Kauaÿi County: 2018</t>
    </r>
  </si>
  <si>
    <r>
      <rPr>
        <b/>
        <sz val="11"/>
        <color indexed="8"/>
        <rFont val="HawnHelv"/>
      </rPr>
      <t>Table 6.57</t>
    </r>
    <r>
      <rPr>
        <sz val="11"/>
        <color indexed="8"/>
        <rFont val="HawnHelv"/>
      </rPr>
      <t xml:space="preserve">  Educational Attainment by Gender in Maui County: 2018</t>
    </r>
  </si>
  <si>
    <r>
      <rPr>
        <b/>
        <sz val="11"/>
        <color indexed="8"/>
        <rFont val="HawnHelv"/>
      </rPr>
      <t>Table 6.62</t>
    </r>
    <r>
      <rPr>
        <sz val="11"/>
        <color indexed="8"/>
        <rFont val="HawnHelv"/>
      </rPr>
      <t xml:space="preserve">  Educational Attainment by Race-Ethnicity in Hawaiÿi: 2018</t>
    </r>
  </si>
  <si>
    <r>
      <t xml:space="preserve">Source: </t>
    </r>
    <r>
      <rPr>
        <sz val="10"/>
        <color indexed="8"/>
        <rFont val="HawnHelv"/>
      </rPr>
      <t>US Census Bureau. 2018 American Community Survey 1-Year Estimates. S0201: Selected Population Profile in the United States.</t>
    </r>
  </si>
  <si>
    <t>SY 2018-19</t>
  </si>
  <si>
    <t>Black or African American</t>
  </si>
  <si>
    <r>
      <t xml:space="preserve">Source:  </t>
    </r>
    <r>
      <rPr>
        <sz val="10"/>
        <rFont val="HawnHelv"/>
      </rPr>
      <t>Hawaii State Department of Education: Office of Strategy, Innovation and Performance Assessment and Accountability Branch: Accountability Section. HIDOE Databook.</t>
    </r>
  </si>
  <si>
    <t>United States Average</t>
  </si>
  <si>
    <r>
      <t>Source:</t>
    </r>
    <r>
      <rPr>
        <sz val="10"/>
        <rFont val="HawnHelv"/>
        <scheme val="minor"/>
      </rPr>
      <t> Hawaii State Department of Education: Office of Strategy, Innovation and Performance Assessment and Accountability Branch: Accountability Section. US Department of Education, National Center for Education Statistics. HIDOE Databook.</t>
    </r>
  </si>
  <si>
    <t>2018-19</t>
  </si>
  <si>
    <r>
      <t xml:space="preserve">Source: </t>
    </r>
    <r>
      <rPr>
        <sz val="10"/>
        <rFont val="HawnHelv"/>
      </rPr>
      <t>Hawaii State Department of Education: Office of Strategy, Innovation and Performance Assessment and Accountability Branch: Accountability Section.</t>
    </r>
  </si>
  <si>
    <r>
      <t>Source:</t>
    </r>
    <r>
      <rPr>
        <sz val="10"/>
        <rFont val="HawnHelv"/>
      </rPr>
      <t> Hawai‘i State, Department of Education: State Public Charter School Commission (ʻAha Kula Hoʻāmana) Annual Report</t>
    </r>
  </si>
  <si>
    <t>Geographic Area Served</t>
  </si>
  <si>
    <t>Project-Based Learning, social emotional learning</t>
  </si>
  <si>
    <t>Development of individual talents, thematic and experiential learning</t>
  </si>
  <si>
    <t>Project Base Learning</t>
  </si>
  <si>
    <t>Waldorf education, Hawaiian culture</t>
  </si>
  <si>
    <t>Niihau dialect of Hawaiian, and Hawaiian culture and ideologies</t>
  </si>
  <si>
    <t>Community-focused, Interdisciplinary  project-based</t>
  </si>
  <si>
    <r>
      <t>Source:</t>
    </r>
    <r>
      <rPr>
        <sz val="10"/>
        <rFont val="HawnHelv"/>
      </rPr>
      <t xml:space="preserve"> US Census Bureau. 2019 American Community Survey 1-Year Estimates. S0201: Selected Population Profile in the United States.</t>
    </r>
  </si>
  <si>
    <r>
      <t xml:space="preserve">Source: </t>
    </r>
    <r>
      <rPr>
        <sz val="10"/>
        <rFont val="HawnHelv"/>
      </rPr>
      <t>US Census Bureau. 2019 American Community Survey 1-Year Estimates. DP02: Selected Social Characteristics in the United States</t>
    </r>
  </si>
  <si>
    <r>
      <t xml:space="preserve">Source: </t>
    </r>
    <r>
      <rPr>
        <sz val="10"/>
        <color indexed="8"/>
        <rFont val="HawnHelv"/>
      </rPr>
      <t>US Census Bureau. 2019 American Community Survey 1-Year Estimates. DP02: Selected Social Characteristics in the United States</t>
    </r>
  </si>
  <si>
    <r>
      <t xml:space="preserve">Source: </t>
    </r>
    <r>
      <rPr>
        <sz val="10"/>
        <rFont val="HawnHelv"/>
      </rPr>
      <t>U.S. Census Bureau, 2019 American Community Survey 1-Year Estimates. S1501: Educational Attainment.</t>
    </r>
  </si>
  <si>
    <r>
      <t xml:space="preserve">Source: </t>
    </r>
    <r>
      <rPr>
        <sz val="10"/>
        <color indexed="8"/>
        <rFont val="HawnHelv"/>
      </rPr>
      <t>US Census Bureau. 2019 American Community Survey 1-Year Estimates. S0201: Selected Population Profile in the United States.</t>
    </r>
  </si>
  <si>
    <t>Kaÿu complex</t>
  </si>
  <si>
    <t>Laupähoehoe complex</t>
  </si>
  <si>
    <r>
      <t> </t>
    </r>
    <r>
      <rPr>
        <b/>
        <sz val="10"/>
        <color theme="0"/>
        <rFont val="HawnHelv"/>
      </rPr>
      <t>Island Total</t>
    </r>
  </si>
  <si>
    <t>Kauaÿi complex</t>
  </si>
  <si>
    <t>Waimea complex*</t>
  </si>
  <si>
    <t>Länaÿi</t>
  </si>
  <si>
    <t>Molokaÿi complex</t>
  </si>
  <si>
    <t>Note. Numbers based on students present at time of official enrollment count</t>
  </si>
  <si>
    <r>
      <t>Source:</t>
    </r>
    <r>
      <rPr>
        <sz val="10"/>
        <rFont val="HawnHelv"/>
      </rPr>
      <t xml:space="preserve"> Source: State of Hawaii. Department of Education. Hawai‘i P-20 Partnerships for Education.(2019). Data provided by the Hawai‘i Data eXchange Partnership (DXP ID456</t>
    </r>
    <r>
      <rPr>
        <b/>
        <sz val="10"/>
        <rFont val="HawnHelv"/>
      </rPr>
      <t>)</t>
    </r>
  </si>
  <si>
    <r>
      <rPr>
        <b/>
        <sz val="11"/>
        <rFont val="HawnHelv"/>
      </rPr>
      <t>Table 6.16</t>
    </r>
    <r>
      <rPr>
        <sz val="11"/>
        <rFont val="HawnHelv"/>
      </rPr>
      <t xml:space="preserve">  Public School Native Hawaiian Enrollment by Island and Complex in Hawaiÿi: SY 2016-2017</t>
    </r>
  </si>
  <si>
    <r>
      <rPr>
        <b/>
        <sz val="11"/>
        <rFont val="HawnHelv"/>
      </rPr>
      <t>Table 6.17</t>
    </r>
    <r>
      <rPr>
        <sz val="11"/>
        <rFont val="HawnHelv"/>
      </rPr>
      <t xml:space="preserve">  Public School Native Hawaiian Enrollment by Grade and District in Hawaiÿi: SY 2016-2017</t>
    </r>
  </si>
  <si>
    <t>—</t>
  </si>
  <si>
    <t>Public School Native Hawaiian Enrollment by Grade and District in Hawaiÿi: SY 2017-2018</t>
  </si>
  <si>
    <t>Public School Native Hawaiian Enrollment by Island and Complex in Hawaiÿi: SY 2017-2018</t>
  </si>
  <si>
    <t>Pähoa complex</t>
  </si>
  <si>
    <r>
      <t xml:space="preserve">Graduation Rate </t>
    </r>
    <r>
      <rPr>
        <b/>
        <vertAlign val="superscript"/>
        <sz val="10"/>
        <color theme="0"/>
        <rFont val="HawnHelv"/>
      </rPr>
      <t>a</t>
    </r>
  </si>
  <si>
    <r>
      <t>Dropout Rate</t>
    </r>
    <r>
      <rPr>
        <b/>
        <vertAlign val="superscript"/>
        <sz val="10"/>
        <color theme="0"/>
        <rFont val="HawnHelv"/>
      </rPr>
      <t xml:space="preserve"> b</t>
    </r>
  </si>
  <si>
    <r>
      <t>Others</t>
    </r>
    <r>
      <rPr>
        <b/>
        <vertAlign val="superscript"/>
        <sz val="10"/>
        <color theme="0"/>
        <rFont val="HawnHelv"/>
      </rPr>
      <t xml:space="preserve"> c</t>
    </r>
  </si>
  <si>
    <r>
      <rPr>
        <b/>
        <sz val="10"/>
        <color theme="1"/>
        <rFont val="HawnHelv"/>
      </rPr>
      <t xml:space="preserve">Source: </t>
    </r>
    <r>
      <rPr>
        <sz val="10"/>
        <color theme="1"/>
        <rFont val="HawnHelv"/>
      </rPr>
      <t>Hawaiÿi State. Department of Education. Accountability Resource Center Hawaii (ARCH). School Status &amp; Improvement Report(SSIR).</t>
    </r>
  </si>
  <si>
    <t>School Name</t>
  </si>
  <si>
    <r>
      <t>Incident Rate</t>
    </r>
    <r>
      <rPr>
        <b/>
        <vertAlign val="superscript"/>
        <sz val="10"/>
        <color theme="0"/>
        <rFont val="HawnHelv"/>
      </rPr>
      <t>a</t>
    </r>
  </si>
  <si>
    <t>* The Hawaiian category includes Hawaiian race and Hawaiian ancestry.</t>
  </si>
  <si>
    <r>
      <t xml:space="preserve">School of Medicine </t>
    </r>
    <r>
      <rPr>
        <vertAlign val="superscript"/>
        <sz val="10"/>
        <rFont val="HawnHelv"/>
      </rPr>
      <t>2</t>
    </r>
  </si>
  <si>
    <r>
      <t xml:space="preserve">School of Social Work </t>
    </r>
    <r>
      <rPr>
        <vertAlign val="superscript"/>
        <sz val="10"/>
        <rFont val="HawnHelv"/>
      </rPr>
      <t>3</t>
    </r>
  </si>
  <si>
    <r>
      <t xml:space="preserve">Not Home-Based at Mänoa </t>
    </r>
    <r>
      <rPr>
        <vertAlign val="superscript"/>
        <sz val="10"/>
        <rFont val="HawnHelv"/>
      </rPr>
      <t>4</t>
    </r>
  </si>
  <si>
    <r>
      <rPr>
        <b/>
        <sz val="10"/>
        <color theme="1"/>
        <rFont val="HawnHelv"/>
      </rPr>
      <t>Table 4.30</t>
    </r>
    <r>
      <rPr>
        <sz val="10"/>
        <color theme="1"/>
        <rFont val="HawnHelv"/>
      </rPr>
      <t xml:space="preserve">  UH Mänoa Enrollment of Native Hawaiians by Undergraduate/Graduate Level and Year: Fall 2017</t>
    </r>
  </si>
  <si>
    <r>
      <rPr>
        <b/>
        <sz val="10"/>
        <color theme="1"/>
        <rFont val="HawnHelv"/>
      </rPr>
      <t>Table 4.30</t>
    </r>
    <r>
      <rPr>
        <sz val="10"/>
        <color theme="1"/>
        <rFont val="HawnHelv"/>
      </rPr>
      <t xml:space="preserve">  UH Mänoa Enrollment of Native Hawaiians by Undergraduate/Graduate Level and Year: Fall 2016</t>
    </r>
  </si>
  <si>
    <r>
      <t xml:space="preserve">Mixed Asian </t>
    </r>
    <r>
      <rPr>
        <vertAlign val="superscript"/>
        <sz val="10"/>
        <rFont val="HawnHelv"/>
      </rPr>
      <t>a</t>
    </r>
  </si>
  <si>
    <r>
      <rPr>
        <b/>
        <sz val="10"/>
        <rFont val="HawnHelv"/>
      </rPr>
      <t>Table 4.40</t>
    </r>
    <r>
      <rPr>
        <sz val="10"/>
        <rFont val="HawnHelv"/>
      </rPr>
      <t xml:space="preserve">  UH Community College Enrollment by Ethnicity: Fall 2017</t>
    </r>
  </si>
  <si>
    <r>
      <rPr>
        <b/>
        <sz val="10"/>
        <rFont val="HawnHelv"/>
      </rPr>
      <t>Table 4.40</t>
    </r>
    <r>
      <rPr>
        <sz val="10"/>
        <rFont val="HawnHelv"/>
      </rPr>
      <t xml:space="preserve">  UH Community College Enrollment by Ethnicity: Fall 2016</t>
    </r>
  </si>
  <si>
    <r>
      <t>June 2018 High School Graduates</t>
    </r>
    <r>
      <rPr>
        <b/>
        <vertAlign val="superscript"/>
        <sz val="10"/>
        <color theme="0"/>
        <rFont val="HawnHelv"/>
      </rPr>
      <t>1</t>
    </r>
  </si>
  <si>
    <r>
      <t>University of Hawaiÿi Community Colleges</t>
    </r>
    <r>
      <rPr>
        <b/>
        <vertAlign val="superscript"/>
        <sz val="10"/>
        <color theme="0"/>
        <rFont val="HawnHelv"/>
      </rPr>
      <t>3</t>
    </r>
  </si>
  <si>
    <r>
      <t xml:space="preserve">U.S. Mainland </t>
    </r>
    <r>
      <rPr>
        <vertAlign val="superscript"/>
        <sz val="10"/>
        <rFont val="HawnHelv"/>
        <scheme val="minor"/>
      </rPr>
      <t>3</t>
    </r>
  </si>
  <si>
    <r>
      <t xml:space="preserve">U.S. Related Areas </t>
    </r>
    <r>
      <rPr>
        <vertAlign val="superscript"/>
        <sz val="10"/>
        <rFont val="HawnHelv"/>
        <scheme val="minor"/>
      </rPr>
      <t>4</t>
    </r>
  </si>
  <si>
    <r>
      <t xml:space="preserve">GED </t>
    </r>
    <r>
      <rPr>
        <vertAlign val="superscript"/>
        <sz val="10"/>
        <rFont val="HawnHelv"/>
        <scheme val="minor"/>
      </rPr>
      <t>5</t>
    </r>
  </si>
  <si>
    <r>
      <rPr>
        <b/>
        <sz val="10"/>
        <color theme="1"/>
        <rFont val="HawnHelv"/>
      </rPr>
      <t>Unknown</t>
    </r>
    <r>
      <rPr>
        <sz val="10"/>
        <color theme="1"/>
        <rFont val="HawnHelv"/>
      </rPr>
      <t xml:space="preserve"> </t>
    </r>
    <r>
      <rPr>
        <vertAlign val="superscript"/>
        <sz val="10"/>
        <color theme="1"/>
        <rFont val="HawnHelv"/>
      </rPr>
      <t>6</t>
    </r>
  </si>
  <si>
    <r>
      <rPr>
        <b/>
        <sz val="10"/>
        <color theme="1"/>
        <rFont val="HawnHelv"/>
      </rPr>
      <t>Table 6.38</t>
    </r>
    <r>
      <rPr>
        <sz val="10"/>
        <color theme="1"/>
        <rFont val="HawnHelv"/>
      </rPr>
      <t xml:space="preserve">  UH System Enrollment by Recent High School Graduates: Fall 2017</t>
    </r>
  </si>
  <si>
    <r>
      <t xml:space="preserve">University of Hawaiÿi Community Colleges </t>
    </r>
    <r>
      <rPr>
        <b/>
        <vertAlign val="superscript"/>
        <sz val="10"/>
        <color theme="0"/>
        <rFont val="HawnHelv"/>
      </rPr>
      <t>2</t>
    </r>
  </si>
  <si>
    <r>
      <rPr>
        <b/>
        <sz val="10"/>
        <color theme="1"/>
        <rFont val="HawnHelv"/>
      </rPr>
      <t>Table 6.38</t>
    </r>
    <r>
      <rPr>
        <sz val="10"/>
        <color theme="1"/>
        <rFont val="HawnHelv"/>
      </rPr>
      <t xml:space="preserve">  UH System Enrollment by Recent High School Graduates: Fall 2016</t>
    </r>
  </si>
  <si>
    <r>
      <t>June 2016 High School Graduates</t>
    </r>
    <r>
      <rPr>
        <b/>
        <vertAlign val="superscript"/>
        <sz val="10"/>
        <color theme="0"/>
        <rFont val="HawnHelv"/>
      </rPr>
      <t>1</t>
    </r>
  </si>
  <si>
    <r>
      <t>1</t>
    </r>
    <r>
      <rPr>
        <sz val="10"/>
        <color rgb="FF000000"/>
        <rFont val="HawnHelv"/>
      </rPr>
      <t xml:space="preserve"> Excludes home schoolers and students who earned high school diplomas through the General Education Development (GED) examination.</t>
    </r>
  </si>
  <si>
    <r>
      <t xml:space="preserve">2 </t>
    </r>
    <r>
      <rPr>
        <sz val="10"/>
        <color rgb="FF000000"/>
        <rFont val="HawnHelv"/>
      </rPr>
      <t>Entering freshmen only.</t>
    </r>
    <r>
      <rPr>
        <sz val="10"/>
        <color theme="1"/>
        <rFont val="HawnHelv"/>
      </rPr>
      <t xml:space="preserve">  </t>
    </r>
    <r>
      <rPr>
        <vertAlign val="superscript"/>
        <sz val="11"/>
        <color rgb="FF000000"/>
        <rFont val="HawnHelv"/>
      </rPr>
      <t/>
    </r>
  </si>
  <si>
    <r>
      <t>3</t>
    </r>
    <r>
      <rPr>
        <sz val="10"/>
        <color rgb="FF000000"/>
        <rFont val="HawnHelv"/>
      </rPr>
      <t xml:space="preserve"> Includes all regular first-time students;  excludes specials (early admits).</t>
    </r>
  </si>
  <si>
    <r>
      <t xml:space="preserve">Kamaile Academy PCS </t>
    </r>
    <r>
      <rPr>
        <vertAlign val="superscript"/>
        <sz val="10"/>
        <rFont val="HawnHelv"/>
      </rPr>
      <t>4</t>
    </r>
  </si>
  <si>
    <r>
      <t xml:space="preserve">Ka ‘Umeke Kā‘eo PCS </t>
    </r>
    <r>
      <rPr>
        <vertAlign val="superscript"/>
        <sz val="10"/>
        <rFont val="HawnHelv"/>
      </rPr>
      <t>4</t>
    </r>
  </si>
  <si>
    <r>
      <t xml:space="preserve">Ke Kula O Ehunuikaimalino </t>
    </r>
    <r>
      <rPr>
        <vertAlign val="superscript"/>
        <sz val="10"/>
        <rFont val="HawnHelv"/>
      </rPr>
      <t>5</t>
    </r>
  </si>
  <si>
    <r>
      <t xml:space="preserve">Laupahoehoe Community PCS </t>
    </r>
    <r>
      <rPr>
        <vertAlign val="superscript"/>
        <sz val="10"/>
        <rFont val="HawnHelv"/>
      </rPr>
      <t>6</t>
    </r>
  </si>
  <si>
    <r>
      <rPr>
        <b/>
        <sz val="10"/>
        <rFont val="HawnHelv"/>
      </rPr>
      <t>Table 6.39</t>
    </r>
    <r>
      <rPr>
        <sz val="10"/>
        <rFont val="HawnHelv"/>
      </rPr>
      <t xml:space="preserve">  UH System Enrollment by Recent Public Charter School Graduates: Fall 2017</t>
    </r>
  </si>
  <si>
    <r>
      <t>June 2017 High School Graduates</t>
    </r>
    <r>
      <rPr>
        <b/>
        <vertAlign val="superscript"/>
        <sz val="10"/>
        <color theme="0"/>
        <rFont val="HawnHelv"/>
      </rPr>
      <t>1</t>
    </r>
  </si>
  <si>
    <r>
      <rPr>
        <b/>
        <sz val="10"/>
        <rFont val="HawnHelv"/>
      </rPr>
      <t>Table 6.39</t>
    </r>
    <r>
      <rPr>
        <sz val="10"/>
        <rFont val="HawnHelv"/>
      </rPr>
      <t xml:space="preserve">  UH System Enrollment by Recent Public Charter School Graduates: Fall 2016</t>
    </r>
  </si>
  <si>
    <r>
      <t xml:space="preserve">Kamaile Academy PCS  </t>
    </r>
    <r>
      <rPr>
        <vertAlign val="superscript"/>
        <sz val="10"/>
        <rFont val="HawnHelv"/>
      </rPr>
      <t>4</t>
    </r>
  </si>
  <si>
    <r>
      <t xml:space="preserve">Ka ‘Umeke Kā‘eo PCS  </t>
    </r>
    <r>
      <rPr>
        <vertAlign val="superscript"/>
        <sz val="10"/>
        <rFont val="HawnHelv"/>
      </rPr>
      <t>4</t>
    </r>
  </si>
  <si>
    <r>
      <t xml:space="preserve">Ke Kula O Ehunuikaimalino * </t>
    </r>
    <r>
      <rPr>
        <vertAlign val="superscript"/>
        <sz val="10"/>
        <rFont val="HawnHelv"/>
      </rPr>
      <t>5</t>
    </r>
  </si>
  <si>
    <r>
      <t xml:space="preserve">Laupahoehoe Community PCS  </t>
    </r>
    <r>
      <rPr>
        <vertAlign val="superscript"/>
        <sz val="10"/>
        <rFont val="HawnHelv"/>
      </rPr>
      <t>6</t>
    </r>
  </si>
  <si>
    <r>
      <t>5</t>
    </r>
    <r>
      <rPr>
        <sz val="10"/>
        <rFont val="HawnHelv"/>
      </rPr>
      <t xml:space="preserve">  School reported no graduates in school year 2013-14;  going rate is undefined.</t>
    </r>
  </si>
  <si>
    <r>
      <t>June High School Graduate</t>
    </r>
    <r>
      <rPr>
        <b/>
        <vertAlign val="superscript"/>
        <sz val="9"/>
        <color theme="0"/>
        <rFont val="HawnHelv"/>
      </rPr>
      <t>1</t>
    </r>
  </si>
  <si>
    <r>
      <t>Source:</t>
    </r>
    <r>
      <rPr>
        <sz val="10"/>
        <rFont val="HawnHelv"/>
      </rPr>
      <t xml:space="preserve"> US Census Bureau. 2006-2010 American Community Survey Selected Population Tables. DP02: Selected Social Characteristics in the United States.</t>
    </r>
  </si>
  <si>
    <r>
      <rPr>
        <b/>
        <sz val="11"/>
        <rFont val="HawnHelv"/>
      </rPr>
      <t>Table 6.42</t>
    </r>
    <r>
      <rPr>
        <sz val="11"/>
        <rFont val="HawnHelv"/>
      </rPr>
      <t xml:space="preserve">  School Enrollment of Native Hawaiians in Nursery School/Preschool by State: Aggregated Years 2006-2010</t>
    </r>
  </si>
  <si>
    <r>
      <rPr>
        <b/>
        <sz val="10"/>
        <rFont val="HawnHelv"/>
      </rPr>
      <t>Table 6.60</t>
    </r>
    <r>
      <rPr>
        <sz val="10"/>
        <rFont val="HawnHelv"/>
      </rPr>
      <t xml:space="preserve">  Educational Attainment of Native Hawaiians by County in Hawaiÿi: Aggregated Years 2006-2010</t>
    </r>
  </si>
  <si>
    <r>
      <t>Source:</t>
    </r>
    <r>
      <rPr>
        <sz val="10"/>
        <rFont val="HawnHelv"/>
      </rPr>
      <t xml:space="preserve"> U.S. Census Bureau, 2006-2010 American Community Survey. B15002: Sex by Educational Attainment for the Population 25 Years and over.</t>
    </r>
  </si>
  <si>
    <r>
      <rPr>
        <b/>
        <sz val="10"/>
        <color theme="1"/>
        <rFont val="HawnHelv"/>
      </rPr>
      <t>Table 6.76</t>
    </r>
    <r>
      <rPr>
        <sz val="10"/>
        <color theme="1"/>
        <rFont val="HawnHelv"/>
      </rPr>
      <t xml:space="preserve">  UH System Distribution of Degrees Earned by Native Hawaiians by Gender: FY 2016-2017</t>
    </r>
  </si>
  <si>
    <r>
      <rPr>
        <b/>
        <sz val="10"/>
        <color theme="1"/>
        <rFont val="HawnHelv"/>
      </rPr>
      <t>Table 6.76</t>
    </r>
    <r>
      <rPr>
        <sz val="10"/>
        <color theme="1"/>
        <rFont val="HawnHelv"/>
      </rPr>
      <t xml:space="preserve">  UH System Distribution of Degrees Earned by Native Hawaiians by Gender: FY 2015-2016</t>
    </r>
  </si>
  <si>
    <r>
      <rPr>
        <b/>
        <sz val="10"/>
        <rFont val="HawnHelv"/>
      </rPr>
      <t xml:space="preserve">Table 6.78 </t>
    </r>
    <r>
      <rPr>
        <sz val="10"/>
        <rFont val="HawnHelv"/>
      </rPr>
      <t xml:space="preserve"> UH System Degrees Earned by Native Hawaiians by Campus and Gender: FY 2016-2017</t>
    </r>
  </si>
  <si>
    <r>
      <rPr>
        <b/>
        <sz val="10"/>
        <rFont val="HawnHelv"/>
      </rPr>
      <t xml:space="preserve">Table 6.78 </t>
    </r>
    <r>
      <rPr>
        <sz val="10"/>
        <rFont val="HawnHelv"/>
      </rPr>
      <t xml:space="preserve"> UH System Degrees Earned by Native Hawaiians by Campus and Gender: FY 2015-2016</t>
    </r>
  </si>
  <si>
    <r>
      <t xml:space="preserve">School of Medicine </t>
    </r>
    <r>
      <rPr>
        <vertAlign val="superscript"/>
        <sz val="10"/>
        <rFont val="HawnHelv"/>
      </rPr>
      <t>4</t>
    </r>
  </si>
  <si>
    <r>
      <t xml:space="preserve">School of Social Work </t>
    </r>
    <r>
      <rPr>
        <vertAlign val="superscript"/>
        <sz val="10"/>
        <rFont val="HawnHelv"/>
      </rPr>
      <t>5</t>
    </r>
  </si>
  <si>
    <r>
      <t xml:space="preserve">College of Pharmacy </t>
    </r>
    <r>
      <rPr>
        <vertAlign val="superscript"/>
        <sz val="10"/>
        <rFont val="HawnHelv"/>
      </rPr>
      <t>6</t>
    </r>
  </si>
  <si>
    <r>
      <t xml:space="preserve">Education </t>
    </r>
    <r>
      <rPr>
        <vertAlign val="superscript"/>
        <sz val="10"/>
        <rFont val="HawnHelv"/>
      </rPr>
      <t>7</t>
    </r>
  </si>
  <si>
    <r>
      <t xml:space="preserve">Source: </t>
    </r>
    <r>
      <rPr>
        <sz val="10"/>
        <color theme="1"/>
        <rFont val="HawnHelv"/>
      </rPr>
      <t>Modern Language Association of America, Language Enrollment Database 1958-2016, Enrollment Data.</t>
    </r>
  </si>
  <si>
    <t>UH System Enrollment of Native Hawaiians: Fall 1990‑Fall 2020</t>
  </si>
  <si>
    <t>UH Mänoa Enrollment of Hawaiians by College/School: Fall 2008‑Fall 2020</t>
  </si>
  <si>
    <t>UH Mänoa Enrollment of Hawaiians and Undergraduate/Graduate: Fall 2010‑Fall 2020</t>
  </si>
  <si>
    <t>UH Mänoa Enrollment of Native Hawaiians by Undergraduate/Graduate Level and Year: Fall 2020</t>
  </si>
  <si>
    <t>UH System Enrollment of Native Hawaiians by Educational Level: Fall 2008‑Fall 2020</t>
  </si>
  <si>
    <t>UH System Enrollment of Native Hawaiians (Ethnicity and Ancestry): Fall  2005-Fall 2020</t>
  </si>
  <si>
    <t>UH System Enrollment of Native Hawaiians by Ethnicity and Ancestry: Fall 2010-Fall 2020</t>
  </si>
  <si>
    <t>UH System Enrollment of Native Hawaiians (Ethnicity): Fall 2000-2020</t>
  </si>
  <si>
    <t>UH System Enrollment by Ethnicity: Fall 2020</t>
  </si>
  <si>
    <t>UH System Enrollment by Ethnicity: Fall 2003‑Fall 2020</t>
  </si>
  <si>
    <t>UH Community College Enrollment of Native Hawaiians by Ancestry: Fall 2005-Fall 2020</t>
  </si>
  <si>
    <t>UH Community College Enrollment of Native Hawaiians by Ethnicity and Ancestry: Fall 2005-Fall 2020</t>
  </si>
  <si>
    <t>UH Community College Enrollment of Native Hawaiians by Ethnicity: Fall 2005-Fall 2020</t>
  </si>
  <si>
    <t>UH Community College Enrollment by Ethnicity: Fall 2020</t>
  </si>
  <si>
    <t>UH Community College Enrollment by Ethnicity: Fall 2008-Fall 2020</t>
  </si>
  <si>
    <t>UH System Enrollment by Recent High School Graduates: Fall 2020</t>
  </si>
  <si>
    <t>UH System Enrollment by Recent Public Charter School Graduates: Fall 2020</t>
  </si>
  <si>
    <t>UH System Enrollment by Recent Public Charter School Graduates: Fall 2010-Fall 2020</t>
  </si>
  <si>
    <t>UH System Degrees and Certificates Earned by Native Hawaiians: FY 2008-2009 to FY 2017-2020</t>
  </si>
  <si>
    <t>UH System Distribution of Degrees Earned by Native Hawaiians by Gender: FY 2019-2020</t>
  </si>
  <si>
    <t>UH System Distribution of Degrees Earned by Native Hawaiians by Gender: FY 2008-2009 to FY 2019-2020</t>
  </si>
  <si>
    <t>UH System Degrees Earned by Native Hawaiians by Campus and Gender: FY 2019-2020</t>
  </si>
  <si>
    <t>UH System Degrees Earned by Native Hawaiians by Campus: FY 2019-2020</t>
  </si>
  <si>
    <t>UH System Degrees Earned by Native Hawaiians by Campus: FY 2008-2009 to FY2019-2020</t>
  </si>
  <si>
    <t>UH System Degrees Earned by Native Hawaiians by Campus/College: FY 2008-2009 to FY 2019-2020</t>
  </si>
  <si>
    <t>UH System Degrees Conferred to Native Hawaiians: FY 2008-2009 to FY 2019-2020</t>
  </si>
  <si>
    <t>UH System Degrees and Certificates Conferred to Native Hawaiians: FY 2008-2009 to FY 2019-2020</t>
  </si>
  <si>
    <t>2019-20</t>
  </si>
  <si>
    <r>
      <rPr>
        <b/>
        <sz val="11"/>
        <color theme="1"/>
        <rFont val="HawnHelv"/>
      </rPr>
      <t>Table 6.76</t>
    </r>
    <r>
      <rPr>
        <sz val="11"/>
        <color theme="1"/>
        <rFont val="HawnHelv"/>
      </rPr>
      <t xml:space="preserve">  UH System Distribution of Degrees Earned by Native Hawaiians by Gender: FY 2018-2019</t>
    </r>
  </si>
  <si>
    <r>
      <rPr>
        <b/>
        <sz val="11"/>
        <rFont val="HawnHelv"/>
      </rPr>
      <t xml:space="preserve">Table 6.78 </t>
    </r>
    <r>
      <rPr>
        <sz val="11"/>
        <rFont val="HawnHelv"/>
      </rPr>
      <t xml:space="preserve"> UH System Degrees Earned by Native Hawaiians by Campus and Gender: FY 2018-2019</t>
    </r>
  </si>
  <si>
    <r>
      <rPr>
        <b/>
        <sz val="11"/>
        <color theme="1"/>
        <rFont val="HawnHelv"/>
      </rPr>
      <t xml:space="preserve">Table 6.79 </t>
    </r>
    <r>
      <rPr>
        <sz val="11"/>
        <color theme="1"/>
        <rFont val="HawnHelv"/>
      </rPr>
      <t xml:space="preserve"> UH System Degrees Earned by Native Hawaiians by Campus: FY 2018-2019</t>
    </r>
  </si>
  <si>
    <r>
      <rPr>
        <b/>
        <sz val="10"/>
        <color theme="1"/>
        <rFont val="HawnHelv"/>
      </rPr>
      <t xml:space="preserve">Table 6.79 </t>
    </r>
    <r>
      <rPr>
        <sz val="10"/>
        <color theme="1"/>
        <rFont val="HawnHelv"/>
      </rPr>
      <t xml:space="preserve"> UH System Degrees Earned by Native Hawaiians by Campus: FY 2016-2017</t>
    </r>
  </si>
  <si>
    <r>
      <rPr>
        <b/>
        <sz val="10"/>
        <color theme="1"/>
        <rFont val="HawnHelv"/>
      </rPr>
      <t xml:space="preserve">Table 6.79 </t>
    </r>
    <r>
      <rPr>
        <sz val="10"/>
        <color theme="1"/>
        <rFont val="HawnHelv"/>
      </rPr>
      <t xml:space="preserve"> UH System Degrees Earned by Native Hawaiians by Campus: FY 2015-2016</t>
    </r>
  </si>
  <si>
    <t>Academy for Creative Media</t>
  </si>
  <si>
    <r>
      <t xml:space="preserve">            Academy for Creative Media </t>
    </r>
    <r>
      <rPr>
        <vertAlign val="superscript"/>
        <sz val="10"/>
        <rFont val="HawnHelv"/>
      </rPr>
      <t>9</t>
    </r>
  </si>
  <si>
    <r>
      <t xml:space="preserve">College of Pharmacy </t>
    </r>
    <r>
      <rPr>
        <vertAlign val="superscript"/>
        <sz val="10"/>
        <rFont val="HawnHelv"/>
      </rPr>
      <t>5</t>
    </r>
  </si>
  <si>
    <r>
      <t xml:space="preserve">School of Medicine  </t>
    </r>
    <r>
      <rPr>
        <vertAlign val="superscript"/>
        <sz val="10"/>
        <rFont val="HawnHelv"/>
      </rPr>
      <t>6</t>
    </r>
  </si>
  <si>
    <r>
      <t xml:space="preserve">School of Medicine </t>
    </r>
    <r>
      <rPr>
        <vertAlign val="superscript"/>
        <sz val="10"/>
        <rFont val="HawnHelv"/>
      </rPr>
      <t>6</t>
    </r>
  </si>
  <si>
    <r>
      <t xml:space="preserve">     Master of Environmental Management (MEM) </t>
    </r>
    <r>
      <rPr>
        <vertAlign val="superscript"/>
        <sz val="10"/>
        <rFont val="HawnHelv"/>
        <scheme val="minor"/>
      </rPr>
      <t>10</t>
    </r>
  </si>
  <si>
    <r>
      <t xml:space="preserve">Doctor of Public Health (DRPH/PHD) </t>
    </r>
    <r>
      <rPr>
        <vertAlign val="superscript"/>
        <sz val="10"/>
        <rFont val="HawnHelv"/>
      </rPr>
      <t>11</t>
    </r>
  </si>
  <si>
    <r>
      <t>College of Pharmacy</t>
    </r>
    <r>
      <rPr>
        <vertAlign val="superscript"/>
        <sz val="10"/>
        <rFont val="HawnHelv"/>
      </rPr>
      <t>5</t>
    </r>
  </si>
  <si>
    <r>
      <t xml:space="preserve">School of Social Work </t>
    </r>
    <r>
      <rPr>
        <vertAlign val="superscript"/>
        <sz val="10"/>
        <rFont val="HawnHelv"/>
      </rPr>
      <t>7</t>
    </r>
  </si>
  <si>
    <r>
      <rPr>
        <vertAlign val="superscript"/>
        <sz val="10"/>
        <rFont val="HawnHelv"/>
      </rPr>
      <t>9</t>
    </r>
    <r>
      <rPr>
        <sz val="10"/>
        <rFont val="HawnHelv"/>
      </rPr>
      <t xml:space="preserve"> BA program in Creative Media and BS program in Psychology granted established status by the UH Board of Regents in June 2017.</t>
    </r>
  </si>
  <si>
    <r>
      <rPr>
        <vertAlign val="superscript"/>
        <sz val="10"/>
        <rFont val="HawnHelv"/>
      </rPr>
      <t>10</t>
    </r>
    <r>
      <rPr>
        <sz val="10"/>
        <rFont val="HawnHelv"/>
      </rPr>
      <t xml:space="preserve"> Professional degree in Environmental Management approved by the UH Board of Regents in January 2017, effective Spring 2017. Formerly the plan B (non-thesis) option in the MS in Natural Resources and Environmental Management.</t>
    </r>
  </si>
  <si>
    <r>
      <rPr>
        <vertAlign val="superscript"/>
        <sz val="10"/>
        <rFont val="HawnHelv"/>
      </rPr>
      <t>11</t>
    </r>
    <r>
      <rPr>
        <sz val="10"/>
        <rFont val="HawnHelv"/>
      </rPr>
      <t xml:space="preserve"> Programs in Public Health moved from School of Medicine to School of Social Work in March 2016. DrPH replaced by PhD, effective Fall 2017</t>
    </r>
  </si>
  <si>
    <t>Fall 2019 *</t>
  </si>
  <si>
    <t>Fall 2020 *</t>
  </si>
  <si>
    <r>
      <t>Source:</t>
    </r>
    <r>
      <rPr>
        <sz val="10"/>
        <rFont val="HawnHelv"/>
      </rPr>
      <t>   Hawai‘i State. University of Hawai‘i. Institutional Research Office. Fall Enrollment Reports. Enrollment Table 4, Selected Student Characteristics, By Unit.</t>
    </r>
  </si>
  <si>
    <t>Fall 2019</t>
  </si>
  <si>
    <t>Fall 2020</t>
  </si>
  <si>
    <r>
      <t>Source:</t>
    </r>
    <r>
      <rPr>
        <sz val="10"/>
        <rFont val="HawnHelv"/>
      </rPr>
      <t>   Hawai‘i State. University of Hawai‘i. Institutional Research Office. Fall Enrollment Reports. Enrollment Table 8, Distribution of Majors By Education Level</t>
    </r>
  </si>
  <si>
    <t>Under Graduate</t>
  </si>
  <si>
    <t>Under-Grad</t>
  </si>
  <si>
    <r>
      <t>Source:</t>
    </r>
    <r>
      <rPr>
        <sz val="10"/>
        <rFont val="HawnHelv"/>
      </rPr>
      <t>   Hawai‘i State. University of Hawai‘i. Institutional Research Office. Enrollment Table Selected Student Characteristics, Enrollment Table 8, Distribution of Majors By Education Level</t>
    </r>
  </si>
  <si>
    <t>Hawaiian Only (including ancestry and race): University of Hawaiÿi at Mänoa: Fall 2020</t>
  </si>
  <si>
    <t>All Ethnicities: University of Hawaiÿi at Mänoa: Fall 2020</t>
  </si>
  <si>
    <r>
      <rPr>
        <b/>
        <sz val="11"/>
        <color theme="1"/>
        <rFont val="HawnHelv"/>
      </rPr>
      <t>Table 6.26</t>
    </r>
    <r>
      <rPr>
        <sz val="11"/>
        <color theme="1"/>
        <rFont val="HawnHelv"/>
      </rPr>
      <t xml:space="preserve">  UH Mänoa Enrollment of Native Hawaiians by Undergraduate/Graduate Level and Year: Fall 2019</t>
    </r>
  </si>
  <si>
    <t>Hawaiian Only (including ancestry and race): University of Hawaiÿi at Mänoa: Fall 2019</t>
  </si>
  <si>
    <t>All Ethnicities: University of Hawaiÿi at Mänoa: Fall 2019</t>
  </si>
  <si>
    <t>Hawaiian Ethnicity &amp; Ancestry</t>
  </si>
  <si>
    <t>Hawaiian Race &amp; Ancestry</t>
  </si>
  <si>
    <r>
      <rPr>
        <b/>
        <sz val="11"/>
        <rFont val="HawnHelv"/>
      </rPr>
      <t>Table 6.31</t>
    </r>
    <r>
      <rPr>
        <sz val="11"/>
        <rFont val="HawnHelv"/>
      </rPr>
      <t xml:space="preserve">  UH System Enrollment by Ethnicity: Fall 2019</t>
    </r>
  </si>
  <si>
    <r>
      <rPr>
        <b/>
        <sz val="10"/>
        <rFont val="HawnHelv"/>
      </rPr>
      <t>Table 6.31</t>
    </r>
    <r>
      <rPr>
        <sz val="10"/>
        <rFont val="HawnHelv"/>
      </rPr>
      <t xml:space="preserve">  UH System Enrollment by Ethnicity: Fall 2017</t>
    </r>
  </si>
  <si>
    <r>
      <rPr>
        <b/>
        <sz val="10"/>
        <rFont val="HawnHelv"/>
      </rPr>
      <t>Table 6.31</t>
    </r>
    <r>
      <rPr>
        <sz val="10"/>
        <rFont val="HawnHelv"/>
      </rPr>
      <t xml:space="preserve">  UH System Enrollment by Ethnicity: Fall 2016</t>
    </r>
  </si>
  <si>
    <t>Hawai‘i Community College</t>
  </si>
  <si>
    <t>Kapi‘olani Community College</t>
  </si>
  <si>
    <t>Kaua‘i Community College</t>
  </si>
  <si>
    <t>Maui College</t>
  </si>
  <si>
    <t>Ancestry: Hawaiian</t>
  </si>
  <si>
    <r>
      <t xml:space="preserve">Source: </t>
    </r>
    <r>
      <rPr>
        <sz val="10"/>
        <rFont val="HawnHelv"/>
      </rPr>
      <t>University of Hawaiÿi, Institutional Research Office, Fall Enrollment Report. Enrollment Table 5 Selected Student Characteristics.</t>
    </r>
  </si>
  <si>
    <t>Hawai‘I Community College</t>
  </si>
  <si>
    <r>
      <rPr>
        <b/>
        <sz val="11"/>
        <rFont val="HawnHelv"/>
      </rPr>
      <t>Table 6.36</t>
    </r>
    <r>
      <rPr>
        <sz val="11"/>
        <rFont val="HawnHelv"/>
      </rPr>
      <t xml:space="preserve">  UH Community College Enrollment by Ethnicity: Fall 2019</t>
    </r>
  </si>
  <si>
    <t>Hawai‘I  Community College</t>
  </si>
  <si>
    <r>
      <t>Source:</t>
    </r>
    <r>
      <rPr>
        <sz val="10"/>
        <color rgb="FF000000"/>
        <rFont val="HawnHelv"/>
      </rPr>
      <t xml:space="preserve"> University of Hawaiÿi, Institutional Research Office. Distribution of First-Time Students by Geographic Location of High School Fall 2020</t>
    </r>
    <r>
      <rPr>
        <b/>
        <sz val="10"/>
        <color rgb="FF000000"/>
        <rFont val="HawnHelv"/>
      </rPr>
      <t xml:space="preserve">. </t>
    </r>
    <r>
      <rPr>
        <sz val="10"/>
        <color rgb="FF000000"/>
        <rFont val="HawnHelv"/>
      </rPr>
      <t>Table</t>
    </r>
    <r>
      <rPr>
        <b/>
        <sz val="10"/>
        <color rgb="FF000000"/>
        <rFont val="HawnHelv"/>
      </rPr>
      <t xml:space="preserve"> </t>
    </r>
    <r>
      <rPr>
        <sz val="10"/>
        <color rgb="FF000000"/>
        <rFont val="HawnHelv"/>
      </rPr>
      <t>1 Distribution of First-Time Students By Geographic Location of High School, University Of Hawaii, By Campus</t>
    </r>
  </si>
  <si>
    <r>
      <rPr>
        <b/>
        <sz val="11"/>
        <color theme="1"/>
        <rFont val="HawnHelv"/>
      </rPr>
      <t>Table 6.38</t>
    </r>
    <r>
      <rPr>
        <sz val="11"/>
        <color theme="1"/>
        <rFont val="HawnHelv"/>
      </rPr>
      <t xml:space="preserve">  UH System Enrollment by Recent High School Graduates: Fall 2019</t>
    </r>
  </si>
  <si>
    <t>Hawai‘i State (Grad Div)</t>
  </si>
  <si>
    <r>
      <t>Source:</t>
    </r>
    <r>
      <rPr>
        <sz val="10"/>
        <color rgb="FF000000"/>
        <rFont val="HawnHelv"/>
      </rPr>
      <t xml:space="preserve"> University of Hawaiÿi, Institutional Research Office. Distribution of First-Time Students by Geographic Location of High School Fall 2019. Table 1 Distribution of First-Time Students By Geographic Location of High School, University Of Hawaii, By Campus</t>
    </r>
  </si>
  <si>
    <r>
      <t>Source:</t>
    </r>
    <r>
      <rPr>
        <sz val="10"/>
        <rFont val="HawnHelv"/>
      </rPr>
      <t xml:space="preserve"> University of Hawaiÿi, Institutional Research Office. High School Background of First-Time Students Fall 2020. Table 3, Hawaii Recent High School Graduates Enrolled at the University of Hawaii by High School District and High School, with Calculated Going Rates University of Hawaii, by Campus</t>
    </r>
  </si>
  <si>
    <r>
      <rPr>
        <b/>
        <sz val="11"/>
        <rFont val="HawnHelv"/>
      </rPr>
      <t>Table 6.39</t>
    </r>
    <r>
      <rPr>
        <sz val="11"/>
        <rFont val="HawnHelv"/>
      </rPr>
      <t xml:space="preserve">  UH System Enrollment by Recent Public Charter School Graduates: Fall 2019</t>
    </r>
  </si>
  <si>
    <r>
      <t>Source:</t>
    </r>
    <r>
      <rPr>
        <sz val="10"/>
        <rFont val="HawnHelv"/>
      </rPr>
      <t xml:space="preserve"> University of Hawaiÿi, Institutional Research Office. High School Background of First-Time Students Fall 2019.</t>
    </r>
    <r>
      <rPr>
        <b/>
        <sz val="10"/>
        <rFont val="HawnHelv"/>
      </rPr>
      <t xml:space="preserve">  </t>
    </r>
    <r>
      <rPr>
        <sz val="10"/>
        <rFont val="HawnHelv"/>
      </rPr>
      <t>Table 3, Hawaii Recent High School Graduates Enrolled at the University of Hawaii by High School District and High School, with Calculated Going Rates University of Hawaii, by Campus</t>
    </r>
  </si>
  <si>
    <r>
      <t>Source:</t>
    </r>
    <r>
      <rPr>
        <sz val="10"/>
        <rFont val="HawnHelv"/>
      </rPr>
      <t xml:space="preserve"> University of Hawaiÿi, Institutional Research Office. High School Background of First-Time Students Fall</t>
    </r>
    <r>
      <rPr>
        <b/>
        <sz val="10"/>
        <rFont val="HawnHelv"/>
      </rPr>
      <t xml:space="preserve">.  </t>
    </r>
    <r>
      <rPr>
        <sz val="10"/>
        <rFont val="HawnHelv"/>
      </rPr>
      <t>Table 6, Number and Going Rate of Hawaii State High School Graduates Entering the University of Hawaii System, by District and School</t>
    </r>
  </si>
  <si>
    <t>SY2015-2016</t>
  </si>
  <si>
    <t>SY2016-2017</t>
  </si>
  <si>
    <t>SY2017-2018</t>
  </si>
  <si>
    <r>
      <t>Kamalani Academy</t>
    </r>
    <r>
      <rPr>
        <vertAlign val="superscript"/>
        <sz val="10"/>
        <color rgb="FF000000"/>
        <rFont val="HawnHelv"/>
      </rPr>
      <t>1</t>
    </r>
  </si>
  <si>
    <r>
      <t>Waiʻalae Elementary Public Charter School</t>
    </r>
    <r>
      <rPr>
        <vertAlign val="superscript"/>
        <sz val="10"/>
        <color rgb="FF000000"/>
        <rFont val="HawnHelv"/>
      </rPr>
      <t>1</t>
    </r>
  </si>
  <si>
    <r>
      <t>SEEQS: the School for Examining Essential Questions of Sustainability</t>
    </r>
    <r>
      <rPr>
        <vertAlign val="superscript"/>
        <sz val="10"/>
        <color rgb="FF000000"/>
        <rFont val="HawnHelv"/>
      </rPr>
      <t>1</t>
    </r>
  </si>
  <si>
    <r>
      <t>Hālau Kū Māna Public Charter School</t>
    </r>
    <r>
      <rPr>
        <vertAlign val="superscript"/>
        <sz val="10"/>
        <color theme="1"/>
        <rFont val="HawnHelv"/>
      </rPr>
      <t>1</t>
    </r>
  </si>
  <si>
    <r>
      <t>Myron B. Thompson Academy</t>
    </r>
    <r>
      <rPr>
        <vertAlign val="superscript"/>
        <sz val="10"/>
        <color theme="1"/>
        <rFont val="HawnHelv"/>
      </rPr>
      <t>1</t>
    </r>
  </si>
  <si>
    <r>
      <t>University Laboratory School</t>
    </r>
    <r>
      <rPr>
        <vertAlign val="superscript"/>
        <sz val="10"/>
        <color theme="1"/>
        <rFont val="HawnHelv"/>
      </rPr>
      <t>1</t>
    </r>
  </si>
  <si>
    <r>
      <t>Voyager: A Public Charter School</t>
    </r>
    <r>
      <rPr>
        <vertAlign val="superscript"/>
        <sz val="10"/>
        <color theme="1"/>
        <rFont val="HawnHelv"/>
      </rPr>
      <t>1</t>
    </r>
  </si>
  <si>
    <r>
      <t>The Kapolei Charter School by Goodwill Hawaiʻi</t>
    </r>
    <r>
      <rPr>
        <vertAlign val="superscript"/>
        <sz val="10"/>
        <color rgb="FF000000"/>
        <rFont val="HawnHelv"/>
      </rPr>
      <t>1</t>
    </r>
  </si>
  <si>
    <r>
      <t>Ka Waihona o ka Naʻauao Public Charter School</t>
    </r>
    <r>
      <rPr>
        <vertAlign val="superscript"/>
        <sz val="10"/>
        <color rgb="FF000000"/>
        <rFont val="HawnHelv"/>
      </rPr>
      <t>1</t>
    </r>
  </si>
  <si>
    <r>
      <t>Kamaile Academy Public Charter School</t>
    </r>
    <r>
      <rPr>
        <vertAlign val="superscript"/>
        <sz val="10"/>
        <color rgb="FF000000"/>
        <rFont val="HawnHelv"/>
      </rPr>
      <t>1</t>
    </r>
  </si>
  <si>
    <r>
      <t>Hawaiʻi Technology Academy</t>
    </r>
    <r>
      <rPr>
        <vertAlign val="superscript"/>
        <sz val="10"/>
        <color theme="1"/>
        <rFont val="HawnHelv"/>
      </rPr>
      <t>1</t>
    </r>
  </si>
  <si>
    <r>
      <t>Hakipuʻu Learning Center</t>
    </r>
    <r>
      <rPr>
        <vertAlign val="superscript"/>
        <sz val="10"/>
        <color theme="1"/>
        <rFont val="HawnHelv"/>
      </rPr>
      <t>1</t>
    </r>
  </si>
  <si>
    <r>
      <t>Ke Kula ʻo Samuel M. Kamakau Laboratory Public Charter School</t>
    </r>
    <r>
      <rPr>
        <vertAlign val="superscript"/>
        <sz val="10"/>
        <color theme="1"/>
        <rFont val="HawnHelv"/>
      </rPr>
      <t>1</t>
    </r>
  </si>
  <si>
    <r>
      <t>Kaʻōhao School</t>
    </r>
    <r>
      <rPr>
        <vertAlign val="superscript"/>
        <sz val="10"/>
        <color rgb="FF000000"/>
        <rFont val="HawnHelv"/>
      </rPr>
      <t>1</t>
    </r>
  </si>
  <si>
    <r>
      <t>Mālama Honua Public Charter School</t>
    </r>
    <r>
      <rPr>
        <vertAlign val="superscript"/>
        <sz val="10"/>
        <color rgb="FF000000"/>
        <rFont val="HawnHelv"/>
      </rPr>
      <t>1</t>
    </r>
  </si>
  <si>
    <r>
      <t>Ke Ana Laʻahana Public Charter School</t>
    </r>
    <r>
      <rPr>
        <vertAlign val="superscript"/>
        <sz val="10"/>
        <color rgb="FF000000"/>
        <rFont val="HawnHelv"/>
      </rPr>
      <t>1</t>
    </r>
  </si>
  <si>
    <r>
      <t>Connections Public Charter School</t>
    </r>
    <r>
      <rPr>
        <vertAlign val="superscript"/>
        <sz val="10"/>
        <color theme="1"/>
        <rFont val="HawnHelv"/>
      </rPr>
      <t>1</t>
    </r>
  </si>
  <si>
    <r>
      <t>Ka ‘Umeke Kā’eo Public Charter School</t>
    </r>
    <r>
      <rPr>
        <vertAlign val="superscript"/>
        <sz val="10"/>
        <color theme="1"/>
        <rFont val="HawnHelv"/>
      </rPr>
      <t>1</t>
    </r>
  </si>
  <si>
    <r>
      <t>Laupāhoehoe Community Public Charter School</t>
    </r>
    <r>
      <rPr>
        <vertAlign val="superscript"/>
        <sz val="10"/>
        <color theme="1"/>
        <rFont val="HawnHelv"/>
      </rPr>
      <t>1</t>
    </r>
  </si>
  <si>
    <r>
      <t>Waimea Middle Public Conversion Charter School</t>
    </r>
    <r>
      <rPr>
        <vertAlign val="superscript"/>
        <sz val="10"/>
        <color theme="1"/>
        <rFont val="HawnHelv"/>
      </rPr>
      <t>1</t>
    </r>
  </si>
  <si>
    <r>
      <t>West Hawai‘i Explorations Academy</t>
    </r>
    <r>
      <rPr>
        <vertAlign val="superscript"/>
        <sz val="10"/>
        <color theme="1"/>
        <rFont val="HawnHelv"/>
      </rPr>
      <t>1</t>
    </r>
  </si>
  <si>
    <r>
      <t>Innovations Public Charter School</t>
    </r>
    <r>
      <rPr>
        <vertAlign val="superscript"/>
        <sz val="10"/>
        <color theme="1"/>
        <rFont val="HawnHelv"/>
      </rPr>
      <t>1</t>
    </r>
  </si>
  <si>
    <r>
      <t>Kanu o ka ‘Āina New Century Public Charter School</t>
    </r>
    <r>
      <rPr>
        <vertAlign val="superscript"/>
        <sz val="10"/>
        <color theme="1"/>
        <rFont val="HawnHelv"/>
      </rPr>
      <t>1</t>
    </r>
  </si>
  <si>
    <r>
      <t>Kona Pacific Public Charter School</t>
    </r>
    <r>
      <rPr>
        <vertAlign val="superscript"/>
        <sz val="10"/>
        <color theme="1"/>
        <rFont val="HawnHelv"/>
      </rPr>
      <t>1</t>
    </r>
  </si>
  <si>
    <r>
      <t>Kaʻū Learning Academy</t>
    </r>
    <r>
      <rPr>
        <vertAlign val="superscript"/>
        <sz val="10"/>
        <color rgb="FF000000"/>
        <rFont val="HawnHelv"/>
      </rPr>
      <t>1</t>
    </r>
  </si>
  <si>
    <r>
      <t>Nā Wai Ola Public Charter School</t>
    </r>
    <r>
      <rPr>
        <vertAlign val="superscript"/>
        <sz val="10"/>
        <color rgb="FF000000"/>
        <rFont val="HawnHelv"/>
      </rPr>
      <t>1</t>
    </r>
  </si>
  <si>
    <r>
      <t>Hawaiʻi Academy of Arts &amp; Science Public Charter School</t>
    </r>
    <r>
      <rPr>
        <vertAlign val="superscript"/>
        <sz val="10"/>
        <color theme="1"/>
        <rFont val="HawnHelv"/>
      </rPr>
      <t>1</t>
    </r>
  </si>
  <si>
    <r>
      <t>Ke Kula ‘o Nāwahīokalani’ōpu’u Iki Lab Public Charter School</t>
    </r>
    <r>
      <rPr>
        <vertAlign val="superscript"/>
        <sz val="10"/>
        <color theme="1"/>
        <rFont val="HawnHelv"/>
      </rPr>
      <t>1</t>
    </r>
  </si>
  <si>
    <r>
      <t>Kua o ka Lā New Century Public Charter School</t>
    </r>
    <r>
      <rPr>
        <vertAlign val="superscript"/>
        <sz val="10"/>
        <color theme="1"/>
        <rFont val="HawnHelv"/>
      </rPr>
      <t>1</t>
    </r>
  </si>
  <si>
    <r>
      <t>The Volcano School of Arts &amp; Sciences</t>
    </r>
    <r>
      <rPr>
        <vertAlign val="superscript"/>
        <sz val="10"/>
        <color theme="1"/>
        <rFont val="HawnHelv"/>
      </rPr>
      <t>1</t>
    </r>
  </si>
  <si>
    <r>
      <t>Kanuikapono Public Charter School</t>
    </r>
    <r>
      <rPr>
        <vertAlign val="superscript"/>
        <sz val="10"/>
        <color theme="1"/>
        <rFont val="HawnHelv"/>
      </rPr>
      <t>1</t>
    </r>
  </si>
  <si>
    <r>
      <t>Kawaikini New Century Public Charter School</t>
    </r>
    <r>
      <rPr>
        <vertAlign val="superscript"/>
        <sz val="10"/>
        <color theme="1"/>
        <rFont val="HawnHelv"/>
      </rPr>
      <t>1</t>
    </r>
  </si>
  <si>
    <r>
      <t>Ke Kula Niihau O Kekaha Learning Center</t>
    </r>
    <r>
      <rPr>
        <vertAlign val="superscript"/>
        <sz val="10"/>
        <color theme="1"/>
        <rFont val="HawnHelv"/>
      </rPr>
      <t>1</t>
    </r>
  </si>
  <si>
    <r>
      <t>Kula Aupuni Niihau A Kahelelani Aloha A New Century Public Charter School</t>
    </r>
    <r>
      <rPr>
        <vertAlign val="superscript"/>
        <sz val="10"/>
        <color theme="1"/>
        <rFont val="HawnHelv"/>
      </rPr>
      <t>1</t>
    </r>
  </si>
  <si>
    <r>
      <t>Kihei Charter School</t>
    </r>
    <r>
      <rPr>
        <vertAlign val="superscript"/>
        <sz val="10"/>
        <color theme="1"/>
        <rFont val="HawnHelv"/>
      </rPr>
      <t>1</t>
    </r>
  </si>
  <si>
    <r>
      <t>Kualapuʻu Public Conversion Charter School</t>
    </r>
    <r>
      <rPr>
        <vertAlign val="superscript"/>
        <sz val="10"/>
        <color rgb="FF000000"/>
        <rFont val="HawnHelv"/>
      </rPr>
      <t>1</t>
    </r>
  </si>
  <si>
    <r>
      <rPr>
        <b/>
        <sz val="10"/>
        <color theme="1"/>
        <rFont val="HawnHelv"/>
      </rPr>
      <t xml:space="preserve">Source: </t>
    </r>
    <r>
      <rPr>
        <sz val="10"/>
        <color theme="1"/>
        <rFont val="HawnHelv"/>
      </rPr>
      <t>Hawai‘i P-20 Partnerships for Education.(2019).Data provided by the Hawai‘i Data eXchange Partnership (DXP ID456), Hawai‘i State Department of Education.</t>
    </r>
  </si>
  <si>
    <r>
      <rPr>
        <vertAlign val="superscript"/>
        <sz val="10"/>
        <color theme="1"/>
        <rFont val="HawnHelv"/>
      </rPr>
      <t xml:space="preserve">1 </t>
    </r>
    <r>
      <rPr>
        <sz val="10"/>
        <color theme="1"/>
        <rFont val="HawnHelv"/>
      </rPr>
      <t>School is a Public Charter School</t>
    </r>
  </si>
  <si>
    <r>
      <rPr>
        <vertAlign val="superscript"/>
        <sz val="10"/>
        <color theme="1"/>
        <rFont val="HawnHelv"/>
      </rPr>
      <t xml:space="preserve">2 </t>
    </r>
    <r>
      <rPr>
        <sz val="10"/>
        <color theme="1"/>
        <rFont val="HawnHelv"/>
      </rPr>
      <t>Data sourced from School Status &amp; Improvement Report (SSIR)</t>
    </r>
  </si>
  <si>
    <t>‘Aiea Elementary School</t>
  </si>
  <si>
    <t>Äliamanu Elementary School</t>
  </si>
  <si>
    <t>Alvan A. Scott Elementary School</t>
  </si>
  <si>
    <t>‘Aiea Intermediate School</t>
  </si>
  <si>
    <t>Äliamanu Middle School</t>
  </si>
  <si>
    <t>‘Aiea High School</t>
  </si>
  <si>
    <t>Haleÿiwa Elementary School</t>
  </si>
  <si>
    <t>‘Āina Haina Elementary School</t>
  </si>
  <si>
    <t>Hahaÿione Elementary School</t>
  </si>
  <si>
    <t>Kapälama Elementary School</t>
  </si>
  <si>
    <t>Puÿuhale Elementary School</t>
  </si>
  <si>
    <t>Waikïkï Elementary School</t>
  </si>
  <si>
    <t>Kaimukï Middle School</t>
  </si>
  <si>
    <t>Hawai‘i School for the Deaf &amp; the Blind</t>
  </si>
  <si>
    <t>Ali‘iolani Elementary School</t>
  </si>
  <si>
    <t>Mänoa Elementary School</t>
  </si>
  <si>
    <t>Nu‘uanu Elementary School</t>
  </si>
  <si>
    <t>Pälolo Elementary School</t>
  </si>
  <si>
    <t>Queen Ka‘ahumanu Elementary School</t>
  </si>
  <si>
    <t>Kaimukï High School</t>
  </si>
  <si>
    <t>‘Ewa Beach Elementary School</t>
  </si>
  <si>
    <t>‘Ewa Elementary School</t>
  </si>
  <si>
    <t>Hoÿokele Elementary School</t>
  </si>
  <si>
    <t>ÿEwa Makai Middle School</t>
  </si>
  <si>
    <r>
      <t>The Kapolei Charter School By Goodwill Hawaiʻi</t>
    </r>
    <r>
      <rPr>
        <vertAlign val="superscript"/>
        <sz val="10"/>
        <color rgb="FF000000"/>
        <rFont val="HawnHelv"/>
      </rPr>
      <t>1</t>
    </r>
  </si>
  <si>
    <t>Mäkaha Elementary School</t>
  </si>
  <si>
    <t>Nänäkuli Elementary School</t>
  </si>
  <si>
    <t>Wai‘anae Elementary School</t>
  </si>
  <si>
    <t>Wai‘anae Intermediate School</t>
  </si>
  <si>
    <t>Wai‘anae High School</t>
  </si>
  <si>
    <t>Nänäkuli High &amp; Intermediate School</t>
  </si>
  <si>
    <t>ÿÄhuimanu Elementary School</t>
  </si>
  <si>
    <t>Hauÿula Elementary School</t>
  </si>
  <si>
    <t>He‘eia Elementary School</t>
  </si>
  <si>
    <t>Ka‘a‘awa Elementary School</t>
  </si>
  <si>
    <t>Kahaluÿu  Elementary School</t>
  </si>
  <si>
    <t>Kane‘ohe Elementary School</t>
  </si>
  <si>
    <t>La‘ie Elementary School</t>
  </si>
  <si>
    <t>Püÿöhala  Elementary School</t>
  </si>
  <si>
    <t>Waiähole Elementary School</t>
  </si>
  <si>
    <t>Waimäÿnalo Elementary &amp; Intermediate School</t>
  </si>
  <si>
    <t>Chiefess Kapiÿolani Elementary School</t>
  </si>
  <si>
    <t>Haÿaheo Elementary School</t>
  </si>
  <si>
    <t>Kaümana Elementary School</t>
  </si>
  <si>
    <t>Waiäkea Elementary School</t>
  </si>
  <si>
    <t>Waiäkea Intermediate School</t>
  </si>
  <si>
    <t>Waiäkea High School</t>
  </si>
  <si>
    <t>Hölualoa Elementary School</t>
  </si>
  <si>
    <t>Honokaÿa Elementary School</t>
  </si>
  <si>
    <t>Honokaÿa High &amp; Intermediate School</t>
  </si>
  <si>
    <t>Paÿauilo Elementary &amp; Intermediate School</t>
  </si>
  <si>
    <t>Keaÿau Elementary School</t>
  </si>
  <si>
    <t>Nā Wai Ola Public Charter School</t>
  </si>
  <si>
    <t>Naÿalehu Elementary School</t>
  </si>
  <si>
    <t>Pähoa Elementary School</t>
  </si>
  <si>
    <t>Keaÿau Middle School</t>
  </si>
  <si>
    <t>Keaÿau High School</t>
  </si>
  <si>
    <t>Pähoa High &amp; Intermediate School</t>
  </si>
  <si>
    <t>ÿEleÿele  Elementary School</t>
  </si>
  <si>
    <t>Kaläheo Elementary School</t>
  </si>
  <si>
    <t>Kapaÿa Elementary School</t>
  </si>
  <si>
    <t>Köloa Elementary School</t>
  </si>
  <si>
    <t>Kapaÿa High School</t>
  </si>
  <si>
    <t>Kaua‘i High School</t>
  </si>
  <si>
    <t>Niÿihau School</t>
  </si>
  <si>
    <t>Haÿikü Elementary School</t>
  </si>
  <si>
    <t>Kïhei Elementary School</t>
  </si>
  <si>
    <t>Pä‘ia Elementary School</t>
  </si>
  <si>
    <t>Waihe‘e Elementary School</t>
  </si>
  <si>
    <r>
      <t>Kïhei Charter School</t>
    </r>
    <r>
      <rPr>
        <vertAlign val="superscript"/>
        <sz val="10"/>
        <color theme="1"/>
        <rFont val="HawnHelv"/>
      </rPr>
      <t>1</t>
    </r>
  </si>
  <si>
    <t>Lähainä Intermediate School</t>
  </si>
  <si>
    <t>Moloka‘i Middle School</t>
  </si>
  <si>
    <t>Moloka‘i High School</t>
  </si>
  <si>
    <t>Häna High &amp; Elementary School</t>
  </si>
  <si>
    <t>Lāna‘i High &amp; Elementary School</t>
  </si>
  <si>
    <t>"The following schools from Oahu are not included in this year’s report due to closure, change in nonprofit status or lack of data provided: Playmate Kindergarten Day Care Center &amp; Grade School Ltd., St. John the Baptist Catholic School, Central Christian School, and Our Lady of Perpetual Help. 267 students were affected by these school closures."</t>
  </si>
  <si>
    <r>
      <t>Source:</t>
    </r>
    <r>
      <rPr>
        <sz val="10"/>
        <rFont val="HawnHelv"/>
      </rPr>
      <t xml:space="preserve"> Hawaii Association of Independent Schools (HAIS). Private School Enrollment Report 2020-2021</t>
    </r>
  </si>
  <si>
    <r>
      <rPr>
        <b/>
        <sz val="10"/>
        <rFont val="HawnHelv"/>
      </rPr>
      <t>Table 6.14</t>
    </r>
    <r>
      <rPr>
        <sz val="10"/>
        <rFont val="HawnHelv"/>
      </rPr>
      <t xml:space="preserve">  Private School Student Enrollment in Hawai‘i: SY 2019-2020</t>
    </r>
  </si>
  <si>
    <r>
      <t>Source:</t>
    </r>
    <r>
      <rPr>
        <sz val="10"/>
        <rFont val="HawnHelv"/>
      </rPr>
      <t xml:space="preserve"> Hawaii Association of Independent Schools (HAIS). Private School Enrollment Report 2019-2020</t>
    </r>
  </si>
  <si>
    <r>
      <rPr>
        <b/>
        <sz val="10"/>
        <rFont val="HawnHelv"/>
      </rPr>
      <t>Table 6.14</t>
    </r>
    <r>
      <rPr>
        <sz val="10"/>
        <rFont val="HawnHelv"/>
      </rPr>
      <t xml:space="preserve">  Private School Student Enrollment in Hawai‘i: SY 2018-2019</t>
    </r>
  </si>
  <si>
    <r>
      <rPr>
        <b/>
        <sz val="10"/>
        <rFont val="HawnHelv"/>
      </rPr>
      <t>Table 6.14</t>
    </r>
    <r>
      <rPr>
        <sz val="10"/>
        <rFont val="HawnHelv"/>
      </rPr>
      <t xml:space="preserve">  Private School Student Enrollment in Hawai‘i: SY 2017-2018</t>
    </r>
  </si>
  <si>
    <r>
      <rPr>
        <b/>
        <sz val="10"/>
        <rFont val="HawnHelv"/>
      </rPr>
      <t>Table 6.14</t>
    </r>
    <r>
      <rPr>
        <sz val="10"/>
        <rFont val="HawnHelv"/>
      </rPr>
      <t xml:space="preserve"> Private School Student Enrollment in Hawai‘i: SY 2016-2017</t>
    </r>
  </si>
  <si>
    <r>
      <rPr>
        <b/>
        <sz val="10"/>
        <rFont val="HawnHelv"/>
      </rPr>
      <t>Table 6.14</t>
    </r>
    <r>
      <rPr>
        <sz val="10"/>
        <rFont val="HawnHelv"/>
      </rPr>
      <t xml:space="preserve"> Private School Student Enrollment in Hawai‘i: SY 2015-2016</t>
    </r>
  </si>
  <si>
    <r>
      <rPr>
        <b/>
        <sz val="10"/>
        <rFont val="HawnHelv"/>
      </rPr>
      <t xml:space="preserve">Table 6.14 </t>
    </r>
    <r>
      <rPr>
        <sz val="10"/>
        <rFont val="HawnHelv"/>
      </rPr>
      <t xml:space="preserve"> Private School Student Enrollment in Hawai‘i: SY 2014-2015</t>
    </r>
  </si>
  <si>
    <r>
      <rPr>
        <b/>
        <sz val="10"/>
        <rFont val="HawnHelv"/>
      </rPr>
      <t xml:space="preserve">Table 6.14 </t>
    </r>
    <r>
      <rPr>
        <sz val="10"/>
        <rFont val="HawnHelv"/>
      </rPr>
      <t xml:space="preserve"> Private School Student Enrollment in Hawai‘i: SY 2013-2014</t>
    </r>
  </si>
  <si>
    <r>
      <rPr>
        <b/>
        <sz val="10"/>
        <rFont val="HawnHelv"/>
      </rPr>
      <t xml:space="preserve">Table 6.14 </t>
    </r>
    <r>
      <rPr>
        <sz val="10"/>
        <rFont val="HawnHelv"/>
      </rPr>
      <t xml:space="preserve"> Private School Student Enrollment in Hawai‘i: SY 2012-2013</t>
    </r>
  </si>
  <si>
    <t>2020-21</t>
  </si>
  <si>
    <r>
      <t xml:space="preserve">Source: </t>
    </r>
    <r>
      <rPr>
        <sz val="10"/>
        <rFont val="HawnHelv"/>
      </rPr>
      <t>Hawai‘i State, Department of Education: Office of Strategy, Innovation and Performance: Assessment and Accountability Branch: Accountability Section.  Office of the Superintendent, Hawaiÿi Department of Education Data Book.  Hawai'i Association of Independent Schools (HAIS), Enrollment Report.</t>
    </r>
  </si>
  <si>
    <t>DreamHouse ʻEwa Beach</t>
  </si>
  <si>
    <t>Native Hawaiian Data Book: 2021</t>
  </si>
  <si>
    <r>
      <rPr>
        <b/>
        <sz val="10"/>
        <color theme="0"/>
        <rFont val="HawnHelv"/>
      </rPr>
      <t>Table 6.07</t>
    </r>
    <r>
      <rPr>
        <sz val="10"/>
        <color theme="0"/>
        <rFont val="HawnHelv"/>
      </rPr>
      <t xml:space="preserve">  Public School Special Education (SPED) Students by Island, School District, School Complex, Grade, and School in Hawai‘i: SY2015‑16 to SY2017-18</t>
    </r>
  </si>
  <si>
    <r>
      <rPr>
        <b/>
        <sz val="11"/>
        <color theme="0"/>
        <rFont val="HawnHelv"/>
      </rPr>
      <t>Table 6.08</t>
    </r>
    <r>
      <rPr>
        <sz val="11"/>
        <color theme="0"/>
        <rFont val="HawnHelv"/>
      </rPr>
      <t xml:space="preserve">  Public School English Language Learner (ELL) Program Students by Island, School District, School Complex, Grade, and School in Hawai‘i: SY 2015‑2016-2017-18</t>
    </r>
  </si>
  <si>
    <r>
      <rPr>
        <b/>
        <sz val="10"/>
        <color theme="0"/>
        <rFont val="HawnHelv"/>
      </rPr>
      <t>Table 6.09</t>
    </r>
    <r>
      <rPr>
        <sz val="10"/>
        <color theme="0"/>
        <rFont val="HawnHelv"/>
      </rPr>
      <t xml:space="preserve">  Public School Economically Disadvantaged Students by Island, School District, School Complex, Grade, and School in Hawai‘i: SY 2015‑2016 to SY2017‑2018</t>
    </r>
  </si>
  <si>
    <t>Chronic Absenteeism in Native Hawaiian Public School Students by Island, School District, School Complex, Grade, and School in Hawai‘i: SY 2014‑2015 to SY2017-18</t>
  </si>
  <si>
    <t>Public School Students Receiving a Suspension by Grade in Hawai‘i: SY 2012‑2013 to SY2017-2018</t>
  </si>
  <si>
    <t>English Language Arts (ELA) Proficiency of Native Hawaiian Students by Island, School District, School Complex, and Grade in Hawai‘i: SY 2014‑2015 to SY2017-18</t>
  </si>
  <si>
    <t>Math Proficiency of Native Hawaiian Students by Island, School District, School Complex, Grade, and School in Hawai‘i: SY 2014‑2015 to SY2017-18</t>
  </si>
  <si>
    <t>Public School Students Retained by Grade in Hawai‘i: SY 2013‑2014 to SY2017-2018</t>
  </si>
  <si>
    <t>Public School Students Who Participated in the Career and Technical Education (CTE) Program in Hawai‘I by Complex Area: SY2013-2014 to SY2017-2018</t>
  </si>
  <si>
    <t>Public School Students Who Completed the Career and Technical Education (CTE) Program in Hawai‘i by Complex Area: SY2013-2014 to SY2017-2018</t>
  </si>
  <si>
    <t>Public School Students Enrolled in a Dual Credit Program in Hawai‘i: SY2012-2013 to SY2017-2018</t>
  </si>
  <si>
    <t>Public School Students Earning Credit in a Dual Credit Program in Hawai‘i: SY2012-2013 to SY2017-2018</t>
  </si>
  <si>
    <t>Public School Students Who Took the ACT Test by Complex Area in Hawai‘i: SY 2012‑2013 - SY2017-2018</t>
  </si>
  <si>
    <t>Public School Students Achieving ACT Test Benchmark Scores in Hawai‘i by Subject Area: SY2012-2013 - SY2017-2018</t>
  </si>
  <si>
    <t>ISLAND</t>
  </si>
  <si>
    <t>SCHOOL DISTRICT</t>
  </si>
  <si>
    <t>SCHOOL COMPLEX</t>
  </si>
  <si>
    <t>SY 2014-2015</t>
  </si>
  <si>
    <t>Chronically Absent</t>
  </si>
  <si>
    <t>3</t>
  </si>
  <si>
    <t>Maui/Molokai/Lanai</t>
  </si>
  <si>
    <t>Hana-Lahainaluna-Lanai-Molokai</t>
  </si>
  <si>
    <r>
      <rPr>
        <b/>
        <sz val="10"/>
        <color theme="1"/>
        <rFont val="HawnHelv"/>
        <scheme val="minor"/>
      </rPr>
      <t>Source</t>
    </r>
    <r>
      <rPr>
        <sz val="10"/>
        <color theme="1"/>
        <rFont val="HawnHelv"/>
        <scheme val="minor"/>
      </rPr>
      <t xml:space="preserve">: Hawai‘i P-20 Partnerships for Education.(2019).Data provided by the Hawai‘i Data eXchange Partnership (DXP ID456). 				</t>
    </r>
  </si>
  <si>
    <t>SY 2012-2013</t>
  </si>
  <si>
    <t>SY 2013-2014</t>
  </si>
  <si>
    <t>Total Tested</t>
  </si>
  <si>
    <r>
      <t>Proficient</t>
    </r>
    <r>
      <rPr>
        <b/>
        <vertAlign val="superscript"/>
        <sz val="9"/>
        <color theme="0"/>
        <rFont val="HawnHelv"/>
      </rPr>
      <t>1</t>
    </r>
  </si>
  <si>
    <r>
      <rPr>
        <vertAlign val="superscript"/>
        <sz val="10"/>
        <color theme="1"/>
        <rFont val="HawnHelv"/>
      </rPr>
      <t>1</t>
    </r>
    <r>
      <rPr>
        <sz val="10"/>
        <color theme="1"/>
        <rFont val="HawnHelv"/>
      </rPr>
      <t xml:space="preserve"> Proficient is defined as those students scoring within the Exceeded and Met standard levels</t>
    </r>
  </si>
  <si>
    <r>
      <t>Note. The Smarter Balanced Assessments (SBA) are administered to Department of Education public and charter school students enrolled in grades 3-8 and 11. The SBA replaced the Hawai</t>
    </r>
    <r>
      <rPr>
        <sz val="10"/>
        <color theme="1"/>
        <rFont val="Century Gothic"/>
        <family val="2"/>
      </rPr>
      <t>‘</t>
    </r>
    <r>
      <rPr>
        <sz val="10"/>
        <color theme="1"/>
        <rFont val="HawnHelv"/>
      </rPr>
      <t>i State Assessment in SY2015. Scores are categorized into four achievements standards - Exceeded, Met, Nearly Met, and Did Not Meet (DOE, 2018a).</t>
    </r>
  </si>
  <si>
    <r>
      <rPr>
        <b/>
        <sz val="10"/>
        <color theme="1"/>
        <rFont val="HawnHelv"/>
      </rPr>
      <t>Source</t>
    </r>
    <r>
      <rPr>
        <sz val="10"/>
        <color theme="1"/>
        <rFont val="HawnHelv"/>
      </rPr>
      <t xml:space="preserve">: Hawai‘i P-20 Partnerships for Education.(2019).Data provided by the Hawai‘i Data eXchange Partnership (DXP ID456). 				</t>
    </r>
  </si>
  <si>
    <r>
      <t xml:space="preserve">Hawai‘i Department of Education (DOE). (2018a). Smarter Balanced Assessment. </t>
    </r>
    <r>
      <rPr>
        <i/>
        <sz val="10"/>
        <color theme="1"/>
        <rFont val="HawnHelv"/>
      </rPr>
      <t>Hawai</t>
    </r>
    <r>
      <rPr>
        <sz val="10"/>
        <color theme="1"/>
        <rFont val="Century Gothic"/>
        <family val="2"/>
      </rPr>
      <t>‘</t>
    </r>
    <r>
      <rPr>
        <i/>
        <sz val="10"/>
        <color theme="1"/>
        <rFont val="HawnHelv"/>
      </rPr>
      <t>i State Assessment.</t>
    </r>
    <r>
      <rPr>
        <sz val="10"/>
        <color theme="1"/>
        <rFont val="HawnHelv"/>
      </rPr>
      <t xml:space="preserve"> Retrieved from http://www.hawaiipublicschools.org/TeachingAndLearning/Testing/StateAssessment/Pages/home.aspx</t>
    </r>
  </si>
  <si>
    <t>Proficient</t>
  </si>
  <si>
    <t>Hawai‘i Department of Education (DOE). (2018a). Smarter Balanced Assessment. Hawai‘i State Assessment. Retrieved from http://www.hawaiipublicschools.org/TeachingAndLearning/Testing/StateAssessment/Pages/home.aspx</t>
  </si>
  <si>
    <t>*Data not reported to maintain student confidentiality.</t>
  </si>
  <si>
    <t xml:space="preserve">SOURCE: Hawai‘i P-20 Partnerships for Education.(2019).Data provided by the Hawai‘i Data eXchange Partnership (DXP ID456). 				</t>
  </si>
  <si>
    <t>Complex Area</t>
  </si>
  <si>
    <t>Hilo-Waiakea</t>
  </si>
  <si>
    <t>NOTE. Career and Technical Education (CTE) is an educational program that aligns academic standards with technical knowledge and skills to prepare students for careers in current or emerging occupations and further education. CTE is the only educational program in which course content is guided by business and industry input.</t>
  </si>
  <si>
    <t xml:space="preserve">SOURCE. Hawai‘i P-20 Partnerships for Education.(2019).Data provided by the Hawai‘i Data eXchange Partnership (DXP ID456). 	</t>
  </si>
  <si>
    <r>
      <t xml:space="preserve">Office of the State Director for Career and Technical Education. (n.d.). </t>
    </r>
    <r>
      <rPr>
        <i/>
        <sz val="10"/>
        <color theme="1"/>
        <rFont val="HawnHelv"/>
      </rPr>
      <t>Hawai‘i Career Pathway System Handbook</t>
    </r>
    <r>
      <rPr>
        <sz val="10"/>
        <color theme="1"/>
        <rFont val="HawnHelv"/>
      </rPr>
      <t>. Retrieved April 01, 2021 from https://www.hawaiipublicschools.org/DOE%20Forms/CTE/CTEhandbook.pdf</t>
    </r>
  </si>
  <si>
    <r>
      <t xml:space="preserve">Office of the State Director for Career and Technical Education. (n.d.). </t>
    </r>
    <r>
      <rPr>
        <i/>
        <sz val="10"/>
        <color theme="1"/>
        <rFont val="HawnHelv"/>
        <family val="2"/>
      </rPr>
      <t>Hawai</t>
    </r>
    <r>
      <rPr>
        <i/>
        <sz val="10"/>
        <color theme="1"/>
        <rFont val="Century Gothic"/>
        <family val="2"/>
      </rPr>
      <t>‘</t>
    </r>
    <r>
      <rPr>
        <i/>
        <sz val="10"/>
        <color theme="1"/>
        <rFont val="HawnHelv"/>
        <family val="2"/>
      </rPr>
      <t>i Career Pathway System Handbook</t>
    </r>
    <r>
      <rPr>
        <sz val="10"/>
        <color theme="1"/>
        <rFont val="HawnHelv"/>
        <family val="2"/>
      </rPr>
      <t>. Retrieved April 01, 2021 from https://www.hawaiipublicschools.org/DOE%20Forms/CTE/CTEhandbook.pdf</t>
    </r>
  </si>
  <si>
    <t>NOTE. Dual Credit allows Hawai‘i DOE high school students to take classes that satisfy requirements for both a Hawai‘i high school diploma and a University of Hawai‘i degree.</t>
  </si>
  <si>
    <t xml:space="preserve">SOURCE. Hawai‘i P-20 Partnerships for Education. (2019). Data provided by the Hawai‘i Data eXchange Partnership (DXP ID456). 	</t>
  </si>
  <si>
    <r>
      <t xml:space="preserve">Hawai‘i State Department of Education. (n.d.). </t>
    </r>
    <r>
      <rPr>
        <i/>
        <sz val="10"/>
        <color theme="1"/>
        <rFont val="HawnHelv"/>
        <scheme val="minor"/>
      </rPr>
      <t>Dual credit programs</t>
    </r>
    <r>
      <rPr>
        <sz val="10"/>
        <color theme="1"/>
        <rFont val="HawnHelv"/>
        <scheme val="minor"/>
      </rPr>
      <t>. Retrieved April 07, 2021 from https://www.hawaiipublicschools.org/TeachingAndLearning/CollegeAndCareerReadiness/DualCredit/Pages/home.aspx</t>
    </r>
  </si>
  <si>
    <t xml:space="preserve">Native Hawaiian </t>
  </si>
  <si>
    <r>
      <rPr>
        <b/>
        <sz val="10"/>
        <color theme="1"/>
        <rFont val="HawnHelv"/>
      </rPr>
      <t xml:space="preserve">Source: </t>
    </r>
    <r>
      <rPr>
        <sz val="10"/>
        <color theme="1"/>
        <rFont val="HawnHelv"/>
      </rPr>
      <t xml:space="preserve">Hawai‘i P-20 Partnerships for Education. (2019). Data provided by the Hawai‘i Data eXchange Partnership (DXP ID456). 				</t>
    </r>
  </si>
  <si>
    <t>Math</t>
  </si>
  <si>
    <t>Science</t>
  </si>
  <si>
    <t xml:space="preserve">NOTE. The Benchmark scores for each subject are as follows: English (Benchmark = 18), Mathematics (Benchmark = 22) and Science (Benchmark = 23). Each Benchmark score represents “the level of achievement required for students to have a 50% chance of obtaining a B or higher or about a 75% chance of obtaining a C or higher in corresponding credit-bearing first-year college courses.” </t>
  </si>
  <si>
    <r>
      <rPr>
        <b/>
        <sz val="9"/>
        <color theme="1"/>
        <rFont val="HawnHelv"/>
      </rPr>
      <t xml:space="preserve">Source:  </t>
    </r>
    <r>
      <rPr>
        <sz val="9"/>
        <color theme="1"/>
        <rFont val="HawnHelv"/>
      </rPr>
      <t xml:space="preserve">Hawai‘i P-20 Partnerships for Education. (2019). Data provided by the Hawai‘i Data eXchange Partnership (DXP ID456). 	</t>
    </r>
  </si>
  <si>
    <r>
      <t xml:space="preserve">ACT Research and Policy. (2013). </t>
    </r>
    <r>
      <rPr>
        <i/>
        <sz val="9"/>
        <color rgb="FF000000"/>
        <rFont val="HawnHelv"/>
        <scheme val="minor"/>
      </rPr>
      <t xml:space="preserve">What Are the ACT College Readiness Benchmarks? </t>
    </r>
    <r>
      <rPr>
        <sz val="9"/>
        <color rgb="FF000000"/>
        <rFont val="HawnHelv"/>
        <scheme val="minor"/>
      </rPr>
      <t>Retrieved from http://www.act.org/content/dam/act/unsecured/documents/benchmarks.pdf</t>
    </r>
  </si>
  <si>
    <t>English Language Learner (ELL)</t>
  </si>
  <si>
    <t>SY 2019-20</t>
  </si>
  <si>
    <t>2019-20*</t>
  </si>
  <si>
    <t>*Results may not be comparable due to COVID-19 and revised Chapter 19 rules being implemented.</t>
  </si>
  <si>
    <t xml:space="preserve">Alakaʻi O Kauaʻi Charter School </t>
  </si>
  <si>
    <t>Collaborative, inquiry-based learning</t>
  </si>
  <si>
    <t>Hakipuʻu Learning Center (Hakipuÿu)</t>
  </si>
  <si>
    <t>Hālau Kū Māna Public Charter School (Hālau Kū Māna)</t>
  </si>
  <si>
    <t>Arts, Project Base Learning, STEM, Sciences</t>
  </si>
  <si>
    <t>Hybrid/ Virtual Learning, STEM*</t>
  </si>
  <si>
    <t>Innovations Public Charter School (Innovations)</t>
  </si>
  <si>
    <t>Ka ‘Umeke Kā’eo Public Charter School (Ka ‘Umeke)</t>
  </si>
  <si>
    <t>Kamaile Academy Public Charter School (Kamaile)</t>
  </si>
  <si>
    <t>Kamalani Academy (Kamalani Academy)</t>
  </si>
  <si>
    <t>Culturally-driven, intergenerational Hawaiian model of education</t>
  </si>
  <si>
    <t>Kanuikapono Public Charter School (KANU PCS)</t>
  </si>
  <si>
    <t>Kawaikini New Century Public Charter School (Kawaikini Charter School)</t>
  </si>
  <si>
    <t>Ke Ana Laʻahana Public Charter School (Ke Ana Laʻahana)</t>
  </si>
  <si>
    <t>Ke Kula ‘o Nāwahīokalani’ōpu’u Iki Lab Public Charter School (Nāwahī)</t>
  </si>
  <si>
    <t>Ke Kula ʻo Samuel M. Kamakau Laboratory Public Charter School (Kamakau)</t>
  </si>
  <si>
    <t>Environmental Stewardship, Project Base Learning, STEM</t>
  </si>
  <si>
    <t>Kona Pacific Public Charter School (Kona Pacific)</t>
  </si>
  <si>
    <t>Hawaiian values, place-based education, Project Base Learning</t>
  </si>
  <si>
    <t>Kualapuʻu Public Conversion Charter School (Kualapuʻu School)</t>
  </si>
  <si>
    <t>Kula Aupuni Niihau A Kahelelani Aloha A New Century Public Charter School ( (KÄNAKA PCS)</t>
  </si>
  <si>
    <t>Hybrid / Virtual Learning, Educational Research, STEM</t>
  </si>
  <si>
    <t>Nā Wai Ola Public Charter School (Nā Wai Ola)</t>
  </si>
  <si>
    <t>SEEQS: the School for Examining Essential Questions of Sustainability (SEEQS)</t>
  </si>
  <si>
    <t>The Volcano School of Arts &amp; Sciences (Volcano School)</t>
  </si>
  <si>
    <t xml:space="preserve">Arts, Environmental Stewardship, Sciences </t>
  </si>
  <si>
    <t>Voyager: A Public Charter School (Voyager)</t>
  </si>
  <si>
    <t>Waiʻalae Elementary Public Charter School (Waiʻalae School)</t>
  </si>
  <si>
    <t>Waimea Middle Public Conversion Charter School (Waimea Middle School)</t>
  </si>
  <si>
    <t>Source: Hawai‘i State, Department of Education: State Public Charter School Commission (ʻAha Kula Hoʻāmana) Annual Report</t>
  </si>
  <si>
    <t>Table 6.88</t>
  </si>
  <si>
    <t>Table 6.89</t>
  </si>
  <si>
    <t>Table 6.90</t>
  </si>
  <si>
    <t>Table 6.91</t>
  </si>
  <si>
    <t>Table 6.92</t>
  </si>
  <si>
    <t>Table 6.93</t>
  </si>
  <si>
    <t>Table 6.94</t>
  </si>
  <si>
    <t>Table 6.95</t>
  </si>
  <si>
    <t>Table 6.96</t>
  </si>
  <si>
    <t>Table 6.97</t>
  </si>
  <si>
    <t>Table 6.98</t>
  </si>
  <si>
    <r>
      <rPr>
        <b/>
        <sz val="11"/>
        <color theme="0"/>
        <rFont val="HawnHelv"/>
        <scheme val="minor"/>
      </rPr>
      <t>Table 6.95</t>
    </r>
    <r>
      <rPr>
        <sz val="11"/>
        <color theme="0"/>
        <rFont val="HawnHelv"/>
        <scheme val="minor"/>
      </rPr>
      <t xml:space="preserve">  Language Spoken at Home for Persons 5 Years and Over in Hawaiÿi: 2000, 2005, Aggregated Years 2006-2010</t>
    </r>
  </si>
  <si>
    <r>
      <rPr>
        <b/>
        <sz val="11"/>
        <color theme="0"/>
        <rFont val="HawnHelv"/>
      </rPr>
      <t>Table 6.71a</t>
    </r>
    <r>
      <rPr>
        <sz val="11"/>
        <color theme="0"/>
        <rFont val="HawnHelv"/>
      </rPr>
      <t xml:space="preserve">  Educational Attainment of Native Hawaiians in the United States: Aggregated Years 2011-2015</t>
    </r>
  </si>
  <si>
    <r>
      <rPr>
        <b/>
        <sz val="11"/>
        <color theme="0"/>
        <rFont val="HawnHelv"/>
      </rPr>
      <t>Table 6.71b</t>
    </r>
    <r>
      <rPr>
        <sz val="11"/>
        <color theme="0"/>
        <rFont val="HawnHelv"/>
      </rPr>
      <t xml:space="preserve">  Educational Attainment of Native Hawaiians in Hawaiÿi: Aggregated Years 2011-2015</t>
    </r>
  </si>
  <si>
    <r>
      <rPr>
        <b/>
        <sz val="11"/>
        <color theme="0"/>
        <rFont val="HawnHelv"/>
      </rPr>
      <t>Table 6.71c</t>
    </r>
    <r>
      <rPr>
        <sz val="11"/>
        <color theme="0"/>
        <rFont val="HawnHelv"/>
      </rPr>
      <t xml:space="preserve">  Educational Attainment of Native Hawaiians in Hawaiÿi County: Aggregated Years 2011-2015</t>
    </r>
  </si>
  <si>
    <r>
      <rPr>
        <b/>
        <sz val="11"/>
        <color theme="0"/>
        <rFont val="HawnHelv"/>
      </rPr>
      <t>Table 6.71d</t>
    </r>
    <r>
      <rPr>
        <sz val="11"/>
        <color theme="0"/>
        <rFont val="HawnHelv"/>
      </rPr>
      <t xml:space="preserve">  Educational Attainment of Native Hawaiians in Honolulu County: Aggregated Years 2011-2015</t>
    </r>
  </si>
  <si>
    <r>
      <rPr>
        <b/>
        <sz val="11"/>
        <color theme="0"/>
        <rFont val="HawnHelv"/>
      </rPr>
      <t>Table 6.71e</t>
    </r>
    <r>
      <rPr>
        <sz val="11"/>
        <color theme="0"/>
        <rFont val="HawnHelv"/>
      </rPr>
      <t xml:space="preserve">  Educational Attainment of Native Hawaiians in Kauaÿi County: Aggregated Years 2011-2015</t>
    </r>
  </si>
  <si>
    <r>
      <rPr>
        <b/>
        <sz val="11"/>
        <color theme="0"/>
        <rFont val="HawnHelv"/>
      </rPr>
      <t>Table 6.71f</t>
    </r>
    <r>
      <rPr>
        <sz val="11"/>
        <color theme="0"/>
        <rFont val="HawnHelv"/>
      </rPr>
      <t xml:space="preserve">  Educational Attainment of Native Hawaiians in Maui County: Aggregated Years 2011-2015</t>
    </r>
  </si>
  <si>
    <r>
      <rPr>
        <b/>
        <sz val="11"/>
        <color theme="0"/>
        <rFont val="HawnHelv"/>
      </rPr>
      <t>Table 6.52a</t>
    </r>
    <r>
      <rPr>
        <sz val="11"/>
        <color theme="0"/>
        <rFont val="HawnHelv"/>
      </rPr>
      <t xml:space="preserve">  School Enrollment of Native Hawaiians in the United States: Aggregated Years 2011-2015</t>
    </r>
  </si>
  <si>
    <r>
      <rPr>
        <b/>
        <sz val="11"/>
        <color theme="0"/>
        <rFont val="HawnHelv"/>
      </rPr>
      <t>Table 6.52f</t>
    </r>
    <r>
      <rPr>
        <sz val="11"/>
        <color theme="0"/>
        <rFont val="HawnHelv"/>
      </rPr>
      <t xml:space="preserve">  School Enrollment of Native Hawaiians in Maui County: Aggregated Years 2011-2015</t>
    </r>
  </si>
  <si>
    <r>
      <rPr>
        <b/>
        <sz val="11"/>
        <color theme="0"/>
        <rFont val="HawnHelv"/>
      </rPr>
      <t>Table 6.52e</t>
    </r>
    <r>
      <rPr>
        <sz val="11"/>
        <color theme="0"/>
        <rFont val="HawnHelv"/>
      </rPr>
      <t xml:space="preserve">  School Enrollment of Native Hawaiians in Kauaÿi County: Aggregated Years 2011-2015</t>
    </r>
  </si>
  <si>
    <r>
      <rPr>
        <b/>
        <sz val="11"/>
        <color theme="0"/>
        <rFont val="HawnHelv"/>
      </rPr>
      <t>Table 6.52d</t>
    </r>
    <r>
      <rPr>
        <sz val="11"/>
        <color theme="0"/>
        <rFont val="HawnHelv"/>
      </rPr>
      <t xml:space="preserve">  School Enrollment of Native Hawaiians in Honolulu County: Aggregated Years 2011-2015</t>
    </r>
  </si>
  <si>
    <r>
      <rPr>
        <b/>
        <sz val="11"/>
        <color theme="0"/>
        <rFont val="HawnHelv"/>
      </rPr>
      <t>Table 6.52c</t>
    </r>
    <r>
      <rPr>
        <sz val="11"/>
        <color theme="0"/>
        <rFont val="HawnHelv"/>
      </rPr>
      <t xml:space="preserve">  School Enrollment of Native Hawaiians in Hawaiÿi County: Aggregated Years 2011-2015</t>
    </r>
  </si>
  <si>
    <r>
      <rPr>
        <b/>
        <sz val="11"/>
        <color theme="0"/>
        <rFont val="HawnHelv"/>
      </rPr>
      <t>Table 6.52b</t>
    </r>
    <r>
      <rPr>
        <sz val="11"/>
        <color theme="0"/>
        <rFont val="HawnHelv"/>
      </rPr>
      <t xml:space="preserve">  School Enrollment of Native Hawaiians in Hawaiÿi: Aggregated Years 2011-2015</t>
    </r>
  </si>
  <si>
    <r>
      <t>1</t>
    </r>
    <r>
      <rPr>
        <sz val="9"/>
        <rFont val="HawnHelv"/>
      </rPr>
      <t xml:space="preserve"> Effective Fall 2011, PCERT students at UH Mänoa are considered undergraduate students with an educational level of 'Post-Baccalaureate.'</t>
    </r>
  </si>
  <si>
    <r>
      <t>2</t>
    </r>
    <r>
      <rPr>
        <sz val="9"/>
        <rFont val="HawnHelv"/>
      </rPr>
      <t xml:space="preserve"> School of Medicine reorganization effective Fall 2008: the Department of Allied Medical Sciences was reorganized into two separate departments, the Department of Medical Technology and Department of Speech Pathology and Audiology.  The Department of Speech Pathology and Audiology name change to Department of Communication Sciences and Disorders approved by the President in October 2008, effective Spring 2009.</t>
    </r>
  </si>
  <si>
    <r>
      <t>3</t>
    </r>
    <r>
      <rPr>
        <sz val="9"/>
        <rFont val="HawnHelv"/>
      </rPr>
      <t xml:space="preserve"> Myron B. Thompson School of Social Work was formerly called "School of Social Work".  Name change approved by the UH Board of Regents in September 2008.</t>
    </r>
  </si>
  <si>
    <r>
      <t>4</t>
    </r>
    <r>
      <rPr>
        <sz val="9"/>
        <rFont val="HawnHelv"/>
      </rPr>
      <t xml:space="preserve"> Not Home-Based refers to students whose primary campus (as defined in Banner / ODS) is not the campus at which registered.</t>
    </r>
  </si>
  <si>
    <r>
      <t>a</t>
    </r>
    <r>
      <rPr>
        <sz val="9"/>
        <rFont val="HawnHelv"/>
      </rPr>
      <t xml:space="preserve"> Mixed Asian Pacific Islander category was renamed Mixed Asian as a result of the migration to banner in Spring 2003. As of Fall 2006, Mixed Asian and Pacific Islander will no longer be reported as a separate line item.</t>
    </r>
  </si>
  <si>
    <r>
      <t>a</t>
    </r>
    <r>
      <rPr>
        <sz val="9"/>
        <rFont val="HawnHelv"/>
      </rPr>
      <t xml:space="preserve"> Hawaiian Ancestry headcount refers to the sum of students who self-reported Hawaiian ancestry on the UH System Application form and those who either did not answer the ancestry question or answered in the negative but who indicated Hawaiian ethnicity.</t>
    </r>
  </si>
  <si>
    <r>
      <rPr>
        <b/>
        <sz val="11"/>
        <color theme="0"/>
        <rFont val="HawnHelv"/>
        <scheme val="minor"/>
      </rPr>
      <t>Table 6.70a</t>
    </r>
    <r>
      <rPr>
        <sz val="11"/>
        <color theme="0"/>
        <rFont val="HawnHelv"/>
        <scheme val="minor"/>
      </rPr>
      <t xml:space="preserve">  Educational Attainment of Native Hawaiians by Gender for the Population 25 years and over in Hawaiÿi: Aggregated Years 2011-2015</t>
    </r>
  </si>
  <si>
    <r>
      <rPr>
        <b/>
        <sz val="11"/>
        <color theme="1"/>
        <rFont val="HawnHelv"/>
        <scheme val="minor"/>
      </rPr>
      <t>Table 6.59</t>
    </r>
    <r>
      <rPr>
        <sz val="11"/>
        <color theme="1"/>
        <rFont val="HawnHelv"/>
        <scheme val="minor"/>
      </rPr>
      <t xml:space="preserve">  Educational Attainment of Native Hawaiians by Gender for the Population 25 years and over by County in Hawaiÿi: Aggregated Years 2006-2010</t>
    </r>
  </si>
  <si>
    <r>
      <t xml:space="preserve">Source: </t>
    </r>
    <r>
      <rPr>
        <sz val="10"/>
        <rFont val="HawnHelv"/>
        <scheme val="minor"/>
      </rPr>
      <t>US Census Bureau. 2011-2015 American Community Survey Selected Population Tables. B15002: Sex by Educational Attainment for the Population 25 Years and over</t>
    </r>
  </si>
  <si>
    <r>
      <t xml:space="preserve">Source: </t>
    </r>
    <r>
      <rPr>
        <sz val="10"/>
        <rFont val="HawnHelv"/>
        <scheme val="minor"/>
      </rPr>
      <t>US Census Bureau. 2006-2010 American Community Survey Selected Population Tables. B15002: Sex by Educational Attainment for the Population 25 Years and over</t>
    </r>
  </si>
  <si>
    <r>
      <rPr>
        <b/>
        <sz val="11"/>
        <color theme="0"/>
        <rFont val="HawnHelv"/>
        <scheme val="minor"/>
      </rPr>
      <t>Table 6.70b</t>
    </r>
    <r>
      <rPr>
        <sz val="11"/>
        <color theme="0"/>
        <rFont val="HawnHelv"/>
        <scheme val="minor"/>
      </rPr>
      <t xml:space="preserve">  Educational Attainment of Native Hawaiians by Gender for the Population 25 years and over in Hawaiÿi County: Aggregated Years 2011-2015</t>
    </r>
  </si>
  <si>
    <r>
      <rPr>
        <b/>
        <sz val="11"/>
        <color theme="0"/>
        <rFont val="HawnHelv"/>
        <scheme val="minor"/>
      </rPr>
      <t>Table 6.70c</t>
    </r>
    <r>
      <rPr>
        <sz val="11"/>
        <color theme="0"/>
        <rFont val="HawnHelv"/>
        <scheme val="minor"/>
      </rPr>
      <t xml:space="preserve">  Educational Attainment of Native Hawaiians by Gender for the Population 25 years and over in Honolulu County: Aggregated Years 2011-2015</t>
    </r>
  </si>
  <si>
    <r>
      <rPr>
        <b/>
        <sz val="11"/>
        <color theme="0"/>
        <rFont val="HawnHelv"/>
        <scheme val="minor"/>
      </rPr>
      <t>Table 6.70d</t>
    </r>
    <r>
      <rPr>
        <sz val="11"/>
        <color theme="0"/>
        <rFont val="HawnHelv"/>
        <scheme val="minor"/>
      </rPr>
      <t xml:space="preserve">  Educational Attainment of Native Hawaiians by Gender for the Population 25 years and over in Kauaÿi County: Aggregated Years 2011-2015</t>
    </r>
  </si>
  <si>
    <r>
      <rPr>
        <b/>
        <sz val="11"/>
        <color theme="0"/>
        <rFont val="HawnHelv"/>
        <scheme val="minor"/>
      </rPr>
      <t>Table 6.70e</t>
    </r>
    <r>
      <rPr>
        <sz val="11"/>
        <color theme="0"/>
        <rFont val="HawnHelv"/>
        <scheme val="minor"/>
      </rPr>
      <t xml:space="preserve">  Educational Attainment of Native Hawaiians by Gender for the Population 25 years and over in Maui County: Aggregated Years 2011-2015</t>
    </r>
  </si>
  <si>
    <r>
      <rPr>
        <b/>
        <sz val="10"/>
        <color theme="1"/>
        <rFont val="HawnHelv"/>
        <scheme val="minor"/>
      </rPr>
      <t>SOURCE</t>
    </r>
    <r>
      <rPr>
        <sz val="10"/>
        <color theme="1"/>
        <rFont val="HawnHelv"/>
        <scheme val="minor"/>
      </rPr>
      <t xml:space="preserve">. Hawai‘i P-20 Partnerships for Education. (2019). Data provided by the Hawai‘i Data eXchange Partnership (DXP ID456). 	</t>
    </r>
  </si>
  <si>
    <t>SY 2018-2019</t>
  </si>
  <si>
    <t>SY2019-2020</t>
  </si>
  <si>
    <t>SY2020-2021</t>
  </si>
  <si>
    <t>SY2021-2022</t>
  </si>
  <si>
    <r>
      <t>DreamHouse ʻEwa Beach Public Charter School</t>
    </r>
    <r>
      <rPr>
        <vertAlign val="superscript"/>
        <sz val="10"/>
        <color theme="1"/>
        <rFont val="HawnHelv"/>
        <scheme val="minor"/>
      </rPr>
      <t>1</t>
    </r>
  </si>
  <si>
    <r>
      <t>Honoʻuliʻuli Middle School</t>
    </r>
    <r>
      <rPr>
        <vertAlign val="superscript"/>
        <sz val="10"/>
        <color theme="1"/>
        <rFont val="HawnHelv"/>
        <scheme val="minor"/>
      </rPr>
      <t>3</t>
    </r>
  </si>
  <si>
    <r>
      <t>Alaka‘i O Kaua‘i</t>
    </r>
    <r>
      <rPr>
        <vertAlign val="superscript"/>
        <sz val="10"/>
        <color theme="1"/>
        <rFont val="HawnHelv"/>
        <scheme val="minor"/>
      </rPr>
      <t>1</t>
    </r>
  </si>
  <si>
    <r>
      <rPr>
        <vertAlign val="superscript"/>
        <sz val="10"/>
        <color theme="1"/>
        <rFont val="HawnHelv"/>
      </rPr>
      <t>3</t>
    </r>
    <r>
      <rPr>
        <sz val="10"/>
        <color theme="1"/>
        <rFont val="HawnHelv"/>
      </rPr>
      <t xml:space="preserve"> Accepted students for the first time in SY2020-2021</t>
    </r>
  </si>
  <si>
    <t>UPDATED</t>
  </si>
  <si>
    <t xml:space="preserve">(N) </t>
  </si>
  <si>
    <t>SY 2020-21</t>
  </si>
  <si>
    <t>2020-21*</t>
  </si>
  <si>
    <t>2021-22</t>
  </si>
  <si>
    <t>(N) Not reported.  Note: earlier data can change in later reprting years.</t>
  </si>
  <si>
    <t>2020 *</t>
  </si>
  <si>
    <t>±6,323</t>
  </si>
  <si>
    <t>±6,587</t>
  </si>
  <si>
    <t>±5,721</t>
  </si>
  <si>
    <t>±7,049</t>
  </si>
  <si>
    <t>±6,369</t>
  </si>
  <si>
    <t>±5,334</t>
  </si>
  <si>
    <t>±5,039</t>
  </si>
  <si>
    <t>±5,506</t>
  </si>
  <si>
    <t>±5,428</t>
  </si>
  <si>
    <t>±4,832</t>
  </si>
  <si>
    <t>±6,599</t>
  </si>
  <si>
    <t>±1.4</t>
  </si>
  <si>
    <t>±1.5</t>
  </si>
  <si>
    <t>±1.2</t>
  </si>
  <si>
    <t>±1.3</t>
  </si>
  <si>
    <t>±1.6</t>
  </si>
  <si>
    <t>±1.8</t>
  </si>
  <si>
    <t>±1.1</t>
  </si>
  <si>
    <t>±1.0</t>
  </si>
  <si>
    <t>±0.8</t>
  </si>
  <si>
    <t>±2.6</t>
  </si>
  <si>
    <t>±2.4</t>
  </si>
  <si>
    <t>±2.3</t>
  </si>
  <si>
    <t>±2.8</t>
  </si>
  <si>
    <t>±2.2</t>
  </si>
  <si>
    <t>±3.1</t>
  </si>
  <si>
    <t>±2.1</t>
  </si>
  <si>
    <t>±1.9</t>
  </si>
  <si>
    <t>±2.0</t>
  </si>
  <si>
    <t>±2.5</t>
  </si>
  <si>
    <t>±4,047</t>
  </si>
  <si>
    <t>±3,728</t>
  </si>
  <si>
    <t>±3,783</t>
  </si>
  <si>
    <t>±4,022</t>
  </si>
  <si>
    <t>±3,739</t>
  </si>
  <si>
    <t>±3,302</t>
  </si>
  <si>
    <t>±3,529</t>
  </si>
  <si>
    <t>±3,563</t>
  </si>
  <si>
    <t>±3,123</t>
  </si>
  <si>
    <t>±2,690</t>
  </si>
  <si>
    <t>±3,573</t>
  </si>
  <si>
    <t>±3.3</t>
  </si>
  <si>
    <t>±3.7</t>
  </si>
  <si>
    <t>±2.9</t>
  </si>
  <si>
    <t>±3.2</t>
  </si>
  <si>
    <t>±3.6</t>
  </si>
  <si>
    <t>±3.4</t>
  </si>
  <si>
    <t>±2.7</t>
  </si>
  <si>
    <t>±3,560</t>
  </si>
  <si>
    <t>±3,920</t>
  </si>
  <si>
    <t>±3,177</t>
  </si>
  <si>
    <t>±3,926</t>
  </si>
  <si>
    <t>±3,493</t>
  </si>
  <si>
    <t>±3,626</t>
  </si>
  <si>
    <t>±2,892</t>
  </si>
  <si>
    <t>±3,043</t>
  </si>
  <si>
    <t>±3,543</t>
  </si>
  <si>
    <t>±3,430</t>
  </si>
  <si>
    <t>±4,259</t>
  </si>
  <si>
    <t>±3.0</t>
  </si>
  <si>
    <t>* Due to COVID-19, the US Census Bureau was compelled to make modifications to the 2020 American Community Survey (ACS). Adjustments were implemented to address nonresponse bias, weighting methodology, among other issues in the American Community Survey. Consequently, the Bureau does not recommend comparing their "experimental estimates" with standard ACS estimates or the decennial census.</t>
  </si>
  <si>
    <r>
      <t>Source:</t>
    </r>
    <r>
      <rPr>
        <sz val="10"/>
        <rFont val="HawnHelv"/>
      </rPr>
      <t xml:space="preserve"> US Census Bureau. 2010-2021 American Community Survey 1-Year Estimates. S0201: Selected Population Profile in the United States.</t>
    </r>
  </si>
  <si>
    <t>±9,279</t>
  </si>
  <si>
    <t>±8,937</t>
  </si>
  <si>
    <t>±8,811</t>
  </si>
  <si>
    <t>±11,355</t>
  </si>
  <si>
    <t>±8,663</t>
  </si>
  <si>
    <t>±8,002</t>
  </si>
  <si>
    <t>±7,593</t>
  </si>
  <si>
    <t>±8,875</t>
  </si>
  <si>
    <t>±8,842</t>
  </si>
  <si>
    <t>±9,511</t>
  </si>
  <si>
    <t>±9,759</t>
  </si>
  <si>
    <t>±0.9</t>
  </si>
  <si>
    <t>±0.6</t>
  </si>
  <si>
    <t>±0.7</t>
  </si>
  <si>
    <t>±1.7</t>
  </si>
  <si>
    <t>±5,881</t>
  </si>
  <si>
    <t>±5,590</t>
  </si>
  <si>
    <t>±5,285</t>
  </si>
  <si>
    <t>±6,517</t>
  </si>
  <si>
    <t>±5,320</t>
  </si>
  <si>
    <t>±5,251</t>
  </si>
  <si>
    <t>±4,817</t>
  </si>
  <si>
    <t>±5,491</t>
  </si>
  <si>
    <t>±5,539</t>
  </si>
  <si>
    <t>±5,453</t>
  </si>
  <si>
    <t>±6,816</t>
  </si>
  <si>
    <t>±2</t>
  </si>
  <si>
    <t>±5,748</t>
  </si>
  <si>
    <t>±5,051</t>
  </si>
  <si>
    <t>±6,335</t>
  </si>
  <si>
    <t>±5,464</t>
  </si>
  <si>
    <t>±5,446</t>
  </si>
  <si>
    <t>±4,835</t>
  </si>
  <si>
    <t>±5,445</t>
  </si>
  <si>
    <t>±5,579</t>
  </si>
  <si>
    <t>±5,975</t>
  </si>
  <si>
    <t>±6,484</t>
  </si>
  <si>
    <t>±6,219</t>
  </si>
  <si>
    <t>±5,814</t>
  </si>
  <si>
    <t>±4,731</t>
  </si>
  <si>
    <t>±6,586</t>
  </si>
  <si>
    <t>±5,882</t>
  </si>
  <si>
    <t>±4,967</t>
  </si>
  <si>
    <t>±5,911</t>
  </si>
  <si>
    <t>±5,731</t>
  </si>
  <si>
    <t>±6,646</t>
  </si>
  <si>
    <t>±6,503</t>
  </si>
  <si>
    <t>±5,438</t>
  </si>
  <si>
    <t>±0.5</t>
  </si>
  <si>
    <t>±4,709</t>
  </si>
  <si>
    <t>±4,156</t>
  </si>
  <si>
    <t>±3,415</t>
  </si>
  <si>
    <t>±4,214</t>
  </si>
  <si>
    <t>±4,320</t>
  </si>
  <si>
    <t>±3,778</t>
  </si>
  <si>
    <t>±4,278</t>
  </si>
  <si>
    <t>±3,565</t>
  </si>
  <si>
    <t>±4,576</t>
  </si>
  <si>
    <t>±3,780</t>
  </si>
  <si>
    <t>±4,373</t>
  </si>
  <si>
    <t>±4,181</t>
  </si>
  <si>
    <t>±3,662</t>
  </si>
  <si>
    <t>±3,311</t>
  </si>
  <si>
    <t>±4,249</t>
  </si>
  <si>
    <t>±3,764</t>
  </si>
  <si>
    <t>±3,853</t>
  </si>
  <si>
    <t>±3,898</t>
  </si>
  <si>
    <t>±4,070</t>
  </si>
  <si>
    <t>±3,464</t>
  </si>
  <si>
    <t>±4,876</t>
  </si>
  <si>
    <t>±3,801</t>
  </si>
  <si>
    <t>Native Hawaiian School Enrollment in the State of Hawaiÿi: 2010-2021</t>
  </si>
  <si>
    <t>±5,815</t>
  </si>
  <si>
    <t>±5,485</t>
  </si>
  <si>
    <t>±5,956</t>
  </si>
  <si>
    <t>±6,455</t>
  </si>
  <si>
    <t>±4,260</t>
  </si>
  <si>
    <t>±3,360</t>
  </si>
  <si>
    <t>±3,660</t>
  </si>
  <si>
    <t>±3,666</t>
  </si>
  <si>
    <t>±4.0</t>
  </si>
  <si>
    <t>±3.5</t>
  </si>
  <si>
    <t>±4,222</t>
  </si>
  <si>
    <t>±3,458</t>
  </si>
  <si>
    <t>±3,748</t>
  </si>
  <si>
    <t>±3,955</t>
  </si>
  <si>
    <t>±4.2</t>
  </si>
  <si>
    <t>±4.5</t>
  </si>
  <si>
    <t>±4.6</t>
  </si>
  <si>
    <r>
      <t>Source:</t>
    </r>
    <r>
      <rPr>
        <sz val="10"/>
        <rFont val="HawnHelv"/>
      </rPr>
      <t xml:space="preserve"> US Census Bureau. 2021 American Community Survey 1-Year Estimates. S0201: Selected Population Profile in the United States.</t>
    </r>
  </si>
  <si>
    <r>
      <rPr>
        <b/>
        <sz val="11"/>
        <color theme="1"/>
        <rFont val="HawnHelv"/>
      </rPr>
      <t>Table 06.21</t>
    </r>
    <r>
      <rPr>
        <sz val="11"/>
        <color theme="1"/>
        <rFont val="HawnHelv"/>
      </rPr>
      <t xml:space="preserve">  School Enrollment by Race-Ethnicity in Hawaiÿi: 2019</t>
    </r>
  </si>
  <si>
    <t>+/-5,506</t>
  </si>
  <si>
    <t>+/-6,279</t>
  </si>
  <si>
    <t>+/-4,226</t>
  </si>
  <si>
    <t>+/-5,229</t>
  </si>
  <si>
    <t>+/-4,953</t>
  </si>
  <si>
    <t>+/-5,731</t>
  </si>
  <si>
    <t>+/-1.6</t>
  </si>
  <si>
    <t>+/-1.3</t>
  </si>
  <si>
    <t>+/-1.5</t>
  </si>
  <si>
    <t>+/-1.2</t>
  </si>
  <si>
    <t>+/-0.8</t>
  </si>
  <si>
    <t>+/-1.1</t>
  </si>
  <si>
    <t>+/-1.0</t>
  </si>
  <si>
    <t>+/-0.6</t>
  </si>
  <si>
    <t>+/-2.4</t>
  </si>
  <si>
    <t>+/-2.9</t>
  </si>
  <si>
    <t>+/-2.6</t>
  </si>
  <si>
    <t>+/-2.0</t>
  </si>
  <si>
    <t>+/-0.7</t>
  </si>
  <si>
    <t>+/-2.3</t>
  </si>
  <si>
    <t>+/-2.7</t>
  </si>
  <si>
    <t>+/-2.1</t>
  </si>
  <si>
    <t>+/-3,563</t>
  </si>
  <si>
    <t>+/-4,128</t>
  </si>
  <si>
    <t>+/-2,699</t>
  </si>
  <si>
    <t>+/-3,261</t>
  </si>
  <si>
    <t>+/-3,179</t>
  </si>
  <si>
    <t>+/-3,565</t>
  </si>
  <si>
    <t>+/-3.6</t>
  </si>
  <si>
    <t>+/-2.5</t>
  </si>
  <si>
    <t>+/-4.5</t>
  </si>
  <si>
    <t>+/-3.0</t>
  </si>
  <si>
    <t>+/-4.1</t>
  </si>
  <si>
    <t>+/-4.0</t>
  </si>
  <si>
    <t>+/-3.7</t>
  </si>
  <si>
    <t>+/-3,043</t>
  </si>
  <si>
    <t>+/-3,714</t>
  </si>
  <si>
    <t>+/-2,519</t>
  </si>
  <si>
    <t>+/-3,242</t>
  </si>
  <si>
    <t>+/-2,835</t>
  </si>
  <si>
    <t>+/-4,070</t>
  </si>
  <si>
    <t>+/-3.4</t>
  </si>
  <si>
    <t>+/-2.8</t>
  </si>
  <si>
    <t>+/-4.2</t>
  </si>
  <si>
    <t>+/-1.8</t>
  </si>
  <si>
    <t>+/-3.1</t>
  </si>
  <si>
    <t>+/-3.8</t>
  </si>
  <si>
    <t>+/-5,039</t>
  </si>
  <si>
    <t>+/-5,245</t>
  </si>
  <si>
    <t>+/-4,575</t>
  </si>
  <si>
    <t>+/-5,945</t>
  </si>
  <si>
    <t>+/-5,097</t>
  </si>
  <si>
    <t>+/-5,911</t>
  </si>
  <si>
    <t>+/-1.9</t>
  </si>
  <si>
    <t>+/-0.9</t>
  </si>
  <si>
    <t>+/-2.2</t>
  </si>
  <si>
    <t>+/-1.7</t>
  </si>
  <si>
    <t>+/-3,529</t>
  </si>
  <si>
    <t>+/-3,911</t>
  </si>
  <si>
    <t>+/-3,082</t>
  </si>
  <si>
    <t>+/-3,483</t>
  </si>
  <si>
    <t>+/-3,385</t>
  </si>
  <si>
    <t>+/-4,278</t>
  </si>
  <si>
    <t>+/-3.2</t>
  </si>
  <si>
    <t>+/-2,892</t>
  </si>
  <si>
    <t>+/-3,535</t>
  </si>
  <si>
    <t>+/-2,905</t>
  </si>
  <si>
    <t>+/-3,721</t>
  </si>
  <si>
    <t>+/-2,974</t>
  </si>
  <si>
    <t>+/-3,898</t>
  </si>
  <si>
    <t>+/-5.2</t>
  </si>
  <si>
    <t>+/-3.3</t>
  </si>
  <si>
    <t>+/-1.4</t>
  </si>
  <si>
    <t>+/-5,334</t>
  </si>
  <si>
    <t>+/-4,408</t>
  </si>
  <si>
    <t>+/-5,690</t>
  </si>
  <si>
    <t>+/-5,367</t>
  </si>
  <si>
    <t>+/-4,967</t>
  </si>
  <si>
    <t>+/-3,302</t>
  </si>
  <si>
    <t>+/-2,960</t>
  </si>
  <si>
    <t>+/-3,278</t>
  </si>
  <si>
    <t>+/-3,209</t>
  </si>
  <si>
    <t>+/-3,778</t>
  </si>
  <si>
    <t>+/-3,626</t>
  </si>
  <si>
    <t>+/-2,666</t>
  </si>
  <si>
    <t>+/-3,693</t>
  </si>
  <si>
    <t>+/-3,094</t>
  </si>
  <si>
    <t>+/-3,853</t>
  </si>
  <si>
    <t>+/-3.5</t>
  </si>
  <si>
    <t>+/-6,369</t>
  </si>
  <si>
    <t>+/-5,377</t>
  </si>
  <si>
    <t>+/-5,393</t>
  </si>
  <si>
    <t>+/-4,698</t>
  </si>
  <si>
    <t>+/-4,539</t>
  </si>
  <si>
    <t>+/-5,882</t>
  </si>
  <si>
    <t>+/-0.5</t>
  </si>
  <si>
    <t>+/-3,739</t>
  </si>
  <si>
    <t>+/-3,901</t>
  </si>
  <si>
    <t>+/-3,019</t>
  </si>
  <si>
    <t>+/-3,067</t>
  </si>
  <si>
    <t>+/-2,987</t>
  </si>
  <si>
    <t>+/-4,320</t>
  </si>
  <si>
    <t>+/-3,493</t>
  </si>
  <si>
    <t>+/-3,271</t>
  </si>
  <si>
    <t>+/-3,510</t>
  </si>
  <si>
    <t>+/-3,073</t>
  </si>
  <si>
    <t>+/-2,906</t>
  </si>
  <si>
    <t>+/-3,764</t>
  </si>
  <si>
    <t>School Enrollment by Race/Ethnicity in Hawai‘i: 2014-2021</t>
  </si>
  <si>
    <t>School Enrollment for Population 3 Years and over by County in Hawai‘i: 2014-2021</t>
  </si>
  <si>
    <r>
      <rPr>
        <b/>
        <sz val="11"/>
        <rFont val="HawnHelv"/>
      </rPr>
      <t>Table 06.22</t>
    </r>
    <r>
      <rPr>
        <sz val="11"/>
        <rFont val="HawnHelv"/>
      </rPr>
      <t xml:space="preserve">  School Enrollment for Population 3 Years and over by County in Hawaiÿi: 2019</t>
    </r>
  </si>
  <si>
    <t>±1,952</t>
  </si>
  <si>
    <t>+/-2,518</t>
  </si>
  <si>
    <t>+/-2,272</t>
  </si>
  <si>
    <t>+/-2,507</t>
  </si>
  <si>
    <t>+/-1,984</t>
  </si>
  <si>
    <t>±2,070</t>
  </si>
  <si>
    <t>+/-2,058</t>
  </si>
  <si>
    <t>+/-2,214</t>
  </si>
  <si>
    <t>+/-2,046</t>
  </si>
  <si>
    <t>+/-1,606</t>
  </si>
  <si>
    <t>±2,834</t>
  </si>
  <si>
    <t>+/-2,989</t>
  </si>
  <si>
    <t>+/-2,978</t>
  </si>
  <si>
    <t>+/-2,817</t>
  </si>
  <si>
    <t>+/-2,958</t>
  </si>
  <si>
    <t>±2,242</t>
  </si>
  <si>
    <t>+/-2,562</t>
  </si>
  <si>
    <t>+/-2,843</t>
  </si>
  <si>
    <t>+/-2,367</t>
  </si>
  <si>
    <t>+/-2,488</t>
  </si>
  <si>
    <t>±4,574</t>
  </si>
  <si>
    <t>+/-4,877</t>
  </si>
  <si>
    <t>+/-4,425</t>
  </si>
  <si>
    <t>+/-4,330</t>
  </si>
  <si>
    <t>+/-4,977</t>
  </si>
  <si>
    <t>±2,702</t>
  </si>
  <si>
    <t>+/-1,949</t>
  </si>
  <si>
    <t>+/-2,133</t>
  </si>
  <si>
    <t>+/-2,291</t>
  </si>
  <si>
    <t>+/-1,873</t>
  </si>
  <si>
    <t>±1,123</t>
  </si>
  <si>
    <t>+/-838</t>
  </si>
  <si>
    <t>+/-799</t>
  </si>
  <si>
    <t>+/-1,302</t>
  </si>
  <si>
    <t>+/-854</t>
  </si>
  <si>
    <t>±1,119</t>
  </si>
  <si>
    <t>+/-806</t>
  </si>
  <si>
    <t>+/-1,005</t>
  </si>
  <si>
    <t>+/-909</t>
  </si>
  <si>
    <t>+/-896</t>
  </si>
  <si>
    <t>±1,270</t>
  </si>
  <si>
    <t>+/-1,173</t>
  </si>
  <si>
    <t>+/-1,337</t>
  </si>
  <si>
    <t>+/-1,169</t>
  </si>
  <si>
    <t>+/-1,327</t>
  </si>
  <si>
    <t>±715</t>
  </si>
  <si>
    <t>+/-1,021</t>
  </si>
  <si>
    <t>+/-1,235</t>
  </si>
  <si>
    <t>+/-1,104</t>
  </si>
  <si>
    <t>+/-1,072</t>
  </si>
  <si>
    <t>±1,781</t>
  </si>
  <si>
    <t>+/-1,887</t>
  </si>
  <si>
    <t>+/-2,087</t>
  </si>
  <si>
    <t>+/-1,695</t>
  </si>
  <si>
    <t>+/-1,318</t>
  </si>
  <si>
    <t>±4,903</t>
  </si>
  <si>
    <t>+/-4,217</t>
  </si>
  <si>
    <t>+/-5,123</t>
  </si>
  <si>
    <t>+/-4,266</t>
  </si>
  <si>
    <t>+/-5,118</t>
  </si>
  <si>
    <t>±1,618</t>
  </si>
  <si>
    <t>+/-2,048</t>
  </si>
  <si>
    <t>+/-2,084</t>
  </si>
  <si>
    <t>+/-1,685</t>
  </si>
  <si>
    <t>+/-1,578</t>
  </si>
  <si>
    <t>±1,734</t>
  </si>
  <si>
    <t>+/-1,728</t>
  </si>
  <si>
    <t>+/-1,558</t>
  </si>
  <si>
    <t>+/-1,561</t>
  </si>
  <si>
    <t>+/-1,078</t>
  </si>
  <si>
    <t>+/-0.4</t>
  </si>
  <si>
    <t>±2,442</t>
  </si>
  <si>
    <t>+/-2,301</t>
  </si>
  <si>
    <t>+/-2,118</t>
  </si>
  <si>
    <t>+/-2,297</t>
  </si>
  <si>
    <t>+/-1,923</t>
  </si>
  <si>
    <t>±2,190</t>
  </si>
  <si>
    <t>+/-1,910</t>
  </si>
  <si>
    <t>+/-1,916</t>
  </si>
  <si>
    <t>+/-1,828</t>
  </si>
  <si>
    <t>+/-2,162</t>
  </si>
  <si>
    <t>±4,046</t>
  </si>
  <si>
    <t>+/-3,688</t>
  </si>
  <si>
    <t>+/-4,126</t>
  </si>
  <si>
    <t>+/-3,798</t>
  </si>
  <si>
    <t>+/-4,604</t>
  </si>
  <si>
    <t>±1,678</t>
  </si>
  <si>
    <t>+/-1,027</t>
  </si>
  <si>
    <t>+/-1,225</t>
  </si>
  <si>
    <t>+/-1,316</t>
  </si>
  <si>
    <t>+/-1,248</t>
  </si>
  <si>
    <t>±463</t>
  </si>
  <si>
    <t>+/-804</t>
  </si>
  <si>
    <t>+/-5.1</t>
  </si>
  <si>
    <t>+/-523</t>
  </si>
  <si>
    <t>+/-414</t>
  </si>
  <si>
    <t>+/-412</t>
  </si>
  <si>
    <t>±590</t>
  </si>
  <si>
    <t>+/-350</t>
  </si>
  <si>
    <t>+/-352</t>
  </si>
  <si>
    <t>+/-191</t>
  </si>
  <si>
    <t>+/-342</t>
  </si>
  <si>
    <t>±1,014</t>
  </si>
  <si>
    <t>±6.3</t>
  </si>
  <si>
    <t>+/-609</t>
  </si>
  <si>
    <t>+/-1,100</t>
  </si>
  <si>
    <t>+/-7.5</t>
  </si>
  <si>
    <t>+/-1,068</t>
  </si>
  <si>
    <t>+/-6.4</t>
  </si>
  <si>
    <t>+/-741</t>
  </si>
  <si>
    <t>±939</t>
  </si>
  <si>
    <t>±5.2</t>
  </si>
  <si>
    <t>+/-731</t>
  </si>
  <si>
    <t>+/-5.0</t>
  </si>
  <si>
    <t>+/-1,154</t>
  </si>
  <si>
    <t>+/-7.9</t>
  </si>
  <si>
    <t>+/-676</t>
  </si>
  <si>
    <t>+/-4.7</t>
  </si>
  <si>
    <t>+/-575</t>
  </si>
  <si>
    <t>±1,191</t>
  </si>
  <si>
    <t>±5.3</t>
  </si>
  <si>
    <t>+/-597</t>
  </si>
  <si>
    <t>+/-777</t>
  </si>
  <si>
    <t>+/-4.6</t>
  </si>
  <si>
    <t>+/-696</t>
  </si>
  <si>
    <t>+/-3.9</t>
  </si>
  <si>
    <t>+/-802</t>
  </si>
  <si>
    <t>±1,478</t>
  </si>
  <si>
    <t>+/-2,196</t>
  </si>
  <si>
    <t>+/-1,956</t>
  </si>
  <si>
    <t>+/-1,796</t>
  </si>
  <si>
    <t>+/-1,648</t>
  </si>
  <si>
    <t>±856</t>
  </si>
  <si>
    <t>+/-908</t>
  </si>
  <si>
    <t>+/-761</t>
  </si>
  <si>
    <t>+/-709</t>
  </si>
  <si>
    <t>+/-703</t>
  </si>
  <si>
    <t>±503</t>
  </si>
  <si>
    <t>+/-620</t>
  </si>
  <si>
    <t>+/-700</t>
  </si>
  <si>
    <t>+/-760</t>
  </si>
  <si>
    <t>+/-578</t>
  </si>
  <si>
    <t>±1,087</t>
  </si>
  <si>
    <t>+/-1,148</t>
  </si>
  <si>
    <t>+/-4.4</t>
  </si>
  <si>
    <t>+/-1,105</t>
  </si>
  <si>
    <t>+/-985</t>
  </si>
  <si>
    <t>+/-1,061</t>
  </si>
  <si>
    <t>±997</t>
  </si>
  <si>
    <t>+/-843</t>
  </si>
  <si>
    <t>+/-816</t>
  </si>
  <si>
    <t>+/-917</t>
  </si>
  <si>
    <t>±1,289</t>
  </si>
  <si>
    <t>+/-1,547</t>
  </si>
  <si>
    <t>+/-1,448</t>
  </si>
  <si>
    <t>+/-1,287</t>
  </si>
  <si>
    <r>
      <t xml:space="preserve">Source: </t>
    </r>
    <r>
      <rPr>
        <sz val="10"/>
        <rFont val="HawnHelv"/>
      </rPr>
      <t>US Census Bureau. 2021 American Community Survey 1-Year Estimates. DP02: Selected Social Characteristics in the United States</t>
    </r>
  </si>
  <si>
    <r>
      <rPr>
        <b/>
        <sz val="11"/>
        <color theme="0"/>
        <rFont val="HawnHelv"/>
      </rPr>
      <t>Table 06.63</t>
    </r>
    <r>
      <rPr>
        <sz val="11"/>
        <color theme="0"/>
        <rFont val="HawnHelv"/>
      </rPr>
      <t xml:space="preserve">  Educational Attainment for Population 25 years and over by County in Hawaiÿi: 2021</t>
    </r>
  </si>
  <si>
    <r>
      <rPr>
        <b/>
        <sz val="11"/>
        <rFont val="HawnHelv"/>
      </rPr>
      <t>Table 06.52</t>
    </r>
    <r>
      <rPr>
        <sz val="11"/>
        <rFont val="HawnHelv"/>
      </rPr>
      <t xml:space="preserve">  Educational Attainment for Population 25 years and over by County in Hawaiÿi: 2019</t>
    </r>
  </si>
  <si>
    <t>±1,837</t>
  </si>
  <si>
    <t>+/-1,487</t>
  </si>
  <si>
    <t>+/-1,476</t>
  </si>
  <si>
    <t>+/-1,323</t>
  </si>
  <si>
    <t>±3,092</t>
  </si>
  <si>
    <t>±0.3</t>
  </si>
  <si>
    <t>+/-3,495</t>
  </si>
  <si>
    <t>+/-3,892</t>
  </si>
  <si>
    <t>+/-0.3</t>
  </si>
  <si>
    <t>±3,946</t>
  </si>
  <si>
    <t>±0.4</t>
  </si>
  <si>
    <t>+/-3,695</t>
  </si>
  <si>
    <t>+/-3,899</t>
  </si>
  <si>
    <t>+/-4,156</t>
  </si>
  <si>
    <t>+/-3,699</t>
  </si>
  <si>
    <t>±8,167</t>
  </si>
  <si>
    <t>+/-7,677</t>
  </si>
  <si>
    <t>+/-7,862</t>
  </si>
  <si>
    <t>+/-7,193</t>
  </si>
  <si>
    <t>+/-7,896</t>
  </si>
  <si>
    <t>±7,401</t>
  </si>
  <si>
    <t>+/-6,567</t>
  </si>
  <si>
    <t>+/-6,394</t>
  </si>
  <si>
    <t>+/-6,721</t>
  </si>
  <si>
    <t>+/-6,093</t>
  </si>
  <si>
    <t>±5,920</t>
  </si>
  <si>
    <t>+/-4,400</t>
  </si>
  <si>
    <t>+/-4,655</t>
  </si>
  <si>
    <t>+/-5,128</t>
  </si>
  <si>
    <t>±6,730</t>
  </si>
  <si>
    <t>+/-6,938</t>
  </si>
  <si>
    <t>+/-6,366</t>
  </si>
  <si>
    <t>+/-6,153</t>
  </si>
  <si>
    <t>+/-6,801</t>
  </si>
  <si>
    <t>±5,174</t>
  </si>
  <si>
    <t>+/-5,576</t>
  </si>
  <si>
    <t>+/-4,995</t>
  </si>
  <si>
    <t>+/-4,288</t>
  </si>
  <si>
    <t>+/-4,522</t>
  </si>
  <si>
    <t>±5,218</t>
  </si>
  <si>
    <t>±7,902</t>
  </si>
  <si>
    <t>±906</t>
  </si>
  <si>
    <t>+/-773</t>
  </si>
  <si>
    <t>+/-707</t>
  </si>
  <si>
    <t>+/-999</t>
  </si>
  <si>
    <t>+/-579</t>
  </si>
  <si>
    <t>±1,263</t>
  </si>
  <si>
    <t>+/-966</t>
  </si>
  <si>
    <t>+/-1,303</t>
  </si>
  <si>
    <t>+/-955</t>
  </si>
  <si>
    <t>+/-621</t>
  </si>
  <si>
    <t>±1,838</t>
  </si>
  <si>
    <t>+/-1,216</t>
  </si>
  <si>
    <t>+/-1,277</t>
  </si>
  <si>
    <t>+/-1,808</t>
  </si>
  <si>
    <t>±3,864</t>
  </si>
  <si>
    <t>+/-3,972</t>
  </si>
  <si>
    <t>+/-3,815</t>
  </si>
  <si>
    <t>+/-2,894</t>
  </si>
  <si>
    <t>+/-3,018</t>
  </si>
  <si>
    <t>±3,382</t>
  </si>
  <si>
    <t>+/-2,823</t>
  </si>
  <si>
    <t>+/-2,759</t>
  </si>
  <si>
    <t>+/-2,886</t>
  </si>
  <si>
    <t>+/-2,818</t>
  </si>
  <si>
    <t>±2,322</t>
  </si>
  <si>
    <t>+/-1,567</t>
  </si>
  <si>
    <t>+/-2,039</t>
  </si>
  <si>
    <t>+/-1,894</t>
  </si>
  <si>
    <t>+/-1,909</t>
  </si>
  <si>
    <t>+/-3,072</t>
  </si>
  <si>
    <t>+/-2,739</t>
  </si>
  <si>
    <t>+/-2,811</t>
  </si>
  <si>
    <t>+/-2,786</t>
  </si>
  <si>
    <t>±2,084</t>
  </si>
  <si>
    <t>+/-2,089</t>
  </si>
  <si>
    <t>+/-1,896</t>
  </si>
  <si>
    <t>+/-2,119</t>
  </si>
  <si>
    <t>+/-2,004</t>
  </si>
  <si>
    <t>±2,079</t>
  </si>
  <si>
    <t>±3,846</t>
  </si>
  <si>
    <t>±596</t>
  </si>
  <si>
    <t>+/-273</t>
  </si>
  <si>
    <t>+/-187</t>
  </si>
  <si>
    <t>+/-432</t>
  </si>
  <si>
    <t>+/-301</t>
  </si>
  <si>
    <t>±2,797</t>
  </si>
  <si>
    <t>+/-3,186</t>
  </si>
  <si>
    <t>+/-3,024</t>
  </si>
  <si>
    <t>+/-3,200</t>
  </si>
  <si>
    <t>+/-2,586</t>
  </si>
  <si>
    <t>±3,295</t>
  </si>
  <si>
    <t>+/-3,135</t>
  </si>
  <si>
    <t>+/-3,224</t>
  </si>
  <si>
    <t>+/-3,508</t>
  </si>
  <si>
    <t>+/-2,697</t>
  </si>
  <si>
    <t>±6,482</t>
  </si>
  <si>
    <t>+/-6,137</t>
  </si>
  <si>
    <t>+/-6,622</t>
  </si>
  <si>
    <t>+/-6,207</t>
  </si>
  <si>
    <t>+/-6,660</t>
  </si>
  <si>
    <t>±5,718</t>
  </si>
  <si>
    <t>+/-5,904</t>
  </si>
  <si>
    <t>+/-5,564</t>
  </si>
  <si>
    <t>+/-5,248</t>
  </si>
  <si>
    <t>+/-4,837</t>
  </si>
  <si>
    <t>±5,100</t>
  </si>
  <si>
    <t>+/-3,537</t>
  </si>
  <si>
    <t>+/-4,195</t>
  </si>
  <si>
    <t>+/-3,893</t>
  </si>
  <si>
    <t>+/-3,934</t>
  </si>
  <si>
    <t>±5,563</t>
  </si>
  <si>
    <t>+/-5,495</t>
  </si>
  <si>
    <t>+/-5,759</t>
  </si>
  <si>
    <t>+/-5,242</t>
  </si>
  <si>
    <t>+/-5,214</t>
  </si>
  <si>
    <t>±4,658</t>
  </si>
  <si>
    <t>+/-4,257</t>
  </si>
  <si>
    <t>+/-4,360</t>
  </si>
  <si>
    <t>+/-2,885</t>
  </si>
  <si>
    <t>+/-3,507</t>
  </si>
  <si>
    <t>±4,630</t>
  </si>
  <si>
    <t>±6,746</t>
  </si>
  <si>
    <t>±824</t>
  </si>
  <si>
    <t>+/-801</t>
  </si>
  <si>
    <t>+/-818</t>
  </si>
  <si>
    <t>+/-639</t>
  </si>
  <si>
    <t>+/-939</t>
  </si>
  <si>
    <t>±522</t>
  </si>
  <si>
    <t>+/-982</t>
  </si>
  <si>
    <t>+/-677</t>
  </si>
  <si>
    <t>+/-573</t>
  </si>
  <si>
    <t>+/-819</t>
  </si>
  <si>
    <t>±984</t>
  </si>
  <si>
    <t>+/-910</t>
  </si>
  <si>
    <t>+/-713</t>
  </si>
  <si>
    <t>+/-725</t>
  </si>
  <si>
    <t>+/-488</t>
  </si>
  <si>
    <t>±1,844</t>
  </si>
  <si>
    <t>+/-1,615</t>
  </si>
  <si>
    <t>+/-1,883</t>
  </si>
  <si>
    <t>+/-1,393</t>
  </si>
  <si>
    <t>+/-1,594</t>
  </si>
  <si>
    <t>±1,708</t>
  </si>
  <si>
    <t>+/-1,452</t>
  </si>
  <si>
    <t>+/-1,514</t>
  </si>
  <si>
    <t>+/-1,282</t>
  </si>
  <si>
    <t>+/-1,355</t>
  </si>
  <si>
    <t>±1,152</t>
  </si>
  <si>
    <t>+/-1,075</t>
  </si>
  <si>
    <t>+/-1,443</t>
  </si>
  <si>
    <t>+/-1,153</t>
  </si>
  <si>
    <t>+/-1,379</t>
  </si>
  <si>
    <t>±1,551</t>
  </si>
  <si>
    <t>+/-1,286</t>
  </si>
  <si>
    <t>+/-1,304</t>
  </si>
  <si>
    <t>±1,205</t>
  </si>
  <si>
    <t>+/-1,032</t>
  </si>
  <si>
    <t>+/-746</t>
  </si>
  <si>
    <t>+/-963</t>
  </si>
  <si>
    <t>+/-969</t>
  </si>
  <si>
    <t>±1,226</t>
  </si>
  <si>
    <t>±1,964</t>
  </si>
  <si>
    <t>±1,394</t>
  </si>
  <si>
    <t>+/-1,034</t>
  </si>
  <si>
    <t>+/-478</t>
  </si>
  <si>
    <t>±897</t>
  </si>
  <si>
    <t>+/-1,109</t>
  </si>
  <si>
    <t>+/-1,260</t>
  </si>
  <si>
    <t>+/-1,445</t>
  </si>
  <si>
    <t>+/-855</t>
  </si>
  <si>
    <t>±1,114</t>
  </si>
  <si>
    <t>+/-1,388</t>
  </si>
  <si>
    <t>+/-1,200</t>
  </si>
  <si>
    <t>+/-1,157</t>
  </si>
  <si>
    <t>+/-1,568</t>
  </si>
  <si>
    <t>±2,884</t>
  </si>
  <si>
    <t>+/-2,785</t>
  </si>
  <si>
    <t>+/-2,472</t>
  </si>
  <si>
    <t>+/-2,912</t>
  </si>
  <si>
    <t>±2,443</t>
  </si>
  <si>
    <t>+/-2,240</t>
  </si>
  <si>
    <t>+/-2,319</t>
  </si>
  <si>
    <t>+/-2,340</t>
  </si>
  <si>
    <t>+/-2,281</t>
  </si>
  <si>
    <t>±1,827</t>
  </si>
  <si>
    <t>+/-2,036</t>
  </si>
  <si>
    <t>+/-1,564</t>
  </si>
  <si>
    <t>+/-2,139</t>
  </si>
  <si>
    <t>+/-1,712</t>
  </si>
  <si>
    <t>±2,465</t>
  </si>
  <si>
    <t>+/-2,416</t>
  </si>
  <si>
    <t>+/-1,937</t>
  </si>
  <si>
    <t>+/-2,116</t>
  </si>
  <si>
    <t>+/-2,263</t>
  </si>
  <si>
    <t>±1,995</t>
  </si>
  <si>
    <t>+/-1,579</t>
  </si>
  <si>
    <t>+/-1,283</t>
  </si>
  <si>
    <t>+/-1,523</t>
  </si>
  <si>
    <t>+/-1,249</t>
  </si>
  <si>
    <t>±2,096</t>
  </si>
  <si>
    <t>±2,938</t>
  </si>
  <si>
    <r>
      <t xml:space="preserve">Source: </t>
    </r>
    <r>
      <rPr>
        <sz val="10"/>
        <color indexed="8"/>
        <rFont val="HawnHelv"/>
      </rPr>
      <t>US Census Bureau. 2021 American Community Survey 1-Year Estimates. DP02: Selected Social Characteristics in the United States</t>
    </r>
  </si>
  <si>
    <r>
      <rPr>
        <b/>
        <sz val="11"/>
        <color theme="0"/>
        <rFont val="HawnHelv"/>
      </rPr>
      <t>Table 06.64</t>
    </r>
    <r>
      <rPr>
        <sz val="11"/>
        <color theme="0"/>
        <rFont val="HawnHelv"/>
      </rPr>
      <t xml:space="preserve">  Educational Attainment by Gender in Hawaiÿi: 2021</t>
    </r>
  </si>
  <si>
    <r>
      <rPr>
        <b/>
        <sz val="11"/>
        <rFont val="HawnHelv"/>
      </rPr>
      <t>Table 06.53</t>
    </r>
    <r>
      <rPr>
        <sz val="11"/>
        <rFont val="HawnHelv"/>
      </rPr>
      <t xml:space="preserve">  Educational Attainment by Gender in Hawaiÿi: 2019</t>
    </r>
  </si>
  <si>
    <r>
      <rPr>
        <b/>
        <sz val="11"/>
        <rFont val="HawnHelv"/>
      </rPr>
      <t>Table 6.53</t>
    </r>
    <r>
      <rPr>
        <sz val="11"/>
        <rFont val="HawnHelv"/>
      </rPr>
      <t xml:space="preserve">  Educational Attainment by Gender in Hawaiÿi: 2018</t>
    </r>
  </si>
  <si>
    <r>
      <rPr>
        <b/>
        <sz val="11"/>
        <rFont val="HawnHelv"/>
      </rPr>
      <t>Table 6.53</t>
    </r>
    <r>
      <rPr>
        <sz val="11"/>
        <rFont val="HawnHelv"/>
      </rPr>
      <t xml:space="preserve">  Educational Attainment by Gender in Hawaiÿi: 2017</t>
    </r>
  </si>
  <si>
    <r>
      <rPr>
        <b/>
        <sz val="11"/>
        <rFont val="HawnHelv"/>
      </rPr>
      <t>Table 6.53</t>
    </r>
    <r>
      <rPr>
        <sz val="11"/>
        <rFont val="HawnHelv"/>
      </rPr>
      <t xml:space="preserve">  Educational Attainment by Gender in Hawaiÿi: 2016</t>
    </r>
  </si>
  <si>
    <r>
      <rPr>
        <b/>
        <sz val="11"/>
        <rFont val="HawnHelv"/>
      </rPr>
      <t>Table 6.53</t>
    </r>
    <r>
      <rPr>
        <sz val="11"/>
        <rFont val="HawnHelv"/>
      </rPr>
      <t xml:space="preserve">  Educational Attainment by Gender in Hawaiÿi: 2015</t>
    </r>
  </si>
  <si>
    <r>
      <rPr>
        <b/>
        <sz val="11"/>
        <rFont val="HawnHelv"/>
      </rPr>
      <t>Table 6.53</t>
    </r>
    <r>
      <rPr>
        <sz val="11"/>
        <rFont val="HawnHelv"/>
      </rPr>
      <t xml:space="preserve">  Educational Attainment by Gender in Hawaiÿi: 2014</t>
    </r>
  </si>
  <si>
    <t>±1,848</t>
  </si>
  <si>
    <t>±1,068</t>
  </si>
  <si>
    <t>±1,552</t>
  </si>
  <si>
    <t>+/-1,427</t>
  </si>
  <si>
    <t>+/-1,134</t>
  </si>
  <si>
    <t>+/-585</t>
  </si>
  <si>
    <t>+/-844</t>
  </si>
  <si>
    <t>+/-906</t>
  </si>
  <si>
    <t>+/-1,493</t>
  </si>
  <si>
    <t>+/-632</t>
  </si>
  <si>
    <t>+/-894</t>
  </si>
  <si>
    <t>+/-807</t>
  </si>
  <si>
    <t>±1,646</t>
  </si>
  <si>
    <t>±1,146</t>
  </si>
  <si>
    <t>±1,081</t>
  </si>
  <si>
    <t>+/-1,363</t>
  </si>
  <si>
    <t>+/-1,127</t>
  </si>
  <si>
    <t>+/-732</t>
  </si>
  <si>
    <t>+/-1,542</t>
  </si>
  <si>
    <t>+/-1,031</t>
  </si>
  <si>
    <t>+/-1,129</t>
  </si>
  <si>
    <t>+/-1,647</t>
  </si>
  <si>
    <t>+/-965</t>
  </si>
  <si>
    <t>+/-1,171</t>
  </si>
  <si>
    <t>±2,719</t>
  </si>
  <si>
    <t>±1,975</t>
  </si>
  <si>
    <t>±2,059</t>
  </si>
  <si>
    <t>+/-3,484</t>
  </si>
  <si>
    <t>+/-2,161</t>
  </si>
  <si>
    <t>+/-2,142</t>
  </si>
  <si>
    <t>+/-3,408</t>
  </si>
  <si>
    <t>+/-2,330</t>
  </si>
  <si>
    <t>+/-2,336</t>
  </si>
  <si>
    <t>+/-3,151</t>
  </si>
  <si>
    <t>+/-2,512</t>
  </si>
  <si>
    <t>+/-1,946</t>
  </si>
  <si>
    <t>±3,081</t>
  </si>
  <si>
    <t>±1,927</t>
  </si>
  <si>
    <t>±2,336</t>
  </si>
  <si>
    <t>±4.4</t>
  </si>
  <si>
    <t>+/-3,361</t>
  </si>
  <si>
    <t>+/-2,405</t>
  </si>
  <si>
    <t>+/-2,075</t>
  </si>
  <si>
    <t>+/-3,216</t>
  </si>
  <si>
    <t>+/-2,347</t>
  </si>
  <si>
    <t>+/-2,231</t>
  </si>
  <si>
    <t>+/-3,350</t>
  </si>
  <si>
    <t>+/-2,191</t>
  </si>
  <si>
    <t>±2,273</t>
  </si>
  <si>
    <t>±1,301</t>
  </si>
  <si>
    <t>±1,714</t>
  </si>
  <si>
    <t>+/-1,872</t>
  </si>
  <si>
    <t>+/-1,186</t>
  </si>
  <si>
    <t>+/-1,827</t>
  </si>
  <si>
    <t>+/-1,113</t>
  </si>
  <si>
    <t>+/-1,665</t>
  </si>
  <si>
    <t>+/-1,063</t>
  </si>
  <si>
    <t>+/-1,164</t>
  </si>
  <si>
    <t>±1,359</t>
  </si>
  <si>
    <t>±1,664</t>
  </si>
  <si>
    <t>+/-1,320</t>
  </si>
  <si>
    <t>+/-880</t>
  </si>
  <si>
    <t>+/-1,135</t>
  </si>
  <si>
    <t>+/-1,121</t>
  </si>
  <si>
    <t>+/-1,365</t>
  </si>
  <si>
    <t>+/-887</t>
  </si>
  <si>
    <t>+/-1,192</t>
  </si>
  <si>
    <t>+/-938</t>
  </si>
  <si>
    <t>±1,978</t>
  </si>
  <si>
    <t>±1,834</t>
  </si>
  <si>
    <t>+/-1,860</t>
  </si>
  <si>
    <t>+/-2,619</t>
  </si>
  <si>
    <t>+/-2,537</t>
  </si>
  <si>
    <t>+/-1,966</t>
  </si>
  <si>
    <t>+/-2,568</t>
  </si>
  <si>
    <t>±2,854</t>
  </si>
  <si>
    <t>±2,302</t>
  </si>
  <si>
    <t>+/-2,434</t>
  </si>
  <si>
    <t>+/-2,509</t>
  </si>
  <si>
    <t>+/-2,745</t>
  </si>
  <si>
    <t>+/-2,658</t>
  </si>
  <si>
    <t>+/-2,516</t>
  </si>
  <si>
    <t>±5,284</t>
  </si>
  <si>
    <t>+/-5,240</t>
  </si>
  <si>
    <t>+/-4,934</t>
  </si>
  <si>
    <t>+/-4,817</t>
  </si>
  <si>
    <t>+/-4,996</t>
  </si>
  <si>
    <t>+/-4,845</t>
  </si>
  <si>
    <t>+/-4,573</t>
  </si>
  <si>
    <t>±5,249</t>
  </si>
  <si>
    <t>±4,309</t>
  </si>
  <si>
    <t>+/-4,663</t>
  </si>
  <si>
    <t>+/-4,307</t>
  </si>
  <si>
    <t>+/-4,094</t>
  </si>
  <si>
    <t>+/-4,890</t>
  </si>
  <si>
    <t>+/-4,281</t>
  </si>
  <si>
    <t>±3,732</t>
  </si>
  <si>
    <t>±4,152</t>
  </si>
  <si>
    <t>+/-2,893</t>
  </si>
  <si>
    <t>+/-3,218</t>
  </si>
  <si>
    <t>+/-3,868</t>
  </si>
  <si>
    <t>+/-3,446</t>
  </si>
  <si>
    <t>±4,514</t>
  </si>
  <si>
    <t>±4,672</t>
  </si>
  <si>
    <t>+/-4,144</t>
  </si>
  <si>
    <t>+/-5,257</t>
  </si>
  <si>
    <t>+/-4,614</t>
  </si>
  <si>
    <t>+/-3,824</t>
  </si>
  <si>
    <t>+/-3,981</t>
  </si>
  <si>
    <t>+/-3,881</t>
  </si>
  <si>
    <t>±3,597</t>
  </si>
  <si>
    <t>+/-3,519</t>
  </si>
  <si>
    <t>+/-3,276</t>
  </si>
  <si>
    <t>+/-3,115</t>
  </si>
  <si>
    <t>+/-2,706</t>
  </si>
  <si>
    <t>+/-3,048</t>
  </si>
  <si>
    <t>±3,482</t>
  </si>
  <si>
    <t>±3,028</t>
  </si>
  <si>
    <t>±4,945</t>
  </si>
  <si>
    <t>±5,031</t>
  </si>
  <si>
    <t>±1,950</t>
  </si>
  <si>
    <t>±1,543</t>
  </si>
  <si>
    <t>±1,935</t>
  </si>
  <si>
    <t>±2,264</t>
  </si>
  <si>
    <t>±1,635</t>
  </si>
  <si>
    <t>±2,116</t>
  </si>
  <si>
    <t>+/-1,711</t>
  </si>
  <si>
    <t>+/-1,263</t>
  </si>
  <si>
    <t>+/-962</t>
  </si>
  <si>
    <t>+/-1,092</t>
  </si>
  <si>
    <t>+/-1,045</t>
  </si>
  <si>
    <t>+/-1,794</t>
  </si>
  <si>
    <t>+/-1,381</t>
  </si>
  <si>
    <t>+/-980</t>
  </si>
  <si>
    <t>+/-1,218</t>
  </si>
  <si>
    <t>+/-1,206</t>
  </si>
  <si>
    <t>±3,672</t>
  </si>
  <si>
    <t>±2,271</t>
  </si>
  <si>
    <t>±2,547</t>
  </si>
  <si>
    <t>+/-2,270</t>
  </si>
  <si>
    <t>+/-1,521</t>
  </si>
  <si>
    <t>+/-1,520</t>
  </si>
  <si>
    <t>+/-2,641</t>
  </si>
  <si>
    <t>+/-1,757</t>
  </si>
  <si>
    <t>+/-1,407</t>
  </si>
  <si>
    <t>+/-2,577</t>
  </si>
  <si>
    <t>+/-1,891</t>
  </si>
  <si>
    <t>+/-1,571</t>
  </si>
  <si>
    <t>+/-4,465</t>
  </si>
  <si>
    <t>+/-2,703</t>
  </si>
  <si>
    <t>+/-2,704</t>
  </si>
  <si>
    <t>+/-3,882</t>
  </si>
  <si>
    <t>+/-2,606</t>
  </si>
  <si>
    <t>+/-2,277</t>
  </si>
  <si>
    <t>+/-3,797</t>
  </si>
  <si>
    <t>+/-2,647</t>
  </si>
  <si>
    <t>+/-2,311</t>
  </si>
  <si>
    <t>±1,919</t>
  </si>
  <si>
    <t>±1,426</t>
  </si>
  <si>
    <t>±1,530</t>
  </si>
  <si>
    <t>±2,235</t>
  </si>
  <si>
    <t>±1,864</t>
  </si>
  <si>
    <t>±1,710</t>
  </si>
  <si>
    <t>+/-1,787</t>
  </si>
  <si>
    <t>+/-1,262</t>
  </si>
  <si>
    <t>+/-1,310</t>
  </si>
  <si>
    <t>+/-971</t>
  </si>
  <si>
    <t>+/-991</t>
  </si>
  <si>
    <t>+/-1,124</t>
  </si>
  <si>
    <t>+/-728</t>
  </si>
  <si>
    <t>+/-757</t>
  </si>
  <si>
    <t>+/-1,008</t>
  </si>
  <si>
    <t>±3,992</t>
  </si>
  <si>
    <t>±2,670</t>
  </si>
  <si>
    <t>±2,685</t>
  </si>
  <si>
    <t>+/-2,195</t>
  </si>
  <si>
    <t>+/-1,370</t>
  </si>
  <si>
    <t>+/-1,596</t>
  </si>
  <si>
    <t>+/-1,980</t>
  </si>
  <si>
    <t>+/-1,496</t>
  </si>
  <si>
    <t>+/-1,392</t>
  </si>
  <si>
    <t>+/-2,597</t>
  </si>
  <si>
    <t>+/-1,801</t>
  </si>
  <si>
    <t>+/-1,549</t>
  </si>
  <si>
    <t>+/-3,434</t>
  </si>
  <si>
    <t>+/-1,963</t>
  </si>
  <si>
    <t>+/-2,719</t>
  </si>
  <si>
    <t>+/-3,297</t>
  </si>
  <si>
    <t>+/-2,227</t>
  </si>
  <si>
    <t>+/-2,339</t>
  </si>
  <si>
    <t>+/-2,953</t>
  </si>
  <si>
    <t>+/-1,941</t>
  </si>
  <si>
    <t>+/-1,933</t>
  </si>
  <si>
    <t>±2,013</t>
  </si>
  <si>
    <t>±1,570</t>
  </si>
  <si>
    <t>±1,455</t>
  </si>
  <si>
    <t>±3,064</t>
  </si>
  <si>
    <t>±2,277</t>
  </si>
  <si>
    <t>±2,108</t>
  </si>
  <si>
    <t>+/-1,478</t>
  </si>
  <si>
    <t>+/-1,118</t>
  </si>
  <si>
    <t>+/-1,040</t>
  </si>
  <si>
    <t>+/-1,426</t>
  </si>
  <si>
    <t>+/-1,144</t>
  </si>
  <si>
    <t>+/-1,059</t>
  </si>
  <si>
    <t>+/-873</t>
  </si>
  <si>
    <t>+/-654</t>
  </si>
  <si>
    <t>+/-535</t>
  </si>
  <si>
    <t>+/-1,437</t>
  </si>
  <si>
    <t>+/-1,183</t>
  </si>
  <si>
    <t>±5,307</t>
  </si>
  <si>
    <t>±3,205</t>
  </si>
  <si>
    <t>±3,283</t>
  </si>
  <si>
    <t>+/-3,123</t>
  </si>
  <si>
    <t>+/-1,981</t>
  </si>
  <si>
    <t>+/-2,207</t>
  </si>
  <si>
    <t>+/-2,173</t>
  </si>
  <si>
    <t>+/-2,366</t>
  </si>
  <si>
    <t>+/-2,940</t>
  </si>
  <si>
    <t>+/-1,667</t>
  </si>
  <si>
    <t>+/-3,920</t>
  </si>
  <si>
    <t>+/-2,510</t>
  </si>
  <si>
    <t>+/-3,080</t>
  </si>
  <si>
    <t>+/-4,111</t>
  </si>
  <si>
    <t>+/-2,976</t>
  </si>
  <si>
    <t>+/-2,436</t>
  </si>
  <si>
    <t>+/-4,261</t>
  </si>
  <si>
    <t>+/-2,968</t>
  </si>
  <si>
    <t>±995</t>
  </si>
  <si>
    <t>±710</t>
  </si>
  <si>
    <t>±734</t>
  </si>
  <si>
    <t>±2,965</t>
  </si>
  <si>
    <t>±1,862</t>
  </si>
  <si>
    <t>±1,775</t>
  </si>
  <si>
    <t>+/-730</t>
  </si>
  <si>
    <t>+/-712</t>
  </si>
  <si>
    <t>+/-614</t>
  </si>
  <si>
    <t>+/-483</t>
  </si>
  <si>
    <t>+/-401</t>
  </si>
  <si>
    <t>+/-630</t>
  </si>
  <si>
    <t>+/-543</t>
  </si>
  <si>
    <t>+/-492</t>
  </si>
  <si>
    <t>+/-859</t>
  </si>
  <si>
    <t>+/-444</t>
  </si>
  <si>
    <t>+/-729</t>
  </si>
  <si>
    <t>±3,541</t>
  </si>
  <si>
    <t>±2,486</t>
  </si>
  <si>
    <t>±2,403</t>
  </si>
  <si>
    <t>+/-2,683</t>
  </si>
  <si>
    <t>+/-1,584</t>
  </si>
  <si>
    <t>+/-1,881</t>
  </si>
  <si>
    <t>+/-2,919</t>
  </si>
  <si>
    <t>+/-1,978</t>
  </si>
  <si>
    <t>+/-3,083</t>
  </si>
  <si>
    <t>+/-1,671</t>
  </si>
  <si>
    <t>+/-2,395</t>
  </si>
  <si>
    <t>Median Earnings in The Past 12 Months (In Inflation-Adjusted Dollars)</t>
  </si>
  <si>
    <t>Median Earnings in The Past 12 Months (In 2019 Inflation-Adjusted Dollars)</t>
  </si>
  <si>
    <t>±1,321</t>
  </si>
  <si>
    <t>±1,104</t>
  </si>
  <si>
    <t>±1,322</t>
  </si>
  <si>
    <t>+/-641</t>
  </si>
  <si>
    <t>+/-438</t>
  </si>
  <si>
    <t>+/-927</t>
  </si>
  <si>
    <t>+/-1,822</t>
  </si>
  <si>
    <t>+/-1,659</t>
  </si>
  <si>
    <t>+/-519</t>
  </si>
  <si>
    <t>+/-536</t>
  </si>
  <si>
    <t>±3,475</t>
  </si>
  <si>
    <t>±5,411</t>
  </si>
  <si>
    <t>±3,179</t>
  </si>
  <si>
    <t>+/-3,814</t>
  </si>
  <si>
    <t>+/-4,629</t>
  </si>
  <si>
    <t>+/-2,269</t>
  </si>
  <si>
    <t>+/-1,344</t>
  </si>
  <si>
    <t>+/-3,287</t>
  </si>
  <si>
    <t>+/-2,686</t>
  </si>
  <si>
    <t>+/-1,581</t>
  </si>
  <si>
    <t>+/-3,465</t>
  </si>
  <si>
    <t>+/-1,635</t>
  </si>
  <si>
    <t>+/-3,029</t>
  </si>
  <si>
    <t>±1,201</t>
  </si>
  <si>
    <t>±1,475</t>
  </si>
  <si>
    <t>±2,633</t>
  </si>
  <si>
    <t>+/-1,863</t>
  </si>
  <si>
    <t>+/-3,514</t>
  </si>
  <si>
    <t>+/-2,283</t>
  </si>
  <si>
    <t>+/-524</t>
  </si>
  <si>
    <t>+/-1,763</t>
  </si>
  <si>
    <t>+/-996</t>
  </si>
  <si>
    <t>+/-548</t>
  </si>
  <si>
    <t>+/-782</t>
  </si>
  <si>
    <t>+/-1,512</t>
  </si>
  <si>
    <t>+/-502</t>
  </si>
  <si>
    <t>+/-2,710</t>
  </si>
  <si>
    <t>±947</t>
  </si>
  <si>
    <t>±2,208</t>
  </si>
  <si>
    <t>±1,066</t>
  </si>
  <si>
    <t>+/-1,081</t>
  </si>
  <si>
    <t>+/-2,255</t>
  </si>
  <si>
    <t>+/-1,485</t>
  </si>
  <si>
    <t>+/-638</t>
  </si>
  <si>
    <t>+/-2,047</t>
  </si>
  <si>
    <t>+/-667</t>
  </si>
  <si>
    <t>+/-588</t>
  </si>
  <si>
    <t>±2,912</t>
  </si>
  <si>
    <t>±3,038</t>
  </si>
  <si>
    <t>±2,532</t>
  </si>
  <si>
    <t>+/-1,120</t>
  </si>
  <si>
    <t>+/-2,322</t>
  </si>
  <si>
    <t>+/-2,590</t>
  </si>
  <si>
    <t>+/-1,436</t>
  </si>
  <si>
    <t>+/-5,802</t>
  </si>
  <si>
    <t>+/-2,557</t>
  </si>
  <si>
    <t>+/-1,288</t>
  </si>
  <si>
    <t>+/-2,853</t>
  </si>
  <si>
    <t>+/-1,095</t>
  </si>
  <si>
    <t>+/-1,719</t>
  </si>
  <si>
    <t>+/-2,998</t>
  </si>
  <si>
    <t>±7,032</t>
  </si>
  <si>
    <t>±2,929</t>
  </si>
  <si>
    <t>+/-4,355</t>
  </si>
  <si>
    <t>+/-6,268</t>
  </si>
  <si>
    <t>+/-3,436</t>
  </si>
  <si>
    <t>+/-3,270</t>
  </si>
  <si>
    <t>+/-5,243</t>
  </si>
  <si>
    <t>+/-4,336</t>
  </si>
  <si>
    <t>+/-4,958</t>
  </si>
  <si>
    <t>+/-3,523</t>
  </si>
  <si>
    <t>+/-3,262</t>
  </si>
  <si>
    <r>
      <t xml:space="preserve">Source: </t>
    </r>
    <r>
      <rPr>
        <sz val="10"/>
        <rFont val="HawnHelv"/>
      </rPr>
      <t>U.S. Census Bureau, 2021 American Community Survey 1-Year Estimates. S1501: Educational Attainment.</t>
    </r>
  </si>
  <si>
    <r>
      <rPr>
        <b/>
        <sz val="11"/>
        <color theme="0"/>
        <rFont val="HawnHelv"/>
      </rPr>
      <t>Table 06.65</t>
    </r>
    <r>
      <rPr>
        <sz val="11"/>
        <color theme="0"/>
        <rFont val="HawnHelv"/>
      </rPr>
      <t xml:space="preserve">  Educational Attainment by Gender in Hawaiÿi County: 2021</t>
    </r>
  </si>
  <si>
    <r>
      <rPr>
        <b/>
        <sz val="11"/>
        <rFont val="HawnHelv"/>
      </rPr>
      <t>Table 06.54</t>
    </r>
    <r>
      <rPr>
        <sz val="11"/>
        <rFont val="HawnHelv"/>
      </rPr>
      <t xml:space="preserve">  Educational Attainment by Gender in Hawaiÿi County: 2019</t>
    </r>
  </si>
  <si>
    <r>
      <rPr>
        <b/>
        <sz val="11"/>
        <rFont val="HawnHelv"/>
      </rPr>
      <t>Table 6.54</t>
    </r>
    <r>
      <rPr>
        <sz val="11"/>
        <rFont val="HawnHelv"/>
      </rPr>
      <t xml:space="preserve">  Educational Attainment by Gender in Hawaiÿi County: 2018</t>
    </r>
  </si>
  <si>
    <r>
      <rPr>
        <b/>
        <sz val="11"/>
        <rFont val="HawnHelv"/>
      </rPr>
      <t>Table 6.54</t>
    </r>
    <r>
      <rPr>
        <sz val="11"/>
        <rFont val="HawnHelv"/>
      </rPr>
      <t xml:space="preserve">  Educational Attainment by Gender in Hawaiÿi County: 2017</t>
    </r>
  </si>
  <si>
    <r>
      <rPr>
        <b/>
        <sz val="11"/>
        <rFont val="HawnHelv"/>
      </rPr>
      <t>Table 6.54</t>
    </r>
    <r>
      <rPr>
        <sz val="11"/>
        <rFont val="HawnHelv"/>
      </rPr>
      <t xml:space="preserve">  Educational Attainment by Gender in Hawaiÿi County: 2016</t>
    </r>
  </si>
  <si>
    <r>
      <rPr>
        <b/>
        <sz val="11"/>
        <rFont val="HawnHelv"/>
      </rPr>
      <t>Table 6.54</t>
    </r>
    <r>
      <rPr>
        <sz val="11"/>
        <rFont val="HawnHelv"/>
      </rPr>
      <t xml:space="preserve">  Educational Attainment by Gender in Hawaiÿi County: 2015</t>
    </r>
  </si>
  <si>
    <r>
      <rPr>
        <b/>
        <sz val="11"/>
        <rFont val="HawnHelv"/>
      </rPr>
      <t>Table 6.54</t>
    </r>
    <r>
      <rPr>
        <sz val="11"/>
        <rFont val="HawnHelv"/>
      </rPr>
      <t xml:space="preserve">  Educational Attainment by Gender in Hawaiÿi County: 2014</t>
    </r>
  </si>
  <si>
    <t>±864</t>
  </si>
  <si>
    <t>±430</t>
  </si>
  <si>
    <t>±774</t>
  </si>
  <si>
    <t>+/-745</t>
  </si>
  <si>
    <t>+/-123</t>
  </si>
  <si>
    <t>+/-750</t>
  </si>
  <si>
    <t>+/-454</t>
  </si>
  <si>
    <t>+/-612</t>
  </si>
  <si>
    <t>+/-1,055</t>
  </si>
  <si>
    <t>+/-1,054</t>
  </si>
  <si>
    <t>+/-4</t>
  </si>
  <si>
    <t>+/-534</t>
  </si>
  <si>
    <t>+/-516</t>
  </si>
  <si>
    <t>±612</t>
  </si>
  <si>
    <t>±4.8</t>
  </si>
  <si>
    <t>±6.2</t>
  </si>
  <si>
    <t>±453</t>
  </si>
  <si>
    <t>±7.5</t>
  </si>
  <si>
    <t>+/-589</t>
  </si>
  <si>
    <t>+/-565</t>
  </si>
  <si>
    <t>+/-7.4</t>
  </si>
  <si>
    <t>+/-171</t>
  </si>
  <si>
    <t>+/-972</t>
  </si>
  <si>
    <t>+/-6.1</t>
  </si>
  <si>
    <t>+/-464</t>
  </si>
  <si>
    <t>+/-6.2</t>
  </si>
  <si>
    <t>+/-783</t>
  </si>
  <si>
    <t>+/-9.4</t>
  </si>
  <si>
    <t>+/-665</t>
  </si>
  <si>
    <t>+/-591</t>
  </si>
  <si>
    <t>+/-329</t>
  </si>
  <si>
    <t>+/-4.9</t>
  </si>
  <si>
    <t>+/-6.6</t>
  </si>
  <si>
    <t>+/-8.5</t>
  </si>
  <si>
    <t>±1,053</t>
  </si>
  <si>
    <t>±8.6</t>
  </si>
  <si>
    <t>±852</t>
  </si>
  <si>
    <t>±12.6</t>
  </si>
  <si>
    <t>±727</t>
  </si>
  <si>
    <t>±13.0</t>
  </si>
  <si>
    <t>+/-1,390</t>
  </si>
  <si>
    <t>+/-9.0</t>
  </si>
  <si>
    <t>+/-827</t>
  </si>
  <si>
    <t>+/-10.2</t>
  </si>
  <si>
    <t>+/-867</t>
  </si>
  <si>
    <t>+/-12.0</t>
  </si>
  <si>
    <t>+/-1,204</t>
  </si>
  <si>
    <t>+/-7.2</t>
  </si>
  <si>
    <t>+/-923</t>
  </si>
  <si>
    <t>+/-11.2</t>
  </si>
  <si>
    <t>+/-680</t>
  </si>
  <si>
    <t>+/-8.4</t>
  </si>
  <si>
    <t>+/-8.3</t>
  </si>
  <si>
    <t>+/-961</t>
  </si>
  <si>
    <t>+/-10.8</t>
  </si>
  <si>
    <t>+/-5.7</t>
  </si>
  <si>
    <t>+/-8.7</t>
  </si>
  <si>
    <t>±7.8</t>
  </si>
  <si>
    <t>±787</t>
  </si>
  <si>
    <t>±10.8</t>
  </si>
  <si>
    <t>±768</t>
  </si>
  <si>
    <t>±11.3</t>
  </si>
  <si>
    <t>+/-1,050</t>
  </si>
  <si>
    <t>+/-744</t>
  </si>
  <si>
    <t>+/-719</t>
  </si>
  <si>
    <t>+/-10.3</t>
  </si>
  <si>
    <t>+/-1,203</t>
  </si>
  <si>
    <t>+/-831</t>
  </si>
  <si>
    <t>+/-10.7</t>
  </si>
  <si>
    <t>+/-986</t>
  </si>
  <si>
    <t>+/-11.3</t>
  </si>
  <si>
    <t>+/-943</t>
  </si>
  <si>
    <t>+/-10.5</t>
  </si>
  <si>
    <t>+/-13.9</t>
  </si>
  <si>
    <t>+/-9.5</t>
  </si>
  <si>
    <t>+/-9.3</t>
  </si>
  <si>
    <t>±739</t>
  </si>
  <si>
    <t>±5.6</t>
  </si>
  <si>
    <t>±466</t>
  </si>
  <si>
    <t>±6.6</t>
  </si>
  <si>
    <t>±604</t>
  </si>
  <si>
    <t>±10.6</t>
  </si>
  <si>
    <t>+/-598</t>
  </si>
  <si>
    <t>+/-403</t>
  </si>
  <si>
    <t>+/-5.5</t>
  </si>
  <si>
    <t>+/-319</t>
  </si>
  <si>
    <t>+/-708</t>
  </si>
  <si>
    <t>+/-405</t>
  </si>
  <si>
    <t>+/-5.3</t>
  </si>
  <si>
    <t>+/-481</t>
  </si>
  <si>
    <t>+/-458</t>
  </si>
  <si>
    <t>+/-211</t>
  </si>
  <si>
    <t>+/-5.8</t>
  </si>
  <si>
    <t>±825</t>
  </si>
  <si>
    <t>±884</t>
  </si>
  <si>
    <t>+/-778</t>
  </si>
  <si>
    <t>+/-397</t>
  </si>
  <si>
    <t>+/-567</t>
  </si>
  <si>
    <t>+/-538</t>
  </si>
  <si>
    <t>+/-1,110</t>
  </si>
  <si>
    <t>+/-366</t>
  </si>
  <si>
    <t>+/-693</t>
  </si>
  <si>
    <t>+/-289</t>
  </si>
  <si>
    <t>±1,135</t>
  </si>
  <si>
    <t>±415</t>
  </si>
  <si>
    <t>+/-570</t>
  </si>
  <si>
    <t>+/-661</t>
  </si>
  <si>
    <t>+/-733</t>
  </si>
  <si>
    <t>+/-656</t>
  </si>
  <si>
    <t>±1,647</t>
  </si>
  <si>
    <t>±730</t>
  </si>
  <si>
    <t>+/-928</t>
  </si>
  <si>
    <t>+/-847</t>
  </si>
  <si>
    <t>+/-1,006</t>
  </si>
  <si>
    <t>+/-1,151</t>
  </si>
  <si>
    <t>+/-1,175</t>
  </si>
  <si>
    <t>±2,482</t>
  </si>
  <si>
    <t>±2,395</t>
  </si>
  <si>
    <t>+/-2,426</t>
  </si>
  <si>
    <t>+/-2,541</t>
  </si>
  <si>
    <t>+/-2,397</t>
  </si>
  <si>
    <t>+/-1,929</t>
  </si>
  <si>
    <t>+/-1,968</t>
  </si>
  <si>
    <t>±2,077</t>
  </si>
  <si>
    <t>±2,363</t>
  </si>
  <si>
    <t>+/-1,912</t>
  </si>
  <si>
    <t>+/-1,969</t>
  </si>
  <si>
    <t>+/-2,010</t>
  </si>
  <si>
    <t>+/-1,874</t>
  </si>
  <si>
    <t>+/-1,772</t>
  </si>
  <si>
    <t>+/-2,290</t>
  </si>
  <si>
    <t>±1,565</t>
  </si>
  <si>
    <t>±1,511</t>
  </si>
  <si>
    <t>+/-1,322</t>
  </si>
  <si>
    <t>+/-1,373</t>
  </si>
  <si>
    <t>±2,159</t>
  </si>
  <si>
    <t>+/-1,880</t>
  </si>
  <si>
    <t>+/-1,676</t>
  </si>
  <si>
    <t>+/-1,979</t>
  </si>
  <si>
    <t>+/-1,744</t>
  </si>
  <si>
    <t>+/-1,839</t>
  </si>
  <si>
    <t>±1,302</t>
  </si>
  <si>
    <t>±1,597</t>
  </si>
  <si>
    <t>+/-1,167</t>
  </si>
  <si>
    <t>+/-1,482</t>
  </si>
  <si>
    <t>+/-1,130</t>
  </si>
  <si>
    <t>+/-1,305</t>
  </si>
  <si>
    <t>+/-1,181</t>
  </si>
  <si>
    <t>±1,778</t>
  </si>
  <si>
    <t>±1,257</t>
  </si>
  <si>
    <t>±2,432</t>
  </si>
  <si>
    <t>±2,319</t>
  </si>
  <si>
    <t>±1,118</t>
  </si>
  <si>
    <t>±1,054</t>
  </si>
  <si>
    <t>±1,240</t>
  </si>
  <si>
    <t>±4.7</t>
  </si>
  <si>
    <t>±912</t>
  </si>
  <si>
    <t>±9.0</t>
  </si>
  <si>
    <t>±1,100</t>
  </si>
  <si>
    <t>+/-649</t>
  </si>
  <si>
    <t>+/-398</t>
  </si>
  <si>
    <t>+/-1,053</t>
  </si>
  <si>
    <t>+/-1,294</t>
  </si>
  <si>
    <t>+/-1,147</t>
  </si>
  <si>
    <t>+/-479</t>
  </si>
  <si>
    <t>+/-650</t>
  </si>
  <si>
    <t>+/-522</t>
  </si>
  <si>
    <t>+/-313</t>
  </si>
  <si>
    <t>±1,374</t>
  </si>
  <si>
    <t>±5.7</t>
  </si>
  <si>
    <t>±757</t>
  </si>
  <si>
    <t>±876</t>
  </si>
  <si>
    <t>+/-1,038</t>
  </si>
  <si>
    <t>+/-1,307</t>
  </si>
  <si>
    <t>+/-970</t>
  </si>
  <si>
    <t>+/-6.0</t>
  </si>
  <si>
    <t>+/-663</t>
  </si>
  <si>
    <t>+/-1,289</t>
  </si>
  <si>
    <t>+/-4.8</t>
  </si>
  <si>
    <t>+/-765</t>
  </si>
  <si>
    <t>+/-6.9</t>
  </si>
  <si>
    <t>+/-990</t>
  </si>
  <si>
    <t>+/-678</t>
  </si>
  <si>
    <t>+/-5.4</t>
  </si>
  <si>
    <t>+/-1,362</t>
  </si>
  <si>
    <t>+/-5.9</t>
  </si>
  <si>
    <t>+/-825</t>
  </si>
  <si>
    <t>+/-893</t>
  </si>
  <si>
    <t>+/-8.0</t>
  </si>
  <si>
    <t>+/-1,599</t>
  </si>
  <si>
    <t>+/-899</t>
  </si>
  <si>
    <t>+/-7.6</t>
  </si>
  <si>
    <t>±1,510</t>
  </si>
  <si>
    <t>±1,320</t>
  </si>
  <si>
    <t>±849</t>
  </si>
  <si>
    <t>±1,509</t>
  </si>
  <si>
    <t>±3.9</t>
  </si>
  <si>
    <t>±1,366</t>
  </si>
  <si>
    <t>±7.3</t>
  </si>
  <si>
    <t>±857</t>
  </si>
  <si>
    <t>+/-546</t>
  </si>
  <si>
    <t>+/-457</t>
  </si>
  <si>
    <t>+/-776</t>
  </si>
  <si>
    <t>+/-895</t>
  </si>
  <si>
    <t>+/-550</t>
  </si>
  <si>
    <t>+/-800</t>
  </si>
  <si>
    <t>+/-722</t>
  </si>
  <si>
    <t>±1,905</t>
  </si>
  <si>
    <t>±7.4</t>
  </si>
  <si>
    <t>±1,209</t>
  </si>
  <si>
    <t>±9.5</t>
  </si>
  <si>
    <t>±1,224</t>
  </si>
  <si>
    <t>±9.3</t>
  </si>
  <si>
    <t>+/-974</t>
  </si>
  <si>
    <t>+/-626</t>
  </si>
  <si>
    <t>+/-574</t>
  </si>
  <si>
    <t>+/-870</t>
  </si>
  <si>
    <t>+/-770</t>
  </si>
  <si>
    <t>+/-600</t>
  </si>
  <si>
    <t>+/-1,122</t>
  </si>
  <si>
    <t>+/-701</t>
  </si>
  <si>
    <t>+/-830</t>
  </si>
  <si>
    <t>+/-1,434</t>
  </si>
  <si>
    <t>+/-6.3</t>
  </si>
  <si>
    <t>+/-7.3</t>
  </si>
  <si>
    <t>+/-959</t>
  </si>
  <si>
    <t>+/-1,102</t>
  </si>
  <si>
    <t>+/-7.1</t>
  </si>
  <si>
    <t>+/-1,029</t>
  </si>
  <si>
    <t>+/-8.8</t>
  </si>
  <si>
    <t>+/-1,125</t>
  </si>
  <si>
    <t>+/-617</t>
  </si>
  <si>
    <t>+/-874</t>
  </si>
  <si>
    <t>+/-6.8</t>
  </si>
  <si>
    <t>+/-6.5</t>
  </si>
  <si>
    <t>±1,393</t>
  </si>
  <si>
    <t>±1,051</t>
  </si>
  <si>
    <t>±892</t>
  </si>
  <si>
    <t>±1,306</t>
  </si>
  <si>
    <t>±1,002</t>
  </si>
  <si>
    <t>+/-642</t>
  </si>
  <si>
    <t>+/-495</t>
  </si>
  <si>
    <t>+/-992</t>
  </si>
  <si>
    <t>+/-351</t>
  </si>
  <si>
    <t>+/-172</t>
  </si>
  <si>
    <t>+/-842</t>
  </si>
  <si>
    <t>+/-666</t>
  </si>
  <si>
    <t>+/-500</t>
  </si>
  <si>
    <t>±2,119</t>
  </si>
  <si>
    <t>±1,291</t>
  </si>
  <si>
    <t>±1,317</t>
  </si>
  <si>
    <t>±5.0</t>
  </si>
  <si>
    <t>+/-1,253</t>
  </si>
  <si>
    <t>+/-903</t>
  </si>
  <si>
    <t>+/-781</t>
  </si>
  <si>
    <t>+/-1,229</t>
  </si>
  <si>
    <t>+/-1,012</t>
  </si>
  <si>
    <t>+/-829</t>
  </si>
  <si>
    <t>+/-530</t>
  </si>
  <si>
    <t>+/-1,897</t>
  </si>
  <si>
    <t>+/-1,094</t>
  </si>
  <si>
    <t>+/-1,911</t>
  </si>
  <si>
    <t>+/-1,308</t>
  </si>
  <si>
    <t>+/-1,967</t>
  </si>
  <si>
    <t>+/-1,219</t>
  </si>
  <si>
    <t>+/-1,403</t>
  </si>
  <si>
    <t>±763</t>
  </si>
  <si>
    <t>±510</t>
  </si>
  <si>
    <t>±394</t>
  </si>
  <si>
    <t>±1,158</t>
  </si>
  <si>
    <t>±821</t>
  </si>
  <si>
    <t>±536</t>
  </si>
  <si>
    <t>+/-245</t>
  </si>
  <si>
    <t>+/-128</t>
  </si>
  <si>
    <t>+/-198</t>
  </si>
  <si>
    <t>+/-196</t>
  </si>
  <si>
    <t>+/-145</t>
  </si>
  <si>
    <t>+/-493</t>
  </si>
  <si>
    <t>+/-339</t>
  </si>
  <si>
    <t>+/-455</t>
  </si>
  <si>
    <t>+/-174</t>
  </si>
  <si>
    <t>+/-431</t>
  </si>
  <si>
    <t>±2,141</t>
  </si>
  <si>
    <t>±1,296</t>
  </si>
  <si>
    <t>±1,282</t>
  </si>
  <si>
    <t>+/-508</t>
  </si>
  <si>
    <t>+/-699</t>
  </si>
  <si>
    <t>+/-1,046</t>
  </si>
  <si>
    <t>+/-824</t>
  </si>
  <si>
    <t>+/-1,201</t>
  </si>
  <si>
    <t>+/-764</t>
  </si>
  <si>
    <t>+/-1,616</t>
  </si>
  <si>
    <t>+/-979</t>
  </si>
  <si>
    <t>+/-1,442</t>
  </si>
  <si>
    <t>+/-853</t>
  </si>
  <si>
    <t>+/-920</t>
  </si>
  <si>
    <t>+/-1,335</t>
  </si>
  <si>
    <t>+/-794</t>
  </si>
  <si>
    <t>+/-905</t>
  </si>
  <si>
    <t>±8.5</t>
  </si>
  <si>
    <t>±14.4</t>
  </si>
  <si>
    <t>±4.1</t>
  </si>
  <si>
    <t>+/-8.6</t>
  </si>
  <si>
    <t>+/-12.3</t>
  </si>
  <si>
    <t>+/-9.1</t>
  </si>
  <si>
    <t>+/-12.8</t>
  </si>
  <si>
    <t>+/-8.9</t>
  </si>
  <si>
    <t>+/-13.6</t>
  </si>
  <si>
    <t>±4.3</t>
  </si>
  <si>
    <t>±3.8</t>
  </si>
  <si>
    <t>+/-4.3</t>
  </si>
  <si>
    <t>±2,605</t>
  </si>
  <si>
    <t>±3,816</t>
  </si>
  <si>
    <t>±3,818</t>
  </si>
  <si>
    <t>±12,000</t>
  </si>
  <si>
    <t>±32,079</t>
  </si>
  <si>
    <t>±8,701</t>
  </si>
  <si>
    <t>+/-1,554</t>
  </si>
  <si>
    <t>+/-3,755</t>
  </si>
  <si>
    <t>+/-2,977</t>
  </si>
  <si>
    <t>+/-3,282</t>
  </si>
  <si>
    <t>+/-2,462</t>
  </si>
  <si>
    <t>+/-3,960</t>
  </si>
  <si>
    <t>+/-1,543</t>
  </si>
  <si>
    <t>+/-1,409</t>
  </si>
  <si>
    <t>+/-3,835</t>
  </si>
  <si>
    <t>±2,569</t>
  </si>
  <si>
    <t>±6,817</t>
  </si>
  <si>
    <t>±5,448</t>
  </si>
  <si>
    <t>+/-6,993</t>
  </si>
  <si>
    <t>+/-14,564</t>
  </si>
  <si>
    <t>+/-2,478</t>
  </si>
  <si>
    <t>+/-8,522</t>
  </si>
  <si>
    <t>+/-5,941</t>
  </si>
  <si>
    <t>+/-30,525</t>
  </si>
  <si>
    <t>+/-14,121</t>
  </si>
  <si>
    <t>+/-8,907</t>
  </si>
  <si>
    <t>+/-18,669</t>
  </si>
  <si>
    <t>+/-3,592</t>
  </si>
  <si>
    <t>+/-9,509</t>
  </si>
  <si>
    <t>+/-4,627</t>
  </si>
  <si>
    <t>±2,531</t>
  </si>
  <si>
    <t>±8,347</t>
  </si>
  <si>
    <t>±3,261</t>
  </si>
  <si>
    <t>+/-1,721</t>
  </si>
  <si>
    <t>+/-4,186</t>
  </si>
  <si>
    <t>+/-4,938</t>
  </si>
  <si>
    <t>+/-891</t>
  </si>
  <si>
    <t>+/-864</t>
  </si>
  <si>
    <t>+/-4,373</t>
  </si>
  <si>
    <t>+/-5,266</t>
  </si>
  <si>
    <t>+/-5,813</t>
  </si>
  <si>
    <t>+/-4,883</t>
  </si>
  <si>
    <t>+/-5,020</t>
  </si>
  <si>
    <t>+/-3,090</t>
  </si>
  <si>
    <t>±6,846</t>
  </si>
  <si>
    <t>±16,896</t>
  </si>
  <si>
    <t>±8,769</t>
  </si>
  <si>
    <t>+/-4,670</t>
  </si>
  <si>
    <t>+/-6,003</t>
  </si>
  <si>
    <t>+/-4,240</t>
  </si>
  <si>
    <t>+/-5,283</t>
  </si>
  <si>
    <t>+/-1,725</t>
  </si>
  <si>
    <t>+/-10,051</t>
  </si>
  <si>
    <t>+/-3,533</t>
  </si>
  <si>
    <t>+/-1,394</t>
  </si>
  <si>
    <t>+/-2,194</t>
  </si>
  <si>
    <t>±10,839</t>
  </si>
  <si>
    <t>±9,367</t>
  </si>
  <si>
    <t>±7,780</t>
  </si>
  <si>
    <t>+/-7,306</t>
  </si>
  <si>
    <t>+/-12,815</t>
  </si>
  <si>
    <t>+/-2,321</t>
  </si>
  <si>
    <t>+/-8,248</t>
  </si>
  <si>
    <t>+/-3,102</t>
  </si>
  <si>
    <t>+/-5,995</t>
  </si>
  <si>
    <t>+/-6,834</t>
  </si>
  <si>
    <t>+/-9,397</t>
  </si>
  <si>
    <t>+/-6,191</t>
  </si>
  <si>
    <t>+/-8,499</t>
  </si>
  <si>
    <t>+/-8,143</t>
  </si>
  <si>
    <t>+/-15,939</t>
  </si>
  <si>
    <t>+/-28,715</t>
  </si>
  <si>
    <t>+/-15,523</t>
  </si>
  <si>
    <t>+/-6,980</t>
  </si>
  <si>
    <t>+/-16,372</t>
  </si>
  <si>
    <t>+/-10,915</t>
  </si>
  <si>
    <t>+/-3,745</t>
  </si>
  <si>
    <t>+/-22,339</t>
  </si>
  <si>
    <t>+/-7,108</t>
  </si>
  <si>
    <t>+/-6,494</t>
  </si>
  <si>
    <t>+/-15,248</t>
  </si>
  <si>
    <r>
      <rPr>
        <b/>
        <sz val="11"/>
        <color theme="0"/>
        <rFont val="HawnHelv"/>
      </rPr>
      <t>Table 06.66</t>
    </r>
    <r>
      <rPr>
        <sz val="11"/>
        <color theme="0"/>
        <rFont val="HawnHelv"/>
      </rPr>
      <t xml:space="preserve">  Educational Attainment by Gender in Honolulu County: 2021</t>
    </r>
  </si>
  <si>
    <r>
      <rPr>
        <b/>
        <sz val="11"/>
        <color indexed="8"/>
        <rFont val="HawnHelv"/>
      </rPr>
      <t>Table 06.55</t>
    </r>
    <r>
      <rPr>
        <sz val="11"/>
        <color theme="1"/>
        <rFont val="HawnHelv"/>
      </rPr>
      <t xml:space="preserve">  Educational Attainment by Gender in Honolulu County: 2019</t>
    </r>
  </si>
  <si>
    <t>±595</t>
  </si>
  <si>
    <t>±306</t>
  </si>
  <si>
    <t>±471</t>
  </si>
  <si>
    <t>+/-259</t>
  </si>
  <si>
    <t>+/-78</t>
  </si>
  <si>
    <t>+/-456</t>
  </si>
  <si>
    <t>+/-410</t>
  </si>
  <si>
    <t>+/-356</t>
  </si>
  <si>
    <t>+/-178</t>
  </si>
  <si>
    <t>+/-300</t>
  </si>
  <si>
    <t>+/-205</t>
  </si>
  <si>
    <t>+/-246</t>
  </si>
  <si>
    <t>±974</t>
  </si>
  <si>
    <t>±732</t>
  </si>
  <si>
    <t>+/-1,051</t>
  </si>
  <si>
    <t>+/-758</t>
  </si>
  <si>
    <t>+/-657</t>
  </si>
  <si>
    <t>+/-916</t>
  </si>
  <si>
    <t>+/-1,325</t>
  </si>
  <si>
    <t>+/-702</t>
  </si>
  <si>
    <t>+/-978</t>
  </si>
  <si>
    <t>±2,614</t>
  </si>
  <si>
    <t>±1,813</t>
  </si>
  <si>
    <t>±1,779</t>
  </si>
  <si>
    <t>+/-2,433</t>
  </si>
  <si>
    <t>+/-1,675</t>
  </si>
  <si>
    <t>+/-1,534</t>
  </si>
  <si>
    <t>+/-2,664</t>
  </si>
  <si>
    <t>+/-1,914</t>
  </si>
  <si>
    <t>+/-1,870</t>
  </si>
  <si>
    <t>+/-2,205</t>
  </si>
  <si>
    <t>+/-2,138</t>
  </si>
  <si>
    <t>±2,747</t>
  </si>
  <si>
    <t>±1,761</t>
  </si>
  <si>
    <t>±1,797</t>
  </si>
  <si>
    <t>+/-2,632</t>
  </si>
  <si>
    <t>+/-1,983</t>
  </si>
  <si>
    <t>+/-1,705</t>
  </si>
  <si>
    <t>+/-2,792</t>
  </si>
  <si>
    <t>+/-2,016</t>
  </si>
  <si>
    <t>+/-2,027</t>
  </si>
  <si>
    <t>+/-2,538</t>
  </si>
  <si>
    <t>+/-1,641</t>
  </si>
  <si>
    <t>±2,088</t>
  </si>
  <si>
    <t>±1,134</t>
  </si>
  <si>
    <t>±1,578</t>
  </si>
  <si>
    <t>+/-1,511</t>
  </si>
  <si>
    <t>+/-934</t>
  </si>
  <si>
    <t>+/-995</t>
  </si>
  <si>
    <t>+/-1,140</t>
  </si>
  <si>
    <t>+/-1,475</t>
  </si>
  <si>
    <t>+/-921</t>
  </si>
  <si>
    <t>±307</t>
  </si>
  <si>
    <t>+/-521</t>
  </si>
  <si>
    <t>+/-504</t>
  </si>
  <si>
    <t>+/-540</t>
  </si>
  <si>
    <t>+/-374</t>
  </si>
  <si>
    <t>±1,693</t>
  </si>
  <si>
    <t>±1,755</t>
  </si>
  <si>
    <t>+/-1,619</t>
  </si>
  <si>
    <t>+/-2,288</t>
  </si>
  <si>
    <t>+/-2,163</t>
  </si>
  <si>
    <t>+/-1,814</t>
  </si>
  <si>
    <t>+/-1,851</t>
  </si>
  <si>
    <t>+/-2,186</t>
  </si>
  <si>
    <t>+/-2,088</t>
  </si>
  <si>
    <t>+/-2,183</t>
  </si>
  <si>
    <t>+/-2,108</t>
  </si>
  <si>
    <t>±4,619</t>
  </si>
  <si>
    <t>+/-3,850</t>
  </si>
  <si>
    <t>+/-4,157</t>
  </si>
  <si>
    <t>+/-4,005</t>
  </si>
  <si>
    <t>+/-4,196</t>
  </si>
  <si>
    <t>+/-3,905</t>
  </si>
  <si>
    <t>+/-3,912</t>
  </si>
  <si>
    <t>±4,437</t>
  </si>
  <si>
    <t>±3,326</t>
  </si>
  <si>
    <t>+/-3,935</t>
  </si>
  <si>
    <t>+/-3,451</t>
  </si>
  <si>
    <t>+/-3,711</t>
  </si>
  <si>
    <t>+/-3,556</t>
  </si>
  <si>
    <t>+/-3,300</t>
  </si>
  <si>
    <t>±2,956</t>
  </si>
  <si>
    <t>±3,432</t>
  </si>
  <si>
    <t>+/-2,223</t>
  </si>
  <si>
    <t>+/-2,503</t>
  </si>
  <si>
    <t>+/-2,424</t>
  </si>
  <si>
    <t>+/-3,130</t>
  </si>
  <si>
    <t>+/-2,624</t>
  </si>
  <si>
    <t>+/-2,511</t>
  </si>
  <si>
    <t>±3,667</t>
  </si>
  <si>
    <t>±3,775</t>
  </si>
  <si>
    <t>+/-3,427</t>
  </si>
  <si>
    <t>+/-3,788</t>
  </si>
  <si>
    <t>+/-3,959</t>
  </si>
  <si>
    <t>+/-3,547</t>
  </si>
  <si>
    <t>+/-3,372</t>
  </si>
  <si>
    <t>+/-3,449</t>
  </si>
  <si>
    <t>±3,014</t>
  </si>
  <si>
    <t>±2,910</t>
  </si>
  <si>
    <t>+/-2,348</t>
  </si>
  <si>
    <t>+/-2,994</t>
  </si>
  <si>
    <t>+/-2,783</t>
  </si>
  <si>
    <t>+/-2,737</t>
  </si>
  <si>
    <t>+/-1,867</t>
  </si>
  <si>
    <t>±3,018</t>
  </si>
  <si>
    <t>±2,506</t>
  </si>
  <si>
    <t>±4,148</t>
  </si>
  <si>
    <t>±4,062</t>
  </si>
  <si>
    <t>±702</t>
  </si>
  <si>
    <t>±594</t>
  </si>
  <si>
    <t>±1,416</t>
  </si>
  <si>
    <t>±898</t>
  </si>
  <si>
    <t>+/-446</t>
  </si>
  <si>
    <t>+/-307</t>
  </si>
  <si>
    <t>+/-288</t>
  </si>
  <si>
    <t>+/-326</t>
  </si>
  <si>
    <t>+/-219</t>
  </si>
  <si>
    <t>+/-224</t>
  </si>
  <si>
    <t>+/-177</t>
  </si>
  <si>
    <t>+/-247</t>
  </si>
  <si>
    <t>±2,975</t>
  </si>
  <si>
    <t>±1,947</t>
  </si>
  <si>
    <t>±1,968</t>
  </si>
  <si>
    <t>+/-1,349</t>
  </si>
  <si>
    <t>+/-953</t>
  </si>
  <si>
    <t>+/-1,678</t>
  </si>
  <si>
    <t>+/-1,274</t>
  </si>
  <si>
    <t>+/-944</t>
  </si>
  <si>
    <t>+/-3,593</t>
  </si>
  <si>
    <t>+/-2,235</t>
  </si>
  <si>
    <t>+/-2,224</t>
  </si>
  <si>
    <t>+/-3,389</t>
  </si>
  <si>
    <t>+/-2,210</t>
  </si>
  <si>
    <t>+/-3,420</t>
  </si>
  <si>
    <t>+/-2,253</t>
  </si>
  <si>
    <t>+/-2,149</t>
  </si>
  <si>
    <t>±722</t>
  </si>
  <si>
    <t>±506</t>
  </si>
  <si>
    <t>±528</t>
  </si>
  <si>
    <t>±1,503</t>
  </si>
  <si>
    <t>±887</t>
  </si>
  <si>
    <t>+/-647</t>
  </si>
  <si>
    <t>+/-274</t>
  </si>
  <si>
    <t>+/-558</t>
  </si>
  <si>
    <t>+/-542</t>
  </si>
  <si>
    <t>+/-185</t>
  </si>
  <si>
    <t>+/-475</t>
  </si>
  <si>
    <t>+/-157</t>
  </si>
  <si>
    <t>+/-182</t>
  </si>
  <si>
    <t>+/-159</t>
  </si>
  <si>
    <t>+/-386</t>
  </si>
  <si>
    <t>+/-266</t>
  </si>
  <si>
    <t>+/-258</t>
  </si>
  <si>
    <t>±2,816</t>
  </si>
  <si>
    <t>±1,845</t>
  </si>
  <si>
    <t>+/-1,352</t>
  </si>
  <si>
    <t>+/-582</t>
  </si>
  <si>
    <t>+/-1,447</t>
  </si>
  <si>
    <t>+/-1,903</t>
  </si>
  <si>
    <t>+/-1,049</t>
  </si>
  <si>
    <t>+/-2,884</t>
  </si>
  <si>
    <t>+/-1,809</t>
  </si>
  <si>
    <t>+/-2,848</t>
  </si>
  <si>
    <t>+/-1,762</t>
  </si>
  <si>
    <t>+/-1,850</t>
  </si>
  <si>
    <t>+/-2,596</t>
  </si>
  <si>
    <t>+/-1,723</t>
  </si>
  <si>
    <t>+/-1,609</t>
  </si>
  <si>
    <t>±832</t>
  </si>
  <si>
    <t>±507</t>
  </si>
  <si>
    <t>±646</t>
  </si>
  <si>
    <t>±2,699</t>
  </si>
  <si>
    <t>±1,857</t>
  </si>
  <si>
    <t>±1,637</t>
  </si>
  <si>
    <t>+/-787</t>
  </si>
  <si>
    <t>+/-445</t>
  </si>
  <si>
    <t>+/-619</t>
  </si>
  <si>
    <t>+/-622</t>
  </si>
  <si>
    <t>+/-560</t>
  </si>
  <si>
    <t>+/-679</t>
  </si>
  <si>
    <t>+/-396</t>
  </si>
  <si>
    <t>+/-240</t>
  </si>
  <si>
    <t>+/-369</t>
  </si>
  <si>
    <t>+/-510</t>
  </si>
  <si>
    <t>±4,329</t>
  </si>
  <si>
    <t>±2,439</t>
  </si>
  <si>
    <t>±2,683</t>
  </si>
  <si>
    <t>+/-2,694</t>
  </si>
  <si>
    <t>+/-1,832</t>
  </si>
  <si>
    <t>+/-2,707</t>
  </si>
  <si>
    <t>+/-1,598</t>
  </si>
  <si>
    <t>+/-2,002</t>
  </si>
  <si>
    <t>+/-2,584</t>
  </si>
  <si>
    <t>+/-1,467</t>
  </si>
  <si>
    <t>+/-3,471</t>
  </si>
  <si>
    <t>+/-2,298</t>
  </si>
  <si>
    <t>+/-2,238</t>
  </si>
  <si>
    <t>+/-3,405</t>
  </si>
  <si>
    <t>+/-2,427</t>
  </si>
  <si>
    <t>+/-1,884</t>
  </si>
  <si>
    <t>+/-3,201</t>
  </si>
  <si>
    <t>+/-2,131</t>
  </si>
  <si>
    <t>+/-2,154</t>
  </si>
  <si>
    <t>±454</t>
  </si>
  <si>
    <t>±1,571</t>
  </si>
  <si>
    <t>±1,672</t>
  </si>
  <si>
    <t>+/-485</t>
  </si>
  <si>
    <t>+/-220</t>
  </si>
  <si>
    <t>+/-556</t>
  </si>
  <si>
    <t>+/-355</t>
  </si>
  <si>
    <t>+/-206</t>
  </si>
  <si>
    <t>+/-309</t>
  </si>
  <si>
    <t>+/-381</t>
  </si>
  <si>
    <t>+/-152</t>
  </si>
  <si>
    <t>+/-346</t>
  </si>
  <si>
    <t>+/-379</t>
  </si>
  <si>
    <t>+/-280</t>
  </si>
  <si>
    <t>±3,082</t>
  </si>
  <si>
    <t>±2,074</t>
  </si>
  <si>
    <t>±1,999</t>
  </si>
  <si>
    <t>+/-2,479</t>
  </si>
  <si>
    <t>+/-1,459</t>
  </si>
  <si>
    <t>+/-2,637</t>
  </si>
  <si>
    <t>+/-1,660</t>
  </si>
  <si>
    <t>+/-1,818</t>
  </si>
  <si>
    <t>+/-2,645</t>
  </si>
  <si>
    <t>+/-1,271</t>
  </si>
  <si>
    <t>+/-2,050</t>
  </si>
  <si>
    <t>+/-2,911</t>
  </si>
  <si>
    <t>+/-1,775</t>
  </si>
  <si>
    <t>+/-1,748</t>
  </si>
  <si>
    <t>+/-2,925</t>
  </si>
  <si>
    <t>+/-1,688</t>
  </si>
  <si>
    <t>+/-1,972</t>
  </si>
  <si>
    <t>+/-2,922</t>
  </si>
  <si>
    <t>+/-2,136</t>
  </si>
  <si>
    <t>±783</t>
  </si>
  <si>
    <t>±3,080</t>
  </si>
  <si>
    <t>±4,834</t>
  </si>
  <si>
    <t>±4,146</t>
  </si>
  <si>
    <t>+/-792</t>
  </si>
  <si>
    <t>+/-918</t>
  </si>
  <si>
    <t>+/-471</t>
  </si>
  <si>
    <t>+/-1,680</t>
  </si>
  <si>
    <t>+/-586</t>
  </si>
  <si>
    <t>+/-1,170</t>
  </si>
  <si>
    <t>+/-2,055</t>
  </si>
  <si>
    <t>+/-786</t>
  </si>
  <si>
    <t>+/-2,243</t>
  </si>
  <si>
    <t>±2,069</t>
  </si>
  <si>
    <t>±2,071</t>
  </si>
  <si>
    <t>±1,738</t>
  </si>
  <si>
    <t>+/-5,321</t>
  </si>
  <si>
    <t>+/-1,348</t>
  </si>
  <si>
    <t>+/-3,840</t>
  </si>
  <si>
    <t>+/-1,372</t>
  </si>
  <si>
    <t>+/-3,555</t>
  </si>
  <si>
    <t>+/-2,734</t>
  </si>
  <si>
    <t>+/-1,592</t>
  </si>
  <si>
    <t>+/-3,428</t>
  </si>
  <si>
    <t>+/-1,634</t>
  </si>
  <si>
    <t>±2,350</t>
  </si>
  <si>
    <t>±3,297</t>
  </si>
  <si>
    <t>±1,008</t>
  </si>
  <si>
    <t>+/-4,482</t>
  </si>
  <si>
    <t>+/-791</t>
  </si>
  <si>
    <t>+/-1,532</t>
  </si>
  <si>
    <t>+/-1,488</t>
  </si>
  <si>
    <t>+/-640</t>
  </si>
  <si>
    <t>+/-1,077</t>
  </si>
  <si>
    <t>+/-2,471</t>
  </si>
  <si>
    <t>+/-3,234</t>
  </si>
  <si>
    <t>+/-846</t>
  </si>
  <si>
    <t>±2,848</t>
  </si>
  <si>
    <t>±4,824</t>
  </si>
  <si>
    <t>±2,409</t>
  </si>
  <si>
    <t>+/-3,268</t>
  </si>
  <si>
    <t>+/-1,926</t>
  </si>
  <si>
    <t>+/-813</t>
  </si>
  <si>
    <t>+/-1,816</t>
  </si>
  <si>
    <t>+/-1,466</t>
  </si>
  <si>
    <t>+/-2,063</t>
  </si>
  <si>
    <t>+/-860</t>
  </si>
  <si>
    <t>±2,899</t>
  </si>
  <si>
    <t>±4,177</t>
  </si>
  <si>
    <t>±3,762</t>
  </si>
  <si>
    <t>+/-1,096</t>
  </si>
  <si>
    <t>+/-3,249</t>
  </si>
  <si>
    <t>+/-976</t>
  </si>
  <si>
    <t>+/-1,756</t>
  </si>
  <si>
    <t>+/-2,544</t>
  </si>
  <si>
    <t>+/-2,932</t>
  </si>
  <si>
    <t>+/-5,427</t>
  </si>
  <si>
    <t>+/-1,529</t>
  </si>
  <si>
    <t>+/-5,526</t>
  </si>
  <si>
    <t>+/-1,710</t>
  </si>
  <si>
    <t>+/-2,681</t>
  </si>
  <si>
    <t>+/-7,290</t>
  </si>
  <si>
    <t>+/-1,844</t>
  </si>
  <si>
    <t>+/-3,497</t>
  </si>
  <si>
    <t>+/-4,459</t>
  </si>
  <si>
    <t>+/-5,239</t>
  </si>
  <si>
    <t>+/-4,696</t>
  </si>
  <si>
    <t>+/-7,777</t>
  </si>
  <si>
    <t>+/-2,956</t>
  </si>
  <si>
    <t>+/-4,108</t>
  </si>
  <si>
    <t>+/-2,813</t>
  </si>
  <si>
    <t>+/-2,851</t>
  </si>
  <si>
    <r>
      <t xml:space="preserve">Source: </t>
    </r>
    <r>
      <rPr>
        <sz val="10"/>
        <rFont val="HawnHelv"/>
      </rPr>
      <t>U.S. Census Bureau, 2020 American Community Survey 1-Year Estimates. S1501: Educational Attainment.</t>
    </r>
  </si>
  <si>
    <r>
      <rPr>
        <b/>
        <sz val="11"/>
        <color theme="0"/>
        <rFont val="HawnHelv"/>
      </rPr>
      <t>Table 06.67</t>
    </r>
    <r>
      <rPr>
        <sz val="11"/>
        <color theme="0"/>
        <rFont val="HawnHelv"/>
      </rPr>
      <t xml:space="preserve">  Educational Attainment by Gender in Kauaÿi County: 2021</t>
    </r>
  </si>
  <si>
    <r>
      <rPr>
        <b/>
        <sz val="11"/>
        <color indexed="8"/>
        <rFont val="HawnHelv"/>
      </rPr>
      <t>Table 06.56</t>
    </r>
    <r>
      <rPr>
        <sz val="11"/>
        <color theme="1"/>
        <rFont val="HawnHelv"/>
      </rPr>
      <t xml:space="preserve">  Educational Attainment by Gender in Kauaÿi County: 2019</t>
    </r>
  </si>
  <si>
    <t>±809</t>
  </si>
  <si>
    <t>±534</t>
  </si>
  <si>
    <t>±599</t>
  </si>
  <si>
    <t>+/-724</t>
  </si>
  <si>
    <t>+/-433</t>
  </si>
  <si>
    <t>+/-420</t>
  </si>
  <si>
    <t>+/-624</t>
  </si>
  <si>
    <t>+/-557</t>
  </si>
  <si>
    <t>±308</t>
  </si>
  <si>
    <t>±6.1</t>
  </si>
  <si>
    <t>±173</t>
  </si>
  <si>
    <t>±5.9</t>
  </si>
  <si>
    <t>±265</t>
  </si>
  <si>
    <t>±13.2</t>
  </si>
  <si>
    <t>+/-308</t>
  </si>
  <si>
    <t>+/-251</t>
  </si>
  <si>
    <t>+/-195</t>
  </si>
  <si>
    <t>+/-281</t>
  </si>
  <si>
    <t>+/-11.0</t>
  </si>
  <si>
    <t>+/-94</t>
  </si>
  <si>
    <t>+/-226</t>
  </si>
  <si>
    <t>+/-252</t>
  </si>
  <si>
    <t>+/-10.1</t>
  </si>
  <si>
    <t>+/-15.0</t>
  </si>
  <si>
    <t>±902</t>
  </si>
  <si>
    <t>±13.8</t>
  </si>
  <si>
    <t>±654</t>
  </si>
  <si>
    <t>±14.1</t>
  </si>
  <si>
    <t>±537</t>
  </si>
  <si>
    <t>±22.8</t>
  </si>
  <si>
    <t>+/-756</t>
  </si>
  <si>
    <t>+/-13.0</t>
  </si>
  <si>
    <t>+/-646</t>
  </si>
  <si>
    <t>+/-19.8</t>
  </si>
  <si>
    <t>+/-341</t>
  </si>
  <si>
    <t>+/-13.5</t>
  </si>
  <si>
    <t>+/-662</t>
  </si>
  <si>
    <t>+/-10.0</t>
  </si>
  <si>
    <t>+/-373</t>
  </si>
  <si>
    <t>+/-15.1</t>
  </si>
  <si>
    <t>+/-539</t>
  </si>
  <si>
    <t>+/-14.4</t>
  </si>
  <si>
    <t>+/-512</t>
  </si>
  <si>
    <t>+/-415</t>
  </si>
  <si>
    <t>+/-287</t>
  </si>
  <si>
    <t>+/-13.1</t>
  </si>
  <si>
    <t>+/-14.3</t>
  </si>
  <si>
    <t>+/-16.2</t>
  </si>
  <si>
    <t>±745</t>
  </si>
  <si>
    <t>±409</t>
  </si>
  <si>
    <t>±14.7</t>
  </si>
  <si>
    <t>±577</t>
  </si>
  <si>
    <t>±25.0</t>
  </si>
  <si>
    <t>+/-520</t>
  </si>
  <si>
    <t>+/-17.5</t>
  </si>
  <si>
    <t>+/-413</t>
  </si>
  <si>
    <t>+/-15.3</t>
  </si>
  <si>
    <t>+/-310</t>
  </si>
  <si>
    <t>+/-11.9</t>
  </si>
  <si>
    <t>+/-561</t>
  </si>
  <si>
    <t>+/-16.4</t>
  </si>
  <si>
    <t>+/-12.4</t>
  </si>
  <si>
    <t>+/-16.3</t>
  </si>
  <si>
    <t>+/-434</t>
  </si>
  <si>
    <t>+/-14.5</t>
  </si>
  <si>
    <t>+/-15.5</t>
  </si>
  <si>
    <t>+/-21.4</t>
  </si>
  <si>
    <t>+/-18.2</t>
  </si>
  <si>
    <t>±167</t>
  </si>
  <si>
    <t>±118</t>
  </si>
  <si>
    <t>±110</t>
  </si>
  <si>
    <t>±6.0</t>
  </si>
  <si>
    <t>+/-184</t>
  </si>
  <si>
    <t>+/-33</t>
  </si>
  <si>
    <t>+/-697</t>
  </si>
  <si>
    <t>+/-13.3</t>
  </si>
  <si>
    <t>+/-421</t>
  </si>
  <si>
    <t>+/-13.7</t>
  </si>
  <si>
    <t>+/-12.6</t>
  </si>
  <si>
    <t>±555</t>
  </si>
  <si>
    <t>±649</t>
  </si>
  <si>
    <t>+/-477</t>
  </si>
  <si>
    <t>+/-611</t>
  </si>
  <si>
    <t>+/-755</t>
  </si>
  <si>
    <t>+/-605</t>
  </si>
  <si>
    <t>±343</t>
  </si>
  <si>
    <t>±395</t>
  </si>
  <si>
    <t>+/-385</t>
  </si>
  <si>
    <t>+/-335</t>
  </si>
  <si>
    <t>+/-318</t>
  </si>
  <si>
    <t>+/-384</t>
  </si>
  <si>
    <t>±794</t>
  </si>
  <si>
    <t>+/-532</t>
  </si>
  <si>
    <t>+/-584</t>
  </si>
  <si>
    <t>+/-291</t>
  </si>
  <si>
    <t>+/-625</t>
  </si>
  <si>
    <t>+/-529</t>
  </si>
  <si>
    <t>+/-423</t>
  </si>
  <si>
    <t>±1,265</t>
  </si>
  <si>
    <t>+/-1,178</t>
  </si>
  <si>
    <t>+/-1,066</t>
  </si>
  <si>
    <t>+/-1,400</t>
  </si>
  <si>
    <t>+/-5.6</t>
  </si>
  <si>
    <t>+/-1,083</t>
  </si>
  <si>
    <t>±1,034</t>
  </si>
  <si>
    <t>±1,067</t>
  </si>
  <si>
    <t>+/-1,002</t>
  </si>
  <si>
    <t>+/-1,080</t>
  </si>
  <si>
    <t>+/-931</t>
  </si>
  <si>
    <t>+/-973</t>
  </si>
  <si>
    <t>±674</t>
  </si>
  <si>
    <t>+/-793</t>
  </si>
  <si>
    <t>+/-648</t>
  </si>
  <si>
    <t>+/-427</t>
  </si>
  <si>
    <t>+/-808</t>
  </si>
  <si>
    <t>±1,030</t>
  </si>
  <si>
    <t>+/-739</t>
  </si>
  <si>
    <t>+/-1,023</t>
  </si>
  <si>
    <t>+/-837</t>
  </si>
  <si>
    <t>+/-861</t>
  </si>
  <si>
    <t>+/-930</t>
  </si>
  <si>
    <t>±933</t>
  </si>
  <si>
    <t>+/-571</t>
  </si>
  <si>
    <t>+/-734</t>
  </si>
  <si>
    <t>+/-554</t>
  </si>
  <si>
    <t>+/-489</t>
  </si>
  <si>
    <t>+/-723</t>
  </si>
  <si>
    <t>+/-541</t>
  </si>
  <si>
    <t>±932</t>
  </si>
  <si>
    <t>±922</t>
  </si>
  <si>
    <t>±1,197</t>
  </si>
  <si>
    <t>±1,402</t>
  </si>
  <si>
    <t>±1,180</t>
  </si>
  <si>
    <t>±822</t>
  </si>
  <si>
    <t>±869</t>
  </si>
  <si>
    <t>±1,145</t>
  </si>
  <si>
    <t>±808</t>
  </si>
  <si>
    <t>±967</t>
  </si>
  <si>
    <t>±5.8</t>
  </si>
  <si>
    <t>+/-822</t>
  </si>
  <si>
    <t>+/-448</t>
  </si>
  <si>
    <t>+/-592</t>
  </si>
  <si>
    <t>+/-884</t>
  </si>
  <si>
    <t>+/-604</t>
  </si>
  <si>
    <t>+/-527</t>
  </si>
  <si>
    <t>+/-1,060</t>
  </si>
  <si>
    <t>+/-653</t>
  </si>
  <si>
    <t>+/-795</t>
  </si>
  <si>
    <t>±1,029</t>
  </si>
  <si>
    <t>±352</t>
  </si>
  <si>
    <t>±8.2</t>
  </si>
  <si>
    <t>±961</t>
  </si>
  <si>
    <t>+/-926</t>
  </si>
  <si>
    <t>+/-796</t>
  </si>
  <si>
    <t>+/-596</t>
  </si>
  <si>
    <t>+/-834</t>
  </si>
  <si>
    <t>+/-436</t>
  </si>
  <si>
    <t>+/-595</t>
  </si>
  <si>
    <t>+/-892</t>
  </si>
  <si>
    <t>+/-513</t>
  </si>
  <si>
    <t>+/-7.0</t>
  </si>
  <si>
    <t>+/-618</t>
  </si>
  <si>
    <t>+/-12.7</t>
  </si>
  <si>
    <t>+/-774</t>
  </si>
  <si>
    <t>+/-9.8</t>
  </si>
  <si>
    <t>+/-11.7</t>
  </si>
  <si>
    <t>+/-7.8</t>
  </si>
  <si>
    <t>±769</t>
  </si>
  <si>
    <t>±585</t>
  </si>
  <si>
    <t>±601</t>
  </si>
  <si>
    <t>±598</t>
  </si>
  <si>
    <t>+/-907</t>
  </si>
  <si>
    <t>+/-469</t>
  </si>
  <si>
    <t>+/-655</t>
  </si>
  <si>
    <t>+/-390</t>
  </si>
  <si>
    <t>+/-514</t>
  </si>
  <si>
    <t>+/-344</t>
  </si>
  <si>
    <t>+/-324</t>
  </si>
  <si>
    <t>+/-505</t>
  </si>
  <si>
    <t>±925</t>
  </si>
  <si>
    <t>±8.3</t>
  </si>
  <si>
    <t>±483</t>
  </si>
  <si>
    <t>±13.1</t>
  </si>
  <si>
    <t>+/-968</t>
  </si>
  <si>
    <t>+/-766</t>
  </si>
  <si>
    <t>+/-511</t>
  </si>
  <si>
    <t>+/-360</t>
  </si>
  <si>
    <t>+/-440</t>
  </si>
  <si>
    <t>+/-544</t>
  </si>
  <si>
    <t>+/-402</t>
  </si>
  <si>
    <t>+/-740</t>
  </si>
  <si>
    <t>+/-439</t>
  </si>
  <si>
    <t>+/-11.6</t>
  </si>
  <si>
    <t>+/-672</t>
  </si>
  <si>
    <t>+/-460</t>
  </si>
  <si>
    <t>+/-559</t>
  </si>
  <si>
    <t>+/-10.9</t>
  </si>
  <si>
    <t>+/-711</t>
  </si>
  <si>
    <t>+/-388</t>
  </si>
  <si>
    <t>+/-490</t>
  </si>
  <si>
    <t>±731</t>
  </si>
  <si>
    <t>±689</t>
  </si>
  <si>
    <t>±1,138</t>
  </si>
  <si>
    <t>±964</t>
  </si>
  <si>
    <t>±657</t>
  </si>
  <si>
    <t>+/-651</t>
  </si>
  <si>
    <t>+/-382</t>
  </si>
  <si>
    <t>+/-393</t>
  </si>
  <si>
    <t>+/-349</t>
  </si>
  <si>
    <t>±1,046</t>
  </si>
  <si>
    <t>±835</t>
  </si>
  <si>
    <t>±8.8</t>
  </si>
  <si>
    <t>±634</t>
  </si>
  <si>
    <t>+/-993</t>
  </si>
  <si>
    <t>+/-501</t>
  </si>
  <si>
    <t>+/-463</t>
  </si>
  <si>
    <t>+/-601</t>
  </si>
  <si>
    <t>+/-383</t>
  </si>
  <si>
    <t>+/-417</t>
  </si>
  <si>
    <t>+/-951</t>
  </si>
  <si>
    <t>+/-506</t>
  </si>
  <si>
    <t>+/-562</t>
  </si>
  <si>
    <t>+/-845</t>
  </si>
  <si>
    <t>+/-675</t>
  </si>
  <si>
    <t>+/-6.7</t>
  </si>
  <si>
    <t>±439</t>
  </si>
  <si>
    <t>±385</t>
  </si>
  <si>
    <t>±333</t>
  </si>
  <si>
    <t>±706</t>
  </si>
  <si>
    <t>±457</t>
  </si>
  <si>
    <t>±5.1</t>
  </si>
  <si>
    <t>+/-409</t>
  </si>
  <si>
    <t>+/-213</t>
  </si>
  <si>
    <t>+/-295</t>
  </si>
  <si>
    <t>+/-331</t>
  </si>
  <si>
    <t>+/-265</t>
  </si>
  <si>
    <t>+/-162</t>
  </si>
  <si>
    <t>+/-297</t>
  </si>
  <si>
    <t>+/-367</t>
  </si>
  <si>
    <t>+/-270</t>
  </si>
  <si>
    <t>±920</t>
  </si>
  <si>
    <t>±615</t>
  </si>
  <si>
    <t>±8.1</t>
  </si>
  <si>
    <t>±685</t>
  </si>
  <si>
    <t>+/-692</t>
  </si>
  <si>
    <t>+/-775</t>
  </si>
  <si>
    <t>+/-286</t>
  </si>
  <si>
    <t>+/-695</t>
  </si>
  <si>
    <t>+/-375</t>
  </si>
  <si>
    <t>+/-380</t>
  </si>
  <si>
    <t>+/-515</t>
  </si>
  <si>
    <t>+/-8.1</t>
  </si>
  <si>
    <t>+/-426</t>
  </si>
  <si>
    <t>+/-767</t>
  </si>
  <si>
    <t>±9.1</t>
  </si>
  <si>
    <t>±16.5</t>
  </si>
  <si>
    <t>+/-9.6</t>
  </si>
  <si>
    <t>+/-11.4</t>
  </si>
  <si>
    <t>+/-13.2</t>
  </si>
  <si>
    <t>+/-9.2</t>
  </si>
  <si>
    <t>+/-28.3</t>
  </si>
  <si>
    <t>±4,581</t>
  </si>
  <si>
    <t>±5,344</t>
  </si>
  <si>
    <t>±6,185</t>
  </si>
  <si>
    <t>±8,705</t>
  </si>
  <si>
    <t>±7,611</t>
  </si>
  <si>
    <t>±44,845</t>
  </si>
  <si>
    <t>+/-1,064</t>
  </si>
  <si>
    <t>+/-4,172</t>
  </si>
  <si>
    <t>+/-3,823</t>
  </si>
  <si>
    <t>+/-2,799</t>
  </si>
  <si>
    <t>+/-5,016</t>
  </si>
  <si>
    <t>+/-4,796</t>
  </si>
  <si>
    <t>+/-1,569</t>
  </si>
  <si>
    <t>+/-3,679</t>
  </si>
  <si>
    <t>+/-4,582</t>
  </si>
  <si>
    <t>+/-1,133</t>
  </si>
  <si>
    <t>+/-4,269</t>
  </si>
  <si>
    <t>+/-1,468</t>
  </si>
  <si>
    <t>±1,659</t>
  </si>
  <si>
    <t>+/-12,715</t>
  </si>
  <si>
    <t>+/-13,637</t>
  </si>
  <si>
    <t>+/-27,787</t>
  </si>
  <si>
    <t>+/-7,425</t>
  </si>
  <si>
    <t>+/-10,339</t>
  </si>
  <si>
    <t>+/-7,907</t>
  </si>
  <si>
    <t>+/-2,388</t>
  </si>
  <si>
    <t>+/-3,487</t>
  </si>
  <si>
    <t>+/-16,500</t>
  </si>
  <si>
    <t>+/-20,623</t>
  </si>
  <si>
    <t>+/-8,482</t>
  </si>
  <si>
    <t>+/-11,567</t>
  </si>
  <si>
    <t>±8,090</t>
  </si>
  <si>
    <t>±7,833</t>
  </si>
  <si>
    <t>±10,883</t>
  </si>
  <si>
    <t>+/-7,096</t>
  </si>
  <si>
    <t>+/-7,047</t>
  </si>
  <si>
    <t>+/-1,734</t>
  </si>
  <si>
    <t>+/-2,650</t>
  </si>
  <si>
    <t>+/-8,813</t>
  </si>
  <si>
    <t>+/-945</t>
  </si>
  <si>
    <t>+/-4,105</t>
  </si>
  <si>
    <t>+/-4,512</t>
  </si>
  <si>
    <t>+/-3,777</t>
  </si>
  <si>
    <t>+/-3,655</t>
  </si>
  <si>
    <t>+/-2,327</t>
  </si>
  <si>
    <t>+/-3,280</t>
  </si>
  <si>
    <t>±9,113</t>
  </si>
  <si>
    <t>±12,888</t>
  </si>
  <si>
    <t>±16,595</t>
  </si>
  <si>
    <t>+/-1,432</t>
  </si>
  <si>
    <t>+/-6,449</t>
  </si>
  <si>
    <t>+/-5,475</t>
  </si>
  <si>
    <t>+/-5,438</t>
  </si>
  <si>
    <t>+/-6,170</t>
  </si>
  <si>
    <t>+/-7,397</t>
  </si>
  <si>
    <t>+/-3,668</t>
  </si>
  <si>
    <t>+/-3,512</t>
  </si>
  <si>
    <t>+/-1,853</t>
  </si>
  <si>
    <t>+/-6,782</t>
  </si>
  <si>
    <t>+/-4,345</t>
  </si>
  <si>
    <t>±6,040</t>
  </si>
  <si>
    <t>±37,469</t>
  </si>
  <si>
    <t>±6,775</t>
  </si>
  <si>
    <t>+/-6,860</t>
  </si>
  <si>
    <t>+/-29,961</t>
  </si>
  <si>
    <t>+/-8,239</t>
  </si>
  <si>
    <t>+/-9,498</t>
  </si>
  <si>
    <t>+/-10,766</t>
  </si>
  <si>
    <t>+/-14,395</t>
  </si>
  <si>
    <t>+/-5,769</t>
  </si>
  <si>
    <t>+/-14,954</t>
  </si>
  <si>
    <t>+/-6,261</t>
  </si>
  <si>
    <t>+/-7,471</t>
  </si>
  <si>
    <t>+/-7,333</t>
  </si>
  <si>
    <t>+/-13,310</t>
  </si>
  <si>
    <t>+/-19,740</t>
  </si>
  <si>
    <t>+/-6,435</t>
  </si>
  <si>
    <t>+/-13,295</t>
  </si>
  <si>
    <t>+/-16,329</t>
  </si>
  <si>
    <t>+/-16,917</t>
  </si>
  <si>
    <t>+/-9,957</t>
  </si>
  <si>
    <t>+/-28,431</t>
  </si>
  <si>
    <t>+/-13,832</t>
  </si>
  <si>
    <t>+/-9,142</t>
  </si>
  <si>
    <t>+/-29,872</t>
  </si>
  <si>
    <t>+/-11,229</t>
  </si>
  <si>
    <r>
      <rPr>
        <b/>
        <sz val="11"/>
        <color theme="0"/>
        <rFont val="HawnHelv"/>
      </rPr>
      <t>Table 06.68</t>
    </r>
    <r>
      <rPr>
        <sz val="11"/>
        <color theme="0"/>
        <rFont val="HawnHelv"/>
      </rPr>
      <t xml:space="preserve">  Educational Attainment by Gender in Maui County: 2021</t>
    </r>
  </si>
  <si>
    <r>
      <rPr>
        <b/>
        <sz val="11"/>
        <color indexed="8"/>
        <rFont val="HawnHelv"/>
      </rPr>
      <t>Table 06.57</t>
    </r>
    <r>
      <rPr>
        <sz val="11"/>
        <color indexed="8"/>
        <rFont val="HawnHelv"/>
      </rPr>
      <t xml:space="preserve">  Educational Attainment by Gender in Maui County: 2019</t>
    </r>
  </si>
  <si>
    <t>±1,397</t>
  </si>
  <si>
    <t>±777</t>
  </si>
  <si>
    <t>±1,167</t>
  </si>
  <si>
    <t>+/-1,018</t>
  </si>
  <si>
    <t>+/-362</t>
  </si>
  <si>
    <t>+/-569</t>
  </si>
  <si>
    <t>+/-357</t>
  </si>
  <si>
    <t>±496</t>
  </si>
  <si>
    <t>±179</t>
  </si>
  <si>
    <t>±437</t>
  </si>
  <si>
    <t>±6.8</t>
  </si>
  <si>
    <t>+/-659</t>
  </si>
  <si>
    <t>+/-10.4</t>
  </si>
  <si>
    <t>+/-470</t>
  </si>
  <si>
    <t>+/-392</t>
  </si>
  <si>
    <t>±1,262</t>
  </si>
  <si>
    <t>±10.0</t>
  </si>
  <si>
    <t>+/-1,101</t>
  </si>
  <si>
    <t>+/-12.5</t>
  </si>
  <si>
    <t>+/-634</t>
  </si>
  <si>
    <t>+/-9.7</t>
  </si>
  <si>
    <t>+/-812</t>
  </si>
  <si>
    <t>+/-815</t>
  </si>
  <si>
    <t>+/-13.4</t>
  </si>
  <si>
    <t>+/-10.6</t>
  </si>
  <si>
    <t>±541</t>
  </si>
  <si>
    <t>±804</t>
  </si>
  <si>
    <t>±15.4</t>
  </si>
  <si>
    <t>+/-1,099</t>
  </si>
  <si>
    <t>+/-580</t>
  </si>
  <si>
    <t>+/-865</t>
  </si>
  <si>
    <t>+/-613</t>
  </si>
  <si>
    <t>±440</t>
  </si>
  <si>
    <t>±318</t>
  </si>
  <si>
    <t>±345</t>
  </si>
  <si>
    <t>±6.4</t>
  </si>
  <si>
    <t>+/-466</t>
  </si>
  <si>
    <t>+/-8.2</t>
  </si>
  <si>
    <t>+/-689</t>
  </si>
  <si>
    <t>+/-336</t>
  </si>
  <si>
    <t>+/-11.1</t>
  </si>
  <si>
    <t>±791</t>
  </si>
  <si>
    <t>±1,248</t>
  </si>
  <si>
    <t>+/-790</t>
  </si>
  <si>
    <t>+/-685</t>
  </si>
  <si>
    <t>+/-664</t>
  </si>
  <si>
    <t>±655</t>
  </si>
  <si>
    <t>+/-720</t>
  </si>
  <si>
    <t>+/-768</t>
  </si>
  <si>
    <t>+/-833</t>
  </si>
  <si>
    <t>±1,004</t>
  </si>
  <si>
    <t>±364</t>
  </si>
  <si>
    <t>+/-922</t>
  </si>
  <si>
    <t>+/-946</t>
  </si>
  <si>
    <t>+/-769</t>
  </si>
  <si>
    <t>+/-814</t>
  </si>
  <si>
    <t>±1,825</t>
  </si>
  <si>
    <t>±2,075</t>
  </si>
  <si>
    <t>+/-1,888</t>
  </si>
  <si>
    <t>+/-1,807</t>
  </si>
  <si>
    <t>+/-1,759</t>
  </si>
  <si>
    <t>+/-1,997</t>
  </si>
  <si>
    <t>±1,743</t>
  </si>
  <si>
    <t>±1,561</t>
  </si>
  <si>
    <t>+/-1,566</t>
  </si>
  <si>
    <t>+/-1,585</t>
  </si>
  <si>
    <t>+/-1,608</t>
  </si>
  <si>
    <t>+/-1,792</t>
  </si>
  <si>
    <t>±1,121</t>
  </si>
  <si>
    <t>±1,188</t>
  </si>
  <si>
    <t>+/-1,369</t>
  </si>
  <si>
    <t>+/-1,041</t>
  </si>
  <si>
    <t>+/-1,194</t>
  </si>
  <si>
    <t>+/-1,207</t>
  </si>
  <si>
    <t>+/-1,644</t>
  </si>
  <si>
    <t>±1,729</t>
  </si>
  <si>
    <t>+/-1,755</t>
  </si>
  <si>
    <t>+/-1,329</t>
  </si>
  <si>
    <t>+/-1,246</t>
  </si>
  <si>
    <t>+/-1,378</t>
  </si>
  <si>
    <t>+/-1,366</t>
  </si>
  <si>
    <t>±1,032</t>
  </si>
  <si>
    <t>±1,364</t>
  </si>
  <si>
    <t>+/-1,117</t>
  </si>
  <si>
    <t>+/-851</t>
  </si>
  <si>
    <t>+/-1,047</t>
  </si>
  <si>
    <t>±1,349</t>
  </si>
  <si>
    <t>±1,481</t>
  </si>
  <si>
    <t>±1,918</t>
  </si>
  <si>
    <t>±1,847</t>
  </si>
  <si>
    <t>±647</t>
  </si>
  <si>
    <t>±1,433</t>
  </si>
  <si>
    <t>±661</t>
  </si>
  <si>
    <t>±1,260</t>
  </si>
  <si>
    <t>+/-878</t>
  </si>
  <si>
    <t>+/-645</t>
  </si>
  <si>
    <t>+/-568</t>
  </si>
  <si>
    <t>+/-503</t>
  </si>
  <si>
    <t>+/-840</t>
  </si>
  <si>
    <t>+/-1,292</t>
  </si>
  <si>
    <t>+/-984</t>
  </si>
  <si>
    <t>±1,210</t>
  </si>
  <si>
    <t>±798</t>
  </si>
  <si>
    <t>±743</t>
  </si>
  <si>
    <t>+/-1,367</t>
  </si>
  <si>
    <t>+/-1,082</t>
  </si>
  <si>
    <t>+/-810</t>
  </si>
  <si>
    <t>+/-823</t>
  </si>
  <si>
    <t>+/-682</t>
  </si>
  <si>
    <t>±867</t>
  </si>
  <si>
    <t>±521</t>
  </si>
  <si>
    <t>±683</t>
  </si>
  <si>
    <t>±962</t>
  </si>
  <si>
    <t>±667</t>
  </si>
  <si>
    <t>±712</t>
  </si>
  <si>
    <t>+/-608</t>
  </si>
  <si>
    <t>+/-476</t>
  </si>
  <si>
    <t>+/-526</t>
  </si>
  <si>
    <t>+/-486</t>
  </si>
  <si>
    <t>+/-298</t>
  </si>
  <si>
    <t>+/-1,062</t>
  </si>
  <si>
    <t>+/-738</t>
  </si>
  <si>
    <t>±1,303</t>
  </si>
  <si>
    <t>±839</t>
  </si>
  <si>
    <t>±7.6</t>
  </si>
  <si>
    <t>±945</t>
  </si>
  <si>
    <t>+/-1,093</t>
  </si>
  <si>
    <t>+/-637</t>
  </si>
  <si>
    <t>+/-1,042</t>
  </si>
  <si>
    <t>+/-631</t>
  </si>
  <si>
    <t>+/-1,019</t>
  </si>
  <si>
    <t>+/-474</t>
  </si>
  <si>
    <t>+/-1,185</t>
  </si>
  <si>
    <t>+/-726</t>
  </si>
  <si>
    <t>+/-736</t>
  </si>
  <si>
    <t>+/-668</t>
  </si>
  <si>
    <t>+/-1,039</t>
  </si>
  <si>
    <t>±918</t>
  </si>
  <si>
    <t>±800</t>
  </si>
  <si>
    <t>±441</t>
  </si>
  <si>
    <t>±1,340</t>
  </si>
  <si>
    <t>±1,049</t>
  </si>
  <si>
    <t>±747</t>
  </si>
  <si>
    <t>+/-616</t>
  </si>
  <si>
    <t>+/-317</t>
  </si>
  <si>
    <t>+/-924</t>
  </si>
  <si>
    <t>+/-716</t>
  </si>
  <si>
    <t>±1,110</t>
  </si>
  <si>
    <t>±1,061</t>
  </si>
  <si>
    <t>+/-989</t>
  </si>
  <si>
    <t>+/-583</t>
  </si>
  <si>
    <t>+/-960</t>
  </si>
  <si>
    <t>+/-564</t>
  </si>
  <si>
    <t>+/-886</t>
  </si>
  <si>
    <t>+/-1,474</t>
  </si>
  <si>
    <t>+/-1,097</t>
  </si>
  <si>
    <t>+/-1,484</t>
  </si>
  <si>
    <t>+/-856</t>
  </si>
  <si>
    <t>+/-1,268</t>
  </si>
  <si>
    <t>+/-904</t>
  </si>
  <si>
    <t>±428</t>
  </si>
  <si>
    <t>±189</t>
  </si>
  <si>
    <t>±811</t>
  </si>
  <si>
    <t>±616</t>
  </si>
  <si>
    <t>+/-221</t>
  </si>
  <si>
    <t>+/-279</t>
  </si>
  <si>
    <t>+/-154</t>
  </si>
  <si>
    <t>+/-203</t>
  </si>
  <si>
    <t>+/-234</t>
  </si>
  <si>
    <t>+/-358</t>
  </si>
  <si>
    <t>+/-372</t>
  </si>
  <si>
    <t>±1,362</t>
  </si>
  <si>
    <t>±848</t>
  </si>
  <si>
    <t>±955</t>
  </si>
  <si>
    <t>±5.5</t>
  </si>
  <si>
    <t>+/-594</t>
  </si>
  <si>
    <t>+/-545</t>
  </si>
  <si>
    <t>+/-658</t>
  </si>
  <si>
    <t>+/-1,103</t>
  </si>
  <si>
    <t>+/-942</t>
  </si>
  <si>
    <t>+/-954</t>
  </si>
  <si>
    <t>+/-964</t>
  </si>
  <si>
    <t>+/-615</t>
  </si>
  <si>
    <t>±10.1</t>
  </si>
  <si>
    <t>±13.6</t>
  </si>
  <si>
    <t>±10.5</t>
  </si>
  <si>
    <t>+/-11.5</t>
  </si>
  <si>
    <t>±5.4</t>
  </si>
  <si>
    <t>±1,786</t>
  </si>
  <si>
    <t>±1,973</t>
  </si>
  <si>
    <t>±2,495</t>
  </si>
  <si>
    <t>±10,523</t>
  </si>
  <si>
    <t>±11,741</t>
  </si>
  <si>
    <t>±16,397</t>
  </si>
  <si>
    <t>+/-935</t>
  </si>
  <si>
    <t>+/-2,342</t>
  </si>
  <si>
    <t>+/-1,669</t>
  </si>
  <si>
    <t>+/-2,420</t>
  </si>
  <si>
    <t>+/-1,741</t>
  </si>
  <si>
    <t>+/-1,573</t>
  </si>
  <si>
    <t>+/-3,769</t>
  </si>
  <si>
    <t>+/-2,268</t>
  </si>
  <si>
    <t>+/-1,070</t>
  </si>
  <si>
    <t>+/-1,889</t>
  </si>
  <si>
    <t>+/-1,284</t>
  </si>
  <si>
    <t>±2,591</t>
  </si>
  <si>
    <t>±8,109</t>
  </si>
  <si>
    <t>+/-6,114</t>
  </si>
  <si>
    <t>+/-6,332</t>
  </si>
  <si>
    <t>+/-13,049</t>
  </si>
  <si>
    <t>+/-11,887</t>
  </si>
  <si>
    <t>+/-16,051</t>
  </si>
  <si>
    <t>+/-15,652</t>
  </si>
  <si>
    <t>+/-3,909</t>
  </si>
  <si>
    <t>+/-4,972</t>
  </si>
  <si>
    <t>+/-8,127</t>
  </si>
  <si>
    <t>+/-6,274</t>
  </si>
  <si>
    <t>+/-4,683</t>
  </si>
  <si>
    <t>+/-5,734</t>
  </si>
  <si>
    <t>±1,981</t>
  </si>
  <si>
    <t>±4,641</t>
  </si>
  <si>
    <t>+/-2,422</t>
  </si>
  <si>
    <t>+/-5,347</t>
  </si>
  <si>
    <t>+/-1,986</t>
  </si>
  <si>
    <t>+/-2,199</t>
  </si>
  <si>
    <t>+/-5,219</t>
  </si>
  <si>
    <t>+/-5,241</t>
  </si>
  <si>
    <t>+/-1,334</t>
  </si>
  <si>
    <t>+/-5,098</t>
  </si>
  <si>
    <t>+/-2,753</t>
  </si>
  <si>
    <t>+/-4,467</t>
  </si>
  <si>
    <t>±6,441</t>
  </si>
  <si>
    <t>±9,937</t>
  </si>
  <si>
    <t>±5,690</t>
  </si>
  <si>
    <t>+/-1,371</t>
  </si>
  <si>
    <t>+/-3,576</t>
  </si>
  <si>
    <t>+/-3,860</t>
  </si>
  <si>
    <t>+/-3,396</t>
  </si>
  <si>
    <t>+/-4,366</t>
  </si>
  <si>
    <t>+/-2,939</t>
  </si>
  <si>
    <t>+/-3,331</t>
  </si>
  <si>
    <t>±12,164</t>
  </si>
  <si>
    <t>±26,892</t>
  </si>
  <si>
    <t>±9,087</t>
  </si>
  <si>
    <t>+/-7,088</t>
  </si>
  <si>
    <t>+/-8,857</t>
  </si>
  <si>
    <t>+/-6,254</t>
  </si>
  <si>
    <t>+/-2,213</t>
  </si>
  <si>
    <t>+/-5,386</t>
  </si>
  <si>
    <t>+/-3,195</t>
  </si>
  <si>
    <t>+/-7,710</t>
  </si>
  <si>
    <t>+/-4,032</t>
  </si>
  <si>
    <t>+/-5,767</t>
  </si>
  <si>
    <t>+/-16,014</t>
  </si>
  <si>
    <t>+/-5,740</t>
  </si>
  <si>
    <t>+/-7,115</t>
  </si>
  <si>
    <t>+/-39,293</t>
  </si>
  <si>
    <t>+/-7,045</t>
  </si>
  <si>
    <t>+/-6,662</t>
  </si>
  <si>
    <t>+/-9,535</t>
  </si>
  <si>
    <t>+/-10,605</t>
  </si>
  <si>
    <t>+/-6,396</t>
  </si>
  <si>
    <t>+/-9,033</t>
  </si>
  <si>
    <t>+/-8,782</t>
  </si>
  <si>
    <t>+/-2,570</t>
  </si>
  <si>
    <t>+/-25,400</t>
  </si>
  <si>
    <t>+/-1,141</t>
  </si>
  <si>
    <r>
      <rPr>
        <b/>
        <sz val="11"/>
        <color theme="0"/>
        <rFont val="HawnHelv"/>
      </rPr>
      <t>Table 06.72</t>
    </r>
    <r>
      <rPr>
        <sz val="11"/>
        <color theme="0"/>
        <rFont val="HawnHelv"/>
      </rPr>
      <t xml:space="preserve">  Native Hawaiian Educational Attainment: State of Hawaiÿi 2010-2021</t>
    </r>
  </si>
  <si>
    <t>±6,568</t>
  </si>
  <si>
    <t>±6,342</t>
  </si>
  <si>
    <t>±6,390</t>
  </si>
  <si>
    <t>±6,097</t>
  </si>
  <si>
    <t>±6,624</t>
  </si>
  <si>
    <t>±7,215</t>
  </si>
  <si>
    <t>±8,087</t>
  </si>
  <si>
    <t>±6,305</t>
  </si>
  <si>
    <t>±6,199</t>
  </si>
  <si>
    <t>±6,800</t>
  </si>
  <si>
    <t>±8,713</t>
  </si>
  <si>
    <t>±1</t>
  </si>
  <si>
    <t>±9,344</t>
  </si>
  <si>
    <t>±8,761</t>
  </si>
  <si>
    <t>±8,614</t>
  </si>
  <si>
    <t>±11,169</t>
  </si>
  <si>
    <t>±10,712</t>
  </si>
  <si>
    <t>±11,956</t>
  </si>
  <si>
    <t>±10,778</t>
  </si>
  <si>
    <t>±10,798</t>
  </si>
  <si>
    <t>±9,844</t>
  </si>
  <si>
    <t>±12,302</t>
  </si>
  <si>
    <t>±13,063</t>
  </si>
  <si>
    <t>±1,367</t>
  </si>
  <si>
    <t>±1,375</t>
  </si>
  <si>
    <t>±1,173</t>
  </si>
  <si>
    <t>±1,286</t>
  </si>
  <si>
    <t>±1,323</t>
  </si>
  <si>
    <t>±1,476</t>
  </si>
  <si>
    <t>±1,287</t>
  </si>
  <si>
    <t>±1,487</t>
  </si>
  <si>
    <t>±1,657</t>
  </si>
  <si>
    <t>±1,193</t>
  </si>
  <si>
    <r>
      <rPr>
        <b/>
        <sz val="11"/>
        <color theme="0"/>
        <rFont val="HawnHelv"/>
      </rPr>
      <t>Table 06.73</t>
    </r>
    <r>
      <rPr>
        <sz val="11"/>
        <color theme="0"/>
        <rFont val="HawnHelv"/>
      </rPr>
      <t xml:space="preserve">  Educational Attainment by Race-Ethnicity in Hawaiÿi: 2021</t>
    </r>
  </si>
  <si>
    <t>±7,965</t>
  </si>
  <si>
    <t>±7,270</t>
  </si>
  <si>
    <t>±8,416</t>
  </si>
  <si>
    <t>±7,493</t>
  </si>
  <si>
    <r>
      <t xml:space="preserve">Source: </t>
    </r>
    <r>
      <rPr>
        <sz val="10"/>
        <color indexed="8"/>
        <rFont val="HawnHelv"/>
      </rPr>
      <t>US Census Bureau. 2021 American Community Survey 1-Year Estimates. S0201: Selected Population Profile in the United States.</t>
    </r>
  </si>
  <si>
    <r>
      <rPr>
        <b/>
        <sz val="11"/>
        <color indexed="8"/>
        <rFont val="HawnHelv"/>
      </rPr>
      <t>Table 06.62</t>
    </r>
    <r>
      <rPr>
        <sz val="11"/>
        <color indexed="8"/>
        <rFont val="HawnHelv"/>
      </rPr>
      <t xml:space="preserve">  Educational Attainment by Race-Ethnicity in Hawaiÿi: 2019</t>
    </r>
  </si>
  <si>
    <t>+/-6,305</t>
  </si>
  <si>
    <t>+/-7,030</t>
  </si>
  <si>
    <t>+/-6,397</t>
  </si>
  <si>
    <t>+/-8,678</t>
  </si>
  <si>
    <t>+/-8,102</t>
  </si>
  <si>
    <t>+/-8,087</t>
  </si>
  <si>
    <t>+/-7,018</t>
  </si>
  <si>
    <t>+/-8,432</t>
  </si>
  <si>
    <t>+/-8,477</t>
  </si>
  <si>
    <t>+/-7,215</t>
  </si>
  <si>
    <t>+/-6,192</t>
  </si>
  <si>
    <t>+/-5,817</t>
  </si>
  <si>
    <t>+/-8,711</t>
  </si>
  <si>
    <t>+/-7,470</t>
  </si>
  <si>
    <t>+/-6,624</t>
  </si>
  <si>
    <t>+/-6,049</t>
  </si>
  <si>
    <t>+/-6,910</t>
  </si>
  <si>
    <t>+/-8,363</t>
  </si>
  <si>
    <t>+/-8,330</t>
  </si>
  <si>
    <t>Educational Attainment for Population 25 years and over by County in Hawai‘i: 2014-2021</t>
  </si>
  <si>
    <t>Educational Attainment by Gender in Hawai‘i: 2014-2021</t>
  </si>
  <si>
    <t>Educational Attainment by Gender in Hawai‘i County: 2014-2021</t>
  </si>
  <si>
    <t>Educational Attainment by Gender in Honolulu County: 2014-2021</t>
  </si>
  <si>
    <t>Educational Attainment by Gender in Kaua‘i County: 2014-2021</t>
  </si>
  <si>
    <t>Educational Attainment by Gender in Maui County: 2014-2021</t>
  </si>
  <si>
    <t>Native Hawaiian Educational Attainment: State of Hawaiÿi 2010-2021</t>
  </si>
  <si>
    <t>Educational Attainment by Race‑Ethnicity in Hawai‘i: 2014-2021</t>
  </si>
  <si>
    <t>Public Charter School Enrollment in Hawai‘i: SY1994-1995 to SY2021-2022</t>
  </si>
  <si>
    <t>Public Charter Schools in Hawai‘i: SY2021-2022</t>
  </si>
  <si>
    <r>
      <rPr>
        <b/>
        <sz val="11"/>
        <color theme="0"/>
        <rFont val="HawnHelv"/>
      </rPr>
      <t>Table 6.12</t>
    </r>
    <r>
      <rPr>
        <sz val="11"/>
        <color theme="0"/>
        <rFont val="HawnHelv"/>
      </rPr>
      <t xml:space="preserve">  Public Charter School Enrollment in Hawai‘i: SY1994-1995 to SY2021-2022</t>
    </r>
  </si>
  <si>
    <t>2021-2022</t>
  </si>
  <si>
    <t>2019-2020</t>
  </si>
  <si>
    <t>2018-2019</t>
  </si>
  <si>
    <t>2017-2018</t>
  </si>
  <si>
    <t>2016-2017</t>
  </si>
  <si>
    <t>2015-2016</t>
  </si>
  <si>
    <t>2014-2015</t>
  </si>
  <si>
    <t>2013-2014</t>
  </si>
  <si>
    <t>2012-2013</t>
  </si>
  <si>
    <t>2011-2012</t>
  </si>
  <si>
    <t>2010-2011</t>
  </si>
  <si>
    <t>2009-2010</t>
  </si>
  <si>
    <t>2008-2009</t>
  </si>
  <si>
    <t>2007-2008</t>
  </si>
  <si>
    <t>2006-2007</t>
  </si>
  <si>
    <t>2005-2006</t>
  </si>
  <si>
    <t>2004-2005</t>
  </si>
  <si>
    <t>2003-2004</t>
  </si>
  <si>
    <t>2002-2003</t>
  </si>
  <si>
    <t>2001-2002</t>
  </si>
  <si>
    <t>2000-2001</t>
  </si>
  <si>
    <t>1999-2000</t>
  </si>
  <si>
    <t>1998-1999</t>
  </si>
  <si>
    <t>1997-1998</t>
  </si>
  <si>
    <t>1996-1997</t>
  </si>
  <si>
    <t>1995-1996</t>
  </si>
  <si>
    <t>1994-1995</t>
  </si>
  <si>
    <r>
      <rPr>
        <b/>
        <sz val="11"/>
        <color theme="0"/>
        <rFont val="HawnHelv"/>
        <scheme val="minor"/>
      </rPr>
      <t>Table 6.13</t>
    </r>
    <r>
      <rPr>
        <sz val="11"/>
        <color theme="0"/>
        <rFont val="HawnHelv"/>
        <scheme val="minor"/>
      </rPr>
      <t xml:space="preserve">  Public Charter Schools in Hawai‘i: SY2021-2022</t>
    </r>
  </si>
  <si>
    <t>9-12</t>
  </si>
  <si>
    <t>Pre-K-10</t>
  </si>
  <si>
    <t>The means in which many people improve their economic situation and increase their income is through education.  Traditionally, greater educational attainment results in greater economic prospects and consequently greater income possibilities.  Education also drives one’s ability to access medical care, social services and one’s participation in the political process.  In Hawai‘i, educational attainment varies greatly within and across racial groups and is strongly influenced by several factors such as culture, environment, geography, and economics.</t>
  </si>
  <si>
    <t>Princess Ruth Ke'elikolani Middle School (Formerly: Central Middle School)</t>
  </si>
  <si>
    <t>SY2022-2023</t>
  </si>
  <si>
    <r>
      <rPr>
        <b/>
        <sz val="11"/>
        <color theme="0"/>
        <rFont val="HawnHelv"/>
      </rPr>
      <t>Table 6.06</t>
    </r>
    <r>
      <rPr>
        <sz val="11"/>
        <color theme="0"/>
        <rFont val="HawnHelv"/>
      </rPr>
      <t xml:space="preserve">  Public School Native Hawaiian Enrollment by Island, School District, School Complex, Grade, and School in Hawai‘i: SY 2015‑16 to SY 2022-2023</t>
    </r>
  </si>
  <si>
    <t>Public School Native Hawaiian Enrollment by Island, School District, School Complex, Grade, and School in Hawai‘i: SY 2015‑16 to SY 2022-2023</t>
  </si>
  <si>
    <t>Table 6.47a  Native Hawaiian School Enrollment: United States Aggregated Years 2006-2010</t>
  </si>
  <si>
    <t>Table 6.47b  Native Hawaiian School Enrollment: State of Hawaiÿi Aggregated Years 2006‑2010</t>
  </si>
  <si>
    <t>Table 6.47c  Native Hawaiian School Enrollment: Hawaiÿi County Aggregated Years 2006‑2010</t>
  </si>
  <si>
    <t>Table 6.47d  Native Hawaiian School Enrollment: Honolulu County Aggregated Years 2006‑2010</t>
  </si>
  <si>
    <t>Table 6.47e  Native Hawaiian School Enrollment: Kauaÿi County Aggregated Years 2006‑2010</t>
  </si>
  <si>
    <t>Table 6.47f  Native Hawaiian School Enrollment: Maui County Aggregated Years 2006‑2010</t>
  </si>
  <si>
    <t>Table 6.48f  Native Hawaiian School Enrollment by Level of School: Maui County Aggregated Years 2006-2010</t>
  </si>
  <si>
    <t>Table 6.48a  Native Hawaiian School Enrollment by Level of School: United States Aggregated Years 2006-2010</t>
  </si>
  <si>
    <t>Table 6.48b  Native Hawaiian School Enrollment by Level of School: State of Hawaiÿi Aggregated Years 2006-2010</t>
  </si>
  <si>
    <t>Table 6.48c  Native Hawaiian School Enrollment by Level of School: Hawaiÿi County Aggregated Years 2006-2010</t>
  </si>
  <si>
    <t>Table 6.48d  Native Hawaiian School Enrollment by Level of School: Honolulu County Aggregated Years 2006-2010</t>
  </si>
  <si>
    <t>Table 6.48e  Native Hawaiian School Enrollment by Level of School: Kauaÿi County Aggregated Years 2006-2010</t>
  </si>
  <si>
    <t>Table 6.63b  Native Hawaiian Educational Attainment: State of Hawaiÿi Aggregated Years 2006‑2010</t>
  </si>
  <si>
    <t>Table 6.63c  Native Hawaiian Educational Attainment: Hawaiÿi County Aggregated Years 2006‑2010</t>
  </si>
  <si>
    <t>Table 6.63d  Native Hawaiian Educational Attainment: Honolulu County Aggregated Years 2006‑2010</t>
  </si>
  <si>
    <t>Table 6.63e  Native Hawaiian Educational Attainment: Kauaÿi County Aggregated Years 2006‑2010</t>
  </si>
  <si>
    <t>Table 6.63f  Native Hawaiian Educational Attainment: Maui County Aggregated Years 2006‑2010</t>
  </si>
  <si>
    <t>Table 6.74a  Native Hawaiian Educational Attainment: United States Aggregated Years 2011-2015</t>
  </si>
  <si>
    <t>Table 6.64b  Native Hawaiian Educational Attainment by Gender: State of Hawaiÿi Aggregated Years 2006‑2010</t>
  </si>
  <si>
    <t>Table 6.64c  Native Hawaiian Educational Attainment by Gender: Hawaiÿi County Aggregated Years 2006‑2010</t>
  </si>
  <si>
    <t>Table 6.64d  Native Hawaiian Educational Attainment by Gender: Honolulu Aggregated Years 2006‑2010</t>
  </si>
  <si>
    <t>Table 6.64e  Native Hawaiian Educational Attainment by Gender: Kauaÿi County Aggregated Years 2006‑2010</t>
  </si>
  <si>
    <t>Table 6.64f  Native Hawaiian Educational Attainment by Gender: Maui County Aggregated Years 2006‑2010</t>
  </si>
  <si>
    <t>Table 6.64a  Native Hawaiian Educational Attainment by Gender: United States Aggregated Years 2006‑2010</t>
  </si>
  <si>
    <t>Educational Attainment of Native Hawaiians by Gender for the Population 25 years and over by County in Hawai‘i: Aggregated Years 2006‑2010, 2011‑2015</t>
  </si>
  <si>
    <r>
      <rPr>
        <b/>
        <sz val="11"/>
        <color theme="0"/>
        <rFont val="HawnHelv"/>
      </rPr>
      <t>Table 6.98</t>
    </r>
    <r>
      <rPr>
        <sz val="11"/>
        <color theme="0"/>
        <rFont val="HawnHelv"/>
      </rPr>
      <t xml:space="preserve">  Hawaiian Language Enrollment in US Colleges and Universities: 1958-2016</t>
    </r>
  </si>
  <si>
    <r>
      <rPr>
        <b/>
        <sz val="11"/>
        <color theme="0"/>
        <rFont val="HawnHelv"/>
      </rPr>
      <t>Table 6.97</t>
    </r>
    <r>
      <rPr>
        <sz val="11"/>
        <color theme="0"/>
        <rFont val="HawnHelv"/>
      </rPr>
      <t xml:space="preserve">  Hawaiian Language Spoken at Home for the Population 5 Years and Over by State in the US: Aggregated Years 2006-2010</t>
    </r>
  </si>
  <si>
    <r>
      <rPr>
        <b/>
        <sz val="11"/>
        <color theme="0"/>
        <rFont val="HawnHelv"/>
      </rPr>
      <t>Table 6.96</t>
    </r>
    <r>
      <rPr>
        <sz val="11"/>
        <color theme="0"/>
        <rFont val="HawnHelv"/>
      </rPr>
      <t xml:space="preserve">  Hawaiian Language Spoken at Home and Ability to Speak English for the Population 5 Years and Over in the US: 2006-2010</t>
    </r>
  </si>
  <si>
    <r>
      <rPr>
        <b/>
        <sz val="11"/>
        <color theme="0"/>
        <rFont val="HawnHelv"/>
      </rPr>
      <t>Table 6.94</t>
    </r>
    <r>
      <rPr>
        <sz val="11"/>
        <color theme="0"/>
        <rFont val="HawnHelv"/>
      </rPr>
      <t xml:space="preserve">  UH System Degrees and Certificates Conferred to Native Hawaiians: FY 2008-2009 to FY 2019-2020</t>
    </r>
  </si>
  <si>
    <r>
      <rPr>
        <b/>
        <sz val="11"/>
        <color theme="0"/>
        <rFont val="HawnHelv"/>
      </rPr>
      <t>Table 6.93</t>
    </r>
    <r>
      <rPr>
        <sz val="11"/>
        <color theme="0"/>
        <rFont val="HawnHelv"/>
      </rPr>
      <t xml:space="preserve">  UH System Degrees Conferred to Native Hawaiians: FY 2008-2009 to FY 2019-2020</t>
    </r>
  </si>
  <si>
    <r>
      <rPr>
        <b/>
        <sz val="11"/>
        <color theme="0"/>
        <rFont val="HawnHelv"/>
      </rPr>
      <t>Table 06.92</t>
    </r>
    <r>
      <rPr>
        <sz val="11"/>
        <color theme="0"/>
        <rFont val="HawnHelv"/>
      </rPr>
      <t xml:space="preserve">  UH System Degrees Earned by Native Hawaiians by Campus/College: FY 2008-2009 to FY 2019-2020</t>
    </r>
  </si>
  <si>
    <r>
      <rPr>
        <b/>
        <sz val="11"/>
        <color theme="0"/>
        <rFont val="HawnHelv"/>
      </rPr>
      <t>Table 6.91</t>
    </r>
    <r>
      <rPr>
        <sz val="11"/>
        <color theme="0"/>
        <rFont val="HawnHelv"/>
      </rPr>
      <t xml:space="preserve">  UH System Degrees Earned by Native Hawaiians by Campus: FY 2008-2009 to FY2019-2020</t>
    </r>
  </si>
  <si>
    <r>
      <rPr>
        <b/>
        <sz val="11"/>
        <color theme="0"/>
        <rFont val="HawnHelv"/>
      </rPr>
      <t xml:space="preserve">Table 6.90 </t>
    </r>
    <r>
      <rPr>
        <sz val="11"/>
        <color theme="0"/>
        <rFont val="HawnHelv"/>
      </rPr>
      <t xml:space="preserve"> UH System Degrees Earned by Native Hawaiians by Campus: FY 2019-2020</t>
    </r>
  </si>
  <si>
    <r>
      <rPr>
        <b/>
        <sz val="11"/>
        <color theme="0"/>
        <rFont val="HawnHelv"/>
      </rPr>
      <t xml:space="preserve">Table 6.89 </t>
    </r>
    <r>
      <rPr>
        <sz val="11"/>
        <color theme="0"/>
        <rFont val="HawnHelv"/>
      </rPr>
      <t xml:space="preserve"> UH System Degrees Earned by Native Hawaiians by Campus and Gender: FY 2019-2020</t>
    </r>
  </si>
  <si>
    <r>
      <rPr>
        <b/>
        <sz val="11"/>
        <color theme="0"/>
        <rFont val="HawnHelv"/>
      </rPr>
      <t>Table 6.88</t>
    </r>
    <r>
      <rPr>
        <sz val="11"/>
        <color theme="0"/>
        <rFont val="HawnHelv"/>
      </rPr>
      <t xml:space="preserve">  UH System Distribution of Degrees Earned by Native Hawaiians by Gender: FY 2008-2009 to FY 2019-2020</t>
    </r>
  </si>
  <si>
    <r>
      <rPr>
        <b/>
        <sz val="11"/>
        <color theme="0"/>
        <rFont val="HawnHelv"/>
      </rPr>
      <t>Table 6.87</t>
    </r>
    <r>
      <rPr>
        <sz val="11"/>
        <color theme="0"/>
        <rFont val="HawnHelv"/>
      </rPr>
      <t xml:space="preserve">  UH System Distribution of Degrees Earned by Native Hawaiians by Gender: FY 2019-2020</t>
    </r>
  </si>
  <si>
    <r>
      <rPr>
        <b/>
        <sz val="11"/>
        <color theme="0"/>
        <rFont val="HawnHelv"/>
      </rPr>
      <t>Table 6.86</t>
    </r>
    <r>
      <rPr>
        <sz val="11"/>
        <color theme="0"/>
        <rFont val="HawnHelv"/>
      </rPr>
      <t xml:space="preserve">  UH System Degrees and Certificates Earned by Native Hawaiians: FY 2008-2009 to FY 2017-2020</t>
    </r>
  </si>
  <si>
    <r>
      <rPr>
        <b/>
        <sz val="11"/>
        <color theme="0"/>
        <rFont val="HawnHelv"/>
      </rPr>
      <t>Table 6.85</t>
    </r>
    <r>
      <rPr>
        <sz val="11"/>
        <color theme="0"/>
        <rFont val="HawnHelv"/>
      </rPr>
      <t xml:space="preserve">  Native Hawaiian Educational Attainment by Gender for the Population 25 years: Aggregated Years 2011-2015</t>
    </r>
  </si>
  <si>
    <r>
      <rPr>
        <b/>
        <sz val="11"/>
        <color theme="0"/>
        <rFont val="HawnHelv"/>
      </rPr>
      <t>Table 6.84</t>
    </r>
    <r>
      <rPr>
        <sz val="11"/>
        <color theme="0"/>
        <rFont val="HawnHelv"/>
      </rPr>
      <t xml:space="preserve">  Educational Attainment of High School Graduate or Higher or Bachelor's Degree or Higher for Native Hawaiians by State: Aggregated Years 2011-2015</t>
    </r>
  </si>
  <si>
    <r>
      <rPr>
        <b/>
        <sz val="11"/>
        <color theme="0"/>
        <rFont val="HawnHelv"/>
      </rPr>
      <t>Table 6.83</t>
    </r>
    <r>
      <rPr>
        <sz val="11"/>
        <color theme="0"/>
        <rFont val="HawnHelv"/>
      </rPr>
      <t xml:space="preserve">  Educational Attainment of Graduate or Professional Degree for Native Hawaiians by State: Aggregated Years 2011-2015</t>
    </r>
  </si>
  <si>
    <r>
      <rPr>
        <b/>
        <sz val="11"/>
        <color theme="0"/>
        <rFont val="HawnHelv"/>
      </rPr>
      <t>Table 6.82</t>
    </r>
    <r>
      <rPr>
        <sz val="11"/>
        <color theme="0"/>
        <rFont val="HawnHelv"/>
      </rPr>
      <t xml:space="preserve">  Educational Attainment of Bachelor's Degree for Native Hawaiians by State: Aggregated Years 2011-2015</t>
    </r>
  </si>
  <si>
    <r>
      <rPr>
        <b/>
        <sz val="11"/>
        <color theme="0"/>
        <rFont val="HawnHelv"/>
      </rPr>
      <t>Table 6.81</t>
    </r>
    <r>
      <rPr>
        <sz val="11"/>
        <color theme="0"/>
        <rFont val="HawnHelv"/>
      </rPr>
      <t xml:space="preserve">  Educational Attainment of Associate's Degree for Native Hawaiians by State: Aggregated Years 2011-2015</t>
    </r>
  </si>
  <si>
    <r>
      <rPr>
        <b/>
        <sz val="11"/>
        <color theme="0"/>
        <rFont val="HawnHelv"/>
      </rPr>
      <t>Table 6.80</t>
    </r>
    <r>
      <rPr>
        <sz val="11"/>
        <color theme="0"/>
        <rFont val="HawnHelv"/>
      </rPr>
      <t xml:space="preserve">  Educational Attainment of Some College, No Degree for Native Hawaiians by State: Aggregated Years 2011-2015</t>
    </r>
  </si>
  <si>
    <r>
      <rPr>
        <b/>
        <sz val="11"/>
        <color theme="0"/>
        <rFont val="HawnHelv"/>
      </rPr>
      <t>Table 6.79</t>
    </r>
    <r>
      <rPr>
        <sz val="11"/>
        <color theme="0"/>
        <rFont val="HawnHelv"/>
      </rPr>
      <t xml:space="preserve">  Educational Attainment of High School Graduate (includes equivalency) for Native Hawaiians by State: Aggregated Years 2011-2015</t>
    </r>
  </si>
  <si>
    <r>
      <rPr>
        <b/>
        <sz val="11"/>
        <color theme="0"/>
        <rFont val="HawnHelv"/>
      </rPr>
      <t xml:space="preserve">Table 6.78 </t>
    </r>
    <r>
      <rPr>
        <sz val="11"/>
        <color theme="0"/>
        <rFont val="HawnHelv"/>
      </rPr>
      <t xml:space="preserve"> Educational Attainment of 9th to 12th Grade, No Diploma for Native Hawaiians by State: Aggregated Years 2011- 2015</t>
    </r>
  </si>
  <si>
    <r>
      <rPr>
        <b/>
        <sz val="11"/>
        <color theme="0"/>
        <rFont val="HawnHelv"/>
      </rPr>
      <t>Table 6.77</t>
    </r>
    <r>
      <rPr>
        <sz val="11"/>
        <color theme="0"/>
        <rFont val="HawnHelv"/>
      </rPr>
      <t xml:space="preserve">  Educational Attainment of Less than 9th Grade for Native Hawaiians by State: Aggregated Years 2011-2015</t>
    </r>
  </si>
  <si>
    <r>
      <rPr>
        <b/>
        <sz val="11"/>
        <color theme="0"/>
        <rFont val="HawnHelv"/>
      </rPr>
      <t xml:space="preserve">Table 6.76a </t>
    </r>
    <r>
      <rPr>
        <sz val="11"/>
        <color theme="0"/>
        <rFont val="HawnHelv"/>
      </rPr>
      <t xml:space="preserve"> Native Hawaiian Educational Attainment by Gender and Age: United States Aggregated Years 2006-2010</t>
    </r>
  </si>
  <si>
    <r>
      <rPr>
        <b/>
        <sz val="11"/>
        <color theme="0"/>
        <rFont val="HawnHelv"/>
      </rPr>
      <t>Table 6.76b</t>
    </r>
    <r>
      <rPr>
        <sz val="11"/>
        <color theme="0"/>
        <rFont val="HawnHelv"/>
      </rPr>
      <t xml:space="preserve">  Native Hawaiian Educational Attainment by Gender and Age: State of Hawaiÿi Aggregated Years 2006‑2010</t>
    </r>
  </si>
  <si>
    <r>
      <rPr>
        <b/>
        <sz val="11"/>
        <color theme="0"/>
        <rFont val="HawnHelv"/>
      </rPr>
      <t>Table 6.76c</t>
    </r>
    <r>
      <rPr>
        <sz val="11"/>
        <color theme="0"/>
        <rFont val="HawnHelv"/>
      </rPr>
      <t xml:space="preserve">  Native Hawaiian Educational Attainment by Gender and Age: Hawaiÿi County Aggregated Years 2006‑2010</t>
    </r>
  </si>
  <si>
    <r>
      <rPr>
        <b/>
        <sz val="11"/>
        <color theme="0"/>
        <rFont val="HawnHelv"/>
      </rPr>
      <t>Table 6.76d</t>
    </r>
    <r>
      <rPr>
        <sz val="11"/>
        <color theme="0"/>
        <rFont val="HawnHelv"/>
      </rPr>
      <t xml:space="preserve">  Native Hawaiian Educational Attainment by Gender and Age: Honolulu County Aggregated Years 2006‑2010</t>
    </r>
  </si>
  <si>
    <r>
      <rPr>
        <b/>
        <sz val="11"/>
        <color theme="0"/>
        <rFont val="HawnHelv"/>
      </rPr>
      <t>Table 6.76e</t>
    </r>
    <r>
      <rPr>
        <sz val="11"/>
        <color theme="0"/>
        <rFont val="HawnHelv"/>
      </rPr>
      <t xml:space="preserve">  Native Hawaiian Educational Attainment by Gender and Age: Kauaÿi County Aggregated Years 2006‑2010</t>
    </r>
  </si>
  <si>
    <r>
      <rPr>
        <b/>
        <sz val="11"/>
        <color theme="0"/>
        <rFont val="HawnHelv"/>
      </rPr>
      <t xml:space="preserve">Table 6.76f </t>
    </r>
    <r>
      <rPr>
        <sz val="11"/>
        <color theme="0"/>
        <rFont val="HawnHelv"/>
      </rPr>
      <t xml:space="preserve"> Native Hawaiian Educational Attainment by Gender and Age: Maui County Aggregated Years 2006‑2010</t>
    </r>
  </si>
  <si>
    <r>
      <rPr>
        <b/>
        <sz val="11"/>
        <color theme="0"/>
        <rFont val="HawnHelv"/>
      </rPr>
      <t xml:space="preserve">Table 6.75a </t>
    </r>
    <r>
      <rPr>
        <sz val="11"/>
        <color theme="0"/>
        <rFont val="HawnHelv"/>
      </rPr>
      <t xml:space="preserve"> Native Hawaiian Educational Attainment by Gender: United States Aggregated Years 2011-2015</t>
    </r>
  </si>
  <si>
    <r>
      <rPr>
        <b/>
        <sz val="11"/>
        <color theme="0"/>
        <rFont val="HawnHelv"/>
      </rPr>
      <t>Table 6.75b</t>
    </r>
    <r>
      <rPr>
        <sz val="11"/>
        <color theme="0"/>
        <rFont val="HawnHelv"/>
      </rPr>
      <t xml:space="preserve"> Native Hawaiian Educational Attainment by Gender: State of Hawaiÿi Aggregated Years 2011-2015</t>
    </r>
  </si>
  <si>
    <r>
      <rPr>
        <b/>
        <sz val="11"/>
        <color theme="0"/>
        <rFont val="HawnHelv"/>
      </rPr>
      <t>Table 6.75c</t>
    </r>
    <r>
      <rPr>
        <sz val="11"/>
        <color theme="0"/>
        <rFont val="HawnHelv"/>
      </rPr>
      <t xml:space="preserve">  Native Hawaiian Educational Attainment by Gender: Hawaiÿi County Aggregated Years 2011-2015</t>
    </r>
  </si>
  <si>
    <r>
      <rPr>
        <b/>
        <sz val="11"/>
        <color theme="0"/>
        <rFont val="HawnHelv"/>
      </rPr>
      <t>Table 6.75d</t>
    </r>
    <r>
      <rPr>
        <sz val="11"/>
        <color theme="0"/>
        <rFont val="HawnHelv"/>
      </rPr>
      <t xml:space="preserve">  Native Hawaiian Educational Attainment by Gender: Honolulu Aggregated Years 2011-2015</t>
    </r>
  </si>
  <si>
    <r>
      <rPr>
        <b/>
        <sz val="11"/>
        <color theme="0"/>
        <rFont val="HawnHelv"/>
      </rPr>
      <t xml:space="preserve">Table 6.75e </t>
    </r>
    <r>
      <rPr>
        <sz val="11"/>
        <color theme="0"/>
        <rFont val="HawnHelv"/>
      </rPr>
      <t xml:space="preserve"> Native Hawaiian Educational Attainment by Gender: Kauaÿi County Aggregated Years 2011-2015</t>
    </r>
  </si>
  <si>
    <r>
      <rPr>
        <b/>
        <sz val="11"/>
        <color theme="0"/>
        <rFont val="HawnHelv"/>
      </rPr>
      <t>Table 6.75f</t>
    </r>
    <r>
      <rPr>
        <sz val="11"/>
        <color theme="0"/>
        <rFont val="HawnHelv"/>
      </rPr>
      <t xml:space="preserve">  Native Hawaiian Educational Attainment by Gender: Maui County Aggregated Years 2011-2015</t>
    </r>
  </si>
  <si>
    <r>
      <rPr>
        <b/>
        <sz val="11"/>
        <rFont val="HawnHelv"/>
      </rPr>
      <t>Table 6.63a</t>
    </r>
    <r>
      <rPr>
        <sz val="11"/>
        <rFont val="HawnHelv"/>
      </rPr>
      <t xml:space="preserve">  Native Hawaiian Educational Attainment: United States Aggregated Years 2006-2010</t>
    </r>
  </si>
  <si>
    <r>
      <rPr>
        <b/>
        <sz val="11"/>
        <color theme="0"/>
        <rFont val="HawnHelv"/>
      </rPr>
      <t>Table 6.74b</t>
    </r>
    <r>
      <rPr>
        <sz val="11"/>
        <color theme="0"/>
        <rFont val="HawnHelv"/>
      </rPr>
      <t xml:space="preserve">  Native Hawaiian Educational Attainment: State of Hawaiÿi Aggregated Years 2011-2015</t>
    </r>
  </si>
  <si>
    <r>
      <rPr>
        <b/>
        <sz val="11"/>
        <color theme="0"/>
        <rFont val="HawnHelv"/>
      </rPr>
      <t>Table 6.74c</t>
    </r>
    <r>
      <rPr>
        <sz val="11"/>
        <color theme="0"/>
        <rFont val="HawnHelv"/>
      </rPr>
      <t xml:space="preserve">  Native Hawaiian Educational Attainment: Hawaiÿi County Aggregated Years 2011-2015</t>
    </r>
  </si>
  <si>
    <r>
      <rPr>
        <b/>
        <sz val="11"/>
        <color theme="0"/>
        <rFont val="HawnHelv"/>
      </rPr>
      <t>Table 6.74d</t>
    </r>
    <r>
      <rPr>
        <sz val="11"/>
        <color theme="0"/>
        <rFont val="HawnHelv"/>
      </rPr>
      <t xml:space="preserve">  Native Hawaiian Educational Attainment: Honolulu County Aggregated Years 2011-2015</t>
    </r>
  </si>
  <si>
    <r>
      <rPr>
        <b/>
        <sz val="11"/>
        <color theme="0"/>
        <rFont val="HawnHelv"/>
      </rPr>
      <t>Table 6.74e</t>
    </r>
    <r>
      <rPr>
        <sz val="11"/>
        <color theme="0"/>
        <rFont val="HawnHelv"/>
      </rPr>
      <t xml:space="preserve">  Native Hawaiian Educational Attainment: Kauaÿi County Aggregated Years 2011-2015</t>
    </r>
  </si>
  <si>
    <r>
      <rPr>
        <b/>
        <sz val="11"/>
        <color theme="0"/>
        <rFont val="HawnHelv"/>
      </rPr>
      <t>Table 6.74f</t>
    </r>
    <r>
      <rPr>
        <sz val="11"/>
        <color theme="0"/>
        <rFont val="HawnHelv"/>
      </rPr>
      <t xml:space="preserve">  Native Hawaiian Educational Attainment: Maui County Aggregated Years 2011-2015</t>
    </r>
  </si>
  <si>
    <r>
      <rPr>
        <b/>
        <sz val="11"/>
        <color theme="0"/>
        <rFont val="HawnHelv"/>
      </rPr>
      <t>Table 6.69</t>
    </r>
    <r>
      <rPr>
        <sz val="11"/>
        <color theme="0"/>
        <rFont val="HawnHelv"/>
      </rPr>
      <t xml:space="preserve">  Educational Attainment of Native Hawaiians by Gender for the Population 18 years and over by County in Hawaiÿi: Aggregated Years 2006-2010</t>
    </r>
  </si>
  <si>
    <r>
      <rPr>
        <b/>
        <sz val="11"/>
        <color theme="0"/>
        <rFont val="HawnHelv"/>
      </rPr>
      <t>Table 6.62f</t>
    </r>
    <r>
      <rPr>
        <sz val="11"/>
        <color theme="0"/>
        <rFont val="HawnHelv"/>
      </rPr>
      <t xml:space="preserve">  Native Hawaiian College Enrollment by Gender: Maui County Aggregated Years 2006‑2010</t>
    </r>
  </si>
  <si>
    <r>
      <rPr>
        <b/>
        <sz val="11"/>
        <color theme="0"/>
        <rFont val="HawnHelv"/>
      </rPr>
      <t>Table 6.62e</t>
    </r>
    <r>
      <rPr>
        <sz val="11"/>
        <color theme="0"/>
        <rFont val="HawnHelv"/>
      </rPr>
      <t xml:space="preserve">  Native Hawaiian College Enrollment by Gender: Kauaÿi County Aggregated Years 2006‑2010</t>
    </r>
  </si>
  <si>
    <r>
      <rPr>
        <b/>
        <sz val="11"/>
        <color theme="0"/>
        <rFont val="HawnHelv"/>
      </rPr>
      <t xml:space="preserve">Table 6.62d </t>
    </r>
    <r>
      <rPr>
        <sz val="11"/>
        <color theme="0"/>
        <rFont val="HawnHelv"/>
      </rPr>
      <t xml:space="preserve"> Native Hawaiian College Enrollment by Gender: Honolulu County Aggregated Years 2006‑2010</t>
    </r>
  </si>
  <si>
    <r>
      <rPr>
        <b/>
        <sz val="11"/>
        <color theme="0"/>
        <rFont val="HawnHelv"/>
      </rPr>
      <t>Table 6.62c</t>
    </r>
    <r>
      <rPr>
        <sz val="11"/>
        <color theme="0"/>
        <rFont val="HawnHelv"/>
      </rPr>
      <t xml:space="preserve">  Native Hawaiian College Enrollment by Gender: Hawaiÿi County Aggregated Years 2006‑2010</t>
    </r>
  </si>
  <si>
    <r>
      <rPr>
        <b/>
        <sz val="11"/>
        <color theme="0"/>
        <rFont val="HawnHelv"/>
      </rPr>
      <t xml:space="preserve">Table 6.62b </t>
    </r>
    <r>
      <rPr>
        <sz val="11"/>
        <color theme="0"/>
        <rFont val="HawnHelv"/>
      </rPr>
      <t xml:space="preserve"> Native Hawaiian College Enrollment by Gender: State of Hawaiÿi Aggregated Years 2006‑2010</t>
    </r>
  </si>
  <si>
    <r>
      <rPr>
        <b/>
        <sz val="11"/>
        <color theme="0"/>
        <rFont val="HawnHelv"/>
      </rPr>
      <t xml:space="preserve">Table 6.62a </t>
    </r>
    <r>
      <rPr>
        <sz val="11"/>
        <color theme="0"/>
        <rFont val="HawnHelv"/>
      </rPr>
      <t xml:space="preserve"> Native Hawaiian College or Graduate School Enrollment by Gender: United States Aggregated Years 2006-2010</t>
    </r>
  </si>
  <si>
    <r>
      <rPr>
        <b/>
        <sz val="11"/>
        <color theme="0"/>
        <rFont val="HawnHelv"/>
      </rPr>
      <t xml:space="preserve">Table 6.61f </t>
    </r>
    <r>
      <rPr>
        <sz val="11"/>
        <color theme="0"/>
        <rFont val="HawnHelv"/>
      </rPr>
      <t xml:space="preserve"> Native Hawaiian School Enrollment by Type of School by Age and Gender: Maui County Aggregated Years 2006‑2010</t>
    </r>
  </si>
  <si>
    <r>
      <rPr>
        <b/>
        <sz val="11"/>
        <color theme="0"/>
        <rFont val="HawnHelv"/>
      </rPr>
      <t>Table 6.61e</t>
    </r>
    <r>
      <rPr>
        <sz val="11"/>
        <color theme="0"/>
        <rFont val="HawnHelv"/>
      </rPr>
      <t xml:space="preserve">  Native Hawaiian School Enrollment by Type of School by Age and Gender: Kauaÿi County Aggregated Years 2006‑2010</t>
    </r>
  </si>
  <si>
    <r>
      <rPr>
        <b/>
        <sz val="11"/>
        <color theme="0"/>
        <rFont val="HawnHelv"/>
      </rPr>
      <t>Table 6.61d</t>
    </r>
    <r>
      <rPr>
        <sz val="11"/>
        <color theme="0"/>
        <rFont val="HawnHelv"/>
      </rPr>
      <t xml:space="preserve">  Native Hawaiian School Enrollment by Type of School by Age and Gender: Honolulu County Aggregated Years 2006‑2010</t>
    </r>
  </si>
  <si>
    <r>
      <rPr>
        <b/>
        <sz val="11"/>
        <color theme="0"/>
        <rFont val="HawnHelv"/>
      </rPr>
      <t>Table 6.61c</t>
    </r>
    <r>
      <rPr>
        <sz val="11"/>
        <color theme="0"/>
        <rFont val="HawnHelv"/>
      </rPr>
      <t xml:space="preserve">  Native Hawaiian School Enrollment by Type of School by Age and Gender: Hawaiÿi Aggregated Years 2006‑2010</t>
    </r>
  </si>
  <si>
    <r>
      <rPr>
        <b/>
        <sz val="11"/>
        <color theme="0"/>
        <rFont val="HawnHelv"/>
      </rPr>
      <t>Table 6.61b</t>
    </r>
    <r>
      <rPr>
        <sz val="11"/>
        <color theme="0"/>
        <rFont val="HawnHelv"/>
      </rPr>
      <t xml:space="preserve">  Native Hawaiian School Enrollment by Type of School by Age and Gender: State of Hawaiÿi Aggregated Years 2006‑2010</t>
    </r>
  </si>
  <si>
    <r>
      <rPr>
        <b/>
        <sz val="11"/>
        <color theme="0"/>
        <rFont val="HawnHelv"/>
      </rPr>
      <t>Table 6.61a</t>
    </r>
    <r>
      <rPr>
        <sz val="11"/>
        <color theme="0"/>
        <rFont val="HawnHelv"/>
      </rPr>
      <t xml:space="preserve">  Native Hawaiian School Enrollment by Type of School by Age and Gender: United States Aggregated Years 2006-2010</t>
    </r>
  </si>
  <si>
    <r>
      <rPr>
        <b/>
        <sz val="11"/>
        <color theme="0"/>
        <rFont val="HawnHelv"/>
      </rPr>
      <t>Table 6.60f</t>
    </r>
    <r>
      <rPr>
        <sz val="11"/>
        <color theme="0"/>
        <rFont val="HawnHelv"/>
      </rPr>
      <t xml:space="preserve">  Native Hawaiian School Enrollment by Level of School by Type of School and Gender: Maui County Aggregated Years 2006‑2010</t>
    </r>
  </si>
  <si>
    <r>
      <rPr>
        <b/>
        <sz val="11"/>
        <color theme="0"/>
        <rFont val="HawnHelv"/>
      </rPr>
      <t xml:space="preserve">Table 6.60e </t>
    </r>
    <r>
      <rPr>
        <sz val="11"/>
        <color theme="0"/>
        <rFont val="HawnHelv"/>
      </rPr>
      <t xml:space="preserve"> Native Hawaiian School Enrollment by Level of School by Type of School and Gender: Kauaÿi County Aggregated Years 2006‑2010</t>
    </r>
  </si>
  <si>
    <r>
      <rPr>
        <b/>
        <sz val="11"/>
        <color theme="0"/>
        <rFont val="HawnHelv"/>
      </rPr>
      <t>Table 6.60d</t>
    </r>
    <r>
      <rPr>
        <sz val="11"/>
        <color theme="0"/>
        <rFont val="HawnHelv"/>
      </rPr>
      <t xml:space="preserve">  Native Hawaiian School Enrollment by Level of School by Type of School and Gender: Honolulu County Aggregated Years 2006‑2010</t>
    </r>
  </si>
  <si>
    <r>
      <rPr>
        <b/>
        <sz val="11"/>
        <color theme="0"/>
        <rFont val="HawnHelv"/>
      </rPr>
      <t>Table 6.60c</t>
    </r>
    <r>
      <rPr>
        <sz val="11"/>
        <color theme="0"/>
        <rFont val="HawnHelv"/>
      </rPr>
      <t xml:space="preserve">  Native Hawaiian School Enrollment by Level of School by Type of School and Gender: Hawaiÿi County Aggregated Years 2006‑2010</t>
    </r>
  </si>
  <si>
    <r>
      <rPr>
        <b/>
        <sz val="11"/>
        <color theme="0"/>
        <rFont val="HawnHelv"/>
      </rPr>
      <t>Table 6.60b</t>
    </r>
    <r>
      <rPr>
        <sz val="11"/>
        <color theme="0"/>
        <rFont val="HawnHelv"/>
      </rPr>
      <t xml:space="preserve">  Native Hawaiian School Enrollment by Level of School by Type of School and Gender: State of Hawaiÿi Aggregated Years 2006‑2010</t>
    </r>
  </si>
  <si>
    <r>
      <rPr>
        <b/>
        <sz val="11"/>
        <color theme="0"/>
        <rFont val="HawnHelv"/>
      </rPr>
      <t>Table 6.60a</t>
    </r>
    <r>
      <rPr>
        <sz val="11"/>
        <color theme="0"/>
        <rFont val="HawnHelv"/>
      </rPr>
      <t xml:space="preserve">  Native Hawaiian School Enrollment by Level of School by Type of School and Gender: United States Aggregated Years 2006-2010</t>
    </r>
  </si>
  <si>
    <r>
      <rPr>
        <b/>
        <sz val="11"/>
        <color theme="0"/>
        <rFont val="HawnHelv"/>
      </rPr>
      <t>Table 6.59e</t>
    </r>
    <r>
      <rPr>
        <sz val="11"/>
        <color theme="0"/>
        <rFont val="HawnHelv"/>
      </rPr>
      <t xml:space="preserve">  Native Hawaiian School Enrollment by Level of School: Kauaÿi County Aggregated Years 2011-2015</t>
    </r>
  </si>
  <si>
    <r>
      <rPr>
        <b/>
        <sz val="11"/>
        <color theme="0"/>
        <rFont val="HawnHelv"/>
      </rPr>
      <t>Table 6.59f</t>
    </r>
    <r>
      <rPr>
        <sz val="11"/>
        <color theme="0"/>
        <rFont val="HawnHelv"/>
      </rPr>
      <t xml:space="preserve">  Native Hawaiian School Enrollment by Level of School: Maui County Aggregated Years 2011-2015</t>
    </r>
  </si>
  <si>
    <r>
      <rPr>
        <b/>
        <sz val="11"/>
        <color theme="0"/>
        <rFont val="HawnHelv"/>
      </rPr>
      <t>Table 6.59c</t>
    </r>
    <r>
      <rPr>
        <sz val="11"/>
        <color theme="0"/>
        <rFont val="HawnHelv"/>
      </rPr>
      <t xml:space="preserve">  Native Hawaiian School Enrollment by Level of School: Hawaiÿi County Aggregated Years 2011-2015</t>
    </r>
  </si>
  <si>
    <r>
      <rPr>
        <b/>
        <sz val="11"/>
        <color theme="0"/>
        <rFont val="HawnHelv"/>
      </rPr>
      <t xml:space="preserve">Table 6.59d </t>
    </r>
    <r>
      <rPr>
        <sz val="11"/>
        <color theme="0"/>
        <rFont val="HawnHelv"/>
      </rPr>
      <t xml:space="preserve"> Native Hawaiian School Enrollment by Level of School: Honolulu County Aggregated Years 2011-2015</t>
    </r>
  </si>
  <si>
    <r>
      <rPr>
        <b/>
        <sz val="11"/>
        <color theme="0"/>
        <rFont val="HawnHelv"/>
      </rPr>
      <t xml:space="preserve">Table 6.59b </t>
    </r>
    <r>
      <rPr>
        <sz val="11"/>
        <color theme="0"/>
        <rFont val="HawnHelv"/>
      </rPr>
      <t xml:space="preserve"> Native Hawaiian School Enrollment by Level of School: State of Hawaiÿi Aggregated Years 2011-2015</t>
    </r>
  </si>
  <si>
    <r>
      <rPr>
        <b/>
        <sz val="11"/>
        <color theme="0"/>
        <rFont val="HawnHelv"/>
      </rPr>
      <t>Table 6.59a</t>
    </r>
    <r>
      <rPr>
        <sz val="11"/>
        <color theme="0"/>
        <rFont val="HawnHelv"/>
      </rPr>
      <t xml:space="preserve">  Native Hawaiian School Enrollment by Level of School: United States Aggregated Years 2011-2015</t>
    </r>
  </si>
  <si>
    <r>
      <rPr>
        <b/>
        <sz val="11"/>
        <color theme="0"/>
        <rFont val="HawnHelv"/>
      </rPr>
      <t>Table 6.58f</t>
    </r>
    <r>
      <rPr>
        <sz val="11"/>
        <color theme="0"/>
        <rFont val="HawnHelv"/>
      </rPr>
      <t xml:space="preserve">  Native Hawaiian School Enrollment: Maui County Aggregated Years 2011-2015</t>
    </r>
  </si>
  <si>
    <r>
      <rPr>
        <b/>
        <sz val="11"/>
        <color theme="0"/>
        <rFont val="HawnHelv"/>
      </rPr>
      <t xml:space="preserve">Table 6.58e </t>
    </r>
    <r>
      <rPr>
        <sz val="11"/>
        <color theme="0"/>
        <rFont val="HawnHelv"/>
      </rPr>
      <t xml:space="preserve"> Native Hawaiian School Enrollment: Kauaÿi County Aggregated Years 2011-2015</t>
    </r>
  </si>
  <si>
    <r>
      <rPr>
        <b/>
        <sz val="11"/>
        <color theme="0"/>
        <rFont val="HawnHelv"/>
      </rPr>
      <t>Table 6.58d</t>
    </r>
    <r>
      <rPr>
        <sz val="11"/>
        <color theme="0"/>
        <rFont val="HawnHelv"/>
      </rPr>
      <t xml:space="preserve">  Native Hawaiian School Enrollment: Honolulu County Aggregated Years 2011-2015</t>
    </r>
  </si>
  <si>
    <r>
      <rPr>
        <b/>
        <sz val="11"/>
        <color theme="0"/>
        <rFont val="HawnHelv"/>
      </rPr>
      <t xml:space="preserve">Table 6.58c </t>
    </r>
    <r>
      <rPr>
        <sz val="11"/>
        <color theme="0"/>
        <rFont val="HawnHelv"/>
      </rPr>
      <t xml:space="preserve"> Native Hawaiian School Enrollment: Hawaiÿi County Aggregated Years 2011-2015</t>
    </r>
  </si>
  <si>
    <r>
      <rPr>
        <b/>
        <sz val="11"/>
        <color theme="0"/>
        <rFont val="HawnHelv"/>
      </rPr>
      <t>Table 6.58b</t>
    </r>
    <r>
      <rPr>
        <sz val="11"/>
        <color theme="0"/>
        <rFont val="HawnHelv"/>
      </rPr>
      <t xml:space="preserve">  Native Hawaiian School Enrollment: State of Hawaiÿi Aggregated Years 2011-2015</t>
    </r>
  </si>
  <si>
    <r>
      <rPr>
        <b/>
        <sz val="11"/>
        <color theme="0"/>
        <rFont val="HawnHelv"/>
      </rPr>
      <t>Table 6.58a</t>
    </r>
    <r>
      <rPr>
        <sz val="11"/>
        <color theme="0"/>
        <rFont val="HawnHelv"/>
      </rPr>
      <t xml:space="preserve">  Native Hawaiian School Enrollment: United States Aggregated Years 2011-2015</t>
    </r>
  </si>
  <si>
    <r>
      <rPr>
        <b/>
        <sz val="11"/>
        <color theme="0"/>
        <rFont val="HawnHelv"/>
      </rPr>
      <t>Table 6.57</t>
    </r>
    <r>
      <rPr>
        <sz val="11"/>
        <color theme="0"/>
        <rFont val="HawnHelv"/>
      </rPr>
      <t xml:space="preserve">  School Enrollment of Native Hawaiians in College or Graduate School by State: Aggregated Years 2011-2015</t>
    </r>
  </si>
  <si>
    <r>
      <rPr>
        <b/>
        <sz val="11"/>
        <color theme="0"/>
        <rFont val="HawnHelv"/>
      </rPr>
      <t>Table 6.56</t>
    </r>
    <r>
      <rPr>
        <sz val="11"/>
        <color theme="0"/>
        <rFont val="HawnHelv"/>
      </rPr>
      <t xml:space="preserve">  School Enrollment of Native Hawaiians in High School (Grades 9-12) by State: Aggregated Years 2011-2015</t>
    </r>
  </si>
  <si>
    <r>
      <rPr>
        <b/>
        <sz val="11"/>
        <color theme="0"/>
        <rFont val="HawnHelv"/>
      </rPr>
      <t>Table 6.55</t>
    </r>
    <r>
      <rPr>
        <sz val="11"/>
        <color theme="0"/>
        <rFont val="HawnHelv"/>
      </rPr>
      <t xml:space="preserve">  School Enrollment of Native Hawaiians in Elementary School (Grades 1-8) by State: Aggregated Years 2011-2015</t>
    </r>
  </si>
  <si>
    <r>
      <rPr>
        <b/>
        <sz val="11"/>
        <color theme="0"/>
        <rFont val="HawnHelv"/>
      </rPr>
      <t>Table 6.54</t>
    </r>
    <r>
      <rPr>
        <sz val="11"/>
        <color theme="0"/>
        <rFont val="HawnHelv"/>
      </rPr>
      <t xml:space="preserve">  School Enrollment of Native Hawaiians in Kindergarten by State: Aggregated Years 2011-2015</t>
    </r>
  </si>
  <si>
    <r>
      <rPr>
        <b/>
        <sz val="11"/>
        <color theme="0"/>
        <rFont val="HawnHelv"/>
      </rPr>
      <t>Table 6.53</t>
    </r>
    <r>
      <rPr>
        <sz val="11"/>
        <color theme="0"/>
        <rFont val="HawnHelv"/>
      </rPr>
      <t xml:space="preserve">  School Enrollment of Native Hawaiians in Nursery School/Preschool by State: Aggregated Years 2011-2015</t>
    </r>
  </si>
  <si>
    <r>
      <rPr>
        <b/>
        <sz val="11"/>
        <color theme="0"/>
        <rFont val="HawnHelv"/>
      </rPr>
      <t>Table 6.51</t>
    </r>
    <r>
      <rPr>
        <sz val="11"/>
        <color theme="0"/>
        <rFont val="HawnHelv"/>
      </rPr>
      <t xml:space="preserve">  UH System Enrollment by Recent Public Charter School Graduates: Fall 2010-Fall 2020</t>
    </r>
  </si>
  <si>
    <r>
      <rPr>
        <b/>
        <sz val="11"/>
        <color theme="0"/>
        <rFont val="HawnHelv"/>
      </rPr>
      <t>Table 6.50</t>
    </r>
    <r>
      <rPr>
        <sz val="11"/>
        <color theme="0"/>
        <rFont val="HawnHelv"/>
      </rPr>
      <t xml:space="preserve">  UH System Enrollment by Recent Public Charter School Graduates: Fall 2020</t>
    </r>
  </si>
  <si>
    <r>
      <rPr>
        <b/>
        <sz val="11"/>
        <color theme="0"/>
        <rFont val="HawnHelv"/>
      </rPr>
      <t>Table 6.49</t>
    </r>
    <r>
      <rPr>
        <sz val="11"/>
        <color theme="0"/>
        <rFont val="HawnHelv"/>
      </rPr>
      <t xml:space="preserve">  UH System Enrollment by Recent High School Graduates: Fall 2020</t>
    </r>
  </si>
  <si>
    <r>
      <rPr>
        <b/>
        <sz val="11"/>
        <color theme="0"/>
        <rFont val="HawnHelv"/>
      </rPr>
      <t>Table 6.48</t>
    </r>
    <r>
      <rPr>
        <sz val="11"/>
        <color theme="0"/>
        <rFont val="HawnHelv"/>
      </rPr>
      <t xml:space="preserve">  UH Community College Enrollment by Ethnicity: Fall 2008-Fall 2020</t>
    </r>
  </si>
  <si>
    <r>
      <rPr>
        <b/>
        <sz val="11"/>
        <color theme="0"/>
        <rFont val="HawnHelv"/>
      </rPr>
      <t>Table 6.47</t>
    </r>
    <r>
      <rPr>
        <sz val="11"/>
        <color theme="0"/>
        <rFont val="HawnHelv"/>
      </rPr>
      <t xml:space="preserve">  UH Community College Enrollment by Ethnicity: Fall 2020</t>
    </r>
  </si>
  <si>
    <r>
      <rPr>
        <b/>
        <sz val="11"/>
        <color theme="0"/>
        <rFont val="HawnHelv"/>
      </rPr>
      <t>Table 6.46</t>
    </r>
    <r>
      <rPr>
        <sz val="11"/>
        <color theme="0"/>
        <rFont val="HawnHelv"/>
      </rPr>
      <t xml:space="preserve">  UH Community College Enrollment of Native Hawaiians by Ethnicity: Fall 2005-Fall 2020</t>
    </r>
  </si>
  <si>
    <r>
      <rPr>
        <b/>
        <sz val="11"/>
        <color theme="0"/>
        <rFont val="HawnHelv"/>
      </rPr>
      <t>Table 6.45</t>
    </r>
    <r>
      <rPr>
        <sz val="11"/>
        <color theme="0"/>
        <rFont val="HawnHelv"/>
      </rPr>
      <t xml:space="preserve"> UH Community College Enrollment of Native Hawaiians by Ethnicity and Ancestry: Fall 2005-Fall 2020</t>
    </r>
  </si>
  <si>
    <r>
      <rPr>
        <b/>
        <sz val="11"/>
        <color theme="0"/>
        <rFont val="HawnHelv"/>
      </rPr>
      <t>Table 6.44</t>
    </r>
    <r>
      <rPr>
        <sz val="11"/>
        <color theme="0"/>
        <rFont val="HawnHelv"/>
      </rPr>
      <t xml:space="preserve">  UH Community College Enrollment of Native Hawaiians by Ancestry: Fall 2005-Fall 2020</t>
    </r>
  </si>
  <si>
    <r>
      <rPr>
        <b/>
        <sz val="11"/>
        <color theme="0"/>
        <rFont val="HawnHelv"/>
      </rPr>
      <t>Table 6.43</t>
    </r>
    <r>
      <rPr>
        <sz val="11"/>
        <color theme="0"/>
        <rFont val="HawnHelv"/>
      </rPr>
      <t xml:space="preserve">  UH System Enrollment by Ethnicity: Fall 2003-Fall 2020</t>
    </r>
  </si>
  <si>
    <r>
      <rPr>
        <b/>
        <sz val="11"/>
        <color theme="0"/>
        <rFont val="HawnHelv"/>
      </rPr>
      <t>Table 6.42</t>
    </r>
    <r>
      <rPr>
        <sz val="11"/>
        <color theme="0"/>
        <rFont val="HawnHelv"/>
      </rPr>
      <t xml:space="preserve">  UH System Enrollment by Ethnicity: Fall 2020</t>
    </r>
  </si>
  <si>
    <r>
      <rPr>
        <b/>
        <sz val="11"/>
        <color theme="0"/>
        <rFont val="HawnHelv"/>
      </rPr>
      <t xml:space="preserve">Table 6.41 </t>
    </r>
    <r>
      <rPr>
        <sz val="11"/>
        <color theme="0"/>
        <rFont val="HawnHelv"/>
      </rPr>
      <t xml:space="preserve"> UH System Enrollment of Native Hawaiians (Ethnicity): Fall 2000-2020</t>
    </r>
  </si>
  <si>
    <r>
      <rPr>
        <b/>
        <sz val="11"/>
        <color theme="0"/>
        <rFont val="HawnHelv"/>
      </rPr>
      <t xml:space="preserve">Table 6.40 </t>
    </r>
    <r>
      <rPr>
        <sz val="11"/>
        <color theme="0"/>
        <rFont val="HawnHelv"/>
      </rPr>
      <t xml:space="preserve"> UH System Enrollment of Native Hawaiians by Ethnicity and Ancestry: Fall 2010-Fall 2020</t>
    </r>
  </si>
  <si>
    <r>
      <rPr>
        <b/>
        <sz val="11"/>
        <color theme="0"/>
        <rFont val="HawnHelv"/>
      </rPr>
      <t>Table 6.39</t>
    </r>
    <r>
      <rPr>
        <sz val="11"/>
        <color theme="0"/>
        <rFont val="HawnHelv"/>
      </rPr>
      <t xml:space="preserve">  UH System Enrollment of Native Hawaiians (Ethnicity and Ancestry): Fall  2005-Fall 2020</t>
    </r>
  </si>
  <si>
    <r>
      <rPr>
        <b/>
        <sz val="11"/>
        <color theme="0"/>
        <rFont val="HawnHelv"/>
      </rPr>
      <t xml:space="preserve">Table 6.38 </t>
    </r>
    <r>
      <rPr>
        <sz val="11"/>
        <color theme="0"/>
        <rFont val="HawnHelv"/>
      </rPr>
      <t xml:space="preserve"> UH System Enrollment of Native Hawaiians by Educational Level: Fall 2008-Fall 2020</t>
    </r>
  </si>
  <si>
    <r>
      <rPr>
        <b/>
        <sz val="11"/>
        <color theme="0"/>
        <rFont val="HawnHelv"/>
      </rPr>
      <t>Table 6.37</t>
    </r>
    <r>
      <rPr>
        <sz val="11"/>
        <color theme="0"/>
        <rFont val="HawnHelv"/>
      </rPr>
      <t xml:space="preserve">  UH Mänoa Enrollment of Native Hawaiians by Undergraduate/Graduate Level and Year: Fall 2020</t>
    </r>
  </si>
  <si>
    <r>
      <rPr>
        <b/>
        <sz val="11"/>
        <color theme="0"/>
        <rFont val="HawnHelv"/>
      </rPr>
      <t xml:space="preserve">Table 6.36 </t>
    </r>
    <r>
      <rPr>
        <sz val="11"/>
        <color theme="0"/>
        <rFont val="HawnHelv"/>
      </rPr>
      <t xml:space="preserve"> UH Mänoa Enrollment of Hawaiians by College/School and Undergraduate/Graduate Level: Fall 2010-Fall 2020</t>
    </r>
  </si>
  <si>
    <r>
      <rPr>
        <b/>
        <sz val="11"/>
        <color theme="0"/>
        <rFont val="HawnHelv"/>
      </rPr>
      <t>Table 6.35</t>
    </r>
    <r>
      <rPr>
        <sz val="11"/>
        <color theme="0"/>
        <rFont val="HawnHelv"/>
      </rPr>
      <t xml:space="preserve">  UH Mänoa Enrollment of Hawaiians by College/School: Fall 2008-Fall 2020</t>
    </r>
  </si>
  <si>
    <r>
      <rPr>
        <b/>
        <sz val="11"/>
        <color theme="0"/>
        <rFont val="HawnHelv"/>
      </rPr>
      <t xml:space="preserve">Table 6.34 </t>
    </r>
    <r>
      <rPr>
        <sz val="11"/>
        <color theme="0"/>
        <rFont val="HawnHelv"/>
      </rPr>
      <t xml:space="preserve"> UH System Enrollment of Native Hawaiians: Fall 1990-Fall 2020</t>
    </r>
  </si>
  <si>
    <r>
      <rPr>
        <b/>
        <sz val="11"/>
        <color theme="0"/>
        <rFont val="HawnHelv"/>
      </rPr>
      <t>Table 6.33</t>
    </r>
    <r>
      <rPr>
        <sz val="11"/>
        <color theme="0"/>
        <rFont val="HawnHelv"/>
      </rPr>
      <t xml:space="preserve">  School Enrollment for Population 3 Years and over by County in Hawaiÿi: 2021</t>
    </r>
  </si>
  <si>
    <r>
      <rPr>
        <b/>
        <sz val="11"/>
        <color theme="0"/>
        <rFont val="HawnHelv"/>
      </rPr>
      <t>Table 6.32</t>
    </r>
    <r>
      <rPr>
        <sz val="11"/>
        <color theme="0"/>
        <rFont val="HawnHelv"/>
      </rPr>
      <t xml:space="preserve">  School Enrollment by Race-Ethnicity in Hawaiÿi: 2021</t>
    </r>
  </si>
  <si>
    <r>
      <rPr>
        <b/>
        <sz val="11"/>
        <color theme="0"/>
        <rFont val="HawnHelv"/>
      </rPr>
      <t>Table 6.31</t>
    </r>
    <r>
      <rPr>
        <sz val="11"/>
        <color theme="0"/>
        <rFont val="HawnHelv"/>
      </rPr>
      <t xml:space="preserve">  Native Hawaiian School Enrollment in the State of Hawaiÿi: 2010-2021</t>
    </r>
  </si>
  <si>
    <r>
      <rPr>
        <b/>
        <sz val="11"/>
        <color theme="0"/>
        <rFont val="HawnHelv"/>
      </rPr>
      <t>Table 6.30</t>
    </r>
    <r>
      <rPr>
        <sz val="11"/>
        <color theme="0"/>
        <rFont val="HawnHelv"/>
      </rPr>
      <t xml:space="preserve">  Public School Native Hawaiian Enrollment by School District in Hawaiÿi: SY 2015-2016</t>
    </r>
  </si>
  <si>
    <r>
      <rPr>
        <b/>
        <sz val="11"/>
        <color theme="0"/>
        <rFont val="HawnHelv"/>
      </rPr>
      <t>Table 6.29</t>
    </r>
    <r>
      <rPr>
        <sz val="11"/>
        <color theme="0"/>
        <rFont val="HawnHelv"/>
      </rPr>
      <t xml:space="preserve">  Public School Native Hawaiian Enrollment by Grade in Hawaiÿi: SY 2015-2016</t>
    </r>
  </si>
  <si>
    <r>
      <rPr>
        <b/>
        <sz val="11"/>
        <color theme="0"/>
        <rFont val="HawnHelv"/>
      </rPr>
      <t>Table 6.28</t>
    </r>
    <r>
      <rPr>
        <sz val="11"/>
        <color theme="0"/>
        <rFont val="HawnHelv"/>
      </rPr>
      <t xml:space="preserve">  Public School Native Hawaiian Enrollment by Grade and District in Hawaiÿi: SY 2017-2018</t>
    </r>
  </si>
  <si>
    <r>
      <rPr>
        <b/>
        <sz val="11"/>
        <color theme="0"/>
        <rFont val="HawnHelv"/>
      </rPr>
      <t>Table 6.27</t>
    </r>
    <r>
      <rPr>
        <sz val="11"/>
        <color theme="0"/>
        <rFont val="HawnHelv"/>
      </rPr>
      <t xml:space="preserve">  Public School Native Hawaiian Enrollment by Island and Complex in Hawaiÿi: SY 2017-2018</t>
    </r>
  </si>
  <si>
    <r>
      <rPr>
        <b/>
        <sz val="11"/>
        <color theme="0"/>
        <rFont val="HawnHelv"/>
      </rPr>
      <t xml:space="preserve">Table 6.25  </t>
    </r>
    <r>
      <rPr>
        <sz val="11"/>
        <color theme="0"/>
        <rFont val="HawnHelv"/>
      </rPr>
      <t>Public School Students Achieving ACT Test Benchmark Scores in Hawai‘i by Subject Area: SY2012-2013 - SY2017-2018</t>
    </r>
  </si>
  <si>
    <r>
      <rPr>
        <b/>
        <sz val="11"/>
        <color theme="0"/>
        <rFont val="HawnHelv"/>
      </rPr>
      <t xml:space="preserve">Table 6.24 </t>
    </r>
    <r>
      <rPr>
        <sz val="11"/>
        <color theme="0"/>
        <rFont val="HawnHelv"/>
      </rPr>
      <t xml:space="preserve"> Public School Students Who Took the ACT Test by Complex Area in Hawai‘i: SY 2012‑2013 - SY2017-2018</t>
    </r>
  </si>
  <si>
    <r>
      <rPr>
        <b/>
        <sz val="11"/>
        <color theme="0"/>
        <rFont val="HawnHelv"/>
        <scheme val="minor"/>
      </rPr>
      <t>Table 6.23</t>
    </r>
    <r>
      <rPr>
        <sz val="11"/>
        <color theme="0"/>
        <rFont val="HawnHelv"/>
        <scheme val="minor"/>
      </rPr>
      <t xml:space="preserve"> Public School Students Earning Credit in a Dual Credit Program in Hawai‘i: SY2012-2013 to SY2017-2018</t>
    </r>
  </si>
  <si>
    <r>
      <rPr>
        <b/>
        <sz val="11"/>
        <color theme="0"/>
        <rFont val="HawnHelv"/>
        <scheme val="minor"/>
      </rPr>
      <t xml:space="preserve">Table 6.22 </t>
    </r>
    <r>
      <rPr>
        <sz val="11"/>
        <color theme="0"/>
        <rFont val="HawnHelv"/>
        <scheme val="minor"/>
      </rPr>
      <t xml:space="preserve"> Public School Students Enrolled in a Dual Credit Program in Hawai‘i: SY2012-2013 to SY2017-2018</t>
    </r>
  </si>
  <si>
    <r>
      <rPr>
        <b/>
        <sz val="11"/>
        <color theme="0"/>
        <rFont val="HawnHelv"/>
      </rPr>
      <t xml:space="preserve">Table 6.21  </t>
    </r>
    <r>
      <rPr>
        <sz val="11"/>
        <color theme="0"/>
        <rFont val="HawnHelv"/>
      </rPr>
      <t>Public School Students Who Completed the Career and Technical Education (CTE) Program in Hawai‘i by Complex Area: SY2013-2014 to SY2017-2018</t>
    </r>
  </si>
  <si>
    <r>
      <rPr>
        <b/>
        <sz val="11"/>
        <color theme="0"/>
        <rFont val="HawnHelv"/>
      </rPr>
      <t xml:space="preserve">Table 6.20  </t>
    </r>
    <r>
      <rPr>
        <sz val="11"/>
        <color theme="0"/>
        <rFont val="HawnHelv"/>
      </rPr>
      <t>Public School Students Who Participated in the Career and Technical Education (CTE) Program in Hawai‘I by Complex Area: SY2013-2014 to SY2017-2018</t>
    </r>
  </si>
  <si>
    <r>
      <rPr>
        <b/>
        <sz val="11"/>
        <color theme="0"/>
        <rFont val="HawnHelv"/>
        <scheme val="minor"/>
      </rPr>
      <t xml:space="preserve">Table 6.19  </t>
    </r>
    <r>
      <rPr>
        <sz val="11"/>
        <color theme="0"/>
        <rFont val="HawnHelv"/>
        <scheme val="minor"/>
      </rPr>
      <t>Public School Students Retained by Grade in Hawai‘i: SY 2013‑2014 to SY2017-2018</t>
    </r>
  </si>
  <si>
    <r>
      <rPr>
        <b/>
        <sz val="11"/>
        <color theme="0"/>
        <rFont val="HawnHelv"/>
      </rPr>
      <t xml:space="preserve">Table 6.18  </t>
    </r>
    <r>
      <rPr>
        <sz val="11"/>
        <color theme="0"/>
        <rFont val="HawnHelv"/>
      </rPr>
      <t>Math Proficiency of Native Hawaiian Students by Island, School District, School Complex, Grade, and School in Hawai‘i: SY 2014‑2015 to SY2017-18</t>
    </r>
  </si>
  <si>
    <r>
      <rPr>
        <b/>
        <sz val="11"/>
        <color theme="0"/>
        <rFont val="HawnHelv"/>
      </rPr>
      <t xml:space="preserve">Table 6.17 </t>
    </r>
    <r>
      <rPr>
        <sz val="11"/>
        <color theme="0"/>
        <rFont val="HawnHelv"/>
      </rPr>
      <t xml:space="preserve"> English Language Arts (ELA) Proficiency of Native Hawaiian Students by Island, School District, School Complex, and Grade in Hawai‘i: SY 2014‑2015 to SY2017-18</t>
    </r>
  </si>
  <si>
    <r>
      <rPr>
        <b/>
        <sz val="11"/>
        <color theme="0"/>
        <rFont val="HawnHelv"/>
        <scheme val="minor"/>
      </rPr>
      <t xml:space="preserve">Table 6.16 </t>
    </r>
    <r>
      <rPr>
        <sz val="11"/>
        <color theme="0"/>
        <rFont val="HawnHelv"/>
        <scheme val="minor"/>
      </rPr>
      <t xml:space="preserve"> Public School Students Receiving a Suspension by Grade in Hawai‘i: SY 2012‑2013 to SY2017-2018</t>
    </r>
  </si>
  <si>
    <r>
      <rPr>
        <b/>
        <sz val="11"/>
        <color theme="0"/>
        <rFont val="HawnHelv"/>
        <scheme val="minor"/>
      </rPr>
      <t xml:space="preserve">Table 6.15  </t>
    </r>
    <r>
      <rPr>
        <sz val="11"/>
        <color theme="0"/>
        <rFont val="HawnHelv"/>
        <scheme val="minor"/>
      </rPr>
      <t>Chronic Absenteeism in Native Hawaiian Public School Students by Island, School District, School Complex, Grade, and School in Hawai‘i: SY 2014‑2015 to SY2017-18</t>
    </r>
  </si>
  <si>
    <t>Private School Student Enrollment in Hawai‘i: SY 2022-2023</t>
  </si>
  <si>
    <r>
      <rPr>
        <b/>
        <sz val="11"/>
        <color theme="0"/>
        <rFont val="HawnHelv"/>
      </rPr>
      <t>Table 6.14</t>
    </r>
    <r>
      <rPr>
        <sz val="11"/>
        <color theme="0"/>
        <rFont val="HawnHelv"/>
      </rPr>
      <t xml:space="preserve">  Private School Student Enrollment in Hawai‘i: SY 2022-2023</t>
    </r>
  </si>
  <si>
    <t>"The following schools from O‘ahu are not included in this year’s report: Pearl Harbor Christian Academy (Leeward), Ko'olau Baptist Academy (Windward)</t>
  </si>
  <si>
    <r>
      <t>Source:</t>
    </r>
    <r>
      <rPr>
        <sz val="10"/>
        <rFont val="HawnHelv"/>
      </rPr>
      <t xml:space="preserve"> Hawaii Association of Independent Schools (HAIS). Private School Enrollment Report 2022-2023</t>
    </r>
  </si>
  <si>
    <r>
      <rPr>
        <b/>
        <sz val="11"/>
        <color theme="0"/>
        <rFont val="HawnHelv"/>
      </rPr>
      <t>Table 6.14</t>
    </r>
    <r>
      <rPr>
        <sz val="11"/>
        <color theme="0"/>
        <rFont val="HawnHelv"/>
      </rPr>
      <t xml:space="preserve">  Private School Student Enrollment in Hawai‘i: SY 2021-2022</t>
    </r>
  </si>
  <si>
    <r>
      <t>Source:</t>
    </r>
    <r>
      <rPr>
        <sz val="10"/>
        <rFont val="HawnHelv"/>
      </rPr>
      <t xml:space="preserve"> Hawaii Association of Independent Schools (HAIS). Private School Enrollment Report 2021-2022</t>
    </r>
  </si>
  <si>
    <r>
      <rPr>
        <b/>
        <sz val="10"/>
        <rFont val="HawnHelv"/>
      </rPr>
      <t>Table 6.14</t>
    </r>
    <r>
      <rPr>
        <sz val="10"/>
        <rFont val="HawnHelv"/>
      </rPr>
      <t xml:space="preserve">  Private School Student Enrollment in Hawai‘i: SY 2020-2021</t>
    </r>
  </si>
  <si>
    <t>Public Schools Race-Ethnicity of Students in Hawai‘i: SY 2011-12 to SY 2021-22</t>
  </si>
  <si>
    <t>Public School Expenditure per Pupil in Hawaiÿi: SY 1990-91 to SY 2018-19</t>
  </si>
  <si>
    <t>Public School Four Year Graduation and Dropout Rates in Hawai‘i: SY 2001-02 to SY 2021-22</t>
  </si>
  <si>
    <t>Enrollment of Students with Special Needs Public School Students in Hawaiÿi: SY 2005-06 to SY2021-22</t>
  </si>
  <si>
    <t>Special Needs Affecting Public School Students in Hawaii: SY1999-2000 to  SY2021-22</t>
  </si>
  <si>
    <t>Public School Race-Ethnicity of Classroom Teachers in Hawai‘i: SY2011-2012 to SY2021-22</t>
  </si>
  <si>
    <t>Public School Chapter 19 Suspensions by Type of Incident in Hawaiÿi: SY1997-98 to SY 2021-22</t>
  </si>
  <si>
    <r>
      <rPr>
        <b/>
        <sz val="11"/>
        <color theme="0"/>
        <rFont val="HawnHelv"/>
      </rPr>
      <t xml:space="preserve">Table 6.01 </t>
    </r>
    <r>
      <rPr>
        <sz val="11"/>
        <color theme="0"/>
        <rFont val="HawnHelv"/>
      </rPr>
      <t xml:space="preserve"> Public Schools Race-Ethnicity of Students in Hawai‘i: SY 2011-12 to SY2021-22</t>
    </r>
  </si>
  <si>
    <t>SY 2021-22</t>
  </si>
  <si>
    <r>
      <rPr>
        <b/>
        <sz val="11"/>
        <color theme="0"/>
        <rFont val="HawnHelv"/>
        <scheme val="minor"/>
      </rPr>
      <t>Table 6.02</t>
    </r>
    <r>
      <rPr>
        <sz val="11"/>
        <color theme="0"/>
        <rFont val="HawnHelv"/>
        <scheme val="minor"/>
      </rPr>
      <t xml:space="preserve">  Public School Expenditure per Pupil in Hawaiÿi: SY1990-91 to SY2018-19</t>
    </r>
  </si>
  <si>
    <r>
      <rPr>
        <b/>
        <sz val="11"/>
        <color theme="0"/>
        <rFont val="HawnHelv"/>
      </rPr>
      <t>Table 6.03</t>
    </r>
    <r>
      <rPr>
        <sz val="11"/>
        <color theme="0"/>
        <rFont val="HawnHelv"/>
      </rPr>
      <t xml:space="preserve">  Public School Four Year Graduation and Dropout Rates in Hawai‘i: SY2001-02 to SY2021-22</t>
    </r>
  </si>
  <si>
    <r>
      <rPr>
        <b/>
        <sz val="11"/>
        <color theme="0"/>
        <rFont val="HawnHelv"/>
      </rPr>
      <t>Table 6.04</t>
    </r>
    <r>
      <rPr>
        <sz val="11"/>
        <color theme="0"/>
        <rFont val="HawnHelv"/>
      </rPr>
      <t xml:space="preserve">  Enrollment of Students with Special Needs Public School Students in Hawaiÿi: SY 2005-06 to SY2021-22</t>
    </r>
  </si>
  <si>
    <r>
      <rPr>
        <b/>
        <sz val="11"/>
        <color theme="0"/>
        <rFont val="HawnHelv"/>
      </rPr>
      <t>Table 6.05</t>
    </r>
    <r>
      <rPr>
        <sz val="11"/>
        <color theme="0"/>
        <rFont val="HawnHelv"/>
      </rPr>
      <t xml:space="preserve">  Special Needs Affecting Public School Students in Hawaii: SY1999-2000 to SY2021-22</t>
    </r>
  </si>
  <si>
    <r>
      <rPr>
        <b/>
        <sz val="11"/>
        <color theme="0"/>
        <rFont val="HawnHelv"/>
      </rPr>
      <t>Table 6.10</t>
    </r>
    <r>
      <rPr>
        <sz val="11"/>
        <color theme="0"/>
        <rFont val="HawnHelv"/>
      </rPr>
      <t xml:space="preserve">  Public School Race-Ethnicity of Classroom Teachers in Hawai‘i: SY2011-2012 to SY2021-22</t>
    </r>
  </si>
  <si>
    <r>
      <rPr>
        <b/>
        <sz val="11"/>
        <color theme="0"/>
        <rFont val="HawnHelv"/>
      </rPr>
      <t>Table 6.11</t>
    </r>
    <r>
      <rPr>
        <sz val="11"/>
        <color theme="0"/>
        <rFont val="HawnHelv"/>
      </rPr>
      <t xml:space="preserve">  Public School Chapter 19 Suspensions by Type of Incident in Hawaiÿi: SY1997-1998 to SY2021-22</t>
    </r>
  </si>
  <si>
    <t>2021-22*</t>
  </si>
  <si>
    <t>2022-23</t>
  </si>
  <si>
    <r>
      <rPr>
        <b/>
        <sz val="11"/>
        <color theme="0"/>
        <rFont val="HawnHelv"/>
      </rPr>
      <t xml:space="preserve">Table 6.26 </t>
    </r>
    <r>
      <rPr>
        <sz val="11"/>
        <color theme="0"/>
        <rFont val="HawnHelv"/>
      </rPr>
      <t xml:space="preserve"> Public/Private School Enrollment in Hawai‘i: SY 1986-1987 to SY 2022-2023</t>
    </r>
  </si>
  <si>
    <t>Public/Private School Enrollment in Hawai‘i: SY 1986-1987 to SY 2022-2023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</si>
</sst>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6" formatCode="&quot;$&quot;#,##0_);[Red]\(&quot;$&quot;#,##0\)"/>
    <numFmt numFmtId="43" formatCode="_(* #,##0.00_);_(* \(#,##0.00\);_(* &quot;-&quot;??_);_(@_)"/>
    <numFmt numFmtId="164" formatCode="0.0%"/>
    <numFmt numFmtId="165" formatCode="0.0"/>
    <numFmt numFmtId="166" formatCode="##,###"/>
    <numFmt numFmtId="167" formatCode="#,##0.0"/>
    <numFmt numFmtId="168" formatCode="0.0\%"/>
    <numFmt numFmtId="169" formatCode="_(* #,##0_);_(* \(#,##0\);_(* &quot;-&quot;??_);_(@_)"/>
    <numFmt numFmtId="170" formatCode="\$#,##0"/>
    <numFmt numFmtId="171" formatCode="###0"/>
    <numFmt numFmtId="172" formatCode="0.0_);\(0.0\)"/>
    <numFmt numFmtId="173" formatCode="#,##0.0_);\(#,##0.0\)"/>
    <numFmt numFmtId="174" formatCode="0.0%\ "/>
    <numFmt numFmtId="175" formatCode="@\ "/>
    <numFmt numFmtId="176" formatCode="&quot;$&quot;#,##0_);[Red]\(&quot;$&quot;#,##0\)\ "/>
  </numFmts>
  <fonts count="128">
    <font>
      <sz val="11"/>
      <color theme="1"/>
      <name val="HawnHelv"/>
      <family val="2"/>
    </font>
    <font>
      <sz val="10"/>
      <color theme="1"/>
      <name val="HawnHelv"/>
      <family val="2"/>
    </font>
    <font>
      <sz val="11"/>
      <color theme="1"/>
      <name val="HawnHelv"/>
      <family val="2"/>
    </font>
    <font>
      <sz val="10"/>
      <name val="Arial"/>
      <family val="2"/>
    </font>
    <font>
      <sz val="10"/>
      <name val="HawnHelv"/>
    </font>
    <font>
      <sz val="10"/>
      <name val="MS Sans Serif"/>
      <family val="2"/>
    </font>
    <font>
      <b/>
      <u/>
      <sz val="12"/>
      <name val="HawnHelv"/>
    </font>
    <font>
      <sz val="12"/>
      <color rgb="FFFF0000"/>
      <name val="HawnHelv"/>
    </font>
    <font>
      <sz val="11"/>
      <name val="HawnHelv"/>
    </font>
    <font>
      <sz val="11"/>
      <color theme="1"/>
      <name val="HawnHelv"/>
    </font>
    <font>
      <b/>
      <sz val="11"/>
      <name val="HawnHelv"/>
    </font>
    <font>
      <b/>
      <sz val="11"/>
      <color theme="1"/>
      <name val="HawnHelv"/>
    </font>
    <font>
      <sz val="12"/>
      <name val="HawnHelv"/>
    </font>
    <font>
      <sz val="11"/>
      <color rgb="FF000000"/>
      <name val="HawnHelv"/>
    </font>
    <font>
      <b/>
      <sz val="10"/>
      <color rgb="FFFFFFFF"/>
      <name val="HawnHelv"/>
    </font>
    <font>
      <sz val="10"/>
      <color rgb="FF000000"/>
      <name val="HawnHelv"/>
    </font>
    <font>
      <b/>
      <sz val="10"/>
      <color rgb="FF000000"/>
      <name val="HawnHelv"/>
    </font>
    <font>
      <b/>
      <sz val="10"/>
      <color theme="1"/>
      <name val="HawnHelv"/>
    </font>
    <font>
      <sz val="10"/>
      <color theme="1"/>
      <name val="HawnHelv"/>
    </font>
    <font>
      <sz val="9"/>
      <color rgb="FF000000"/>
      <name val="HawnHelv"/>
    </font>
    <font>
      <vertAlign val="superscript"/>
      <sz val="11"/>
      <color rgb="FF000000"/>
      <name val="HawnHelv"/>
    </font>
    <font>
      <sz val="11"/>
      <name val="HawnHelv"/>
      <family val="2"/>
    </font>
    <font>
      <b/>
      <sz val="10"/>
      <name val="HawnHelv"/>
    </font>
    <font>
      <vertAlign val="superscript"/>
      <sz val="10"/>
      <name val="HawnHelv"/>
    </font>
    <font>
      <sz val="9"/>
      <name val="HawnHelv"/>
    </font>
    <font>
      <b/>
      <sz val="10"/>
      <name val="HawnHelv"/>
      <family val="2"/>
    </font>
    <font>
      <sz val="10"/>
      <name val="HawnHelv"/>
      <family val="2"/>
    </font>
    <font>
      <i/>
      <sz val="10"/>
      <name val="HawnHelv"/>
    </font>
    <font>
      <b/>
      <sz val="11"/>
      <color theme="0"/>
      <name val="HawnHelv"/>
    </font>
    <font>
      <b/>
      <sz val="10"/>
      <color theme="0"/>
      <name val="HawnHelv"/>
    </font>
    <font>
      <sz val="10"/>
      <color theme="0"/>
      <name val="HawnHelv"/>
    </font>
    <font>
      <sz val="11"/>
      <name val="HawnHelv"/>
      <scheme val="minor"/>
    </font>
    <font>
      <sz val="10"/>
      <name val="HawnHelv"/>
      <scheme val="minor"/>
    </font>
    <font>
      <b/>
      <sz val="10"/>
      <name val="HawnHelv"/>
      <scheme val="minor"/>
    </font>
    <font>
      <b/>
      <sz val="12"/>
      <color theme="1"/>
      <name val="HawnHelv"/>
    </font>
    <font>
      <sz val="11"/>
      <color indexed="8"/>
      <name val="HawnHelv"/>
    </font>
    <font>
      <sz val="10"/>
      <color indexed="8"/>
      <name val="HawnHelv"/>
    </font>
    <font>
      <b/>
      <sz val="11"/>
      <color indexed="8"/>
      <name val="HawnHelv"/>
    </font>
    <font>
      <sz val="9"/>
      <color theme="1"/>
      <name val="HawnHelv"/>
    </font>
    <font>
      <b/>
      <sz val="10"/>
      <color indexed="8"/>
      <name val="HawnHelv"/>
    </font>
    <font>
      <vertAlign val="superscript"/>
      <sz val="10"/>
      <color rgb="FF000000"/>
      <name val="HawnHelv"/>
    </font>
    <font>
      <b/>
      <sz val="14"/>
      <color theme="1"/>
      <name val="HawnHelv"/>
    </font>
    <font>
      <b/>
      <sz val="14"/>
      <color theme="0"/>
      <name val="HawnHelv"/>
    </font>
    <font>
      <b/>
      <sz val="22"/>
      <color theme="0"/>
      <name val="HawnHelv"/>
    </font>
    <font>
      <sz val="10"/>
      <color indexed="8"/>
      <name val="HawnHelv"/>
      <scheme val="minor"/>
    </font>
    <font>
      <sz val="10"/>
      <name val="HawnHelv"/>
      <family val="2"/>
      <scheme val="minor"/>
    </font>
    <font>
      <sz val="10"/>
      <name val="HawnHelv"/>
      <scheme val="major"/>
    </font>
    <font>
      <sz val="10"/>
      <color theme="1"/>
      <name val="HawnHelv"/>
      <scheme val="minor"/>
    </font>
    <font>
      <b/>
      <sz val="18"/>
      <color theme="0"/>
      <name val="HawnHelv"/>
    </font>
    <font>
      <sz val="10"/>
      <color indexed="8"/>
      <name val="HawnHelv"/>
      <scheme val="major"/>
    </font>
    <font>
      <b/>
      <vertAlign val="superscript"/>
      <sz val="10"/>
      <color theme="0"/>
      <name val="HawnHelv"/>
    </font>
    <font>
      <u/>
      <sz val="11"/>
      <color rgb="FFFF0000"/>
      <name val="HawnHelv"/>
      <family val="2"/>
    </font>
    <font>
      <sz val="11"/>
      <color theme="1"/>
      <name val="HawnHelv"/>
      <scheme val="minor"/>
    </font>
    <font>
      <vertAlign val="superscript"/>
      <sz val="10"/>
      <name val="HawnHelv"/>
      <scheme val="minor"/>
    </font>
    <font>
      <b/>
      <sz val="11"/>
      <color theme="7" tint="-0.499984740745262"/>
      <name val="HawnHelv"/>
    </font>
    <font>
      <u/>
      <sz val="11"/>
      <color rgb="FF0044CC"/>
      <name val="HawnHelv"/>
    </font>
    <font>
      <b/>
      <sz val="10"/>
      <color rgb="FFFF0000"/>
      <name val="HawnHelv"/>
    </font>
    <font>
      <b/>
      <sz val="9"/>
      <color theme="0"/>
      <name val="HawnHelv"/>
    </font>
    <font>
      <sz val="9"/>
      <color theme="1"/>
      <name val="HawnHelv"/>
      <scheme val="minor"/>
    </font>
    <font>
      <sz val="10"/>
      <color theme="1"/>
      <name val="HawnHelv"/>
      <family val="2"/>
      <scheme val="minor"/>
    </font>
    <font>
      <b/>
      <sz val="9"/>
      <name val="HawnHelv"/>
    </font>
    <font>
      <b/>
      <sz val="10"/>
      <color theme="1"/>
      <name val="HawnHelv"/>
      <scheme val="minor"/>
    </font>
    <font>
      <sz val="9"/>
      <color indexed="8"/>
      <name val="HawnHelv"/>
    </font>
    <font>
      <b/>
      <sz val="9"/>
      <color theme="0"/>
      <name val="HawnHelv"/>
      <scheme val="minor"/>
    </font>
    <font>
      <sz val="10"/>
      <color rgb="FF000000"/>
      <name val="HawnHelv"/>
      <scheme val="minor"/>
    </font>
    <font>
      <b/>
      <sz val="10"/>
      <color theme="0"/>
      <name val="HawnHelv"/>
      <scheme val="minor"/>
    </font>
    <font>
      <sz val="10"/>
      <color theme="1"/>
      <name val="HawnHelv"/>
      <family val="2"/>
    </font>
    <font>
      <sz val="10"/>
      <name val="Calibri"/>
      <family val="2"/>
    </font>
    <font>
      <sz val="14"/>
      <color theme="1"/>
      <name val="HawnHelv"/>
    </font>
    <font>
      <sz val="10"/>
      <color rgb="FFFF0000"/>
      <name val="HawnHelv"/>
      <scheme val="minor"/>
    </font>
    <font>
      <sz val="22"/>
      <color theme="1"/>
      <name val="HawnHelv"/>
    </font>
    <font>
      <sz val="10"/>
      <color theme="1"/>
      <name val="Arial"/>
      <family val="2"/>
    </font>
    <font>
      <i/>
      <sz val="10"/>
      <name val="HawnHelv"/>
      <scheme val="minor"/>
    </font>
    <font>
      <sz val="10"/>
      <name val="Times New Roman"/>
      <family val="1"/>
    </font>
    <font>
      <b/>
      <sz val="11"/>
      <color theme="1"/>
      <name val="HawnHelv"/>
      <scheme val="minor"/>
    </font>
    <font>
      <sz val="36"/>
      <color theme="1"/>
      <name val="HawnHelv"/>
    </font>
    <font>
      <vertAlign val="superscript"/>
      <sz val="10"/>
      <color theme="1"/>
      <name val="HawnHelv"/>
    </font>
    <font>
      <b/>
      <vertAlign val="superscript"/>
      <sz val="9"/>
      <color theme="0"/>
      <name val="HawnHelv"/>
    </font>
    <font>
      <sz val="10"/>
      <color indexed="8"/>
      <name val="Arial"/>
      <family val="2"/>
    </font>
    <font>
      <sz val="10"/>
      <color theme="1"/>
      <name val="Times New Roman"/>
      <family val="1"/>
    </font>
    <font>
      <sz val="26"/>
      <color theme="1"/>
      <name val="HawnHelv"/>
    </font>
    <font>
      <b/>
      <sz val="10"/>
      <name val="Arial"/>
      <family val="2"/>
    </font>
    <font>
      <sz val="16"/>
      <color theme="1"/>
      <name val="HawnHelv"/>
    </font>
    <font>
      <sz val="34"/>
      <color theme="1"/>
      <name val="HawnHelv"/>
    </font>
    <font>
      <sz val="10"/>
      <color rgb="FFFF0000"/>
      <name val="HawnHelv"/>
    </font>
    <font>
      <sz val="10"/>
      <color rgb="FF000000"/>
      <name val="Arial"/>
      <family val="2"/>
    </font>
    <font>
      <sz val="11"/>
      <color theme="0"/>
      <name val="HawnHelv"/>
    </font>
    <font>
      <sz val="11"/>
      <color theme="0"/>
      <name val="HawnHelv"/>
      <scheme val="minor"/>
    </font>
    <font>
      <b/>
      <sz val="11"/>
      <color theme="0"/>
      <name val="HawnHelv"/>
      <scheme val="minor"/>
    </font>
    <font>
      <sz val="20"/>
      <name val="HawnHelv"/>
    </font>
    <font>
      <sz val="20"/>
      <color theme="1"/>
      <name val="HawnHelv"/>
    </font>
    <font>
      <sz val="26"/>
      <name val="HawnHelv"/>
    </font>
    <font>
      <sz val="20"/>
      <color theme="1"/>
      <name val="HawnHelv"/>
      <family val="2"/>
    </font>
    <font>
      <sz val="26"/>
      <color theme="1"/>
      <name val="HawnHelv"/>
      <family val="2"/>
    </font>
    <font>
      <sz val="20"/>
      <name val="HawnHelv"/>
      <family val="2"/>
    </font>
    <font>
      <sz val="20"/>
      <color theme="1"/>
      <name val="HawnHelv"/>
      <scheme val="minor"/>
    </font>
    <font>
      <sz val="20"/>
      <name val="HawnHelv"/>
      <scheme val="minor"/>
    </font>
    <font>
      <sz val="10"/>
      <color theme="0"/>
      <name val="HawnHelv"/>
      <scheme val="minor"/>
    </font>
    <font>
      <sz val="10"/>
      <color theme="1"/>
      <name val="Century Gothic"/>
      <family val="2"/>
    </font>
    <font>
      <i/>
      <sz val="10"/>
      <color theme="1"/>
      <name val="HawnHelv"/>
    </font>
    <font>
      <i/>
      <sz val="10"/>
      <color theme="1"/>
      <name val="HawnHelv"/>
      <family val="2"/>
    </font>
    <font>
      <i/>
      <sz val="10"/>
      <color theme="1"/>
      <name val="Century Gothic"/>
      <family val="2"/>
    </font>
    <font>
      <i/>
      <sz val="10"/>
      <color theme="1"/>
      <name val="HawnHelv"/>
      <scheme val="minor"/>
    </font>
    <font>
      <b/>
      <sz val="9"/>
      <color theme="1"/>
      <name val="HawnHelv"/>
    </font>
    <font>
      <sz val="9"/>
      <color indexed="8"/>
      <name val="HawnHelv"/>
      <scheme val="minor"/>
    </font>
    <font>
      <i/>
      <sz val="9"/>
      <color rgb="FF000000"/>
      <name val="HawnHelv"/>
      <scheme val="minor"/>
    </font>
    <font>
      <sz val="9"/>
      <color rgb="FF000000"/>
      <name val="HawnHelv"/>
      <scheme val="minor"/>
    </font>
    <font>
      <sz val="9"/>
      <color indexed="8"/>
      <name val="Arial"/>
      <family val="2"/>
    </font>
    <font>
      <sz val="14"/>
      <name val="HawnHelv"/>
    </font>
    <font>
      <sz val="22"/>
      <name val="HawnHelv"/>
    </font>
    <font>
      <sz val="28"/>
      <color theme="1"/>
      <name val="HawnHelv"/>
    </font>
    <font>
      <sz val="28"/>
      <name val="HawnHelv"/>
    </font>
    <font>
      <vertAlign val="superscript"/>
      <sz val="9"/>
      <name val="HawnHelv"/>
    </font>
    <font>
      <sz val="20"/>
      <color theme="1"/>
      <name val="HawnHelv"/>
      <family val="2"/>
      <scheme val="minor"/>
    </font>
    <font>
      <sz val="24"/>
      <color theme="1"/>
      <name val="HawnHelv"/>
    </font>
    <font>
      <sz val="10"/>
      <color indexed="8"/>
      <name val="HawnHelv"/>
      <family val="2"/>
      <scheme val="minor"/>
    </font>
    <font>
      <sz val="28"/>
      <color theme="1"/>
      <name val="HawnHelv"/>
      <scheme val="minor"/>
    </font>
    <font>
      <sz val="14"/>
      <color theme="1"/>
      <name val="HawnHelv"/>
      <scheme val="minor"/>
    </font>
    <font>
      <sz val="22"/>
      <color theme="1"/>
      <name val="HawnHelv"/>
      <scheme val="minor"/>
    </font>
    <font>
      <vertAlign val="superscript"/>
      <sz val="10"/>
      <color theme="1"/>
      <name val="HawnHelv"/>
      <scheme val="minor"/>
    </font>
    <font>
      <sz val="12"/>
      <color theme="1"/>
      <name val="HawnHelv"/>
      <family val="2"/>
      <scheme val="minor"/>
    </font>
    <font>
      <sz val="24"/>
      <color theme="1"/>
      <name val="HawnHelv"/>
      <scheme val="minor"/>
    </font>
    <font>
      <sz val="18"/>
      <name val="HawnHelv"/>
    </font>
    <font>
      <sz val="24"/>
      <name val="HawnHelv"/>
    </font>
    <font>
      <sz val="11"/>
      <color rgb="FF000000"/>
      <name val="HawnHelv"/>
      <family val="2"/>
    </font>
    <font>
      <b/>
      <sz val="9"/>
      <color rgb="FFFFFFFF"/>
      <name val="HawnHelv"/>
    </font>
    <font>
      <sz val="26"/>
      <name val="HawnHelv"/>
      <scheme val="minor"/>
    </font>
    <font>
      <sz val="16"/>
      <name val="HawnHelv"/>
    </font>
  </fonts>
  <fills count="26">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rgb="FF4F5838"/>
        <bgColor indexed="64"/>
      </patternFill>
    </fill>
    <fill>
      <patternFill patternType="solid">
        <fgColor rgb="FFEBEEE3"/>
        <bgColor indexed="64"/>
      </patternFill>
    </fill>
    <fill>
      <patternFill patternType="solid">
        <fgColor rgb="FF768554"/>
        <bgColor indexed="64"/>
      </patternFill>
    </fill>
    <fill>
      <patternFill patternType="solid">
        <fgColor theme="7" tint="-0.499984740745262"/>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6D7B4D"/>
        <bgColor indexed="64"/>
      </patternFill>
    </fill>
    <fill>
      <patternFill patternType="solid">
        <fgColor theme="2" tint="0.79998168889431442"/>
        <bgColor indexed="64"/>
      </patternFill>
    </fill>
    <fill>
      <patternFill patternType="solid">
        <fgColor theme="5" tint="0.79998168889431442"/>
        <bgColor indexed="64"/>
      </patternFill>
    </fill>
    <fill>
      <patternFill patternType="solid">
        <fgColor rgb="FF4F5838"/>
        <bgColor rgb="FF000000"/>
      </patternFill>
    </fill>
    <fill>
      <patternFill patternType="solid">
        <fgColor rgb="FFEDEEE6"/>
        <bgColor rgb="FF000000"/>
      </patternFill>
    </fill>
    <fill>
      <patternFill patternType="solid">
        <fgColor theme="5" tint="0.79998168889431442"/>
        <bgColor rgb="FF000000"/>
      </patternFill>
    </fill>
    <fill>
      <patternFill patternType="solid">
        <fgColor theme="7" tint="0.79998168889431442"/>
        <bgColor rgb="FF000000"/>
      </patternFill>
    </fill>
    <fill>
      <patternFill patternType="solid">
        <fgColor rgb="FFEBEEE3"/>
        <bgColor rgb="FF000000"/>
      </patternFill>
    </fill>
    <fill>
      <patternFill patternType="solid">
        <fgColor rgb="FFFCE5D8"/>
        <bgColor rgb="FF000000"/>
      </patternFill>
    </fill>
    <fill>
      <patternFill patternType="solid">
        <fgColor rgb="FFFFF5D9"/>
        <bgColor rgb="FF000000"/>
      </patternFill>
    </fill>
    <fill>
      <patternFill patternType="solid">
        <fgColor theme="2" tint="0.79998168889431442"/>
        <bgColor rgb="FF000000"/>
      </patternFill>
    </fill>
  </fills>
  <borders count="6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thin">
        <color theme="0"/>
      </right>
      <top style="thin">
        <color theme="0"/>
      </top>
      <bottom/>
      <diagonal/>
    </border>
    <border>
      <left/>
      <right/>
      <top style="thin">
        <color theme="0"/>
      </top>
      <bottom/>
      <diagonal/>
    </border>
    <border>
      <left style="thin">
        <color indexed="8"/>
      </left>
      <right style="thin">
        <color indexed="8"/>
      </right>
      <top style="thin">
        <color indexed="8"/>
      </top>
      <bottom style="thin">
        <color indexed="8"/>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bottom/>
      <diagonal/>
    </border>
    <border>
      <left style="thin">
        <color theme="0"/>
      </left>
      <right style="thin">
        <color theme="0"/>
      </right>
      <top style="thin">
        <color theme="0"/>
      </top>
      <bottom style="thin">
        <color indexed="8"/>
      </bottom>
      <diagonal/>
    </border>
    <border>
      <left style="thin">
        <color theme="0"/>
      </left>
      <right/>
      <top style="thin">
        <color theme="0"/>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bottom style="thin">
        <color theme="0"/>
      </bottom>
      <diagonal/>
    </border>
    <border>
      <left style="thin">
        <color theme="0"/>
      </left>
      <right style="thin">
        <color theme="0"/>
      </right>
      <top/>
      <bottom style="thin">
        <color indexed="64"/>
      </bottom>
      <diagonal/>
    </border>
    <border>
      <left/>
      <right style="thin">
        <color indexed="8"/>
      </right>
      <top style="thin">
        <color indexed="8"/>
      </top>
      <bottom style="thin">
        <color theme="0"/>
      </bottom>
      <diagonal/>
    </border>
    <border>
      <left/>
      <right/>
      <top style="thin">
        <color indexed="8"/>
      </top>
      <bottom style="thin">
        <color theme="0"/>
      </bottom>
      <diagonal/>
    </border>
    <border>
      <left/>
      <right style="thin">
        <color indexed="8"/>
      </right>
      <top style="thin">
        <color theme="0"/>
      </top>
      <bottom style="thin">
        <color theme="0"/>
      </bottom>
      <diagonal/>
    </border>
    <border>
      <left/>
      <right style="thin">
        <color theme="0"/>
      </right>
      <top/>
      <bottom style="thin">
        <color indexed="64"/>
      </bottom>
      <diagonal/>
    </border>
    <border>
      <left/>
      <right style="thin">
        <color theme="0"/>
      </right>
      <top style="thin">
        <color theme="0"/>
      </top>
      <bottom style="thin">
        <color theme="0"/>
      </bottom>
      <diagonal/>
    </border>
    <border>
      <left style="thin">
        <color theme="0"/>
      </left>
      <right style="thin">
        <color indexed="8"/>
      </right>
      <top style="thin">
        <color theme="0"/>
      </top>
      <bottom style="thin">
        <color indexed="8"/>
      </bottom>
      <diagonal/>
    </border>
    <border>
      <left/>
      <right style="thin">
        <color theme="0"/>
      </right>
      <top style="thin">
        <color theme="0"/>
      </top>
      <bottom style="thin">
        <color indexed="8"/>
      </bottom>
      <diagonal/>
    </border>
    <border>
      <left style="thin">
        <color indexed="8"/>
      </left>
      <right style="thin">
        <color indexed="8"/>
      </right>
      <top style="thin">
        <color indexed="8"/>
      </top>
      <bottom style="thin">
        <color theme="0"/>
      </bottom>
      <diagonal/>
    </border>
    <border>
      <left style="thin">
        <color theme="0"/>
      </left>
      <right style="thin">
        <color theme="0"/>
      </right>
      <top/>
      <bottom style="thin">
        <color theme="0"/>
      </bottom>
      <diagonal/>
    </border>
    <border>
      <left style="thin">
        <color theme="0"/>
      </left>
      <right style="thin">
        <color indexed="8"/>
      </right>
      <top style="thin">
        <color indexed="8"/>
      </top>
      <bottom style="thin">
        <color theme="0"/>
      </bottom>
      <diagonal/>
    </border>
    <border>
      <left style="thin">
        <color indexed="64"/>
      </left>
      <right/>
      <top style="thin">
        <color indexed="64"/>
      </top>
      <bottom style="thin">
        <color theme="0"/>
      </bottom>
      <diagonal/>
    </border>
    <border>
      <left style="thin">
        <color theme="0"/>
      </left>
      <right/>
      <top style="thin">
        <color indexed="8"/>
      </top>
      <bottom style="thin">
        <color theme="0"/>
      </bottom>
      <diagonal/>
    </border>
    <border>
      <left/>
      <right style="thin">
        <color theme="0"/>
      </right>
      <top/>
      <bottom style="thin">
        <color theme="0"/>
      </bottom>
      <diagonal/>
    </border>
    <border>
      <left style="thin">
        <color theme="0"/>
      </left>
      <right/>
      <top style="thin">
        <color indexed="64"/>
      </top>
      <bottom style="thin">
        <color theme="0"/>
      </bottom>
      <diagonal/>
    </border>
    <border>
      <left/>
      <right style="thin">
        <color indexed="64"/>
      </right>
      <top style="thin">
        <color theme="0"/>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8"/>
      </left>
      <right style="thin">
        <color indexed="64"/>
      </right>
      <top style="thin">
        <color indexed="8"/>
      </top>
      <bottom style="thin">
        <color indexed="8"/>
      </bottom>
      <diagonal/>
    </border>
    <border>
      <left style="thin">
        <color theme="0"/>
      </left>
      <right/>
      <top style="thin">
        <color theme="0"/>
      </top>
      <bottom/>
      <diagonal/>
    </border>
    <border>
      <left/>
      <right style="thin">
        <color theme="0"/>
      </right>
      <top style="thin">
        <color theme="0"/>
      </top>
      <bottom/>
      <diagonal/>
    </border>
    <border>
      <left style="thin">
        <color theme="0"/>
      </left>
      <right/>
      <top style="thin">
        <color theme="0"/>
      </top>
      <bottom style="thin">
        <color rgb="FF000000"/>
      </bottom>
      <diagonal/>
    </border>
    <border>
      <left style="thin">
        <color theme="0"/>
      </left>
      <right style="thin">
        <color theme="0"/>
      </right>
      <top style="thin">
        <color theme="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theme="0"/>
      </right>
      <top/>
      <bottom style="thin">
        <color theme="0"/>
      </bottom>
      <diagonal/>
    </border>
    <border>
      <left/>
      <right style="medium">
        <color rgb="FF000000"/>
      </right>
      <top/>
      <bottom/>
      <diagonal/>
    </border>
    <border>
      <left/>
      <right style="thin">
        <color theme="0"/>
      </right>
      <top style="thin">
        <color theme="0"/>
      </top>
      <bottom style="thin">
        <color indexed="64"/>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indexed="64"/>
      </left>
      <right/>
      <top style="thin">
        <color theme="0"/>
      </top>
      <bottom style="thin">
        <color theme="0"/>
      </bottom>
      <diagonal/>
    </border>
    <border>
      <left style="thin">
        <color theme="0"/>
      </left>
      <right style="thin">
        <color indexed="64"/>
      </right>
      <top/>
      <bottom style="thin">
        <color theme="0"/>
      </bottom>
      <diagonal/>
    </border>
    <border>
      <left style="thin">
        <color indexed="64"/>
      </left>
      <right/>
      <top style="thin">
        <color theme="0"/>
      </top>
      <bottom style="thin">
        <color indexed="64"/>
      </bottom>
      <diagonal/>
    </border>
    <border>
      <left style="medium">
        <color theme="0"/>
      </left>
      <right style="thin">
        <color indexed="64"/>
      </right>
      <top style="thin">
        <color indexed="64"/>
      </top>
      <bottom style="thin">
        <color indexed="64"/>
      </bottom>
      <diagonal/>
    </border>
    <border>
      <left/>
      <right/>
      <top style="thin">
        <color theme="0"/>
      </top>
      <bottom style="thin">
        <color indexed="64"/>
      </bottom>
      <diagonal/>
    </border>
    <border>
      <left/>
      <right style="thin">
        <color theme="0"/>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rgb="FF000000"/>
      </top>
      <bottom style="medium">
        <color indexed="64"/>
      </bottom>
      <diagonal/>
    </border>
    <border>
      <left style="thin">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64"/>
      </left>
      <right style="thin">
        <color indexed="8"/>
      </right>
      <top/>
      <bottom style="medium">
        <color indexed="64"/>
      </bottom>
      <diagonal/>
    </border>
    <border>
      <left style="thin">
        <color indexed="8"/>
      </left>
      <right/>
      <top/>
      <bottom style="thin">
        <color indexed="8"/>
      </bottom>
      <diagonal/>
    </border>
    <border>
      <left style="thin">
        <color indexed="8"/>
      </left>
      <right style="thin">
        <color indexed="8"/>
      </right>
      <top/>
      <bottom style="medium">
        <color indexed="64"/>
      </bottom>
      <diagonal/>
    </border>
    <border>
      <left style="thin">
        <color indexed="8"/>
      </left>
      <right style="thin">
        <color indexed="8"/>
      </right>
      <top style="thin">
        <color indexed="8"/>
      </top>
      <bottom style="medium">
        <color indexed="64"/>
      </bottom>
      <diagonal/>
    </border>
    <border>
      <left style="thin">
        <color indexed="64"/>
      </left>
      <right style="thin">
        <color indexed="8"/>
      </right>
      <top style="thin">
        <color indexed="8"/>
      </top>
      <bottom style="medium">
        <color indexed="64"/>
      </bottom>
      <diagonal/>
    </border>
    <border>
      <left style="thin">
        <color indexed="8"/>
      </left>
      <right style="thin">
        <color indexed="8"/>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8"/>
      </right>
      <top/>
      <bottom style="thin">
        <color indexed="64"/>
      </bottom>
      <diagonal/>
    </border>
    <border>
      <left style="thin">
        <color indexed="64"/>
      </left>
      <right/>
      <top/>
      <bottom style="medium">
        <color indexed="64"/>
      </bottom>
      <diagonal/>
    </border>
    <border>
      <left style="thin">
        <color theme="0"/>
      </left>
      <right style="thin">
        <color indexed="64"/>
      </right>
      <top style="thin">
        <color indexed="64"/>
      </top>
      <bottom/>
      <diagonal/>
    </border>
    <border>
      <left style="thin">
        <color indexed="64"/>
      </left>
      <right style="thin">
        <color indexed="64"/>
      </right>
      <top style="thin">
        <color theme="0"/>
      </top>
      <bottom/>
      <diagonal/>
    </border>
    <border>
      <left style="thin">
        <color theme="0"/>
      </left>
      <right style="thin">
        <color theme="0"/>
      </right>
      <top/>
      <bottom/>
      <diagonal/>
    </border>
    <border>
      <left style="thin">
        <color theme="0"/>
      </left>
      <right style="thin">
        <color indexed="64"/>
      </right>
      <top/>
      <bottom/>
      <diagonal/>
    </border>
    <border>
      <left style="thin">
        <color indexed="8"/>
      </left>
      <right/>
      <top style="thin">
        <color indexed="8"/>
      </top>
      <bottom/>
      <diagonal/>
    </border>
    <border>
      <left style="thin">
        <color indexed="64"/>
      </left>
      <right style="thin">
        <color indexed="64"/>
      </right>
      <top style="thin">
        <color theme="0"/>
      </top>
      <bottom style="medium">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medium">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8"/>
      </left>
      <right/>
      <top/>
      <bottom/>
      <diagonal/>
    </border>
    <border>
      <left style="medium">
        <color indexed="64"/>
      </left>
      <right style="thin">
        <color indexed="64"/>
      </right>
      <top/>
      <bottom style="medium">
        <color indexed="64"/>
      </bottom>
      <diagonal/>
    </border>
    <border>
      <left style="medium">
        <color indexed="64"/>
      </left>
      <right style="thin">
        <color indexed="8"/>
      </right>
      <top style="thin">
        <color indexed="64"/>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8"/>
      </right>
      <top/>
      <bottom style="thin">
        <color indexed="8"/>
      </bottom>
      <diagonal/>
    </border>
    <border>
      <left style="thin">
        <color indexed="8"/>
      </left>
      <right/>
      <top style="thin">
        <color indexed="64"/>
      </top>
      <bottom style="medium">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style="thin">
        <color indexed="64"/>
      </top>
      <bottom style="medium">
        <color indexed="64"/>
      </bottom>
      <diagonal/>
    </border>
    <border>
      <left style="thin">
        <color indexed="8"/>
      </left>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top/>
      <bottom style="medium">
        <color indexed="64"/>
      </bottom>
      <diagonal/>
    </border>
    <border>
      <left style="medium">
        <color indexed="64"/>
      </left>
      <right style="medium">
        <color rgb="FF000000"/>
      </right>
      <top/>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theme="0"/>
      </top>
      <bottom style="thin">
        <color indexed="64"/>
      </bottom>
      <diagonal/>
    </border>
    <border>
      <left style="medium">
        <color indexed="64"/>
      </left>
      <right style="thin">
        <color indexed="8"/>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8"/>
      </right>
      <top/>
      <bottom/>
      <diagonal/>
    </border>
    <border>
      <left style="medium">
        <color indexed="64"/>
      </left>
      <right/>
      <top/>
      <bottom style="thin">
        <color indexed="64"/>
      </bottom>
      <diagonal/>
    </border>
    <border>
      <left style="thin">
        <color rgb="FF000000"/>
      </left>
      <right style="medium">
        <color indexed="64"/>
      </right>
      <top style="thin">
        <color indexed="64"/>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top style="thin">
        <color rgb="FF000000"/>
      </top>
      <bottom style="medium">
        <color indexed="64"/>
      </bottom>
      <diagonal/>
    </border>
    <border>
      <left style="medium">
        <color indexed="64"/>
      </left>
      <right style="thin">
        <color indexed="64"/>
      </right>
      <top style="thin">
        <color rgb="FF000000"/>
      </top>
      <bottom style="thin">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medium">
        <color indexed="64"/>
      </bottom>
      <diagonal/>
    </border>
    <border>
      <left style="thin">
        <color rgb="FF000000"/>
      </left>
      <right/>
      <top/>
      <bottom style="thin">
        <color rgb="FF000000"/>
      </bottom>
      <diagonal/>
    </border>
    <border>
      <left style="medium">
        <color indexed="64"/>
      </left>
      <right/>
      <top style="thin">
        <color rgb="FF000000"/>
      </top>
      <bottom style="thin">
        <color indexed="64"/>
      </bottom>
      <diagonal/>
    </border>
    <border>
      <left style="thin">
        <color indexed="64"/>
      </left>
      <right/>
      <top style="thin">
        <color rgb="FF000000"/>
      </top>
      <bottom style="medium">
        <color indexed="64"/>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thin">
        <color indexed="64"/>
      </bottom>
      <diagonal/>
    </border>
    <border>
      <left style="medium">
        <color indexed="64"/>
      </left>
      <right style="thin">
        <color indexed="64"/>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style="thin">
        <color rgb="FF000000"/>
      </right>
      <top style="thin">
        <color indexed="64"/>
      </top>
      <bottom style="thin">
        <color rgb="FF485DB1"/>
      </bottom>
      <diagonal/>
    </border>
    <border>
      <left style="medium">
        <color indexed="64"/>
      </left>
      <right style="thin">
        <color rgb="FF000000"/>
      </right>
      <top style="thin">
        <color rgb="FF485DB1"/>
      </top>
      <bottom style="thin">
        <color rgb="FF000000"/>
      </bottom>
      <diagonal/>
    </border>
    <border>
      <left style="medium">
        <color indexed="64"/>
      </left>
      <right style="thin">
        <color rgb="FF000000"/>
      </right>
      <top style="thin">
        <color rgb="FF000000"/>
      </top>
      <bottom style="thin">
        <color rgb="FF485DB1"/>
      </bottom>
      <diagonal/>
    </border>
    <border>
      <left style="medium">
        <color indexed="64"/>
      </left>
      <right style="thin">
        <color indexed="64"/>
      </right>
      <top style="thin">
        <color rgb="FF000000"/>
      </top>
      <bottom style="thin">
        <color rgb="FF000000"/>
      </bottom>
      <diagonal/>
    </border>
    <border>
      <left style="thin">
        <color indexed="64"/>
      </left>
      <right style="medium">
        <color theme="0"/>
      </right>
      <top style="thin">
        <color indexed="64"/>
      </top>
      <bottom style="thin">
        <color theme="0"/>
      </bottom>
      <diagonal/>
    </border>
    <border>
      <left style="thin">
        <color indexed="64"/>
      </left>
      <right style="medium">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n">
        <color theme="0"/>
      </left>
      <right style="medium">
        <color theme="0"/>
      </right>
      <top style="thin">
        <color indexed="64"/>
      </top>
      <bottom style="thin">
        <color theme="0"/>
      </bottom>
      <diagonal/>
    </border>
    <border>
      <left/>
      <right style="medium">
        <color theme="0"/>
      </right>
      <top style="thin">
        <color indexed="64"/>
      </top>
      <bottom style="thin">
        <color theme="0"/>
      </bottom>
      <diagonal/>
    </border>
    <border>
      <left style="medium">
        <color theme="0"/>
      </left>
      <right style="thin">
        <color theme="0"/>
      </right>
      <top style="thin">
        <color indexed="64"/>
      </top>
      <bottom style="thin">
        <color theme="0"/>
      </bottom>
      <diagonal/>
    </border>
    <border>
      <left style="medium">
        <color theme="0"/>
      </left>
      <right style="thin">
        <color theme="0"/>
      </right>
      <top style="thin">
        <color theme="0"/>
      </top>
      <bottom style="thin">
        <color indexed="64"/>
      </bottom>
      <diagonal/>
    </border>
    <border>
      <left style="medium">
        <color theme="0"/>
      </left>
      <right/>
      <top style="thin">
        <color indexed="64"/>
      </top>
      <bottom style="thin">
        <color indexed="64"/>
      </bottom>
      <diagonal/>
    </border>
    <border>
      <left style="medium">
        <color theme="0"/>
      </left>
      <right/>
      <top style="thin">
        <color indexed="64"/>
      </top>
      <bottom style="thin">
        <color theme="0"/>
      </bottom>
      <diagonal/>
    </border>
    <border>
      <left style="medium">
        <color theme="0"/>
      </left>
      <right/>
      <top style="thin">
        <color theme="0"/>
      </top>
      <bottom style="thin">
        <color indexed="64"/>
      </bottom>
      <diagonal/>
    </border>
    <border>
      <left style="thin">
        <color theme="0"/>
      </left>
      <right/>
      <top/>
      <bottom style="thin">
        <color indexed="64"/>
      </bottom>
      <diagonal/>
    </border>
    <border>
      <left style="medium">
        <color theme="0"/>
      </left>
      <right style="thin">
        <color indexed="64"/>
      </right>
      <top style="thin">
        <color indexed="64"/>
      </top>
      <bottom style="thin">
        <color theme="0"/>
      </bottom>
      <diagonal/>
    </border>
    <border>
      <left style="medium">
        <color theme="0"/>
      </left>
      <right/>
      <top/>
      <bottom style="thin">
        <color indexed="64"/>
      </bottom>
      <diagonal/>
    </border>
    <border>
      <left style="medium">
        <color theme="0"/>
      </left>
      <right style="thin">
        <color theme="0"/>
      </right>
      <top/>
      <bottom style="thin">
        <color indexed="64"/>
      </bottom>
      <diagonal/>
    </border>
    <border>
      <left style="medium">
        <color theme="0"/>
      </left>
      <right style="thin">
        <color indexed="64"/>
      </right>
      <top style="thin">
        <color theme="0"/>
      </top>
      <bottom style="thin">
        <color indexed="64"/>
      </bottom>
      <diagonal/>
    </border>
    <border>
      <left style="medium">
        <color theme="0"/>
      </left>
      <right/>
      <top style="thin">
        <color theme="0"/>
      </top>
      <bottom style="thin">
        <color theme="0"/>
      </bottom>
      <diagonal/>
    </border>
    <border>
      <left style="medium">
        <color theme="0"/>
      </left>
      <right/>
      <top/>
      <bottom style="thin">
        <color theme="0"/>
      </bottom>
      <diagonal/>
    </border>
    <border>
      <left style="medium">
        <color theme="0"/>
      </left>
      <right style="thin">
        <color theme="0"/>
      </right>
      <top style="thin">
        <color theme="0"/>
      </top>
      <bottom style="thin">
        <color theme="0"/>
      </bottom>
      <diagonal/>
    </border>
    <border>
      <left style="medium">
        <color theme="0"/>
      </left>
      <right style="thin">
        <color indexed="64"/>
      </right>
      <top style="thin">
        <color indexed="64"/>
      </top>
      <bottom/>
      <diagonal/>
    </border>
    <border>
      <left style="medium">
        <color theme="0"/>
      </left>
      <right/>
      <top style="thin">
        <color indexed="64"/>
      </top>
      <bottom/>
      <diagonal/>
    </border>
    <border>
      <left style="medium">
        <color theme="0"/>
      </left>
      <right/>
      <top style="thin">
        <color theme="0"/>
      </top>
      <bottom style="thin">
        <color rgb="FF000000"/>
      </bottom>
      <diagonal/>
    </border>
    <border>
      <left style="thin">
        <color theme="0"/>
      </left>
      <right style="medium">
        <color theme="0"/>
      </right>
      <top style="thin">
        <color theme="0"/>
      </top>
      <bottom style="thin">
        <color theme="0"/>
      </bottom>
      <diagonal/>
    </border>
    <border>
      <left style="medium">
        <color theme="0"/>
      </left>
      <right/>
      <top/>
      <bottom/>
      <diagonal/>
    </border>
    <border>
      <left style="medium">
        <color theme="0"/>
      </left>
      <right/>
      <top style="thin">
        <color theme="0"/>
      </top>
      <bottom/>
      <diagonal/>
    </border>
    <border>
      <left style="medium">
        <color theme="0"/>
      </left>
      <right style="thin">
        <color theme="0"/>
      </right>
      <top style="thin">
        <color theme="0"/>
      </top>
      <bottom style="thin">
        <color indexed="8"/>
      </bottom>
      <diagonal/>
    </border>
    <border>
      <left style="thin">
        <color theme="0"/>
      </left>
      <right style="thin">
        <color indexed="64"/>
      </right>
      <top style="thin">
        <color theme="0"/>
      </top>
      <bottom style="thin">
        <color indexed="8"/>
      </bottom>
      <diagonal/>
    </border>
    <border>
      <left style="thin">
        <color theme="0"/>
      </left>
      <right/>
      <top style="thin">
        <color theme="0"/>
      </top>
      <bottom style="thin">
        <color indexed="8"/>
      </bottom>
      <diagonal/>
    </border>
    <border>
      <left style="medium">
        <color theme="0"/>
      </left>
      <right style="thin">
        <color indexed="64"/>
      </right>
      <top style="thin">
        <color theme="0"/>
      </top>
      <bottom style="thin">
        <color theme="0"/>
      </bottom>
      <diagonal/>
    </border>
    <border>
      <left style="thin">
        <color indexed="64"/>
      </left>
      <right/>
      <top style="thin">
        <color theme="0"/>
      </top>
      <bottom/>
      <diagonal/>
    </border>
    <border>
      <left style="medium">
        <color theme="0"/>
      </left>
      <right/>
      <top style="thin">
        <color indexed="8"/>
      </top>
      <bottom style="thin">
        <color theme="0"/>
      </bottom>
      <diagonal/>
    </border>
    <border>
      <left style="medium">
        <color theme="0"/>
      </left>
      <right style="thin">
        <color theme="0"/>
      </right>
      <top style="thin">
        <color indexed="64"/>
      </top>
      <bottom/>
      <diagonal/>
    </border>
    <border>
      <left style="medium">
        <color theme="0"/>
      </left>
      <right style="thin">
        <color theme="0"/>
      </right>
      <top style="thin">
        <color theme="0"/>
      </top>
      <bottom/>
      <diagonal/>
    </border>
    <border>
      <left style="thin">
        <color indexed="64"/>
      </left>
      <right/>
      <top/>
      <bottom style="thin">
        <color theme="0"/>
      </bottom>
      <diagonal/>
    </border>
    <border>
      <left/>
      <right/>
      <top style="thin">
        <color theme="0"/>
      </top>
      <bottom style="thin">
        <color indexed="8"/>
      </bottom>
      <diagonal/>
    </border>
    <border>
      <left style="medium">
        <color theme="0"/>
      </left>
      <right style="thin">
        <color theme="0"/>
      </right>
      <top/>
      <bottom style="thin">
        <color theme="0"/>
      </bottom>
      <diagonal/>
    </border>
    <border>
      <left style="medium">
        <color theme="0"/>
      </left>
      <right style="thin">
        <color indexed="8"/>
      </right>
      <top style="thin">
        <color indexed="8"/>
      </top>
      <bottom style="thin">
        <color theme="0"/>
      </bottom>
      <diagonal/>
    </border>
    <border>
      <left style="thin">
        <color theme="0"/>
      </left>
      <right style="thin">
        <color indexed="64"/>
      </right>
      <top/>
      <bottom style="thin">
        <color indexed="64"/>
      </bottom>
      <diagonal/>
    </border>
    <border>
      <left style="medium">
        <color theme="0"/>
      </left>
      <right style="thin">
        <color indexed="64"/>
      </right>
      <top/>
      <bottom style="thin">
        <color indexed="64"/>
      </bottom>
      <diagonal/>
    </border>
    <border>
      <left style="medium">
        <color indexed="64"/>
      </left>
      <right style="thin">
        <color indexed="8"/>
      </right>
      <top style="thin">
        <color indexed="8"/>
      </top>
      <bottom/>
      <diagonal/>
    </border>
    <border>
      <left style="thin">
        <color rgb="FF000000"/>
      </left>
      <right/>
      <top/>
      <bottom style="thin">
        <color indexed="64"/>
      </bottom>
      <diagonal/>
    </border>
    <border>
      <left style="thin">
        <color rgb="FF000000"/>
      </left>
      <right style="thin">
        <color rgb="FF000000"/>
      </right>
      <top/>
      <bottom style="thin">
        <color indexed="64"/>
      </bottom>
      <diagonal/>
    </border>
    <border>
      <left style="thin">
        <color rgb="FF000000"/>
      </left>
      <right/>
      <top style="thin">
        <color indexed="64"/>
      </top>
      <bottom style="thin">
        <color rgb="FF000000"/>
      </bottom>
      <diagonal/>
    </border>
    <border>
      <left style="medium">
        <color indexed="64"/>
      </left>
      <right/>
      <top style="thin">
        <color indexed="64"/>
      </top>
      <bottom style="thin">
        <color rgb="FF000000"/>
      </bottom>
      <diagonal/>
    </border>
    <border>
      <left style="medium">
        <color indexed="64"/>
      </left>
      <right/>
      <top/>
      <bottom style="thin">
        <color rgb="FF000000"/>
      </bottom>
      <diagonal/>
    </border>
    <border>
      <left style="medium">
        <color indexed="64"/>
      </left>
      <right style="thin">
        <color rgb="FF000000"/>
      </right>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indexed="64"/>
      </left>
      <right style="medium">
        <color theme="0"/>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theme="0"/>
      </left>
      <right style="medium">
        <color theme="0"/>
      </right>
      <top style="thin">
        <color indexed="64"/>
      </top>
      <bottom/>
      <diagonal/>
    </border>
    <border>
      <left/>
      <right style="medium">
        <color theme="0"/>
      </right>
      <top style="thin">
        <color theme="0"/>
      </top>
      <bottom style="thin">
        <color theme="0"/>
      </bottom>
      <diagonal/>
    </border>
    <border>
      <left/>
      <right style="thin">
        <color indexed="64"/>
      </right>
      <top style="thin">
        <color theme="0"/>
      </top>
      <bottom style="thin">
        <color indexed="64"/>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style="thin">
        <color indexed="8"/>
      </bottom>
      <diagonal/>
    </border>
    <border>
      <left style="thin">
        <color indexed="64"/>
      </left>
      <right style="medium">
        <color indexed="64"/>
      </right>
      <top style="thin">
        <color indexed="64"/>
      </top>
      <bottom/>
      <diagonal/>
    </border>
    <border>
      <left style="thin">
        <color indexed="64"/>
      </left>
      <right style="medium">
        <color indexed="64"/>
      </right>
      <top style="thin">
        <color indexed="8"/>
      </top>
      <bottom style="medium">
        <color indexed="64"/>
      </bottom>
      <diagonal/>
    </border>
    <border>
      <left style="thin">
        <color indexed="64"/>
      </left>
      <right/>
      <top style="thin">
        <color indexed="8"/>
      </top>
      <bottom style="medium">
        <color indexed="64"/>
      </bottom>
      <diagonal/>
    </border>
    <border>
      <left style="medium">
        <color theme="1"/>
      </left>
      <right style="thin">
        <color indexed="64"/>
      </right>
      <top style="thin">
        <color indexed="64"/>
      </top>
      <bottom style="medium">
        <color indexed="64"/>
      </bottom>
      <diagonal/>
    </border>
    <border>
      <left style="thin">
        <color indexed="64"/>
      </left>
      <right style="medium">
        <color theme="1"/>
      </right>
      <top style="thin">
        <color indexed="8"/>
      </top>
      <bottom style="medium">
        <color indexed="64"/>
      </bottom>
      <diagonal/>
    </border>
    <border>
      <left style="thin">
        <color indexed="64"/>
      </left>
      <right style="medium">
        <color theme="1"/>
      </right>
      <top/>
      <bottom style="thin">
        <color indexed="64"/>
      </bottom>
      <diagonal/>
    </border>
    <border>
      <left style="thin">
        <color indexed="64"/>
      </left>
      <right style="medium">
        <color theme="1"/>
      </right>
      <top style="thin">
        <color indexed="64"/>
      </top>
      <bottom style="thin">
        <color indexed="64"/>
      </bottom>
      <diagonal/>
    </border>
    <border>
      <left style="thin">
        <color indexed="64"/>
      </left>
      <right style="medium">
        <color indexed="64"/>
      </right>
      <top style="thin">
        <color indexed="64"/>
      </top>
      <bottom style="thin">
        <color indexed="8"/>
      </bottom>
      <diagonal/>
    </border>
    <border>
      <left style="thin">
        <color indexed="64"/>
      </left>
      <right style="medium">
        <color indexed="64"/>
      </right>
      <top style="thin">
        <color indexed="8"/>
      </top>
      <bottom style="thin">
        <color indexed="64"/>
      </bottom>
      <diagonal/>
    </border>
    <border>
      <left style="thin">
        <color indexed="8"/>
      </left>
      <right style="medium">
        <color indexed="64"/>
      </right>
      <top style="thin">
        <color indexed="64"/>
      </top>
      <bottom style="thin">
        <color indexed="8"/>
      </bottom>
      <diagonal/>
    </border>
    <border>
      <left style="thin">
        <color indexed="8"/>
      </left>
      <right style="medium">
        <color indexed="64"/>
      </right>
      <top style="thin">
        <color indexed="8"/>
      </top>
      <bottom style="thin">
        <color indexed="64"/>
      </bottom>
      <diagonal/>
    </border>
    <border>
      <left/>
      <right style="medium">
        <color indexed="64"/>
      </right>
      <top style="thin">
        <color rgb="FF000000"/>
      </top>
      <bottom style="medium">
        <color indexed="64"/>
      </bottom>
      <diagonal/>
    </border>
    <border>
      <left style="medium">
        <color theme="1"/>
      </left>
      <right style="medium">
        <color theme="1"/>
      </right>
      <top/>
      <bottom style="thin">
        <color rgb="FF000000"/>
      </bottom>
      <diagonal/>
    </border>
    <border>
      <left/>
      <right style="thin">
        <color indexed="64"/>
      </right>
      <top style="thin">
        <color rgb="FF000000"/>
      </top>
      <bottom style="medium">
        <color indexed="64"/>
      </bottom>
      <diagonal/>
    </border>
    <border>
      <left style="medium">
        <color theme="1"/>
      </left>
      <right style="medium">
        <color theme="1"/>
      </right>
      <top style="thin">
        <color rgb="FF000000"/>
      </top>
      <bottom style="thin">
        <color rgb="FF000000"/>
      </bottom>
      <diagonal/>
    </border>
    <border>
      <left style="medium">
        <color theme="1"/>
      </left>
      <right style="medium">
        <color indexed="64"/>
      </right>
      <top style="thin">
        <color rgb="FF000000"/>
      </top>
      <bottom style="medium">
        <color indexed="64"/>
      </bottom>
      <diagonal/>
    </border>
    <border>
      <left style="thin">
        <color theme="0"/>
      </left>
      <right style="medium">
        <color theme="0"/>
      </right>
      <top style="thin">
        <color theme="0"/>
      </top>
      <bottom/>
      <diagonal/>
    </border>
    <border>
      <left style="thin">
        <color rgb="FF000000"/>
      </left>
      <right style="medium">
        <color theme="1"/>
      </right>
      <top style="thin">
        <color rgb="FF000000"/>
      </top>
      <bottom style="thin">
        <color rgb="FF000000"/>
      </bottom>
      <diagonal/>
    </border>
    <border>
      <left style="medium">
        <color indexed="64"/>
      </left>
      <right style="thin">
        <color rgb="FF000000"/>
      </right>
      <top style="thin">
        <color rgb="FF000000"/>
      </top>
      <bottom style="medium">
        <color theme="1"/>
      </bottom>
      <diagonal/>
    </border>
    <border>
      <left style="thin">
        <color rgb="FF000000"/>
      </left>
      <right style="medium">
        <color theme="1"/>
      </right>
      <top style="thin">
        <color rgb="FF000000"/>
      </top>
      <bottom style="medium">
        <color theme="1"/>
      </bottom>
      <diagonal/>
    </border>
    <border>
      <left/>
      <right style="thin">
        <color rgb="FF000000"/>
      </right>
      <top style="thin">
        <color rgb="FF000000"/>
      </top>
      <bottom style="medium">
        <color theme="1"/>
      </bottom>
      <diagonal/>
    </border>
    <border>
      <left style="thin">
        <color rgb="FF000000"/>
      </left>
      <right style="thin">
        <color rgb="FF000000"/>
      </right>
      <top style="thin">
        <color rgb="FF000000"/>
      </top>
      <bottom style="medium">
        <color theme="1"/>
      </bottom>
      <diagonal/>
    </border>
    <border>
      <left style="thin">
        <color rgb="FF000000"/>
      </left>
      <right style="medium">
        <color theme="1"/>
      </right>
      <top/>
      <bottom style="thin">
        <color rgb="FF000000"/>
      </bottom>
      <diagonal/>
    </border>
    <border>
      <left style="medium">
        <color indexed="64"/>
      </left>
      <right style="medium">
        <color theme="1"/>
      </right>
      <top style="thin">
        <color indexed="64"/>
      </top>
      <bottom style="thin">
        <color indexed="64"/>
      </bottom>
      <diagonal/>
    </border>
    <border>
      <left style="medium">
        <color theme="1"/>
      </left>
      <right style="medium">
        <color theme="1"/>
      </right>
      <top style="thin">
        <color indexed="64"/>
      </top>
      <bottom style="thin">
        <color theme="1"/>
      </bottom>
      <diagonal/>
    </border>
    <border>
      <left/>
      <right style="medium">
        <color indexed="64"/>
      </right>
      <top style="thin">
        <color indexed="64"/>
      </top>
      <bottom style="thin">
        <color theme="1"/>
      </bottom>
      <diagonal/>
    </border>
    <border>
      <left style="thin">
        <color indexed="64"/>
      </left>
      <right/>
      <top style="thin">
        <color indexed="64"/>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right style="thin">
        <color theme="1"/>
      </right>
      <top style="thin">
        <color theme="1"/>
      </top>
      <bottom style="thin">
        <color theme="1"/>
      </bottom>
      <diagonal/>
    </border>
    <border>
      <left style="thin">
        <color indexed="64"/>
      </left>
      <right style="medium">
        <color theme="1"/>
      </right>
      <top style="thin">
        <color indexed="64"/>
      </top>
      <bottom style="thin">
        <color theme="1"/>
      </bottom>
      <diagonal/>
    </border>
    <border>
      <left/>
      <right style="thin">
        <color rgb="FF000000"/>
      </right>
      <top style="thin">
        <color indexed="64"/>
      </top>
      <bottom style="thin">
        <color theme="1"/>
      </bottom>
      <diagonal/>
    </border>
    <border>
      <left style="medium">
        <color theme="1"/>
      </left>
      <right style="thin">
        <color theme="1"/>
      </right>
      <top style="thin">
        <color indexed="64"/>
      </top>
      <bottom style="thin">
        <color theme="1"/>
      </bottom>
      <diagonal/>
    </border>
    <border>
      <left style="thin">
        <color indexed="64"/>
      </left>
      <right style="medium">
        <color theme="1"/>
      </right>
      <top style="thin">
        <color indexed="64"/>
      </top>
      <bottom style="medium">
        <color indexed="64"/>
      </bottom>
      <diagonal/>
    </border>
    <border>
      <left style="medium">
        <color theme="1"/>
      </left>
      <right style="thin">
        <color rgb="FF000000"/>
      </right>
      <top style="medium">
        <color theme="1"/>
      </top>
      <bottom style="thin">
        <color rgb="FF000000"/>
      </bottom>
      <diagonal/>
    </border>
    <border>
      <left style="medium">
        <color theme="0"/>
      </left>
      <right style="thin">
        <color indexed="64"/>
      </right>
      <top style="thin">
        <color theme="0"/>
      </top>
      <bottom/>
      <diagonal/>
    </border>
    <border>
      <left style="thin">
        <color theme="1"/>
      </left>
      <right style="thin">
        <color theme="1"/>
      </right>
      <top style="thin">
        <color theme="1"/>
      </top>
      <bottom style="thin">
        <color theme="1"/>
      </bottom>
      <diagonal/>
    </border>
    <border>
      <left style="thin">
        <color rgb="FF7BA0CD"/>
      </left>
      <right/>
      <top/>
      <bottom/>
      <diagonal/>
    </border>
    <border>
      <left style="thin">
        <color indexed="64"/>
      </left>
      <right style="medium">
        <color indexed="64"/>
      </right>
      <top/>
      <bottom style="medium">
        <color indexed="64"/>
      </bottom>
      <diagonal/>
    </border>
    <border>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style="thin">
        <color theme="1"/>
      </left>
      <right style="thin">
        <color theme="1"/>
      </right>
      <top style="thin">
        <color theme="1"/>
      </top>
      <bottom style="medium">
        <color indexed="64"/>
      </bottom>
      <diagonal/>
    </border>
    <border>
      <left/>
      <right style="thin">
        <color theme="1"/>
      </right>
      <top/>
      <bottom style="thin">
        <color theme="1"/>
      </bottom>
      <diagonal/>
    </border>
    <border>
      <left style="thin">
        <color theme="1"/>
      </left>
      <right style="medium">
        <color indexed="64"/>
      </right>
      <top/>
      <bottom style="thin">
        <color theme="1"/>
      </bottom>
      <diagonal/>
    </border>
    <border>
      <left style="thin">
        <color theme="1"/>
      </left>
      <right style="thin">
        <color theme="1"/>
      </right>
      <top/>
      <bottom style="thin">
        <color theme="1"/>
      </bottom>
      <diagonal/>
    </border>
    <border>
      <left style="thin">
        <color theme="1"/>
      </left>
      <right style="medium">
        <color indexed="64"/>
      </right>
      <top style="thin">
        <color theme="1"/>
      </top>
      <bottom style="thin">
        <color theme="1"/>
      </bottom>
      <diagonal/>
    </border>
    <border>
      <left style="medium">
        <color indexed="64"/>
      </left>
      <right style="thin">
        <color theme="1"/>
      </right>
      <top style="thin">
        <color theme="1"/>
      </top>
      <bottom style="medium">
        <color indexed="64"/>
      </bottom>
      <diagonal/>
    </border>
    <border>
      <left style="thin">
        <color theme="1"/>
      </left>
      <right style="medium">
        <color indexed="64"/>
      </right>
      <top style="thin">
        <color indexed="8"/>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rgb="FFFFFFFF"/>
      </left>
      <right style="medium">
        <color rgb="FFFFFFFF"/>
      </right>
      <top style="medium">
        <color indexed="64"/>
      </top>
      <bottom/>
      <diagonal/>
    </border>
    <border>
      <left style="medium">
        <color rgb="FFFFFFFF"/>
      </left>
      <right style="medium">
        <color rgb="FFFFFFFF"/>
      </right>
      <top/>
      <bottom/>
      <diagonal/>
    </border>
    <border>
      <left style="medium">
        <color rgb="FFFFFFFF"/>
      </left>
      <right style="medium">
        <color rgb="FFFFFFFF"/>
      </right>
      <top/>
      <bottom style="medium">
        <color rgb="FF000000"/>
      </bottom>
      <diagonal/>
    </border>
    <border>
      <left style="medium">
        <color indexed="64"/>
      </left>
      <right style="medium">
        <color rgb="FFFFFFFF"/>
      </right>
      <top style="medium">
        <color indexed="64"/>
      </top>
      <bottom/>
      <diagonal/>
    </border>
    <border>
      <left style="medium">
        <color indexed="64"/>
      </left>
      <right style="medium">
        <color rgb="FFFFFFFF"/>
      </right>
      <top/>
      <bottom/>
      <diagonal/>
    </border>
    <border>
      <left style="medium">
        <color indexed="64"/>
      </left>
      <right style="medium">
        <color rgb="FFFFFFFF"/>
      </right>
      <top/>
      <bottom style="medium">
        <color rgb="FF000000"/>
      </bottom>
      <diagonal/>
    </border>
    <border>
      <left style="medium">
        <color rgb="FFFFFFFF"/>
      </left>
      <right style="medium">
        <color theme="0"/>
      </right>
      <top style="medium">
        <color indexed="64"/>
      </top>
      <bottom/>
      <diagonal/>
    </border>
    <border>
      <left style="medium">
        <color rgb="FFFFFFFF"/>
      </left>
      <right style="medium">
        <color theme="0"/>
      </right>
      <top/>
      <bottom/>
      <diagonal/>
    </border>
    <border>
      <left style="medium">
        <color rgb="FFFFFFFF"/>
      </left>
      <right style="medium">
        <color theme="0"/>
      </right>
      <top/>
      <bottom style="medium">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bottom style="thin">
        <color rgb="FF000000"/>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right style="thin">
        <color indexed="64"/>
      </right>
      <top style="thin">
        <color theme="1"/>
      </top>
      <bottom style="medium">
        <color indexed="64"/>
      </bottom>
      <diagonal/>
    </border>
    <border>
      <left style="thin">
        <color indexed="64"/>
      </left>
      <right style="medium">
        <color indexed="64"/>
      </right>
      <top style="thin">
        <color theme="1"/>
      </top>
      <bottom style="medium">
        <color indexed="64"/>
      </bottom>
      <diagonal/>
    </border>
    <border>
      <left style="thin">
        <color indexed="64"/>
      </left>
      <right style="thin">
        <color indexed="64"/>
      </right>
      <top style="thin">
        <color theme="1"/>
      </top>
      <bottom style="medium">
        <color indexed="64"/>
      </bottom>
      <diagonal/>
    </border>
    <border>
      <left style="thin">
        <color indexed="64"/>
      </left>
      <right style="medium">
        <color theme="0"/>
      </right>
      <top style="thin">
        <color indexed="64"/>
      </top>
      <bottom style="medium">
        <color theme="0"/>
      </bottom>
      <diagonal/>
    </border>
    <border>
      <left style="medium">
        <color theme="0"/>
      </left>
      <right style="medium">
        <color theme="0"/>
      </right>
      <top style="thin">
        <color indexed="64"/>
      </top>
      <bottom style="thin">
        <color indexed="64"/>
      </bottom>
      <diagonal/>
    </border>
    <border>
      <left style="thin">
        <color indexed="64"/>
      </left>
      <right style="medium">
        <color indexed="64"/>
      </right>
      <top/>
      <bottom style="medium">
        <color theme="1"/>
      </bottom>
      <diagonal/>
    </border>
    <border>
      <left/>
      <right style="thin">
        <color indexed="64"/>
      </right>
      <top/>
      <bottom style="medium">
        <color indexed="64"/>
      </bottom>
      <diagonal/>
    </border>
    <border>
      <left style="thin">
        <color indexed="64"/>
      </left>
      <right style="medium">
        <color indexed="64"/>
      </right>
      <top style="thin">
        <color indexed="64"/>
      </top>
      <bottom style="medium">
        <color theme="1"/>
      </bottom>
      <diagonal/>
    </border>
    <border>
      <left style="thin">
        <color indexed="64"/>
      </left>
      <right style="medium">
        <color theme="1"/>
      </right>
      <top/>
      <bottom style="medium">
        <color theme="1"/>
      </bottom>
      <diagonal/>
    </border>
    <border>
      <left/>
      <right style="thin">
        <color indexed="64"/>
      </right>
      <top/>
      <bottom style="medium">
        <color theme="1"/>
      </bottom>
      <diagonal/>
    </border>
    <border>
      <left style="thin">
        <color indexed="64"/>
      </left>
      <right style="thin">
        <color indexed="64"/>
      </right>
      <top/>
      <bottom style="medium">
        <color theme="1"/>
      </bottom>
      <diagonal/>
    </border>
    <border>
      <left style="thin">
        <color indexed="64"/>
      </left>
      <right style="medium">
        <color theme="1"/>
      </right>
      <top style="thin">
        <color indexed="64"/>
      </top>
      <bottom/>
      <diagonal/>
    </border>
    <border>
      <left style="thin">
        <color indexed="64"/>
      </left>
      <right style="medium">
        <color theme="1"/>
      </right>
      <top style="thin">
        <color indexed="64"/>
      </top>
      <bottom style="medium">
        <color theme="1"/>
      </bottom>
      <diagonal/>
    </border>
    <border>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right style="medium">
        <color theme="0"/>
      </right>
      <top style="thin">
        <color indexed="64"/>
      </top>
      <bottom style="thin">
        <color indexed="64"/>
      </bottom>
      <diagonal/>
    </border>
    <border>
      <left style="thin">
        <color indexed="64"/>
      </left>
      <right style="thin">
        <color theme="0"/>
      </right>
      <top style="thin">
        <color indexed="64"/>
      </top>
      <bottom style="medium">
        <color theme="0"/>
      </bottom>
      <diagonal/>
    </border>
    <border>
      <left style="thin">
        <color theme="0"/>
      </left>
      <right style="medium">
        <color theme="0"/>
      </right>
      <top style="thin">
        <color indexed="64"/>
      </top>
      <bottom style="thin">
        <color indexed="64"/>
      </bottom>
      <diagonal/>
    </border>
    <border>
      <left/>
      <right style="medium">
        <color theme="0"/>
      </right>
      <top style="thin">
        <color indexed="64"/>
      </top>
      <bottom/>
      <diagonal/>
    </border>
    <border>
      <left style="thin">
        <color indexed="64"/>
      </left>
      <right style="medium">
        <color theme="0"/>
      </right>
      <top/>
      <bottom style="medium">
        <color theme="0"/>
      </bottom>
      <diagonal/>
    </border>
    <border>
      <left style="medium">
        <color theme="0"/>
      </left>
      <right style="thin">
        <color theme="0"/>
      </right>
      <top/>
      <bottom/>
      <diagonal/>
    </border>
    <border>
      <left style="thin">
        <color indexed="64"/>
      </left>
      <right style="medium">
        <color indexed="64"/>
      </right>
      <top style="medium">
        <color indexed="64"/>
      </top>
      <bottom style="thin">
        <color indexed="64"/>
      </bottom>
      <diagonal/>
    </border>
    <border>
      <left style="thin">
        <color indexed="64"/>
      </left>
      <right style="medium">
        <color theme="0"/>
      </right>
      <top style="thin">
        <color theme="0"/>
      </top>
      <bottom style="medium">
        <color theme="0"/>
      </bottom>
      <diagonal/>
    </border>
    <border>
      <left style="thin">
        <color theme="0"/>
      </left>
      <right style="medium">
        <color theme="0"/>
      </right>
      <top/>
      <bottom/>
      <diagonal/>
    </border>
    <border>
      <left style="thin">
        <color theme="0"/>
      </left>
      <right style="medium">
        <color theme="0"/>
      </right>
      <top/>
      <bottom style="thin">
        <color indexed="64"/>
      </bottom>
      <diagonal/>
    </border>
    <border>
      <left style="thin">
        <color indexed="64"/>
      </left>
      <right style="medium">
        <color theme="0"/>
      </right>
      <top style="thin">
        <color theme="0"/>
      </top>
      <bottom/>
      <diagonal/>
    </border>
    <border>
      <left style="thin">
        <color indexed="64"/>
      </left>
      <right style="medium">
        <color indexed="64"/>
      </right>
      <top style="medium">
        <color theme="1"/>
      </top>
      <bottom style="medium">
        <color indexed="64"/>
      </bottom>
      <diagonal/>
    </border>
    <border>
      <left style="thin">
        <color indexed="64"/>
      </left>
      <right style="medium">
        <color theme="0"/>
      </right>
      <top style="thin">
        <color theme="0"/>
      </top>
      <bottom style="medium">
        <color theme="1"/>
      </bottom>
      <diagonal/>
    </border>
    <border>
      <left style="thin">
        <color theme="1"/>
      </left>
      <right/>
      <top style="thin">
        <color theme="1"/>
      </top>
      <bottom style="thin">
        <color theme="0"/>
      </bottom>
      <diagonal/>
    </border>
    <border>
      <left style="medium">
        <color theme="0"/>
      </left>
      <right/>
      <top style="thin">
        <color theme="1"/>
      </top>
      <bottom style="thin">
        <color theme="0"/>
      </bottom>
      <diagonal/>
    </border>
    <border>
      <left/>
      <right/>
      <top style="thin">
        <color theme="1"/>
      </top>
      <bottom style="thin">
        <color theme="0"/>
      </bottom>
      <diagonal/>
    </border>
    <border>
      <left/>
      <right style="thin">
        <color theme="1"/>
      </right>
      <top style="thin">
        <color theme="1"/>
      </top>
      <bottom style="thin">
        <color theme="0"/>
      </bottom>
      <diagonal/>
    </border>
    <border>
      <left style="thin">
        <color theme="1"/>
      </left>
      <right/>
      <top style="thin">
        <color theme="0"/>
      </top>
      <bottom style="thin">
        <color theme="0"/>
      </bottom>
      <diagonal/>
    </border>
    <border>
      <left/>
      <right style="thin">
        <color theme="1"/>
      </right>
      <top style="thin">
        <color theme="0"/>
      </top>
      <bottom style="thin">
        <color theme="0"/>
      </bottom>
      <diagonal/>
    </border>
    <border>
      <left style="thin">
        <color theme="1"/>
      </left>
      <right/>
      <top style="thin">
        <color theme="0"/>
      </top>
      <bottom style="thin">
        <color theme="1"/>
      </bottom>
      <diagonal/>
    </border>
    <border>
      <left style="medium">
        <color theme="0"/>
      </left>
      <right style="thin">
        <color theme="0"/>
      </right>
      <top style="thin">
        <color theme="0"/>
      </top>
      <bottom style="thin">
        <color theme="1"/>
      </bottom>
      <diagonal/>
    </border>
    <border>
      <left style="thin">
        <color theme="0"/>
      </left>
      <right/>
      <top style="thin">
        <color theme="0"/>
      </top>
      <bottom style="thin">
        <color theme="1"/>
      </bottom>
      <diagonal/>
    </border>
    <border>
      <left style="thin">
        <color theme="0"/>
      </left>
      <right style="thin">
        <color indexed="64"/>
      </right>
      <top style="thin">
        <color theme="0"/>
      </top>
      <bottom style="thin">
        <color theme="1"/>
      </bottom>
      <diagonal/>
    </border>
    <border>
      <left style="thin">
        <color theme="0"/>
      </left>
      <right style="thin">
        <color theme="1"/>
      </right>
      <top style="thin">
        <color theme="0"/>
      </top>
      <bottom/>
      <diagonal/>
    </border>
    <border>
      <left style="medium">
        <color theme="0"/>
      </left>
      <right style="thin">
        <color theme="0"/>
      </right>
      <top/>
      <bottom style="thin">
        <color theme="1"/>
      </bottom>
      <diagonal/>
    </border>
    <border>
      <left style="thin">
        <color theme="0"/>
      </left>
      <right/>
      <top/>
      <bottom style="thin">
        <color theme="1"/>
      </bottom>
      <diagonal/>
    </border>
    <border>
      <left/>
      <right style="thin">
        <color indexed="8"/>
      </right>
      <top/>
      <bottom/>
      <diagonal/>
    </border>
    <border>
      <left/>
      <right style="medium">
        <color indexed="64"/>
      </right>
      <top style="thin">
        <color indexed="64"/>
      </top>
      <bottom/>
      <diagonal/>
    </border>
    <border>
      <left style="thin">
        <color indexed="8"/>
      </left>
      <right style="medium">
        <color indexed="64"/>
      </right>
      <top style="thin">
        <color indexed="64"/>
      </top>
      <bottom/>
      <diagonal/>
    </border>
    <border>
      <left style="medium">
        <color theme="0"/>
      </left>
      <right style="thin">
        <color indexed="64"/>
      </right>
      <top/>
      <bottom/>
      <diagonal/>
    </border>
    <border>
      <left style="thin">
        <color indexed="8"/>
      </left>
      <right style="medium">
        <color indexed="64"/>
      </right>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thin">
        <color indexed="64"/>
      </right>
      <top style="medium">
        <color theme="0"/>
      </top>
      <bottom style="thin">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theme="1"/>
      </bottom>
      <diagonal/>
    </border>
    <border>
      <left style="thin">
        <color indexed="64"/>
      </left>
      <right style="medium">
        <color indexed="64"/>
      </right>
      <top style="medium">
        <color theme="1"/>
      </top>
      <bottom style="thin">
        <color indexed="64"/>
      </bottom>
      <diagonal/>
    </border>
    <border>
      <left style="medium">
        <color theme="0"/>
      </left>
      <right/>
      <top style="medium">
        <color theme="1"/>
      </top>
      <bottom/>
      <diagonal/>
    </border>
    <border>
      <left/>
      <right/>
      <top style="medium">
        <color theme="1"/>
      </top>
      <bottom/>
      <diagonal/>
    </border>
    <border>
      <left/>
      <right style="medium">
        <color theme="1"/>
      </right>
      <top style="medium">
        <color theme="1"/>
      </top>
      <bottom/>
      <diagonal/>
    </border>
    <border>
      <left style="thin">
        <color theme="0"/>
      </left>
      <right style="medium">
        <color theme="1"/>
      </right>
      <top style="thin">
        <color theme="0"/>
      </top>
      <bottom style="thin">
        <color theme="0"/>
      </bottom>
      <diagonal/>
    </border>
    <border>
      <left style="thin">
        <color indexed="64"/>
      </left>
      <right style="medium">
        <color theme="1"/>
      </right>
      <top style="medium">
        <color rgb="FF000000"/>
      </top>
      <bottom style="thin">
        <color indexed="64"/>
      </bottom>
      <diagonal/>
    </border>
    <border>
      <left style="medium">
        <color theme="1"/>
      </left>
      <right style="medium">
        <color rgb="FFFFFFFF"/>
      </right>
      <top style="medium">
        <color theme="1"/>
      </top>
      <bottom/>
      <diagonal/>
    </border>
    <border>
      <left style="medium">
        <color rgb="FFFFFFFF"/>
      </left>
      <right style="medium">
        <color rgb="FFFFFFFF"/>
      </right>
      <top style="medium">
        <color theme="1"/>
      </top>
      <bottom/>
      <diagonal/>
    </border>
    <border>
      <left style="medium">
        <color rgb="FFFFFFFF"/>
      </left>
      <right style="medium">
        <color theme="0"/>
      </right>
      <top style="medium">
        <color theme="1"/>
      </top>
      <bottom/>
      <diagonal/>
    </border>
    <border>
      <left style="medium">
        <color theme="1"/>
      </left>
      <right style="medium">
        <color rgb="FFFFFFFF"/>
      </right>
      <top/>
      <bottom/>
      <diagonal/>
    </border>
    <border>
      <left style="medium">
        <color theme="1"/>
      </left>
      <right style="medium">
        <color rgb="FFFFFFFF"/>
      </right>
      <top/>
      <bottom style="medium">
        <color theme="1"/>
      </bottom>
      <diagonal/>
    </border>
    <border>
      <left style="medium">
        <color rgb="FFFFFFFF"/>
      </left>
      <right style="medium">
        <color rgb="FFFFFFFF"/>
      </right>
      <top/>
      <bottom style="medium">
        <color theme="1"/>
      </bottom>
      <diagonal/>
    </border>
    <border>
      <left style="medium">
        <color rgb="FFFFFFFF"/>
      </left>
      <right style="medium">
        <color theme="0"/>
      </right>
      <top/>
      <bottom style="medium">
        <color theme="1"/>
      </bottom>
      <diagonal/>
    </border>
    <border>
      <left style="medium">
        <color theme="0"/>
      </left>
      <right style="thin">
        <color theme="0"/>
      </right>
      <top style="thin">
        <color theme="0"/>
      </top>
      <bottom style="medium">
        <color theme="1"/>
      </bottom>
      <diagonal/>
    </border>
    <border>
      <left style="thin">
        <color theme="0"/>
      </left>
      <right style="thin">
        <color theme="0"/>
      </right>
      <top style="thin">
        <color theme="0"/>
      </top>
      <bottom style="medium">
        <color theme="1"/>
      </bottom>
      <diagonal/>
    </border>
    <border>
      <left style="thin">
        <color theme="0"/>
      </left>
      <right style="medium">
        <color theme="0"/>
      </right>
      <top style="thin">
        <color theme="0"/>
      </top>
      <bottom style="medium">
        <color theme="1"/>
      </bottom>
      <diagonal/>
    </border>
    <border>
      <left style="thin">
        <color theme="0"/>
      </left>
      <right style="medium">
        <color theme="1"/>
      </right>
      <top style="thin">
        <color theme="0"/>
      </top>
      <bottom style="medium">
        <color theme="1"/>
      </bottom>
      <diagonal/>
    </border>
    <border>
      <left style="thin">
        <color indexed="64"/>
      </left>
      <right style="medium">
        <color theme="1"/>
      </right>
      <top style="medium">
        <color theme="1"/>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485DB1"/>
      </bottom>
      <diagonal/>
    </border>
    <border>
      <left style="medium">
        <color indexed="64"/>
      </left>
      <right style="medium">
        <color indexed="64"/>
      </right>
      <top style="medium">
        <color theme="1"/>
      </top>
      <bottom style="thin">
        <color rgb="FF000000"/>
      </bottom>
      <diagonal/>
    </border>
    <border>
      <left style="thin">
        <color rgb="FF000000"/>
      </left>
      <right style="medium">
        <color indexed="64"/>
      </right>
      <top/>
      <bottom style="thin">
        <color indexed="64"/>
      </bottom>
      <diagonal/>
    </border>
    <border>
      <left/>
      <right style="thin">
        <color indexed="64"/>
      </right>
      <top style="thin">
        <color rgb="FF000000"/>
      </top>
      <bottom style="thin">
        <color indexed="64"/>
      </bottom>
      <diagonal/>
    </border>
    <border>
      <left style="medium">
        <color theme="1"/>
      </left>
      <right style="thin">
        <color indexed="64"/>
      </right>
      <top style="thin">
        <color indexed="64"/>
      </top>
      <bottom style="thin">
        <color rgb="FF000000"/>
      </bottom>
      <diagonal/>
    </border>
    <border>
      <left style="thin">
        <color rgb="FF000000"/>
      </left>
      <right style="thin">
        <color rgb="FF000000"/>
      </right>
      <top/>
      <bottom/>
      <diagonal/>
    </border>
    <border>
      <left style="thin">
        <color rgb="FF000000"/>
      </left>
      <right style="medium">
        <color indexed="64"/>
      </right>
      <top/>
      <bottom/>
      <diagonal/>
    </border>
    <border>
      <left/>
      <right style="thin">
        <color rgb="FF000000"/>
      </right>
      <top/>
      <bottom/>
      <diagonal/>
    </border>
    <border>
      <left style="medium">
        <color theme="1"/>
      </left>
      <right style="thin">
        <color indexed="64"/>
      </right>
      <top style="thin">
        <color rgb="FF000000"/>
      </top>
      <bottom style="thin">
        <color rgb="FF000000"/>
      </bottom>
      <diagonal/>
    </border>
    <border>
      <left style="medium">
        <color indexed="64"/>
      </left>
      <right style="medium">
        <color indexed="64"/>
      </right>
      <top style="thin">
        <color rgb="FF000000"/>
      </top>
      <bottom style="medium">
        <color theme="1"/>
      </bottom>
      <diagonal/>
    </border>
    <border>
      <left style="medium">
        <color indexed="64"/>
      </left>
      <right style="medium">
        <color theme="1"/>
      </right>
      <top style="medium">
        <color theme="1"/>
      </top>
      <bottom style="thin">
        <color indexed="64"/>
      </bottom>
      <diagonal/>
    </border>
    <border>
      <left/>
      <right/>
      <top/>
      <bottom style="thin">
        <color rgb="FF000000"/>
      </bottom>
      <diagonal/>
    </border>
    <border>
      <left style="medium">
        <color indexed="64"/>
      </left>
      <right style="thin">
        <color rgb="FF000000"/>
      </right>
      <top style="medium">
        <color theme="1"/>
      </top>
      <bottom style="thin">
        <color indexed="64"/>
      </bottom>
      <diagonal/>
    </border>
    <border>
      <left style="medium">
        <color indexed="64"/>
      </left>
      <right style="thin">
        <color rgb="FF000000"/>
      </right>
      <top style="thin">
        <color indexed="64"/>
      </top>
      <bottom style="thin">
        <color indexed="64"/>
      </bottom>
      <diagonal/>
    </border>
    <border>
      <left style="medium">
        <color theme="1"/>
      </left>
      <right/>
      <top style="thin">
        <color rgb="FF000000"/>
      </top>
      <bottom style="thin">
        <color rgb="FF000000"/>
      </bottom>
      <diagonal/>
    </border>
    <border>
      <left style="thin">
        <color indexed="64"/>
      </left>
      <right style="medium">
        <color theme="0"/>
      </right>
      <top/>
      <bottom style="thin">
        <color indexed="64"/>
      </bottom>
      <diagonal/>
    </border>
    <border>
      <left/>
      <right style="medium">
        <color theme="0"/>
      </right>
      <top/>
      <bottom/>
      <diagonal/>
    </border>
    <border>
      <left/>
      <right style="thin">
        <color theme="1"/>
      </right>
      <top/>
      <bottom style="thin">
        <color theme="0"/>
      </bottom>
      <diagonal/>
    </border>
    <border>
      <left style="medium">
        <color theme="0"/>
      </left>
      <right style="medium">
        <color theme="0"/>
      </right>
      <top style="thin">
        <color theme="0"/>
      </top>
      <bottom/>
      <diagonal/>
    </border>
    <border>
      <left/>
      <right style="medium">
        <color theme="0"/>
      </right>
      <top/>
      <bottom style="thin">
        <color theme="0"/>
      </bottom>
      <diagonal/>
    </border>
    <border>
      <left style="medium">
        <color theme="0"/>
      </left>
      <right style="medium">
        <color theme="0"/>
      </right>
      <top style="thin">
        <color theme="0"/>
      </top>
      <bottom style="thin">
        <color indexed="64"/>
      </bottom>
      <diagonal/>
    </border>
    <border>
      <left style="thin">
        <color theme="0"/>
      </left>
      <right style="thin">
        <color theme="1"/>
      </right>
      <top style="thin">
        <color theme="0"/>
      </top>
      <bottom style="thin">
        <color theme="0"/>
      </bottom>
      <diagonal/>
    </border>
    <border>
      <left style="thin">
        <color indexed="64"/>
      </left>
      <right style="medium">
        <color theme="1"/>
      </right>
      <top style="thin">
        <color theme="0"/>
      </top>
      <bottom style="thin">
        <color indexed="64"/>
      </bottom>
      <diagonal/>
    </border>
    <border>
      <left style="thin">
        <color indexed="64"/>
      </left>
      <right style="medium">
        <color auto="1"/>
      </right>
      <top style="thin">
        <color theme="0"/>
      </top>
      <bottom style="thin">
        <color indexed="64"/>
      </bottom>
      <diagonal/>
    </border>
    <border>
      <left style="thin">
        <color theme="0"/>
      </left>
      <right style="thin">
        <color theme="1"/>
      </right>
      <top style="thin">
        <color theme="0"/>
      </top>
      <bottom style="thin">
        <color indexed="64"/>
      </bottom>
      <diagonal/>
    </border>
    <border>
      <left style="medium">
        <color indexed="64"/>
      </left>
      <right style="thin">
        <color indexed="64"/>
      </right>
      <top style="thin">
        <color indexed="64"/>
      </top>
      <bottom style="medium">
        <color theme="1"/>
      </bottom>
      <diagonal/>
    </border>
    <border>
      <left style="thin">
        <color theme="1"/>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right style="medium">
        <color theme="0"/>
      </right>
      <top style="thin">
        <color theme="1"/>
      </top>
      <bottom/>
      <diagonal/>
    </border>
    <border>
      <left/>
      <right style="medium">
        <color theme="0"/>
      </right>
      <top style="thin">
        <color theme="1"/>
      </top>
      <bottom style="thin">
        <color theme="0"/>
      </bottom>
      <diagonal/>
    </border>
    <border>
      <left style="thin">
        <color theme="1"/>
      </left>
      <right style="thin">
        <color theme="0"/>
      </right>
      <top style="thin">
        <color theme="0"/>
      </top>
      <bottom style="thin">
        <color theme="0"/>
      </bottom>
      <diagonal/>
    </border>
    <border>
      <left style="thin">
        <color theme="1"/>
      </left>
      <right style="thin">
        <color theme="0"/>
      </right>
      <top style="thin">
        <color theme="0"/>
      </top>
      <bottom style="thin">
        <color theme="1"/>
      </bottom>
      <diagonal/>
    </border>
    <border>
      <left style="thin">
        <color theme="0"/>
      </left>
      <right style="thin">
        <color theme="0"/>
      </right>
      <top style="thin">
        <color theme="0"/>
      </top>
      <bottom style="thin">
        <color theme="1"/>
      </bottom>
      <diagonal/>
    </border>
    <border>
      <left/>
      <right style="medium">
        <color theme="0"/>
      </right>
      <top/>
      <bottom style="thin">
        <color theme="1"/>
      </bottom>
      <diagonal/>
    </border>
    <border>
      <left style="thin">
        <color indexed="64"/>
      </left>
      <right style="thin">
        <color indexed="64"/>
      </right>
      <top style="thin">
        <color theme="1"/>
      </top>
      <bottom/>
      <diagonal/>
    </border>
    <border>
      <left/>
      <right style="thin">
        <color theme="1"/>
      </right>
      <top style="thin">
        <color indexed="64"/>
      </top>
      <bottom style="thin">
        <color theme="0"/>
      </bottom>
      <diagonal/>
    </border>
    <border>
      <left style="thin">
        <color indexed="64"/>
      </left>
      <right style="medium">
        <color theme="0"/>
      </right>
      <top/>
      <bottom/>
      <diagonal/>
    </border>
    <border>
      <left style="medium">
        <color theme="0"/>
      </left>
      <right style="medium">
        <color theme="0"/>
      </right>
      <top style="thin">
        <color theme="0"/>
      </top>
      <bottom style="thin">
        <color theme="1"/>
      </bottom>
      <diagonal/>
    </border>
    <border>
      <left/>
      <right style="thin">
        <color theme="0"/>
      </right>
      <top style="thin">
        <color theme="0"/>
      </top>
      <bottom style="thin">
        <color theme="1"/>
      </bottom>
      <diagonal/>
    </border>
    <border>
      <left style="thin">
        <color theme="0"/>
      </left>
      <right style="thin">
        <color theme="1"/>
      </right>
      <top style="thin">
        <color theme="0"/>
      </top>
      <bottom style="thin">
        <color theme="1"/>
      </bottom>
      <diagonal/>
    </border>
    <border>
      <left style="thin">
        <color theme="1"/>
      </left>
      <right style="medium">
        <color indexed="64"/>
      </right>
      <top style="thin">
        <color theme="1"/>
      </top>
      <bottom style="thin">
        <color indexed="64"/>
      </bottom>
      <diagonal/>
    </border>
    <border>
      <left style="medium">
        <color indexed="64"/>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style="medium">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medium">
        <color indexed="64"/>
      </right>
      <top style="thin">
        <color indexed="64"/>
      </top>
      <bottom style="medium">
        <color theme="1"/>
      </bottom>
      <diagonal/>
    </border>
    <border>
      <left style="thin">
        <color indexed="64"/>
      </left>
      <right style="thin">
        <color theme="1"/>
      </right>
      <top style="thin">
        <color indexed="64"/>
      </top>
      <bottom style="medium">
        <color theme="1"/>
      </bottom>
      <diagonal/>
    </border>
    <border>
      <left style="medium">
        <color indexed="64"/>
      </left>
      <right style="thin">
        <color indexed="64"/>
      </right>
      <top/>
      <bottom style="thin">
        <color theme="1"/>
      </bottom>
      <diagonal/>
    </border>
    <border>
      <left style="thin">
        <color indexed="64"/>
      </left>
      <right style="thin">
        <color indexed="64"/>
      </right>
      <top/>
      <bottom style="thin">
        <color theme="1"/>
      </bottom>
      <diagonal/>
    </border>
    <border>
      <left style="thin">
        <color indexed="64"/>
      </left>
      <right style="thin">
        <color theme="1"/>
      </right>
      <top/>
      <bottom style="thin">
        <color theme="1"/>
      </bottom>
      <diagonal/>
    </border>
    <border>
      <left style="medium">
        <color theme="0"/>
      </left>
      <right style="thin">
        <color theme="1"/>
      </right>
      <top style="thin">
        <color indexed="64"/>
      </top>
      <bottom/>
      <diagonal/>
    </border>
    <border>
      <left style="thin">
        <color indexed="64"/>
      </left>
      <right/>
      <top style="medium">
        <color theme="0"/>
      </top>
      <bottom style="medium">
        <color theme="0"/>
      </bottom>
      <diagonal/>
    </border>
    <border>
      <left style="medium">
        <color theme="0"/>
      </left>
      <right style="medium">
        <color theme="0"/>
      </right>
      <top style="thin">
        <color theme="0"/>
      </top>
      <bottom style="thin">
        <color theme="0"/>
      </bottom>
      <diagonal/>
    </border>
    <border>
      <left style="thin">
        <color indexed="64"/>
      </left>
      <right/>
      <top style="medium">
        <color theme="0"/>
      </top>
      <bottom style="thin">
        <color indexed="64"/>
      </bottom>
      <diagonal/>
    </border>
    <border>
      <left style="thin">
        <color theme="1"/>
      </left>
      <right style="medium">
        <color theme="0"/>
      </right>
      <top style="thin">
        <color theme="1"/>
      </top>
      <bottom style="medium">
        <color theme="0"/>
      </bottom>
      <diagonal/>
    </border>
    <border>
      <left style="medium">
        <color theme="0"/>
      </left>
      <right style="medium">
        <color theme="0"/>
      </right>
      <top style="thin">
        <color theme="1"/>
      </top>
      <bottom/>
      <diagonal/>
    </border>
    <border>
      <left style="medium">
        <color theme="0"/>
      </left>
      <right style="thin">
        <color theme="1"/>
      </right>
      <top style="thin">
        <color theme="1"/>
      </top>
      <bottom/>
      <diagonal/>
    </border>
    <border>
      <left style="thin">
        <color theme="1"/>
      </left>
      <right style="medium">
        <color theme="0"/>
      </right>
      <top style="medium">
        <color theme="0"/>
      </top>
      <bottom style="medium">
        <color theme="0"/>
      </bottom>
      <diagonal/>
    </border>
    <border>
      <left style="thin">
        <color theme="1"/>
      </left>
      <right style="medium">
        <color theme="0"/>
      </right>
      <top style="medium">
        <color theme="0"/>
      </top>
      <bottom style="thin">
        <color theme="1"/>
      </bottom>
      <diagonal/>
    </border>
    <border>
      <left style="thin">
        <color indexed="64"/>
      </left>
      <right style="medium">
        <color indexed="64"/>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medium">
        <color indexed="64"/>
      </right>
      <top/>
      <bottom style="thin">
        <color theme="1"/>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thin">
        <color theme="0"/>
      </bottom>
      <diagonal/>
    </border>
    <border>
      <left style="medium">
        <color theme="0"/>
      </left>
      <right style="thin">
        <color theme="1"/>
      </right>
      <top style="medium">
        <color theme="0"/>
      </top>
      <bottom style="thin">
        <color theme="0"/>
      </bottom>
      <diagonal/>
    </border>
    <border>
      <left style="medium">
        <color theme="0"/>
      </left>
      <right style="thin">
        <color theme="1"/>
      </right>
      <top style="thin">
        <color theme="0"/>
      </top>
      <bottom style="thin">
        <color theme="0"/>
      </bottom>
      <diagonal/>
    </border>
    <border>
      <left style="medium">
        <color indexed="64"/>
      </left>
      <right style="medium">
        <color indexed="64"/>
      </right>
      <top style="thin">
        <color indexed="64"/>
      </top>
      <bottom style="medium">
        <color theme="1"/>
      </bottom>
      <diagonal/>
    </border>
    <border>
      <left style="medium">
        <color indexed="64"/>
      </left>
      <right style="medium">
        <color indexed="64"/>
      </right>
      <top/>
      <bottom style="thin">
        <color theme="1"/>
      </bottom>
      <diagonal/>
    </border>
    <border>
      <left style="thin">
        <color indexed="64"/>
      </left>
      <right style="medium">
        <color theme="0"/>
      </right>
      <top style="thin">
        <color theme="0"/>
      </top>
      <bottom style="thin">
        <color theme="0"/>
      </bottom>
      <diagonal/>
    </border>
    <border>
      <left style="thin">
        <color theme="0"/>
      </left>
      <right style="medium">
        <color theme="0"/>
      </right>
      <top style="thin">
        <color theme="0"/>
      </top>
      <bottom style="thin">
        <color rgb="FF000000"/>
      </bottom>
      <diagonal/>
    </border>
    <border>
      <left style="medium">
        <color theme="1"/>
      </left>
      <right style="thin">
        <color indexed="64"/>
      </right>
      <top style="thin">
        <color indexed="64"/>
      </top>
      <bottom style="medium">
        <color theme="1"/>
      </bottom>
      <diagonal/>
    </border>
    <border>
      <left style="medium">
        <color theme="1"/>
      </left>
      <right style="medium">
        <color theme="1"/>
      </right>
      <top style="thin">
        <color indexed="64"/>
      </top>
      <bottom style="thin">
        <color indexed="64"/>
      </bottom>
      <diagonal/>
    </border>
    <border>
      <left/>
      <right style="thin">
        <color theme="1"/>
      </right>
      <top style="thin">
        <color indexed="64"/>
      </top>
      <bottom style="thin">
        <color indexed="64"/>
      </bottom>
      <diagonal/>
    </border>
    <border>
      <left/>
      <right style="medium">
        <color theme="1"/>
      </right>
      <top style="thin">
        <color theme="1"/>
      </top>
      <bottom style="thin">
        <color indexed="64"/>
      </bottom>
      <diagonal/>
    </border>
    <border>
      <left/>
      <right style="thin">
        <color indexed="8"/>
      </right>
      <top/>
      <bottom style="thin">
        <color indexed="8"/>
      </bottom>
      <diagonal/>
    </border>
    <border>
      <left style="medium">
        <color indexed="64"/>
      </left>
      <right style="medium">
        <color indexed="64"/>
      </right>
      <top style="medium">
        <color theme="1"/>
      </top>
      <bottom/>
      <diagonal/>
    </border>
    <border>
      <left style="medium">
        <color indexed="64"/>
      </left>
      <right style="thin">
        <color indexed="64"/>
      </right>
      <top style="medium">
        <color theme="1"/>
      </top>
      <bottom/>
      <diagonal/>
    </border>
    <border>
      <left style="thin">
        <color indexed="64"/>
      </left>
      <right style="thin">
        <color indexed="64"/>
      </right>
      <top style="medium">
        <color theme="1"/>
      </top>
      <bottom/>
      <diagonal/>
    </border>
    <border>
      <left style="thin">
        <color indexed="64"/>
      </left>
      <right style="medium">
        <color indexed="64"/>
      </right>
      <top style="medium">
        <color theme="1"/>
      </top>
      <bottom/>
      <diagonal/>
    </border>
    <border>
      <left style="thin">
        <color indexed="64"/>
      </left>
      <right style="thin">
        <color theme="1"/>
      </right>
      <top style="medium">
        <color theme="1"/>
      </top>
      <bottom/>
      <diagonal/>
    </border>
    <border>
      <left style="thin">
        <color theme="1"/>
      </left>
      <right style="medium">
        <color rgb="FFFFFFFF"/>
      </right>
      <top style="thin">
        <color theme="1"/>
      </top>
      <bottom/>
      <diagonal/>
    </border>
    <border>
      <left style="medium">
        <color rgb="FFFFFFFF"/>
      </left>
      <right style="medium">
        <color rgb="FFFFFFFF"/>
      </right>
      <top style="thin">
        <color theme="1"/>
      </top>
      <bottom/>
      <diagonal/>
    </border>
    <border>
      <left style="medium">
        <color rgb="FFFFFFFF"/>
      </left>
      <right style="medium">
        <color theme="0"/>
      </right>
      <top style="thin">
        <color theme="1"/>
      </top>
      <bottom/>
      <diagonal/>
    </border>
    <border>
      <left style="thin">
        <color theme="1"/>
      </left>
      <right style="medium">
        <color rgb="FFFFFFFF"/>
      </right>
      <top/>
      <bottom/>
      <diagonal/>
    </border>
    <border>
      <left style="thin">
        <color theme="1"/>
      </left>
      <right style="medium">
        <color rgb="FFFFFFFF"/>
      </right>
      <top/>
      <bottom style="thin">
        <color theme="1"/>
      </bottom>
      <diagonal/>
    </border>
    <border>
      <left style="medium">
        <color rgb="FFFFFFFF"/>
      </left>
      <right style="medium">
        <color rgb="FFFFFFFF"/>
      </right>
      <top/>
      <bottom style="thin">
        <color theme="1"/>
      </bottom>
      <diagonal/>
    </border>
    <border>
      <left style="medium">
        <color rgb="FFFFFFFF"/>
      </left>
      <right style="medium">
        <color theme="0"/>
      </right>
      <top/>
      <bottom style="thin">
        <color theme="1"/>
      </bottom>
      <diagonal/>
    </border>
    <border>
      <left style="thin">
        <color theme="0"/>
      </left>
      <right style="medium">
        <color theme="0"/>
      </right>
      <top style="thin">
        <color theme="0"/>
      </top>
      <bottom style="thin">
        <color theme="1"/>
      </bottom>
      <diagonal/>
    </border>
    <border>
      <left/>
      <right style="medium">
        <color rgb="FFFFFFFF"/>
      </right>
      <top style="thin">
        <color theme="1"/>
      </top>
      <bottom/>
      <diagonal/>
    </border>
    <border>
      <left/>
      <right style="medium">
        <color rgb="FFFFFFFF"/>
      </right>
      <top/>
      <bottom/>
      <diagonal/>
    </border>
    <border>
      <left/>
      <right style="medium">
        <color rgb="FFFFFFFF"/>
      </right>
      <top/>
      <bottom style="thin">
        <color theme="1"/>
      </bottom>
      <diagonal/>
    </border>
    <border>
      <left style="medium">
        <color indexed="64"/>
      </left>
      <right style="medium">
        <color theme="1"/>
      </right>
      <top style="thin">
        <color rgb="FF000000"/>
      </top>
      <bottom style="thin">
        <color rgb="FF000000"/>
      </bottom>
      <diagonal/>
    </border>
    <border>
      <left/>
      <right style="medium">
        <color theme="1"/>
      </right>
      <top style="thin">
        <color rgb="FF000000"/>
      </top>
      <bottom style="thin">
        <color rgb="FF000000"/>
      </bottom>
      <diagonal/>
    </border>
    <border>
      <left/>
      <right style="thin">
        <color rgb="FF000000"/>
      </right>
      <top style="thin">
        <color rgb="FF000000"/>
      </top>
      <bottom style="medium">
        <color indexed="64"/>
      </bottom>
      <diagonal/>
    </border>
    <border>
      <left style="thin">
        <color theme="1"/>
      </left>
      <right/>
      <top/>
      <bottom/>
      <diagonal/>
    </border>
    <border>
      <left style="medium">
        <color indexed="64"/>
      </left>
      <right style="medium">
        <color theme="1"/>
      </right>
      <top style="thin">
        <color indexed="64"/>
      </top>
      <bottom style="thin">
        <color theme="1"/>
      </bottom>
      <diagonal/>
    </border>
    <border>
      <left style="thin">
        <color rgb="FF000000"/>
      </left>
      <right style="medium">
        <color theme="1"/>
      </right>
      <top style="thin">
        <color indexed="64"/>
      </top>
      <bottom style="thin">
        <color rgb="FF000000"/>
      </bottom>
      <diagonal/>
    </border>
    <border>
      <left style="thin">
        <color rgb="FF000000"/>
      </left>
      <right style="medium">
        <color theme="1"/>
      </right>
      <top style="thin">
        <color indexed="64"/>
      </top>
      <bottom style="thin">
        <color indexed="64"/>
      </bottom>
      <diagonal/>
    </border>
    <border>
      <left style="thin">
        <color rgb="FF000000"/>
      </left>
      <right style="medium">
        <color theme="1"/>
      </right>
      <top style="thin">
        <color rgb="FF000000"/>
      </top>
      <bottom style="thin">
        <color indexed="64"/>
      </bottom>
      <diagonal/>
    </border>
    <border>
      <left style="medium">
        <color theme="1"/>
      </left>
      <right style="thin">
        <color rgb="FF000000"/>
      </right>
      <top style="thin">
        <color rgb="FF000000"/>
      </top>
      <bottom style="medium">
        <color theme="1"/>
      </bottom>
      <diagonal/>
    </border>
    <border>
      <left style="thin">
        <color rgb="FF000000"/>
      </left>
      <right style="medium">
        <color theme="1"/>
      </right>
      <top style="thin">
        <color rgb="FF000000"/>
      </top>
      <bottom style="thin">
        <color theme="1"/>
      </bottom>
      <diagonal/>
    </border>
    <border>
      <left style="medium">
        <color theme="1"/>
      </left>
      <right style="thin">
        <color rgb="FF000000"/>
      </right>
      <top style="thin">
        <color rgb="FF000000"/>
      </top>
      <bottom style="thin">
        <color theme="1"/>
      </bottom>
      <diagonal/>
    </border>
    <border>
      <left/>
      <right style="thin">
        <color indexed="8"/>
      </right>
      <top style="thin">
        <color indexed="8"/>
      </top>
      <bottom style="medium">
        <color theme="1"/>
      </bottom>
      <diagonal/>
    </border>
    <border>
      <left style="medium">
        <color theme="1"/>
      </left>
      <right style="thin">
        <color indexed="8"/>
      </right>
      <top style="thin">
        <color indexed="8"/>
      </top>
      <bottom style="medium">
        <color theme="1"/>
      </bottom>
      <diagonal/>
    </border>
    <border>
      <left style="medium">
        <color theme="1"/>
      </left>
      <right style="thin">
        <color indexed="8"/>
      </right>
      <top/>
      <bottom style="thin">
        <color indexed="8"/>
      </bottom>
      <diagonal/>
    </border>
    <border>
      <left style="medium">
        <color theme="1"/>
      </left>
      <right style="thin">
        <color indexed="64"/>
      </right>
      <top/>
      <bottom style="thin">
        <color indexed="64"/>
      </bottom>
      <diagonal/>
    </border>
    <border>
      <left style="medium">
        <color theme="1"/>
      </left>
      <right style="thin">
        <color indexed="8"/>
      </right>
      <top style="thin">
        <color indexed="8"/>
      </top>
      <bottom style="thin">
        <color indexed="8"/>
      </bottom>
      <diagonal/>
    </border>
    <border>
      <left style="thin">
        <color auto="1"/>
      </left>
      <right style="thin">
        <color indexed="64"/>
      </right>
      <top style="thin">
        <color auto="1"/>
      </top>
      <bottom style="medium">
        <color indexed="64"/>
      </bottom>
      <diagonal/>
    </border>
    <border>
      <left style="medium">
        <color theme="1"/>
      </left>
      <right/>
      <top/>
      <bottom/>
      <diagonal/>
    </border>
    <border>
      <left style="thin">
        <color indexed="64"/>
      </left>
      <right/>
      <top style="thin">
        <color indexed="64"/>
      </top>
      <bottom style="medium">
        <color indexed="64"/>
      </bottom>
      <diagonal/>
    </border>
    <border>
      <left style="thin">
        <color indexed="8"/>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64"/>
      </left>
      <right style="medium">
        <color indexed="64"/>
      </right>
      <top style="thin">
        <color indexed="8"/>
      </top>
      <bottom style="medium">
        <color indexed="64"/>
      </bottom>
      <diagonal/>
    </border>
    <border>
      <left/>
      <right style="thin">
        <color indexed="64"/>
      </right>
      <top style="thin">
        <color indexed="64"/>
      </top>
      <bottom style="medium">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0"/>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0"/>
      </left>
      <right/>
      <top style="thin">
        <color indexed="64"/>
      </top>
      <bottom style="thin">
        <color theme="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style="thin">
        <color indexed="64"/>
      </right>
      <top style="thin">
        <color indexed="8"/>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64"/>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style="thin">
        <color indexed="8"/>
      </top>
      <bottom style="medium">
        <color indexed="64"/>
      </bottom>
      <diagonal/>
    </border>
    <border>
      <left/>
      <right style="thin">
        <color indexed="64"/>
      </right>
      <top style="thin">
        <color indexed="8"/>
      </top>
      <bottom style="medium">
        <color indexed="64"/>
      </bottom>
      <diagonal/>
    </border>
    <border>
      <left style="thin">
        <color auto="1"/>
      </left>
      <right style="thin">
        <color indexed="64"/>
      </right>
      <top style="thin">
        <color indexed="8"/>
      </top>
      <bottom style="medium">
        <color indexed="64"/>
      </bottom>
      <diagonal/>
    </border>
    <border>
      <left/>
      <right/>
      <top style="thin">
        <color indexed="64"/>
      </top>
      <bottom style="medium">
        <color indexed="64"/>
      </bottom>
      <diagonal/>
    </border>
    <border>
      <left style="medium">
        <color indexed="64"/>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64"/>
      </left>
      <right/>
      <top style="thin">
        <color indexed="64"/>
      </top>
      <bottom/>
      <diagonal/>
    </border>
    <border>
      <left style="medium">
        <color theme="0"/>
      </left>
      <right style="medium">
        <color theme="0"/>
      </right>
      <top style="thin">
        <color indexed="64"/>
      </top>
      <bottom/>
      <diagonal/>
    </border>
    <border>
      <left style="medium">
        <color theme="0"/>
      </left>
      <right/>
      <top style="thin">
        <color indexed="64"/>
      </top>
      <bottom/>
      <diagonal/>
    </border>
    <border>
      <left/>
      <right/>
      <top style="thin">
        <color rgb="FFFFFFFF"/>
      </top>
      <bottom style="thin">
        <color rgb="FFFFFFFF"/>
      </bottom>
      <diagonal/>
    </border>
    <border>
      <left/>
      <right style="thin">
        <color rgb="FF000000"/>
      </right>
      <top style="thin">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000000"/>
      </right>
      <top style="thin">
        <color rgb="FFFFFFFF"/>
      </top>
      <bottom style="thin">
        <color rgb="FFFFFFFF"/>
      </bottom>
      <diagonal/>
    </border>
    <border>
      <left style="medium">
        <color rgb="FFFFFFFF"/>
      </left>
      <right style="thin">
        <color rgb="FFFFFFFF"/>
      </right>
      <top style="thin">
        <color rgb="FFFFFFFF"/>
      </top>
      <bottom style="thin">
        <color rgb="FF000000"/>
      </bottom>
      <diagonal/>
    </border>
    <border>
      <left style="thin">
        <color rgb="FFFFFFFF"/>
      </left>
      <right style="thin">
        <color rgb="FFFFFFFF"/>
      </right>
      <top style="thin">
        <color rgb="FFFFFFFF"/>
      </top>
      <bottom style="thin">
        <color rgb="FF000000"/>
      </bottom>
      <diagonal/>
    </border>
    <border>
      <left style="thin">
        <color rgb="FFFFFFFF"/>
      </left>
      <right style="thin">
        <color rgb="FF000000"/>
      </right>
      <top style="thin">
        <color rgb="FFFFFFFF"/>
      </top>
      <bottom style="thin">
        <color rgb="FF000000"/>
      </bottom>
      <diagonal/>
    </border>
    <border>
      <left style="medium">
        <color rgb="FFFFFFFF"/>
      </left>
      <right/>
      <top style="thin">
        <color rgb="FFFFFFFF"/>
      </top>
      <bottom style="thin">
        <color rgb="FFFFFFFF"/>
      </bottom>
      <diagonal/>
    </border>
    <border>
      <left style="medium">
        <color theme="0"/>
      </left>
      <right/>
      <top style="thin">
        <color rgb="FFFFFFFF"/>
      </top>
      <bottom style="thin">
        <color rgb="FFFFFFFF"/>
      </bottom>
      <diagonal/>
    </border>
    <border>
      <left/>
      <right style="thin">
        <color indexed="64"/>
      </right>
      <top style="thin">
        <color indexed="64"/>
      </top>
      <bottom style="thin">
        <color indexed="64"/>
      </bottom>
      <diagonal/>
    </border>
    <border>
      <left style="thin">
        <color rgb="FF000000"/>
      </left>
      <right style="medium">
        <color indexed="64"/>
      </right>
      <top style="thin">
        <color indexed="64"/>
      </top>
      <bottom/>
      <diagonal/>
    </border>
    <border>
      <left/>
      <right style="thin">
        <color rgb="FF000000"/>
      </right>
      <top style="thin">
        <color indexed="64"/>
      </top>
      <bottom/>
      <diagonal/>
    </border>
    <border>
      <left style="medium">
        <color indexed="64"/>
      </left>
      <right style="medium">
        <color indexed="64"/>
      </right>
      <top style="thin">
        <color rgb="FF000000"/>
      </top>
      <bottom style="thin">
        <color indexed="64"/>
      </bottom>
      <diagonal/>
    </border>
    <border>
      <left style="thin">
        <color rgb="FF000000"/>
      </left>
      <right style="medium">
        <color indexed="64"/>
      </right>
      <top style="thin">
        <color rgb="FF000000"/>
      </top>
      <bottom/>
      <diagonal/>
    </border>
    <border>
      <left/>
      <right style="thin">
        <color rgb="FF000000"/>
      </right>
      <top/>
      <bottom style="thin">
        <color indexed="64"/>
      </bottom>
      <diagonal/>
    </border>
    <border>
      <left style="thin">
        <color rgb="FF000000"/>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rgb="FF000000"/>
      </right>
      <top style="thin">
        <color rgb="FF000000"/>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medium">
        <color indexed="64"/>
      </right>
      <top style="thin">
        <color rgb="FF000000"/>
      </top>
      <bottom style="medium">
        <color indexed="64"/>
      </bottom>
      <diagonal/>
    </border>
    <border>
      <left/>
      <right style="medium">
        <color indexed="64"/>
      </right>
      <top style="medium">
        <color theme="1"/>
      </top>
      <bottom style="thin">
        <color rgb="FF000000"/>
      </bottom>
      <diagonal/>
    </border>
    <border>
      <left style="thin">
        <color rgb="FF000000"/>
      </left>
      <right style="medium">
        <color indexed="64"/>
      </right>
      <top style="thin">
        <color rgb="FF000000"/>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theme="0"/>
      </right>
      <top style="thin">
        <color indexed="64"/>
      </top>
      <bottom/>
      <diagonal/>
    </border>
    <border>
      <left style="medium">
        <color theme="0"/>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
      <left style="medium">
        <color theme="0"/>
      </left>
      <right style="thin">
        <color theme="0"/>
      </right>
      <top style="thin">
        <color theme="0"/>
      </top>
      <bottom style="thin">
        <color rgb="FF000000"/>
      </bottom>
      <diagonal/>
    </border>
    <border>
      <left/>
      <right style="medium">
        <color theme="1"/>
      </right>
      <top style="thin">
        <color indexed="64"/>
      </top>
      <bottom style="thin">
        <color indexed="64"/>
      </bottom>
      <diagonal/>
    </border>
    <border>
      <left style="thin">
        <color rgb="FF000000"/>
      </left>
      <right style="medium">
        <color theme="1"/>
      </right>
      <top style="thin">
        <color rgb="FF000000"/>
      </top>
      <bottom style="medium">
        <color indexed="64"/>
      </bottom>
      <diagonal/>
    </border>
    <border>
      <left style="medium">
        <color theme="1"/>
      </left>
      <right style="medium">
        <color theme="1"/>
      </right>
      <top style="thin">
        <color theme="1"/>
      </top>
      <bottom style="thin">
        <color indexed="64"/>
      </bottom>
      <diagonal/>
    </border>
    <border>
      <left style="thin">
        <color indexed="64"/>
      </left>
      <right style="medium">
        <color theme="1"/>
      </right>
      <top style="thin">
        <color indexed="64"/>
      </top>
      <bottom/>
      <diagonal/>
    </border>
    <border>
      <left style="medium">
        <color theme="1"/>
      </left>
      <right style="medium">
        <color theme="1"/>
      </right>
      <top style="thin">
        <color indexed="64"/>
      </top>
      <bottom/>
      <diagonal/>
    </border>
    <border>
      <left/>
      <right style="medium">
        <color theme="1"/>
      </right>
      <top style="thin">
        <color indexed="64"/>
      </top>
      <bottom/>
      <diagonal/>
    </border>
    <border>
      <left style="thin">
        <color theme="1"/>
      </left>
      <right/>
      <top style="thin">
        <color theme="1"/>
      </top>
      <bottom style="thin">
        <color theme="1"/>
      </bottom>
      <diagonal/>
    </border>
    <border>
      <left style="medium">
        <color theme="1"/>
      </left>
      <right style="medium">
        <color theme="1"/>
      </right>
      <top style="thin">
        <color theme="1"/>
      </top>
      <bottom style="thin">
        <color theme="1"/>
      </bottom>
      <diagonal/>
    </border>
    <border>
      <left/>
      <right/>
      <top style="thin">
        <color theme="1"/>
      </top>
      <bottom style="thin">
        <color theme="1"/>
      </bottom>
      <diagonal/>
    </border>
    <border>
      <left style="thin">
        <color rgb="FF000000"/>
      </left>
      <right style="medium">
        <color theme="1"/>
      </right>
      <top style="thin">
        <color theme="1"/>
      </top>
      <bottom/>
      <diagonal/>
    </border>
    <border>
      <left/>
      <right style="medium">
        <color theme="1"/>
      </right>
      <top style="thin">
        <color rgb="FF000000"/>
      </top>
      <bottom/>
      <diagonal/>
    </border>
    <border>
      <left style="thin">
        <color rgb="FF000000"/>
      </left>
      <right style="medium">
        <color theme="1"/>
      </right>
      <top style="thin">
        <color rgb="FF000000"/>
      </top>
      <bottom/>
      <diagonal/>
    </border>
    <border>
      <left style="medium">
        <color theme="1"/>
      </left>
      <right style="thin">
        <color rgb="FF000000"/>
      </right>
      <top style="thin">
        <color rgb="FF000000"/>
      </top>
      <bottom style="thin">
        <color rgb="FF000000"/>
      </bottom>
      <diagonal/>
    </border>
    <border>
      <left/>
      <right/>
      <top/>
      <bottom style="thin">
        <color indexed="64"/>
      </bottom>
      <diagonal/>
    </border>
    <border>
      <left style="thin">
        <color rgb="FF000000"/>
      </left>
      <right style="medium">
        <color theme="1"/>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rgb="FF000000"/>
      </right>
      <top style="thin">
        <color rgb="FF000000"/>
      </top>
      <bottom style="thin">
        <color theme="1"/>
      </bottom>
      <diagonal/>
    </border>
    <border>
      <left style="thin">
        <color rgb="FF000000"/>
      </left>
      <right style="thin">
        <color rgb="FF000000"/>
      </right>
      <top style="thin">
        <color rgb="FF000000"/>
      </top>
      <bottom style="thin">
        <color theme="1"/>
      </bottom>
      <diagonal/>
    </border>
    <border>
      <left style="medium">
        <color indexed="64"/>
      </left>
      <right style="medium">
        <color indexed="64"/>
      </right>
      <top style="thin">
        <color rgb="FF000000"/>
      </top>
      <bottom style="thin">
        <color rgb="FF000000"/>
      </bottom>
      <diagonal/>
    </border>
    <border>
      <left style="medium">
        <color indexed="64"/>
      </left>
      <right style="thin">
        <color indexed="64"/>
      </right>
      <top style="thin">
        <color indexed="64"/>
      </top>
      <bottom/>
      <diagonal/>
    </border>
    <border>
      <left/>
      <right style="thin">
        <color rgb="FF000000"/>
      </right>
      <top style="thin">
        <color indexed="64"/>
      </top>
      <bottom style="thin">
        <color indexed="64"/>
      </bottom>
      <diagonal/>
    </border>
  </borders>
  <cellStyleXfs count="32">
    <xf numFmtId="0" fontId="0" fillId="0" borderId="0"/>
    <xf numFmtId="0" fontId="2" fillId="0" borderId="0"/>
    <xf numFmtId="0" fontId="3" fillId="0" borderId="0"/>
    <xf numFmtId="0" fontId="5" fillId="0" borderId="0"/>
    <xf numFmtId="0" fontId="3" fillId="0" borderId="0"/>
    <xf numFmtId="0" fontId="5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lignment vertical="top"/>
    </xf>
    <xf numFmtId="43" fontId="2" fillId="0" borderId="0" applyFont="0" applyFill="0" applyBorder="0" applyAlignment="0" applyProtection="0"/>
    <xf numFmtId="0" fontId="51" fillId="0" borderId="0" applyNumberFormat="0" applyFill="0" applyBorder="0" applyAlignment="0" applyProtection="0"/>
    <xf numFmtId="9" fontId="2" fillId="0" borderId="0" applyFont="0" applyFill="0" applyBorder="0" applyAlignment="0" applyProtection="0"/>
    <xf numFmtId="0" fontId="3" fillId="0" borderId="0"/>
    <xf numFmtId="9" fontId="66" fillId="0" borderId="0" applyFont="0" applyFill="0" applyBorder="0" applyAlignment="0" applyProtection="0"/>
    <xf numFmtId="9" fontId="2" fillId="0" borderId="0" applyFont="0" applyFill="0" applyBorder="0" applyAlignment="0" applyProtection="0"/>
    <xf numFmtId="0" fontId="3" fillId="0" borderId="0"/>
    <xf numFmtId="0" fontId="2" fillId="0" borderId="0"/>
    <xf numFmtId="0" fontId="3" fillId="0" borderId="0"/>
    <xf numFmtId="0" fontId="3" fillId="0" borderId="0"/>
    <xf numFmtId="0" fontId="3" fillId="0" borderId="0"/>
  </cellStyleXfs>
  <cellXfs count="4670">
    <xf numFmtId="0" fontId="0" fillId="0" borderId="0" xfId="0"/>
    <xf numFmtId="0" fontId="4" fillId="0" borderId="0" xfId="2" applyFont="1" applyAlignment="1">
      <alignment vertical="center"/>
    </xf>
    <xf numFmtId="0" fontId="6" fillId="0" borderId="0" xfId="3" quotePrefix="1" applyFont="1" applyAlignment="1">
      <alignment vertical="center" wrapText="1"/>
    </xf>
    <xf numFmtId="0" fontId="12" fillId="0" borderId="0" xfId="2" applyFont="1" applyAlignment="1">
      <alignment vertical="center"/>
    </xf>
    <xf numFmtId="0" fontId="8" fillId="0" borderId="0" xfId="2" applyFont="1" applyAlignment="1">
      <alignment vertical="center"/>
    </xf>
    <xf numFmtId="0" fontId="4" fillId="0" borderId="0" xfId="20" applyFont="1" applyAlignment="1">
      <alignment horizontal="center" vertical="center"/>
    </xf>
    <xf numFmtId="0" fontId="9" fillId="0" borderId="0" xfId="0" applyFont="1"/>
    <xf numFmtId="0" fontId="17" fillId="0" borderId="0" xfId="0" applyFont="1" applyAlignment="1">
      <alignment vertical="center"/>
    </xf>
    <xf numFmtId="0" fontId="18" fillId="0" borderId="0" xfId="0" applyFont="1" applyAlignment="1">
      <alignment vertical="center"/>
    </xf>
    <xf numFmtId="0" fontId="14" fillId="0" borderId="0" xfId="0" applyFont="1" applyAlignment="1">
      <alignment vertical="center"/>
    </xf>
    <xf numFmtId="3" fontId="15" fillId="0" borderId="1" xfId="0" applyNumberFormat="1" applyFont="1" applyBorder="1" applyAlignment="1">
      <alignment horizontal="right" vertical="center"/>
    </xf>
    <xf numFmtId="0" fontId="15" fillId="0" borderId="0" xfId="0" applyFont="1" applyAlignment="1">
      <alignment horizontal="left" vertical="top" wrapText="1"/>
    </xf>
    <xf numFmtId="0" fontId="4" fillId="0" borderId="1" xfId="0" applyFont="1" applyBorder="1" applyAlignment="1">
      <alignment horizontal="right" vertical="center"/>
    </xf>
    <xf numFmtId="0" fontId="9" fillId="0" borderId="0" xfId="0" applyFont="1" applyAlignment="1">
      <alignment vertical="center" wrapText="1"/>
    </xf>
    <xf numFmtId="0" fontId="8" fillId="0" borderId="0" xfId="0" applyFont="1"/>
    <xf numFmtId="0" fontId="21" fillId="0" borderId="0" xfId="0" applyFont="1"/>
    <xf numFmtId="0" fontId="4" fillId="0" borderId="0" xfId="0" applyFont="1" applyAlignment="1">
      <alignment vertical="center"/>
    </xf>
    <xf numFmtId="0" fontId="4" fillId="0" borderId="0" xfId="0" applyFont="1"/>
    <xf numFmtId="3" fontId="8" fillId="0" borderId="0" xfId="0" applyNumberFormat="1" applyFont="1" applyAlignment="1">
      <alignment horizontal="right" vertical="center"/>
    </xf>
    <xf numFmtId="0" fontId="21" fillId="0" borderId="0" xfId="0" applyFont="1" applyAlignment="1">
      <alignment vertical="center"/>
    </xf>
    <xf numFmtId="0" fontId="0" fillId="0" borderId="0" xfId="0" applyAlignment="1">
      <alignment vertical="center"/>
    </xf>
    <xf numFmtId="164" fontId="4" fillId="0" borderId="1" xfId="0" applyNumberFormat="1" applyFont="1" applyBorder="1" applyAlignment="1">
      <alignment horizontal="right" vertical="center"/>
    </xf>
    <xf numFmtId="0" fontId="4" fillId="0" borderId="0" xfId="0" applyFont="1" applyAlignment="1">
      <alignment horizontal="left" vertical="center"/>
    </xf>
    <xf numFmtId="0" fontId="4" fillId="0" borderId="11" xfId="0" applyFont="1" applyBorder="1" applyAlignment="1">
      <alignment vertical="center"/>
    </xf>
    <xf numFmtId="0" fontId="4" fillId="0" borderId="11" xfId="0" applyFont="1" applyBorder="1" applyAlignment="1">
      <alignment horizontal="right" vertical="center"/>
    </xf>
    <xf numFmtId="0" fontId="15" fillId="0" borderId="0" xfId="0" applyFont="1" applyAlignment="1">
      <alignment vertical="center"/>
    </xf>
    <xf numFmtId="0" fontId="18" fillId="0" borderId="0" xfId="0" applyFont="1"/>
    <xf numFmtId="0" fontId="18" fillId="0" borderId="0" xfId="0" applyFont="1" applyAlignment="1">
      <alignment vertical="center" wrapText="1"/>
    </xf>
    <xf numFmtId="0" fontId="31" fillId="0" borderId="0" xfId="0" applyFont="1"/>
    <xf numFmtId="0" fontId="8" fillId="0" borderId="0" xfId="0" applyFont="1" applyAlignment="1">
      <alignment vertical="center"/>
    </xf>
    <xf numFmtId="0" fontId="9" fillId="0" borderId="0" xfId="0" applyFont="1" applyAlignment="1">
      <alignment horizontal="left" vertical="center" wrapText="1"/>
    </xf>
    <xf numFmtId="3" fontId="8" fillId="0" borderId="0" xfId="0" applyNumberFormat="1" applyFont="1"/>
    <xf numFmtId="166" fontId="4" fillId="0" borderId="1" xfId="2" applyNumberFormat="1" applyFont="1" applyBorder="1" applyAlignment="1">
      <alignment horizontal="right"/>
    </xf>
    <xf numFmtId="0" fontId="22" fillId="0" borderId="0" xfId="0" applyFont="1" applyAlignment="1">
      <alignment horizontal="justify" vertical="center"/>
    </xf>
    <xf numFmtId="0" fontId="9" fillId="0" borderId="1" xfId="0" applyFont="1" applyBorder="1" applyAlignment="1">
      <alignment horizontal="left" vertical="center" wrapText="1"/>
    </xf>
    <xf numFmtId="0" fontId="42" fillId="7" borderId="1" xfId="0" applyFont="1" applyFill="1" applyBorder="1" applyAlignment="1">
      <alignment horizontal="center" vertical="center"/>
    </xf>
    <xf numFmtId="0" fontId="0" fillId="0" borderId="0" xfId="0" applyAlignment="1">
      <alignment horizontal="left"/>
    </xf>
    <xf numFmtId="0" fontId="4" fillId="0" borderId="1" xfId="0" applyFont="1" applyBorder="1" applyAlignment="1">
      <alignment vertical="center"/>
    </xf>
    <xf numFmtId="0" fontId="44" fillId="0" borderId="34" xfId="0" applyFont="1" applyBorder="1" applyAlignment="1">
      <alignment horizontal="right" vertical="center"/>
    </xf>
    <xf numFmtId="3" fontId="44" fillId="0" borderId="34" xfId="0" applyNumberFormat="1" applyFont="1" applyBorder="1" applyAlignment="1">
      <alignment horizontal="right" vertical="center"/>
    </xf>
    <xf numFmtId="0" fontId="45" fillId="0" borderId="0" xfId="0" applyFont="1" applyAlignment="1">
      <alignment horizontal="left" vertical="center"/>
    </xf>
    <xf numFmtId="0" fontId="45" fillId="0" borderId="0" xfId="0" applyFont="1" applyAlignment="1">
      <alignment vertical="center"/>
    </xf>
    <xf numFmtId="0" fontId="45" fillId="0" borderId="0" xfId="0" applyFont="1" applyAlignment="1">
      <alignment horizontal="right" vertical="center"/>
    </xf>
    <xf numFmtId="0" fontId="32" fillId="0" borderId="34" xfId="0" applyFont="1" applyBorder="1" applyAlignment="1">
      <alignment horizontal="left" vertical="center"/>
    </xf>
    <xf numFmtId="3" fontId="32" fillId="0" borderId="34" xfId="0" applyNumberFormat="1" applyFont="1" applyBorder="1" applyAlignment="1">
      <alignment horizontal="right" vertical="center"/>
    </xf>
    <xf numFmtId="0" fontId="32" fillId="0" borderId="34" xfId="0" applyFont="1" applyBorder="1" applyAlignment="1">
      <alignment horizontal="right" vertical="center"/>
    </xf>
    <xf numFmtId="0" fontId="32" fillId="0" borderId="1" xfId="0" applyFont="1" applyBorder="1" applyAlignment="1">
      <alignment horizontal="right"/>
    </xf>
    <xf numFmtId="0" fontId="46" fillId="0" borderId="1" xfId="0" applyFont="1" applyBorder="1" applyAlignment="1">
      <alignment horizontal="right"/>
    </xf>
    <xf numFmtId="0" fontId="26" fillId="0" borderId="0" xfId="0" applyFont="1"/>
    <xf numFmtId="0" fontId="4" fillId="0" borderId="1" xfId="0" applyFont="1" applyBorder="1" applyAlignment="1">
      <alignment horizontal="right"/>
    </xf>
    <xf numFmtId="164" fontId="4" fillId="0" borderId="1" xfId="0" applyNumberFormat="1" applyFont="1" applyBorder="1" applyAlignment="1">
      <alignment horizontal="right"/>
    </xf>
    <xf numFmtId="164" fontId="32" fillId="0" borderId="34" xfId="0" applyNumberFormat="1" applyFont="1" applyBorder="1" applyAlignment="1">
      <alignment horizontal="right" vertical="center"/>
    </xf>
    <xf numFmtId="164" fontId="32" fillId="0" borderId="1" xfId="0" applyNumberFormat="1" applyFont="1" applyBorder="1" applyAlignment="1">
      <alignment horizontal="right"/>
    </xf>
    <xf numFmtId="3" fontId="47" fillId="0" borderId="34" xfId="0" applyNumberFormat="1" applyFont="1" applyBorder="1" applyAlignment="1">
      <alignment horizontal="right" vertical="center"/>
    </xf>
    <xf numFmtId="0" fontId="47" fillId="0" borderId="34" xfId="0" applyFont="1" applyBorder="1" applyAlignment="1">
      <alignment horizontal="right" vertical="center"/>
    </xf>
    <xf numFmtId="164" fontId="47" fillId="0" borderId="34" xfId="0" applyNumberFormat="1" applyFont="1" applyBorder="1" applyAlignment="1">
      <alignment horizontal="right" vertical="center"/>
    </xf>
    <xf numFmtId="0" fontId="4" fillId="0" borderId="11" xfId="0" applyFont="1" applyBorder="1" applyAlignment="1">
      <alignment horizontal="left" vertical="center"/>
    </xf>
    <xf numFmtId="0" fontId="4" fillId="0" borderId="1" xfId="0" applyFont="1" applyBorder="1" applyAlignment="1">
      <alignment horizontal="left" vertical="center"/>
    </xf>
    <xf numFmtId="164" fontId="44" fillId="0" borderId="34" xfId="0" applyNumberFormat="1" applyFont="1" applyBorder="1" applyAlignment="1">
      <alignment horizontal="right" vertical="center"/>
    </xf>
    <xf numFmtId="0" fontId="48" fillId="9" borderId="1" xfId="0" applyFont="1" applyFill="1" applyBorder="1" applyAlignment="1">
      <alignment horizontal="center" vertical="center"/>
    </xf>
    <xf numFmtId="0" fontId="8" fillId="0" borderId="1" xfId="3" quotePrefix="1" applyFont="1" applyBorder="1" applyAlignment="1">
      <alignment horizontal="left" vertical="center" wrapText="1"/>
    </xf>
    <xf numFmtId="0" fontId="34" fillId="8" borderId="97" xfId="0" applyFont="1" applyFill="1" applyBorder="1" applyAlignment="1">
      <alignment horizontal="center" vertical="center"/>
    </xf>
    <xf numFmtId="166" fontId="4" fillId="0" borderId="76" xfId="2" applyNumberFormat="1" applyFont="1" applyBorder="1" applyAlignment="1">
      <alignment horizontal="right"/>
    </xf>
    <xf numFmtId="43" fontId="8" fillId="0" borderId="0" xfId="21" applyFont="1" applyFill="1"/>
    <xf numFmtId="3" fontId="8" fillId="0" borderId="1" xfId="0" applyNumberFormat="1" applyFont="1" applyBorder="1" applyAlignment="1">
      <alignment horizontal="right" vertical="center"/>
    </xf>
    <xf numFmtId="3" fontId="8" fillId="0" borderId="11" xfId="0" applyNumberFormat="1" applyFont="1" applyBorder="1" applyAlignment="1">
      <alignment horizontal="right" vertical="center"/>
    </xf>
    <xf numFmtId="166" fontId="4" fillId="0" borderId="1" xfId="0" applyNumberFormat="1" applyFont="1" applyBorder="1" applyAlignment="1">
      <alignment horizontal="right"/>
    </xf>
    <xf numFmtId="0" fontId="29" fillId="10" borderId="2" xfId="0" applyFont="1" applyFill="1" applyBorder="1" applyAlignment="1">
      <alignment vertical="center"/>
    </xf>
    <xf numFmtId="0" fontId="29" fillId="10" borderId="1" xfId="0" applyFont="1" applyFill="1" applyBorder="1" applyAlignment="1">
      <alignment vertical="center"/>
    </xf>
    <xf numFmtId="0" fontId="29" fillId="10" borderId="41" xfId="0" applyFont="1" applyFill="1" applyBorder="1" applyAlignment="1">
      <alignment horizontal="center" vertical="center" wrapText="1"/>
    </xf>
    <xf numFmtId="3" fontId="44" fillId="11" borderId="34" xfId="0" applyNumberFormat="1" applyFont="1" applyFill="1" applyBorder="1" applyAlignment="1">
      <alignment horizontal="right" vertical="center"/>
    </xf>
    <xf numFmtId="0" fontId="44" fillId="11" borderId="34" xfId="0" applyFont="1" applyFill="1" applyBorder="1" applyAlignment="1">
      <alignment horizontal="right" vertical="center"/>
    </xf>
    <xf numFmtId="0" fontId="4" fillId="0" borderId="8" xfId="0" applyFont="1" applyBorder="1" applyAlignment="1">
      <alignment vertical="center"/>
    </xf>
    <xf numFmtId="0" fontId="4" fillId="0" borderId="2" xfId="0" applyFont="1" applyBorder="1" applyAlignment="1">
      <alignment vertical="center"/>
    </xf>
    <xf numFmtId="0" fontId="44" fillId="0" borderId="42" xfId="0" applyFont="1" applyBorder="1" applyAlignment="1">
      <alignment horizontal="right" vertical="center"/>
    </xf>
    <xf numFmtId="0" fontId="4" fillId="11" borderId="1" xfId="0" applyFont="1" applyFill="1" applyBorder="1" applyAlignment="1">
      <alignment vertical="center"/>
    </xf>
    <xf numFmtId="3" fontId="47" fillId="11" borderId="34" xfId="0" applyNumberFormat="1" applyFont="1" applyFill="1" applyBorder="1" applyAlignment="1">
      <alignment horizontal="right" vertical="center"/>
    </xf>
    <xf numFmtId="0" fontId="47" fillId="11" borderId="34" xfId="0" applyFont="1" applyFill="1" applyBorder="1" applyAlignment="1">
      <alignment horizontal="right" vertical="center"/>
    </xf>
    <xf numFmtId="164" fontId="47" fillId="11" borderId="34" xfId="0" applyNumberFormat="1" applyFont="1" applyFill="1" applyBorder="1" applyAlignment="1">
      <alignment horizontal="right" vertical="center"/>
    </xf>
    <xf numFmtId="0" fontId="4" fillId="0" borderId="2" xfId="0" applyFont="1" applyBorder="1" applyAlignment="1">
      <alignment horizontal="left" vertical="center" indent="2"/>
    </xf>
    <xf numFmtId="0" fontId="4" fillId="0" borderId="2" xfId="0" applyFont="1" applyBorder="1" applyAlignment="1">
      <alignment horizontal="right" vertical="center"/>
    </xf>
    <xf numFmtId="0" fontId="4" fillId="11" borderId="2" xfId="0" applyFont="1" applyFill="1" applyBorder="1" applyAlignment="1">
      <alignment horizontal="right" vertical="center"/>
    </xf>
    <xf numFmtId="164" fontId="4" fillId="0" borderId="97" xfId="0" applyNumberFormat="1" applyFont="1" applyBorder="1" applyAlignment="1">
      <alignment horizontal="right"/>
    </xf>
    <xf numFmtId="0" fontId="4" fillId="0" borderId="97" xfId="0" applyFont="1" applyBorder="1" applyAlignment="1">
      <alignment horizontal="right"/>
    </xf>
    <xf numFmtId="3" fontId="4" fillId="0" borderId="2" xfId="0" applyNumberFormat="1" applyFont="1" applyBorder="1" applyAlignment="1">
      <alignment horizontal="right" vertical="center"/>
    </xf>
    <xf numFmtId="0" fontId="4" fillId="0" borderId="2" xfId="0" applyFont="1" applyBorder="1" applyAlignment="1">
      <alignment horizontal="right"/>
    </xf>
    <xf numFmtId="0" fontId="4" fillId="11" borderId="2" xfId="0" applyFont="1" applyFill="1" applyBorder="1" applyAlignment="1">
      <alignment vertical="center"/>
    </xf>
    <xf numFmtId="3" fontId="4" fillId="11" borderId="97" xfId="0" applyNumberFormat="1" applyFont="1" applyFill="1" applyBorder="1" applyAlignment="1">
      <alignment horizontal="right" vertical="center"/>
    </xf>
    <xf numFmtId="0" fontId="4" fillId="14" borderId="2" xfId="0" applyFont="1" applyFill="1" applyBorder="1" applyAlignment="1">
      <alignment vertical="center"/>
    </xf>
    <xf numFmtId="3" fontId="4" fillId="14" borderId="11" xfId="0" applyNumberFormat="1" applyFont="1" applyFill="1" applyBorder="1" applyAlignment="1">
      <alignment vertical="center"/>
    </xf>
    <xf numFmtId="3" fontId="4" fillId="14" borderId="108" xfId="0" applyNumberFormat="1" applyFont="1" applyFill="1" applyBorder="1" applyAlignment="1">
      <alignment vertical="center"/>
    </xf>
    <xf numFmtId="0" fontId="32" fillId="0" borderId="97" xfId="0" applyFont="1" applyBorder="1" applyAlignment="1">
      <alignment horizontal="right"/>
    </xf>
    <xf numFmtId="0" fontId="32" fillId="0" borderId="2" xfId="0" applyFont="1" applyBorder="1" applyAlignment="1">
      <alignment horizontal="right"/>
    </xf>
    <xf numFmtId="0" fontId="46" fillId="0" borderId="97" xfId="0" applyFont="1" applyBorder="1" applyAlignment="1">
      <alignment horizontal="right"/>
    </xf>
    <xf numFmtId="3" fontId="4" fillId="14" borderId="8" xfId="0" applyNumberFormat="1" applyFont="1" applyFill="1" applyBorder="1" applyAlignment="1">
      <alignment vertical="center"/>
    </xf>
    <xf numFmtId="3" fontId="44" fillId="11" borderId="126" xfId="0" applyNumberFormat="1" applyFont="1" applyFill="1" applyBorder="1" applyAlignment="1">
      <alignment horizontal="right" vertical="center"/>
    </xf>
    <xf numFmtId="0" fontId="44" fillId="11" borderId="42" xfId="0" applyFont="1" applyFill="1" applyBorder="1" applyAlignment="1">
      <alignment horizontal="right" vertical="center"/>
    </xf>
    <xf numFmtId="0" fontId="6" fillId="0" borderId="0" xfId="3" quotePrefix="1" applyFont="1" applyAlignment="1">
      <alignment horizontal="left" vertical="center" wrapText="1"/>
    </xf>
    <xf numFmtId="0" fontId="7" fillId="0" borderId="0" xfId="4" applyFont="1" applyAlignment="1">
      <alignment horizontal="left" vertical="center"/>
    </xf>
    <xf numFmtId="0" fontId="8" fillId="0" borderId="0" xfId="2" applyFont="1" applyAlignment="1">
      <alignment horizontal="left" vertical="center"/>
    </xf>
    <xf numFmtId="0" fontId="12" fillId="0" borderId="0" xfId="2" applyFont="1" applyAlignment="1">
      <alignment horizontal="left" vertical="center"/>
    </xf>
    <xf numFmtId="0" fontId="4" fillId="0" borderId="0" xfId="2" applyFont="1" applyAlignment="1">
      <alignment horizontal="left" vertical="center"/>
    </xf>
    <xf numFmtId="0" fontId="9" fillId="0" borderId="3" xfId="0" applyFont="1" applyBorder="1" applyAlignment="1">
      <alignment horizontal="left" vertical="center" wrapText="1"/>
    </xf>
    <xf numFmtId="0" fontId="8" fillId="0" borderId="3" xfId="0" applyFont="1" applyBorder="1" applyAlignment="1">
      <alignment horizontal="left" vertical="center" wrapText="1"/>
    </xf>
    <xf numFmtId="0" fontId="28" fillId="15" borderId="1" xfId="0" applyFont="1" applyFill="1" applyBorder="1" applyAlignment="1">
      <alignment horizontal="center" vertical="center"/>
    </xf>
    <xf numFmtId="0" fontId="34" fillId="8" borderId="2" xfId="0" applyFont="1" applyFill="1" applyBorder="1" applyAlignment="1">
      <alignment horizontal="center" vertical="center"/>
    </xf>
    <xf numFmtId="164" fontId="8" fillId="0" borderId="0" xfId="23" applyNumberFormat="1" applyFont="1" applyFill="1"/>
    <xf numFmtId="166" fontId="18" fillId="0" borderId="8" xfId="0" applyNumberFormat="1" applyFont="1" applyBorder="1" applyAlignment="1">
      <alignment horizontal="right"/>
    </xf>
    <xf numFmtId="166" fontId="18" fillId="0" borderId="2" xfId="0" applyNumberFormat="1" applyFont="1" applyBorder="1" applyAlignment="1">
      <alignment horizontal="right"/>
    </xf>
    <xf numFmtId="0" fontId="18" fillId="0" borderId="2" xfId="0" applyFont="1" applyBorder="1" applyAlignment="1">
      <alignment horizontal="left"/>
    </xf>
    <xf numFmtId="166" fontId="18" fillId="0" borderId="108" xfId="0" applyNumberFormat="1" applyFont="1" applyBorder="1" applyAlignment="1">
      <alignment horizontal="right"/>
    </xf>
    <xf numFmtId="166" fontId="18" fillId="0" borderId="97" xfId="0" applyNumberFormat="1" applyFont="1" applyBorder="1" applyAlignment="1">
      <alignment horizontal="right"/>
    </xf>
    <xf numFmtId="0" fontId="18" fillId="0" borderId="97" xfId="0" applyFont="1" applyBorder="1" applyAlignment="1">
      <alignment horizontal="left"/>
    </xf>
    <xf numFmtId="166" fontId="4" fillId="0" borderId="2" xfId="0" applyNumberFormat="1" applyFont="1" applyBorder="1" applyAlignment="1">
      <alignment horizontal="right"/>
    </xf>
    <xf numFmtId="0" fontId="4" fillId="0" borderId="2" xfId="0" applyFont="1" applyBorder="1" applyAlignment="1">
      <alignment horizontal="left"/>
    </xf>
    <xf numFmtId="0" fontId="18" fillId="0" borderId="97" xfId="0" applyFont="1" applyBorder="1" applyAlignment="1">
      <alignment horizontal="right"/>
    </xf>
    <xf numFmtId="166" fontId="4" fillId="0" borderId="108" xfId="0" applyNumberFormat="1" applyFont="1" applyBorder="1" applyAlignment="1">
      <alignment horizontal="right"/>
    </xf>
    <xf numFmtId="166" fontId="4" fillId="0" borderId="97" xfId="0" applyNumberFormat="1" applyFont="1" applyBorder="1" applyAlignment="1">
      <alignment horizontal="right"/>
    </xf>
    <xf numFmtId="0" fontId="4" fillId="0" borderId="97" xfId="0" applyFont="1" applyBorder="1" applyAlignment="1">
      <alignment horizontal="left"/>
    </xf>
    <xf numFmtId="0" fontId="4" fillId="0" borderId="2" xfId="0" applyFont="1" applyBorder="1" applyAlignment="1">
      <alignment horizontal="left" vertical="center" indent="4"/>
    </xf>
    <xf numFmtId="0" fontId="54" fillId="7" borderId="1" xfId="0" applyFont="1" applyFill="1" applyBorder="1" applyAlignment="1">
      <alignment horizontal="center" vertical="center"/>
    </xf>
    <xf numFmtId="3" fontId="4" fillId="0" borderId="108" xfId="0" applyNumberFormat="1" applyFont="1" applyBorder="1" applyAlignment="1">
      <alignment horizontal="right"/>
    </xf>
    <xf numFmtId="3" fontId="4" fillId="0" borderId="97" xfId="0" applyNumberFormat="1" applyFont="1" applyBorder="1" applyAlignment="1">
      <alignment horizontal="right"/>
    </xf>
    <xf numFmtId="0" fontId="4" fillId="11" borderId="8" xfId="0" applyFont="1" applyFill="1" applyBorder="1" applyAlignment="1">
      <alignment vertical="center"/>
    </xf>
    <xf numFmtId="3" fontId="44" fillId="11" borderId="120" xfId="0" applyNumberFormat="1" applyFont="1" applyFill="1" applyBorder="1" applyAlignment="1">
      <alignment horizontal="right" vertical="center"/>
    </xf>
    <xf numFmtId="0" fontId="9" fillId="0" borderId="0" xfId="0" applyFont="1" applyAlignment="1">
      <alignment vertical="center"/>
    </xf>
    <xf numFmtId="0" fontId="56" fillId="0" borderId="0" xfId="0" applyFont="1" applyAlignment="1">
      <alignment horizontal="center" vertical="center"/>
    </xf>
    <xf numFmtId="0" fontId="57" fillId="10" borderId="170" xfId="0" applyFont="1" applyFill="1" applyBorder="1" applyAlignment="1">
      <alignment horizontal="center" vertical="center" wrapText="1"/>
    </xf>
    <xf numFmtId="0" fontId="57" fillId="10" borderId="41" xfId="0" applyFont="1" applyFill="1" applyBorder="1" applyAlignment="1">
      <alignment horizontal="center" vertical="center" wrapText="1"/>
    </xf>
    <xf numFmtId="0" fontId="57" fillId="10" borderId="25" xfId="0" applyFont="1" applyFill="1" applyBorder="1" applyAlignment="1">
      <alignment horizontal="center" vertical="center" wrapText="1"/>
    </xf>
    <xf numFmtId="0" fontId="38" fillId="0" borderId="0" xfId="0" applyFont="1"/>
    <xf numFmtId="0" fontId="4" fillId="0" borderId="81" xfId="0" applyFont="1" applyBorder="1" applyAlignment="1">
      <alignment vertical="center"/>
    </xf>
    <xf numFmtId="0" fontId="4" fillId="0" borderId="8" xfId="0" applyFont="1" applyBorder="1" applyAlignment="1">
      <alignment horizontal="left" vertical="center" indent="1"/>
    </xf>
    <xf numFmtId="164" fontId="44" fillId="0" borderId="128" xfId="0" applyNumberFormat="1" applyFont="1" applyBorder="1" applyAlignment="1">
      <alignment horizontal="right" vertical="center"/>
    </xf>
    <xf numFmtId="164" fontId="44" fillId="0" borderId="102" xfId="0" applyNumberFormat="1" applyFont="1" applyBorder="1" applyAlignment="1">
      <alignment horizontal="right" vertical="center"/>
    </xf>
    <xf numFmtId="0" fontId="4" fillId="0" borderId="2" xfId="0" applyFont="1" applyBorder="1" applyAlignment="1">
      <alignment horizontal="left" vertical="center" indent="1"/>
    </xf>
    <xf numFmtId="164" fontId="44" fillId="0" borderId="120" xfId="0" applyNumberFormat="1" applyFont="1" applyBorder="1" applyAlignment="1">
      <alignment horizontal="right" vertical="center"/>
    </xf>
    <xf numFmtId="164" fontId="44" fillId="0" borderId="42" xfId="0" applyNumberFormat="1" applyFont="1" applyBorder="1" applyAlignment="1">
      <alignment horizontal="right" vertical="center"/>
    </xf>
    <xf numFmtId="0" fontId="44" fillId="14" borderId="120" xfId="0" applyFont="1" applyFill="1" applyBorder="1" applyAlignment="1">
      <alignment horizontal="right" vertical="center"/>
    </xf>
    <xf numFmtId="0" fontId="44" fillId="0" borderId="120" xfId="0" applyFont="1" applyBorder="1" applyAlignment="1">
      <alignment horizontal="right" vertical="center"/>
    </xf>
    <xf numFmtId="3" fontId="44" fillId="0" borderId="120" xfId="0" applyNumberFormat="1" applyFont="1" applyBorder="1" applyAlignment="1">
      <alignment horizontal="right" vertical="center"/>
    </xf>
    <xf numFmtId="10" fontId="44" fillId="0" borderId="120" xfId="0" applyNumberFormat="1" applyFont="1" applyBorder="1" applyAlignment="1">
      <alignment horizontal="right" vertical="center"/>
    </xf>
    <xf numFmtId="0" fontId="44" fillId="0" borderId="102" xfId="0" applyFont="1" applyBorder="1" applyAlignment="1">
      <alignment horizontal="right" vertical="center"/>
    </xf>
    <xf numFmtId="0" fontId="57" fillId="10" borderId="188" xfId="0" applyFont="1" applyFill="1" applyBorder="1" applyAlignment="1">
      <alignment horizontal="center" vertical="center" wrapText="1"/>
    </xf>
    <xf numFmtId="0" fontId="57" fillId="10" borderId="190" xfId="0" applyFont="1" applyFill="1" applyBorder="1" applyAlignment="1">
      <alignment horizontal="center" vertical="center" wrapText="1"/>
    </xf>
    <xf numFmtId="0" fontId="57" fillId="10" borderId="189" xfId="0" applyFont="1" applyFill="1" applyBorder="1" applyAlignment="1">
      <alignment horizontal="center" vertical="center" wrapText="1"/>
    </xf>
    <xf numFmtId="0" fontId="10" fillId="0" borderId="0" xfId="0" applyFont="1" applyAlignment="1">
      <alignment horizontal="left" vertical="center"/>
    </xf>
    <xf numFmtId="0" fontId="57" fillId="10" borderId="95" xfId="0" applyFont="1" applyFill="1" applyBorder="1" applyAlignment="1">
      <alignment horizontal="center" vertical="center" wrapText="1"/>
    </xf>
    <xf numFmtId="0" fontId="57" fillId="10" borderId="176" xfId="0" applyFont="1" applyFill="1" applyBorder="1" applyAlignment="1">
      <alignment horizontal="center" vertical="center" wrapText="1"/>
    </xf>
    <xf numFmtId="0" fontId="58" fillId="0" borderId="0" xfId="0" applyFont="1"/>
    <xf numFmtId="3" fontId="3" fillId="11" borderId="107" xfId="0" applyNumberFormat="1" applyFont="1" applyFill="1" applyBorder="1" applyAlignment="1">
      <alignment horizontal="right" vertical="center"/>
    </xf>
    <xf numFmtId="3" fontId="3" fillId="11" borderId="213" xfId="0" applyNumberFormat="1" applyFont="1" applyFill="1" applyBorder="1" applyAlignment="1">
      <alignment horizontal="right" vertical="center"/>
    </xf>
    <xf numFmtId="0" fontId="59" fillId="0" borderId="0" xfId="0" applyFont="1"/>
    <xf numFmtId="0" fontId="4" fillId="0" borderId="8" xfId="0" applyFont="1" applyBorder="1" applyAlignment="1">
      <alignment horizontal="left" vertical="center" wrapText="1" indent="1"/>
    </xf>
    <xf numFmtId="0" fontId="4" fillId="0" borderId="2" xfId="0" applyFont="1" applyBorder="1" applyAlignment="1">
      <alignment horizontal="left" vertical="center" wrapText="1" indent="1"/>
    </xf>
    <xf numFmtId="167" fontId="3" fillId="0" borderId="97" xfId="0" applyNumberFormat="1" applyFont="1" applyBorder="1" applyAlignment="1">
      <alignment horizontal="right" vertical="center"/>
    </xf>
    <xf numFmtId="167" fontId="3" fillId="0" borderId="1" xfId="0" applyNumberFormat="1" applyFont="1" applyBorder="1" applyAlignment="1">
      <alignment horizontal="right" vertical="center"/>
    </xf>
    <xf numFmtId="167" fontId="3" fillId="0" borderId="2" xfId="0" applyNumberFormat="1" applyFont="1" applyBorder="1" applyAlignment="1">
      <alignment horizontal="right" vertical="center"/>
    </xf>
    <xf numFmtId="167" fontId="3" fillId="0" borderId="145" xfId="0" applyNumberFormat="1" applyFont="1" applyBorder="1" applyAlignment="1">
      <alignment horizontal="right" vertical="center"/>
    </xf>
    <xf numFmtId="167" fontId="18" fillId="0" borderId="1" xfId="0" applyNumberFormat="1" applyFont="1" applyBorder="1" applyAlignment="1">
      <alignment horizontal="right" vertical="center"/>
    </xf>
    <xf numFmtId="0" fontId="3" fillId="0" borderId="97" xfId="0" applyFont="1" applyBorder="1" applyAlignment="1">
      <alignment horizontal="right" vertical="center"/>
    </xf>
    <xf numFmtId="0" fontId="3" fillId="0" borderId="1" xfId="0" applyFont="1" applyBorder="1" applyAlignment="1">
      <alignment horizontal="right" vertical="center"/>
    </xf>
    <xf numFmtId="0" fontId="3" fillId="0" borderId="2" xfId="0" applyFont="1" applyBorder="1" applyAlignment="1">
      <alignment horizontal="right" vertical="center"/>
    </xf>
    <xf numFmtId="0" fontId="3" fillId="0" borderId="145" xfId="0" applyFont="1" applyBorder="1" applyAlignment="1">
      <alignment horizontal="right" vertical="center"/>
    </xf>
    <xf numFmtId="0" fontId="18" fillId="0" borderId="1" xfId="0" applyFont="1" applyBorder="1" applyAlignment="1">
      <alignment horizontal="right" vertical="center"/>
    </xf>
    <xf numFmtId="0" fontId="4" fillId="11" borderId="2" xfId="0" applyFont="1" applyFill="1" applyBorder="1" applyAlignment="1">
      <alignment horizontal="left" vertical="center" wrapText="1"/>
    </xf>
    <xf numFmtId="3" fontId="3" fillId="11" borderId="97" xfId="0" applyNumberFormat="1" applyFont="1" applyFill="1" applyBorder="1" applyAlignment="1">
      <alignment horizontal="right" vertical="center"/>
    </xf>
    <xf numFmtId="3" fontId="3" fillId="11" borderId="1" xfId="0" applyNumberFormat="1" applyFont="1" applyFill="1" applyBorder="1" applyAlignment="1">
      <alignment horizontal="right" vertical="center"/>
    </xf>
    <xf numFmtId="3" fontId="3" fillId="11" borderId="2" xfId="0" applyNumberFormat="1" applyFont="1" applyFill="1" applyBorder="1" applyAlignment="1">
      <alignment horizontal="right" vertical="center"/>
    </xf>
    <xf numFmtId="3" fontId="3" fillId="11" borderId="145" xfId="0" applyNumberFormat="1" applyFont="1" applyFill="1" applyBorder="1" applyAlignment="1">
      <alignment horizontal="right" vertical="center"/>
    </xf>
    <xf numFmtId="3" fontId="18" fillId="11" borderId="1" xfId="0" applyNumberFormat="1" applyFont="1" applyFill="1" applyBorder="1" applyAlignment="1">
      <alignment horizontal="right" vertical="center"/>
    </xf>
    <xf numFmtId="0" fontId="4" fillId="0" borderId="13" xfId="0" applyFont="1" applyBorder="1" applyAlignment="1">
      <alignment horizontal="left" vertical="center" wrapText="1" indent="1"/>
    </xf>
    <xf numFmtId="3" fontId="44" fillId="11" borderId="131" xfId="0" applyNumberFormat="1" applyFont="1" applyFill="1" applyBorder="1" applyAlignment="1">
      <alignment horizontal="right" vertical="center"/>
    </xf>
    <xf numFmtId="0" fontId="47" fillId="0" borderId="0" xfId="0" applyFont="1"/>
    <xf numFmtId="0" fontId="44" fillId="0" borderId="46" xfId="0" applyFont="1" applyBorder="1" applyAlignment="1">
      <alignment horizontal="right" vertical="center"/>
    </xf>
    <xf numFmtId="164" fontId="44" fillId="0" borderId="202" xfId="0" applyNumberFormat="1" applyFont="1" applyBorder="1" applyAlignment="1">
      <alignment horizontal="right" vertical="center"/>
    </xf>
    <xf numFmtId="164" fontId="44" fillId="0" borderId="115" xfId="0" applyNumberFormat="1" applyFont="1" applyBorder="1" applyAlignment="1">
      <alignment horizontal="right" vertical="center"/>
    </xf>
    <xf numFmtId="0" fontId="44" fillId="0" borderId="45" xfId="0" applyFont="1" applyBorder="1" applyAlignment="1">
      <alignment horizontal="right" vertical="center"/>
    </xf>
    <xf numFmtId="0" fontId="61" fillId="0" borderId="0" xfId="0" applyFont="1"/>
    <xf numFmtId="3" fontId="8" fillId="0" borderId="34" xfId="0" applyNumberFormat="1" applyFont="1" applyBorder="1" applyAlignment="1">
      <alignment horizontal="right" vertical="center"/>
    </xf>
    <xf numFmtId="0" fontId="8" fillId="0" borderId="34" xfId="0" applyFont="1" applyBorder="1" applyAlignment="1">
      <alignment horizontal="right" vertical="center"/>
    </xf>
    <xf numFmtId="3" fontId="35" fillId="0" borderId="34" xfId="0" applyNumberFormat="1" applyFont="1" applyBorder="1" applyAlignment="1">
      <alignment horizontal="right" vertical="center" wrapText="1"/>
    </xf>
    <xf numFmtId="0" fontId="35" fillId="0" borderId="34" xfId="0" applyFont="1" applyBorder="1" applyAlignment="1">
      <alignment horizontal="right" vertical="center" wrapText="1"/>
    </xf>
    <xf numFmtId="3" fontId="35" fillId="0" borderId="34" xfId="0" applyNumberFormat="1" applyFont="1" applyBorder="1" applyAlignment="1">
      <alignment horizontal="right" vertical="center"/>
    </xf>
    <xf numFmtId="164" fontId="8" fillId="0" borderId="34" xfId="0" applyNumberFormat="1" applyFont="1" applyBorder="1" applyAlignment="1">
      <alignment horizontal="right" vertical="center"/>
    </xf>
    <xf numFmtId="164" fontId="35" fillId="0" borderId="34" xfId="0" applyNumberFormat="1" applyFont="1" applyBorder="1" applyAlignment="1">
      <alignment horizontal="right" vertical="center" wrapText="1"/>
    </xf>
    <xf numFmtId="164" fontId="35" fillId="0" borderId="34" xfId="0" applyNumberFormat="1" applyFont="1" applyBorder="1" applyAlignment="1">
      <alignment horizontal="right" vertical="center"/>
    </xf>
    <xf numFmtId="0" fontId="35" fillId="0" borderId="34" xfId="0" applyFont="1" applyBorder="1" applyAlignment="1">
      <alignment horizontal="right" vertical="center"/>
    </xf>
    <xf numFmtId="164" fontId="8" fillId="0" borderId="1" xfId="0" applyNumberFormat="1" applyFont="1" applyBorder="1" applyAlignment="1">
      <alignment horizontal="right" vertical="center"/>
    </xf>
    <xf numFmtId="0" fontId="8" fillId="0" borderId="1" xfId="0" applyFont="1" applyBorder="1" applyAlignment="1">
      <alignment horizontal="right" vertical="center"/>
    </xf>
    <xf numFmtId="0" fontId="57" fillId="10" borderId="68" xfId="0" applyFont="1" applyFill="1" applyBorder="1" applyAlignment="1">
      <alignment horizontal="center" vertical="center" wrapText="1"/>
    </xf>
    <xf numFmtId="0" fontId="57" fillId="10" borderId="40" xfId="0" applyFont="1" applyFill="1" applyBorder="1" applyAlignment="1">
      <alignment horizontal="center" vertical="center" wrapText="1"/>
    </xf>
    <xf numFmtId="0" fontId="24" fillId="0" borderId="0" xfId="0" applyFont="1" applyAlignment="1">
      <alignment vertical="center"/>
    </xf>
    <xf numFmtId="0" fontId="57" fillId="10" borderId="24" xfId="0" applyFont="1" applyFill="1" applyBorder="1" applyAlignment="1">
      <alignment horizontal="center" vertical="center" wrapText="1"/>
    </xf>
    <xf numFmtId="0" fontId="4" fillId="11" borderId="110" xfId="0" applyFont="1" applyFill="1" applyBorder="1" applyAlignment="1">
      <alignment vertical="center" wrapText="1"/>
    </xf>
    <xf numFmtId="3" fontId="47" fillId="11" borderId="107" xfId="21" applyNumberFormat="1" applyFont="1" applyFill="1" applyBorder="1" applyAlignment="1">
      <alignment horizontal="right" vertical="center"/>
    </xf>
    <xf numFmtId="3" fontId="47" fillId="11" borderId="221" xfId="21" applyNumberFormat="1" applyFont="1" applyFill="1" applyBorder="1" applyAlignment="1">
      <alignment horizontal="right" vertical="center"/>
    </xf>
    <xf numFmtId="0" fontId="47" fillId="11" borderId="76" xfId="0" applyFont="1" applyFill="1" applyBorder="1" applyAlignment="1">
      <alignment horizontal="right" vertical="center"/>
    </xf>
    <xf numFmtId="0" fontId="4" fillId="11" borderId="8" xfId="0" applyFont="1" applyFill="1" applyBorder="1" applyAlignment="1">
      <alignment vertical="center" wrapText="1"/>
    </xf>
    <xf numFmtId="0" fontId="4" fillId="0" borderId="11" xfId="0" applyFont="1" applyBorder="1" applyAlignment="1">
      <alignment vertical="center" wrapText="1"/>
    </xf>
    <xf numFmtId="3" fontId="4" fillId="0" borderId="34" xfId="0" applyNumberFormat="1" applyFont="1" applyBorder="1" applyAlignment="1">
      <alignment horizontal="right" vertical="center" wrapText="1"/>
    </xf>
    <xf numFmtId="0" fontId="4" fillId="0" borderId="34" xfId="0" applyFont="1" applyBorder="1" applyAlignment="1">
      <alignment horizontal="right" vertical="center" wrapText="1"/>
    </xf>
    <xf numFmtId="3" fontId="4" fillId="0" borderId="11" xfId="0" applyNumberFormat="1" applyFont="1" applyBorder="1" applyAlignment="1">
      <alignment horizontal="right" vertical="center"/>
    </xf>
    <xf numFmtId="3" fontId="47" fillId="0" borderId="108" xfId="21" applyNumberFormat="1" applyFont="1" applyBorder="1" applyAlignment="1">
      <alignment horizontal="right" vertical="center"/>
    </xf>
    <xf numFmtId="3" fontId="47" fillId="0" borderId="214" xfId="21" applyNumberFormat="1" applyFont="1" applyBorder="1" applyAlignment="1">
      <alignment horizontal="right" vertical="center"/>
    </xf>
    <xf numFmtId="0" fontId="47" fillId="0" borderId="7" xfId="0" applyFont="1" applyBorder="1" applyAlignment="1">
      <alignment horizontal="right" vertical="center"/>
    </xf>
    <xf numFmtId="0" fontId="47" fillId="0" borderId="11" xfId="0" applyFont="1" applyBorder="1" applyAlignment="1">
      <alignment horizontal="right" vertical="center"/>
    </xf>
    <xf numFmtId="164" fontId="4" fillId="0" borderId="34" xfId="0" applyNumberFormat="1" applyFont="1" applyBorder="1" applyAlignment="1">
      <alignment horizontal="right" vertical="center" wrapText="1"/>
    </xf>
    <xf numFmtId="3" fontId="4" fillId="0" borderId="1" xfId="0" applyNumberFormat="1" applyFont="1" applyBorder="1" applyAlignment="1">
      <alignment horizontal="right" vertical="center"/>
    </xf>
    <xf numFmtId="3" fontId="47" fillId="0" borderId="97" xfId="21" applyNumberFormat="1" applyFont="1" applyBorder="1" applyAlignment="1">
      <alignment horizontal="right" vertical="center"/>
    </xf>
    <xf numFmtId="3" fontId="47" fillId="0" borderId="145" xfId="21" applyNumberFormat="1" applyFont="1" applyBorder="1" applyAlignment="1">
      <alignment horizontal="right" vertical="center"/>
    </xf>
    <xf numFmtId="0" fontId="47" fillId="0" borderId="3" xfId="0" applyFont="1" applyBorder="1" applyAlignment="1">
      <alignment horizontal="right" vertical="center"/>
    </xf>
    <xf numFmtId="0" fontId="47" fillId="0" borderId="1" xfId="0" applyFont="1" applyBorder="1" applyAlignment="1">
      <alignment horizontal="right" vertical="center"/>
    </xf>
    <xf numFmtId="3" fontId="47" fillId="11" borderId="222" xfId="21" applyNumberFormat="1" applyFont="1" applyFill="1" applyBorder="1" applyAlignment="1">
      <alignment horizontal="right" vertical="center"/>
    </xf>
    <xf numFmtId="3" fontId="47" fillId="11" borderId="223" xfId="21" applyNumberFormat="1" applyFont="1" applyFill="1" applyBorder="1" applyAlignment="1">
      <alignment horizontal="right" vertical="center"/>
    </xf>
    <xf numFmtId="3" fontId="36" fillId="0" borderId="34" xfId="0" applyNumberFormat="1" applyFont="1" applyBorder="1" applyAlignment="1">
      <alignment horizontal="right" vertical="center" wrapText="1"/>
    </xf>
    <xf numFmtId="0" fontId="36" fillId="0" borderId="34" xfId="0" applyFont="1" applyBorder="1" applyAlignment="1">
      <alignment horizontal="right" vertical="center" wrapText="1"/>
    </xf>
    <xf numFmtId="164" fontId="36" fillId="0" borderId="34" xfId="0" applyNumberFormat="1" applyFont="1" applyBorder="1" applyAlignment="1">
      <alignment horizontal="right" vertical="center" wrapText="1"/>
    </xf>
    <xf numFmtId="3" fontId="47" fillId="11" borderId="224" xfId="21" applyNumberFormat="1" applyFont="1" applyFill="1" applyBorder="1" applyAlignment="1">
      <alignment horizontal="right" vertical="center"/>
    </xf>
    <xf numFmtId="3" fontId="47" fillId="0" borderId="225" xfId="21" applyNumberFormat="1" applyFont="1" applyBorder="1" applyAlignment="1">
      <alignment horizontal="right" vertical="center"/>
    </xf>
    <xf numFmtId="3" fontId="47" fillId="0" borderId="226" xfId="21" applyNumberFormat="1" applyFont="1" applyBorder="1" applyAlignment="1">
      <alignment horizontal="right" vertical="center"/>
    </xf>
    <xf numFmtId="0" fontId="4" fillId="11" borderId="110" xfId="0" applyFont="1" applyFill="1" applyBorder="1" applyAlignment="1">
      <alignment horizontal="left" vertical="center" wrapText="1"/>
    </xf>
    <xf numFmtId="0" fontId="4" fillId="11" borderId="8" xfId="0" applyFont="1" applyFill="1" applyBorder="1" applyAlignment="1">
      <alignment horizontal="left" vertical="center" wrapText="1"/>
    </xf>
    <xf numFmtId="3" fontId="36" fillId="0" borderId="34" xfId="0" applyNumberFormat="1" applyFont="1" applyBorder="1" applyAlignment="1">
      <alignment horizontal="right" vertical="center"/>
    </xf>
    <xf numFmtId="0" fontId="36" fillId="0" borderId="34" xfId="0" applyFont="1" applyBorder="1" applyAlignment="1">
      <alignment horizontal="right" vertical="center"/>
    </xf>
    <xf numFmtId="164" fontId="36" fillId="0" borderId="34" xfId="0" applyNumberFormat="1" applyFont="1" applyBorder="1" applyAlignment="1">
      <alignment horizontal="right" vertical="center"/>
    </xf>
    <xf numFmtId="3" fontId="47" fillId="11" borderId="97" xfId="21" applyNumberFormat="1" applyFont="1" applyFill="1" applyBorder="1" applyAlignment="1">
      <alignment horizontal="right" vertical="center"/>
    </xf>
    <xf numFmtId="3" fontId="47" fillId="11" borderId="145" xfId="21" applyNumberFormat="1" applyFont="1" applyFill="1" applyBorder="1" applyAlignment="1">
      <alignment horizontal="right" vertical="center"/>
    </xf>
    <xf numFmtId="0" fontId="47" fillId="11" borderId="3" xfId="0" applyFont="1" applyFill="1" applyBorder="1" applyAlignment="1">
      <alignment horizontal="right" vertical="center"/>
    </xf>
    <xf numFmtId="0" fontId="47" fillId="11" borderId="1" xfId="0" applyFont="1" applyFill="1" applyBorder="1" applyAlignment="1">
      <alignment horizontal="right" vertical="center"/>
    </xf>
    <xf numFmtId="0" fontId="44" fillId="14" borderId="34" xfId="0" applyFont="1" applyFill="1" applyBorder="1" applyAlignment="1">
      <alignment horizontal="right" vertical="center"/>
    </xf>
    <xf numFmtId="164" fontId="44" fillId="14" borderId="34" xfId="0" applyNumberFormat="1" applyFont="1" applyFill="1" applyBorder="1" applyAlignment="1">
      <alignment horizontal="right" vertical="center"/>
    </xf>
    <xf numFmtId="0" fontId="4" fillId="0" borderId="0" xfId="0" applyFont="1" applyAlignment="1">
      <alignment horizontal="left" vertical="center" wrapText="1"/>
    </xf>
    <xf numFmtId="0" fontId="4" fillId="0" borderId="0" xfId="0" applyFont="1" applyAlignment="1">
      <alignment horizontal="right" vertical="center"/>
    </xf>
    <xf numFmtId="10" fontId="4" fillId="0" borderId="0" xfId="0" applyNumberFormat="1" applyFont="1" applyAlignment="1">
      <alignment horizontal="right" vertical="center"/>
    </xf>
    <xf numFmtId="0" fontId="57" fillId="10" borderId="44" xfId="0" applyFont="1" applyFill="1" applyBorder="1" applyAlignment="1">
      <alignment horizontal="center" vertical="center" wrapText="1"/>
    </xf>
    <xf numFmtId="0" fontId="57" fillId="10" borderId="177" xfId="0" applyFont="1" applyFill="1" applyBorder="1" applyAlignment="1">
      <alignment horizontal="center" vertical="center" wrapText="1"/>
    </xf>
    <xf numFmtId="0" fontId="57" fillId="10" borderId="197" xfId="0" applyFont="1" applyFill="1" applyBorder="1" applyAlignment="1">
      <alignment horizontal="center" vertical="center" wrapText="1"/>
    </xf>
    <xf numFmtId="0" fontId="57" fillId="10" borderId="54" xfId="0" applyFont="1" applyFill="1" applyBorder="1" applyAlignment="1">
      <alignment horizontal="center" vertical="center" wrapText="1"/>
    </xf>
    <xf numFmtId="0" fontId="24" fillId="0" borderId="0" xfId="0" applyFont="1"/>
    <xf numFmtId="0" fontId="57" fillId="10" borderId="52" xfId="0" applyFont="1" applyFill="1" applyBorder="1" applyAlignment="1">
      <alignment horizontal="center" vertical="center" wrapText="1"/>
    </xf>
    <xf numFmtId="0" fontId="57" fillId="10" borderId="55" xfId="0" applyFont="1" applyFill="1" applyBorder="1" applyAlignment="1">
      <alignment horizontal="center" vertical="center" wrapText="1"/>
    </xf>
    <xf numFmtId="0" fontId="44" fillId="11" borderId="213" xfId="0" applyFont="1" applyFill="1" applyBorder="1" applyAlignment="1">
      <alignment horizontal="left" vertical="center"/>
    </xf>
    <xf numFmtId="0" fontId="4" fillId="11" borderId="110" xfId="0" applyFont="1" applyFill="1" applyBorder="1" applyAlignment="1">
      <alignment vertical="center"/>
    </xf>
    <xf numFmtId="0" fontId="44" fillId="11" borderId="104" xfId="0" applyFont="1" applyFill="1" applyBorder="1" applyAlignment="1">
      <alignment horizontal="right" vertical="center"/>
    </xf>
    <xf numFmtId="0" fontId="44" fillId="11" borderId="132" xfId="0" applyFont="1" applyFill="1" applyBorder="1" applyAlignment="1">
      <alignment horizontal="right" vertical="center"/>
    </xf>
    <xf numFmtId="0" fontId="44" fillId="0" borderId="214" xfId="0" applyFont="1" applyBorder="1" applyAlignment="1">
      <alignment horizontal="left" vertical="center"/>
    </xf>
    <xf numFmtId="0" fontId="4" fillId="0" borderId="8" xfId="0" applyFont="1" applyBorder="1" applyAlignment="1">
      <alignment horizontal="left" vertical="center" indent="2"/>
    </xf>
    <xf numFmtId="3" fontId="44" fillId="0" borderId="128" xfId="0" applyNumberFormat="1" applyFont="1" applyBorder="1" applyAlignment="1">
      <alignment horizontal="right" vertical="center"/>
    </xf>
    <xf numFmtId="164" fontId="44" fillId="0" borderId="46" xfId="0" applyNumberFormat="1" applyFont="1" applyBorder="1" applyAlignment="1">
      <alignment horizontal="right" vertical="center"/>
    </xf>
    <xf numFmtId="0" fontId="4" fillId="0" borderId="1" xfId="0" applyFont="1" applyBorder="1" applyAlignment="1">
      <alignment horizontal="left" vertical="center" indent="2"/>
    </xf>
    <xf numFmtId="10" fontId="36" fillId="0" borderId="34" xfId="0" applyNumberFormat="1" applyFont="1" applyBorder="1" applyAlignment="1">
      <alignment horizontal="right" vertical="center"/>
    </xf>
    <xf numFmtId="0" fontId="4" fillId="0" borderId="1" xfId="0" applyFont="1" applyBorder="1" applyAlignment="1">
      <alignment horizontal="left" vertical="center" indent="1"/>
    </xf>
    <xf numFmtId="0" fontId="44" fillId="0" borderId="145" xfId="0" applyFont="1" applyBorder="1" applyAlignment="1">
      <alignment horizontal="left" vertical="center"/>
    </xf>
    <xf numFmtId="0" fontId="44" fillId="11" borderId="145" xfId="0" applyFont="1" applyFill="1" applyBorder="1" applyAlignment="1">
      <alignment horizontal="left" vertical="center"/>
    </xf>
    <xf numFmtId="164" fontId="44" fillId="11" borderId="34" xfId="0" applyNumberFormat="1" applyFont="1" applyFill="1" applyBorder="1" applyAlignment="1">
      <alignment horizontal="right" vertical="center"/>
    </xf>
    <xf numFmtId="0" fontId="44" fillId="0" borderId="145" xfId="0" applyFont="1" applyBorder="1" applyAlignment="1">
      <alignment horizontal="left" vertical="center" indent="1"/>
    </xf>
    <xf numFmtId="0" fontId="4" fillId="0" borderId="13" xfId="0" applyFont="1" applyBorder="1" applyAlignment="1">
      <alignment vertical="center"/>
    </xf>
    <xf numFmtId="0" fontId="4" fillId="0" borderId="97" xfId="0" applyFont="1" applyBorder="1" applyAlignment="1">
      <alignment horizontal="right" vertical="center"/>
    </xf>
    <xf numFmtId="0" fontId="4" fillId="0" borderId="10" xfId="0" applyFont="1" applyBorder="1" applyAlignment="1">
      <alignment horizontal="right" vertical="center"/>
    </xf>
    <xf numFmtId="0" fontId="4" fillId="0" borderId="13" xfId="0" applyFont="1" applyBorder="1" applyAlignment="1">
      <alignment horizontal="right" vertical="center"/>
    </xf>
    <xf numFmtId="0" fontId="4" fillId="0" borderId="10" xfId="0" applyFont="1" applyBorder="1" applyAlignment="1">
      <alignment vertical="center"/>
    </xf>
    <xf numFmtId="0" fontId="4" fillId="0" borderId="145" xfId="0" applyFont="1" applyBorder="1" applyAlignment="1">
      <alignment vertical="center"/>
    </xf>
    <xf numFmtId="0" fontId="44" fillId="0" borderId="126" xfId="0" applyFont="1" applyBorder="1" applyAlignment="1">
      <alignment horizontal="right" vertical="center"/>
    </xf>
    <xf numFmtId="0" fontId="36" fillId="0" borderId="46" xfId="0" applyFont="1" applyBorder="1" applyAlignment="1">
      <alignment horizontal="right" vertical="center"/>
    </xf>
    <xf numFmtId="164" fontId="36" fillId="0" borderId="46" xfId="0" applyNumberFormat="1" applyFont="1" applyBorder="1" applyAlignment="1">
      <alignment horizontal="right" vertical="center"/>
    </xf>
    <xf numFmtId="0" fontId="4" fillId="0" borderId="3" xfId="0" applyFont="1" applyBorder="1" applyAlignment="1">
      <alignment horizontal="right" vertical="center"/>
    </xf>
    <xf numFmtId="0" fontId="4" fillId="0" borderId="145" xfId="0" applyFont="1" applyBorder="1" applyAlignment="1">
      <alignment horizontal="right" vertical="center"/>
    </xf>
    <xf numFmtId="3" fontId="44" fillId="0" borderId="126" xfId="0" applyNumberFormat="1" applyFont="1" applyBorder="1" applyAlignment="1">
      <alignment horizontal="right" vertical="center"/>
    </xf>
    <xf numFmtId="3" fontId="36" fillId="0" borderId="46" xfId="0" applyNumberFormat="1" applyFont="1" applyBorder="1" applyAlignment="1">
      <alignment horizontal="right" vertical="center"/>
    </xf>
    <xf numFmtId="0" fontId="57" fillId="10" borderId="48" xfId="0" applyFont="1" applyFill="1" applyBorder="1" applyAlignment="1">
      <alignment horizontal="center" vertical="center" wrapText="1"/>
    </xf>
    <xf numFmtId="0" fontId="57" fillId="10" borderId="174" xfId="0" applyFont="1" applyFill="1" applyBorder="1" applyAlignment="1">
      <alignment horizontal="center" vertical="center" wrapText="1"/>
    </xf>
    <xf numFmtId="3" fontId="47" fillId="11" borderId="82" xfId="0" applyNumberFormat="1" applyFont="1" applyFill="1" applyBorder="1" applyAlignment="1">
      <alignment horizontal="right" vertical="center"/>
    </xf>
    <xf numFmtId="3" fontId="47" fillId="11" borderId="76" xfId="0" applyNumberFormat="1" applyFont="1" applyFill="1" applyBorder="1" applyAlignment="1">
      <alignment horizontal="right" vertical="center"/>
    </xf>
    <xf numFmtId="0" fontId="47" fillId="11" borderId="213" xfId="0" applyFont="1" applyFill="1" applyBorder="1" applyAlignment="1">
      <alignment horizontal="right" vertical="center"/>
    </xf>
    <xf numFmtId="0" fontId="36" fillId="0" borderId="34" xfId="0" applyFont="1" applyBorder="1" applyAlignment="1">
      <alignment horizontal="left" vertical="center"/>
    </xf>
    <xf numFmtId="3" fontId="47" fillId="0" borderId="7" xfId="0" applyNumberFormat="1" applyFont="1" applyBorder="1" applyAlignment="1">
      <alignment horizontal="right" vertical="center"/>
    </xf>
    <xf numFmtId="3" fontId="47" fillId="0" borderId="11" xfId="0" applyNumberFormat="1" applyFont="1" applyBorder="1" applyAlignment="1">
      <alignment horizontal="right" vertical="center"/>
    </xf>
    <xf numFmtId="0" fontId="47" fillId="0" borderId="214" xfId="0" applyFont="1" applyBorder="1" applyAlignment="1">
      <alignment horizontal="right" vertical="center"/>
    </xf>
    <xf numFmtId="3" fontId="47" fillId="0" borderId="3" xfId="0" applyNumberFormat="1" applyFont="1" applyBorder="1" applyAlignment="1">
      <alignment horizontal="right" vertical="center"/>
    </xf>
    <xf numFmtId="3" fontId="47" fillId="0" borderId="1" xfId="0" applyNumberFormat="1" applyFont="1" applyBorder="1" applyAlignment="1">
      <alignment horizontal="right" vertical="center"/>
    </xf>
    <xf numFmtId="0" fontId="47" fillId="0" borderId="145" xfId="0" applyFont="1" applyBorder="1" applyAlignment="1">
      <alignment horizontal="right" vertical="center"/>
    </xf>
    <xf numFmtId="0" fontId="44" fillId="0" borderId="214" xfId="0" applyFont="1" applyBorder="1" applyAlignment="1">
      <alignment horizontal="left" vertical="center" indent="1"/>
    </xf>
    <xf numFmtId="3" fontId="47" fillId="11" borderId="3" xfId="0" applyNumberFormat="1" applyFont="1" applyFill="1" applyBorder="1" applyAlignment="1">
      <alignment horizontal="right" vertical="center"/>
    </xf>
    <xf numFmtId="3" fontId="47" fillId="11" borderId="1" xfId="0" applyNumberFormat="1" applyFont="1" applyFill="1" applyBorder="1" applyAlignment="1">
      <alignment horizontal="right" vertical="center"/>
    </xf>
    <xf numFmtId="0" fontId="47" fillId="11" borderId="145" xfId="0" applyFont="1" applyFill="1" applyBorder="1" applyAlignment="1">
      <alignment horizontal="right" vertical="center"/>
    </xf>
    <xf numFmtId="0" fontId="47" fillId="0" borderId="145" xfId="0" applyFont="1" applyBorder="1"/>
    <xf numFmtId="0" fontId="4" fillId="0" borderId="13" xfId="0" applyFont="1" applyBorder="1"/>
    <xf numFmtId="0" fontId="4" fillId="0" borderId="10" xfId="0" applyFont="1" applyBorder="1"/>
    <xf numFmtId="0" fontId="4" fillId="0" borderId="1" xfId="0" applyFont="1" applyBorder="1"/>
    <xf numFmtId="0" fontId="44" fillId="0" borderId="227" xfId="0" applyFont="1" applyBorder="1" applyAlignment="1">
      <alignment horizontal="left" vertical="center"/>
    </xf>
    <xf numFmtId="0" fontId="47" fillId="0" borderId="227" xfId="0" applyFont="1" applyBorder="1" applyAlignment="1">
      <alignment horizontal="right" vertical="center"/>
    </xf>
    <xf numFmtId="0" fontId="36" fillId="0" borderId="120" xfId="0" applyFont="1" applyBorder="1" applyAlignment="1">
      <alignment horizontal="right" vertical="center"/>
    </xf>
    <xf numFmtId="0" fontId="36" fillId="0" borderId="219" xfId="0" applyFont="1" applyBorder="1" applyAlignment="1">
      <alignment horizontal="left" vertical="center"/>
    </xf>
    <xf numFmtId="0" fontId="47" fillId="0" borderId="228" xfId="0" applyFont="1" applyBorder="1" applyAlignment="1">
      <alignment horizontal="right" vertical="center"/>
    </xf>
    <xf numFmtId="0" fontId="36" fillId="0" borderId="229" xfId="0" applyFont="1" applyBorder="1" applyAlignment="1">
      <alignment horizontal="left" vertical="center"/>
    </xf>
    <xf numFmtId="0" fontId="36" fillId="0" borderId="230" xfId="0" applyFont="1" applyBorder="1" applyAlignment="1">
      <alignment horizontal="left" vertical="center"/>
    </xf>
    <xf numFmtId="3" fontId="4" fillId="0" borderId="10" xfId="0" applyNumberFormat="1" applyFont="1" applyBorder="1" applyAlignment="1">
      <alignment horizontal="right" vertical="center"/>
    </xf>
    <xf numFmtId="0" fontId="57" fillId="2" borderId="48" xfId="0" applyFont="1" applyFill="1" applyBorder="1" applyAlignment="1">
      <alignment horizontal="center" vertical="center" wrapText="1"/>
    </xf>
    <xf numFmtId="0" fontId="57" fillId="2" borderId="25" xfId="0" applyFont="1" applyFill="1" applyBorder="1" applyAlignment="1">
      <alignment horizontal="center" vertical="center" wrapText="1"/>
    </xf>
    <xf numFmtId="0" fontId="57" fillId="2" borderId="24" xfId="0" applyFont="1" applyFill="1" applyBorder="1" applyAlignment="1">
      <alignment horizontal="center" vertical="center" wrapText="1"/>
    </xf>
    <xf numFmtId="0" fontId="36" fillId="0" borderId="120" xfId="0" applyFont="1" applyBorder="1" applyAlignment="1">
      <alignment horizontal="right" vertical="center" wrapText="1"/>
    </xf>
    <xf numFmtId="164" fontId="4" fillId="0" borderId="10" xfId="0" applyNumberFormat="1" applyFont="1" applyBorder="1"/>
    <xf numFmtId="0" fontId="36" fillId="0" borderId="0" xfId="0" applyFont="1" applyAlignment="1">
      <alignment horizontal="right" vertical="center" wrapText="1"/>
    </xf>
    <xf numFmtId="0" fontId="62" fillId="0" borderId="0" xfId="0" applyFont="1" applyAlignment="1">
      <alignment horizontal="right" vertical="center" wrapText="1"/>
    </xf>
    <xf numFmtId="10" fontId="4" fillId="0" borderId="1" xfId="0" applyNumberFormat="1" applyFont="1" applyBorder="1" applyAlignment="1">
      <alignment horizontal="right" vertical="center"/>
    </xf>
    <xf numFmtId="3" fontId="4" fillId="0" borderId="3" xfId="0" applyNumberFormat="1" applyFont="1" applyBorder="1" applyAlignment="1">
      <alignment horizontal="right" vertical="center"/>
    </xf>
    <xf numFmtId="0" fontId="38" fillId="0" borderId="0" xfId="0" applyFont="1" applyAlignment="1">
      <alignment vertical="center"/>
    </xf>
    <xf numFmtId="0" fontId="57" fillId="10" borderId="181" xfId="0" applyFont="1" applyFill="1" applyBorder="1" applyAlignment="1">
      <alignment horizontal="center" vertical="center" wrapText="1"/>
    </xf>
    <xf numFmtId="0" fontId="57" fillId="10" borderId="35" xfId="0" applyFont="1" applyFill="1" applyBorder="1" applyAlignment="1">
      <alignment horizontal="center" vertical="center" wrapText="1"/>
    </xf>
    <xf numFmtId="0" fontId="57" fillId="2" borderId="18" xfId="0" applyFont="1" applyFill="1" applyBorder="1" applyAlignment="1">
      <alignment horizontal="center" vertical="center" wrapText="1"/>
    </xf>
    <xf numFmtId="0" fontId="57" fillId="2" borderId="67" xfId="0" applyFont="1" applyFill="1" applyBorder="1" applyAlignment="1">
      <alignment horizontal="center" vertical="center" wrapText="1"/>
    </xf>
    <xf numFmtId="0" fontId="57" fillId="12" borderId="170" xfId="0" applyFont="1" applyFill="1" applyBorder="1" applyAlignment="1">
      <alignment horizontal="center" vertical="center" wrapText="1"/>
    </xf>
    <xf numFmtId="0" fontId="57" fillId="12" borderId="41" xfId="0" applyFont="1" applyFill="1" applyBorder="1" applyAlignment="1">
      <alignment horizontal="center" vertical="center" wrapText="1"/>
    </xf>
    <xf numFmtId="0" fontId="57" fillId="12" borderId="24" xfId="0" applyFont="1" applyFill="1" applyBorder="1" applyAlignment="1">
      <alignment horizontal="center" vertical="center" wrapText="1"/>
    </xf>
    <xf numFmtId="0" fontId="57" fillId="12" borderId="25" xfId="0" applyFont="1" applyFill="1" applyBorder="1" applyAlignment="1">
      <alignment horizontal="center" vertical="center" wrapText="1"/>
    </xf>
    <xf numFmtId="0" fontId="57" fillId="10" borderId="85" xfId="0" applyFont="1" applyFill="1" applyBorder="1" applyAlignment="1">
      <alignment horizontal="center" vertical="center" wrapText="1"/>
    </xf>
    <xf numFmtId="0" fontId="57" fillId="10" borderId="166" xfId="0" applyFont="1" applyFill="1" applyBorder="1" applyAlignment="1">
      <alignment horizontal="center" vertical="center" wrapText="1"/>
    </xf>
    <xf numFmtId="3" fontId="64" fillId="0" borderId="4" xfId="0" applyNumberFormat="1" applyFont="1" applyBorder="1" applyAlignment="1">
      <alignment horizontal="right" vertical="center" shrinkToFit="1"/>
    </xf>
    <xf numFmtId="0" fontId="65" fillId="10" borderId="1" xfId="0" applyFont="1" applyFill="1" applyBorder="1" applyAlignment="1">
      <alignment vertical="center" wrapText="1"/>
    </xf>
    <xf numFmtId="3" fontId="32" fillId="11" borderId="108" xfId="0" applyNumberFormat="1" applyFont="1" applyFill="1" applyBorder="1" applyAlignment="1">
      <alignment horizontal="right" vertical="center" wrapText="1"/>
    </xf>
    <xf numFmtId="0" fontId="65" fillId="10" borderId="25" xfId="0" applyFont="1" applyFill="1" applyBorder="1" applyAlignment="1">
      <alignment horizontal="center" vertical="center" wrapText="1"/>
    </xf>
    <xf numFmtId="0" fontId="52" fillId="0" borderId="0" xfId="0" applyFont="1" applyAlignment="1">
      <alignment horizontal="left" vertical="center"/>
    </xf>
    <xf numFmtId="0" fontId="4" fillId="11" borderId="213" xfId="0" applyFont="1" applyFill="1" applyBorder="1" applyAlignment="1">
      <alignment horizontal="left" vertical="center" wrapText="1"/>
    </xf>
    <xf numFmtId="3" fontId="47" fillId="11" borderId="213" xfId="0" applyNumberFormat="1" applyFont="1" applyFill="1" applyBorder="1" applyAlignment="1">
      <alignment horizontal="right" vertical="center"/>
    </xf>
    <xf numFmtId="0" fontId="4" fillId="0" borderId="214" xfId="0" applyFont="1" applyBorder="1" applyAlignment="1">
      <alignment horizontal="left" vertical="center" wrapText="1" indent="1"/>
    </xf>
    <xf numFmtId="0" fontId="4" fillId="0" borderId="145" xfId="0" applyFont="1" applyBorder="1" applyAlignment="1">
      <alignment horizontal="left" vertical="center" wrapText="1" indent="1"/>
    </xf>
    <xf numFmtId="165" fontId="47" fillId="0" borderId="145" xfId="0" applyNumberFormat="1" applyFont="1" applyBorder="1" applyAlignment="1">
      <alignment horizontal="right" vertical="center"/>
    </xf>
    <xf numFmtId="165" fontId="47" fillId="0" borderId="1" xfId="0" applyNumberFormat="1" applyFont="1" applyBorder="1" applyAlignment="1">
      <alignment horizontal="right" vertical="center"/>
    </xf>
    <xf numFmtId="0" fontId="4" fillId="0" borderId="145" xfId="0" applyFont="1" applyBorder="1" applyAlignment="1">
      <alignment horizontal="left" vertical="center" wrapText="1"/>
    </xf>
    <xf numFmtId="0" fontId="4" fillId="11" borderId="145" xfId="0" applyFont="1" applyFill="1" applyBorder="1" applyAlignment="1">
      <alignment horizontal="left" vertical="center" wrapText="1"/>
    </xf>
    <xf numFmtId="0" fontId="4" fillId="11" borderId="258" xfId="0" applyFont="1" applyFill="1" applyBorder="1" applyAlignment="1">
      <alignment vertical="center" wrapText="1"/>
    </xf>
    <xf numFmtId="3" fontId="32" fillId="11" borderId="259" xfId="0" applyNumberFormat="1" applyFont="1" applyFill="1" applyBorder="1" applyAlignment="1">
      <alignment horizontal="right" vertical="center"/>
    </xf>
    <xf numFmtId="0" fontId="32" fillId="11" borderId="261" xfId="0" applyFont="1" applyFill="1" applyBorder="1" applyAlignment="1">
      <alignment horizontal="right" vertical="center"/>
    </xf>
    <xf numFmtId="0" fontId="32" fillId="11" borderId="145" xfId="0" applyFont="1" applyFill="1" applyBorder="1" applyAlignment="1">
      <alignment horizontal="left"/>
    </xf>
    <xf numFmtId="0" fontId="4" fillId="11" borderId="1" xfId="0" applyFont="1" applyFill="1" applyBorder="1" applyAlignment="1">
      <alignment horizontal="left" vertical="center" wrapText="1"/>
    </xf>
    <xf numFmtId="0" fontId="4" fillId="11" borderId="258" xfId="0" applyFont="1" applyFill="1" applyBorder="1" applyAlignment="1">
      <alignment horizontal="left" vertical="center" wrapText="1"/>
    </xf>
    <xf numFmtId="165" fontId="47" fillId="11" borderId="76" xfId="0" applyNumberFormat="1" applyFont="1" applyFill="1" applyBorder="1" applyAlignment="1">
      <alignment horizontal="right" vertical="center"/>
    </xf>
    <xf numFmtId="165" fontId="47" fillId="11" borderId="213" xfId="0" applyNumberFormat="1" applyFont="1" applyFill="1" applyBorder="1" applyAlignment="1">
      <alignment horizontal="right" vertical="center"/>
    </xf>
    <xf numFmtId="0" fontId="58" fillId="0" borderId="0" xfId="0" applyFont="1" applyAlignment="1">
      <alignment vertical="center"/>
    </xf>
    <xf numFmtId="167" fontId="59" fillId="11" borderId="76" xfId="0" applyNumberFormat="1" applyFont="1" applyFill="1" applyBorder="1" applyAlignment="1">
      <alignment horizontal="right"/>
    </xf>
    <xf numFmtId="167" fontId="59" fillId="11" borderId="213" xfId="0" applyNumberFormat="1" applyFont="1" applyFill="1" applyBorder="1" applyAlignment="1">
      <alignment horizontal="right"/>
    </xf>
    <xf numFmtId="0" fontId="47" fillId="0" borderId="0" xfId="0" applyFont="1" applyAlignment="1">
      <alignment vertical="center"/>
    </xf>
    <xf numFmtId="3" fontId="59" fillId="0" borderId="1" xfId="0" applyNumberFormat="1" applyFont="1" applyBorder="1" applyAlignment="1">
      <alignment horizontal="right"/>
    </xf>
    <xf numFmtId="167" fontId="59" fillId="0" borderId="1" xfId="0" applyNumberFormat="1" applyFont="1" applyBorder="1" applyAlignment="1">
      <alignment horizontal="right"/>
    </xf>
    <xf numFmtId="167" fontId="59" fillId="0" borderId="145" xfId="0" applyNumberFormat="1" applyFont="1" applyBorder="1" applyAlignment="1">
      <alignment horizontal="right"/>
    </xf>
    <xf numFmtId="3" fontId="59" fillId="0" borderId="3" xfId="0" applyNumberFormat="1" applyFont="1" applyBorder="1" applyAlignment="1">
      <alignment horizontal="right"/>
    </xf>
    <xf numFmtId="3" fontId="59" fillId="11" borderId="1" xfId="0" applyNumberFormat="1" applyFont="1" applyFill="1" applyBorder="1" applyAlignment="1">
      <alignment horizontal="right"/>
    </xf>
    <xf numFmtId="3" fontId="59" fillId="11" borderId="3" xfId="0" applyNumberFormat="1" applyFont="1" applyFill="1" applyBorder="1" applyAlignment="1">
      <alignment horizontal="right"/>
    </xf>
    <xf numFmtId="0" fontId="47" fillId="0" borderId="145" xfId="0" applyFont="1" applyBorder="1" applyAlignment="1">
      <alignment vertical="center"/>
    </xf>
    <xf numFmtId="165" fontId="59" fillId="11" borderId="76" xfId="0" applyNumberFormat="1" applyFont="1" applyFill="1" applyBorder="1" applyAlignment="1">
      <alignment horizontal="right"/>
    </xf>
    <xf numFmtId="165" fontId="59" fillId="11" borderId="213" xfId="0" applyNumberFormat="1" applyFont="1" applyFill="1" applyBorder="1" applyAlignment="1">
      <alignment horizontal="right"/>
    </xf>
    <xf numFmtId="165" fontId="59" fillId="0" borderId="1" xfId="0" applyNumberFormat="1" applyFont="1" applyBorder="1" applyAlignment="1">
      <alignment horizontal="right"/>
    </xf>
    <xf numFmtId="165" fontId="59" fillId="0" borderId="145" xfId="0" applyNumberFormat="1" applyFont="1" applyBorder="1" applyAlignment="1">
      <alignment horizontal="right"/>
    </xf>
    <xf numFmtId="0" fontId="4" fillId="11" borderId="213" xfId="0" applyFont="1" applyFill="1" applyBorder="1" applyAlignment="1">
      <alignment vertical="center"/>
    </xf>
    <xf numFmtId="0" fontId="4" fillId="0" borderId="214" xfId="0" applyFont="1" applyBorder="1" applyAlignment="1">
      <alignment horizontal="left" vertical="center" indent="1"/>
    </xf>
    <xf numFmtId="0" fontId="4" fillId="0" borderId="145" xfId="0" applyFont="1" applyBorder="1" applyAlignment="1">
      <alignment horizontal="left" vertical="center" indent="1"/>
    </xf>
    <xf numFmtId="0" fontId="4" fillId="11" borderId="145" xfId="0" applyFont="1" applyFill="1" applyBorder="1" applyAlignment="1">
      <alignment vertical="center"/>
    </xf>
    <xf numFmtId="0" fontId="4" fillId="0" borderId="0" xfId="7" applyFont="1"/>
    <xf numFmtId="0" fontId="4" fillId="0" borderId="0" xfId="7" applyFont="1" applyAlignment="1">
      <alignment horizontal="left" vertical="center"/>
    </xf>
    <xf numFmtId="169" fontId="4" fillId="0" borderId="0" xfId="21" applyNumberFormat="1" applyFont="1"/>
    <xf numFmtId="0" fontId="29" fillId="12" borderId="170" xfId="0" applyFont="1" applyFill="1" applyBorder="1" applyAlignment="1">
      <alignment horizontal="center" vertical="center"/>
    </xf>
    <xf numFmtId="0" fontId="29" fillId="12" borderId="41" xfId="0" applyFont="1" applyFill="1" applyBorder="1" applyAlignment="1">
      <alignment horizontal="center" vertical="center"/>
    </xf>
    <xf numFmtId="0" fontId="4" fillId="0" borderId="122" xfId="7" applyFont="1" applyBorder="1" applyAlignment="1">
      <alignment vertical="center"/>
    </xf>
    <xf numFmtId="169" fontId="4" fillId="0" borderId="97" xfId="21" applyNumberFormat="1" applyFont="1" applyBorder="1" applyAlignment="1">
      <alignment horizontal="right" vertical="center"/>
    </xf>
    <xf numFmtId="164" fontId="4" fillId="0" borderId="8" xfId="7" applyNumberFormat="1" applyFont="1" applyBorder="1" applyAlignment="1">
      <alignment horizontal="right" vertical="center"/>
    </xf>
    <xf numFmtId="169" fontId="4" fillId="0" borderId="107" xfId="21" applyNumberFormat="1" applyFont="1" applyBorder="1" applyAlignment="1">
      <alignment horizontal="right" vertical="center"/>
    </xf>
    <xf numFmtId="164" fontId="4" fillId="0" borderId="213" xfId="7" applyNumberFormat="1" applyFont="1" applyBorder="1" applyAlignment="1">
      <alignment horizontal="right" vertical="center"/>
    </xf>
    <xf numFmtId="0" fontId="30" fillId="12" borderId="1" xfId="0" applyFont="1" applyFill="1" applyBorder="1" applyAlignment="1">
      <alignment vertical="center"/>
    </xf>
    <xf numFmtId="169" fontId="4" fillId="0" borderId="11" xfId="21" applyNumberFormat="1" applyFont="1" applyBorder="1" applyAlignment="1">
      <alignment horizontal="right" vertical="center"/>
    </xf>
    <xf numFmtId="169" fontId="4" fillId="0" borderId="108" xfId="21" applyNumberFormat="1" applyFont="1" applyBorder="1" applyAlignment="1">
      <alignment horizontal="right" vertical="center"/>
    </xf>
    <xf numFmtId="0" fontId="4" fillId="0" borderId="16" xfId="7" applyFont="1" applyBorder="1" applyAlignment="1">
      <alignment horizontal="left" vertical="center"/>
    </xf>
    <xf numFmtId="164" fontId="4" fillId="0" borderId="2" xfId="7" applyNumberFormat="1" applyFont="1" applyBorder="1" applyAlignment="1">
      <alignment horizontal="right" vertical="center"/>
    </xf>
    <xf numFmtId="0" fontId="4" fillId="14" borderId="122" xfId="7" applyFont="1" applyFill="1" applyBorder="1" applyAlignment="1">
      <alignment vertical="center"/>
    </xf>
    <xf numFmtId="169" fontId="4" fillId="14" borderId="97" xfId="21" applyNumberFormat="1" applyFont="1" applyFill="1" applyBorder="1"/>
    <xf numFmtId="164" fontId="4" fillId="14" borderId="2" xfId="7" applyNumberFormat="1" applyFont="1" applyFill="1" applyBorder="1" applyAlignment="1">
      <alignment horizontal="right" vertical="center"/>
    </xf>
    <xf numFmtId="169" fontId="4" fillId="14" borderId="97" xfId="21" applyNumberFormat="1" applyFont="1" applyFill="1" applyBorder="1" applyAlignment="1">
      <alignment horizontal="right" vertical="center"/>
    </xf>
    <xf numFmtId="169" fontId="4" fillId="14" borderId="107" xfId="21" applyNumberFormat="1" applyFont="1" applyFill="1" applyBorder="1"/>
    <xf numFmtId="164" fontId="4" fillId="14" borderId="81" xfId="7" applyNumberFormat="1" applyFont="1" applyFill="1" applyBorder="1" applyAlignment="1">
      <alignment horizontal="right" vertical="center"/>
    </xf>
    <xf numFmtId="169" fontId="4" fillId="14" borderId="107" xfId="21" applyNumberFormat="1" applyFont="1" applyFill="1" applyBorder="1" applyAlignment="1">
      <alignment horizontal="right" vertical="center"/>
    </xf>
    <xf numFmtId="169" fontId="4" fillId="14" borderId="11" xfId="21" applyNumberFormat="1" applyFont="1" applyFill="1" applyBorder="1" applyAlignment="1">
      <alignment horizontal="right" vertical="center"/>
    </xf>
    <xf numFmtId="164" fontId="4" fillId="14" borderId="8" xfId="7" applyNumberFormat="1" applyFont="1" applyFill="1" applyBorder="1" applyAlignment="1">
      <alignment horizontal="right" vertical="center"/>
    </xf>
    <xf numFmtId="169" fontId="4" fillId="14" borderId="108" xfId="21" applyNumberFormat="1" applyFont="1" applyFill="1" applyBorder="1" applyAlignment="1">
      <alignment horizontal="right" vertical="center"/>
    </xf>
    <xf numFmtId="164" fontId="4" fillId="0" borderId="81" xfId="7" applyNumberFormat="1" applyFont="1" applyBorder="1" applyAlignment="1">
      <alignment horizontal="right" vertical="center"/>
    </xf>
    <xf numFmtId="164" fontId="4" fillId="14" borderId="213" xfId="7" applyNumberFormat="1" applyFont="1" applyFill="1" applyBorder="1" applyAlignment="1">
      <alignment horizontal="right" vertical="center"/>
    </xf>
    <xf numFmtId="169" fontId="4" fillId="0" borderId="7" xfId="21" applyNumberFormat="1" applyFont="1" applyBorder="1" applyAlignment="1">
      <alignment horizontal="right" vertical="center"/>
    </xf>
    <xf numFmtId="169" fontId="4" fillId="14" borderId="122" xfId="21" applyNumberFormat="1" applyFont="1" applyFill="1" applyBorder="1" applyAlignment="1">
      <alignment vertical="center"/>
    </xf>
    <xf numFmtId="169" fontId="4" fillId="14" borderId="77" xfId="21" applyNumberFormat="1" applyFont="1" applyFill="1" applyBorder="1" applyAlignment="1">
      <alignment horizontal="right" vertical="center"/>
    </xf>
    <xf numFmtId="164" fontId="4" fillId="14" borderId="268" xfId="7" applyNumberFormat="1" applyFont="1" applyFill="1" applyBorder="1" applyAlignment="1">
      <alignment horizontal="right" vertical="center"/>
    </xf>
    <xf numFmtId="169" fontId="4" fillId="14" borderId="138" xfId="21" applyNumberFormat="1" applyFont="1" applyFill="1" applyBorder="1" applyAlignment="1">
      <alignment horizontal="right" vertical="center"/>
    </xf>
    <xf numFmtId="0" fontId="29" fillId="12" borderId="10" xfId="0" applyFont="1" applyFill="1" applyBorder="1" applyAlignment="1">
      <alignment vertical="center"/>
    </xf>
    <xf numFmtId="169" fontId="4" fillId="14" borderId="10" xfId="21" applyNumberFormat="1" applyFont="1" applyFill="1" applyBorder="1" applyAlignment="1">
      <alignment horizontal="right" vertical="center"/>
    </xf>
    <xf numFmtId="164" fontId="4" fillId="14" borderId="10" xfId="7" applyNumberFormat="1" applyFont="1" applyFill="1" applyBorder="1" applyAlignment="1">
      <alignment horizontal="right" vertical="center"/>
    </xf>
    <xf numFmtId="0" fontId="4" fillId="0" borderId="0" xfId="7" applyFont="1" applyAlignment="1">
      <alignment horizontal="left"/>
    </xf>
    <xf numFmtId="169" fontId="29" fillId="12" borderId="170" xfId="21" applyNumberFormat="1" applyFont="1" applyFill="1" applyBorder="1" applyAlignment="1">
      <alignment horizontal="center" vertical="center"/>
    </xf>
    <xf numFmtId="0" fontId="29" fillId="12" borderId="41" xfId="7" applyFont="1" applyFill="1" applyBorder="1" applyAlignment="1">
      <alignment horizontal="center" vertical="center"/>
    </xf>
    <xf numFmtId="0" fontId="4" fillId="0" borderId="122" xfId="0" applyFont="1" applyBorder="1" applyAlignment="1">
      <alignment vertical="center"/>
    </xf>
    <xf numFmtId="3" fontId="4" fillId="0" borderId="97" xfId="0" applyNumberFormat="1" applyFont="1" applyBorder="1" applyAlignment="1">
      <alignment horizontal="right" vertical="center"/>
    </xf>
    <xf numFmtId="164" fontId="4" fillId="0" borderId="8" xfId="0" applyNumberFormat="1" applyFont="1" applyBorder="1" applyAlignment="1">
      <alignment horizontal="right" vertical="center"/>
    </xf>
    <xf numFmtId="3" fontId="4" fillId="0" borderId="108" xfId="0" applyNumberFormat="1" applyFont="1" applyBorder="1" applyAlignment="1">
      <alignment horizontal="right" vertical="center"/>
    </xf>
    <xf numFmtId="3" fontId="4" fillId="0" borderId="107" xfId="0" applyNumberFormat="1" applyFont="1" applyBorder="1" applyAlignment="1">
      <alignment horizontal="right" vertical="center"/>
    </xf>
    <xf numFmtId="164" fontId="4" fillId="0" borderId="81" xfId="0" applyNumberFormat="1" applyFont="1" applyBorder="1" applyAlignment="1">
      <alignment horizontal="right" vertical="center"/>
    </xf>
    <xf numFmtId="0" fontId="29" fillId="12" borderId="1" xfId="0" applyFont="1" applyFill="1" applyBorder="1" applyAlignment="1">
      <alignment vertical="center"/>
    </xf>
    <xf numFmtId="0" fontId="4" fillId="0" borderId="16" xfId="0" applyFont="1" applyBorder="1" applyAlignment="1">
      <alignment horizontal="left" vertical="center"/>
    </xf>
    <xf numFmtId="164" fontId="4" fillId="0" borderId="2" xfId="0" applyNumberFormat="1" applyFont="1" applyBorder="1" applyAlignment="1">
      <alignment horizontal="right" vertical="center"/>
    </xf>
    <xf numFmtId="0" fontId="4" fillId="14" borderId="122" xfId="0" applyFont="1" applyFill="1" applyBorder="1" applyAlignment="1">
      <alignment vertical="center"/>
    </xf>
    <xf numFmtId="0" fontId="18" fillId="14" borderId="97" xfId="0" applyFont="1" applyFill="1" applyBorder="1"/>
    <xf numFmtId="164" fontId="4" fillId="14" borderId="2" xfId="0" applyNumberFormat="1" applyFont="1" applyFill="1" applyBorder="1" applyAlignment="1">
      <alignment horizontal="right" vertical="center"/>
    </xf>
    <xf numFmtId="3" fontId="4" fillId="14" borderId="97" xfId="0" applyNumberFormat="1" applyFont="1" applyFill="1" applyBorder="1" applyAlignment="1">
      <alignment horizontal="right" vertical="center"/>
    </xf>
    <xf numFmtId="0" fontId="18" fillId="14" borderId="107" xfId="0" applyFont="1" applyFill="1" applyBorder="1"/>
    <xf numFmtId="164" fontId="4" fillId="14" borderId="81" xfId="0" applyNumberFormat="1" applyFont="1" applyFill="1" applyBorder="1" applyAlignment="1">
      <alignment horizontal="right" vertical="center"/>
    </xf>
    <xf numFmtId="3" fontId="4" fillId="14" borderId="107" xfId="0" applyNumberFormat="1" applyFont="1" applyFill="1" applyBorder="1" applyAlignment="1">
      <alignment horizontal="right" vertical="center"/>
    </xf>
    <xf numFmtId="3" fontId="4" fillId="14" borderId="11" xfId="0" applyNumberFormat="1" applyFont="1" applyFill="1" applyBorder="1" applyAlignment="1">
      <alignment horizontal="right" vertical="center"/>
    </xf>
    <xf numFmtId="164" fontId="4" fillId="14" borderId="8" xfId="0" applyNumberFormat="1" applyFont="1" applyFill="1" applyBorder="1" applyAlignment="1">
      <alignment horizontal="right" vertical="center"/>
    </xf>
    <xf numFmtId="3" fontId="4" fillId="14" borderId="108" xfId="0" applyNumberFormat="1" applyFont="1" applyFill="1" applyBorder="1" applyAlignment="1">
      <alignment horizontal="right" vertical="center"/>
    </xf>
    <xf numFmtId="0" fontId="4" fillId="0" borderId="107" xfId="0" applyFont="1" applyBorder="1" applyAlignment="1">
      <alignment horizontal="right" vertical="center"/>
    </xf>
    <xf numFmtId="0" fontId="4" fillId="0" borderId="108" xfId="0" applyFont="1" applyBorder="1" applyAlignment="1">
      <alignment horizontal="right" vertical="center"/>
    </xf>
    <xf numFmtId="0" fontId="4" fillId="14" borderId="97" xfId="0" applyFont="1" applyFill="1" applyBorder="1" applyAlignment="1">
      <alignment horizontal="right" vertical="center"/>
    </xf>
    <xf numFmtId="3" fontId="4" fillId="0" borderId="7" xfId="0" applyNumberFormat="1" applyFont="1" applyBorder="1" applyAlignment="1">
      <alignment horizontal="right" vertical="center"/>
    </xf>
    <xf numFmtId="0" fontId="4" fillId="14" borderId="107" xfId="0" applyFont="1" applyFill="1" applyBorder="1" applyAlignment="1">
      <alignment horizontal="right" vertical="center"/>
    </xf>
    <xf numFmtId="0" fontId="30" fillId="12" borderId="10" xfId="0" applyFont="1" applyFill="1" applyBorder="1" applyAlignment="1">
      <alignment vertical="center"/>
    </xf>
    <xf numFmtId="3" fontId="4" fillId="14" borderId="77" xfId="0" applyNumberFormat="1" applyFont="1" applyFill="1" applyBorder="1" applyAlignment="1">
      <alignment horizontal="right" vertical="center"/>
    </xf>
    <xf numFmtId="164" fontId="4" fillId="14" borderId="137" xfId="0" applyNumberFormat="1" applyFont="1" applyFill="1" applyBorder="1" applyAlignment="1">
      <alignment horizontal="right" vertical="center"/>
    </xf>
    <xf numFmtId="3" fontId="4" fillId="14" borderId="138" xfId="0" applyNumberFormat="1" applyFont="1" applyFill="1" applyBorder="1" applyAlignment="1">
      <alignment horizontal="right" vertical="center"/>
    </xf>
    <xf numFmtId="0" fontId="29" fillId="12" borderId="31" xfId="0" applyFont="1" applyFill="1" applyBorder="1" applyAlignment="1">
      <alignment vertical="center"/>
    </xf>
    <xf numFmtId="0" fontId="4" fillId="0" borderId="0" xfId="0" applyFont="1" applyAlignment="1">
      <alignment horizontal="left"/>
    </xf>
    <xf numFmtId="0" fontId="4" fillId="0" borderId="269" xfId="7" applyFont="1" applyBorder="1" applyAlignment="1">
      <alignment vertical="center"/>
    </xf>
    <xf numFmtId="169" fontId="18" fillId="0" borderId="97" xfId="21" applyNumberFormat="1" applyFont="1" applyBorder="1"/>
    <xf numFmtId="164" fontId="18" fillId="0" borderId="145" xfId="25" applyNumberFormat="1" applyFont="1" applyBorder="1"/>
    <xf numFmtId="3" fontId="18" fillId="0" borderId="0" xfId="7" applyNumberFormat="1" applyFont="1"/>
    <xf numFmtId="169" fontId="18" fillId="0" borderId="107" xfId="21" applyNumberFormat="1" applyFont="1" applyBorder="1"/>
    <xf numFmtId="164" fontId="18" fillId="0" borderId="213" xfId="25" applyNumberFormat="1" applyFont="1" applyBorder="1"/>
    <xf numFmtId="164" fontId="4" fillId="0" borderId="8" xfId="25" applyNumberFormat="1" applyFont="1" applyBorder="1" applyAlignment="1">
      <alignment horizontal="right" vertical="center"/>
    </xf>
    <xf numFmtId="3" fontId="4" fillId="0" borderId="0" xfId="7" applyNumberFormat="1" applyFont="1"/>
    <xf numFmtId="164" fontId="4" fillId="0" borderId="122" xfId="7" applyNumberFormat="1" applyFont="1" applyBorder="1" applyAlignment="1">
      <alignment horizontal="right" vertical="center"/>
    </xf>
    <xf numFmtId="164" fontId="4" fillId="0" borderId="2" xfId="25" applyNumberFormat="1" applyFont="1" applyBorder="1" applyAlignment="1">
      <alignment horizontal="right" vertical="center"/>
    </xf>
    <xf numFmtId="164" fontId="4" fillId="14" borderId="145" xfId="25" applyNumberFormat="1" applyFont="1" applyFill="1" applyBorder="1" applyAlignment="1">
      <alignment horizontal="right" vertical="center"/>
    </xf>
    <xf numFmtId="164" fontId="4" fillId="14" borderId="213" xfId="25" applyNumberFormat="1" applyFont="1" applyFill="1" applyBorder="1" applyAlignment="1">
      <alignment horizontal="right" vertical="center"/>
    </xf>
    <xf numFmtId="164" fontId="4" fillId="14" borderId="8" xfId="25" applyNumberFormat="1" applyFont="1" applyFill="1" applyBorder="1" applyAlignment="1">
      <alignment horizontal="right" vertical="center"/>
    </xf>
    <xf numFmtId="164" fontId="4" fillId="0" borderId="213" xfId="25" applyNumberFormat="1" applyFont="1" applyBorder="1" applyAlignment="1">
      <alignment horizontal="right" vertical="center"/>
    </xf>
    <xf numFmtId="164" fontId="4" fillId="14" borderId="2" xfId="25" applyNumberFormat="1" applyFont="1" applyFill="1" applyBorder="1" applyAlignment="1">
      <alignment horizontal="right" vertical="center"/>
    </xf>
    <xf numFmtId="169" fontId="4" fillId="14" borderId="125" xfId="21" applyNumberFormat="1" applyFont="1" applyFill="1" applyBorder="1" applyAlignment="1">
      <alignment horizontal="right" vertical="center"/>
    </xf>
    <xf numFmtId="164" fontId="4" fillId="14" borderId="268" xfId="25" applyNumberFormat="1" applyFont="1" applyFill="1" applyBorder="1" applyAlignment="1">
      <alignment horizontal="right" vertical="center"/>
    </xf>
    <xf numFmtId="0" fontId="29" fillId="10" borderId="1" xfId="0" applyFont="1" applyFill="1" applyBorder="1" applyAlignment="1">
      <alignment horizontal="left" vertical="center" wrapText="1"/>
    </xf>
    <xf numFmtId="0" fontId="30" fillId="10" borderId="31" xfId="0" applyFont="1" applyFill="1" applyBorder="1" applyAlignment="1">
      <alignment vertical="center"/>
    </xf>
    <xf numFmtId="169" fontId="4" fillId="14" borderId="1" xfId="21" applyNumberFormat="1" applyFont="1" applyFill="1" applyBorder="1" applyAlignment="1">
      <alignment horizontal="right" vertical="center"/>
    </xf>
    <xf numFmtId="164" fontId="4" fillId="14" borderId="1" xfId="25" applyNumberFormat="1" applyFont="1" applyFill="1" applyBorder="1" applyAlignment="1">
      <alignment horizontal="right" vertical="center"/>
    </xf>
    <xf numFmtId="164" fontId="4" fillId="14" borderId="1" xfId="25" applyNumberFormat="1" applyFont="1" applyFill="1" applyBorder="1" applyAlignment="1">
      <alignment horizontal="right" vertical="center" wrapText="1"/>
    </xf>
    <xf numFmtId="0" fontId="4" fillId="0" borderId="0" xfId="7" applyFont="1" applyAlignment="1">
      <alignment vertical="center"/>
    </xf>
    <xf numFmtId="169" fontId="4" fillId="0" borderId="0" xfId="21" applyNumberFormat="1" applyFont="1" applyAlignment="1">
      <alignment vertical="center"/>
    </xf>
    <xf numFmtId="0" fontId="18" fillId="0" borderId="0" xfId="2" applyFont="1"/>
    <xf numFmtId="169" fontId="67" fillId="14" borderId="97" xfId="21" applyNumberFormat="1" applyFont="1" applyFill="1" applyBorder="1" applyAlignment="1">
      <alignment horizontal="right" vertical="center"/>
    </xf>
    <xf numFmtId="0" fontId="30" fillId="10" borderId="1" xfId="0" applyFont="1" applyFill="1" applyBorder="1" applyAlignment="1">
      <alignment vertical="center"/>
    </xf>
    <xf numFmtId="3" fontId="18" fillId="0" borderId="97" xfId="0" applyNumberFormat="1" applyFont="1" applyBorder="1"/>
    <xf numFmtId="164" fontId="18" fillId="0" borderId="2" xfId="0" applyNumberFormat="1" applyFont="1" applyBorder="1"/>
    <xf numFmtId="168" fontId="18" fillId="0" borderId="2" xfId="0" applyNumberFormat="1" applyFont="1" applyBorder="1"/>
    <xf numFmtId="3" fontId="18" fillId="0" borderId="0" xfId="0" applyNumberFormat="1" applyFont="1"/>
    <xf numFmtId="3" fontId="18" fillId="0" borderId="107" xfId="0" applyNumberFormat="1" applyFont="1" applyBorder="1"/>
    <xf numFmtId="164" fontId="18" fillId="0" borderId="81" xfId="0" applyNumberFormat="1" applyFont="1" applyBorder="1"/>
    <xf numFmtId="168" fontId="18" fillId="0" borderId="81" xfId="0" applyNumberFormat="1" applyFont="1" applyBorder="1"/>
    <xf numFmtId="3" fontId="4" fillId="0" borderId="0" xfId="0" applyNumberFormat="1" applyFont="1"/>
    <xf numFmtId="0" fontId="4" fillId="0" borderId="16" xfId="0" applyFont="1" applyBorder="1" applyAlignment="1">
      <alignment horizontal="left" vertical="center" wrapText="1"/>
    </xf>
    <xf numFmtId="0" fontId="4" fillId="11" borderId="122" xfId="0" applyFont="1" applyFill="1" applyBorder="1" applyAlignment="1">
      <alignment vertical="center"/>
    </xf>
    <xf numFmtId="164" fontId="4" fillId="11" borderId="2" xfId="0" applyNumberFormat="1" applyFont="1" applyFill="1" applyBorder="1" applyAlignment="1">
      <alignment horizontal="right" vertical="center"/>
    </xf>
    <xf numFmtId="3" fontId="4" fillId="11" borderId="107" xfId="0" applyNumberFormat="1" applyFont="1" applyFill="1" applyBorder="1" applyAlignment="1">
      <alignment horizontal="right" vertical="center"/>
    </xf>
    <xf numFmtId="164" fontId="4" fillId="11" borderId="81" xfId="0" applyNumberFormat="1" applyFont="1" applyFill="1" applyBorder="1" applyAlignment="1">
      <alignment horizontal="right" vertical="center"/>
    </xf>
    <xf numFmtId="3" fontId="4" fillId="11" borderId="11" xfId="0" applyNumberFormat="1" applyFont="1" applyFill="1" applyBorder="1" applyAlignment="1">
      <alignment horizontal="right" vertical="center"/>
    </xf>
    <xf numFmtId="164" fontId="4" fillId="11" borderId="8" xfId="0" applyNumberFormat="1" applyFont="1" applyFill="1" applyBorder="1" applyAlignment="1">
      <alignment horizontal="right" vertical="center"/>
    </xf>
    <xf numFmtId="3" fontId="4" fillId="11" borderId="108" xfId="0" applyNumberFormat="1" applyFont="1" applyFill="1" applyBorder="1" applyAlignment="1">
      <alignment horizontal="right" vertical="center"/>
    </xf>
    <xf numFmtId="168" fontId="4" fillId="0" borderId="2" xfId="0" applyNumberFormat="1" applyFont="1" applyBorder="1" applyAlignment="1">
      <alignment horizontal="right" vertical="center"/>
    </xf>
    <xf numFmtId="168" fontId="4" fillId="0" borderId="81" xfId="0" applyNumberFormat="1" applyFont="1" applyBorder="1" applyAlignment="1">
      <alignment horizontal="right" vertical="center"/>
    </xf>
    <xf numFmtId="168" fontId="4" fillId="0" borderId="8" xfId="0" applyNumberFormat="1" applyFont="1" applyBorder="1" applyAlignment="1">
      <alignment horizontal="right" vertical="center"/>
    </xf>
    <xf numFmtId="0" fontId="4" fillId="11" borderId="97" xfId="0" applyFont="1" applyFill="1" applyBorder="1" applyAlignment="1">
      <alignment horizontal="right" vertical="center"/>
    </xf>
    <xf numFmtId="0" fontId="4" fillId="11" borderId="107" xfId="0" applyFont="1" applyFill="1" applyBorder="1" applyAlignment="1">
      <alignment horizontal="right" vertical="center"/>
    </xf>
    <xf numFmtId="0" fontId="29" fillId="10" borderId="10" xfId="0" applyFont="1" applyFill="1" applyBorder="1" applyAlignment="1">
      <alignment vertical="center"/>
    </xf>
    <xf numFmtId="3" fontId="4" fillId="11" borderId="78" xfId="0" applyNumberFormat="1" applyFont="1" applyFill="1" applyBorder="1" applyAlignment="1">
      <alignment horizontal="right" vertical="center"/>
    </xf>
    <xf numFmtId="164" fontId="4" fillId="11" borderId="110" xfId="0" applyNumberFormat="1" applyFont="1" applyFill="1" applyBorder="1" applyAlignment="1">
      <alignment horizontal="right" vertical="center"/>
    </xf>
    <xf numFmtId="3" fontId="4" fillId="11" borderId="125" xfId="0" applyNumberFormat="1" applyFont="1" applyFill="1" applyBorder="1" applyAlignment="1">
      <alignment horizontal="right" vertical="center"/>
    </xf>
    <xf numFmtId="164" fontId="4" fillId="0" borderId="8" xfId="0" applyNumberFormat="1" applyFont="1" applyBorder="1" applyAlignment="1">
      <alignment horizontal="right" vertical="center" wrapText="1"/>
    </xf>
    <xf numFmtId="0" fontId="4" fillId="0" borderId="0" xfId="0" applyFont="1" applyAlignment="1">
      <alignment vertical="center" wrapText="1"/>
    </xf>
    <xf numFmtId="0" fontId="29" fillId="10" borderId="172" xfId="0" applyFont="1" applyFill="1" applyBorder="1" applyAlignment="1">
      <alignment horizontal="center" vertical="center" wrapText="1"/>
    </xf>
    <xf numFmtId="0" fontId="4" fillId="0" borderId="17" xfId="7" applyFont="1" applyBorder="1" applyAlignment="1">
      <alignment horizontal="left" vertical="center" wrapText="1"/>
    </xf>
    <xf numFmtId="0" fontId="29" fillId="10" borderId="170" xfId="0" applyFont="1" applyFill="1" applyBorder="1" applyAlignment="1">
      <alignment horizontal="center" vertical="center" wrapText="1"/>
    </xf>
    <xf numFmtId="0" fontId="18" fillId="0" borderId="0" xfId="0" applyFont="1" applyAlignment="1">
      <alignment horizontal="left" vertical="top" wrapText="1"/>
    </xf>
    <xf numFmtId="0" fontId="4" fillId="0" borderId="2" xfId="0" applyFont="1" applyBorder="1" applyAlignment="1">
      <alignment horizontal="left" vertical="center"/>
    </xf>
    <xf numFmtId="0" fontId="22" fillId="0" borderId="0" xfId="0" applyFont="1" applyAlignment="1">
      <alignment horizontal="left" vertical="center" wrapText="1"/>
    </xf>
    <xf numFmtId="0" fontId="22" fillId="0" borderId="0" xfId="0" applyFont="1" applyAlignment="1">
      <alignment horizontal="left" vertical="center"/>
    </xf>
    <xf numFmtId="0" fontId="22" fillId="11" borderId="2" xfId="0" applyFont="1" applyFill="1" applyBorder="1" applyAlignment="1">
      <alignment horizontal="left" vertical="center"/>
    </xf>
    <xf numFmtId="0" fontId="22" fillId="11" borderId="12" xfId="0" applyFont="1" applyFill="1" applyBorder="1" applyAlignment="1">
      <alignment horizontal="left" vertical="center"/>
    </xf>
    <xf numFmtId="0" fontId="22" fillId="11" borderId="3" xfId="0" applyFont="1" applyFill="1" applyBorder="1" applyAlignment="1">
      <alignment horizontal="left" vertical="center"/>
    </xf>
    <xf numFmtId="0" fontId="22" fillId="3" borderId="2" xfId="0" applyFont="1" applyFill="1" applyBorder="1" applyAlignment="1">
      <alignment horizontal="left" vertical="center"/>
    </xf>
    <xf numFmtId="0" fontId="22" fillId="3" borderId="12" xfId="0" applyFont="1" applyFill="1" applyBorder="1" applyAlignment="1">
      <alignment horizontal="left" vertical="center"/>
    </xf>
    <xf numFmtId="0" fontId="22" fillId="3" borderId="3" xfId="0" applyFont="1" applyFill="1" applyBorder="1" applyAlignment="1">
      <alignment horizontal="left" vertical="center"/>
    </xf>
    <xf numFmtId="0" fontId="4" fillId="0" borderId="2" xfId="0" applyFont="1" applyBorder="1" applyAlignment="1">
      <alignment vertical="center" wrapText="1"/>
    </xf>
    <xf numFmtId="0" fontId="22" fillId="0" borderId="0" xfId="0" applyFont="1" applyAlignment="1">
      <alignment vertical="center"/>
    </xf>
    <xf numFmtId="0" fontId="68" fillId="0" borderId="0" xfId="0" applyFont="1" applyAlignment="1">
      <alignment vertical="center"/>
    </xf>
    <xf numFmtId="0" fontId="32" fillId="0" borderId="0" xfId="0" applyFont="1"/>
    <xf numFmtId="0" fontId="65" fillId="10" borderId="170" xfId="0" applyFont="1" applyFill="1" applyBorder="1" applyAlignment="1">
      <alignment horizontal="center" vertical="center" wrapText="1"/>
    </xf>
    <xf numFmtId="6" fontId="47" fillId="0" borderId="0" xfId="0" applyNumberFormat="1" applyFont="1" applyAlignment="1">
      <alignment vertical="center" wrapText="1"/>
    </xf>
    <xf numFmtId="164" fontId="47" fillId="0" borderId="0" xfId="0" applyNumberFormat="1" applyFont="1" applyAlignment="1">
      <alignment horizontal="right" vertical="center" wrapText="1"/>
    </xf>
    <xf numFmtId="0" fontId="29" fillId="10" borderId="171" xfId="0" applyFont="1" applyFill="1" applyBorder="1" applyAlignment="1">
      <alignment horizontal="center" vertical="center" wrapText="1"/>
    </xf>
    <xf numFmtId="0" fontId="29" fillId="10" borderId="94" xfId="0" applyFont="1" applyFill="1" applyBorder="1" applyAlignment="1">
      <alignment horizontal="center" vertical="center" wrapText="1"/>
    </xf>
    <xf numFmtId="0" fontId="4" fillId="0" borderId="119" xfId="0" applyFont="1" applyBorder="1" applyAlignment="1">
      <alignment horizontal="center" vertical="center"/>
    </xf>
    <xf numFmtId="164" fontId="4" fillId="0" borderId="2" xfId="0" applyNumberFormat="1" applyFont="1" applyBorder="1" applyAlignment="1">
      <alignment horizontal="right" vertical="center" wrapText="1"/>
    </xf>
    <xf numFmtId="0" fontId="4" fillId="11" borderId="119" xfId="0" applyFont="1" applyFill="1" applyBorder="1" applyAlignment="1">
      <alignment horizontal="center" vertical="center"/>
    </xf>
    <xf numFmtId="164" fontId="4" fillId="11" borderId="2" xfId="0" applyNumberFormat="1" applyFont="1" applyFill="1" applyBorder="1" applyAlignment="1">
      <alignment horizontal="right" vertical="center" wrapText="1"/>
    </xf>
    <xf numFmtId="0" fontId="4" fillId="0" borderId="0" xfId="0" applyFont="1" applyAlignment="1">
      <alignment horizontal="justify" vertical="center"/>
    </xf>
    <xf numFmtId="0" fontId="70" fillId="0" borderId="0" xfId="0" applyFont="1" applyAlignment="1">
      <alignment vertical="center"/>
    </xf>
    <xf numFmtId="0" fontId="63" fillId="10" borderId="176" xfId="0" applyFont="1" applyFill="1" applyBorder="1" applyAlignment="1">
      <alignment horizontal="center" vertical="center" wrapText="1"/>
    </xf>
    <xf numFmtId="0" fontId="63" fillId="10" borderId="174" xfId="0" applyFont="1" applyFill="1" applyBorder="1" applyAlignment="1">
      <alignment horizontal="center" vertical="center" wrapText="1"/>
    </xf>
    <xf numFmtId="0" fontId="63" fillId="10" borderId="177" xfId="0" applyFont="1" applyFill="1" applyBorder="1" applyAlignment="1">
      <alignment horizontal="center" vertical="center" wrapText="1"/>
    </xf>
    <xf numFmtId="0" fontId="4" fillId="0" borderId="2" xfId="0" applyFont="1" applyBorder="1"/>
    <xf numFmtId="3" fontId="4" fillId="0" borderId="108" xfId="0" applyNumberFormat="1" applyFont="1" applyBorder="1" applyAlignment="1">
      <alignment horizontal="right" vertical="center" wrapText="1"/>
    </xf>
    <xf numFmtId="3" fontId="4" fillId="0" borderId="97" xfId="0" applyNumberFormat="1" applyFont="1" applyBorder="1" applyAlignment="1">
      <alignment horizontal="right" vertical="center" wrapText="1"/>
    </xf>
    <xf numFmtId="0" fontId="4" fillId="0" borderId="97" xfId="0" applyFont="1" applyBorder="1" applyAlignment="1">
      <alignment horizontal="right" vertical="center" wrapText="1"/>
    </xf>
    <xf numFmtId="0" fontId="66" fillId="0" borderId="0" xfId="0" applyFont="1"/>
    <xf numFmtId="0" fontId="18" fillId="14" borderId="11" xfId="0" applyFont="1" applyFill="1" applyBorder="1" applyAlignment="1">
      <alignment horizontal="left" vertical="center"/>
    </xf>
    <xf numFmtId="0" fontId="15" fillId="14" borderId="11" xfId="0" applyFont="1" applyFill="1" applyBorder="1" applyAlignment="1">
      <alignment horizontal="left" vertical="center"/>
    </xf>
    <xf numFmtId="0" fontId="36" fillId="14" borderId="11" xfId="0" applyFont="1" applyFill="1" applyBorder="1" applyAlignment="1" applyProtection="1">
      <alignment horizontal="left" vertical="center"/>
      <protection locked="0"/>
    </xf>
    <xf numFmtId="0" fontId="15" fillId="14" borderId="8" xfId="0" applyFont="1" applyFill="1" applyBorder="1" applyAlignment="1">
      <alignment horizontal="left" vertical="center"/>
    </xf>
    <xf numFmtId="0" fontId="18" fillId="14" borderId="1" xfId="0" applyFont="1" applyFill="1" applyBorder="1" applyAlignment="1">
      <alignment horizontal="left" vertical="center"/>
    </xf>
    <xf numFmtId="0" fontId="15" fillId="14" borderId="1" xfId="0" applyFont="1" applyFill="1" applyBorder="1" applyAlignment="1">
      <alignment horizontal="left" vertical="center"/>
    </xf>
    <xf numFmtId="0" fontId="36" fillId="14" borderId="1" xfId="0" applyFont="1" applyFill="1" applyBorder="1" applyAlignment="1" applyProtection="1">
      <alignment horizontal="left" vertical="center"/>
      <protection locked="0"/>
    </xf>
    <xf numFmtId="0" fontId="15" fillId="14" borderId="2" xfId="0" applyFont="1" applyFill="1" applyBorder="1" applyAlignment="1">
      <alignment horizontal="left" vertical="center"/>
    </xf>
    <xf numFmtId="0" fontId="18" fillId="16" borderId="1" xfId="0" applyFont="1" applyFill="1" applyBorder="1" applyAlignment="1">
      <alignment horizontal="left" vertical="center"/>
    </xf>
    <xf numFmtId="0" fontId="15" fillId="16" borderId="1" xfId="0" applyFont="1" applyFill="1" applyBorder="1" applyAlignment="1">
      <alignment horizontal="left" vertical="center"/>
    </xf>
    <xf numFmtId="0" fontId="36" fillId="16" borderId="1" xfId="0" applyFont="1" applyFill="1" applyBorder="1" applyAlignment="1" applyProtection="1">
      <alignment horizontal="left" vertical="center"/>
      <protection locked="0"/>
    </xf>
    <xf numFmtId="0" fontId="18" fillId="16" borderId="2" xfId="0" applyFont="1" applyFill="1" applyBorder="1" applyAlignment="1">
      <alignment horizontal="left" vertical="center"/>
    </xf>
    <xf numFmtId="0" fontId="18" fillId="17" borderId="1" xfId="0" applyFont="1" applyFill="1" applyBorder="1" applyAlignment="1">
      <alignment horizontal="left" vertical="center"/>
    </xf>
    <xf numFmtId="0" fontId="15" fillId="17" borderId="1" xfId="0" applyFont="1" applyFill="1" applyBorder="1" applyAlignment="1">
      <alignment horizontal="left" vertical="center"/>
    </xf>
    <xf numFmtId="0" fontId="36" fillId="17" borderId="1" xfId="0" applyFont="1" applyFill="1" applyBorder="1" applyAlignment="1" applyProtection="1">
      <alignment horizontal="left" vertical="center"/>
      <protection locked="0"/>
    </xf>
    <xf numFmtId="0" fontId="15" fillId="17" borderId="2" xfId="0" applyFont="1" applyFill="1" applyBorder="1" applyAlignment="1">
      <alignment horizontal="left" vertical="center"/>
    </xf>
    <xf numFmtId="0" fontId="18" fillId="0" borderId="1" xfId="0" applyFont="1" applyBorder="1" applyAlignment="1">
      <alignment horizontal="left" vertical="center"/>
    </xf>
    <xf numFmtId="0" fontId="15" fillId="0" borderId="1" xfId="0" applyFont="1" applyBorder="1" applyAlignment="1">
      <alignment horizontal="left" vertical="center"/>
    </xf>
    <xf numFmtId="0" fontId="36" fillId="0" borderId="1" xfId="0" applyFont="1" applyBorder="1" applyAlignment="1" applyProtection="1">
      <alignment horizontal="left" vertical="center"/>
      <protection locked="0"/>
    </xf>
    <xf numFmtId="0" fontId="15" fillId="0" borderId="2" xfId="0" applyFont="1" applyBorder="1" applyAlignment="1">
      <alignment horizontal="left" vertical="center"/>
    </xf>
    <xf numFmtId="0" fontId="15" fillId="16" borderId="2" xfId="0" applyFont="1" applyFill="1" applyBorder="1" applyAlignment="1">
      <alignment horizontal="left" vertical="center"/>
    </xf>
    <xf numFmtId="0" fontId="18" fillId="14" borderId="2" xfId="0" applyFont="1" applyFill="1" applyBorder="1" applyAlignment="1">
      <alignment vertical="center"/>
    </xf>
    <xf numFmtId="0" fontId="71" fillId="0" borderId="0" xfId="0" applyFont="1"/>
    <xf numFmtId="0" fontId="18" fillId="0" borderId="0" xfId="0" applyFont="1" applyAlignment="1">
      <alignment horizontal="left" vertical="center"/>
    </xf>
    <xf numFmtId="164" fontId="18" fillId="14" borderId="8" xfId="0" applyNumberFormat="1" applyFont="1" applyFill="1" applyBorder="1" applyAlignment="1">
      <alignment horizontal="right" vertical="center" wrapText="1"/>
    </xf>
    <xf numFmtId="164" fontId="18" fillId="14" borderId="11" xfId="0" applyNumberFormat="1" applyFont="1" applyFill="1" applyBorder="1" applyAlignment="1">
      <alignment horizontal="right" vertical="center" wrapText="1"/>
    </xf>
    <xf numFmtId="164" fontId="18" fillId="0" borderId="8" xfId="0" applyNumberFormat="1" applyFont="1" applyBorder="1" applyAlignment="1">
      <alignment horizontal="right" vertical="center" wrapText="1"/>
    </xf>
    <xf numFmtId="164" fontId="18" fillId="0" borderId="11" xfId="0" applyNumberFormat="1" applyFont="1" applyBorder="1" applyAlignment="1">
      <alignment horizontal="right" vertical="center" wrapText="1"/>
    </xf>
    <xf numFmtId="0" fontId="57" fillId="10" borderId="18" xfId="0" applyFont="1" applyFill="1" applyBorder="1" applyAlignment="1">
      <alignment horizontal="center" vertical="center" wrapText="1"/>
    </xf>
    <xf numFmtId="0" fontId="57" fillId="10" borderId="217" xfId="0" applyFont="1" applyFill="1" applyBorder="1" applyAlignment="1">
      <alignment horizontal="center" vertical="center" wrapText="1"/>
    </xf>
    <xf numFmtId="0" fontId="57" fillId="10" borderId="170" xfId="0" applyFont="1" applyFill="1" applyBorder="1" applyAlignment="1">
      <alignment horizontal="center" vertical="center"/>
    </xf>
    <xf numFmtId="0" fontId="57" fillId="10" borderId="41" xfId="0" applyFont="1" applyFill="1" applyBorder="1" applyAlignment="1">
      <alignment horizontal="center" vertical="center"/>
    </xf>
    <xf numFmtId="0" fontId="57" fillId="10" borderId="195" xfId="0" applyFont="1" applyFill="1" applyBorder="1" applyAlignment="1">
      <alignment horizontal="center" vertical="center"/>
    </xf>
    <xf numFmtId="3" fontId="18" fillId="11" borderId="143" xfId="0" applyNumberFormat="1" applyFont="1" applyFill="1" applyBorder="1" applyAlignment="1">
      <alignment horizontal="right" vertical="center"/>
    </xf>
    <xf numFmtId="3" fontId="18" fillId="11" borderId="108" xfId="0" applyNumberFormat="1" applyFont="1" applyFill="1" applyBorder="1" applyAlignment="1">
      <alignment horizontal="right" vertical="center"/>
    </xf>
    <xf numFmtId="3" fontId="4" fillId="11" borderId="3" xfId="0" applyNumberFormat="1" applyFont="1" applyFill="1" applyBorder="1" applyAlignment="1">
      <alignment horizontal="right" vertical="center"/>
    </xf>
    <xf numFmtId="0" fontId="57" fillId="10" borderId="70" xfId="0" applyFont="1" applyFill="1" applyBorder="1" applyAlignment="1">
      <alignment horizontal="center" vertical="center"/>
    </xf>
    <xf numFmtId="3" fontId="4" fillId="0" borderId="1" xfId="0" applyNumberFormat="1" applyFont="1" applyBorder="1"/>
    <xf numFmtId="0" fontId="4" fillId="14" borderId="1" xfId="0" applyFont="1" applyFill="1" applyBorder="1" applyAlignment="1">
      <alignment horizontal="right" vertical="center"/>
    </xf>
    <xf numFmtId="0" fontId="32" fillId="11" borderId="256" xfId="0" applyFont="1" applyFill="1" applyBorder="1" applyAlignment="1">
      <alignment horizontal="left" vertical="center" wrapText="1"/>
    </xf>
    <xf numFmtId="0" fontId="32" fillId="0" borderId="256" xfId="0" applyFont="1" applyBorder="1" applyAlignment="1">
      <alignment horizontal="left" vertical="center" wrapText="1"/>
    </xf>
    <xf numFmtId="0" fontId="47" fillId="0" borderId="0" xfId="0" applyFont="1" applyAlignment="1">
      <alignment horizontal="center" vertical="center"/>
    </xf>
    <xf numFmtId="0" fontId="4" fillId="0" borderId="144" xfId="0" applyFont="1" applyBorder="1" applyAlignment="1">
      <alignment horizontal="left" vertical="center" wrapText="1"/>
    </xf>
    <xf numFmtId="1" fontId="64" fillId="0" borderId="87" xfId="0" applyNumberFormat="1" applyFont="1" applyBorder="1" applyAlignment="1">
      <alignment horizontal="right" vertical="center" wrapText="1"/>
    </xf>
    <xf numFmtId="3" fontId="64" fillId="0" borderId="148" xfId="21" applyNumberFormat="1" applyFont="1" applyFill="1" applyBorder="1" applyAlignment="1">
      <alignment horizontal="right" vertical="center" shrinkToFit="1"/>
    </xf>
    <xf numFmtId="3" fontId="64" fillId="0" borderId="4" xfId="21" applyNumberFormat="1" applyFont="1" applyFill="1" applyBorder="1" applyAlignment="1">
      <alignment horizontal="right" vertical="center" shrinkToFit="1"/>
    </xf>
    <xf numFmtId="3" fontId="64" fillId="0" borderId="74" xfId="21" applyNumberFormat="1" applyFont="1" applyFill="1" applyBorder="1" applyAlignment="1">
      <alignment horizontal="right" vertical="center" shrinkToFit="1"/>
    </xf>
    <xf numFmtId="3" fontId="64" fillId="0" borderId="160" xfId="21" applyNumberFormat="1" applyFont="1" applyFill="1" applyBorder="1" applyAlignment="1">
      <alignment horizontal="right" vertical="center" shrinkToFit="1"/>
    </xf>
    <xf numFmtId="3" fontId="64" fillId="0" borderId="148" xfId="21" applyNumberFormat="1" applyFont="1" applyFill="1" applyBorder="1" applyAlignment="1">
      <alignment horizontal="right" vertical="center" wrapText="1"/>
    </xf>
    <xf numFmtId="3" fontId="64" fillId="0" borderId="4" xfId="21" applyNumberFormat="1" applyFont="1" applyFill="1" applyBorder="1" applyAlignment="1">
      <alignment horizontal="right" vertical="center" wrapText="1"/>
    </xf>
    <xf numFmtId="3" fontId="64" fillId="0" borderId="148" xfId="0" applyNumberFormat="1" applyFont="1" applyBorder="1" applyAlignment="1">
      <alignment horizontal="right" vertical="center" shrinkToFit="1"/>
    </xf>
    <xf numFmtId="3" fontId="64" fillId="0" borderId="74" xfId="0" applyNumberFormat="1" applyFont="1" applyBorder="1" applyAlignment="1">
      <alignment horizontal="right" vertical="center" shrinkToFit="1"/>
    </xf>
    <xf numFmtId="3" fontId="64" fillId="0" borderId="161" xfId="0" applyNumberFormat="1" applyFont="1" applyBorder="1" applyAlignment="1">
      <alignment horizontal="right" vertical="center" shrinkToFit="1"/>
    </xf>
    <xf numFmtId="3" fontId="64" fillId="0" borderId="162" xfId="0" applyNumberFormat="1" applyFont="1" applyBorder="1" applyAlignment="1">
      <alignment horizontal="right" vertical="center" shrinkToFit="1"/>
    </xf>
    <xf numFmtId="1" fontId="64" fillId="0" borderId="231" xfId="0" applyNumberFormat="1" applyFont="1" applyBorder="1" applyAlignment="1">
      <alignment horizontal="right" vertical="center" wrapText="1"/>
    </xf>
    <xf numFmtId="3" fontId="64" fillId="0" borderId="149" xfId="0" applyNumberFormat="1" applyFont="1" applyBorder="1" applyAlignment="1">
      <alignment horizontal="right" vertical="center" shrinkToFit="1"/>
    </xf>
    <xf numFmtId="3" fontId="64" fillId="0" borderId="80" xfId="0" applyNumberFormat="1" applyFont="1" applyBorder="1" applyAlignment="1">
      <alignment horizontal="right" vertical="center" shrinkToFit="1"/>
    </xf>
    <xf numFmtId="3" fontId="64" fillId="0" borderId="159" xfId="0" applyNumberFormat="1" applyFont="1" applyBorder="1" applyAlignment="1">
      <alignment horizontal="right" vertical="center" shrinkToFit="1"/>
    </xf>
    <xf numFmtId="3" fontId="64" fillId="0" borderId="158" xfId="0" applyNumberFormat="1" applyFont="1" applyBorder="1" applyAlignment="1">
      <alignment horizontal="right" vertical="center" shrinkToFit="1"/>
    </xf>
    <xf numFmtId="1" fontId="64" fillId="14" borderId="232" xfId="0" applyNumberFormat="1" applyFont="1" applyFill="1" applyBorder="1" applyAlignment="1">
      <alignment horizontal="right" vertical="center" shrinkToFit="1"/>
    </xf>
    <xf numFmtId="3" fontId="32" fillId="14" borderId="108" xfId="0" applyNumberFormat="1" applyFont="1" applyFill="1" applyBorder="1" applyAlignment="1">
      <alignment horizontal="right" vertical="center" shrinkToFit="1"/>
    </xf>
    <xf numFmtId="3" fontId="32" fillId="14" borderId="11" xfId="0" applyNumberFormat="1" applyFont="1" applyFill="1" applyBorder="1" applyAlignment="1">
      <alignment horizontal="right" vertical="center" shrinkToFit="1"/>
    </xf>
    <xf numFmtId="3" fontId="32" fillId="0" borderId="154" xfId="0" applyNumberFormat="1" applyFont="1" applyBorder="1" applyAlignment="1">
      <alignment horizontal="right" vertical="center"/>
    </xf>
    <xf numFmtId="3" fontId="32" fillId="0" borderId="97" xfId="0" applyNumberFormat="1" applyFont="1" applyBorder="1" applyAlignment="1">
      <alignment horizontal="right" vertical="center"/>
    </xf>
    <xf numFmtId="3" fontId="32" fillId="0" borderId="1" xfId="0" applyNumberFormat="1" applyFont="1" applyBorder="1" applyAlignment="1">
      <alignment horizontal="right" vertical="center"/>
    </xf>
    <xf numFmtId="3" fontId="64" fillId="0" borderId="208" xfId="0" applyNumberFormat="1" applyFont="1" applyBorder="1" applyAlignment="1">
      <alignment horizontal="right" vertical="center" shrinkToFit="1"/>
    </xf>
    <xf numFmtId="3" fontId="64" fillId="0" borderId="204" xfId="0" applyNumberFormat="1" applyFont="1" applyBorder="1" applyAlignment="1">
      <alignment horizontal="right" vertical="center" shrinkToFit="1"/>
    </xf>
    <xf numFmtId="3" fontId="64" fillId="0" borderId="203" xfId="0" applyNumberFormat="1" applyFont="1" applyBorder="1" applyAlignment="1">
      <alignment horizontal="right" vertical="center" shrinkToFit="1"/>
    </xf>
    <xf numFmtId="3" fontId="64" fillId="0" borderId="147" xfId="0" applyNumberFormat="1" applyFont="1" applyBorder="1" applyAlignment="1">
      <alignment horizontal="right" vertical="center" shrinkToFit="1"/>
    </xf>
    <xf numFmtId="3" fontId="64" fillId="0" borderId="148" xfId="0" applyNumberFormat="1" applyFont="1" applyBorder="1" applyAlignment="1">
      <alignment horizontal="right" vertical="center" wrapText="1"/>
    </xf>
    <xf numFmtId="3" fontId="64" fillId="0" borderId="4" xfId="0" applyNumberFormat="1" applyFont="1" applyBorder="1" applyAlignment="1">
      <alignment horizontal="right" vertical="center" wrapText="1"/>
    </xf>
    <xf numFmtId="3" fontId="32" fillId="0" borderId="119" xfId="0" applyNumberFormat="1" applyFont="1" applyBorder="1" applyAlignment="1">
      <alignment horizontal="right" vertical="center" wrapText="1" indent="1"/>
    </xf>
    <xf numFmtId="3" fontId="64" fillId="0" borderId="148" xfId="0" applyNumberFormat="1" applyFont="1" applyBorder="1" applyAlignment="1">
      <alignment horizontal="right" vertical="center"/>
    </xf>
    <xf numFmtId="3" fontId="64" fillId="0" borderId="4" xfId="0" applyNumberFormat="1" applyFont="1" applyBorder="1" applyAlignment="1">
      <alignment horizontal="right" vertical="center"/>
    </xf>
    <xf numFmtId="3" fontId="64" fillId="0" borderId="157" xfId="0" applyNumberFormat="1" applyFont="1" applyBorder="1" applyAlignment="1">
      <alignment horizontal="right" vertical="center" shrinkToFit="1"/>
    </xf>
    <xf numFmtId="3" fontId="64" fillId="0" borderId="117" xfId="0" applyNumberFormat="1" applyFont="1" applyBorder="1" applyAlignment="1">
      <alignment horizontal="right" vertical="center" shrinkToFit="1"/>
    </xf>
    <xf numFmtId="3" fontId="64" fillId="0" borderId="118" xfId="0" applyNumberFormat="1" applyFont="1" applyBorder="1" applyAlignment="1">
      <alignment horizontal="right" vertical="center" shrinkToFit="1"/>
    </xf>
    <xf numFmtId="1" fontId="64" fillId="0" borderId="76" xfId="0" applyNumberFormat="1" applyFont="1" applyBorder="1" applyAlignment="1">
      <alignment horizontal="right" vertical="center" shrinkToFit="1"/>
    </xf>
    <xf numFmtId="3" fontId="32" fillId="11" borderId="11" xfId="0" applyNumberFormat="1" applyFont="1" applyFill="1" applyBorder="1" applyAlignment="1">
      <alignment horizontal="right" vertical="center" wrapText="1"/>
    </xf>
    <xf numFmtId="3" fontId="32" fillId="11" borderId="8" xfId="0" applyNumberFormat="1" applyFont="1" applyFill="1" applyBorder="1" applyAlignment="1">
      <alignment horizontal="right" vertical="center" wrapText="1"/>
    </xf>
    <xf numFmtId="1" fontId="64" fillId="0" borderId="234" xfId="0" applyNumberFormat="1" applyFont="1" applyBorder="1" applyAlignment="1">
      <alignment horizontal="right" vertical="center" shrinkToFit="1"/>
    </xf>
    <xf numFmtId="3" fontId="32" fillId="0" borderId="97" xfId="0" applyNumberFormat="1" applyFont="1" applyBorder="1" applyAlignment="1">
      <alignment horizontal="right" vertical="center" wrapText="1"/>
    </xf>
    <xf numFmtId="3" fontId="64" fillId="0" borderId="143" xfId="0" applyNumberFormat="1" applyFont="1" applyBorder="1" applyAlignment="1">
      <alignment horizontal="right" vertical="center" shrinkToFit="1"/>
    </xf>
    <xf numFmtId="3" fontId="64" fillId="0" borderId="108" xfId="0" applyNumberFormat="1" applyFont="1" applyBorder="1" applyAlignment="1">
      <alignment horizontal="right" vertical="center" shrinkToFit="1"/>
    </xf>
    <xf numFmtId="1" fontId="64" fillId="0" borderId="235" xfId="0" applyNumberFormat="1" applyFont="1" applyBorder="1" applyAlignment="1">
      <alignment horizontal="right" vertical="center" shrinkToFit="1"/>
    </xf>
    <xf numFmtId="3" fontId="32" fillId="0" borderId="107" xfId="0" applyNumberFormat="1" applyFont="1" applyBorder="1" applyAlignment="1">
      <alignment horizontal="right" vertical="center"/>
    </xf>
    <xf numFmtId="3" fontId="32" fillId="0" borderId="76" xfId="0" applyNumberFormat="1" applyFont="1" applyBorder="1" applyAlignment="1">
      <alignment horizontal="right" vertical="center"/>
    </xf>
    <xf numFmtId="3" fontId="32" fillId="11" borderId="143" xfId="0" applyNumberFormat="1" applyFont="1" applyFill="1" applyBorder="1" applyAlignment="1">
      <alignment horizontal="right" vertical="center" wrapText="1"/>
    </xf>
    <xf numFmtId="3" fontId="4" fillId="0" borderId="0" xfId="0" applyNumberFormat="1" applyFont="1" applyAlignment="1">
      <alignment vertical="center" wrapText="1"/>
    </xf>
    <xf numFmtId="0" fontId="4" fillId="0" borderId="205" xfId="0" applyFont="1" applyBorder="1" applyAlignment="1">
      <alignment horizontal="left" vertical="center" wrapText="1"/>
    </xf>
    <xf numFmtId="3" fontId="4" fillId="0" borderId="206" xfId="0" applyNumberFormat="1" applyFont="1" applyBorder="1" applyAlignment="1">
      <alignment horizontal="right" vertical="center" shrinkToFit="1"/>
    </xf>
    <xf numFmtId="3" fontId="4" fillId="0" borderId="119" xfId="0" applyNumberFormat="1" applyFont="1" applyBorder="1" applyAlignment="1">
      <alignment horizontal="left" vertical="center" wrapText="1" indent="1"/>
    </xf>
    <xf numFmtId="3" fontId="32" fillId="0" borderId="150" xfId="0" applyNumberFormat="1" applyFont="1" applyBorder="1" applyAlignment="1">
      <alignment horizontal="right" vertical="center" shrinkToFit="1"/>
    </xf>
    <xf numFmtId="3" fontId="32" fillId="0" borderId="146" xfId="0" applyNumberFormat="1" applyFont="1" applyBorder="1" applyAlignment="1">
      <alignment horizontal="right" vertical="center" shrinkToFit="1"/>
    </xf>
    <xf numFmtId="3" fontId="32" fillId="11" borderId="207" xfId="0" applyNumberFormat="1" applyFont="1" applyFill="1" applyBorder="1" applyAlignment="1">
      <alignment horizontal="right" vertical="center" shrinkToFit="1"/>
    </xf>
    <xf numFmtId="3" fontId="32" fillId="11" borderId="108" xfId="0" applyNumberFormat="1" applyFont="1" applyFill="1" applyBorder="1" applyAlignment="1">
      <alignment horizontal="right" vertical="center" shrinkToFit="1"/>
    </xf>
    <xf numFmtId="3" fontId="32" fillId="11" borderId="11" xfId="0" applyNumberFormat="1" applyFont="1" applyFill="1" applyBorder="1" applyAlignment="1">
      <alignment horizontal="right" vertical="center" shrinkToFit="1"/>
    </xf>
    <xf numFmtId="3" fontId="32" fillId="11" borderId="8" xfId="0" applyNumberFormat="1" applyFont="1" applyFill="1" applyBorder="1" applyAlignment="1">
      <alignment horizontal="right" vertical="center" shrinkToFit="1"/>
    </xf>
    <xf numFmtId="3" fontId="32" fillId="11" borderId="156" xfId="0" applyNumberFormat="1" applyFont="1" applyFill="1" applyBorder="1" applyAlignment="1">
      <alignment horizontal="right" vertical="center" shrinkToFit="1"/>
    </xf>
    <xf numFmtId="3" fontId="4" fillId="0" borderId="154" xfId="0" applyNumberFormat="1" applyFont="1" applyBorder="1" applyAlignment="1">
      <alignment horizontal="right" vertical="center"/>
    </xf>
    <xf numFmtId="3" fontId="4" fillId="0" borderId="97" xfId="21" applyNumberFormat="1" applyFont="1" applyFill="1" applyBorder="1" applyAlignment="1">
      <alignment horizontal="right" vertical="center"/>
    </xf>
    <xf numFmtId="3" fontId="32" fillId="0" borderId="150" xfId="0" applyNumberFormat="1" applyFont="1" applyBorder="1" applyAlignment="1">
      <alignment horizontal="right" vertical="center" wrapText="1"/>
    </xf>
    <xf numFmtId="3" fontId="64" fillId="0" borderId="163" xfId="0" applyNumberFormat="1" applyFont="1" applyBorder="1" applyAlignment="1">
      <alignment horizontal="right" vertical="center" shrinkToFit="1"/>
    </xf>
    <xf numFmtId="3" fontId="64" fillId="0" borderId="209" xfId="0" applyNumberFormat="1" applyFont="1" applyBorder="1" applyAlignment="1">
      <alignment horizontal="right" vertical="center" shrinkToFit="1"/>
    </xf>
    <xf numFmtId="3" fontId="64" fillId="0" borderId="210" xfId="0" applyNumberFormat="1" applyFont="1" applyBorder="1" applyAlignment="1">
      <alignment horizontal="right" vertical="center" shrinkToFit="1"/>
    </xf>
    <xf numFmtId="3" fontId="64" fillId="0" borderId="211" xfId="0" applyNumberFormat="1" applyFont="1" applyBorder="1" applyAlignment="1">
      <alignment horizontal="right" vertical="center" shrinkToFit="1"/>
    </xf>
    <xf numFmtId="3" fontId="32" fillId="0" borderId="119" xfId="0" applyNumberFormat="1" applyFont="1" applyBorder="1" applyAlignment="1">
      <alignment horizontal="right" vertical="center" wrapText="1"/>
    </xf>
    <xf numFmtId="3" fontId="32" fillId="0" borderId="207" xfId="0" applyNumberFormat="1" applyFont="1" applyBorder="1" applyAlignment="1">
      <alignment horizontal="right" vertical="center" shrinkToFit="1"/>
    </xf>
    <xf numFmtId="3" fontId="32" fillId="0" borderId="141" xfId="0" applyNumberFormat="1" applyFont="1" applyBorder="1" applyAlignment="1">
      <alignment horizontal="right" vertical="center" wrapText="1"/>
    </xf>
    <xf numFmtId="3" fontId="4" fillId="0" borderId="76" xfId="0" applyNumberFormat="1" applyFont="1" applyBorder="1" applyAlignment="1">
      <alignment horizontal="right" vertical="center"/>
    </xf>
    <xf numFmtId="3" fontId="4" fillId="0" borderId="81" xfId="0" applyNumberFormat="1" applyFont="1" applyBorder="1" applyAlignment="1">
      <alignment horizontal="right" vertical="center"/>
    </xf>
    <xf numFmtId="3" fontId="4" fillId="0" borderId="107" xfId="21" applyNumberFormat="1" applyFont="1" applyFill="1" applyBorder="1" applyAlignment="1">
      <alignment horizontal="right" vertical="center"/>
    </xf>
    <xf numFmtId="3" fontId="4" fillId="0" borderId="151" xfId="0" applyNumberFormat="1" applyFont="1" applyBorder="1" applyAlignment="1">
      <alignment horizontal="right" vertical="center" shrinkToFit="1"/>
    </xf>
    <xf numFmtId="3" fontId="32" fillId="0" borderId="151" xfId="0" applyNumberFormat="1" applyFont="1" applyBorder="1" applyAlignment="1">
      <alignment horizontal="right" vertical="center" shrinkToFit="1"/>
    </xf>
    <xf numFmtId="3" fontId="32" fillId="0" borderId="152" xfId="0" applyNumberFormat="1" applyFont="1" applyBorder="1" applyAlignment="1">
      <alignment horizontal="right" vertical="center" shrinkToFit="1"/>
    </xf>
    <xf numFmtId="3" fontId="32" fillId="11" borderId="153" xfId="0" applyNumberFormat="1" applyFont="1" applyFill="1" applyBorder="1" applyAlignment="1">
      <alignment horizontal="right" vertical="center" shrinkToFit="1"/>
    </xf>
    <xf numFmtId="3" fontId="32" fillId="11" borderId="75" xfId="0" applyNumberFormat="1" applyFont="1" applyFill="1" applyBorder="1" applyAlignment="1">
      <alignment horizontal="right" vertical="center" shrinkToFit="1"/>
    </xf>
    <xf numFmtId="3" fontId="64" fillId="11" borderId="154" xfId="0" applyNumberFormat="1" applyFont="1" applyFill="1" applyBorder="1" applyAlignment="1">
      <alignment horizontal="right" vertical="center" shrinkToFit="1"/>
    </xf>
    <xf numFmtId="3" fontId="64" fillId="11" borderId="118" xfId="0" applyNumberFormat="1" applyFont="1" applyFill="1" applyBorder="1" applyAlignment="1">
      <alignment horizontal="right" vertical="center" shrinkToFit="1"/>
    </xf>
    <xf numFmtId="3" fontId="64" fillId="11" borderId="117" xfId="0" applyNumberFormat="1" applyFont="1" applyFill="1" applyBorder="1" applyAlignment="1">
      <alignment horizontal="right" vertical="center" shrinkToFit="1"/>
    </xf>
    <xf numFmtId="3" fontId="64" fillId="11" borderId="147" xfId="0" applyNumberFormat="1" applyFont="1" applyFill="1" applyBorder="1" applyAlignment="1">
      <alignment horizontal="right" vertical="center" shrinkToFit="1"/>
    </xf>
    <xf numFmtId="3" fontId="4" fillId="0" borderId="155" xfId="0" applyNumberFormat="1" applyFont="1" applyBorder="1" applyAlignment="1">
      <alignment horizontal="right" vertical="center"/>
    </xf>
    <xf numFmtId="3" fontId="4" fillId="0" borderId="158" xfId="0" applyNumberFormat="1" applyFont="1" applyBorder="1" applyAlignment="1">
      <alignment horizontal="right" vertical="center"/>
    </xf>
    <xf numFmtId="3" fontId="4" fillId="0" borderId="98" xfId="0" applyNumberFormat="1" applyFont="1" applyBorder="1" applyAlignment="1">
      <alignment horizontal="right" vertical="center"/>
    </xf>
    <xf numFmtId="3" fontId="4" fillId="0" borderId="158" xfId="21" applyNumberFormat="1" applyFont="1" applyFill="1" applyBorder="1" applyAlignment="1">
      <alignment horizontal="right" vertical="center"/>
    </xf>
    <xf numFmtId="3" fontId="32" fillId="11" borderId="153" xfId="0" applyNumberFormat="1" applyFont="1" applyFill="1" applyBorder="1" applyAlignment="1">
      <alignment horizontal="right" vertical="center" wrapText="1"/>
    </xf>
    <xf numFmtId="3" fontId="32" fillId="11" borderId="156" xfId="0" applyNumberFormat="1" applyFont="1" applyFill="1" applyBorder="1" applyAlignment="1">
      <alignment horizontal="right" vertical="center" wrapText="1"/>
    </xf>
    <xf numFmtId="3" fontId="32" fillId="11" borderId="75" xfId="0" applyNumberFormat="1" applyFont="1" applyFill="1" applyBorder="1" applyAlignment="1">
      <alignment horizontal="right" vertical="center" wrapText="1"/>
    </xf>
    <xf numFmtId="0" fontId="4" fillId="0" borderId="4" xfId="0" applyFont="1" applyBorder="1" applyAlignment="1">
      <alignment horizontal="left" vertical="center" wrapText="1"/>
    </xf>
    <xf numFmtId="3" fontId="4" fillId="0" borderId="4" xfId="0" applyNumberFormat="1" applyFont="1" applyBorder="1" applyAlignment="1">
      <alignment horizontal="right" vertical="center" shrinkToFit="1"/>
    </xf>
    <xf numFmtId="3" fontId="4" fillId="0" borderId="4" xfId="0" applyNumberFormat="1" applyFont="1" applyBorder="1" applyAlignment="1">
      <alignment horizontal="right" vertical="center" wrapText="1"/>
    </xf>
    <xf numFmtId="3" fontId="32" fillId="0" borderId="4" xfId="0" applyNumberFormat="1" applyFont="1" applyBorder="1" applyAlignment="1">
      <alignment horizontal="right" vertical="center" wrapText="1"/>
    </xf>
    <xf numFmtId="3" fontId="32" fillId="0" borderId="4" xfId="0" applyNumberFormat="1" applyFont="1" applyBorder="1" applyAlignment="1">
      <alignment horizontal="right" vertical="center" shrinkToFit="1"/>
    </xf>
    <xf numFmtId="3" fontId="72" fillId="0" borderId="4" xfId="0" applyNumberFormat="1" applyFont="1" applyBorder="1" applyAlignment="1">
      <alignment horizontal="right" vertical="center" wrapText="1"/>
    </xf>
    <xf numFmtId="3" fontId="32" fillId="0" borderId="79" xfId="0" applyNumberFormat="1" applyFont="1" applyBorder="1" applyAlignment="1">
      <alignment horizontal="right" vertical="center" shrinkToFit="1"/>
    </xf>
    <xf numFmtId="3" fontId="32" fillId="0" borderId="80" xfId="0" applyNumberFormat="1" applyFont="1" applyBorder="1" applyAlignment="1">
      <alignment horizontal="right" vertical="center" shrinkToFit="1"/>
    </xf>
    <xf numFmtId="3" fontId="32" fillId="0" borderId="80" xfId="0" applyNumberFormat="1" applyFont="1" applyBorder="1" applyAlignment="1">
      <alignment horizontal="right" vertical="center" wrapText="1"/>
    </xf>
    <xf numFmtId="3" fontId="72" fillId="0" borderId="80" xfId="0" applyNumberFormat="1" applyFont="1" applyBorder="1" applyAlignment="1">
      <alignment horizontal="right" vertical="center" wrapText="1"/>
    </xf>
    <xf numFmtId="3" fontId="32" fillId="0" borderId="75" xfId="0" applyNumberFormat="1" applyFont="1" applyBorder="1" applyAlignment="1">
      <alignment horizontal="right" vertical="center" shrinkToFit="1"/>
    </xf>
    <xf numFmtId="3" fontId="32" fillId="0" borderId="75" xfId="0" applyNumberFormat="1" applyFont="1" applyBorder="1" applyAlignment="1">
      <alignment horizontal="right" vertical="center" wrapText="1"/>
    </xf>
    <xf numFmtId="3" fontId="32" fillId="0" borderId="74" xfId="0" applyNumberFormat="1" applyFont="1" applyBorder="1" applyAlignment="1">
      <alignment horizontal="right" vertical="center" shrinkToFit="1"/>
    </xf>
    <xf numFmtId="3" fontId="32" fillId="0" borderId="11" xfId="0" applyNumberFormat="1" applyFont="1" applyBorder="1" applyAlignment="1">
      <alignment horizontal="right" vertical="center" wrapText="1"/>
    </xf>
    <xf numFmtId="3" fontId="32" fillId="0" borderId="11" xfId="0" applyNumberFormat="1" applyFont="1" applyBorder="1" applyAlignment="1">
      <alignment horizontal="right" vertical="center" shrinkToFit="1"/>
    </xf>
    <xf numFmtId="3" fontId="4" fillId="0" borderId="76" xfId="0" applyNumberFormat="1" applyFont="1" applyBorder="1" applyAlignment="1">
      <alignment vertical="center" wrapText="1"/>
    </xf>
    <xf numFmtId="3" fontId="4" fillId="0" borderId="11" xfId="0" applyNumberFormat="1" applyFont="1" applyBorder="1" applyAlignment="1">
      <alignment vertical="center" wrapText="1"/>
    </xf>
    <xf numFmtId="3" fontId="18" fillId="0" borderId="76" xfId="21" applyNumberFormat="1" applyFont="1" applyBorder="1" applyAlignment="1">
      <alignment horizontal="right" vertical="center"/>
    </xf>
    <xf numFmtId="3" fontId="18" fillId="0" borderId="11" xfId="21" applyNumberFormat="1" applyFont="1" applyBorder="1" applyAlignment="1">
      <alignment horizontal="right" vertical="center"/>
    </xf>
    <xf numFmtId="0" fontId="4" fillId="0" borderId="76" xfId="0" applyFont="1" applyBorder="1" applyAlignment="1">
      <alignment horizontal="right" vertical="center"/>
    </xf>
    <xf numFmtId="0" fontId="57" fillId="10" borderId="24" xfId="0" applyFont="1" applyFill="1" applyBorder="1" applyAlignment="1">
      <alignment horizontal="center" vertical="center"/>
    </xf>
    <xf numFmtId="3" fontId="4" fillId="0" borderId="3" xfId="0" applyNumberFormat="1" applyFont="1" applyBorder="1" applyAlignment="1">
      <alignment vertical="center"/>
    </xf>
    <xf numFmtId="3" fontId="4" fillId="0" borderId="145" xfId="0" applyNumberFormat="1" applyFont="1" applyBorder="1" applyAlignment="1">
      <alignment vertical="center"/>
    </xf>
    <xf numFmtId="3" fontId="4" fillId="0" borderId="82" xfId="0" applyNumberFormat="1" applyFont="1" applyBorder="1" applyAlignment="1">
      <alignment horizontal="right" vertical="center"/>
    </xf>
    <xf numFmtId="0" fontId="4" fillId="0" borderId="82" xfId="0" applyFont="1" applyBorder="1" applyAlignment="1">
      <alignment horizontal="right" vertical="center"/>
    </xf>
    <xf numFmtId="0" fontId="4" fillId="0" borderId="213" xfId="0" applyFont="1" applyBorder="1" applyAlignment="1">
      <alignment horizontal="right" vertical="center"/>
    </xf>
    <xf numFmtId="3" fontId="18" fillId="11" borderId="97" xfId="0" applyNumberFormat="1" applyFont="1" applyFill="1" applyBorder="1"/>
    <xf numFmtId="164" fontId="4" fillId="11" borderId="1" xfId="0" applyNumberFormat="1" applyFont="1" applyFill="1" applyBorder="1" applyAlignment="1">
      <alignment horizontal="right" vertical="center" wrapText="1"/>
    </xf>
    <xf numFmtId="3" fontId="4" fillId="11" borderId="2" xfId="0" applyNumberFormat="1" applyFont="1" applyFill="1" applyBorder="1" applyAlignment="1">
      <alignment horizontal="right" vertical="center" wrapText="1"/>
    </xf>
    <xf numFmtId="0" fontId="57" fillId="10" borderId="173" xfId="0" applyFont="1" applyFill="1" applyBorder="1" applyAlignment="1">
      <alignment horizontal="center" vertical="center" wrapText="1"/>
    </xf>
    <xf numFmtId="0" fontId="8" fillId="0" borderId="0" xfId="7" applyFont="1"/>
    <xf numFmtId="0" fontId="9" fillId="0" borderId="0" xfId="2" applyFont="1"/>
    <xf numFmtId="3" fontId="4" fillId="0" borderId="0" xfId="0" applyNumberFormat="1" applyFont="1" applyAlignment="1">
      <alignment horizontal="right" vertical="center"/>
    </xf>
    <xf numFmtId="0" fontId="73" fillId="0" borderId="0" xfId="0" applyFont="1" applyAlignment="1">
      <alignment horizontal="justify" vertical="center"/>
    </xf>
    <xf numFmtId="3" fontId="26" fillId="0" borderId="0" xfId="0" applyNumberFormat="1" applyFont="1"/>
    <xf numFmtId="0" fontId="4" fillId="0" borderId="0" xfId="0" applyFont="1" applyAlignment="1">
      <alignment wrapText="1"/>
    </xf>
    <xf numFmtId="3" fontId="4" fillId="11" borderId="119" xfId="0" applyNumberFormat="1" applyFont="1" applyFill="1" applyBorder="1" applyAlignment="1">
      <alignment horizontal="right" vertical="center"/>
    </xf>
    <xf numFmtId="164" fontId="4" fillId="11" borderId="1" xfId="0" applyNumberFormat="1" applyFont="1" applyFill="1" applyBorder="1" applyAlignment="1">
      <alignment horizontal="right" vertical="center"/>
    </xf>
    <xf numFmtId="166" fontId="18" fillId="11" borderId="97" xfId="0" applyNumberFormat="1" applyFont="1" applyFill="1" applyBorder="1" applyAlignment="1">
      <alignment horizontal="right"/>
    </xf>
    <xf numFmtId="166" fontId="4" fillId="0" borderId="97" xfId="0" applyNumberFormat="1" applyFont="1" applyBorder="1" applyAlignment="1">
      <alignment horizontal="right" vertical="center"/>
    </xf>
    <xf numFmtId="166" fontId="4" fillId="11" borderId="97" xfId="0" applyNumberFormat="1" applyFont="1" applyFill="1" applyBorder="1" applyAlignment="1">
      <alignment horizontal="right"/>
    </xf>
    <xf numFmtId="166" fontId="18" fillId="0" borderId="107" xfId="0" applyNumberFormat="1" applyFont="1" applyBorder="1" applyAlignment="1">
      <alignment horizontal="right"/>
    </xf>
    <xf numFmtId="166" fontId="4" fillId="0" borderId="107" xfId="0" applyNumberFormat="1" applyFont="1" applyBorder="1" applyAlignment="1">
      <alignment horizontal="right" vertical="center"/>
    </xf>
    <xf numFmtId="166" fontId="4" fillId="0" borderId="108" xfId="0" applyNumberFormat="1" applyFont="1" applyBorder="1" applyAlignment="1">
      <alignment horizontal="right" vertical="center"/>
    </xf>
    <xf numFmtId="166" fontId="4" fillId="11" borderId="108" xfId="0" applyNumberFormat="1" applyFont="1" applyFill="1" applyBorder="1" applyAlignment="1">
      <alignment horizontal="right"/>
    </xf>
    <xf numFmtId="3" fontId="18" fillId="11" borderId="107" xfId="0" applyNumberFormat="1" applyFont="1" applyFill="1" applyBorder="1"/>
    <xf numFmtId="0" fontId="18" fillId="0" borderId="107" xfId="0" applyFont="1" applyBorder="1"/>
    <xf numFmtId="0" fontId="18" fillId="11" borderId="107" xfId="0" applyFont="1" applyFill="1" applyBorder="1"/>
    <xf numFmtId="3" fontId="18" fillId="0" borderId="108" xfId="0" applyNumberFormat="1" applyFont="1" applyBorder="1"/>
    <xf numFmtId="3" fontId="18" fillId="11" borderId="108" xfId="0" applyNumberFormat="1" applyFont="1" applyFill="1" applyBorder="1"/>
    <xf numFmtId="0" fontId="4" fillId="0" borderId="2" xfId="0" applyFont="1" applyBorder="1" applyAlignment="1">
      <alignment horizontal="left" vertical="center" wrapText="1"/>
    </xf>
    <xf numFmtId="0" fontId="29" fillId="10" borderId="15" xfId="0" applyFont="1" applyFill="1" applyBorder="1" applyAlignment="1">
      <alignment horizontal="center" vertical="center" wrapText="1"/>
    </xf>
    <xf numFmtId="0" fontId="4" fillId="0" borderId="1" xfId="0" applyFont="1" applyBorder="1" applyAlignment="1">
      <alignment horizontal="left" vertical="center" wrapText="1"/>
    </xf>
    <xf numFmtId="0" fontId="29" fillId="10" borderId="24" xfId="0" applyFont="1" applyFill="1" applyBorder="1" applyAlignment="1">
      <alignment horizontal="center" vertical="center" wrapText="1"/>
    </xf>
    <xf numFmtId="0" fontId="29" fillId="10" borderId="25" xfId="0" applyFont="1" applyFill="1" applyBorder="1" applyAlignment="1">
      <alignment horizontal="center" vertical="center" wrapText="1"/>
    </xf>
    <xf numFmtId="0" fontId="29" fillId="10" borderId="93" xfId="0" applyFont="1" applyFill="1" applyBorder="1" applyAlignment="1">
      <alignment vertical="center"/>
    </xf>
    <xf numFmtId="0" fontId="4" fillId="0" borderId="1" xfId="0" applyFont="1" applyBorder="1" applyAlignment="1">
      <alignment horizontal="left" vertical="center" wrapText="1" indent="1"/>
    </xf>
    <xf numFmtId="0" fontId="29" fillId="10" borderId="20" xfId="0" applyFont="1" applyFill="1" applyBorder="1" applyAlignment="1">
      <alignment vertical="center" wrapText="1"/>
    </xf>
    <xf numFmtId="0" fontId="22" fillId="11" borderId="2" xfId="0" applyFont="1" applyFill="1" applyBorder="1" applyAlignment="1">
      <alignment horizontal="left" vertical="center" wrapText="1"/>
    </xf>
    <xf numFmtId="0" fontId="22" fillId="11" borderId="12" xfId="0" applyFont="1" applyFill="1" applyBorder="1" applyAlignment="1">
      <alignment horizontal="left" vertical="center" wrapText="1"/>
    </xf>
    <xf numFmtId="0" fontId="22" fillId="11" borderId="3" xfId="0" applyFont="1" applyFill="1" applyBorder="1" applyAlignment="1">
      <alignment horizontal="left" vertical="center" wrapText="1"/>
    </xf>
    <xf numFmtId="0" fontId="29" fillId="2" borderId="20" xfId="0" applyFont="1" applyFill="1" applyBorder="1" applyAlignment="1">
      <alignment vertical="center" wrapText="1"/>
    </xf>
    <xf numFmtId="3" fontId="4" fillId="11" borderId="8" xfId="0" applyNumberFormat="1" applyFont="1" applyFill="1" applyBorder="1" applyAlignment="1">
      <alignment horizontal="right" vertical="center"/>
    </xf>
    <xf numFmtId="166" fontId="4" fillId="0" borderId="1" xfId="0" applyNumberFormat="1" applyFont="1" applyBorder="1" applyAlignment="1">
      <alignment horizontal="right" vertical="center"/>
    </xf>
    <xf numFmtId="166" fontId="4" fillId="0" borderId="2" xfId="0" applyNumberFormat="1" applyFont="1" applyBorder="1" applyAlignment="1">
      <alignment horizontal="right" vertical="center"/>
    </xf>
    <xf numFmtId="166" fontId="4" fillId="11" borderId="1" xfId="0" applyNumberFormat="1" applyFont="1" applyFill="1" applyBorder="1" applyAlignment="1">
      <alignment horizontal="right"/>
    </xf>
    <xf numFmtId="166" fontId="18" fillId="0" borderId="1" xfId="0" applyNumberFormat="1" applyFont="1" applyBorder="1" applyAlignment="1">
      <alignment horizontal="right"/>
    </xf>
    <xf numFmtId="166" fontId="18" fillId="11" borderId="1" xfId="0" applyNumberFormat="1" applyFont="1" applyFill="1" applyBorder="1" applyAlignment="1">
      <alignment horizontal="right"/>
    </xf>
    <xf numFmtId="0" fontId="18" fillId="11" borderId="97" xfId="0" applyFont="1" applyFill="1" applyBorder="1" applyAlignment="1">
      <alignment horizontal="right"/>
    </xf>
    <xf numFmtId="0" fontId="4" fillId="11" borderId="81" xfId="0" applyFont="1" applyFill="1" applyBorder="1" applyAlignment="1">
      <alignment horizontal="right" vertical="center"/>
    </xf>
    <xf numFmtId="3" fontId="4" fillId="11" borderId="81" xfId="0" applyNumberFormat="1" applyFont="1" applyFill="1" applyBorder="1" applyAlignment="1">
      <alignment horizontal="right"/>
    </xf>
    <xf numFmtId="166" fontId="4" fillId="0" borderId="76" xfId="0" applyNumberFormat="1" applyFont="1" applyBorder="1" applyAlignment="1">
      <alignment horizontal="right" vertical="center"/>
    </xf>
    <xf numFmtId="166" fontId="4" fillId="0" borderId="81" xfId="0" applyNumberFormat="1" applyFont="1" applyBorder="1" applyAlignment="1">
      <alignment horizontal="right" vertical="center"/>
    </xf>
    <xf numFmtId="3" fontId="4" fillId="11" borderId="108" xfId="0" applyNumberFormat="1" applyFont="1" applyFill="1" applyBorder="1" applyAlignment="1">
      <alignment horizontal="right"/>
    </xf>
    <xf numFmtId="3" fontId="18" fillId="0" borderId="1" xfId="0" applyNumberFormat="1" applyFont="1" applyBorder="1" applyAlignment="1">
      <alignment horizontal="right"/>
    </xf>
    <xf numFmtId="0" fontId="4" fillId="11" borderId="97" xfId="0" applyFont="1" applyFill="1" applyBorder="1"/>
    <xf numFmtId="0" fontId="29" fillId="10" borderId="170" xfId="0" applyFont="1" applyFill="1" applyBorder="1" applyAlignment="1">
      <alignment horizontal="center" vertical="center" textRotation="90" wrapText="1"/>
    </xf>
    <xf numFmtId="0" fontId="29" fillId="10" borderId="24" xfId="0" applyFont="1" applyFill="1" applyBorder="1" applyAlignment="1">
      <alignment horizontal="center" vertical="center" textRotation="90" wrapText="1"/>
    </xf>
    <xf numFmtId="0" fontId="29" fillId="10" borderId="41" xfId="0" applyFont="1" applyFill="1" applyBorder="1" applyAlignment="1">
      <alignment horizontal="center" vertical="center" textRotation="90" wrapText="1"/>
    </xf>
    <xf numFmtId="3" fontId="4" fillId="0" borderId="122" xfId="0" applyNumberFormat="1" applyFont="1" applyBorder="1" applyAlignment="1">
      <alignment horizontal="right"/>
    </xf>
    <xf numFmtId="3" fontId="4" fillId="0" borderId="1" xfId="0" applyNumberFormat="1" applyFont="1" applyBorder="1" applyAlignment="1">
      <alignment horizontal="right"/>
    </xf>
    <xf numFmtId="3" fontId="4" fillId="0" borderId="2" xfId="0" applyNumberFormat="1" applyFont="1" applyBorder="1" applyAlignment="1">
      <alignment horizontal="right"/>
    </xf>
    <xf numFmtId="3" fontId="4" fillId="0" borderId="121" xfId="0" applyNumberFormat="1" applyFont="1" applyBorder="1" applyAlignment="1">
      <alignment horizontal="right"/>
    </xf>
    <xf numFmtId="3" fontId="4" fillId="0" borderId="107" xfId="0" applyNumberFormat="1" applyFont="1" applyBorder="1" applyAlignment="1">
      <alignment horizontal="right"/>
    </xf>
    <xf numFmtId="3" fontId="4" fillId="0" borderId="76" xfId="0" applyNumberFormat="1" applyFont="1" applyBorder="1" applyAlignment="1">
      <alignment horizontal="right"/>
    </xf>
    <xf numFmtId="3" fontId="4" fillId="0" borderId="81" xfId="0" applyNumberFormat="1" applyFont="1" applyBorder="1" applyAlignment="1">
      <alignment horizontal="right"/>
    </xf>
    <xf numFmtId="3" fontId="4" fillId="0" borderId="8" xfId="0" applyNumberFormat="1" applyFont="1" applyBorder="1" applyAlignment="1">
      <alignment horizontal="right"/>
    </xf>
    <xf numFmtId="3" fontId="4" fillId="0" borderId="11" xfId="0" applyNumberFormat="1" applyFont="1" applyBorder="1" applyAlignment="1">
      <alignment horizontal="right"/>
    </xf>
    <xf numFmtId="0" fontId="29" fillId="10" borderId="13" xfId="0" applyFont="1" applyFill="1" applyBorder="1" applyAlignment="1">
      <alignment vertical="center"/>
    </xf>
    <xf numFmtId="3" fontId="4" fillId="0" borderId="8" xfId="0" applyNumberFormat="1" applyFont="1" applyBorder="1" applyAlignment="1">
      <alignment horizontal="right" vertical="center"/>
    </xf>
    <xf numFmtId="3" fontId="4" fillId="0" borderId="109" xfId="0" applyNumberFormat="1" applyFont="1" applyBorder="1" applyAlignment="1">
      <alignment horizontal="right" vertical="center"/>
    </xf>
    <xf numFmtId="3" fontId="4" fillId="0" borderId="106" xfId="0" applyNumberFormat="1" applyFont="1" applyBorder="1" applyAlignment="1">
      <alignment horizontal="right" vertical="center"/>
    </xf>
    <xf numFmtId="0" fontId="29" fillId="10" borderId="192" xfId="0" applyFont="1" applyFill="1" applyBorder="1" applyAlignment="1">
      <alignment vertical="center"/>
    </xf>
    <xf numFmtId="0" fontId="4" fillId="14" borderId="2" xfId="0" applyFont="1" applyFill="1" applyBorder="1" applyAlignment="1">
      <alignment vertical="center" wrapText="1"/>
    </xf>
    <xf numFmtId="0" fontId="4" fillId="14" borderId="2" xfId="0" applyFont="1" applyFill="1" applyBorder="1" applyAlignment="1">
      <alignment horizontal="right" vertical="center"/>
    </xf>
    <xf numFmtId="0" fontId="18" fillId="0" borderId="0" xfId="0" applyFont="1" applyAlignment="1">
      <alignment horizontal="justify" vertical="center"/>
    </xf>
    <xf numFmtId="0" fontId="75" fillId="0" borderId="0" xfId="0" applyFont="1" applyAlignment="1">
      <alignment vertical="center"/>
    </xf>
    <xf numFmtId="166" fontId="4" fillId="14" borderId="124" xfId="0" applyNumberFormat="1" applyFont="1" applyFill="1" applyBorder="1" applyAlignment="1">
      <alignment horizontal="right"/>
    </xf>
    <xf numFmtId="166" fontId="4" fillId="14" borderId="5" xfId="0" applyNumberFormat="1" applyFont="1" applyFill="1" applyBorder="1" applyAlignment="1">
      <alignment horizontal="right"/>
    </xf>
    <xf numFmtId="166" fontId="4" fillId="14" borderId="140" xfId="0" applyNumberFormat="1" applyFont="1" applyFill="1" applyBorder="1" applyAlignment="1">
      <alignment horizontal="right"/>
    </xf>
    <xf numFmtId="0" fontId="29" fillId="2" borderId="1" xfId="0" applyFont="1" applyFill="1" applyBorder="1" applyAlignment="1">
      <alignment vertical="center"/>
    </xf>
    <xf numFmtId="166" fontId="18" fillId="0" borderId="76" xfId="0" applyNumberFormat="1" applyFont="1" applyBorder="1" applyAlignment="1">
      <alignment horizontal="right"/>
    </xf>
    <xf numFmtId="166" fontId="18" fillId="0" borderId="81" xfId="0" applyNumberFormat="1" applyFont="1" applyBorder="1" applyAlignment="1">
      <alignment horizontal="right"/>
    </xf>
    <xf numFmtId="3" fontId="4" fillId="11" borderId="1" xfId="0" applyNumberFormat="1" applyFont="1" applyFill="1" applyBorder="1" applyAlignment="1">
      <alignment horizontal="right" vertical="center" wrapText="1"/>
    </xf>
    <xf numFmtId="0" fontId="29" fillId="10" borderId="10" xfId="0" applyFont="1" applyFill="1" applyBorder="1" applyAlignment="1">
      <alignment horizontal="left" vertical="center" wrapText="1"/>
    </xf>
    <xf numFmtId="0" fontId="18" fillId="0" borderId="0" xfId="0" applyFont="1" applyAlignment="1">
      <alignment horizontal="left"/>
    </xf>
    <xf numFmtId="0" fontId="29" fillId="10" borderId="170" xfId="0" applyFont="1" applyFill="1" applyBorder="1" applyAlignment="1">
      <alignment horizontal="center" vertical="center"/>
    </xf>
    <xf numFmtId="0" fontId="29" fillId="10" borderId="24" xfId="0" applyFont="1" applyFill="1" applyBorder="1" applyAlignment="1">
      <alignment horizontal="center" vertical="center"/>
    </xf>
    <xf numFmtId="0" fontId="4" fillId="0" borderId="2" xfId="0" applyFont="1" applyBorder="1" applyAlignment="1">
      <alignment horizontal="left" vertical="center" indent="3"/>
    </xf>
    <xf numFmtId="166" fontId="4" fillId="14" borderId="11" xfId="0" applyNumberFormat="1" applyFont="1" applyFill="1" applyBorder="1" applyAlignment="1">
      <alignment horizontal="right"/>
    </xf>
    <xf numFmtId="0" fontId="32" fillId="0" borderId="2" xfId="0" applyFont="1" applyBorder="1" applyAlignment="1">
      <alignment horizontal="left" vertical="center" indent="4"/>
    </xf>
    <xf numFmtId="166" fontId="4" fillId="14" borderId="8" xfId="0" applyNumberFormat="1" applyFont="1" applyFill="1" applyBorder="1" applyAlignment="1">
      <alignment horizontal="right"/>
    </xf>
    <xf numFmtId="166" fontId="4" fillId="14" borderId="108" xfId="0" applyNumberFormat="1" applyFont="1" applyFill="1" applyBorder="1" applyAlignment="1">
      <alignment horizontal="right" vertical="center"/>
    </xf>
    <xf numFmtId="166" fontId="4" fillId="14" borderId="11" xfId="0" applyNumberFormat="1" applyFont="1" applyFill="1" applyBorder="1" applyAlignment="1">
      <alignment horizontal="right" vertical="center"/>
    </xf>
    <xf numFmtId="166" fontId="18" fillId="0" borderId="11" xfId="0" applyNumberFormat="1" applyFont="1" applyBorder="1" applyAlignment="1">
      <alignment horizontal="right"/>
    </xf>
    <xf numFmtId="0" fontId="22" fillId="14" borderId="110" xfId="0" applyFont="1" applyFill="1" applyBorder="1" applyAlignment="1">
      <alignment vertical="center"/>
    </xf>
    <xf numFmtId="3" fontId="32" fillId="0" borderId="97" xfId="0" applyNumberFormat="1" applyFont="1" applyBorder="1" applyAlignment="1" applyProtection="1">
      <alignment horizontal="right" vertical="center"/>
      <protection locked="0"/>
    </xf>
    <xf numFmtId="3" fontId="32" fillId="0" borderId="1" xfId="0" applyNumberFormat="1" applyFont="1" applyBorder="1" applyAlignment="1" applyProtection="1">
      <alignment horizontal="right" vertical="center"/>
      <protection locked="0"/>
    </xf>
    <xf numFmtId="0" fontId="22" fillId="14" borderId="76" xfId="0" applyFont="1" applyFill="1" applyBorder="1" applyAlignment="1">
      <alignment vertical="center"/>
    </xf>
    <xf numFmtId="3" fontId="32" fillId="0" borderId="108" xfId="0" applyNumberFormat="1" applyFont="1" applyBorder="1" applyAlignment="1" applyProtection="1">
      <alignment horizontal="right" vertical="center"/>
      <protection locked="0"/>
    </xf>
    <xf numFmtId="3" fontId="32" fillId="0" borderId="11" xfId="0" applyNumberFormat="1" applyFont="1" applyBorder="1" applyAlignment="1" applyProtection="1">
      <alignment horizontal="right" vertical="center"/>
      <protection locked="0"/>
    </xf>
    <xf numFmtId="3" fontId="32" fillId="0" borderId="97" xfId="0" applyNumberFormat="1" applyFont="1" applyBorder="1" applyAlignment="1" applyProtection="1">
      <alignment vertical="center"/>
      <protection locked="0"/>
    </xf>
    <xf numFmtId="3" fontId="32" fillId="0" borderId="1" xfId="0" applyNumberFormat="1" applyFont="1" applyBorder="1" applyAlignment="1" applyProtection="1">
      <alignment vertical="center"/>
      <protection locked="0"/>
    </xf>
    <xf numFmtId="0" fontId="17" fillId="14" borderId="76" xfId="0" applyFont="1" applyFill="1" applyBorder="1" applyAlignment="1">
      <alignment vertical="center"/>
    </xf>
    <xf numFmtId="0" fontId="18" fillId="14" borderId="1" xfId="0" applyFont="1" applyFill="1" applyBorder="1"/>
    <xf numFmtId="3" fontId="32" fillId="14" borderId="97" xfId="0" applyNumberFormat="1" applyFont="1" applyFill="1" applyBorder="1" applyAlignment="1" applyProtection="1">
      <alignment horizontal="right" vertical="center"/>
      <protection locked="0"/>
    </xf>
    <xf numFmtId="3" fontId="32" fillId="14" borderId="1" xfId="0" applyNumberFormat="1" applyFont="1" applyFill="1" applyBorder="1" applyAlignment="1" applyProtection="1">
      <alignment horizontal="right" vertical="center"/>
      <protection locked="0"/>
    </xf>
    <xf numFmtId="0" fontId="29" fillId="2" borderId="93" xfId="0" applyFont="1" applyFill="1" applyBorder="1" applyAlignment="1">
      <alignment vertical="center"/>
    </xf>
    <xf numFmtId="0" fontId="17" fillId="0" borderId="76" xfId="0" applyFont="1" applyBorder="1" applyAlignment="1">
      <alignment vertical="center"/>
    </xf>
    <xf numFmtId="0" fontId="18" fillId="0" borderId="1" xfId="0" applyFont="1" applyBorder="1"/>
    <xf numFmtId="0" fontId="29" fillId="2" borderId="31" xfId="0" applyFont="1" applyFill="1" applyBorder="1" applyAlignment="1">
      <alignment vertical="center"/>
    </xf>
    <xf numFmtId="3" fontId="4" fillId="0" borderId="1" xfId="0" applyNumberFormat="1" applyFont="1" applyBorder="1" applyProtection="1">
      <protection locked="0"/>
    </xf>
    <xf numFmtId="0" fontId="22" fillId="11" borderId="119" xfId="0" applyFont="1" applyFill="1" applyBorder="1" applyAlignment="1">
      <alignment horizontal="left" vertical="center" wrapText="1"/>
    </xf>
    <xf numFmtId="3" fontId="4" fillId="0" borderId="97" xfId="0" applyNumberFormat="1" applyFont="1" applyBorder="1" applyProtection="1">
      <protection locked="0"/>
    </xf>
    <xf numFmtId="0" fontId="22" fillId="11" borderId="119" xfId="0" applyFont="1" applyFill="1" applyBorder="1" applyAlignment="1">
      <alignment horizontal="left" vertical="center"/>
    </xf>
    <xf numFmtId="3" fontId="36" fillId="0" borderId="0" xfId="0" applyNumberFormat="1" applyFont="1" applyAlignment="1">
      <alignment horizontal="right" vertical="center"/>
    </xf>
    <xf numFmtId="0" fontId="36" fillId="0" borderId="0" xfId="0" applyFont="1" applyAlignment="1">
      <alignment horizontal="right" vertical="center"/>
    </xf>
    <xf numFmtId="164" fontId="36" fillId="0" borderId="0" xfId="0" applyNumberFormat="1" applyFont="1" applyAlignment="1">
      <alignment horizontal="right" vertical="center"/>
    </xf>
    <xf numFmtId="0" fontId="32" fillId="0" borderId="0" xfId="0" applyFont="1" applyAlignment="1">
      <alignment horizontal="left" vertical="center"/>
    </xf>
    <xf numFmtId="0" fontId="32" fillId="0" borderId="0" xfId="0" applyFont="1" applyAlignment="1">
      <alignment vertical="center"/>
    </xf>
    <xf numFmtId="0" fontId="66" fillId="0" borderId="0" xfId="0" applyFont="1" applyAlignment="1">
      <alignment vertical="center"/>
    </xf>
    <xf numFmtId="0" fontId="26" fillId="0" borderId="0" xfId="0" applyFont="1" applyAlignment="1">
      <alignment vertical="center"/>
    </xf>
    <xf numFmtId="0" fontId="73" fillId="0" borderId="0" xfId="0" applyFont="1" applyAlignment="1">
      <alignment vertical="center"/>
    </xf>
    <xf numFmtId="0" fontId="29" fillId="10" borderId="31" xfId="0" applyFont="1" applyFill="1" applyBorder="1" applyAlignment="1">
      <alignment vertical="center"/>
    </xf>
    <xf numFmtId="3" fontId="36" fillId="14" borderId="99" xfId="0" applyNumberFormat="1" applyFont="1" applyFill="1" applyBorder="1" applyAlignment="1">
      <alignment horizontal="right" vertical="center"/>
    </xf>
    <xf numFmtId="0" fontId="4" fillId="14" borderId="2" xfId="0" applyFont="1" applyFill="1" applyBorder="1" applyAlignment="1">
      <alignment horizontal="left" vertical="center" indent="2"/>
    </xf>
    <xf numFmtId="0" fontId="4" fillId="14" borderId="2" xfId="0" applyFont="1" applyFill="1" applyBorder="1" applyAlignment="1">
      <alignment horizontal="left" vertical="center" indent="1"/>
    </xf>
    <xf numFmtId="0" fontId="29" fillId="10" borderId="116" xfId="0" applyFont="1" applyFill="1" applyBorder="1" applyAlignment="1">
      <alignment vertical="center"/>
    </xf>
    <xf numFmtId="0" fontId="4" fillId="0" borderId="2" xfId="0" applyFont="1" applyBorder="1" applyAlignment="1">
      <alignment horizontal="left" vertical="center" wrapText="1" indent="2"/>
    </xf>
    <xf numFmtId="0" fontId="52" fillId="0" borderId="0" xfId="0" applyFont="1" applyAlignment="1">
      <alignment vertical="center"/>
    </xf>
    <xf numFmtId="0" fontId="4" fillId="0" borderId="0" xfId="0" applyFont="1" applyAlignment="1">
      <alignment horizontal="right"/>
    </xf>
    <xf numFmtId="0" fontId="29" fillId="10" borderId="31" xfId="0" applyFont="1" applyFill="1" applyBorder="1" applyAlignment="1">
      <alignment horizontal="left" vertical="center"/>
    </xf>
    <xf numFmtId="0" fontId="29" fillId="2" borderId="31" xfId="0" applyFont="1" applyFill="1" applyBorder="1" applyAlignment="1">
      <alignment horizontal="left" vertical="center"/>
    </xf>
    <xf numFmtId="0" fontId="22" fillId="0" borderId="0" xfId="0" applyFont="1" applyAlignment="1">
      <alignment horizontal="right" vertical="center" wrapText="1"/>
    </xf>
    <xf numFmtId="0" fontId="18" fillId="0" borderId="0" xfId="0" applyFont="1" applyAlignment="1">
      <alignment horizontal="right" vertical="center"/>
    </xf>
    <xf numFmtId="0" fontId="18" fillId="0" borderId="0" xfId="0" applyFont="1" applyAlignment="1">
      <alignment horizontal="right"/>
    </xf>
    <xf numFmtId="0" fontId="57" fillId="2" borderId="41" xfId="0" applyFont="1" applyFill="1" applyBorder="1" applyAlignment="1">
      <alignment horizontal="center" vertical="center" wrapText="1"/>
    </xf>
    <xf numFmtId="0" fontId="29" fillId="10" borderId="11" xfId="0" applyFont="1" applyFill="1" applyBorder="1" applyAlignment="1">
      <alignment vertical="center"/>
    </xf>
    <xf numFmtId="0" fontId="29" fillId="2" borderId="11" xfId="0" applyFont="1" applyFill="1" applyBorder="1" applyAlignment="1">
      <alignment vertical="center"/>
    </xf>
    <xf numFmtId="3" fontId="4" fillId="0" borderId="34" xfId="0" applyNumberFormat="1" applyFont="1" applyBorder="1" applyAlignment="1">
      <alignment horizontal="right" vertical="center"/>
    </xf>
    <xf numFmtId="0" fontId="4" fillId="0" borderId="34" xfId="0" applyFont="1" applyBorder="1" applyAlignment="1">
      <alignment horizontal="right" vertical="center"/>
    </xf>
    <xf numFmtId="0" fontId="29" fillId="10" borderId="41" xfId="0" applyFont="1" applyFill="1" applyBorder="1" applyAlignment="1">
      <alignment horizontal="center" vertical="center"/>
    </xf>
    <xf numFmtId="166" fontId="4" fillId="0" borderId="107" xfId="0" applyNumberFormat="1" applyFont="1" applyBorder="1" applyAlignment="1">
      <alignment horizontal="right"/>
    </xf>
    <xf numFmtId="164" fontId="18" fillId="0" borderId="0" xfId="0" applyNumberFormat="1" applyFont="1" applyAlignment="1">
      <alignment vertical="center"/>
    </xf>
    <xf numFmtId="3" fontId="18" fillId="11" borderId="141" xfId="0" applyNumberFormat="1" applyFont="1" applyFill="1" applyBorder="1" applyAlignment="1">
      <alignment horizontal="right" vertical="center"/>
    </xf>
    <xf numFmtId="3" fontId="18" fillId="11" borderId="107" xfId="0" applyNumberFormat="1" applyFont="1" applyFill="1" applyBorder="1" applyAlignment="1">
      <alignment horizontal="right" vertical="center"/>
    </xf>
    <xf numFmtId="164" fontId="4" fillId="11" borderId="76" xfId="0" applyNumberFormat="1" applyFont="1" applyFill="1" applyBorder="1" applyAlignment="1">
      <alignment horizontal="right" vertical="center"/>
    </xf>
    <xf numFmtId="3" fontId="18" fillId="0" borderId="108" xfId="0" applyNumberFormat="1" applyFont="1" applyBorder="1" applyAlignment="1">
      <alignment horizontal="right" vertical="center"/>
    </xf>
    <xf numFmtId="3" fontId="18" fillId="0" borderId="97" xfId="0" applyNumberFormat="1" applyFont="1" applyBorder="1" applyAlignment="1">
      <alignment horizontal="right" vertical="center"/>
    </xf>
    <xf numFmtId="3" fontId="18" fillId="11" borderId="131" xfId="0" applyNumberFormat="1" applyFont="1" applyFill="1" applyBorder="1" applyAlignment="1">
      <alignment horizontal="right" vertical="center"/>
    </xf>
    <xf numFmtId="3" fontId="18" fillId="0" borderId="0" xfId="0" applyNumberFormat="1" applyFont="1" applyAlignment="1">
      <alignment vertical="center"/>
    </xf>
    <xf numFmtId="3" fontId="18" fillId="0" borderId="141" xfId="0" applyNumberFormat="1" applyFont="1" applyBorder="1" applyAlignment="1">
      <alignment horizontal="right"/>
    </xf>
    <xf numFmtId="3" fontId="18" fillId="0" borderId="131" xfId="0" applyNumberFormat="1" applyFont="1" applyBorder="1" applyAlignment="1">
      <alignment horizontal="right"/>
    </xf>
    <xf numFmtId="3" fontId="18" fillId="0" borderId="143" xfId="21" applyNumberFormat="1" applyFont="1" applyBorder="1" applyAlignment="1">
      <alignment horizontal="right" vertical="center"/>
    </xf>
    <xf numFmtId="3" fontId="18" fillId="0" borderId="108" xfId="21" applyNumberFormat="1" applyFont="1" applyBorder="1" applyAlignment="1">
      <alignment horizontal="right" vertical="center"/>
    </xf>
    <xf numFmtId="3" fontId="18" fillId="0" borderId="119" xfId="21" applyNumberFormat="1" applyFont="1" applyBorder="1" applyAlignment="1">
      <alignment horizontal="right" vertical="center"/>
    </xf>
    <xf numFmtId="3" fontId="18" fillId="0" borderId="97" xfId="21" applyNumberFormat="1" applyFont="1" applyBorder="1" applyAlignment="1">
      <alignment horizontal="right" vertical="center"/>
    </xf>
    <xf numFmtId="3" fontId="18" fillId="0" borderId="107" xfId="0" applyNumberFormat="1" applyFont="1" applyBorder="1" applyAlignment="1">
      <alignment horizontal="right"/>
    </xf>
    <xf numFmtId="3" fontId="18" fillId="11" borderId="107" xfId="0" applyNumberFormat="1" applyFont="1" applyFill="1" applyBorder="1" applyAlignment="1">
      <alignment horizontal="right"/>
    </xf>
    <xf numFmtId="0" fontId="18" fillId="0" borderId="2" xfId="0" applyFont="1" applyBorder="1" applyAlignment="1">
      <alignment vertical="center"/>
    </xf>
    <xf numFmtId="0" fontId="18" fillId="0" borderId="1" xfId="0" applyFont="1" applyBorder="1" applyAlignment="1">
      <alignment vertical="center"/>
    </xf>
    <xf numFmtId="0" fontId="29" fillId="10" borderId="29" xfId="0" applyFont="1" applyFill="1" applyBorder="1" applyAlignment="1">
      <alignment vertical="center"/>
    </xf>
    <xf numFmtId="0" fontId="29" fillId="10" borderId="26" xfId="0" applyFont="1" applyFill="1" applyBorder="1" applyAlignment="1">
      <alignment horizontal="center" vertical="center" wrapText="1"/>
    </xf>
    <xf numFmtId="0" fontId="29" fillId="10" borderId="27" xfId="0" applyFont="1" applyFill="1" applyBorder="1" applyAlignment="1">
      <alignment horizontal="center" vertical="center" wrapText="1"/>
    </xf>
    <xf numFmtId="0" fontId="29" fillId="10" borderId="112" xfId="0" applyFont="1" applyFill="1" applyBorder="1" applyAlignment="1">
      <alignment vertical="center"/>
    </xf>
    <xf numFmtId="0" fontId="18" fillId="0" borderId="1" xfId="0" applyFont="1" applyBorder="1" applyAlignment="1">
      <alignment horizontal="left"/>
    </xf>
    <xf numFmtId="0" fontId="18" fillId="0" borderId="11" xfId="0" applyFont="1" applyBorder="1" applyAlignment="1">
      <alignment horizontal="left" vertical="center"/>
    </xf>
    <xf numFmtId="166" fontId="18" fillId="0" borderId="11" xfId="0" applyNumberFormat="1" applyFont="1" applyBorder="1" applyAlignment="1">
      <alignment horizontal="right" vertical="center"/>
    </xf>
    <xf numFmtId="166" fontId="18" fillId="0" borderId="1" xfId="0" applyNumberFormat="1" applyFont="1" applyBorder="1" applyAlignment="1">
      <alignment horizontal="right" vertical="center"/>
    </xf>
    <xf numFmtId="0" fontId="29" fillId="2" borderId="29" xfId="0" applyFont="1" applyFill="1" applyBorder="1" applyAlignment="1">
      <alignment vertical="center"/>
    </xf>
    <xf numFmtId="0" fontId="29" fillId="2" borderId="90"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9" fillId="2" borderId="112" xfId="0" applyFont="1" applyFill="1" applyBorder="1" applyAlignment="1">
      <alignment vertical="center"/>
    </xf>
    <xf numFmtId="166" fontId="18" fillId="0" borderId="76" xfId="0" applyNumberFormat="1" applyFont="1" applyBorder="1" applyAlignment="1">
      <alignment horizontal="right" vertical="center"/>
    </xf>
    <xf numFmtId="166" fontId="22" fillId="0" borderId="76" xfId="0" applyNumberFormat="1" applyFont="1" applyBorder="1" applyAlignment="1">
      <alignment horizontal="right" vertical="center"/>
    </xf>
    <xf numFmtId="0" fontId="18" fillId="0" borderId="76" xfId="0" applyFont="1" applyBorder="1" applyAlignment="1">
      <alignment horizontal="left" vertical="center"/>
    </xf>
    <xf numFmtId="0" fontId="29" fillId="2" borderId="26"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18" fillId="0" borderId="11" xfId="0" applyFont="1" applyBorder="1" applyAlignment="1">
      <alignment horizontal="left"/>
    </xf>
    <xf numFmtId="166" fontId="22" fillId="0" borderId="76" xfId="0" applyNumberFormat="1" applyFont="1" applyBorder="1" applyAlignment="1">
      <alignment horizontal="right"/>
    </xf>
    <xf numFmtId="0" fontId="18" fillId="0" borderId="76" xfId="0" applyFont="1" applyBorder="1" applyAlignment="1">
      <alignment horizontal="left"/>
    </xf>
    <xf numFmtId="0" fontId="29" fillId="10" borderId="29" xfId="0" applyFont="1" applyFill="1" applyBorder="1" applyAlignment="1">
      <alignment vertical="center" wrapText="1"/>
    </xf>
    <xf numFmtId="3" fontId="18" fillId="0" borderId="108" xfId="0" applyNumberFormat="1" applyFont="1" applyBorder="1" applyAlignment="1">
      <alignment horizontal="left"/>
    </xf>
    <xf numFmtId="3" fontId="18" fillId="0" borderId="97" xfId="0" applyNumberFormat="1" applyFont="1" applyBorder="1" applyAlignment="1">
      <alignment horizontal="left"/>
    </xf>
    <xf numFmtId="3" fontId="18" fillId="0" borderId="108" xfId="0" applyNumberFormat="1" applyFont="1" applyBorder="1" applyAlignment="1">
      <alignment horizontal="right"/>
    </xf>
    <xf numFmtId="3" fontId="18" fillId="0" borderId="97" xfId="0" applyNumberFormat="1" applyFont="1" applyBorder="1" applyAlignment="1">
      <alignment horizontal="right"/>
    </xf>
    <xf numFmtId="0" fontId="29" fillId="2" borderId="29" xfId="0" applyFont="1" applyFill="1" applyBorder="1" applyAlignment="1">
      <alignment vertical="center" wrapText="1"/>
    </xf>
    <xf numFmtId="0" fontId="30" fillId="2" borderId="31" xfId="0" applyFont="1" applyFill="1" applyBorder="1" applyAlignment="1">
      <alignment vertical="center"/>
    </xf>
    <xf numFmtId="3" fontId="18" fillId="0" borderId="76" xfId="0" applyNumberFormat="1" applyFont="1" applyBorder="1" applyAlignment="1">
      <alignment horizontal="right"/>
    </xf>
    <xf numFmtId="3" fontId="18" fillId="0" borderId="11" xfId="0" applyNumberFormat="1" applyFont="1" applyBorder="1" applyAlignment="1">
      <alignment horizontal="left"/>
    </xf>
    <xf numFmtId="3" fontId="18" fillId="0" borderId="1" xfId="0" applyNumberFormat="1" applyFont="1" applyBorder="1" applyAlignment="1">
      <alignment horizontal="left"/>
    </xf>
    <xf numFmtId="0" fontId="30" fillId="2" borderId="11" xfId="0" applyFont="1" applyFill="1" applyBorder="1" applyAlignment="1">
      <alignment vertical="center"/>
    </xf>
    <xf numFmtId="3" fontId="18" fillId="0" borderId="76" xfId="0" applyNumberFormat="1" applyFont="1" applyBorder="1" applyAlignment="1">
      <alignment horizontal="left"/>
    </xf>
    <xf numFmtId="3" fontId="18" fillId="0" borderId="11" xfId="0" applyNumberFormat="1" applyFont="1" applyBorder="1" applyAlignment="1">
      <alignment horizontal="right"/>
    </xf>
    <xf numFmtId="3" fontId="18" fillId="11" borderId="81" xfId="0" applyNumberFormat="1" applyFont="1" applyFill="1" applyBorder="1" applyAlignment="1">
      <alignment horizontal="right"/>
    </xf>
    <xf numFmtId="0" fontId="57" fillId="10" borderId="200" xfId="0" applyFont="1" applyFill="1" applyBorder="1" applyAlignment="1">
      <alignment horizontal="center" vertical="center" wrapText="1"/>
    </xf>
    <xf numFmtId="0" fontId="57" fillId="10" borderId="96" xfId="0" applyFont="1" applyFill="1" applyBorder="1" applyAlignment="1">
      <alignment horizontal="center" vertical="center" wrapText="1"/>
    </xf>
    <xf numFmtId="0" fontId="57" fillId="10" borderId="113" xfId="0" applyFont="1" applyFill="1" applyBorder="1" applyAlignment="1">
      <alignment horizontal="center" vertical="center" wrapText="1"/>
    </xf>
    <xf numFmtId="0" fontId="57" fillId="10" borderId="39" xfId="0" applyFont="1" applyFill="1" applyBorder="1" applyAlignment="1">
      <alignment horizontal="center" vertical="center" wrapText="1"/>
    </xf>
    <xf numFmtId="0" fontId="57" fillId="10" borderId="114" xfId="0" applyFont="1" applyFill="1" applyBorder="1" applyAlignment="1">
      <alignment horizontal="center" vertical="center" wrapText="1"/>
    </xf>
    <xf numFmtId="0" fontId="57" fillId="12" borderId="39" xfId="0" applyFont="1" applyFill="1" applyBorder="1" applyAlignment="1">
      <alignment horizontal="center" vertical="center" wrapText="1"/>
    </xf>
    <xf numFmtId="0" fontId="57" fillId="10" borderId="195" xfId="0" applyFont="1" applyFill="1" applyBorder="1" applyAlignment="1">
      <alignment horizontal="center" vertical="center" wrapText="1"/>
    </xf>
    <xf numFmtId="0" fontId="57" fillId="10" borderId="70" xfId="0" applyFont="1" applyFill="1" applyBorder="1" applyAlignment="1">
      <alignment horizontal="center" vertical="center" wrapText="1"/>
    </xf>
    <xf numFmtId="0" fontId="65" fillId="10" borderId="170" xfId="0" applyFont="1" applyFill="1" applyBorder="1" applyAlignment="1">
      <alignment horizontal="center" vertical="center"/>
    </xf>
    <xf numFmtId="0" fontId="65" fillId="10" borderId="24" xfId="0" applyFont="1" applyFill="1" applyBorder="1" applyAlignment="1">
      <alignment horizontal="center" vertical="center"/>
    </xf>
    <xf numFmtId="0" fontId="65" fillId="10" borderId="41" xfId="0" applyFont="1" applyFill="1" applyBorder="1" applyAlignment="1">
      <alignment horizontal="center" vertical="center"/>
    </xf>
    <xf numFmtId="0" fontId="32" fillId="0" borderId="8" xfId="0" applyFont="1" applyBorder="1" applyAlignment="1">
      <alignment horizontal="left" vertical="center" indent="1"/>
    </xf>
    <xf numFmtId="0" fontId="32" fillId="0" borderId="2" xfId="0" applyFont="1" applyBorder="1" applyAlignment="1">
      <alignment horizontal="left" vertical="center" indent="1"/>
    </xf>
    <xf numFmtId="0" fontId="32" fillId="11" borderId="2" xfId="0" applyFont="1" applyFill="1" applyBorder="1" applyAlignment="1">
      <alignment horizontal="left" vertical="center" indent="1"/>
    </xf>
    <xf numFmtId="0" fontId="32" fillId="0" borderId="0" xfId="0" applyFont="1" applyAlignment="1">
      <alignment vertical="center" wrapText="1"/>
    </xf>
    <xf numFmtId="0" fontId="65" fillId="12" borderId="24" xfId="0" applyFont="1" applyFill="1" applyBorder="1" applyAlignment="1">
      <alignment horizontal="center" vertical="center"/>
    </xf>
    <xf numFmtId="0" fontId="65" fillId="12" borderId="1" xfId="0" applyFont="1" applyFill="1" applyBorder="1" applyAlignment="1">
      <alignment vertical="center" wrapText="1"/>
    </xf>
    <xf numFmtId="0" fontId="32" fillId="14" borderId="2" xfId="0" applyFont="1" applyFill="1" applyBorder="1" applyAlignment="1">
      <alignment horizontal="left" vertical="center" indent="1"/>
    </xf>
    <xf numFmtId="0" fontId="29" fillId="12" borderId="24" xfId="0" applyFont="1" applyFill="1" applyBorder="1" applyAlignment="1">
      <alignment horizontal="center" vertical="center"/>
    </xf>
    <xf numFmtId="0" fontId="22" fillId="14" borderId="81" xfId="0" applyFont="1" applyFill="1" applyBorder="1" applyAlignment="1">
      <alignment vertical="center" wrapText="1"/>
    </xf>
    <xf numFmtId="0" fontId="22" fillId="14" borderId="2" xfId="0" applyFont="1" applyFill="1" applyBorder="1" applyAlignment="1">
      <alignment vertical="center" wrapText="1"/>
    </xf>
    <xf numFmtId="0" fontId="79" fillId="0" borderId="0" xfId="0" applyFont="1" applyAlignment="1">
      <alignment vertical="center"/>
    </xf>
    <xf numFmtId="0" fontId="29" fillId="10" borderId="195" xfId="0" applyFont="1" applyFill="1" applyBorder="1" applyAlignment="1">
      <alignment horizontal="center" vertical="center"/>
    </xf>
    <xf numFmtId="0" fontId="14" fillId="10" borderId="24" xfId="0" applyFont="1" applyFill="1" applyBorder="1" applyAlignment="1">
      <alignment horizontal="center" vertical="center"/>
    </xf>
    <xf numFmtId="0" fontId="14" fillId="10" borderId="24" xfId="0" applyFont="1" applyFill="1" applyBorder="1" applyAlignment="1">
      <alignment horizontal="center" vertical="center" wrapText="1"/>
    </xf>
    <xf numFmtId="0" fontId="14" fillId="10" borderId="25" xfId="0" applyFont="1" applyFill="1" applyBorder="1" applyAlignment="1">
      <alignment horizontal="center" vertical="center"/>
    </xf>
    <xf numFmtId="0" fontId="17" fillId="11" borderId="1" xfId="0" applyFont="1" applyFill="1" applyBorder="1" applyAlignment="1">
      <alignment vertical="center"/>
    </xf>
    <xf numFmtId="0" fontId="18" fillId="0" borderId="1" xfId="0" applyFont="1" applyBorder="1" applyAlignment="1">
      <alignment horizontal="left" vertical="center" indent="1"/>
    </xf>
    <xf numFmtId="0" fontId="18" fillId="0" borderId="10" xfId="0" applyFont="1" applyBorder="1" applyAlignment="1">
      <alignment horizontal="left" vertical="center" indent="1"/>
    </xf>
    <xf numFmtId="0" fontId="18" fillId="0" borderId="0" xfId="0" applyFont="1" applyAlignment="1">
      <alignment horizontal="left" vertical="top"/>
    </xf>
    <xf numFmtId="0" fontId="66" fillId="0" borderId="0" xfId="0" applyFont="1" applyAlignment="1">
      <alignment horizontal="left" vertical="top"/>
    </xf>
    <xf numFmtId="0" fontId="57" fillId="10" borderId="25" xfId="0" applyFont="1" applyFill="1" applyBorder="1" applyAlignment="1">
      <alignment horizontal="center" vertical="center"/>
    </xf>
    <xf numFmtId="0" fontId="57" fillId="10" borderId="68" xfId="0" applyFont="1" applyFill="1" applyBorder="1" applyAlignment="1">
      <alignment horizontal="center" vertical="center"/>
    </xf>
    <xf numFmtId="166" fontId="4" fillId="0" borderId="82" xfId="0" applyNumberFormat="1" applyFont="1" applyBorder="1" applyAlignment="1">
      <alignment horizontal="right" vertical="center"/>
    </xf>
    <xf numFmtId="166" fontId="4" fillId="11" borderId="82" xfId="0" applyNumberFormat="1" applyFont="1" applyFill="1" applyBorder="1" applyAlignment="1">
      <alignment horizontal="right" vertical="center"/>
    </xf>
    <xf numFmtId="164" fontId="57" fillId="10" borderId="41" xfId="0" applyNumberFormat="1" applyFont="1" applyFill="1" applyBorder="1" applyAlignment="1">
      <alignment horizontal="center" vertical="center"/>
    </xf>
    <xf numFmtId="166" fontId="4" fillId="11" borderId="97" xfId="0" applyNumberFormat="1" applyFont="1" applyFill="1" applyBorder="1" applyAlignment="1">
      <alignment horizontal="right" vertical="center"/>
    </xf>
    <xf numFmtId="0" fontId="80" fillId="0" borderId="0" xfId="0" applyFont="1" applyAlignment="1">
      <alignment vertical="center"/>
    </xf>
    <xf numFmtId="0" fontId="4" fillId="0" borderId="213" xfId="0" applyFont="1" applyBorder="1" applyAlignment="1">
      <alignment vertical="center" wrapText="1"/>
    </xf>
    <xf numFmtId="164" fontId="4" fillId="0" borderId="213" xfId="0" applyNumberFormat="1" applyFont="1" applyBorder="1" applyAlignment="1">
      <alignment horizontal="right" vertical="center"/>
    </xf>
    <xf numFmtId="3" fontId="4" fillId="11" borderId="82" xfId="0" applyNumberFormat="1" applyFont="1" applyFill="1" applyBorder="1" applyAlignment="1">
      <alignment horizontal="right" vertical="center"/>
    </xf>
    <xf numFmtId="164" fontId="4" fillId="11" borderId="213" xfId="0" applyNumberFormat="1" applyFont="1" applyFill="1" applyBorder="1" applyAlignment="1">
      <alignment horizontal="right" vertical="center"/>
    </xf>
    <xf numFmtId="0" fontId="4" fillId="0" borderId="214" xfId="0" applyFont="1" applyBorder="1" applyAlignment="1">
      <alignment horizontal="left" vertical="center" indent="2"/>
    </xf>
    <xf numFmtId="164" fontId="4" fillId="0" borderId="214" xfId="0" applyNumberFormat="1" applyFont="1" applyBorder="1" applyAlignment="1">
      <alignment horizontal="right" vertical="center"/>
    </xf>
    <xf numFmtId="164" fontId="4" fillId="11" borderId="214" xfId="0" applyNumberFormat="1" applyFont="1" applyFill="1" applyBorder="1" applyAlignment="1">
      <alignment horizontal="right" vertical="center"/>
    </xf>
    <xf numFmtId="164" fontId="4" fillId="11" borderId="11" xfId="0" applyNumberFormat="1" applyFont="1" applyFill="1" applyBorder="1" applyAlignment="1">
      <alignment horizontal="right" vertical="center"/>
    </xf>
    <xf numFmtId="0" fontId="4" fillId="0" borderId="145" xfId="0" applyFont="1" applyBorder="1" applyAlignment="1">
      <alignment horizontal="left" vertical="center" indent="2"/>
    </xf>
    <xf numFmtId="3" fontId="4" fillId="0" borderId="3" xfId="0" applyNumberFormat="1" applyFont="1" applyBorder="1"/>
    <xf numFmtId="164" fontId="4" fillId="0" borderId="145" xfId="0" applyNumberFormat="1" applyFont="1" applyBorder="1" applyAlignment="1">
      <alignment horizontal="right" vertical="center"/>
    </xf>
    <xf numFmtId="164" fontId="4" fillId="11" borderId="145" xfId="0" applyNumberFormat="1" applyFont="1" applyFill="1" applyBorder="1" applyAlignment="1">
      <alignment horizontal="right" vertical="center"/>
    </xf>
    <xf numFmtId="164" fontId="4" fillId="11" borderId="214" xfId="0" applyNumberFormat="1" applyFont="1" applyFill="1" applyBorder="1" applyAlignment="1">
      <alignment horizontal="right" vertical="center" wrapText="1"/>
    </xf>
    <xf numFmtId="164" fontId="4" fillId="0" borderId="214" xfId="0" applyNumberFormat="1" applyFont="1" applyBorder="1" applyAlignment="1">
      <alignment horizontal="right" vertical="center" wrapText="1"/>
    </xf>
    <xf numFmtId="164" fontId="4" fillId="11" borderId="11" xfId="0" applyNumberFormat="1" applyFont="1" applyFill="1" applyBorder="1" applyAlignment="1">
      <alignment horizontal="right" vertical="center" wrapText="1"/>
    </xf>
    <xf numFmtId="164" fontId="4" fillId="11" borderId="145" xfId="0" applyNumberFormat="1" applyFont="1" applyFill="1" applyBorder="1" applyAlignment="1">
      <alignment horizontal="right" vertical="center" wrapText="1"/>
    </xf>
    <xf numFmtId="164" fontId="4" fillId="0" borderId="145" xfId="0" applyNumberFormat="1" applyFont="1" applyBorder="1" applyAlignment="1">
      <alignment horizontal="right" vertical="center" wrapText="1"/>
    </xf>
    <xf numFmtId="3" fontId="4" fillId="0" borderId="145" xfId="0" applyNumberFormat="1" applyFont="1" applyBorder="1"/>
    <xf numFmtId="3" fontId="4" fillId="11" borderId="145" xfId="0" applyNumberFormat="1" applyFont="1" applyFill="1" applyBorder="1"/>
    <xf numFmtId="3" fontId="4" fillId="11" borderId="145" xfId="0" applyNumberFormat="1" applyFont="1" applyFill="1" applyBorder="1" applyAlignment="1">
      <alignment horizontal="right" vertical="center" wrapText="1"/>
    </xf>
    <xf numFmtId="164" fontId="57" fillId="10" borderId="41" xfId="0" applyNumberFormat="1" applyFont="1" applyFill="1" applyBorder="1" applyAlignment="1">
      <alignment horizontal="center" vertical="center" wrapText="1"/>
    </xf>
    <xf numFmtId="164" fontId="57" fillId="10" borderId="25" xfId="0" applyNumberFormat="1" applyFont="1" applyFill="1" applyBorder="1" applyAlignment="1">
      <alignment horizontal="center" vertical="center" wrapText="1"/>
    </xf>
    <xf numFmtId="3" fontId="4" fillId="11" borderId="283" xfId="0" applyNumberFormat="1" applyFont="1" applyFill="1" applyBorder="1" applyAlignment="1">
      <alignment horizontal="right" vertical="center"/>
    </xf>
    <xf numFmtId="3" fontId="4" fillId="11" borderId="285" xfId="0" applyNumberFormat="1" applyFont="1" applyFill="1" applyBorder="1" applyAlignment="1">
      <alignment horizontal="right" vertical="center"/>
    </xf>
    <xf numFmtId="166" fontId="4" fillId="11" borderId="283" xfId="0" applyNumberFormat="1" applyFont="1" applyFill="1" applyBorder="1" applyAlignment="1">
      <alignment horizontal="right" vertical="center"/>
    </xf>
    <xf numFmtId="3" fontId="4" fillId="11" borderId="284" xfId="0" applyNumberFormat="1" applyFont="1" applyFill="1" applyBorder="1" applyAlignment="1">
      <alignment vertical="center"/>
    </xf>
    <xf numFmtId="3" fontId="4" fillId="0" borderId="7" xfId="0" applyNumberFormat="1" applyFont="1" applyBorder="1" applyAlignment="1">
      <alignment vertical="center"/>
    </xf>
    <xf numFmtId="3" fontId="4" fillId="11" borderId="7" xfId="0" applyNumberFormat="1" applyFont="1" applyFill="1" applyBorder="1" applyAlignment="1">
      <alignment vertical="center"/>
    </xf>
    <xf numFmtId="3" fontId="4" fillId="11" borderId="285" xfId="0" applyNumberFormat="1" applyFont="1" applyFill="1" applyBorder="1" applyAlignment="1">
      <alignment vertical="center"/>
    </xf>
    <xf numFmtId="3" fontId="4" fillId="11" borderId="3" xfId="0" applyNumberFormat="1" applyFont="1" applyFill="1" applyBorder="1" applyAlignment="1">
      <alignment vertical="center"/>
    </xf>
    <xf numFmtId="3" fontId="4" fillId="11" borderId="145" xfId="0" applyNumberFormat="1" applyFont="1" applyFill="1" applyBorder="1" applyAlignment="1">
      <alignment vertical="center"/>
    </xf>
    <xf numFmtId="0" fontId="4" fillId="0" borderId="81" xfId="0" applyFont="1" applyBorder="1" applyAlignment="1">
      <alignment vertical="center" wrapText="1"/>
    </xf>
    <xf numFmtId="3" fontId="18" fillId="0" borderId="107" xfId="0" applyNumberFormat="1" applyFont="1" applyBorder="1" applyAlignment="1">
      <alignment horizontal="right" vertical="center"/>
    </xf>
    <xf numFmtId="3" fontId="18" fillId="11" borderId="119" xfId="0" applyNumberFormat="1" applyFont="1" applyFill="1" applyBorder="1" applyAlignment="1">
      <alignment horizontal="right" vertical="center"/>
    </xf>
    <xf numFmtId="3" fontId="18" fillId="11" borderId="97" xfId="0" applyNumberFormat="1" applyFont="1" applyFill="1" applyBorder="1" applyAlignment="1">
      <alignment horizontal="right" vertical="center"/>
    </xf>
    <xf numFmtId="3" fontId="18" fillId="0" borderId="131" xfId="0" applyNumberFormat="1" applyFont="1" applyBorder="1" applyAlignment="1">
      <alignment horizontal="right" vertical="center"/>
    </xf>
    <xf numFmtId="164" fontId="4" fillId="11" borderId="8" xfId="0" applyNumberFormat="1" applyFont="1" applyFill="1" applyBorder="1" applyAlignment="1">
      <alignment horizontal="right" vertical="center" wrapText="1"/>
    </xf>
    <xf numFmtId="3" fontId="4" fillId="0" borderId="2" xfId="0" applyNumberFormat="1" applyFont="1" applyBorder="1" applyAlignment="1">
      <alignment horizontal="right" vertical="center" wrapText="1"/>
    </xf>
    <xf numFmtId="164" fontId="4" fillId="0" borderId="76" xfId="0" applyNumberFormat="1" applyFont="1" applyBorder="1" applyAlignment="1">
      <alignment horizontal="right" vertical="center"/>
    </xf>
    <xf numFmtId="164" fontId="4" fillId="0" borderId="11" xfId="0" applyNumberFormat="1" applyFont="1" applyBorder="1" applyAlignment="1">
      <alignment horizontal="right" vertical="center"/>
    </xf>
    <xf numFmtId="3" fontId="4" fillId="0" borderId="119" xfId="0" applyNumberFormat="1" applyFont="1" applyBorder="1" applyAlignment="1">
      <alignment horizontal="right" vertical="center"/>
    </xf>
    <xf numFmtId="164" fontId="4" fillId="0" borderId="11" xfId="0" applyNumberFormat="1" applyFont="1" applyBorder="1" applyAlignment="1">
      <alignment horizontal="right" vertical="center" wrapText="1"/>
    </xf>
    <xf numFmtId="164" fontId="4"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wrapText="1"/>
    </xf>
    <xf numFmtId="164" fontId="57" fillId="2" borderId="24" xfId="0" applyNumberFormat="1" applyFont="1" applyFill="1" applyBorder="1" applyAlignment="1">
      <alignment horizontal="center" vertical="center" wrapText="1"/>
    </xf>
    <xf numFmtId="164" fontId="57" fillId="2" borderId="25" xfId="0" applyNumberFormat="1" applyFont="1" applyFill="1" applyBorder="1" applyAlignment="1">
      <alignment horizontal="center" vertical="center" wrapText="1"/>
    </xf>
    <xf numFmtId="0" fontId="4" fillId="0" borderId="119" xfId="0" applyFont="1" applyBorder="1" applyAlignment="1">
      <alignment horizontal="right" vertical="center"/>
    </xf>
    <xf numFmtId="164" fontId="4" fillId="0" borderId="81" xfId="0" applyNumberFormat="1" applyFont="1" applyBorder="1" applyAlignment="1">
      <alignment horizontal="right" vertical="center" wrapText="1"/>
    </xf>
    <xf numFmtId="0" fontId="4" fillId="0" borderId="108" xfId="0" applyFont="1" applyBorder="1" applyAlignment="1">
      <alignment horizontal="right" vertical="center" wrapText="1"/>
    </xf>
    <xf numFmtId="0" fontId="4" fillId="11" borderId="108" xfId="0" applyFont="1" applyFill="1" applyBorder="1" applyAlignment="1">
      <alignment horizontal="right" vertical="center"/>
    </xf>
    <xf numFmtId="3" fontId="32" fillId="0" borderId="7" xfId="0" applyNumberFormat="1" applyFont="1" applyBorder="1"/>
    <xf numFmtId="3" fontId="32" fillId="0" borderId="3" xfId="0" applyNumberFormat="1" applyFont="1" applyBorder="1"/>
    <xf numFmtId="0" fontId="18" fillId="11" borderId="2" xfId="0" applyFont="1" applyFill="1" applyBorder="1" applyAlignment="1">
      <alignment vertical="center"/>
    </xf>
    <xf numFmtId="0" fontId="18" fillId="0" borderId="145" xfId="0" applyFont="1" applyBorder="1" applyAlignment="1">
      <alignment vertical="center"/>
    </xf>
    <xf numFmtId="0" fontId="29" fillId="10" borderId="290" xfId="0" applyFont="1" applyFill="1" applyBorder="1" applyAlignment="1">
      <alignment vertical="center"/>
    </xf>
    <xf numFmtId="0" fontId="29" fillId="10" borderId="291" xfId="0" applyFont="1" applyFill="1" applyBorder="1" applyAlignment="1">
      <alignment horizontal="center" vertical="center" wrapText="1"/>
    </xf>
    <xf numFmtId="0" fontId="29" fillId="10" borderId="3" xfId="0" applyFont="1" applyFill="1" applyBorder="1" applyAlignment="1">
      <alignment horizontal="center" vertical="center" wrapText="1"/>
    </xf>
    <xf numFmtId="0" fontId="29" fillId="10" borderId="17" xfId="0" applyFont="1" applyFill="1" applyBorder="1" applyAlignment="1">
      <alignment vertical="center"/>
    </xf>
    <xf numFmtId="166" fontId="47" fillId="11" borderId="76" xfId="0" applyNumberFormat="1" applyFont="1" applyFill="1" applyBorder="1" applyAlignment="1">
      <alignment vertical="center"/>
    </xf>
    <xf numFmtId="166" fontId="47" fillId="0" borderId="76" xfId="0" applyNumberFormat="1" applyFont="1" applyBorder="1" applyAlignment="1">
      <alignment vertical="center"/>
    </xf>
    <xf numFmtId="0" fontId="18" fillId="0" borderId="145" xfId="0" applyFont="1" applyBorder="1" applyAlignment="1">
      <alignment horizontal="left"/>
    </xf>
    <xf numFmtId="0" fontId="18" fillId="11" borderId="7" xfId="0" applyFont="1" applyFill="1" applyBorder="1" applyAlignment="1">
      <alignment horizontal="left" vertical="center"/>
    </xf>
    <xf numFmtId="0" fontId="18" fillId="11" borderId="11" xfId="0" applyFont="1" applyFill="1" applyBorder="1" applyAlignment="1">
      <alignment horizontal="left" vertical="center"/>
    </xf>
    <xf numFmtId="0" fontId="22" fillId="0" borderId="213" xfId="0" applyFont="1" applyBorder="1" applyAlignment="1">
      <alignment vertical="center"/>
    </xf>
    <xf numFmtId="166" fontId="33" fillId="11" borderId="82" xfId="0" applyNumberFormat="1" applyFont="1" applyFill="1" applyBorder="1" applyAlignment="1">
      <alignment vertical="center"/>
    </xf>
    <xf numFmtId="0" fontId="47" fillId="0" borderId="76" xfId="0" applyFont="1" applyBorder="1" applyAlignment="1">
      <alignment vertical="center"/>
    </xf>
    <xf numFmtId="0" fontId="47" fillId="11" borderId="76" xfId="0" applyFont="1" applyFill="1" applyBorder="1" applyAlignment="1">
      <alignment vertical="center"/>
    </xf>
    <xf numFmtId="166" fontId="33" fillId="0" borderId="76" xfId="0" applyNumberFormat="1" applyFont="1" applyBorder="1" applyAlignment="1">
      <alignment vertical="center"/>
    </xf>
    <xf numFmtId="166" fontId="33" fillId="11" borderId="76" xfId="0" applyNumberFormat="1" applyFont="1" applyFill="1" applyBorder="1" applyAlignment="1">
      <alignment vertical="center"/>
    </xf>
    <xf numFmtId="166" fontId="47" fillId="11" borderId="7" xfId="0" applyNumberFormat="1" applyFont="1" applyFill="1" applyBorder="1" applyAlignment="1">
      <alignment vertical="center"/>
    </xf>
    <xf numFmtId="0" fontId="47" fillId="0" borderId="11" xfId="0" applyFont="1" applyBorder="1" applyAlignment="1">
      <alignment vertical="center"/>
    </xf>
    <xf numFmtId="0" fontId="47" fillId="11" borderId="11" xfId="0" applyFont="1" applyFill="1" applyBorder="1" applyAlignment="1">
      <alignment vertical="center"/>
    </xf>
    <xf numFmtId="166" fontId="47" fillId="0" borderId="11" xfId="0" applyNumberFormat="1" applyFont="1" applyBorder="1" applyAlignment="1">
      <alignment vertical="center"/>
    </xf>
    <xf numFmtId="166" fontId="47" fillId="11" borderId="11" xfId="0" applyNumberFormat="1" applyFont="1" applyFill="1" applyBorder="1" applyAlignment="1">
      <alignment vertical="center"/>
    </xf>
    <xf numFmtId="166" fontId="47" fillId="11" borderId="3" xfId="0" applyNumberFormat="1" applyFont="1" applyFill="1" applyBorder="1" applyAlignment="1">
      <alignment vertical="center"/>
    </xf>
    <xf numFmtId="0" fontId="47" fillId="0" borderId="1" xfId="0" applyFont="1" applyBorder="1" applyAlignment="1">
      <alignment vertical="center"/>
    </xf>
    <xf numFmtId="0" fontId="47" fillId="11" borderId="1" xfId="0" applyFont="1" applyFill="1" applyBorder="1" applyAlignment="1">
      <alignment vertical="center"/>
    </xf>
    <xf numFmtId="166" fontId="47" fillId="0" borderId="1" xfId="0" applyNumberFormat="1" applyFont="1" applyBorder="1" applyAlignment="1">
      <alignment vertical="center"/>
    </xf>
    <xf numFmtId="166" fontId="47" fillId="11" borderId="1" xfId="0" applyNumberFormat="1" applyFont="1" applyFill="1" applyBorder="1" applyAlignment="1">
      <alignment vertical="center"/>
    </xf>
    <xf numFmtId="0" fontId="18" fillId="11" borderId="3" xfId="0" applyFont="1" applyFill="1" applyBorder="1" applyAlignment="1">
      <alignment horizontal="left" vertical="center"/>
    </xf>
    <xf numFmtId="0" fontId="18" fillId="11" borderId="1" xfId="0" applyFont="1" applyFill="1" applyBorder="1" applyAlignment="1">
      <alignment horizontal="left" vertical="center"/>
    </xf>
    <xf numFmtId="0" fontId="22" fillId="0" borderId="213" xfId="0" applyFont="1" applyBorder="1" applyAlignment="1">
      <alignment horizontal="left" vertical="center" wrapText="1"/>
    </xf>
    <xf numFmtId="0" fontId="4" fillId="0" borderId="292" xfId="0" applyFont="1" applyBorder="1" applyAlignment="1">
      <alignment vertical="center"/>
    </xf>
    <xf numFmtId="166" fontId="47" fillId="11" borderId="293" xfId="0" applyNumberFormat="1" applyFont="1" applyFill="1" applyBorder="1" applyAlignment="1">
      <alignment vertical="center"/>
    </xf>
    <xf numFmtId="166" fontId="47" fillId="0" borderId="78" xfId="0" applyNumberFormat="1" applyFont="1" applyBorder="1" applyAlignment="1">
      <alignment vertical="center"/>
    </xf>
    <xf numFmtId="166" fontId="47" fillId="11" borderId="78" xfId="0" applyNumberFormat="1" applyFont="1" applyFill="1" applyBorder="1" applyAlignment="1">
      <alignment vertical="center"/>
    </xf>
    <xf numFmtId="0" fontId="47" fillId="0" borderId="78" xfId="0" applyFont="1" applyBorder="1" applyAlignment="1">
      <alignment vertical="center"/>
    </xf>
    <xf numFmtId="0" fontId="47" fillId="11" borderId="78" xfId="0" applyFont="1" applyFill="1" applyBorder="1" applyAlignment="1">
      <alignment vertical="center"/>
    </xf>
    <xf numFmtId="0" fontId="4" fillId="0" borderId="220" xfId="0" applyFont="1" applyBorder="1" applyAlignment="1">
      <alignment horizontal="left" vertical="center" indent="2"/>
    </xf>
    <xf numFmtId="166" fontId="18" fillId="11" borderId="3" xfId="0" applyNumberFormat="1" applyFont="1" applyFill="1" applyBorder="1" applyAlignment="1">
      <alignment horizontal="right" vertical="center"/>
    </xf>
    <xf numFmtId="166" fontId="18" fillId="11" borderId="1" xfId="0" applyNumberFormat="1" applyFont="1" applyFill="1" applyBorder="1" applyAlignment="1">
      <alignment horizontal="right" vertical="center"/>
    </xf>
    <xf numFmtId="0" fontId="4" fillId="0" borderId="294" xfId="0" applyFont="1" applyBorder="1" applyAlignment="1">
      <alignment vertical="center"/>
    </xf>
    <xf numFmtId="166" fontId="61" fillId="11" borderId="82" xfId="0" applyNumberFormat="1" applyFont="1" applyFill="1" applyBorder="1" applyAlignment="1">
      <alignment vertical="center"/>
    </xf>
    <xf numFmtId="166" fontId="61" fillId="0" borderId="76" xfId="0" applyNumberFormat="1" applyFont="1" applyBorder="1" applyAlignment="1">
      <alignment vertical="center"/>
    </xf>
    <xf numFmtId="166" fontId="61" fillId="11" borderId="76" xfId="0" applyNumberFormat="1" applyFont="1" applyFill="1" applyBorder="1" applyAlignment="1">
      <alignment vertical="center"/>
    </xf>
    <xf numFmtId="0" fontId="61" fillId="0" borderId="76" xfId="0" applyFont="1" applyBorder="1" applyAlignment="1">
      <alignment vertical="center"/>
    </xf>
    <xf numFmtId="0" fontId="61" fillId="11" borderId="76" xfId="0" applyFont="1" applyFill="1" applyBorder="1" applyAlignment="1">
      <alignment vertical="center"/>
    </xf>
    <xf numFmtId="0" fontId="18" fillId="0" borderId="294" xfId="0" applyFont="1" applyBorder="1" applyAlignment="1">
      <alignment horizontal="left"/>
    </xf>
    <xf numFmtId="166" fontId="32" fillId="11" borderId="82" xfId="0" applyNumberFormat="1" applyFont="1" applyFill="1" applyBorder="1" applyAlignment="1">
      <alignment vertical="center"/>
    </xf>
    <xf numFmtId="166" fontId="32" fillId="0" borderId="76" xfId="0" applyNumberFormat="1" applyFont="1" applyBorder="1" applyAlignment="1">
      <alignment vertical="center"/>
    </xf>
    <xf numFmtId="166" fontId="32" fillId="11" borderId="76" xfId="0" applyNumberFormat="1" applyFont="1" applyFill="1" applyBorder="1" applyAlignment="1">
      <alignment vertical="center"/>
    </xf>
    <xf numFmtId="166" fontId="18" fillId="11" borderId="99" xfId="0" applyNumberFormat="1" applyFont="1" applyFill="1" applyBorder="1" applyAlignment="1">
      <alignment horizontal="right" vertical="center"/>
    </xf>
    <xf numFmtId="166" fontId="18" fillId="0" borderId="100" xfId="0" applyNumberFormat="1" applyFont="1" applyBorder="1" applyAlignment="1">
      <alignment horizontal="right" vertical="center"/>
    </xf>
    <xf numFmtId="166" fontId="18" fillId="11" borderId="100" xfId="0" applyNumberFormat="1" applyFont="1" applyFill="1" applyBorder="1" applyAlignment="1">
      <alignment horizontal="right" vertical="center"/>
    </xf>
    <xf numFmtId="0" fontId="18" fillId="0" borderId="226" xfId="0" applyFont="1" applyBorder="1" applyAlignment="1">
      <alignment horizontal="left"/>
    </xf>
    <xf numFmtId="0" fontId="22" fillId="0" borderId="253" xfId="0" applyFont="1" applyBorder="1" applyAlignment="1">
      <alignment vertical="center"/>
    </xf>
    <xf numFmtId="166" fontId="22" fillId="11" borderId="82" xfId="0" applyNumberFormat="1" applyFont="1" applyFill="1" applyBorder="1" applyAlignment="1">
      <alignment horizontal="right" vertical="center"/>
    </xf>
    <xf numFmtId="0" fontId="18" fillId="11" borderId="76" xfId="0" applyFont="1" applyFill="1" applyBorder="1" applyAlignment="1">
      <alignment horizontal="left" vertical="center"/>
    </xf>
    <xf numFmtId="166" fontId="22" fillId="11" borderId="76" xfId="0" applyNumberFormat="1" applyFont="1" applyFill="1" applyBorder="1" applyAlignment="1">
      <alignment horizontal="right" vertical="center"/>
    </xf>
    <xf numFmtId="0" fontId="4" fillId="0" borderId="225" xfId="0" applyFont="1" applyBorder="1" applyAlignment="1">
      <alignment horizontal="left" vertical="center" indent="2"/>
    </xf>
    <xf numFmtId="166" fontId="18" fillId="11" borderId="7" xfId="0" applyNumberFormat="1" applyFont="1" applyFill="1" applyBorder="1" applyAlignment="1">
      <alignment horizontal="right" vertical="center"/>
    </xf>
    <xf numFmtId="166" fontId="18" fillId="11" borderId="11" xfId="0" applyNumberFormat="1" applyFont="1" applyFill="1" applyBorder="1" applyAlignment="1">
      <alignment horizontal="right" vertical="center"/>
    </xf>
    <xf numFmtId="0" fontId="4" fillId="0" borderId="226" xfId="0" applyFont="1" applyBorder="1" applyAlignment="1">
      <alignment horizontal="left" vertical="center" indent="2"/>
    </xf>
    <xf numFmtId="0" fontId="22" fillId="0" borderId="253" xfId="0" applyFont="1" applyBorder="1" applyAlignment="1">
      <alignment horizontal="left" vertical="center" wrapText="1"/>
    </xf>
    <xf numFmtId="0" fontId="4" fillId="0" borderId="295" xfId="0" applyFont="1" applyBorder="1" applyAlignment="1">
      <alignment vertical="center"/>
    </xf>
    <xf numFmtId="166" fontId="18" fillId="11" borderId="296" xfId="0" applyNumberFormat="1" applyFont="1" applyFill="1" applyBorder="1" applyAlignment="1">
      <alignment horizontal="right" vertical="center"/>
    </xf>
    <xf numFmtId="166" fontId="18" fillId="0" borderId="297" xfId="0" applyNumberFormat="1" applyFont="1" applyBorder="1" applyAlignment="1">
      <alignment horizontal="right" vertical="center"/>
    </xf>
    <xf numFmtId="166" fontId="18" fillId="11" borderId="297" xfId="0" applyNumberFormat="1" applyFont="1" applyFill="1" applyBorder="1" applyAlignment="1">
      <alignment horizontal="right" vertical="center"/>
    </xf>
    <xf numFmtId="0" fontId="18" fillId="0" borderId="297" xfId="0" applyFont="1" applyBorder="1" applyAlignment="1">
      <alignment horizontal="left" vertical="center"/>
    </xf>
    <xf numFmtId="0" fontId="18" fillId="11" borderId="297" xfId="0" applyFont="1" applyFill="1" applyBorder="1" applyAlignment="1">
      <alignment horizontal="left" vertical="center"/>
    </xf>
    <xf numFmtId="0" fontId="4" fillId="0" borderId="298" xfId="0" applyFont="1" applyBorder="1" applyAlignment="1">
      <alignment horizontal="left" vertical="center" indent="2"/>
    </xf>
    <xf numFmtId="166" fontId="18" fillId="11" borderId="15" xfId="0" applyNumberFormat="1" applyFont="1" applyFill="1" applyBorder="1" applyAlignment="1">
      <alignment horizontal="right" vertical="center"/>
    </xf>
    <xf numFmtId="166" fontId="18" fillId="0" borderId="10" xfId="0" applyNumberFormat="1" applyFont="1" applyBorder="1" applyAlignment="1">
      <alignment horizontal="right" vertical="center"/>
    </xf>
    <xf numFmtId="166" fontId="18" fillId="11" borderId="10" xfId="0" applyNumberFormat="1" applyFont="1" applyFill="1" applyBorder="1" applyAlignment="1">
      <alignment horizontal="right" vertical="center"/>
    </xf>
    <xf numFmtId="0" fontId="18" fillId="0" borderId="10" xfId="0" applyFont="1" applyBorder="1" applyAlignment="1">
      <alignment horizontal="left" vertical="center"/>
    </xf>
    <xf numFmtId="0" fontId="18" fillId="11" borderId="10" xfId="0" applyFont="1" applyFill="1" applyBorder="1" applyAlignment="1">
      <alignment horizontal="left" vertical="center"/>
    </xf>
    <xf numFmtId="0" fontId="4" fillId="0" borderId="299" xfId="0" applyFont="1" applyBorder="1" applyAlignment="1">
      <alignment vertical="center"/>
    </xf>
    <xf numFmtId="166" fontId="18" fillId="11" borderId="300" xfId="0" applyNumberFormat="1" applyFont="1" applyFill="1" applyBorder="1" applyAlignment="1">
      <alignment horizontal="right" vertical="center"/>
    </xf>
    <xf numFmtId="166" fontId="18" fillId="0" borderId="301" xfId="0" applyNumberFormat="1" applyFont="1" applyBorder="1" applyAlignment="1">
      <alignment horizontal="right" vertical="center"/>
    </xf>
    <xf numFmtId="166" fontId="18" fillId="11" borderId="301" xfId="0" applyNumberFormat="1" applyFont="1" applyFill="1" applyBorder="1" applyAlignment="1">
      <alignment horizontal="right" vertical="center"/>
    </xf>
    <xf numFmtId="0" fontId="18" fillId="0" borderId="301" xfId="0" applyFont="1" applyBorder="1" applyAlignment="1">
      <alignment horizontal="left" vertical="center"/>
    </xf>
    <xf numFmtId="0" fontId="18" fillId="11" borderId="301" xfId="0" applyFont="1" applyFill="1" applyBorder="1" applyAlignment="1">
      <alignment horizontal="left" vertical="center"/>
    </xf>
    <xf numFmtId="0" fontId="18" fillId="0" borderId="299" xfId="0" applyFont="1" applyBorder="1" applyAlignment="1">
      <alignment horizontal="left"/>
    </xf>
    <xf numFmtId="0" fontId="22" fillId="0" borderId="76" xfId="0" applyFont="1" applyBorder="1" applyAlignment="1">
      <alignment vertical="center"/>
    </xf>
    <xf numFmtId="0" fontId="4" fillId="0" borderId="11" xfId="0" applyFont="1" applyBorder="1" applyAlignment="1">
      <alignment horizontal="left" vertical="center" indent="2"/>
    </xf>
    <xf numFmtId="0" fontId="22" fillId="0" borderId="76" xfId="0" applyFont="1" applyBorder="1" applyAlignment="1">
      <alignment horizontal="left" vertical="center" wrapText="1"/>
    </xf>
    <xf numFmtId="0" fontId="29" fillId="10" borderId="290" xfId="0" applyFont="1" applyFill="1" applyBorder="1" applyAlignment="1">
      <alignment vertical="center" wrapText="1"/>
    </xf>
    <xf numFmtId="0" fontId="29" fillId="10" borderId="302" xfId="0" applyFont="1" applyFill="1" applyBorder="1" applyAlignment="1">
      <alignment horizontal="center" vertical="center" wrapText="1"/>
    </xf>
    <xf numFmtId="0" fontId="29" fillId="10" borderId="8" xfId="0" applyFont="1" applyFill="1" applyBorder="1" applyAlignment="1">
      <alignment vertical="center"/>
    </xf>
    <xf numFmtId="3" fontId="47" fillId="11" borderId="145" xfId="0" applyNumberFormat="1" applyFont="1" applyFill="1" applyBorder="1" applyAlignment="1">
      <alignment horizontal="right" vertical="center"/>
    </xf>
    <xf numFmtId="3" fontId="47" fillId="0" borderId="145" xfId="0" applyNumberFormat="1" applyFont="1" applyBorder="1" applyAlignment="1">
      <alignment horizontal="right" vertical="center"/>
    </xf>
    <xf numFmtId="3" fontId="47" fillId="0" borderId="145" xfId="0" applyNumberFormat="1" applyFont="1" applyBorder="1" applyAlignment="1">
      <alignment horizontal="left" vertical="center"/>
    </xf>
    <xf numFmtId="3" fontId="47" fillId="11" borderId="145" xfId="0" applyNumberFormat="1" applyFont="1" applyFill="1" applyBorder="1" applyAlignment="1">
      <alignment horizontal="left" vertical="center"/>
    </xf>
    <xf numFmtId="3" fontId="47" fillId="11" borderId="3" xfId="0" applyNumberFormat="1" applyFont="1" applyFill="1" applyBorder="1" applyAlignment="1">
      <alignment horizontal="left" vertical="center"/>
    </xf>
    <xf numFmtId="0" fontId="4" fillId="0" borderId="0" xfId="0" applyFont="1" applyAlignment="1">
      <alignment horizontal="left" vertical="center" indent="2"/>
    </xf>
    <xf numFmtId="0" fontId="29" fillId="10" borderId="303" xfId="0" applyFont="1" applyFill="1" applyBorder="1" applyAlignment="1">
      <alignment vertical="center" wrapText="1"/>
    </xf>
    <xf numFmtId="0" fontId="29" fillId="10" borderId="304" xfId="0" applyFont="1" applyFill="1" applyBorder="1" applyAlignment="1">
      <alignment horizontal="center" vertical="center" wrapText="1"/>
    </xf>
    <xf numFmtId="166" fontId="47" fillId="11" borderId="145" xfId="0" applyNumberFormat="1" applyFont="1" applyFill="1" applyBorder="1" applyAlignment="1">
      <alignment horizontal="right" vertical="center"/>
    </xf>
    <xf numFmtId="166" fontId="47" fillId="0" borderId="145" xfId="0" applyNumberFormat="1" applyFont="1" applyBorder="1" applyAlignment="1">
      <alignment horizontal="right" vertical="center"/>
    </xf>
    <xf numFmtId="166" fontId="47" fillId="11" borderId="3" xfId="0" applyNumberFormat="1" applyFont="1" applyFill="1" applyBorder="1" applyAlignment="1">
      <alignment horizontal="right" vertical="center"/>
    </xf>
    <xf numFmtId="3" fontId="47" fillId="0" borderId="285" xfId="0" applyNumberFormat="1" applyFont="1" applyBorder="1" applyAlignment="1">
      <alignment horizontal="right" vertical="center"/>
    </xf>
    <xf numFmtId="3" fontId="47" fillId="11" borderId="285" xfId="0" applyNumberFormat="1" applyFont="1" applyFill="1" applyBorder="1" applyAlignment="1">
      <alignment horizontal="right" vertical="center"/>
    </xf>
    <xf numFmtId="3" fontId="47" fillId="11" borderId="285" xfId="0" applyNumberFormat="1" applyFont="1" applyFill="1" applyBorder="1" applyAlignment="1">
      <alignment horizontal="left" vertical="center"/>
    </xf>
    <xf numFmtId="3" fontId="47" fillId="0" borderId="285" xfId="0" applyNumberFormat="1" applyFont="1" applyBorder="1" applyAlignment="1">
      <alignment horizontal="left" vertical="center"/>
    </xf>
    <xf numFmtId="3" fontId="18" fillId="11" borderId="108" xfId="0" applyNumberFormat="1" applyFont="1" applyFill="1" applyBorder="1" applyAlignment="1">
      <alignment horizontal="left"/>
    </xf>
    <xf numFmtId="3" fontId="4" fillId="11" borderId="97" xfId="0" applyNumberFormat="1" applyFont="1" applyFill="1" applyBorder="1" applyAlignment="1">
      <alignment horizontal="right"/>
    </xf>
    <xf numFmtId="3" fontId="18" fillId="11" borderId="97" xfId="0" applyNumberFormat="1" applyFont="1" applyFill="1" applyBorder="1" applyAlignment="1">
      <alignment horizontal="left"/>
    </xf>
    <xf numFmtId="3" fontId="4" fillId="11" borderId="107" xfId="0" applyNumberFormat="1" applyFont="1" applyFill="1" applyBorder="1" applyAlignment="1">
      <alignment horizontal="right"/>
    </xf>
    <xf numFmtId="3" fontId="18" fillId="11" borderId="107" xfId="0" applyNumberFormat="1" applyFont="1" applyFill="1" applyBorder="1" applyAlignment="1">
      <alignment horizontal="left"/>
    </xf>
    <xf numFmtId="3" fontId="18" fillId="0" borderId="107" xfId="0" applyNumberFormat="1" applyFont="1" applyBorder="1" applyAlignment="1">
      <alignment horizontal="left"/>
    </xf>
    <xf numFmtId="3" fontId="18" fillId="11" borderId="108" xfId="0" applyNumberFormat="1" applyFont="1" applyFill="1" applyBorder="1" applyAlignment="1">
      <alignment horizontal="right"/>
    </xf>
    <xf numFmtId="3" fontId="18" fillId="11" borderId="97" xfId="0" applyNumberFormat="1" applyFont="1" applyFill="1" applyBorder="1" applyAlignment="1">
      <alignment horizontal="right"/>
    </xf>
    <xf numFmtId="0" fontId="4" fillId="0" borderId="76" xfId="0" applyFont="1" applyBorder="1" applyAlignment="1">
      <alignment vertical="center"/>
    </xf>
    <xf numFmtId="0" fontId="29" fillId="10" borderId="305" xfId="0" applyFont="1" applyFill="1" applyBorder="1" applyAlignment="1">
      <alignment horizontal="center" vertical="center" wrapText="1"/>
    </xf>
    <xf numFmtId="0" fontId="57" fillId="10" borderId="307" xfId="0" applyFont="1" applyFill="1" applyBorder="1" applyAlignment="1">
      <alignment horizontal="center" vertical="center" wrapText="1"/>
    </xf>
    <xf numFmtId="0" fontId="29" fillId="10" borderId="11" xfId="0" applyFont="1" applyFill="1" applyBorder="1" applyAlignment="1">
      <alignment horizontal="left" vertical="center"/>
    </xf>
    <xf numFmtId="0" fontId="4" fillId="11" borderId="8" xfId="0" applyFont="1" applyFill="1" applyBorder="1" applyAlignment="1">
      <alignment horizontal="right" vertical="center"/>
    </xf>
    <xf numFmtId="0" fontId="4" fillId="0" borderId="8" xfId="0" applyFont="1" applyBorder="1" applyAlignment="1">
      <alignment horizontal="right" vertical="center"/>
    </xf>
    <xf numFmtId="0" fontId="22" fillId="0" borderId="81" xfId="0" applyFont="1" applyBorder="1" applyAlignment="1">
      <alignment vertical="center"/>
    </xf>
    <xf numFmtId="0" fontId="22" fillId="11" borderId="107" xfId="0" applyFont="1" applyFill="1" applyBorder="1" applyAlignment="1">
      <alignment horizontal="right" vertical="center"/>
    </xf>
    <xf numFmtId="3" fontId="22" fillId="11" borderId="81" xfId="0" applyNumberFormat="1" applyFont="1" applyFill="1" applyBorder="1" applyAlignment="1">
      <alignment horizontal="right" vertical="center"/>
    </xf>
    <xf numFmtId="0" fontId="22" fillId="0" borderId="107" xfId="0" applyFont="1" applyBorder="1" applyAlignment="1">
      <alignment horizontal="right" vertical="center"/>
    </xf>
    <xf numFmtId="3" fontId="22" fillId="0" borderId="81" xfId="0" applyNumberFormat="1" applyFont="1" applyBorder="1" applyAlignment="1">
      <alignment horizontal="right" vertical="center"/>
    </xf>
    <xf numFmtId="166" fontId="22" fillId="11" borderId="107" xfId="0" applyNumberFormat="1" applyFont="1" applyFill="1" applyBorder="1" applyAlignment="1">
      <alignment horizontal="right"/>
    </xf>
    <xf numFmtId="166" fontId="22" fillId="11" borderId="81" xfId="0" applyNumberFormat="1" applyFont="1" applyFill="1" applyBorder="1" applyAlignment="1">
      <alignment horizontal="right"/>
    </xf>
    <xf numFmtId="166" fontId="18" fillId="11" borderId="108" xfId="0" applyNumberFormat="1" applyFont="1" applyFill="1" applyBorder="1" applyAlignment="1">
      <alignment horizontal="right"/>
    </xf>
    <xf numFmtId="166" fontId="18" fillId="11" borderId="8" xfId="0" applyNumberFormat="1" applyFont="1" applyFill="1" applyBorder="1" applyAlignment="1">
      <alignment horizontal="right"/>
    </xf>
    <xf numFmtId="166" fontId="18" fillId="11" borderId="2" xfId="0" applyNumberFormat="1" applyFont="1" applyFill="1" applyBorder="1" applyAlignment="1">
      <alignment horizontal="right"/>
    </xf>
    <xf numFmtId="0" fontId="18" fillId="11" borderId="97" xfId="0" applyFont="1" applyFill="1" applyBorder="1" applyAlignment="1">
      <alignment horizontal="left"/>
    </xf>
    <xf numFmtId="0" fontId="18" fillId="11" borderId="2" xfId="0" applyFont="1" applyFill="1" applyBorder="1" applyAlignment="1">
      <alignment horizontal="left"/>
    </xf>
    <xf numFmtId="0" fontId="22" fillId="11" borderId="81" xfId="0" applyFont="1" applyFill="1" applyBorder="1" applyAlignment="1">
      <alignment horizontal="right" vertical="center"/>
    </xf>
    <xf numFmtId="0" fontId="22" fillId="0" borderId="81" xfId="0" applyFont="1" applyBorder="1" applyAlignment="1">
      <alignment horizontal="right" vertical="center"/>
    </xf>
    <xf numFmtId="0" fontId="4" fillId="0" borderId="17" xfId="0" applyFont="1" applyBorder="1" applyAlignment="1">
      <alignment horizontal="left" vertical="center" indent="1"/>
    </xf>
    <xf numFmtId="3" fontId="18" fillId="0" borderId="7" xfId="0" applyNumberFormat="1" applyFont="1" applyBorder="1" applyAlignment="1">
      <alignment horizontal="right"/>
    </xf>
    <xf numFmtId="3" fontId="18" fillId="11" borderId="7" xfId="0" applyNumberFormat="1" applyFont="1" applyFill="1" applyBorder="1" applyAlignment="1">
      <alignment horizontal="right"/>
    </xf>
    <xf numFmtId="0" fontId="4" fillId="11" borderId="3" xfId="0" applyFont="1" applyFill="1" applyBorder="1" applyAlignment="1">
      <alignment horizontal="right" vertical="center"/>
    </xf>
    <xf numFmtId="0" fontId="4" fillId="11" borderId="145" xfId="0" applyFont="1" applyFill="1" applyBorder="1" applyAlignment="1">
      <alignment horizontal="right" vertical="center"/>
    </xf>
    <xf numFmtId="166" fontId="18" fillId="11" borderId="3" xfId="0" applyNumberFormat="1" applyFont="1" applyFill="1" applyBorder="1" applyAlignment="1">
      <alignment horizontal="right"/>
    </xf>
    <xf numFmtId="166" fontId="18" fillId="11" borderId="145" xfId="0" applyNumberFormat="1" applyFont="1" applyFill="1" applyBorder="1" applyAlignment="1">
      <alignment horizontal="right"/>
    </xf>
    <xf numFmtId="3" fontId="18" fillId="0" borderId="3" xfId="0" applyNumberFormat="1" applyFont="1" applyBorder="1" applyAlignment="1">
      <alignment horizontal="right"/>
    </xf>
    <xf numFmtId="3" fontId="18" fillId="11" borderId="3" xfId="0" applyNumberFormat="1" applyFont="1" applyFill="1" applyBorder="1" applyAlignment="1">
      <alignment horizontal="right"/>
    </xf>
    <xf numFmtId="3" fontId="18" fillId="0" borderId="3" xfId="0" applyNumberFormat="1" applyFont="1" applyBorder="1" applyAlignment="1">
      <alignment horizontal="left"/>
    </xf>
    <xf numFmtId="3" fontId="18" fillId="11" borderId="3" xfId="0" applyNumberFormat="1" applyFont="1" applyFill="1" applyBorder="1" applyAlignment="1">
      <alignment horizontal="left"/>
    </xf>
    <xf numFmtId="3" fontId="22" fillId="0" borderId="82" xfId="0" applyNumberFormat="1" applyFont="1" applyBorder="1" applyAlignment="1">
      <alignment horizontal="right"/>
    </xf>
    <xf numFmtId="3" fontId="22" fillId="11" borderId="82" xfId="0" applyNumberFormat="1" applyFont="1" applyFill="1" applyBorder="1" applyAlignment="1">
      <alignment horizontal="right"/>
    </xf>
    <xf numFmtId="0" fontId="57" fillId="10" borderId="310" xfId="0" applyFont="1" applyFill="1" applyBorder="1" applyAlignment="1">
      <alignment horizontal="center" vertical="center" wrapText="1"/>
    </xf>
    <xf numFmtId="0" fontId="57" fillId="10" borderId="311" xfId="0" applyFont="1" applyFill="1" applyBorder="1" applyAlignment="1">
      <alignment horizontal="center" vertical="center" wrapText="1"/>
    </xf>
    <xf numFmtId="166" fontId="22" fillId="0" borderId="107" xfId="0" applyNumberFormat="1" applyFont="1" applyBorder="1" applyAlignment="1">
      <alignment horizontal="right"/>
    </xf>
    <xf numFmtId="166" fontId="22" fillId="0" borderId="81" xfId="0" applyNumberFormat="1" applyFont="1" applyBorder="1" applyAlignment="1">
      <alignment horizontal="right"/>
    </xf>
    <xf numFmtId="166" fontId="22" fillId="0" borderId="213" xfId="0" applyNumberFormat="1" applyFont="1" applyBorder="1" applyAlignment="1">
      <alignment horizontal="right"/>
    </xf>
    <xf numFmtId="3" fontId="33" fillId="11" borderId="213" xfId="0" applyNumberFormat="1" applyFont="1" applyFill="1" applyBorder="1" applyAlignment="1">
      <alignment horizontal="right"/>
    </xf>
    <xf numFmtId="3" fontId="33" fillId="0" borderId="76" xfId="0" applyNumberFormat="1" applyFont="1" applyBorder="1" applyAlignment="1">
      <alignment horizontal="right"/>
    </xf>
    <xf numFmtId="167" fontId="32" fillId="0" borderId="11" xfId="0" applyNumberFormat="1" applyFont="1" applyBorder="1" applyAlignment="1">
      <alignment horizontal="right"/>
    </xf>
    <xf numFmtId="0" fontId="4" fillId="11" borderId="2" xfId="0" applyFont="1" applyFill="1" applyBorder="1"/>
    <xf numFmtId="0" fontId="4" fillId="0" borderId="97" xfId="0" applyFont="1" applyBorder="1"/>
    <xf numFmtId="0" fontId="4" fillId="11" borderId="97" xfId="0" applyFont="1" applyFill="1" applyBorder="1" applyAlignment="1">
      <alignment horizontal="left"/>
    </xf>
    <xf numFmtId="0" fontId="4" fillId="11" borderId="2" xfId="0" applyFont="1" applyFill="1" applyBorder="1" applyAlignment="1">
      <alignment horizontal="left"/>
    </xf>
    <xf numFmtId="0" fontId="4" fillId="0" borderId="145" xfId="0" applyFont="1" applyBorder="1" applyAlignment="1">
      <alignment horizontal="left"/>
    </xf>
    <xf numFmtId="166" fontId="4" fillId="11" borderId="8" xfId="0" applyNumberFormat="1" applyFont="1" applyFill="1" applyBorder="1" applyAlignment="1">
      <alignment horizontal="right"/>
    </xf>
    <xf numFmtId="166" fontId="4" fillId="0" borderId="214" xfId="0" applyNumberFormat="1" applyFont="1" applyBorder="1" applyAlignment="1">
      <alignment horizontal="right"/>
    </xf>
    <xf numFmtId="3" fontId="32" fillId="11" borderId="214" xfId="0" applyNumberFormat="1" applyFont="1" applyFill="1" applyBorder="1" applyAlignment="1">
      <alignment horizontal="right"/>
    </xf>
    <xf numFmtId="3" fontId="32" fillId="0" borderId="11" xfId="0" applyNumberFormat="1" applyFont="1" applyBorder="1" applyAlignment="1">
      <alignment horizontal="right"/>
    </xf>
    <xf numFmtId="166" fontId="4" fillId="11" borderId="2" xfId="0" applyNumberFormat="1" applyFont="1" applyFill="1" applyBorder="1" applyAlignment="1">
      <alignment horizontal="right"/>
    </xf>
    <xf numFmtId="166" fontId="4" fillId="0" borderId="145" xfId="0" applyNumberFormat="1" applyFont="1" applyBorder="1" applyAlignment="1">
      <alignment horizontal="right"/>
    </xf>
    <xf numFmtId="3" fontId="32" fillId="11" borderId="145" xfId="0" applyNumberFormat="1" applyFont="1" applyFill="1" applyBorder="1" applyAlignment="1">
      <alignment horizontal="right"/>
    </xf>
    <xf numFmtId="3" fontId="32" fillId="0" borderId="1" xfId="0" applyNumberFormat="1" applyFont="1" applyBorder="1" applyAlignment="1">
      <alignment horizontal="right"/>
    </xf>
    <xf numFmtId="3" fontId="32" fillId="11" borderId="145" xfId="0" applyNumberFormat="1" applyFont="1" applyFill="1" applyBorder="1" applyAlignment="1">
      <alignment horizontal="left"/>
    </xf>
    <xf numFmtId="3" fontId="32" fillId="0" borderId="1" xfId="0" applyNumberFormat="1" applyFont="1" applyBorder="1" applyAlignment="1">
      <alignment horizontal="left"/>
    </xf>
    <xf numFmtId="0" fontId="4" fillId="11" borderId="249" xfId="0" applyFont="1" applyFill="1" applyBorder="1"/>
    <xf numFmtId="0" fontId="8" fillId="11" borderId="265" xfId="0" applyFont="1" applyFill="1" applyBorder="1"/>
    <xf numFmtId="0" fontId="4" fillId="0" borderId="249" xfId="0" applyFont="1" applyBorder="1"/>
    <xf numFmtId="0" fontId="4" fillId="0" borderId="256" xfId="0" applyFont="1" applyBorder="1"/>
    <xf numFmtId="0" fontId="22" fillId="0" borderId="313" xfId="0" applyFont="1" applyBorder="1" applyAlignment="1">
      <alignment vertical="center"/>
    </xf>
    <xf numFmtId="0" fontId="4" fillId="0" borderId="106" xfId="0" applyFont="1" applyBorder="1" applyAlignment="1">
      <alignment horizontal="left"/>
    </xf>
    <xf numFmtId="0" fontId="18" fillId="0" borderId="124" xfId="0" applyFont="1" applyBorder="1" applyAlignment="1">
      <alignment horizontal="left" vertical="center" indent="4"/>
    </xf>
    <xf numFmtId="0" fontId="57" fillId="12" borderId="85" xfId="0" applyFont="1" applyFill="1" applyBorder="1" applyAlignment="1">
      <alignment horizontal="center" vertical="center" wrapText="1"/>
    </xf>
    <xf numFmtId="0" fontId="57" fillId="12" borderId="166" xfId="0" applyFont="1" applyFill="1" applyBorder="1" applyAlignment="1">
      <alignment horizontal="center" vertical="center" wrapText="1"/>
    </xf>
    <xf numFmtId="0" fontId="57" fillId="12" borderId="96" xfId="0" applyFont="1" applyFill="1" applyBorder="1" applyAlignment="1">
      <alignment horizontal="center" vertical="center" wrapText="1"/>
    </xf>
    <xf numFmtId="0" fontId="57" fillId="12" borderId="48" xfId="0" applyFont="1" applyFill="1" applyBorder="1" applyAlignment="1">
      <alignment horizontal="center" vertical="center" wrapText="1"/>
    </xf>
    <xf numFmtId="0" fontId="57" fillId="12" borderId="311" xfId="0" applyFont="1" applyFill="1" applyBorder="1" applyAlignment="1">
      <alignment horizontal="center" vertical="center" wrapText="1"/>
    </xf>
    <xf numFmtId="0" fontId="22" fillId="0" borderId="110" xfId="0" applyFont="1" applyBorder="1" applyAlignment="1">
      <alignment vertical="center"/>
    </xf>
    <xf numFmtId="0" fontId="4" fillId="11" borderId="123" xfId="0" applyFont="1" applyFill="1" applyBorder="1"/>
    <xf numFmtId="0" fontId="4" fillId="0" borderId="123" xfId="0" applyFont="1" applyBorder="1"/>
    <xf numFmtId="0" fontId="32" fillId="0" borderId="106" xfId="0" applyFont="1" applyBorder="1" applyAlignment="1">
      <alignment horizontal="left"/>
    </xf>
    <xf numFmtId="0" fontId="9" fillId="0" borderId="3" xfId="0" applyFont="1" applyBorder="1"/>
    <xf numFmtId="0" fontId="57" fillId="12" borderId="310" xfId="0" applyFont="1" applyFill="1" applyBorder="1" applyAlignment="1">
      <alignment horizontal="center" vertical="center" wrapText="1"/>
    </xf>
    <xf numFmtId="0" fontId="57" fillId="12" borderId="52" xfId="0" applyFont="1" applyFill="1" applyBorder="1" applyAlignment="1">
      <alignment horizontal="center" vertical="center" wrapText="1"/>
    </xf>
    <xf numFmtId="0" fontId="4" fillId="11" borderId="0" xfId="0" applyFont="1" applyFill="1"/>
    <xf numFmtId="0" fontId="4" fillId="0" borderId="145" xfId="0" applyFont="1" applyBorder="1"/>
    <xf numFmtId="0" fontId="22" fillId="11" borderId="81" xfId="0" applyFont="1" applyFill="1" applyBorder="1"/>
    <xf numFmtId="0" fontId="22" fillId="0" borderId="81" xfId="0" applyFont="1" applyBorder="1"/>
    <xf numFmtId="3" fontId="22" fillId="11" borderId="287" xfId="0" applyNumberFormat="1" applyFont="1" applyFill="1" applyBorder="1" applyAlignment="1">
      <alignment horizontal="right"/>
    </xf>
    <xf numFmtId="3" fontId="33" fillId="11" borderId="288" xfId="0" applyNumberFormat="1" applyFont="1" applyFill="1" applyBorder="1" applyAlignment="1">
      <alignment horizontal="right"/>
    </xf>
    <xf numFmtId="3" fontId="22" fillId="0" borderId="287" xfId="0" applyNumberFormat="1" applyFont="1" applyBorder="1" applyAlignment="1">
      <alignment horizontal="right"/>
    </xf>
    <xf numFmtId="3" fontId="33" fillId="0" borderId="289" xfId="0" applyNumberFormat="1" applyFont="1" applyBorder="1" applyAlignment="1">
      <alignment horizontal="right"/>
    </xf>
    <xf numFmtId="0" fontId="4" fillId="11" borderId="8" xfId="0" applyFont="1" applyFill="1" applyBorder="1"/>
    <xf numFmtId="0" fontId="4" fillId="0" borderId="8" xfId="0" applyFont="1" applyBorder="1"/>
    <xf numFmtId="0" fontId="8" fillId="0" borderId="0" xfId="0" applyFont="1" applyAlignment="1">
      <alignment horizontal="left"/>
    </xf>
    <xf numFmtId="0" fontId="57" fillId="10" borderId="322" xfId="0" applyFont="1" applyFill="1" applyBorder="1" applyAlignment="1">
      <alignment horizontal="center" vertical="center" wrapText="1"/>
    </xf>
    <xf numFmtId="0" fontId="57" fillId="10" borderId="323" xfId="0" applyFont="1" applyFill="1" applyBorder="1" applyAlignment="1">
      <alignment horizontal="center" vertical="center" wrapText="1"/>
    </xf>
    <xf numFmtId="0" fontId="57" fillId="10" borderId="324" xfId="0" applyFont="1" applyFill="1" applyBorder="1" applyAlignment="1">
      <alignment horizontal="center" vertical="center" wrapText="1"/>
    </xf>
    <xf numFmtId="0" fontId="57" fillId="10" borderId="325" xfId="0" applyFont="1" applyFill="1" applyBorder="1" applyAlignment="1">
      <alignment horizontal="center" vertical="center" wrapText="1"/>
    </xf>
    <xf numFmtId="3" fontId="4" fillId="0" borderId="97" xfId="0" applyNumberFormat="1" applyFont="1" applyBorder="1"/>
    <xf numFmtId="0" fontId="57" fillId="10" borderId="326" xfId="0" applyFont="1" applyFill="1" applyBorder="1" applyAlignment="1">
      <alignment horizontal="center" vertical="center" wrapText="1"/>
    </xf>
    <xf numFmtId="0" fontId="57" fillId="10" borderId="327" xfId="0" applyFont="1" applyFill="1" applyBorder="1" applyAlignment="1">
      <alignment horizontal="center" vertical="center" wrapText="1"/>
    </xf>
    <xf numFmtId="166" fontId="4" fillId="0" borderId="3" xfId="0" applyNumberFormat="1" applyFont="1" applyBorder="1" applyAlignment="1">
      <alignment horizontal="right"/>
    </xf>
    <xf numFmtId="166" fontId="4" fillId="11" borderId="3" xfId="0" applyNumberFormat="1" applyFont="1" applyFill="1" applyBorder="1" applyAlignment="1">
      <alignment horizontal="right"/>
    </xf>
    <xf numFmtId="0" fontId="18" fillId="11" borderId="3" xfId="0" applyFont="1" applyFill="1" applyBorder="1"/>
    <xf numFmtId="166" fontId="4" fillId="0" borderId="7" xfId="0" applyNumberFormat="1" applyFont="1" applyBorder="1" applyAlignment="1">
      <alignment horizontal="right"/>
    </xf>
    <xf numFmtId="166" fontId="4" fillId="11" borderId="7" xfId="0" applyNumberFormat="1" applyFont="1" applyFill="1" applyBorder="1" applyAlignment="1">
      <alignment horizontal="right"/>
    </xf>
    <xf numFmtId="0" fontId="18" fillId="0" borderId="82" xfId="0" applyFont="1" applyBorder="1"/>
    <xf numFmtId="0" fontId="18" fillId="11" borderId="82" xfId="0" applyFont="1" applyFill="1" applyBorder="1"/>
    <xf numFmtId="0" fontId="4" fillId="0" borderId="81" xfId="0" applyFont="1" applyBorder="1" applyAlignment="1">
      <alignment horizontal="right" vertical="center"/>
    </xf>
    <xf numFmtId="3" fontId="4" fillId="0" borderId="123" xfId="0" applyNumberFormat="1" applyFont="1" applyBorder="1" applyAlignment="1">
      <alignment horizontal="right" vertical="center"/>
    </xf>
    <xf numFmtId="3" fontId="4" fillId="0" borderId="17" xfId="0" applyNumberFormat="1" applyFont="1" applyBorder="1" applyAlignment="1">
      <alignment horizontal="right" vertical="center"/>
    </xf>
    <xf numFmtId="3" fontId="4" fillId="0" borderId="76" xfId="0" applyNumberFormat="1" applyFont="1" applyBorder="1"/>
    <xf numFmtId="3" fontId="4" fillId="0" borderId="16" xfId="0" applyNumberFormat="1" applyFont="1" applyBorder="1" applyAlignment="1">
      <alignment horizontal="right" vertical="center"/>
    </xf>
    <xf numFmtId="166" fontId="4" fillId="0" borderId="106" xfId="0" applyNumberFormat="1" applyFont="1" applyBorder="1" applyAlignment="1">
      <alignment horizontal="right" vertical="center"/>
    </xf>
    <xf numFmtId="0" fontId="4" fillId="11" borderId="145" xfId="0" applyFont="1" applyFill="1" applyBorder="1" applyAlignment="1">
      <alignment horizontal="left" vertical="center" indent="1"/>
    </xf>
    <xf numFmtId="166" fontId="4" fillId="11" borderId="1" xfId="0" applyNumberFormat="1" applyFont="1" applyFill="1" applyBorder="1" applyAlignment="1">
      <alignment horizontal="right" vertical="center"/>
    </xf>
    <xf numFmtId="0" fontId="29" fillId="10" borderId="195" xfId="0" applyFont="1" applyFill="1" applyBorder="1" applyAlignment="1">
      <alignment horizontal="center" vertical="center" textRotation="90" wrapText="1"/>
    </xf>
    <xf numFmtId="0" fontId="29" fillId="10" borderId="67" xfId="0" applyFont="1" applyFill="1" applyBorder="1" applyAlignment="1">
      <alignment horizontal="center" vertical="center" textRotation="90" wrapText="1"/>
    </xf>
    <xf numFmtId="0" fontId="29" fillId="10" borderId="70" xfId="0" applyFont="1" applyFill="1" applyBorder="1" applyAlignment="1">
      <alignment horizontal="center" vertical="center" textRotation="90" wrapText="1"/>
    </xf>
    <xf numFmtId="0" fontId="82" fillId="0" borderId="0" xfId="0" applyFont="1" applyAlignment="1">
      <alignment vertical="center"/>
    </xf>
    <xf numFmtId="0" fontId="4" fillId="0" borderId="8" xfId="0" applyFont="1" applyBorder="1" applyAlignment="1">
      <alignment horizontal="left" vertical="center"/>
    </xf>
    <xf numFmtId="0" fontId="83" fillId="0" borderId="0" xfId="0" applyFont="1" applyAlignment="1">
      <alignment vertical="center"/>
    </xf>
    <xf numFmtId="0" fontId="4" fillId="11" borderId="145" xfId="0" applyFont="1" applyFill="1" applyBorder="1" applyAlignment="1">
      <alignment horizontal="left" vertical="center" indent="2"/>
    </xf>
    <xf numFmtId="0" fontId="4" fillId="0" borderId="145" xfId="0" applyFont="1" applyBorder="1" applyAlignment="1">
      <alignment horizontal="left" vertical="center" indent="4"/>
    </xf>
    <xf numFmtId="166" fontId="32" fillId="11" borderId="332" xfId="0" applyNumberFormat="1" applyFont="1" applyFill="1" applyBorder="1" applyAlignment="1">
      <alignment horizontal="right"/>
    </xf>
    <xf numFmtId="166" fontId="32" fillId="11" borderId="328" xfId="0" applyNumberFormat="1" applyFont="1" applyFill="1" applyBorder="1" applyAlignment="1">
      <alignment horizontal="right"/>
    </xf>
    <xf numFmtId="166" fontId="32" fillId="11" borderId="106" xfId="0" applyNumberFormat="1" applyFont="1" applyFill="1" applyBorder="1" applyAlignment="1">
      <alignment horizontal="right"/>
    </xf>
    <xf numFmtId="166" fontId="18" fillId="0" borderId="285" xfId="0" applyNumberFormat="1" applyFont="1" applyBorder="1" applyAlignment="1">
      <alignment horizontal="right"/>
    </xf>
    <xf numFmtId="166" fontId="18" fillId="0" borderId="3" xfId="0" applyNumberFormat="1" applyFont="1" applyBorder="1" applyAlignment="1">
      <alignment horizontal="right"/>
    </xf>
    <xf numFmtId="166" fontId="18" fillId="0" borderId="145" xfId="0" applyNumberFormat="1" applyFont="1" applyBorder="1" applyAlignment="1">
      <alignment horizontal="right"/>
    </xf>
    <xf numFmtId="166" fontId="18" fillId="11" borderId="285" xfId="0" applyNumberFormat="1" applyFont="1" applyFill="1" applyBorder="1" applyAlignment="1">
      <alignment horizontal="right"/>
    </xf>
    <xf numFmtId="166" fontId="4" fillId="0" borderId="119" xfId="0" applyNumberFormat="1" applyFont="1" applyBorder="1" applyAlignment="1">
      <alignment horizontal="right"/>
    </xf>
    <xf numFmtId="0" fontId="4" fillId="11" borderId="2" xfId="0" applyFont="1" applyFill="1" applyBorder="1" applyAlignment="1">
      <alignment horizontal="left" vertical="center" indent="2"/>
    </xf>
    <xf numFmtId="166" fontId="4" fillId="11" borderId="119" xfId="0" applyNumberFormat="1" applyFont="1" applyFill="1" applyBorder="1" applyAlignment="1">
      <alignment horizontal="right"/>
    </xf>
    <xf numFmtId="166" fontId="4" fillId="0" borderId="141" xfId="0" applyNumberFormat="1" applyFont="1" applyBorder="1" applyAlignment="1">
      <alignment horizontal="right"/>
    </xf>
    <xf numFmtId="166" fontId="4" fillId="0" borderId="76" xfId="0" applyNumberFormat="1" applyFont="1" applyBorder="1" applyAlignment="1">
      <alignment horizontal="right"/>
    </xf>
    <xf numFmtId="166" fontId="4" fillId="0" borderId="81" xfId="0" applyNumberFormat="1" applyFont="1" applyBorder="1" applyAlignment="1">
      <alignment horizontal="right"/>
    </xf>
    <xf numFmtId="166" fontId="4" fillId="0" borderId="119" xfId="0" applyNumberFormat="1" applyFont="1" applyBorder="1" applyAlignment="1">
      <alignment horizontal="right" vertical="center"/>
    </xf>
    <xf numFmtId="166" fontId="4" fillId="0" borderId="141" xfId="0" applyNumberFormat="1" applyFont="1" applyBorder="1" applyAlignment="1">
      <alignment horizontal="right" vertical="center"/>
    </xf>
    <xf numFmtId="166" fontId="4" fillId="0" borderId="124" xfId="0" applyNumberFormat="1" applyFont="1" applyBorder="1" applyAlignment="1">
      <alignment horizontal="right" vertical="center"/>
    </xf>
    <xf numFmtId="166" fontId="4" fillId="0" borderId="142" xfId="0" applyNumberFormat="1" applyFont="1" applyBorder="1" applyAlignment="1">
      <alignment horizontal="right" vertical="center"/>
    </xf>
    <xf numFmtId="0" fontId="57" fillId="10" borderId="67" xfId="0" applyFont="1" applyFill="1" applyBorder="1" applyAlignment="1">
      <alignment horizontal="center" vertical="center" wrapText="1"/>
    </xf>
    <xf numFmtId="0" fontId="4" fillId="0" borderId="226" xfId="0" applyFont="1" applyBorder="1" applyAlignment="1">
      <alignment horizontal="left" vertical="center" wrapText="1"/>
    </xf>
    <xf numFmtId="0" fontId="4" fillId="0" borderId="226" xfId="0" applyFont="1" applyBorder="1" applyAlignment="1">
      <alignment horizontal="left" vertical="center" wrapText="1" indent="2"/>
    </xf>
    <xf numFmtId="0" fontId="4" fillId="0" borderId="145" xfId="0" applyFont="1" applyBorder="1" applyAlignment="1">
      <alignment horizontal="left" vertical="center" indent="3"/>
    </xf>
    <xf numFmtId="3" fontId="59" fillId="0" borderId="82" xfId="0" applyNumberFormat="1" applyFont="1" applyBorder="1" applyAlignment="1">
      <alignment horizontal="right"/>
    </xf>
    <xf numFmtId="3" fontId="59" fillId="0" borderId="76" xfId="0" applyNumberFormat="1" applyFont="1" applyBorder="1" applyAlignment="1">
      <alignment horizontal="right"/>
    </xf>
    <xf numFmtId="3" fontId="3" fillId="11" borderId="214" xfId="0" applyNumberFormat="1" applyFont="1" applyFill="1" applyBorder="1" applyAlignment="1">
      <alignment horizontal="right"/>
    </xf>
    <xf numFmtId="3" fontId="3" fillId="11" borderId="7" xfId="0" applyNumberFormat="1" applyFont="1" applyFill="1" applyBorder="1" applyAlignment="1">
      <alignment horizontal="right"/>
    </xf>
    <xf numFmtId="3" fontId="3" fillId="11" borderId="11" xfId="0" applyNumberFormat="1" applyFont="1" applyFill="1" applyBorder="1" applyAlignment="1">
      <alignment horizontal="right"/>
    </xf>
    <xf numFmtId="166" fontId="59" fillId="0" borderId="285" xfId="0" applyNumberFormat="1" applyFont="1" applyBorder="1" applyAlignment="1">
      <alignment horizontal="right"/>
    </xf>
    <xf numFmtId="166" fontId="59" fillId="11" borderId="285" xfId="0" applyNumberFormat="1" applyFont="1" applyFill="1" applyBorder="1" applyAlignment="1">
      <alignment horizontal="right"/>
    </xf>
    <xf numFmtId="166" fontId="59" fillId="0" borderId="121" xfId="0" applyNumberFormat="1" applyFont="1" applyBorder="1" applyAlignment="1">
      <alignment horizontal="right"/>
    </xf>
    <xf numFmtId="3" fontId="59" fillId="11" borderId="11" xfId="0" applyNumberFormat="1" applyFont="1" applyFill="1" applyBorder="1"/>
    <xf numFmtId="0" fontId="4" fillId="11" borderId="2" xfId="0" applyFont="1" applyFill="1" applyBorder="1" applyAlignment="1">
      <alignment horizontal="left" vertical="center" indent="1"/>
    </xf>
    <xf numFmtId="0" fontId="4" fillId="0" borderId="0" xfId="0" applyFont="1" applyAlignment="1">
      <alignment horizontal="left" indent="4"/>
    </xf>
    <xf numFmtId="166" fontId="4" fillId="11" borderId="1" xfId="2" applyNumberFormat="1" applyFont="1" applyFill="1" applyBorder="1" applyAlignment="1">
      <alignment horizontal="right"/>
    </xf>
    <xf numFmtId="0" fontId="57" fillId="10" borderId="67" xfId="0" applyFont="1" applyFill="1" applyBorder="1" applyAlignment="1">
      <alignment horizontal="center" vertical="center"/>
    </xf>
    <xf numFmtId="3" fontId="4" fillId="0" borderId="11" xfId="0" applyNumberFormat="1" applyFont="1" applyBorder="1"/>
    <xf numFmtId="0" fontId="29" fillId="10" borderId="334" xfId="0" applyFont="1" applyFill="1" applyBorder="1" applyAlignment="1">
      <alignment vertical="center"/>
    </xf>
    <xf numFmtId="3" fontId="32" fillId="11" borderId="76" xfId="0" applyNumberFormat="1" applyFont="1" applyFill="1" applyBorder="1"/>
    <xf numFmtId="165" fontId="32" fillId="11" borderId="213" xfId="0" applyNumberFormat="1" applyFont="1" applyFill="1" applyBorder="1"/>
    <xf numFmtId="3" fontId="32" fillId="11" borderId="82" xfId="0" applyNumberFormat="1" applyFont="1" applyFill="1" applyBorder="1"/>
    <xf numFmtId="167" fontId="32" fillId="11" borderId="213" xfId="0" applyNumberFormat="1" applyFont="1" applyFill="1" applyBorder="1"/>
    <xf numFmtId="167" fontId="32" fillId="11" borderId="76" xfId="0" applyNumberFormat="1" applyFont="1" applyFill="1" applyBorder="1"/>
    <xf numFmtId="165" fontId="32" fillId="11" borderId="76" xfId="0" applyNumberFormat="1" applyFont="1" applyFill="1" applyBorder="1"/>
    <xf numFmtId="3" fontId="4" fillId="0" borderId="7" xfId="0" applyNumberFormat="1" applyFont="1" applyBorder="1" applyAlignment="1">
      <alignment horizontal="right"/>
    </xf>
    <xf numFmtId="167" fontId="4" fillId="0" borderId="214" xfId="0" applyNumberFormat="1" applyFont="1" applyBorder="1" applyAlignment="1">
      <alignment horizontal="right"/>
    </xf>
    <xf numFmtId="167" fontId="4" fillId="0" borderId="11" xfId="0" applyNumberFormat="1" applyFont="1" applyBorder="1" applyAlignment="1">
      <alignment horizontal="right"/>
    </xf>
    <xf numFmtId="165" fontId="32" fillId="0" borderId="213" xfId="0" applyNumberFormat="1" applyFont="1" applyBorder="1"/>
    <xf numFmtId="3" fontId="32" fillId="0" borderId="82" xfId="0" applyNumberFormat="1" applyFont="1" applyBorder="1"/>
    <xf numFmtId="167" fontId="32" fillId="0" borderId="213" xfId="0" applyNumberFormat="1" applyFont="1" applyBorder="1"/>
    <xf numFmtId="167" fontId="32" fillId="0" borderId="76" xfId="0" applyNumberFormat="1" applyFont="1" applyBorder="1"/>
    <xf numFmtId="3" fontId="32" fillId="0" borderId="76" xfId="0" applyNumberFormat="1" applyFont="1" applyBorder="1"/>
    <xf numFmtId="165" fontId="32" fillId="0" borderId="76" xfId="0" applyNumberFormat="1" applyFont="1" applyBorder="1"/>
    <xf numFmtId="0" fontId="22" fillId="14" borderId="258" xfId="0" applyFont="1" applyFill="1" applyBorder="1" applyAlignment="1">
      <alignment vertical="center"/>
    </xf>
    <xf numFmtId="165" fontId="32" fillId="11" borderId="258" xfId="0" applyNumberFormat="1" applyFont="1" applyFill="1" applyBorder="1"/>
    <xf numFmtId="3" fontId="32" fillId="11" borderId="293" xfId="0" applyNumberFormat="1" applyFont="1" applyFill="1" applyBorder="1"/>
    <xf numFmtId="167" fontId="32" fillId="11" borderId="258" xfId="0" applyNumberFormat="1" applyFont="1" applyFill="1" applyBorder="1"/>
    <xf numFmtId="167" fontId="32" fillId="11" borderId="78" xfId="0" applyNumberFormat="1" applyFont="1" applyFill="1" applyBorder="1"/>
    <xf numFmtId="3" fontId="32" fillId="11" borderId="78" xfId="0" applyNumberFormat="1" applyFont="1" applyFill="1" applyBorder="1"/>
    <xf numFmtId="165" fontId="32" fillId="11" borderId="78" xfId="0" applyNumberFormat="1" applyFont="1" applyFill="1" applyBorder="1"/>
    <xf numFmtId="0" fontId="4" fillId="0" borderId="214" xfId="0" applyFont="1" applyBorder="1" applyAlignment="1">
      <alignment horizontal="left" vertical="center"/>
    </xf>
    <xf numFmtId="165" fontId="32" fillId="0" borderId="214" xfId="0" applyNumberFormat="1" applyFont="1" applyBorder="1"/>
    <xf numFmtId="167" fontId="32" fillId="0" borderId="214" xfId="0" applyNumberFormat="1" applyFont="1" applyBorder="1"/>
    <xf numFmtId="167" fontId="32" fillId="0" borderId="11" xfId="0" applyNumberFormat="1" applyFont="1" applyBorder="1"/>
    <xf numFmtId="3" fontId="32" fillId="0" borderId="11" xfId="0" applyNumberFormat="1" applyFont="1" applyBorder="1"/>
    <xf numFmtId="165" fontId="32" fillId="0" borderId="11" xfId="0" applyNumberFormat="1" applyFont="1" applyBorder="1"/>
    <xf numFmtId="0" fontId="32" fillId="0" borderId="145" xfId="0" applyFont="1" applyBorder="1" applyAlignment="1">
      <alignment horizontal="left" vertical="center" indent="3"/>
    </xf>
    <xf numFmtId="165" fontId="32" fillId="0" borderId="145" xfId="0" applyNumberFormat="1" applyFont="1" applyBorder="1"/>
    <xf numFmtId="3" fontId="32" fillId="0" borderId="3" xfId="0" applyNumberFormat="1" applyFont="1" applyBorder="1" applyProtection="1">
      <protection locked="0"/>
    </xf>
    <xf numFmtId="167" fontId="32" fillId="0" borderId="145" xfId="0" applyNumberFormat="1" applyFont="1" applyBorder="1"/>
    <xf numFmtId="167" fontId="32" fillId="0" borderId="1" xfId="0" applyNumberFormat="1" applyFont="1" applyBorder="1"/>
    <xf numFmtId="3" fontId="32" fillId="0" borderId="1" xfId="0" applyNumberFormat="1" applyFont="1" applyBorder="1" applyProtection="1">
      <protection locked="0"/>
    </xf>
    <xf numFmtId="165" fontId="32" fillId="0" borderId="1" xfId="0" applyNumberFormat="1" applyFont="1" applyBorder="1"/>
    <xf numFmtId="0" fontId="32" fillId="0" borderId="145" xfId="0" applyFont="1" applyBorder="1" applyAlignment="1">
      <alignment horizontal="left" vertical="center" indent="1"/>
    </xf>
    <xf numFmtId="165" fontId="32" fillId="0" borderId="145" xfId="0" applyNumberFormat="1" applyFont="1" applyBorder="1" applyAlignment="1">
      <alignment horizontal="right"/>
    </xf>
    <xf numFmtId="167" fontId="32" fillId="0" borderId="1" xfId="0" applyNumberFormat="1" applyFont="1" applyBorder="1" applyAlignment="1">
      <alignment horizontal="right"/>
    </xf>
    <xf numFmtId="0" fontId="32" fillId="0" borderId="145" xfId="0" applyFont="1" applyBorder="1" applyAlignment="1">
      <alignment horizontal="left" vertical="center"/>
    </xf>
    <xf numFmtId="3" fontId="32" fillId="0" borderId="1" xfId="0" applyNumberFormat="1" applyFont="1" applyBorder="1"/>
    <xf numFmtId="3" fontId="4" fillId="0" borderId="3" xfId="0" applyNumberFormat="1" applyFont="1" applyBorder="1" applyAlignment="1">
      <alignment horizontal="right"/>
    </xf>
    <xf numFmtId="167" fontId="4" fillId="0" borderId="145" xfId="0" applyNumberFormat="1" applyFont="1" applyBorder="1" applyAlignment="1">
      <alignment horizontal="right"/>
    </xf>
    <xf numFmtId="167" fontId="4" fillId="0" borderId="1" xfId="0" applyNumberFormat="1" applyFont="1" applyBorder="1" applyAlignment="1">
      <alignment horizontal="right"/>
    </xf>
    <xf numFmtId="0" fontId="22" fillId="14" borderId="213" xfId="0" applyFont="1" applyFill="1" applyBorder="1" applyAlignment="1">
      <alignment vertical="center"/>
    </xf>
    <xf numFmtId="3" fontId="32" fillId="0" borderId="7" xfId="0" applyNumberFormat="1" applyFont="1" applyBorder="1" applyProtection="1">
      <protection locked="0"/>
    </xf>
    <xf numFmtId="3" fontId="32" fillId="0" borderId="11" xfId="0" applyNumberFormat="1" applyFont="1" applyBorder="1" applyProtection="1">
      <protection locked="0"/>
    </xf>
    <xf numFmtId="0" fontId="17" fillId="14" borderId="213" xfId="0" applyFont="1" applyFill="1" applyBorder="1" applyAlignment="1">
      <alignment vertical="center"/>
    </xf>
    <xf numFmtId="0" fontId="32" fillId="0" borderId="214" xfId="0" applyFont="1" applyBorder="1" applyAlignment="1">
      <alignment horizontal="left" vertical="center" indent="1"/>
    </xf>
    <xf numFmtId="0" fontId="18" fillId="14" borderId="145" xfId="0" applyFont="1" applyFill="1" applyBorder="1"/>
    <xf numFmtId="3" fontId="32" fillId="11" borderId="3" xfId="0" applyNumberFormat="1" applyFont="1" applyFill="1" applyBorder="1"/>
    <xf numFmtId="165" fontId="32" fillId="11" borderId="145" xfId="0" applyNumberFormat="1" applyFont="1" applyFill="1" applyBorder="1"/>
    <xf numFmtId="3" fontId="32" fillId="11" borderId="3" xfId="0" applyNumberFormat="1" applyFont="1" applyFill="1" applyBorder="1" applyProtection="1">
      <protection locked="0"/>
    </xf>
    <xf numFmtId="167" fontId="32" fillId="11" borderId="145" xfId="0" applyNumberFormat="1" applyFont="1" applyFill="1" applyBorder="1"/>
    <xf numFmtId="167" fontId="32" fillId="11" borderId="1" xfId="0" applyNumberFormat="1" applyFont="1" applyFill="1" applyBorder="1"/>
    <xf numFmtId="3" fontId="32" fillId="11" borderId="1" xfId="0" applyNumberFormat="1" applyFont="1" applyFill="1" applyBorder="1" applyProtection="1">
      <protection locked="0"/>
    </xf>
    <xf numFmtId="165" fontId="32" fillId="11" borderId="1" xfId="0" applyNumberFormat="1" applyFont="1" applyFill="1" applyBorder="1"/>
    <xf numFmtId="3" fontId="32" fillId="11" borderId="335" xfId="0" applyNumberFormat="1" applyFont="1" applyFill="1" applyBorder="1"/>
    <xf numFmtId="167" fontId="32" fillId="11" borderId="77" xfId="0" applyNumberFormat="1" applyFont="1" applyFill="1" applyBorder="1"/>
    <xf numFmtId="3" fontId="32" fillId="11" borderId="77" xfId="0" applyNumberFormat="1" applyFont="1" applyFill="1" applyBorder="1"/>
    <xf numFmtId="165" fontId="32" fillId="11" borderId="77" xfId="0" applyNumberFormat="1" applyFont="1" applyFill="1" applyBorder="1"/>
    <xf numFmtId="3" fontId="4" fillId="0" borderId="145" xfId="0" applyNumberFormat="1" applyFont="1" applyBorder="1" applyAlignment="1">
      <alignment horizontal="right"/>
    </xf>
    <xf numFmtId="167" fontId="4" fillId="0" borderId="3" xfId="0" applyNumberFormat="1" applyFont="1" applyBorder="1" applyAlignment="1">
      <alignment horizontal="right"/>
    </xf>
    <xf numFmtId="3" fontId="32" fillId="14" borderId="107" xfId="0" applyNumberFormat="1" applyFont="1" applyFill="1" applyBorder="1" applyAlignment="1">
      <alignment horizontal="right" vertical="center"/>
    </xf>
    <xf numFmtId="165" fontId="32" fillId="14" borderId="81" xfId="0" applyNumberFormat="1" applyFont="1" applyFill="1" applyBorder="1" applyAlignment="1">
      <alignment horizontal="right" vertical="center"/>
    </xf>
    <xf numFmtId="167" fontId="32" fillId="14" borderId="81" xfId="0" applyNumberFormat="1" applyFont="1" applyFill="1" applyBorder="1" applyAlignment="1">
      <alignment horizontal="right" vertical="center"/>
    </xf>
    <xf numFmtId="167" fontId="32" fillId="14" borderId="76" xfId="0" applyNumberFormat="1" applyFont="1" applyFill="1" applyBorder="1" applyAlignment="1">
      <alignment horizontal="right" vertical="center"/>
    </xf>
    <xf numFmtId="3" fontId="32" fillId="14" borderId="76" xfId="0" applyNumberFormat="1" applyFont="1" applyFill="1" applyBorder="1" applyAlignment="1">
      <alignment horizontal="right" vertical="center"/>
    </xf>
    <xf numFmtId="165" fontId="32" fillId="14" borderId="76" xfId="0" applyNumberFormat="1" applyFont="1" applyFill="1" applyBorder="1" applyAlignment="1">
      <alignment horizontal="right" vertical="center"/>
    </xf>
    <xf numFmtId="167" fontId="4" fillId="0" borderId="8" xfId="0" applyNumberFormat="1" applyFont="1" applyBorder="1" applyAlignment="1">
      <alignment horizontal="right"/>
    </xf>
    <xf numFmtId="165" fontId="32" fillId="0" borderId="81" xfId="0" applyNumberFormat="1" applyFont="1" applyBorder="1" applyAlignment="1">
      <alignment horizontal="right" vertical="center"/>
    </xf>
    <xf numFmtId="167" fontId="32" fillId="0" borderId="81" xfId="0" applyNumberFormat="1" applyFont="1" applyBorder="1" applyAlignment="1">
      <alignment horizontal="right" vertical="center"/>
    </xf>
    <xf numFmtId="167" fontId="32" fillId="0" borderId="76" xfId="0" applyNumberFormat="1" applyFont="1" applyBorder="1" applyAlignment="1">
      <alignment horizontal="right" vertical="center"/>
    </xf>
    <xf numFmtId="165" fontId="32" fillId="0" borderId="76" xfId="0" applyNumberFormat="1" applyFont="1" applyBorder="1" applyAlignment="1">
      <alignment horizontal="right" vertical="center"/>
    </xf>
    <xf numFmtId="3" fontId="32" fillId="14" borderId="125" xfId="0" applyNumberFormat="1" applyFont="1" applyFill="1" applyBorder="1" applyAlignment="1">
      <alignment horizontal="right" vertical="center"/>
    </xf>
    <xf numFmtId="165" fontId="32" fillId="14" borderId="110" xfId="0" applyNumberFormat="1" applyFont="1" applyFill="1" applyBorder="1" applyAlignment="1">
      <alignment horizontal="right" vertical="center"/>
    </xf>
    <xf numFmtId="167" fontId="32" fillId="14" borderId="110" xfId="0" applyNumberFormat="1" applyFont="1" applyFill="1" applyBorder="1" applyAlignment="1">
      <alignment horizontal="right" vertical="center"/>
    </xf>
    <xf numFmtId="167" fontId="32" fillId="14" borderId="78" xfId="0" applyNumberFormat="1" applyFont="1" applyFill="1" applyBorder="1" applyAlignment="1">
      <alignment horizontal="right" vertical="center"/>
    </xf>
    <xf numFmtId="3" fontId="32" fillId="14" borderId="78" xfId="0" applyNumberFormat="1" applyFont="1" applyFill="1" applyBorder="1" applyAlignment="1">
      <alignment horizontal="right" vertical="center"/>
    </xf>
    <xf numFmtId="165" fontId="32" fillId="14" borderId="78" xfId="0" applyNumberFormat="1" applyFont="1" applyFill="1" applyBorder="1" applyAlignment="1">
      <alignment horizontal="right" vertical="center"/>
    </xf>
    <xf numFmtId="3" fontId="32" fillId="14" borderId="77" xfId="0" applyNumberFormat="1" applyFont="1" applyFill="1" applyBorder="1" applyAlignment="1">
      <alignment horizontal="right" vertical="center"/>
    </xf>
    <xf numFmtId="167" fontId="32" fillId="14" borderId="77" xfId="0" applyNumberFormat="1" applyFont="1" applyFill="1" applyBorder="1" applyAlignment="1">
      <alignment horizontal="right" vertical="center"/>
    </xf>
    <xf numFmtId="165" fontId="32" fillId="14" borderId="77" xfId="0" applyNumberFormat="1" applyFont="1" applyFill="1" applyBorder="1" applyAlignment="1">
      <alignment horizontal="right" vertical="center"/>
    </xf>
    <xf numFmtId="3" fontId="32" fillId="0" borderId="108" xfId="0" applyNumberFormat="1" applyFont="1" applyBorder="1" applyAlignment="1">
      <alignment horizontal="right" vertical="center"/>
    </xf>
    <xf numFmtId="165" fontId="32" fillId="0" borderId="8" xfId="0" applyNumberFormat="1" applyFont="1" applyBorder="1" applyAlignment="1">
      <alignment horizontal="right" vertical="center"/>
    </xf>
    <xf numFmtId="167" fontId="32" fillId="0" borderId="8" xfId="0" applyNumberFormat="1" applyFont="1" applyBorder="1" applyAlignment="1">
      <alignment horizontal="right" vertical="center"/>
    </xf>
    <xf numFmtId="167" fontId="32" fillId="0" borderId="11" xfId="0" applyNumberFormat="1" applyFont="1" applyBorder="1" applyAlignment="1">
      <alignment horizontal="right" vertical="center"/>
    </xf>
    <xf numFmtId="3" fontId="32" fillId="0" borderId="11" xfId="0" applyNumberFormat="1" applyFont="1" applyBorder="1" applyAlignment="1">
      <alignment horizontal="right" vertical="center"/>
    </xf>
    <xf numFmtId="165" fontId="32" fillId="0" borderId="11" xfId="0" applyNumberFormat="1" applyFont="1" applyBorder="1" applyAlignment="1">
      <alignment horizontal="right" vertical="center"/>
    </xf>
    <xf numFmtId="0" fontId="32" fillId="0" borderId="2" xfId="0" applyFont="1" applyBorder="1" applyAlignment="1">
      <alignment horizontal="left" vertical="center" indent="3"/>
    </xf>
    <xf numFmtId="165" fontId="32" fillId="0" borderId="2" xfId="0" applyNumberFormat="1" applyFont="1" applyBorder="1" applyAlignment="1">
      <alignment horizontal="right" vertical="center"/>
    </xf>
    <xf numFmtId="167" fontId="32" fillId="0" borderId="2" xfId="0" applyNumberFormat="1" applyFont="1" applyBorder="1" applyAlignment="1">
      <alignment horizontal="right" vertical="center"/>
    </xf>
    <xf numFmtId="167" fontId="32" fillId="0" borderId="1" xfId="0" applyNumberFormat="1" applyFont="1" applyBorder="1" applyAlignment="1">
      <alignment horizontal="right" vertical="center"/>
    </xf>
    <xf numFmtId="165" fontId="32" fillId="0" borderId="1" xfId="0" applyNumberFormat="1" applyFont="1" applyBorder="1" applyAlignment="1">
      <alignment horizontal="right" vertical="center"/>
    </xf>
    <xf numFmtId="0" fontId="32" fillId="0" borderId="2" xfId="0" applyFont="1" applyBorder="1" applyAlignment="1">
      <alignment horizontal="left" vertical="center"/>
    </xf>
    <xf numFmtId="3" fontId="32" fillId="0" borderId="97" xfId="0" applyNumberFormat="1" applyFont="1" applyBorder="1" applyAlignment="1">
      <alignment vertical="center"/>
    </xf>
    <xf numFmtId="167" fontId="32" fillId="0" borderId="2" xfId="0" applyNumberFormat="1" applyFont="1" applyBorder="1" applyAlignment="1">
      <alignment vertical="center"/>
    </xf>
    <xf numFmtId="167" fontId="32" fillId="0" borderId="1" xfId="0" applyNumberFormat="1" applyFont="1" applyBorder="1" applyAlignment="1">
      <alignment vertical="center"/>
    </xf>
    <xf numFmtId="3" fontId="32" fillId="0" borderId="1" xfId="0" applyNumberFormat="1" applyFont="1" applyBorder="1" applyAlignment="1">
      <alignment vertical="center"/>
    </xf>
    <xf numFmtId="0" fontId="4" fillId="0" borderId="1" xfId="0" applyFont="1" applyBorder="1" applyAlignment="1">
      <alignment horizontal="left" vertical="center" indent="3"/>
    </xf>
    <xf numFmtId="167" fontId="4" fillId="0" borderId="2" xfId="0" applyNumberFormat="1" applyFont="1" applyBorder="1" applyAlignment="1">
      <alignment horizontal="right"/>
    </xf>
    <xf numFmtId="0" fontId="4" fillId="0" borderId="11" xfId="0" applyFont="1" applyBorder="1" applyAlignment="1">
      <alignment horizontal="left" vertical="center" indent="1"/>
    </xf>
    <xf numFmtId="3" fontId="32" fillId="0" borderId="127" xfId="0" applyNumberFormat="1" applyFont="1" applyBorder="1" applyAlignment="1">
      <alignment horizontal="right" vertical="center"/>
    </xf>
    <xf numFmtId="0" fontId="32" fillId="0" borderId="0" xfId="0" applyFont="1" applyAlignment="1">
      <alignment horizontal="left" vertical="center" indent="3"/>
    </xf>
    <xf numFmtId="0" fontId="32" fillId="0" borderId="11" xfId="0" applyFont="1" applyBorder="1" applyAlignment="1">
      <alignment horizontal="left" vertical="center" indent="1"/>
    </xf>
    <xf numFmtId="0" fontId="32" fillId="0" borderId="1" xfId="0" applyFont="1" applyBorder="1" applyAlignment="1">
      <alignment horizontal="left" vertical="center" indent="1"/>
    </xf>
    <xf numFmtId="3" fontId="32" fillId="14" borderId="97" xfId="0" applyNumberFormat="1" applyFont="1" applyFill="1" applyBorder="1" applyAlignment="1">
      <alignment horizontal="right" vertical="center"/>
    </xf>
    <xf numFmtId="165" fontId="32" fillId="14" borderId="2" xfId="0" applyNumberFormat="1" applyFont="1" applyFill="1" applyBorder="1" applyAlignment="1">
      <alignment horizontal="right" vertical="center"/>
    </xf>
    <xf numFmtId="167" fontId="32" fillId="14" borderId="2" xfId="0" applyNumberFormat="1" applyFont="1" applyFill="1" applyBorder="1" applyAlignment="1">
      <alignment horizontal="right" vertical="center"/>
    </xf>
    <xf numFmtId="167" fontId="32" fillId="14" borderId="1" xfId="0" applyNumberFormat="1" applyFont="1" applyFill="1" applyBorder="1" applyAlignment="1">
      <alignment horizontal="right" vertical="center"/>
    </xf>
    <xf numFmtId="165" fontId="32" fillId="14" borderId="1" xfId="0" applyNumberFormat="1" applyFont="1" applyFill="1" applyBorder="1" applyAlignment="1">
      <alignment horizontal="right" vertical="center"/>
    </xf>
    <xf numFmtId="3" fontId="32" fillId="0" borderId="78" xfId="0" applyNumberFormat="1" applyFont="1" applyBorder="1" applyAlignment="1">
      <alignment horizontal="right" vertical="center"/>
    </xf>
    <xf numFmtId="165" fontId="32" fillId="0" borderId="78" xfId="0" applyNumberFormat="1" applyFont="1" applyBorder="1" applyAlignment="1">
      <alignment horizontal="right" vertical="center"/>
    </xf>
    <xf numFmtId="167" fontId="32" fillId="0" borderId="78" xfId="0" applyNumberFormat="1" applyFont="1" applyBorder="1" applyAlignment="1">
      <alignment horizontal="right" vertical="center"/>
    </xf>
    <xf numFmtId="0" fontId="32" fillId="0" borderId="1" xfId="0" applyFont="1" applyBorder="1" applyAlignment="1">
      <alignment horizontal="left" vertical="center" indent="3"/>
    </xf>
    <xf numFmtId="167" fontId="4" fillId="0" borderId="76" xfId="0" applyNumberFormat="1" applyFont="1" applyBorder="1"/>
    <xf numFmtId="167" fontId="4" fillId="0" borderId="11" xfId="0" applyNumberFormat="1" applyFont="1" applyBorder="1"/>
    <xf numFmtId="0" fontId="22" fillId="0" borderId="1" xfId="0" applyFont="1" applyBorder="1" applyAlignment="1">
      <alignment vertical="center"/>
    </xf>
    <xf numFmtId="167" fontId="4" fillId="0" borderId="1" xfId="0" applyNumberFormat="1" applyFont="1" applyBorder="1"/>
    <xf numFmtId="0" fontId="22" fillId="0" borderId="294" xfId="0" applyFont="1" applyBorder="1" applyAlignment="1">
      <alignment horizontal="left" vertical="center" wrapText="1"/>
    </xf>
    <xf numFmtId="0" fontId="22" fillId="11" borderId="336" xfId="0" applyFont="1" applyFill="1" applyBorder="1" applyAlignment="1">
      <alignment horizontal="left" vertical="center" wrapText="1"/>
    </xf>
    <xf numFmtId="3" fontId="32" fillId="0" borderId="107" xfId="0" applyNumberFormat="1" applyFont="1" applyBorder="1" applyAlignment="1">
      <alignment vertical="center"/>
    </xf>
    <xf numFmtId="167" fontId="32" fillId="0" borderId="81" xfId="0" applyNumberFormat="1" applyFont="1" applyBorder="1" applyAlignment="1">
      <alignment vertical="center"/>
    </xf>
    <xf numFmtId="3" fontId="32" fillId="11" borderId="107" xfId="0" applyNumberFormat="1" applyFont="1" applyFill="1" applyBorder="1" applyAlignment="1">
      <alignment vertical="center"/>
    </xf>
    <xf numFmtId="167" fontId="32" fillId="11" borderId="81" xfId="0" applyNumberFormat="1" applyFont="1" applyFill="1" applyBorder="1" applyAlignment="1">
      <alignment vertical="center"/>
    </xf>
    <xf numFmtId="3" fontId="32" fillId="0" borderId="76" xfId="0" applyNumberFormat="1" applyFont="1" applyBorder="1" applyAlignment="1" applyProtection="1">
      <alignment vertical="center"/>
      <protection locked="0"/>
    </xf>
    <xf numFmtId="167" fontId="32" fillId="0" borderId="76" xfId="0" applyNumberFormat="1" applyFont="1" applyBorder="1" applyAlignment="1">
      <alignment vertical="center"/>
    </xf>
    <xf numFmtId="3" fontId="32" fillId="11" borderId="7" xfId="0" applyNumberFormat="1" applyFont="1" applyFill="1" applyBorder="1"/>
    <xf numFmtId="3" fontId="32" fillId="0" borderId="82" xfId="0" applyNumberFormat="1" applyFont="1" applyBorder="1" applyAlignment="1">
      <alignment vertical="center"/>
    </xf>
    <xf numFmtId="167" fontId="32" fillId="0" borderId="213" xfId="0" applyNumberFormat="1" applyFont="1" applyBorder="1" applyAlignment="1">
      <alignment vertical="center"/>
    </xf>
    <xf numFmtId="3" fontId="32" fillId="11" borderId="82" xfId="0" applyNumberFormat="1" applyFont="1" applyFill="1" applyBorder="1" applyAlignment="1">
      <alignment vertical="center"/>
    </xf>
    <xf numFmtId="167" fontId="32" fillId="11" borderId="213" xfId="0" applyNumberFormat="1" applyFont="1" applyFill="1" applyBorder="1" applyAlignment="1">
      <alignment vertical="center"/>
    </xf>
    <xf numFmtId="167" fontId="32" fillId="11" borderId="214" xfId="0" applyNumberFormat="1" applyFont="1" applyFill="1" applyBorder="1"/>
    <xf numFmtId="0" fontId="22" fillId="0" borderId="294" xfId="0" applyFont="1" applyBorder="1" applyAlignment="1">
      <alignment horizontal="left" vertical="center"/>
    </xf>
    <xf numFmtId="0" fontId="22" fillId="0" borderId="338" xfId="0" applyFont="1" applyBorder="1" applyAlignment="1">
      <alignment horizontal="left" vertical="center" wrapText="1"/>
    </xf>
    <xf numFmtId="0" fontId="22" fillId="11" borderId="141" xfId="0" applyFont="1" applyFill="1" applyBorder="1" applyAlignment="1">
      <alignment horizontal="left" vertical="center" wrapText="1"/>
    </xf>
    <xf numFmtId="3" fontId="32" fillId="11" borderId="214" xfId="0" applyNumberFormat="1" applyFont="1" applyFill="1" applyBorder="1"/>
    <xf numFmtId="3" fontId="32" fillId="11" borderId="145" xfId="0" applyNumberFormat="1" applyFont="1" applyFill="1" applyBorder="1"/>
    <xf numFmtId="0" fontId="22" fillId="11" borderId="213" xfId="0" applyFont="1" applyFill="1" applyBorder="1" applyAlignment="1">
      <alignment horizontal="left" vertical="center" wrapText="1"/>
    </xf>
    <xf numFmtId="0" fontId="22" fillId="11" borderId="213" xfId="0" applyFont="1" applyFill="1" applyBorder="1" applyAlignment="1">
      <alignment horizontal="left" vertical="center"/>
    </xf>
    <xf numFmtId="3" fontId="32" fillId="0" borderId="119" xfId="0" applyNumberFormat="1" applyFont="1" applyBorder="1" applyAlignment="1">
      <alignment vertical="center"/>
    </xf>
    <xf numFmtId="3" fontId="4" fillId="0" borderId="119" xfId="0" applyNumberFormat="1" applyFont="1" applyBorder="1"/>
    <xf numFmtId="167" fontId="4" fillId="0" borderId="2" xfId="0" applyNumberFormat="1" applyFont="1" applyBorder="1"/>
    <xf numFmtId="0" fontId="22" fillId="0" borderId="338" xfId="0" applyFont="1" applyBorder="1" applyAlignment="1">
      <alignment horizontal="left" vertical="center"/>
    </xf>
    <xf numFmtId="0" fontId="4" fillId="11" borderId="213" xfId="0" applyFont="1" applyFill="1" applyBorder="1" applyAlignment="1">
      <alignment horizontal="right" vertical="center"/>
    </xf>
    <xf numFmtId="0" fontId="4" fillId="11" borderId="253" xfId="0" applyFont="1" applyFill="1" applyBorder="1" applyAlignment="1">
      <alignment horizontal="right" vertical="center"/>
    </xf>
    <xf numFmtId="0" fontId="4" fillId="11" borderId="259" xfId="0" applyFont="1" applyFill="1" applyBorder="1" applyAlignment="1">
      <alignment horizontal="right" vertical="center"/>
    </xf>
    <xf numFmtId="0" fontId="4" fillId="11" borderId="261" xfId="0" applyFont="1" applyFill="1" applyBorder="1" applyAlignment="1">
      <alignment horizontal="right" vertical="center"/>
    </xf>
    <xf numFmtId="0" fontId="4" fillId="0" borderId="339" xfId="0" applyFont="1" applyBorder="1" applyAlignment="1">
      <alignment horizontal="left" vertical="center" wrapText="1" indent="1"/>
    </xf>
    <xf numFmtId="0" fontId="4" fillId="0" borderId="220" xfId="0" applyFont="1" applyBorder="1" applyAlignment="1">
      <alignment horizontal="left" vertical="center" wrapText="1"/>
    </xf>
    <xf numFmtId="0" fontId="43" fillId="7" borderId="2" xfId="0" applyFont="1" applyFill="1" applyBorder="1" applyAlignment="1">
      <alignment horizontal="center" vertical="center"/>
    </xf>
    <xf numFmtId="0" fontId="48" fillId="15" borderId="94" xfId="0" applyFont="1" applyFill="1" applyBorder="1" applyAlignment="1">
      <alignment horizontal="center" vertical="center"/>
    </xf>
    <xf numFmtId="0" fontId="18" fillId="0" borderId="0" xfId="7" applyFont="1" applyAlignment="1">
      <alignment horizontal="left" vertical="center"/>
    </xf>
    <xf numFmtId="0" fontId="18" fillId="0" borderId="0" xfId="7" applyFont="1" applyAlignment="1">
      <alignment vertical="center"/>
    </xf>
    <xf numFmtId="0" fontId="18" fillId="0" borderId="0" xfId="7" applyFont="1" applyAlignment="1">
      <alignment vertical="center" wrapText="1"/>
    </xf>
    <xf numFmtId="0" fontId="57" fillId="7" borderId="18" xfId="0" applyFont="1" applyFill="1" applyBorder="1" applyAlignment="1">
      <alignment horizontal="center" vertical="center" wrapText="1"/>
    </xf>
    <xf numFmtId="0" fontId="57" fillId="7" borderId="53" xfId="0" applyFont="1" applyFill="1" applyBorder="1" applyAlignment="1">
      <alignment horizontal="center" vertical="center" wrapText="1"/>
    </xf>
    <xf numFmtId="0" fontId="57" fillId="7" borderId="181" xfId="0" applyFont="1" applyFill="1" applyBorder="1" applyAlignment="1">
      <alignment horizontal="center" vertical="center" wrapText="1"/>
    </xf>
    <xf numFmtId="0" fontId="57" fillId="7" borderId="24" xfId="0" applyFont="1" applyFill="1" applyBorder="1" applyAlignment="1">
      <alignment horizontal="center" vertical="center" wrapText="1"/>
    </xf>
    <xf numFmtId="0" fontId="57" fillId="7" borderId="41" xfId="0" applyFont="1" applyFill="1" applyBorder="1" applyAlignment="1">
      <alignment horizontal="center" vertical="center" wrapText="1"/>
    </xf>
    <xf numFmtId="0" fontId="57" fillId="7" borderId="170" xfId="0" applyFont="1" applyFill="1" applyBorder="1" applyAlignment="1">
      <alignment horizontal="center" vertical="center" wrapText="1"/>
    </xf>
    <xf numFmtId="0" fontId="57" fillId="7" borderId="25" xfId="0" applyFont="1" applyFill="1" applyBorder="1" applyAlignment="1">
      <alignment horizontal="center" vertical="center" wrapText="1"/>
    </xf>
    <xf numFmtId="0" fontId="18" fillId="14" borderId="1" xfId="7" applyFont="1" applyFill="1" applyBorder="1" applyAlignment="1">
      <alignment horizontal="left" vertical="center"/>
    </xf>
    <xf numFmtId="0" fontId="15" fillId="14" borderId="1" xfId="7" applyFont="1" applyFill="1" applyBorder="1" applyAlignment="1">
      <alignment horizontal="left" vertical="center"/>
    </xf>
    <xf numFmtId="0" fontId="36" fillId="14" borderId="1" xfId="7" applyFont="1" applyFill="1" applyBorder="1" applyAlignment="1" applyProtection="1">
      <alignment horizontal="left" vertical="center"/>
      <protection locked="0"/>
    </xf>
    <xf numFmtId="0" fontId="15" fillId="14" borderId="344" xfId="7" applyFont="1" applyFill="1" applyBorder="1" applyAlignment="1">
      <alignment horizontal="left" vertical="center" wrapText="1"/>
    </xf>
    <xf numFmtId="3" fontId="4" fillId="14" borderId="1" xfId="7" applyNumberFormat="1" applyFont="1" applyFill="1" applyBorder="1" applyAlignment="1">
      <alignment horizontal="right" vertical="center"/>
    </xf>
    <xf numFmtId="0" fontId="15" fillId="14" borderId="226" xfId="7" applyFont="1" applyFill="1" applyBorder="1" applyAlignment="1">
      <alignment horizontal="left" vertical="center" wrapText="1"/>
    </xf>
    <xf numFmtId="0" fontId="18" fillId="16" borderId="1" xfId="7" applyFont="1" applyFill="1" applyBorder="1" applyAlignment="1">
      <alignment horizontal="left" vertical="center"/>
    </xf>
    <xf numFmtId="0" fontId="15" fillId="16" borderId="1" xfId="7" applyFont="1" applyFill="1" applyBorder="1" applyAlignment="1">
      <alignment horizontal="left" vertical="center"/>
    </xf>
    <xf numFmtId="0" fontId="36" fillId="16" borderId="1" xfId="7" applyFont="1" applyFill="1" applyBorder="1" applyAlignment="1" applyProtection="1">
      <alignment horizontal="left" vertical="center"/>
      <protection locked="0"/>
    </xf>
    <xf numFmtId="0" fontId="18" fillId="16" borderId="226" xfId="7" applyFont="1" applyFill="1" applyBorder="1" applyAlignment="1">
      <alignment horizontal="left" vertical="center" wrapText="1"/>
    </xf>
    <xf numFmtId="0" fontId="18" fillId="17" borderId="1" xfId="7" applyFont="1" applyFill="1" applyBorder="1" applyAlignment="1">
      <alignment horizontal="left" vertical="center"/>
    </xf>
    <xf numFmtId="0" fontId="15" fillId="17" borderId="1" xfId="7" applyFont="1" applyFill="1" applyBorder="1" applyAlignment="1">
      <alignment horizontal="left" vertical="center"/>
    </xf>
    <xf numFmtId="0" fontId="36" fillId="17" borderId="1" xfId="7" applyFont="1" applyFill="1" applyBorder="1" applyAlignment="1" applyProtection="1">
      <alignment horizontal="left" vertical="center"/>
      <protection locked="0"/>
    </xf>
    <xf numFmtId="0" fontId="15" fillId="17" borderId="226" xfId="7" applyFont="1" applyFill="1" applyBorder="1" applyAlignment="1">
      <alignment horizontal="left" vertical="center" wrapText="1"/>
    </xf>
    <xf numFmtId="0" fontId="18" fillId="0" borderId="1" xfId="7" applyFont="1" applyBorder="1" applyAlignment="1">
      <alignment horizontal="left" vertical="center"/>
    </xf>
    <xf numFmtId="0" fontId="15" fillId="0" borderId="1" xfId="7" applyFont="1" applyBorder="1" applyAlignment="1">
      <alignment horizontal="left" vertical="center"/>
    </xf>
    <xf numFmtId="0" fontId="36" fillId="0" borderId="1" xfId="7" applyFont="1" applyBorder="1" applyAlignment="1" applyProtection="1">
      <alignment horizontal="left" vertical="center"/>
      <protection locked="0"/>
    </xf>
    <xf numFmtId="0" fontId="15" fillId="0" borderId="226" xfId="7" applyFont="1" applyBorder="1" applyAlignment="1">
      <alignment horizontal="left" vertical="center" wrapText="1"/>
    </xf>
    <xf numFmtId="0" fontId="18" fillId="0" borderId="1" xfId="7" applyFont="1" applyBorder="1" applyAlignment="1">
      <alignment vertical="center"/>
    </xf>
    <xf numFmtId="164" fontId="18" fillId="0" borderId="226" xfId="26" applyNumberFormat="1" applyFont="1" applyFill="1" applyBorder="1" applyAlignment="1">
      <alignment vertical="center"/>
    </xf>
    <xf numFmtId="3" fontId="4" fillId="0" borderId="1" xfId="7" applyNumberFormat="1" applyFont="1" applyBorder="1" applyAlignment="1">
      <alignment horizontal="right" vertical="center"/>
    </xf>
    <xf numFmtId="3" fontId="18" fillId="0" borderId="0" xfId="7" applyNumberFormat="1" applyFont="1" applyAlignment="1">
      <alignment horizontal="right" vertical="center"/>
    </xf>
    <xf numFmtId="164" fontId="18" fillId="0" borderId="0" xfId="26" applyNumberFormat="1" applyFont="1" applyFill="1" applyBorder="1" applyAlignment="1">
      <alignment vertical="center"/>
    </xf>
    <xf numFmtId="0" fontId="15" fillId="16" borderId="226" xfId="7" applyFont="1" applyFill="1" applyBorder="1" applyAlignment="1">
      <alignment horizontal="left" vertical="center" wrapText="1"/>
    </xf>
    <xf numFmtId="0" fontId="18" fillId="0" borderId="226" xfId="7" applyFont="1" applyBorder="1" applyAlignment="1">
      <alignment horizontal="left" vertical="center" wrapText="1"/>
    </xf>
    <xf numFmtId="0" fontId="18" fillId="14" borderId="226" xfId="7" applyFont="1" applyFill="1" applyBorder="1" applyAlignment="1">
      <alignment vertical="center" wrapText="1"/>
    </xf>
    <xf numFmtId="0" fontId="36" fillId="0" borderId="226" xfId="27" applyFont="1" applyBorder="1" applyAlignment="1">
      <alignment horizontal="left" vertical="center" wrapText="1"/>
    </xf>
    <xf numFmtId="0" fontId="36" fillId="16" borderId="226" xfId="27" applyFont="1" applyFill="1" applyBorder="1" applyAlignment="1">
      <alignment horizontal="left" vertical="center" wrapText="1"/>
    </xf>
    <xf numFmtId="0" fontId="15" fillId="0" borderId="0" xfId="7" applyFont="1" applyAlignment="1">
      <alignment horizontal="left" vertical="center"/>
    </xf>
    <xf numFmtId="0" fontId="36" fillId="0" borderId="0" xfId="7" applyFont="1" applyAlignment="1" applyProtection="1">
      <alignment horizontal="left" vertical="center"/>
      <protection locked="0"/>
    </xf>
    <xf numFmtId="0" fontId="18" fillId="0" borderId="0" xfId="7" applyFont="1" applyAlignment="1">
      <alignment horizontal="left" vertical="center" wrapText="1"/>
    </xf>
    <xf numFmtId="0" fontId="18" fillId="14" borderId="11" xfId="7" applyFont="1" applyFill="1" applyBorder="1" applyAlignment="1">
      <alignment horizontal="left" vertical="center"/>
    </xf>
    <xf numFmtId="0" fontId="15" fillId="14" borderId="11" xfId="7" applyFont="1" applyFill="1" applyBorder="1" applyAlignment="1">
      <alignment horizontal="left" vertical="center"/>
    </xf>
    <xf numFmtId="0" fontId="36" fillId="14" borderId="11" xfId="7" applyFont="1" applyFill="1" applyBorder="1" applyAlignment="1" applyProtection="1">
      <alignment horizontal="left" vertical="center"/>
      <protection locked="0"/>
    </xf>
    <xf numFmtId="164" fontId="4" fillId="0" borderId="3" xfId="26" applyNumberFormat="1" applyFont="1" applyFill="1" applyBorder="1" applyAlignment="1">
      <alignment horizontal="right" vertical="center"/>
    </xf>
    <xf numFmtId="164" fontId="4" fillId="0" borderId="1" xfId="26" applyNumberFormat="1" applyFont="1" applyFill="1" applyBorder="1" applyAlignment="1">
      <alignment horizontal="right" vertical="center"/>
    </xf>
    <xf numFmtId="164" fontId="4" fillId="0" borderId="226" xfId="26" applyNumberFormat="1" applyFont="1" applyFill="1" applyBorder="1" applyAlignment="1">
      <alignment horizontal="right" vertical="center"/>
    </xf>
    <xf numFmtId="3" fontId="4" fillId="0" borderId="3" xfId="7" applyNumberFormat="1" applyFont="1" applyBorder="1" applyAlignment="1">
      <alignment horizontal="right" vertical="center"/>
    </xf>
    <xf numFmtId="3" fontId="4" fillId="0" borderId="226" xfId="7" applyNumberFormat="1" applyFont="1" applyBorder="1" applyAlignment="1">
      <alignment horizontal="right" vertical="center"/>
    </xf>
    <xf numFmtId="0" fontId="15" fillId="0" borderId="0" xfId="7" applyFont="1" applyAlignment="1">
      <alignment horizontal="left" vertical="center" wrapText="1"/>
    </xf>
    <xf numFmtId="3" fontId="84" fillId="0" borderId="0" xfId="7" applyNumberFormat="1" applyFont="1" applyAlignment="1">
      <alignment horizontal="right" vertical="center"/>
    </xf>
    <xf numFmtId="164" fontId="84" fillId="0" borderId="0" xfId="26" applyNumberFormat="1" applyFont="1" applyFill="1" applyBorder="1" applyAlignment="1">
      <alignment vertical="center"/>
    </xf>
    <xf numFmtId="0" fontId="57" fillId="10" borderId="352" xfId="0" applyFont="1" applyFill="1" applyBorder="1" applyAlignment="1">
      <alignment horizontal="center" vertical="center" wrapText="1"/>
    </xf>
    <xf numFmtId="0" fontId="57" fillId="10" borderId="353" xfId="0" applyFont="1" applyFill="1" applyBorder="1" applyAlignment="1">
      <alignment horizontal="center" vertical="center" wrapText="1"/>
    </xf>
    <xf numFmtId="0" fontId="57" fillId="10" borderId="354" xfId="0" applyFont="1" applyFill="1" applyBorder="1" applyAlignment="1">
      <alignment horizontal="center" vertical="center" wrapText="1"/>
    </xf>
    <xf numFmtId="0" fontId="57" fillId="10" borderId="355" xfId="0" applyFont="1" applyFill="1" applyBorder="1" applyAlignment="1">
      <alignment horizontal="center" vertical="center" wrapText="1"/>
    </xf>
    <xf numFmtId="0" fontId="15" fillId="14" borderId="356" xfId="7" applyFont="1" applyFill="1" applyBorder="1" applyAlignment="1">
      <alignment horizontal="left" vertical="center" wrapText="1"/>
    </xf>
    <xf numFmtId="0" fontId="18" fillId="0" borderId="226" xfId="7" applyFont="1" applyBorder="1" applyAlignment="1">
      <alignment vertical="center" wrapText="1"/>
    </xf>
    <xf numFmtId="0" fontId="15" fillId="0" borderId="2" xfId="7" applyFont="1" applyBorder="1" applyAlignment="1">
      <alignment horizontal="left" vertical="center" wrapText="1"/>
    </xf>
    <xf numFmtId="0" fontId="15" fillId="14" borderId="2" xfId="7" applyFont="1" applyFill="1" applyBorder="1" applyAlignment="1">
      <alignment horizontal="left" vertical="center" wrapText="1"/>
    </xf>
    <xf numFmtId="0" fontId="15" fillId="16" borderId="2" xfId="7" applyFont="1" applyFill="1" applyBorder="1" applyAlignment="1">
      <alignment horizontal="left" vertical="center" wrapText="1"/>
    </xf>
    <xf numFmtId="0" fontId="18" fillId="16" borderId="2" xfId="7" applyFont="1" applyFill="1" applyBorder="1" applyAlignment="1">
      <alignment horizontal="left" vertical="center" wrapText="1"/>
    </xf>
    <xf numFmtId="0" fontId="18" fillId="0" borderId="2" xfId="7" applyFont="1" applyBorder="1" applyAlignment="1">
      <alignment horizontal="left" vertical="center" wrapText="1"/>
    </xf>
    <xf numFmtId="0" fontId="15" fillId="17" borderId="2" xfId="7" applyFont="1" applyFill="1" applyBorder="1" applyAlignment="1">
      <alignment horizontal="left" vertical="center" wrapText="1"/>
    </xf>
    <xf numFmtId="0" fontId="36" fillId="0" borderId="2" xfId="27" applyFont="1" applyBorder="1" applyAlignment="1">
      <alignment horizontal="left" vertical="center" wrapText="1"/>
    </xf>
    <xf numFmtId="0" fontId="36" fillId="16" borderId="2" xfId="27" applyFont="1" applyFill="1" applyBorder="1" applyAlignment="1">
      <alignment horizontal="left" vertical="center" wrapText="1"/>
    </xf>
    <xf numFmtId="3" fontId="4" fillId="0" borderId="0" xfId="7" applyNumberFormat="1" applyFont="1" applyAlignment="1">
      <alignment horizontal="right" vertical="center"/>
    </xf>
    <xf numFmtId="164" fontId="4" fillId="0" borderId="0" xfId="26" applyNumberFormat="1" applyFont="1" applyFill="1" applyBorder="1" applyAlignment="1">
      <alignment vertical="center"/>
    </xf>
    <xf numFmtId="0" fontId="18" fillId="0" borderId="0" xfId="7" applyFont="1" applyAlignment="1">
      <alignment horizontal="right" vertical="center"/>
    </xf>
    <xf numFmtId="0" fontId="29" fillId="10" borderId="184" xfId="0" applyFont="1" applyFill="1" applyBorder="1" applyAlignment="1">
      <alignment horizontal="center" vertical="center" wrapText="1"/>
    </xf>
    <xf numFmtId="0" fontId="29" fillId="10" borderId="73" xfId="0" applyFont="1" applyFill="1" applyBorder="1" applyAlignment="1">
      <alignment horizontal="center" vertical="center" wrapText="1"/>
    </xf>
    <xf numFmtId="3" fontId="64" fillId="0" borderId="357" xfId="21" applyNumberFormat="1" applyFont="1" applyFill="1" applyBorder="1" applyAlignment="1">
      <alignment horizontal="right" vertical="center" shrinkToFit="1"/>
    </xf>
    <xf numFmtId="3" fontId="64" fillId="0" borderId="75" xfId="0" applyNumberFormat="1" applyFont="1" applyBorder="1" applyAlignment="1">
      <alignment horizontal="right" vertical="center" shrinkToFit="1"/>
    </xf>
    <xf numFmtId="3" fontId="64" fillId="0" borderId="281" xfId="0" applyNumberFormat="1" applyFont="1" applyBorder="1" applyAlignment="1">
      <alignment horizontal="right" vertical="center" shrinkToFit="1"/>
    </xf>
    <xf numFmtId="3" fontId="64" fillId="0" borderId="86" xfId="0" applyNumberFormat="1" applyFont="1" applyBorder="1" applyAlignment="1">
      <alignment horizontal="right" vertical="center" shrinkToFit="1"/>
    </xf>
    <xf numFmtId="3" fontId="64" fillId="0" borderId="279" xfId="0" applyNumberFormat="1" applyFont="1" applyBorder="1" applyAlignment="1">
      <alignment horizontal="right" vertical="center" shrinkToFit="1"/>
    </xf>
    <xf numFmtId="3" fontId="64" fillId="0" borderId="358" xfId="0" applyNumberFormat="1" applyFont="1" applyBorder="1" applyAlignment="1">
      <alignment horizontal="right" vertical="center" shrinkToFit="1"/>
    </xf>
    <xf numFmtId="3" fontId="64" fillId="0" borderId="280" xfId="0" applyNumberFormat="1" applyFont="1" applyBorder="1" applyAlignment="1">
      <alignment horizontal="right" vertical="center" shrinkToFit="1"/>
    </xf>
    <xf numFmtId="3" fontId="64" fillId="0" borderId="233" xfId="0" applyNumberFormat="1" applyFont="1" applyBorder="1" applyAlignment="1">
      <alignment horizontal="right" vertical="center" shrinkToFit="1"/>
    </xf>
    <xf numFmtId="3" fontId="32" fillId="0" borderId="145" xfId="0" applyNumberFormat="1" applyFont="1" applyBorder="1" applyAlignment="1">
      <alignment horizontal="right" vertical="center"/>
    </xf>
    <xf numFmtId="3" fontId="64" fillId="0" borderId="360" xfId="0" applyNumberFormat="1" applyFont="1" applyBorder="1" applyAlignment="1">
      <alignment horizontal="right" vertical="center" shrinkToFit="1"/>
    </xf>
    <xf numFmtId="3" fontId="64" fillId="0" borderId="361" xfId="0" applyNumberFormat="1" applyFont="1" applyBorder="1" applyAlignment="1">
      <alignment horizontal="right" vertical="center" shrinkToFit="1"/>
    </xf>
    <xf numFmtId="3" fontId="64" fillId="0" borderId="363" xfId="0" applyNumberFormat="1" applyFont="1" applyBorder="1" applyAlignment="1">
      <alignment horizontal="right" vertical="center" shrinkToFit="1"/>
    </xf>
    <xf numFmtId="3" fontId="64" fillId="0" borderId="364" xfId="0" applyNumberFormat="1" applyFont="1" applyBorder="1" applyAlignment="1">
      <alignment horizontal="right" vertical="center" shrinkToFit="1"/>
    </xf>
    <xf numFmtId="3" fontId="64" fillId="0" borderId="365" xfId="0" applyNumberFormat="1" applyFont="1" applyBorder="1" applyAlignment="1">
      <alignment horizontal="right" vertical="center" shrinkToFit="1"/>
    </xf>
    <xf numFmtId="3" fontId="64" fillId="0" borderId="74" xfId="21" applyNumberFormat="1" applyFont="1" applyFill="1" applyBorder="1" applyAlignment="1">
      <alignment horizontal="right" vertical="center" wrapText="1"/>
    </xf>
    <xf numFmtId="1" fontId="64" fillId="0" borderId="145" xfId="0" applyNumberFormat="1" applyFont="1" applyBorder="1" applyAlignment="1">
      <alignment horizontal="right" vertical="center" shrinkToFit="1"/>
    </xf>
    <xf numFmtId="3" fontId="32" fillId="14" borderId="214" xfId="0" applyNumberFormat="1" applyFont="1" applyFill="1" applyBorder="1" applyAlignment="1">
      <alignment horizontal="right" vertical="center" shrinkToFit="1"/>
    </xf>
    <xf numFmtId="3" fontId="32" fillId="14" borderId="86" xfId="0" applyNumberFormat="1" applyFont="1" applyFill="1" applyBorder="1" applyAlignment="1">
      <alignment horizontal="right" vertical="center" shrinkToFit="1"/>
    </xf>
    <xf numFmtId="3" fontId="64" fillId="0" borderId="74" xfId="0" applyNumberFormat="1" applyFont="1" applyBorder="1" applyAlignment="1">
      <alignment horizontal="right" vertical="center" wrapText="1"/>
    </xf>
    <xf numFmtId="3" fontId="64" fillId="0" borderId="74" xfId="0" applyNumberFormat="1" applyFont="1" applyBorder="1" applyAlignment="1">
      <alignment horizontal="right" vertical="center"/>
    </xf>
    <xf numFmtId="1" fontId="64" fillId="0" borderId="152" xfId="0" applyNumberFormat="1" applyFont="1" applyBorder="1" applyAlignment="1">
      <alignment horizontal="right" vertical="center" wrapText="1"/>
    </xf>
    <xf numFmtId="1" fontId="64" fillId="0" borderId="107" xfId="0" applyNumberFormat="1" applyFont="1" applyBorder="1" applyAlignment="1">
      <alignment horizontal="right" vertical="center" shrinkToFit="1"/>
    </xf>
    <xf numFmtId="1" fontId="64" fillId="0" borderId="213" xfId="0" applyNumberFormat="1" applyFont="1" applyBorder="1" applyAlignment="1">
      <alignment horizontal="right" vertical="center" shrinkToFit="1"/>
    </xf>
    <xf numFmtId="1" fontId="64" fillId="0" borderId="82" xfId="0" applyNumberFormat="1" applyFont="1" applyBorder="1" applyAlignment="1">
      <alignment horizontal="right" vertical="center" shrinkToFit="1"/>
    </xf>
    <xf numFmtId="1" fontId="64" fillId="11" borderId="232" xfId="0" applyNumberFormat="1" applyFont="1" applyFill="1" applyBorder="1" applyAlignment="1">
      <alignment horizontal="right" vertical="center" shrinkToFit="1"/>
    </xf>
    <xf numFmtId="3" fontId="32" fillId="11" borderId="214" xfId="0" applyNumberFormat="1" applyFont="1" applyFill="1" applyBorder="1" applyAlignment="1">
      <alignment horizontal="right" vertical="center" wrapText="1"/>
    </xf>
    <xf numFmtId="1" fontId="64" fillId="0" borderId="372" xfId="0" applyNumberFormat="1" applyFont="1" applyBorder="1" applyAlignment="1">
      <alignment horizontal="right" vertical="center" shrinkToFit="1"/>
    </xf>
    <xf numFmtId="3" fontId="32" fillId="0" borderId="145" xfId="0" applyNumberFormat="1" applyFont="1" applyBorder="1" applyAlignment="1">
      <alignment horizontal="right" vertical="center" wrapText="1"/>
    </xf>
    <xf numFmtId="3" fontId="32" fillId="0" borderId="213" xfId="0" applyNumberFormat="1" applyFont="1" applyBorder="1" applyAlignment="1">
      <alignment horizontal="right" vertical="center"/>
    </xf>
    <xf numFmtId="3" fontId="32" fillId="0" borderId="82" xfId="21" applyNumberFormat="1" applyFont="1" applyFill="1" applyBorder="1" applyAlignment="1">
      <alignment horizontal="right" vertical="center"/>
    </xf>
    <xf numFmtId="0" fontId="29" fillId="10" borderId="72" xfId="0" applyFont="1" applyFill="1" applyBorder="1" applyAlignment="1">
      <alignment horizontal="center" vertical="center" wrapText="1"/>
    </xf>
    <xf numFmtId="3" fontId="32" fillId="0" borderId="357" xfId="0" applyNumberFormat="1" applyFont="1" applyBorder="1" applyAlignment="1">
      <alignment horizontal="right" vertical="center" wrapText="1"/>
    </xf>
    <xf numFmtId="3" fontId="4" fillId="0" borderId="76" xfId="21" applyNumberFormat="1" applyFont="1" applyFill="1" applyBorder="1" applyAlignment="1">
      <alignment horizontal="right" vertical="center"/>
    </xf>
    <xf numFmtId="3" fontId="4" fillId="0" borderId="98" xfId="21" applyNumberFormat="1" applyFont="1" applyFill="1" applyBorder="1" applyAlignment="1">
      <alignment horizontal="right" vertical="center"/>
    </xf>
    <xf numFmtId="0" fontId="29" fillId="10" borderId="166" xfId="0" applyFont="1" applyFill="1" applyBorder="1" applyAlignment="1">
      <alignment horizontal="center" vertical="center" wrapText="1"/>
    </xf>
    <xf numFmtId="3" fontId="4" fillId="0" borderId="0" xfId="0" applyNumberFormat="1" applyFont="1" applyAlignment="1">
      <alignment vertical="center"/>
    </xf>
    <xf numFmtId="164" fontId="4" fillId="0" borderId="0" xfId="0" applyNumberFormat="1" applyFont="1" applyAlignment="1">
      <alignment vertical="center"/>
    </xf>
    <xf numFmtId="0" fontId="89" fillId="0" borderId="0" xfId="0" applyFont="1" applyAlignment="1">
      <alignment vertical="center"/>
    </xf>
    <xf numFmtId="0" fontId="89" fillId="0" borderId="0" xfId="0" applyFont="1"/>
    <xf numFmtId="0" fontId="90" fillId="0" borderId="0" xfId="0" applyFont="1" applyAlignment="1">
      <alignment vertical="center"/>
    </xf>
    <xf numFmtId="0" fontId="91" fillId="0" borderId="0" xfId="0" applyFont="1" applyAlignment="1">
      <alignment vertical="center"/>
    </xf>
    <xf numFmtId="0" fontId="90" fillId="0" borderId="0" xfId="0" applyFont="1"/>
    <xf numFmtId="0" fontId="92" fillId="0" borderId="0" xfId="0" applyFont="1"/>
    <xf numFmtId="0" fontId="93" fillId="0" borderId="0" xfId="0" applyFont="1"/>
    <xf numFmtId="0" fontId="91" fillId="0" borderId="0" xfId="0" applyFont="1"/>
    <xf numFmtId="0" fontId="94" fillId="0" borderId="0" xfId="0" applyFont="1"/>
    <xf numFmtId="0" fontId="89" fillId="0" borderId="0" xfId="7" applyFont="1"/>
    <xf numFmtId="0" fontId="95" fillId="0" borderId="0" xfId="0" applyFont="1" applyAlignment="1">
      <alignment horizontal="left" vertical="center"/>
    </xf>
    <xf numFmtId="0" fontId="96" fillId="0" borderId="0" xfId="0" applyFont="1"/>
    <xf numFmtId="0" fontId="95" fillId="0" borderId="0" xfId="2" applyFont="1"/>
    <xf numFmtId="0" fontId="47" fillId="0" borderId="0" xfId="2" applyFont="1"/>
    <xf numFmtId="0" fontId="47" fillId="0" borderId="0" xfId="2" applyFont="1" applyAlignment="1">
      <alignment horizontal="left" vertical="center"/>
    </xf>
    <xf numFmtId="0" fontId="47" fillId="0" borderId="0" xfId="2" applyFont="1" applyAlignment="1">
      <alignment vertical="center"/>
    </xf>
    <xf numFmtId="0" fontId="47" fillId="0" borderId="0" xfId="2" applyFont="1" applyAlignment="1">
      <alignment horizontal="center" vertical="center"/>
    </xf>
    <xf numFmtId="0" fontId="52" fillId="0" borderId="0" xfId="2" applyFont="1"/>
    <xf numFmtId="0" fontId="97" fillId="0" borderId="0" xfId="2" applyFont="1"/>
    <xf numFmtId="0" fontId="65" fillId="10" borderId="376" xfId="2" applyFont="1" applyFill="1" applyBorder="1" applyAlignment="1">
      <alignment horizontal="center" vertical="center" wrapText="1"/>
    </xf>
    <xf numFmtId="0" fontId="29" fillId="10" borderId="378" xfId="28" applyFont="1" applyFill="1" applyBorder="1" applyAlignment="1">
      <alignment horizontal="center" vertical="center" wrapText="1"/>
    </xf>
    <xf numFmtId="0" fontId="29" fillId="10" borderId="85" xfId="28" applyFont="1" applyFill="1" applyBorder="1" applyAlignment="1">
      <alignment horizontal="center" vertical="center" wrapText="1"/>
    </xf>
    <xf numFmtId="0" fontId="65" fillId="10" borderId="185" xfId="2" applyFont="1" applyFill="1" applyBorder="1" applyAlignment="1">
      <alignment horizontal="center" vertical="center" wrapText="1"/>
    </xf>
    <xf numFmtId="0" fontId="65" fillId="10" borderId="379" xfId="2" applyFont="1" applyFill="1" applyBorder="1" applyAlignment="1">
      <alignment horizontal="center" vertical="center" wrapText="1"/>
    </xf>
    <xf numFmtId="0" fontId="32" fillId="0" borderId="108" xfId="7" applyFont="1" applyBorder="1" applyAlignment="1">
      <alignment horizontal="left" vertical="center" indent="1"/>
    </xf>
    <xf numFmtId="0" fontId="32" fillId="0" borderId="0" xfId="2" applyFont="1" applyAlignment="1">
      <alignment horizontal="center" vertical="center" wrapText="1"/>
    </xf>
    <xf numFmtId="37" fontId="32" fillId="0" borderId="139" xfId="2" applyNumberFormat="1" applyFont="1" applyBorder="1" applyAlignment="1">
      <alignment horizontal="right" vertical="center"/>
    </xf>
    <xf numFmtId="37" fontId="32" fillId="0" borderId="31" xfId="2" applyNumberFormat="1" applyFont="1" applyBorder="1" applyAlignment="1">
      <alignment horizontal="right" vertical="center"/>
    </xf>
    <xf numFmtId="37" fontId="32" fillId="0" borderId="217" xfId="2" applyNumberFormat="1" applyFont="1" applyBorder="1" applyAlignment="1">
      <alignment horizontal="right" vertical="center"/>
    </xf>
    <xf numFmtId="0" fontId="31" fillId="0" borderId="0" xfId="2" applyFont="1"/>
    <xf numFmtId="0" fontId="32" fillId="0" borderId="0" xfId="2" applyFont="1"/>
    <xf numFmtId="0" fontId="32" fillId="0" borderId="2" xfId="2" applyFont="1" applyBorder="1" applyAlignment="1">
      <alignment horizontal="center" vertical="center" wrapText="1"/>
    </xf>
    <xf numFmtId="37" fontId="32" fillId="0" borderId="108" xfId="2" applyNumberFormat="1" applyFont="1" applyBorder="1" applyAlignment="1">
      <alignment horizontal="right" vertical="center"/>
    </xf>
    <xf numFmtId="37" fontId="32" fillId="0" borderId="11" xfId="2" applyNumberFormat="1" applyFont="1" applyBorder="1" applyAlignment="1">
      <alignment horizontal="right" vertical="center"/>
    </xf>
    <xf numFmtId="37" fontId="32" fillId="0" borderId="7" xfId="2" applyNumberFormat="1" applyFont="1" applyBorder="1" applyAlignment="1">
      <alignment horizontal="right" vertical="center"/>
    </xf>
    <xf numFmtId="0" fontId="47" fillId="0" borderId="108" xfId="7" applyFont="1" applyBorder="1" applyAlignment="1">
      <alignment horizontal="left" vertical="center" indent="1"/>
    </xf>
    <xf numFmtId="0" fontId="44" fillId="0" borderId="2" xfId="29" applyFont="1" applyBorder="1" applyAlignment="1">
      <alignment horizontal="center" vertical="top"/>
    </xf>
    <xf numFmtId="0" fontId="52" fillId="0" borderId="0" xfId="2" applyFont="1" applyAlignment="1">
      <alignment horizontal="right"/>
    </xf>
    <xf numFmtId="0" fontId="47" fillId="0" borderId="97" xfId="7" applyFont="1" applyBorder="1" applyAlignment="1">
      <alignment horizontal="left" vertical="center" indent="1"/>
    </xf>
    <xf numFmtId="0" fontId="47" fillId="11" borderId="97" xfId="7" applyFont="1" applyFill="1" applyBorder="1" applyAlignment="1">
      <alignment horizontal="left" vertical="center" indent="1"/>
    </xf>
    <xf numFmtId="0" fontId="32" fillId="11" borderId="0" xfId="2" applyFont="1" applyFill="1" applyAlignment="1">
      <alignment horizontal="center" vertical="center" wrapText="1"/>
    </xf>
    <xf numFmtId="37" fontId="32" fillId="11" borderId="108" xfId="2" applyNumberFormat="1" applyFont="1" applyFill="1" applyBorder="1" applyAlignment="1">
      <alignment horizontal="right" vertical="center"/>
    </xf>
    <xf numFmtId="37" fontId="32" fillId="11" borderId="11" xfId="2" applyNumberFormat="1" applyFont="1" applyFill="1" applyBorder="1" applyAlignment="1">
      <alignment horizontal="right" vertical="center"/>
    </xf>
    <xf numFmtId="37" fontId="32" fillId="11" borderId="7" xfId="2" applyNumberFormat="1" applyFont="1" applyFill="1" applyBorder="1" applyAlignment="1">
      <alignment horizontal="right" vertical="center"/>
    </xf>
    <xf numFmtId="0" fontId="32" fillId="11" borderId="2" xfId="2" applyFont="1" applyFill="1" applyBorder="1" applyAlignment="1">
      <alignment horizontal="center" vertical="center" wrapText="1"/>
    </xf>
    <xf numFmtId="0" fontId="44" fillId="11" borderId="2" xfId="29" applyFont="1" applyFill="1" applyBorder="1" applyAlignment="1">
      <alignment horizontal="center" vertical="top"/>
    </xf>
    <xf numFmtId="0" fontId="47" fillId="0" borderId="0" xfId="2" applyFont="1" applyAlignment="1">
      <alignment horizontal="right"/>
    </xf>
    <xf numFmtId="37" fontId="32" fillId="11" borderId="97" xfId="2" applyNumberFormat="1" applyFont="1" applyFill="1" applyBorder="1"/>
    <xf numFmtId="37" fontId="32" fillId="0" borderId="97" xfId="2" applyNumberFormat="1" applyFont="1" applyBorder="1"/>
    <xf numFmtId="0" fontId="32" fillId="0" borderId="13" xfId="2" applyFont="1" applyBorder="1" applyAlignment="1">
      <alignment horizontal="center" vertical="center" wrapText="1"/>
    </xf>
    <xf numFmtId="37" fontId="32" fillId="0" borderId="97" xfId="2" applyNumberFormat="1" applyFont="1" applyBorder="1" applyAlignment="1">
      <alignment horizontal="right" vertical="center"/>
    </xf>
    <xf numFmtId="37" fontId="32" fillId="0" borderId="1" xfId="2" applyNumberFormat="1" applyFont="1" applyBorder="1" applyAlignment="1">
      <alignment horizontal="right" vertical="center"/>
    </xf>
    <xf numFmtId="37" fontId="32" fillId="0" borderId="3" xfId="2" applyNumberFormat="1" applyFont="1" applyBorder="1" applyAlignment="1">
      <alignment horizontal="right" vertical="center"/>
    </xf>
    <xf numFmtId="0" fontId="47" fillId="0" borderId="0" xfId="2" applyFont="1" applyAlignment="1">
      <alignment horizontal="right" vertical="center"/>
    </xf>
    <xf numFmtId="0" fontId="95" fillId="0" borderId="0" xfId="0" applyFont="1" applyAlignment="1">
      <alignment vertical="center"/>
    </xf>
    <xf numFmtId="0" fontId="65" fillId="10" borderId="378" xfId="2" applyFont="1" applyFill="1" applyBorder="1" applyAlignment="1">
      <alignment horizontal="center" vertical="center" wrapText="1"/>
    </xf>
    <xf numFmtId="0" fontId="65" fillId="10" borderId="85" xfId="2" applyFont="1" applyFill="1" applyBorder="1" applyAlignment="1">
      <alignment horizontal="center" vertical="center" wrapText="1"/>
    </xf>
    <xf numFmtId="0" fontId="65" fillId="10" borderId="166" xfId="2" applyFont="1" applyFill="1" applyBorder="1" applyAlignment="1">
      <alignment horizontal="center" vertical="center" wrapText="1"/>
    </xf>
    <xf numFmtId="0" fontId="65" fillId="10" borderId="382" xfId="2" applyFont="1" applyFill="1" applyBorder="1" applyAlignment="1">
      <alignment horizontal="center" vertical="center" wrapText="1"/>
    </xf>
    <xf numFmtId="37" fontId="47" fillId="0" borderId="108" xfId="0" applyNumberFormat="1" applyFont="1" applyBorder="1" applyAlignment="1">
      <alignment vertical="center"/>
    </xf>
    <xf numFmtId="37" fontId="47" fillId="0" borderId="11" xfId="0" applyNumberFormat="1" applyFont="1" applyBorder="1" applyAlignment="1">
      <alignment vertical="center"/>
    </xf>
    <xf numFmtId="37" fontId="44" fillId="0" borderId="11" xfId="27" applyNumberFormat="1" applyFont="1" applyBorder="1" applyAlignment="1">
      <alignment horizontal="right" vertical="center"/>
    </xf>
    <xf numFmtId="0" fontId="47" fillId="11" borderId="2" xfId="0" applyFont="1" applyFill="1" applyBorder="1" applyAlignment="1">
      <alignment horizontal="center" vertical="center"/>
    </xf>
    <xf numFmtId="37" fontId="47" fillId="11" borderId="97" xfId="0" applyNumberFormat="1" applyFont="1" applyFill="1" applyBorder="1" applyAlignment="1">
      <alignment vertical="center"/>
    </xf>
    <xf numFmtId="37" fontId="44" fillId="11" borderId="1" xfId="27" applyNumberFormat="1" applyFont="1" applyFill="1" applyBorder="1" applyAlignment="1">
      <alignment horizontal="right" vertical="center"/>
    </xf>
    <xf numFmtId="37" fontId="47" fillId="0" borderId="97" xfId="0" applyNumberFormat="1" applyFont="1" applyBorder="1" applyAlignment="1">
      <alignment vertical="center"/>
    </xf>
    <xf numFmtId="37" fontId="44" fillId="0" borderId="1" xfId="27" applyNumberFormat="1" applyFont="1" applyBorder="1" applyAlignment="1">
      <alignment horizontal="right" vertical="center"/>
    </xf>
    <xf numFmtId="0" fontId="44" fillId="0" borderId="2" xfId="29" applyFont="1" applyBorder="1" applyAlignment="1">
      <alignment horizontal="center" vertical="center"/>
    </xf>
    <xf numFmtId="0" fontId="44" fillId="0" borderId="338" xfId="29" applyFont="1" applyBorder="1" applyAlignment="1">
      <alignment horizontal="center" vertical="center"/>
    </xf>
    <xf numFmtId="37" fontId="47" fillId="0" borderId="383" xfId="0" applyNumberFormat="1" applyFont="1" applyBorder="1" applyAlignment="1">
      <alignment vertical="center"/>
    </xf>
    <xf numFmtId="37" fontId="44" fillId="0" borderId="301" xfId="27" applyNumberFormat="1" applyFont="1" applyBorder="1" applyAlignment="1">
      <alignment horizontal="right" vertical="center"/>
    </xf>
    <xf numFmtId="0" fontId="61" fillId="11" borderId="8" xfId="0" applyFont="1" applyFill="1" applyBorder="1" applyAlignment="1">
      <alignment horizontal="center" vertical="center"/>
    </xf>
    <xf numFmtId="37" fontId="47" fillId="11" borderId="108" xfId="0" applyNumberFormat="1" applyFont="1" applyFill="1" applyBorder="1" applyAlignment="1">
      <alignment vertical="center"/>
    </xf>
    <xf numFmtId="37" fontId="44" fillId="11" borderId="11" xfId="27" applyNumberFormat="1" applyFont="1" applyFill="1" applyBorder="1" applyAlignment="1">
      <alignment horizontal="right" vertical="center"/>
    </xf>
    <xf numFmtId="171" fontId="47" fillId="0" borderId="0" xfId="0" applyNumberFormat="1" applyFont="1" applyAlignment="1">
      <alignment vertical="center"/>
    </xf>
    <xf numFmtId="171" fontId="44" fillId="0" borderId="0" xfId="27" applyNumberFormat="1" applyFont="1" applyAlignment="1">
      <alignment horizontal="right" vertical="center"/>
    </xf>
    <xf numFmtId="0" fontId="18" fillId="0" borderId="0" xfId="0" applyFont="1" applyAlignment="1">
      <alignment horizontal="center" vertical="center"/>
    </xf>
    <xf numFmtId="0" fontId="30" fillId="0" borderId="0" xfId="0" applyFont="1" applyAlignment="1">
      <alignment vertical="center"/>
    </xf>
    <xf numFmtId="0" fontId="57" fillId="10" borderId="376" xfId="0" applyFont="1" applyFill="1" applyBorder="1" applyAlignment="1">
      <alignment horizontal="center" vertical="center" wrapText="1"/>
    </xf>
    <xf numFmtId="0" fontId="18" fillId="0" borderId="108" xfId="7" applyFont="1" applyBorder="1" applyAlignment="1">
      <alignment horizontal="left" vertical="center" indent="1"/>
    </xf>
    <xf numFmtId="0" fontId="36" fillId="0" borderId="8" xfId="29" applyFont="1" applyBorder="1" applyAlignment="1">
      <alignment horizontal="center" vertical="center"/>
    </xf>
    <xf numFmtId="37" fontId="36" fillId="0" borderId="108" xfId="29" applyNumberFormat="1" applyFont="1" applyBorder="1" applyAlignment="1">
      <alignment horizontal="right" vertical="center"/>
    </xf>
    <xf numFmtId="37" fontId="36" fillId="0" borderId="11" xfId="29" applyNumberFormat="1" applyFont="1" applyBorder="1" applyAlignment="1">
      <alignment horizontal="right" vertical="center"/>
    </xf>
    <xf numFmtId="37" fontId="4" fillId="0" borderId="11" xfId="29" applyNumberFormat="1" applyFont="1" applyBorder="1" applyAlignment="1">
      <alignment horizontal="right" vertical="center"/>
    </xf>
    <xf numFmtId="37" fontId="36" fillId="0" borderId="7" xfId="29" applyNumberFormat="1" applyFont="1" applyBorder="1" applyAlignment="1">
      <alignment horizontal="right" vertical="center"/>
    </xf>
    <xf numFmtId="37" fontId="36" fillId="0" borderId="11" xfId="30" applyNumberFormat="1" applyFont="1" applyBorder="1" applyAlignment="1">
      <alignment horizontal="right" vertical="center"/>
    </xf>
    <xf numFmtId="37" fontId="36" fillId="0" borderId="11" xfId="0" applyNumberFormat="1" applyFont="1" applyBorder="1" applyAlignment="1" applyProtection="1">
      <alignment horizontal="right" vertical="center"/>
      <protection locked="0"/>
    </xf>
    <xf numFmtId="37" fontId="36" fillId="0" borderId="7" xfId="0" applyNumberFormat="1" applyFont="1" applyBorder="1" applyAlignment="1" applyProtection="1">
      <alignment horizontal="right" vertical="center"/>
      <protection locked="0"/>
    </xf>
    <xf numFmtId="37" fontId="18" fillId="0" borderId="11" xfId="0" applyNumberFormat="1" applyFont="1" applyBorder="1" applyAlignment="1">
      <alignment horizontal="right" vertical="center"/>
    </xf>
    <xf numFmtId="0" fontId="9" fillId="0" borderId="0" xfId="0" applyFont="1" applyAlignment="1">
      <alignment horizontal="right" vertical="center"/>
    </xf>
    <xf numFmtId="0" fontId="18" fillId="0" borderId="97" xfId="7" applyFont="1" applyBorder="1" applyAlignment="1">
      <alignment horizontal="left" vertical="center" indent="1"/>
    </xf>
    <xf numFmtId="0" fontId="36" fillId="0" borderId="2" xfId="29" applyFont="1" applyBorder="1" applyAlignment="1">
      <alignment horizontal="center" vertical="center"/>
    </xf>
    <xf numFmtId="37" fontId="36" fillId="0" borderId="97" xfId="29" applyNumberFormat="1" applyFont="1" applyBorder="1" applyAlignment="1">
      <alignment horizontal="right" vertical="center"/>
    </xf>
    <xf numFmtId="37" fontId="36" fillId="0" borderId="1" xfId="29" applyNumberFormat="1" applyFont="1" applyBorder="1" applyAlignment="1">
      <alignment horizontal="right" vertical="center"/>
    </xf>
    <xf numFmtId="37" fontId="4" fillId="0" borderId="1" xfId="29" applyNumberFormat="1" applyFont="1" applyBorder="1" applyAlignment="1">
      <alignment horizontal="right" vertical="center"/>
    </xf>
    <xf numFmtId="37" fontId="36" fillId="0" borderId="3" xfId="29" applyNumberFormat="1" applyFont="1" applyBorder="1" applyAlignment="1">
      <alignment horizontal="right" vertical="center"/>
    </xf>
    <xf numFmtId="37" fontId="36" fillId="0" borderId="1" xfId="30" applyNumberFormat="1" applyFont="1" applyBorder="1" applyAlignment="1">
      <alignment horizontal="right" vertical="center"/>
    </xf>
    <xf numFmtId="37" fontId="36" fillId="0" borderId="1" xfId="0" applyNumberFormat="1" applyFont="1" applyBorder="1" applyAlignment="1" applyProtection="1">
      <alignment horizontal="right" vertical="center"/>
      <protection locked="0"/>
    </xf>
    <xf numFmtId="37" fontId="36" fillId="0" borderId="3" xfId="0" applyNumberFormat="1" applyFont="1" applyBorder="1" applyAlignment="1" applyProtection="1">
      <alignment horizontal="right" vertical="center"/>
      <protection locked="0"/>
    </xf>
    <xf numFmtId="37" fontId="18" fillId="0" borderId="1" xfId="0" applyNumberFormat="1" applyFont="1" applyBorder="1" applyAlignment="1">
      <alignment horizontal="right" vertical="center"/>
    </xf>
    <xf numFmtId="0" fontId="18" fillId="11" borderId="97" xfId="7" applyFont="1" applyFill="1" applyBorder="1" applyAlignment="1">
      <alignment horizontal="left" vertical="center" indent="1"/>
    </xf>
    <xf numFmtId="0" fontId="36" fillId="11" borderId="2" xfId="29" applyFont="1" applyFill="1" applyBorder="1" applyAlignment="1">
      <alignment horizontal="center" vertical="center"/>
    </xf>
    <xf numFmtId="37" fontId="36" fillId="11" borderId="97" xfId="29" applyNumberFormat="1" applyFont="1" applyFill="1" applyBorder="1" applyAlignment="1">
      <alignment horizontal="right" vertical="center"/>
    </xf>
    <xf numFmtId="37" fontId="36" fillId="11" borderId="1" xfId="29" applyNumberFormat="1" applyFont="1" applyFill="1" applyBorder="1" applyAlignment="1">
      <alignment horizontal="right" vertical="center"/>
    </xf>
    <xf numFmtId="37" fontId="4" fillId="11" borderId="1" xfId="29" applyNumberFormat="1" applyFont="1" applyFill="1" applyBorder="1" applyAlignment="1">
      <alignment horizontal="right" vertical="center"/>
    </xf>
    <xf numFmtId="37" fontId="36" fillId="11" borderId="3" xfId="29" applyNumberFormat="1" applyFont="1" applyFill="1" applyBorder="1" applyAlignment="1">
      <alignment horizontal="right" vertical="center"/>
    </xf>
    <xf numFmtId="37" fontId="36" fillId="11" borderId="1" xfId="30" applyNumberFormat="1" applyFont="1" applyFill="1" applyBorder="1" applyAlignment="1">
      <alignment horizontal="right" vertical="center"/>
    </xf>
    <xf numFmtId="37" fontId="36" fillId="11" borderId="1" xfId="0" applyNumberFormat="1" applyFont="1" applyFill="1" applyBorder="1" applyAlignment="1" applyProtection="1">
      <alignment horizontal="right" vertical="center"/>
      <protection locked="0"/>
    </xf>
    <xf numFmtId="37" fontId="36" fillId="11" borderId="3" xfId="0" applyNumberFormat="1" applyFont="1" applyFill="1" applyBorder="1" applyAlignment="1" applyProtection="1">
      <alignment horizontal="right" vertical="center"/>
      <protection locked="0"/>
    </xf>
    <xf numFmtId="37" fontId="18" fillId="11" borderId="1" xfId="0" applyNumberFormat="1" applyFont="1" applyFill="1" applyBorder="1" applyAlignment="1">
      <alignment horizontal="right" vertical="center"/>
    </xf>
    <xf numFmtId="0" fontId="36" fillId="11" borderId="13" xfId="29" applyFont="1" applyFill="1" applyBorder="1" applyAlignment="1">
      <alignment horizontal="center" vertical="center"/>
    </xf>
    <xf numFmtId="37" fontId="36" fillId="0" borderId="11" xfId="31" applyNumberFormat="1" applyFont="1" applyBorder="1" applyAlignment="1">
      <alignment horizontal="right" vertical="center"/>
    </xf>
    <xf numFmtId="37" fontId="36" fillId="0" borderId="108" xfId="0" applyNumberFormat="1" applyFont="1" applyBorder="1" applyAlignment="1" applyProtection="1">
      <alignment horizontal="right" vertical="center"/>
      <protection locked="0"/>
    </xf>
    <xf numFmtId="1" fontId="36" fillId="0" borderId="2" xfId="29" applyNumberFormat="1" applyFont="1" applyBorder="1" applyAlignment="1">
      <alignment horizontal="center" vertical="center"/>
    </xf>
    <xf numFmtId="37" fontId="36" fillId="0" borderId="1" xfId="31" applyNumberFormat="1" applyFont="1" applyBorder="1" applyAlignment="1">
      <alignment horizontal="right" vertical="center"/>
    </xf>
    <xf numFmtId="37" fontId="36" fillId="0" borderId="97" xfId="0" applyNumberFormat="1" applyFont="1" applyBorder="1" applyAlignment="1" applyProtection="1">
      <alignment horizontal="right" vertical="center"/>
      <protection locked="0"/>
    </xf>
    <xf numFmtId="37" fontId="36" fillId="11" borderId="1" xfId="31" applyNumberFormat="1" applyFont="1" applyFill="1" applyBorder="1" applyAlignment="1">
      <alignment horizontal="right" vertical="center"/>
    </xf>
    <xf numFmtId="37" fontId="36" fillId="11" borderId="97" xfId="0" applyNumberFormat="1" applyFont="1" applyFill="1" applyBorder="1" applyAlignment="1" applyProtection="1">
      <alignment horizontal="right" vertical="center"/>
      <protection locked="0"/>
    </xf>
    <xf numFmtId="1" fontId="36" fillId="11" borderId="2" xfId="29" applyNumberFormat="1" applyFont="1" applyFill="1" applyBorder="1" applyAlignment="1">
      <alignment horizontal="center" vertical="center"/>
    </xf>
    <xf numFmtId="0" fontId="65" fillId="10" borderId="376" xfId="28" applyFont="1" applyFill="1" applyBorder="1" applyAlignment="1">
      <alignment horizontal="center" vertical="center" wrapText="1"/>
    </xf>
    <xf numFmtId="0" fontId="32" fillId="0" borderId="398" xfId="28" applyFont="1" applyBorder="1" applyAlignment="1">
      <alignment horizontal="center" vertical="center" wrapText="1"/>
    </xf>
    <xf numFmtId="37" fontId="47" fillId="0" borderId="399" xfId="0" applyNumberFormat="1" applyFont="1" applyBorder="1" applyAlignment="1">
      <alignment vertical="center"/>
    </xf>
    <xf numFmtId="37" fontId="47" fillId="0" borderId="400" xfId="0" applyNumberFormat="1" applyFont="1" applyBorder="1" applyAlignment="1">
      <alignment vertical="center"/>
    </xf>
    <xf numFmtId="37" fontId="44" fillId="0" borderId="400" xfId="27" applyNumberFormat="1" applyFont="1" applyBorder="1" applyAlignment="1">
      <alignment horizontal="right" vertical="center"/>
    </xf>
    <xf numFmtId="0" fontId="47" fillId="11" borderId="402" xfId="0" applyFont="1" applyFill="1" applyBorder="1" applyAlignment="1">
      <alignment horizontal="center" vertical="center"/>
    </xf>
    <xf numFmtId="0" fontId="32" fillId="0" borderId="402" xfId="28" applyFont="1" applyBorder="1" applyAlignment="1">
      <alignment horizontal="center" vertical="center" wrapText="1"/>
    </xf>
    <xf numFmtId="0" fontId="44" fillId="0" borderId="402" xfId="29" applyFont="1" applyBorder="1" applyAlignment="1">
      <alignment horizontal="center" vertical="center"/>
    </xf>
    <xf numFmtId="37" fontId="32" fillId="0" borderId="97" xfId="0" applyNumberFormat="1" applyFont="1" applyBorder="1" applyAlignment="1">
      <alignment horizontal="right" vertical="center"/>
    </xf>
    <xf numFmtId="37" fontId="32" fillId="0" borderId="1" xfId="27" applyNumberFormat="1" applyFont="1" applyBorder="1" applyAlignment="1">
      <alignment horizontal="right" vertical="center"/>
    </xf>
    <xf numFmtId="37" fontId="32" fillId="11" borderId="97" xfId="0" applyNumberFormat="1" applyFont="1" applyFill="1" applyBorder="1" applyAlignment="1">
      <alignment horizontal="right" vertical="center"/>
    </xf>
    <xf numFmtId="37" fontId="32" fillId="11" borderId="1" xfId="27" applyNumberFormat="1" applyFont="1" applyFill="1" applyBorder="1" applyAlignment="1">
      <alignment horizontal="right" vertical="center"/>
    </xf>
    <xf numFmtId="0" fontId="44" fillId="0" borderId="404" xfId="29" applyFont="1" applyBorder="1" applyAlignment="1">
      <alignment horizontal="center" vertical="center"/>
    </xf>
    <xf numFmtId="0" fontId="61" fillId="11" borderId="263" xfId="0" applyFont="1" applyFill="1" applyBorder="1" applyAlignment="1">
      <alignment horizontal="left" vertical="center"/>
    </xf>
    <xf numFmtId="37" fontId="47" fillId="11" borderId="406" xfId="0" applyNumberFormat="1" applyFont="1" applyFill="1" applyBorder="1" applyAlignment="1">
      <alignment vertical="center"/>
    </xf>
    <xf numFmtId="37" fontId="44" fillId="11" borderId="407" xfId="27" applyNumberFormat="1" applyFont="1" applyFill="1" applyBorder="1" applyAlignment="1">
      <alignment horizontal="right" vertical="center"/>
    </xf>
    <xf numFmtId="37" fontId="32" fillId="11" borderId="406" xfId="0" applyNumberFormat="1" applyFont="1" applyFill="1" applyBorder="1" applyAlignment="1">
      <alignment horizontal="right" vertical="center"/>
    </xf>
    <xf numFmtId="37" fontId="32" fillId="11" borderId="407" xfId="27" applyNumberFormat="1" applyFont="1" applyFill="1" applyBorder="1" applyAlignment="1">
      <alignment horizontal="right" vertical="center"/>
    </xf>
    <xf numFmtId="0" fontId="69" fillId="0" borderId="0" xfId="7" applyFont="1" applyAlignment="1">
      <alignment horizontal="left" vertical="center" wrapText="1"/>
    </xf>
    <xf numFmtId="0" fontId="29" fillId="10" borderId="411" xfId="28" applyFont="1" applyFill="1" applyBorder="1" applyAlignment="1">
      <alignment horizontal="center" vertical="center" wrapText="1"/>
    </xf>
    <xf numFmtId="0" fontId="4" fillId="0" borderId="145" xfId="28" applyFont="1" applyBorder="1" applyAlignment="1">
      <alignment horizontal="left" vertical="center" wrapText="1" indent="1"/>
    </xf>
    <xf numFmtId="37" fontId="4" fillId="0" borderId="97" xfId="21" applyNumberFormat="1" applyFont="1" applyBorder="1" applyAlignment="1">
      <alignment horizontal="right" vertical="center"/>
    </xf>
    <xf numFmtId="37" fontId="4" fillId="0" borderId="1" xfId="21" applyNumberFormat="1" applyFont="1" applyBorder="1" applyAlignment="1">
      <alignment horizontal="right" vertical="center"/>
    </xf>
    <xf numFmtId="0" fontId="18" fillId="11" borderId="145" xfId="0" applyFont="1" applyFill="1" applyBorder="1" applyAlignment="1">
      <alignment horizontal="left" vertical="center" indent="1"/>
    </xf>
    <xf numFmtId="37" fontId="4" fillId="11" borderId="97" xfId="21" applyNumberFormat="1" applyFont="1" applyFill="1" applyBorder="1" applyAlignment="1">
      <alignment horizontal="right" vertical="center"/>
    </xf>
    <xf numFmtId="37" fontId="4" fillId="11" borderId="1" xfId="21" applyNumberFormat="1" applyFont="1" applyFill="1" applyBorder="1" applyAlignment="1">
      <alignment horizontal="right" vertical="center"/>
    </xf>
    <xf numFmtId="0" fontId="36" fillId="0" borderId="145" xfId="29" applyFont="1" applyBorder="1" applyAlignment="1">
      <alignment horizontal="left" vertical="center" indent="1"/>
    </xf>
    <xf numFmtId="0" fontId="36" fillId="0" borderId="213" xfId="29" applyFont="1" applyBorder="1" applyAlignment="1">
      <alignment horizontal="left" vertical="center" indent="1"/>
    </xf>
    <xf numFmtId="37" fontId="4" fillId="0" borderId="107" xfId="21" applyNumberFormat="1" applyFont="1" applyBorder="1" applyAlignment="1">
      <alignment horizontal="right" vertical="center"/>
    </xf>
    <xf numFmtId="37" fontId="4" fillId="0" borderId="76" xfId="21" applyNumberFormat="1" applyFont="1" applyBorder="1" applyAlignment="1">
      <alignment horizontal="right" vertical="center"/>
    </xf>
    <xf numFmtId="0" fontId="17" fillId="11" borderId="214" xfId="0" applyFont="1" applyFill="1" applyBorder="1" applyAlignment="1">
      <alignment horizontal="left" vertical="center" indent="1"/>
    </xf>
    <xf numFmtId="37" fontId="4" fillId="11" borderId="108" xfId="21" applyNumberFormat="1" applyFont="1" applyFill="1" applyBorder="1" applyAlignment="1">
      <alignment horizontal="right" vertical="center"/>
    </xf>
    <xf numFmtId="37" fontId="4" fillId="11" borderId="11" xfId="21" applyNumberFormat="1" applyFont="1" applyFill="1" applyBorder="1" applyAlignment="1">
      <alignment horizontal="right" vertical="center"/>
    </xf>
    <xf numFmtId="0" fontId="36" fillId="0" borderId="0" xfId="27" applyFont="1" applyAlignment="1">
      <alignment horizontal="left" vertical="center" wrapText="1"/>
    </xf>
    <xf numFmtId="0" fontId="4" fillId="0" borderId="398" xfId="28" applyFont="1" applyBorder="1" applyAlignment="1">
      <alignment horizontal="left" vertical="center" wrapText="1" indent="1"/>
    </xf>
    <xf numFmtId="37" fontId="4" fillId="0" borderId="399" xfId="0" applyNumberFormat="1" applyFont="1" applyBorder="1" applyAlignment="1">
      <alignment vertical="center"/>
    </xf>
    <xf numFmtId="37" fontId="4" fillId="0" borderId="400" xfId="0" applyNumberFormat="1" applyFont="1" applyBorder="1" applyAlignment="1">
      <alignment vertical="center"/>
    </xf>
    <xf numFmtId="0" fontId="18" fillId="11" borderId="402" xfId="0" applyFont="1" applyFill="1" applyBorder="1" applyAlignment="1">
      <alignment horizontal="left" vertical="center" indent="1"/>
    </xf>
    <xf numFmtId="37" fontId="4" fillId="11" borderId="97" xfId="0" applyNumberFormat="1" applyFont="1" applyFill="1" applyBorder="1" applyAlignment="1">
      <alignment vertical="center"/>
    </xf>
    <xf numFmtId="37" fontId="4" fillId="11" borderId="1" xfId="27" applyNumberFormat="1" applyFont="1" applyFill="1" applyBorder="1" applyAlignment="1">
      <alignment horizontal="right" vertical="center"/>
    </xf>
    <xf numFmtId="37" fontId="4" fillId="11" borderId="10" xfId="27" applyNumberFormat="1" applyFont="1" applyFill="1" applyBorder="1" applyAlignment="1">
      <alignment horizontal="right" vertical="center"/>
    </xf>
    <xf numFmtId="0" fontId="4" fillId="0" borderId="402" xfId="28" applyFont="1" applyBorder="1" applyAlignment="1">
      <alignment horizontal="left" vertical="center" wrapText="1" indent="1"/>
    </xf>
    <xf numFmtId="37" fontId="4" fillId="0" borderId="97" xfId="0" applyNumberFormat="1" applyFont="1" applyBorder="1" applyAlignment="1">
      <alignment vertical="center"/>
    </xf>
    <xf numFmtId="37" fontId="4" fillId="0" borderId="1" xfId="27" applyNumberFormat="1" applyFont="1" applyBorder="1" applyAlignment="1">
      <alignment horizontal="right" vertical="center"/>
    </xf>
    <xf numFmtId="37" fontId="4" fillId="0" borderId="119" xfId="0" applyNumberFormat="1" applyFont="1" applyBorder="1" applyAlignment="1">
      <alignment vertical="center"/>
    </xf>
    <xf numFmtId="37" fontId="4" fillId="0" borderId="256" xfId="27" applyNumberFormat="1" applyFont="1" applyBorder="1" applyAlignment="1">
      <alignment horizontal="right" vertical="center"/>
    </xf>
    <xf numFmtId="37" fontId="4" fillId="11" borderId="119" xfId="0" applyNumberFormat="1" applyFont="1" applyFill="1" applyBorder="1" applyAlignment="1">
      <alignment vertical="center"/>
    </xf>
    <xf numFmtId="37" fontId="4" fillId="11" borderId="256" xfId="27" applyNumberFormat="1" applyFont="1" applyFill="1" applyBorder="1" applyAlignment="1">
      <alignment horizontal="right" vertical="center"/>
    </xf>
    <xf numFmtId="0" fontId="36" fillId="0" borderId="402" xfId="29" applyFont="1" applyBorder="1" applyAlignment="1">
      <alignment horizontal="left" vertical="center" indent="1"/>
    </xf>
    <xf numFmtId="37" fontId="4" fillId="11" borderId="11" xfId="27" applyNumberFormat="1" applyFont="1" applyFill="1" applyBorder="1" applyAlignment="1">
      <alignment horizontal="right" vertical="center"/>
    </xf>
    <xf numFmtId="0" fontId="36" fillId="0" borderId="404" xfId="29" applyFont="1" applyBorder="1" applyAlignment="1">
      <alignment horizontal="left" vertical="center" indent="1"/>
    </xf>
    <xf numFmtId="37" fontId="4" fillId="0" borderId="383" xfId="0" applyNumberFormat="1" applyFont="1" applyBorder="1" applyAlignment="1">
      <alignment vertical="center"/>
    </xf>
    <xf numFmtId="37" fontId="4" fillId="0" borderId="301" xfId="27" applyNumberFormat="1" applyFont="1" applyBorder="1" applyAlignment="1">
      <alignment horizontal="right" vertical="center"/>
    </xf>
    <xf numFmtId="0" fontId="17" fillId="11" borderId="263" xfId="0" applyFont="1" applyFill="1" applyBorder="1" applyAlignment="1">
      <alignment horizontal="left" vertical="center" indent="1"/>
    </xf>
    <xf numFmtId="37" fontId="4" fillId="11" borderId="406" xfId="0" applyNumberFormat="1" applyFont="1" applyFill="1" applyBorder="1" applyAlignment="1">
      <alignment vertical="center"/>
    </xf>
    <xf numFmtId="37" fontId="4" fillId="11" borderId="407" xfId="27" applyNumberFormat="1" applyFont="1" applyFill="1" applyBorder="1" applyAlignment="1">
      <alignment horizontal="right" vertical="center"/>
    </xf>
    <xf numFmtId="0" fontId="78" fillId="0" borderId="0" xfId="27" applyFont="1" applyAlignment="1">
      <alignment vertical="center" wrapText="1"/>
    </xf>
    <xf numFmtId="0" fontId="65" fillId="10" borderId="411" xfId="28" applyFont="1" applyFill="1" applyBorder="1" applyAlignment="1">
      <alignment horizontal="center" vertical="center" wrapText="1"/>
    </xf>
    <xf numFmtId="0" fontId="32" fillId="0" borderId="282" xfId="28" applyFont="1" applyBorder="1" applyAlignment="1">
      <alignment horizontal="left" vertical="center" wrapText="1" indent="1"/>
    </xf>
    <xf numFmtId="171" fontId="47" fillId="0" borderId="108" xfId="0" applyNumberFormat="1" applyFont="1" applyBorder="1" applyAlignment="1">
      <alignment horizontal="right" vertical="center"/>
    </xf>
    <xf numFmtId="164" fontId="47" fillId="0" borderId="214" xfId="23" applyNumberFormat="1" applyFont="1" applyBorder="1" applyAlignment="1">
      <alignment horizontal="right" vertical="center"/>
    </xf>
    <xf numFmtId="0" fontId="47" fillId="11" borderId="122" xfId="0" applyFont="1" applyFill="1" applyBorder="1" applyAlignment="1">
      <alignment horizontal="left" vertical="center" indent="1"/>
    </xf>
    <xf numFmtId="0" fontId="32" fillId="0" borderId="122" xfId="28" applyFont="1" applyBorder="1" applyAlignment="1">
      <alignment horizontal="left" vertical="center" wrapText="1" indent="1"/>
    </xf>
    <xf numFmtId="0" fontId="44" fillId="0" borderId="122" xfId="29" applyFont="1" applyBorder="1" applyAlignment="1">
      <alignment horizontal="left" vertical="center" indent="1"/>
    </xf>
    <xf numFmtId="0" fontId="44" fillId="0" borderId="425" xfId="29" applyFont="1" applyBorder="1" applyAlignment="1">
      <alignment horizontal="left" vertical="center" indent="1"/>
    </xf>
    <xf numFmtId="0" fontId="47" fillId="0" borderId="0" xfId="0" applyFont="1" applyAlignment="1">
      <alignment horizontal="left" vertical="center" wrapText="1"/>
    </xf>
    <xf numFmtId="0" fontId="44" fillId="0" borderId="0" xfId="27" applyFont="1" applyAlignment="1">
      <alignment vertical="center" wrapText="1"/>
    </xf>
    <xf numFmtId="0" fontId="61" fillId="11" borderId="426" xfId="0" applyFont="1" applyFill="1" applyBorder="1" applyAlignment="1">
      <alignment horizontal="left" vertical="center" indent="1"/>
    </xf>
    <xf numFmtId="0" fontId="29" fillId="10" borderId="166" xfId="28" applyFont="1" applyFill="1" applyBorder="1" applyAlignment="1">
      <alignment horizontal="center" vertical="center" wrapText="1"/>
    </xf>
    <xf numFmtId="0" fontId="29" fillId="10" borderId="25" xfId="28" applyFont="1" applyFill="1" applyBorder="1" applyAlignment="1">
      <alignment horizontal="center" vertical="center" wrapText="1"/>
    </xf>
    <xf numFmtId="169" fontId="18" fillId="0" borderId="119" xfId="21" applyNumberFormat="1" applyFont="1" applyBorder="1"/>
    <xf numFmtId="169" fontId="18" fillId="0" borderId="1" xfId="21" applyNumberFormat="1" applyFont="1" applyBorder="1"/>
    <xf numFmtId="0" fontId="18" fillId="11" borderId="145" xfId="0" applyFont="1" applyFill="1" applyBorder="1" applyAlignment="1">
      <alignment horizontal="left" indent="1"/>
    </xf>
    <xf numFmtId="169" fontId="18" fillId="11" borderId="119" xfId="21" applyNumberFormat="1" applyFont="1" applyFill="1" applyBorder="1"/>
    <xf numFmtId="169" fontId="18" fillId="11" borderId="1" xfId="21" applyNumberFormat="1" applyFont="1" applyFill="1" applyBorder="1"/>
    <xf numFmtId="0" fontId="36" fillId="0" borderId="145" xfId="29" applyFont="1" applyBorder="1" applyAlignment="1">
      <alignment horizontal="left" vertical="top" indent="1"/>
    </xf>
    <xf numFmtId="0" fontId="36" fillId="0" borderId="213" xfId="29" applyFont="1" applyBorder="1" applyAlignment="1">
      <alignment horizontal="left" vertical="top" indent="1"/>
    </xf>
    <xf numFmtId="169" fontId="18" fillId="0" borderId="141" xfId="21" applyNumberFormat="1" applyFont="1" applyBorder="1"/>
    <xf numFmtId="169" fontId="18" fillId="0" borderId="76" xfId="21" applyNumberFormat="1" applyFont="1" applyBorder="1"/>
    <xf numFmtId="0" fontId="17" fillId="11" borderId="214" xfId="0" applyFont="1" applyFill="1" applyBorder="1" applyAlignment="1">
      <alignment horizontal="left" indent="1"/>
    </xf>
    <xf numFmtId="169" fontId="18" fillId="11" borderId="143" xfId="21" applyNumberFormat="1" applyFont="1" applyFill="1" applyBorder="1"/>
    <xf numFmtId="169" fontId="18" fillId="11" borderId="11" xfId="21" applyNumberFormat="1" applyFont="1" applyFill="1" applyBorder="1"/>
    <xf numFmtId="0" fontId="36" fillId="0" borderId="0" xfId="27" applyFont="1" applyAlignment="1">
      <alignment vertical="top" wrapText="1"/>
    </xf>
    <xf numFmtId="0" fontId="4" fillId="0" borderId="214" xfId="27" applyFont="1" applyBorder="1" applyAlignment="1">
      <alignment horizontal="left" vertical="center" wrapText="1" indent="1"/>
    </xf>
    <xf numFmtId="0" fontId="4" fillId="14" borderId="145" xfId="27" applyFont="1" applyFill="1" applyBorder="1" applyAlignment="1">
      <alignment horizontal="left" vertical="center" wrapText="1" indent="1"/>
    </xf>
    <xf numFmtId="0" fontId="4" fillId="0" borderId="145" xfId="27" applyFont="1" applyBorder="1" applyAlignment="1">
      <alignment horizontal="left" vertical="center" wrapText="1" indent="1"/>
    </xf>
    <xf numFmtId="0" fontId="4" fillId="0" borderId="145" xfId="28" applyFont="1" applyBorder="1" applyAlignment="1">
      <alignment horizontal="left" vertical="center" indent="1"/>
    </xf>
    <xf numFmtId="0" fontId="107" fillId="0" borderId="0" xfId="27" applyFont="1" applyAlignment="1">
      <alignment vertical="top" wrapText="1"/>
    </xf>
    <xf numFmtId="0" fontId="4" fillId="0" borderId="145" xfId="0" applyFont="1" applyBorder="1" applyAlignment="1">
      <alignment horizontal="left" indent="1"/>
    </xf>
    <xf numFmtId="0" fontId="4" fillId="11" borderId="145" xfId="0" applyFont="1" applyFill="1" applyBorder="1" applyAlignment="1">
      <alignment horizontal="left" indent="1"/>
    </xf>
    <xf numFmtId="0" fontId="4" fillId="0" borderId="2" xfId="0" applyFont="1" applyBorder="1" applyAlignment="1">
      <alignment horizontal="left" indent="1"/>
    </xf>
    <xf numFmtId="0" fontId="4" fillId="11" borderId="2" xfId="0" applyFont="1" applyFill="1" applyBorder="1" applyAlignment="1">
      <alignment horizontal="left" vertical="center" wrapText="1" indent="1"/>
    </xf>
    <xf numFmtId="0" fontId="92" fillId="0" borderId="0" xfId="0" applyFont="1" applyAlignment="1">
      <alignment vertical="center"/>
    </xf>
    <xf numFmtId="0" fontId="32" fillId="0" borderId="2" xfId="0" applyFont="1" applyBorder="1" applyAlignment="1">
      <alignment horizontal="left" vertical="center" wrapText="1" indent="1"/>
    </xf>
    <xf numFmtId="0" fontId="47" fillId="11" borderId="226" xfId="0" applyFont="1" applyFill="1" applyBorder="1" applyAlignment="1">
      <alignment horizontal="left" vertical="center" wrapText="1" indent="1"/>
    </xf>
    <xf numFmtId="0" fontId="4" fillId="0" borderId="246" xfId="0" applyFont="1" applyBorder="1" applyAlignment="1">
      <alignment horizontal="left" vertical="center" indent="1"/>
    </xf>
    <xf numFmtId="0" fontId="108" fillId="0" borderId="0" xfId="0" applyFont="1"/>
    <xf numFmtId="0" fontId="29" fillId="10" borderId="85" xfId="0" applyFont="1" applyFill="1" applyBorder="1" applyAlignment="1">
      <alignment horizontal="center" vertical="center"/>
    </xf>
    <xf numFmtId="0" fontId="29" fillId="10" borderId="166" xfId="0" applyFont="1" applyFill="1" applyBorder="1" applyAlignment="1">
      <alignment horizontal="center" vertical="center"/>
    </xf>
    <xf numFmtId="0" fontId="29" fillId="10" borderId="85" xfId="0" applyFont="1" applyFill="1" applyBorder="1" applyAlignment="1">
      <alignment horizontal="center" vertical="center" wrapText="1"/>
    </xf>
    <xf numFmtId="0" fontId="65" fillId="10" borderId="95" xfId="0" applyFont="1" applyFill="1" applyBorder="1" applyAlignment="1">
      <alignment horizontal="center" vertical="center" wrapText="1"/>
    </xf>
    <xf numFmtId="0" fontId="65" fillId="10" borderId="166" xfId="0" applyFont="1" applyFill="1" applyBorder="1" applyAlignment="1">
      <alignment horizontal="center" vertical="center" wrapText="1"/>
    </xf>
    <xf numFmtId="0" fontId="65" fillId="10" borderId="33" xfId="0" applyFont="1" applyFill="1" applyBorder="1" applyAlignment="1">
      <alignment horizontal="center" vertical="center" wrapText="1"/>
    </xf>
    <xf numFmtId="0" fontId="65" fillId="10" borderId="236" xfId="0" applyFont="1" applyFill="1" applyBorder="1" applyAlignment="1">
      <alignment horizontal="center" vertical="center" wrapText="1"/>
    </xf>
    <xf numFmtId="0" fontId="65" fillId="10" borderId="184" xfId="0" applyFont="1" applyFill="1" applyBorder="1" applyAlignment="1">
      <alignment horizontal="center" vertical="center" wrapText="1"/>
    </xf>
    <xf numFmtId="0" fontId="65" fillId="10" borderId="428" xfId="0" applyFont="1" applyFill="1" applyBorder="1" applyAlignment="1">
      <alignment horizontal="center" vertical="center" wrapText="1"/>
    </xf>
    <xf numFmtId="0" fontId="65" fillId="10" borderId="68" xfId="0" applyFont="1" applyFill="1" applyBorder="1" applyAlignment="1">
      <alignment horizontal="center" vertical="center" wrapText="1"/>
    </xf>
    <xf numFmtId="170" fontId="64" fillId="0" borderId="0" xfId="0" applyNumberFormat="1" applyFont="1" applyAlignment="1">
      <alignment horizontal="right" vertical="center" shrinkToFit="1"/>
    </xf>
    <xf numFmtId="0" fontId="4" fillId="11" borderId="248" xfId="0" applyFont="1" applyFill="1" applyBorder="1" applyAlignment="1">
      <alignment horizontal="center" vertical="center"/>
    </xf>
    <xf numFmtId="0" fontId="4" fillId="0" borderId="248" xfId="0" applyFont="1" applyBorder="1" applyAlignment="1">
      <alignment horizontal="center" vertical="center"/>
    </xf>
    <xf numFmtId="0" fontId="4" fillId="0" borderId="17" xfId="0" applyFont="1" applyBorder="1" applyAlignment="1">
      <alignment vertical="center"/>
    </xf>
    <xf numFmtId="0" fontId="4" fillId="0" borderId="0" xfId="0" applyFont="1" applyAlignment="1">
      <alignment horizontal="center" vertical="center"/>
    </xf>
    <xf numFmtId="164" fontId="18" fillId="0" borderId="0" xfId="0" applyNumberFormat="1" applyFont="1" applyAlignment="1">
      <alignment horizontal="right" vertical="center" wrapText="1"/>
    </xf>
    <xf numFmtId="164" fontId="18" fillId="0" borderId="6" xfId="0" applyNumberFormat="1" applyFont="1" applyBorder="1" applyAlignment="1">
      <alignment horizontal="right" vertical="center" wrapText="1"/>
    </xf>
    <xf numFmtId="0" fontId="109" fillId="0" borderId="0" xfId="0" applyFont="1" applyAlignment="1">
      <alignment vertical="center"/>
    </xf>
    <xf numFmtId="1" fontId="64" fillId="11" borderId="256" xfId="0" applyNumberFormat="1" applyFont="1" applyFill="1" applyBorder="1" applyAlignment="1">
      <alignment horizontal="center" vertical="center" shrinkToFit="1"/>
    </xf>
    <xf numFmtId="1" fontId="85" fillId="11" borderId="256" xfId="0" applyNumberFormat="1" applyFont="1" applyFill="1" applyBorder="1" applyAlignment="1">
      <alignment horizontal="center" vertical="center" shrinkToFit="1"/>
    </xf>
    <xf numFmtId="0" fontId="47" fillId="11" borderId="256" xfId="0" applyFont="1" applyFill="1" applyBorder="1" applyAlignment="1">
      <alignment horizontal="left" vertical="center" wrapText="1"/>
    </xf>
    <xf numFmtId="1" fontId="64" fillId="0" borderId="256" xfId="0" applyNumberFormat="1" applyFont="1" applyBorder="1" applyAlignment="1">
      <alignment horizontal="center" vertical="center" shrinkToFit="1"/>
    </xf>
    <xf numFmtId="1" fontId="85" fillId="0" borderId="256" xfId="0" applyNumberFormat="1" applyFont="1" applyBorder="1" applyAlignment="1">
      <alignment horizontal="center" vertical="center" shrinkToFit="1"/>
    </xf>
    <xf numFmtId="0" fontId="32" fillId="0" borderId="226" xfId="0" applyFont="1" applyBorder="1" applyAlignment="1">
      <alignment horizontal="left" vertical="center" wrapText="1" indent="1"/>
    </xf>
    <xf numFmtId="0" fontId="32" fillId="11" borderId="226" xfId="0" applyFont="1" applyFill="1" applyBorder="1" applyAlignment="1">
      <alignment horizontal="left" vertical="center" wrapText="1" indent="1"/>
    </xf>
    <xf numFmtId="0" fontId="4" fillId="11" borderId="248" xfId="0" applyFont="1" applyFill="1" applyBorder="1" applyAlignment="1">
      <alignment horizontal="left" vertical="center" indent="1"/>
    </xf>
    <xf numFmtId="0" fontId="4" fillId="0" borderId="248" xfId="0" applyFont="1" applyBorder="1" applyAlignment="1">
      <alignment horizontal="left" vertical="center" indent="1"/>
    </xf>
    <xf numFmtId="0" fontId="32" fillId="0" borderId="250" xfId="0" applyFont="1" applyBorder="1" applyAlignment="1">
      <alignment horizontal="left" vertical="center" wrapText="1" indent="1"/>
    </xf>
    <xf numFmtId="0" fontId="4" fillId="11" borderId="11" xfId="0" applyFont="1" applyFill="1" applyBorder="1" applyAlignment="1">
      <alignment horizontal="left" indent="1"/>
    </xf>
    <xf numFmtId="0" fontId="29" fillId="12" borderId="1" xfId="0" applyFont="1" applyFill="1" applyBorder="1" applyAlignment="1">
      <alignment horizontal="left" vertical="center" indent="1"/>
    </xf>
    <xf numFmtId="0" fontId="4" fillId="0" borderId="226" xfId="0" applyFont="1" applyBorder="1" applyAlignment="1">
      <alignment horizontal="left" indent="1"/>
    </xf>
    <xf numFmtId="0" fontId="4" fillId="11" borderId="226" xfId="0" applyFont="1" applyFill="1" applyBorder="1" applyAlignment="1">
      <alignment horizontal="left" indent="1"/>
    </xf>
    <xf numFmtId="0" fontId="4" fillId="14" borderId="8" xfId="0" applyFont="1" applyFill="1" applyBorder="1" applyAlignment="1">
      <alignment horizontal="left" vertical="center" indent="1"/>
    </xf>
    <xf numFmtId="0" fontId="4" fillId="14" borderId="2" xfId="0" applyFont="1" applyFill="1" applyBorder="1" applyAlignment="1">
      <alignment horizontal="left" vertical="center" wrapText="1" indent="1"/>
    </xf>
    <xf numFmtId="0" fontId="4" fillId="6" borderId="2" xfId="0" applyFont="1" applyFill="1" applyBorder="1" applyAlignment="1">
      <alignment horizontal="left" vertical="center" wrapText="1" indent="1"/>
    </xf>
    <xf numFmtId="0" fontId="4" fillId="0" borderId="226" xfId="0" applyFont="1" applyBorder="1" applyAlignment="1">
      <alignment horizontal="left" vertical="center" indent="1"/>
    </xf>
    <xf numFmtId="0" fontId="4" fillId="11" borderId="226" xfId="0" applyFont="1" applyFill="1" applyBorder="1" applyAlignment="1">
      <alignment horizontal="left" vertical="center" indent="1"/>
    </xf>
    <xf numFmtId="0" fontId="4" fillId="14" borderId="13" xfId="0" applyFont="1" applyFill="1" applyBorder="1" applyAlignment="1">
      <alignment horizontal="left" vertical="center" indent="1"/>
    </xf>
    <xf numFmtId="0" fontId="29" fillId="10" borderId="1" xfId="0" applyFont="1" applyFill="1" applyBorder="1" applyAlignment="1">
      <alignment horizontal="left" vertical="center" indent="1"/>
    </xf>
    <xf numFmtId="0" fontId="4" fillId="0" borderId="13" xfId="0" applyFont="1" applyBorder="1" applyAlignment="1">
      <alignment horizontal="left" vertical="center" indent="1"/>
    </xf>
    <xf numFmtId="0" fontId="18" fillId="0" borderId="2" xfId="0" applyFont="1" applyBorder="1" applyAlignment="1">
      <alignment horizontal="left" vertical="center" indent="1"/>
    </xf>
    <xf numFmtId="0" fontId="29" fillId="12" borderId="1" xfId="0" applyFont="1" applyFill="1" applyBorder="1" applyAlignment="1">
      <alignment horizontal="left" vertical="center" wrapText="1" indent="1"/>
    </xf>
    <xf numFmtId="0" fontId="29" fillId="10" borderId="2" xfId="0" applyFont="1" applyFill="1" applyBorder="1" applyAlignment="1">
      <alignment horizontal="left" vertical="center" indent="1"/>
    </xf>
    <xf numFmtId="0" fontId="47" fillId="11" borderId="256" xfId="0" applyFont="1" applyFill="1" applyBorder="1" applyAlignment="1">
      <alignment horizontal="left" vertical="center" indent="1"/>
    </xf>
    <xf numFmtId="0" fontId="32" fillId="0" borderId="256" xfId="0" applyFont="1" applyBorder="1" applyAlignment="1">
      <alignment horizontal="left" vertical="center" wrapText="1" indent="1"/>
    </xf>
    <xf numFmtId="0" fontId="32" fillId="11" borderId="256" xfId="0" applyFont="1" applyFill="1" applyBorder="1" applyAlignment="1">
      <alignment horizontal="left" vertical="center" wrapText="1" indent="1"/>
    </xf>
    <xf numFmtId="0" fontId="28" fillId="15" borderId="3" xfId="0" applyFont="1" applyFill="1" applyBorder="1" applyAlignment="1">
      <alignment horizontal="center" vertical="center"/>
    </xf>
    <xf numFmtId="0" fontId="9" fillId="0" borderId="3" xfId="0" applyFont="1" applyBorder="1" applyAlignment="1">
      <alignment horizontal="left" vertical="center"/>
    </xf>
    <xf numFmtId="0" fontId="110" fillId="0" borderId="0" xfId="0" applyFont="1"/>
    <xf numFmtId="0" fontId="111" fillId="0" borderId="0" xfId="0" applyFont="1" applyAlignment="1">
      <alignment wrapText="1"/>
    </xf>
    <xf numFmtId="0" fontId="111" fillId="0" borderId="0" xfId="0" applyFont="1"/>
    <xf numFmtId="37" fontId="64" fillId="0" borderId="97" xfId="21" applyNumberFormat="1" applyFont="1" applyFill="1" applyBorder="1" applyAlignment="1">
      <alignment horizontal="right" vertical="center"/>
    </xf>
    <xf numFmtId="37" fontId="64" fillId="11" borderId="97" xfId="21" applyNumberFormat="1" applyFont="1" applyFill="1" applyBorder="1" applyAlignment="1">
      <alignment horizontal="right" vertical="center"/>
    </xf>
    <xf numFmtId="37" fontId="64" fillId="0" borderId="107" xfId="21" applyNumberFormat="1" applyFont="1" applyFill="1" applyBorder="1" applyAlignment="1">
      <alignment horizontal="right" vertical="center"/>
    </xf>
    <xf numFmtId="37" fontId="64" fillId="11" borderId="11" xfId="21" applyNumberFormat="1" applyFont="1" applyFill="1" applyBorder="1" applyAlignment="1">
      <alignment horizontal="right" vertical="center"/>
    </xf>
    <xf numFmtId="37" fontId="64" fillId="11" borderId="97" xfId="0" applyNumberFormat="1" applyFont="1" applyFill="1" applyBorder="1" applyAlignment="1">
      <alignment horizontal="right" vertical="center"/>
    </xf>
    <xf numFmtId="37" fontId="64" fillId="0" borderId="97" xfId="0" applyNumberFormat="1" applyFont="1" applyBorder="1" applyAlignment="1">
      <alignment horizontal="right" vertical="center"/>
    </xf>
    <xf numFmtId="37" fontId="64" fillId="0" borderId="107" xfId="0" applyNumberFormat="1" applyFont="1" applyBorder="1" applyAlignment="1">
      <alignment horizontal="right" vertical="center"/>
    </xf>
    <xf numFmtId="37" fontId="32" fillId="11" borderId="108" xfId="0" applyNumberFormat="1" applyFont="1" applyFill="1" applyBorder="1" applyAlignment="1">
      <alignment horizontal="right" vertical="center"/>
    </xf>
    <xf numFmtId="37" fontId="64" fillId="11" borderId="108" xfId="0" applyNumberFormat="1" applyFont="1" applyFill="1" applyBorder="1" applyAlignment="1">
      <alignment horizontal="right" vertical="center"/>
    </xf>
    <xf numFmtId="37" fontId="47" fillId="11" borderId="97" xfId="0" applyNumberFormat="1" applyFont="1" applyFill="1" applyBorder="1" applyAlignment="1">
      <alignment horizontal="right" vertical="center"/>
    </xf>
    <xf numFmtId="37" fontId="47" fillId="0" borderId="97" xfId="0" applyNumberFormat="1" applyFont="1" applyBorder="1" applyAlignment="1">
      <alignment horizontal="right" vertical="center"/>
    </xf>
    <xf numFmtId="37" fontId="47" fillId="0" borderId="107" xfId="0" applyNumberFormat="1" applyFont="1" applyBorder="1" applyAlignment="1">
      <alignment horizontal="right" vertical="center"/>
    </xf>
    <xf numFmtId="37" fontId="47" fillId="11" borderId="108" xfId="0" applyNumberFormat="1" applyFont="1" applyFill="1" applyBorder="1" applyAlignment="1">
      <alignment horizontal="right" vertical="center"/>
    </xf>
    <xf numFmtId="37" fontId="64" fillId="11" borderId="4" xfId="0" applyNumberFormat="1" applyFont="1" applyFill="1" applyBorder="1" applyAlignment="1">
      <alignment horizontal="right" vertical="center" shrinkToFit="1"/>
    </xf>
    <xf numFmtId="37" fontId="64" fillId="0" borderId="4" xfId="0" applyNumberFormat="1" applyFont="1" applyBorder="1" applyAlignment="1">
      <alignment horizontal="right" vertical="center" shrinkToFit="1"/>
    </xf>
    <xf numFmtId="37" fontId="64" fillId="0" borderId="238" xfId="0" applyNumberFormat="1" applyFont="1" applyBorder="1" applyAlignment="1">
      <alignment horizontal="right" vertical="center" shrinkToFit="1"/>
    </xf>
    <xf numFmtId="37" fontId="64" fillId="11" borderId="75" xfId="0" applyNumberFormat="1" applyFont="1" applyFill="1" applyBorder="1" applyAlignment="1">
      <alignment horizontal="right" vertical="center" shrinkToFit="1"/>
    </xf>
    <xf numFmtId="37" fontId="64" fillId="11" borderId="87" xfId="0" applyNumberFormat="1" applyFont="1" applyFill="1" applyBorder="1" applyAlignment="1">
      <alignment horizontal="right" vertical="center" shrinkToFit="1"/>
    </xf>
    <xf numFmtId="37" fontId="64" fillId="0" borderId="87" xfId="0" applyNumberFormat="1" applyFont="1" applyBorder="1" applyAlignment="1">
      <alignment horizontal="right" vertical="center" shrinkToFit="1"/>
    </xf>
    <xf numFmtId="37" fontId="64" fillId="0" borderId="240" xfId="0" applyNumberFormat="1" applyFont="1" applyBorder="1" applyAlignment="1">
      <alignment horizontal="right" vertical="center" shrinkToFit="1"/>
    </xf>
    <xf numFmtId="37" fontId="64" fillId="11" borderId="86" xfId="0" applyNumberFormat="1" applyFont="1" applyFill="1" applyBorder="1" applyAlignment="1">
      <alignment horizontal="right" vertical="center" shrinkToFit="1"/>
    </xf>
    <xf numFmtId="37" fontId="64" fillId="0" borderId="429" xfId="0" applyNumberFormat="1" applyFont="1" applyBorder="1" applyAlignment="1">
      <alignment horizontal="right" vertical="center" shrinkToFit="1"/>
    </xf>
    <xf numFmtId="6" fontId="32" fillId="0" borderId="119" xfId="0" applyNumberFormat="1" applyFont="1" applyBorder="1" applyAlignment="1">
      <alignment horizontal="right" vertical="center"/>
    </xf>
    <xf numFmtId="6" fontId="32" fillId="11" borderId="119" xfId="0" applyNumberFormat="1" applyFont="1" applyFill="1" applyBorder="1" applyAlignment="1">
      <alignment horizontal="right" vertical="center"/>
    </xf>
    <xf numFmtId="6" fontId="47" fillId="0" borderId="119" xfId="0" applyNumberFormat="1" applyFont="1" applyBorder="1" applyAlignment="1">
      <alignment horizontal="right" vertical="center"/>
    </xf>
    <xf numFmtId="6" fontId="47" fillId="11" borderId="119" xfId="0" applyNumberFormat="1" applyFont="1" applyFill="1" applyBorder="1" applyAlignment="1">
      <alignment horizontal="right" vertical="center"/>
    </xf>
    <xf numFmtId="6" fontId="47" fillId="11" borderId="119" xfId="0" applyNumberFormat="1" applyFont="1" applyFill="1" applyBorder="1" applyAlignment="1">
      <alignment vertical="center"/>
    </xf>
    <xf numFmtId="6" fontId="47" fillId="0" borderId="119" xfId="0" applyNumberFormat="1" applyFont="1" applyBorder="1" applyAlignment="1">
      <alignment vertical="center"/>
    </xf>
    <xf numFmtId="6" fontId="47" fillId="0" borderId="243" xfId="0" applyNumberFormat="1" applyFont="1" applyBorder="1" applyAlignment="1">
      <alignment vertical="center"/>
    </xf>
    <xf numFmtId="5" fontId="64" fillId="11" borderId="244" xfId="0" applyNumberFormat="1" applyFont="1" applyFill="1" applyBorder="1" applyAlignment="1">
      <alignment horizontal="right" vertical="center" shrinkToFit="1"/>
    </xf>
    <xf numFmtId="5" fontId="64" fillId="11" borderId="245" xfId="0" applyNumberFormat="1" applyFont="1" applyFill="1" applyBorder="1" applyAlignment="1">
      <alignment horizontal="right" vertical="center" shrinkToFit="1"/>
    </xf>
    <xf numFmtId="5" fontId="64" fillId="0" borderId="432" xfId="0" applyNumberFormat="1" applyFont="1" applyBorder="1" applyAlignment="1">
      <alignment horizontal="right" vertical="center" shrinkToFit="1"/>
    </xf>
    <xf numFmtId="5" fontId="64" fillId="0" borderId="430" xfId="0" applyNumberFormat="1" applyFont="1" applyBorder="1" applyAlignment="1">
      <alignment horizontal="right" vertical="center" shrinkToFit="1"/>
    </xf>
    <xf numFmtId="5" fontId="64" fillId="11" borderId="430" xfId="0" applyNumberFormat="1" applyFont="1" applyFill="1" applyBorder="1" applyAlignment="1">
      <alignment horizontal="right" vertical="center" shrinkToFit="1"/>
    </xf>
    <xf numFmtId="37" fontId="64" fillId="0" borderId="251" xfId="0" applyNumberFormat="1" applyFont="1" applyBorder="1" applyAlignment="1">
      <alignment horizontal="right" vertical="center" shrinkToFit="1"/>
    </xf>
    <xf numFmtId="37" fontId="64" fillId="11" borderId="156" xfId="0" applyNumberFormat="1" applyFont="1" applyFill="1" applyBorder="1" applyAlignment="1">
      <alignment horizontal="right" vertical="center" shrinkToFit="1"/>
    </xf>
    <xf numFmtId="37" fontId="4" fillId="11" borderId="97" xfId="0" applyNumberFormat="1" applyFont="1" applyFill="1" applyBorder="1" applyAlignment="1">
      <alignment horizontal="right" vertical="center"/>
    </xf>
    <xf numFmtId="37" fontId="4" fillId="0" borderId="108" xfId="0" applyNumberFormat="1" applyFont="1" applyBorder="1" applyAlignment="1">
      <alignment horizontal="right" vertical="center"/>
    </xf>
    <xf numFmtId="37" fontId="4" fillId="0" borderId="97" xfId="0" applyNumberFormat="1" applyFont="1" applyBorder="1" applyAlignment="1">
      <alignment horizontal="right" vertical="center"/>
    </xf>
    <xf numFmtId="37" fontId="18" fillId="14" borderId="108" xfId="7" applyNumberFormat="1" applyFont="1" applyFill="1" applyBorder="1" applyAlignment="1">
      <alignment horizontal="right" vertical="center"/>
    </xf>
    <xf numFmtId="37" fontId="18" fillId="14" borderId="11" xfId="7" applyNumberFormat="1" applyFont="1" applyFill="1" applyBorder="1" applyAlignment="1">
      <alignment horizontal="right" vertical="center"/>
    </xf>
    <xf numFmtId="37" fontId="18" fillId="14" borderId="97" xfId="7" applyNumberFormat="1" applyFont="1" applyFill="1" applyBorder="1" applyAlignment="1">
      <alignment horizontal="right" vertical="center"/>
    </xf>
    <xf numFmtId="37" fontId="18" fillId="14" borderId="1" xfId="7" applyNumberFormat="1" applyFont="1" applyFill="1" applyBorder="1" applyAlignment="1">
      <alignment horizontal="right" vertical="center"/>
    </xf>
    <xf numFmtId="37" fontId="4" fillId="14" borderId="1" xfId="7" applyNumberFormat="1" applyFont="1" applyFill="1" applyBorder="1" applyAlignment="1">
      <alignment horizontal="right" vertical="center"/>
    </xf>
    <xf numFmtId="37" fontId="18" fillId="16" borderId="97" xfId="7" applyNumberFormat="1" applyFont="1" applyFill="1" applyBorder="1" applyAlignment="1">
      <alignment horizontal="right" vertical="center"/>
    </xf>
    <xf numFmtId="37" fontId="18" fillId="16" borderId="1" xfId="7" applyNumberFormat="1" applyFont="1" applyFill="1" applyBorder="1" applyAlignment="1">
      <alignment horizontal="right" vertical="center"/>
    </xf>
    <xf numFmtId="37" fontId="18" fillId="17" borderId="97" xfId="7" applyNumberFormat="1" applyFont="1" applyFill="1" applyBorder="1" applyAlignment="1">
      <alignment horizontal="right" vertical="center"/>
    </xf>
    <xf numFmtId="37" fontId="18" fillId="17" borderId="1" xfId="7" applyNumberFormat="1" applyFont="1" applyFill="1" applyBorder="1" applyAlignment="1">
      <alignment horizontal="right" vertical="center"/>
    </xf>
    <xf numFmtId="37" fontId="18" fillId="0" borderId="97" xfId="7" applyNumberFormat="1" applyFont="1" applyBorder="1" applyAlignment="1">
      <alignment horizontal="right" vertical="center"/>
    </xf>
    <xf numFmtId="37" fontId="18" fillId="0" borderId="1" xfId="7" applyNumberFormat="1" applyFont="1" applyBorder="1" applyAlignment="1">
      <alignment horizontal="right" vertical="center"/>
    </xf>
    <xf numFmtId="37" fontId="15" fillId="17" borderId="97" xfId="7" applyNumberFormat="1" applyFont="1" applyFill="1" applyBorder="1" applyAlignment="1">
      <alignment horizontal="right" vertical="center"/>
    </xf>
    <xf numFmtId="37" fontId="15" fillId="17" borderId="1" xfId="7" applyNumberFormat="1" applyFont="1" applyFill="1" applyBorder="1" applyAlignment="1">
      <alignment horizontal="right" vertical="center"/>
    </xf>
    <xf numFmtId="37" fontId="15" fillId="0" borderId="97" xfId="7" applyNumberFormat="1" applyFont="1" applyBorder="1" applyAlignment="1">
      <alignment horizontal="right" vertical="center"/>
    </xf>
    <xf numFmtId="37" fontId="15" fillId="0" borderId="1" xfId="7" applyNumberFormat="1" applyFont="1" applyBorder="1" applyAlignment="1">
      <alignment horizontal="right" vertical="center"/>
    </xf>
    <xf numFmtId="37" fontId="18" fillId="16" borderId="119" xfId="7" applyNumberFormat="1" applyFont="1" applyFill="1" applyBorder="1" applyAlignment="1">
      <alignment horizontal="right" vertical="center"/>
    </xf>
    <xf numFmtId="37" fontId="18" fillId="16" borderId="2" xfId="7" applyNumberFormat="1" applyFont="1" applyFill="1" applyBorder="1" applyAlignment="1">
      <alignment horizontal="right" vertical="center"/>
    </xf>
    <xf numFmtId="37" fontId="15" fillId="17" borderId="119" xfId="7" applyNumberFormat="1" applyFont="1" applyFill="1" applyBorder="1" applyAlignment="1">
      <alignment horizontal="right" vertical="center"/>
    </xf>
    <xf numFmtId="37" fontId="15" fillId="17" borderId="2" xfId="7" applyNumberFormat="1" applyFont="1" applyFill="1" applyBorder="1" applyAlignment="1">
      <alignment horizontal="right" vertical="center"/>
    </xf>
    <xf numFmtId="37" fontId="18" fillId="0" borderId="119" xfId="7" applyNumberFormat="1" applyFont="1" applyBorder="1" applyAlignment="1">
      <alignment horizontal="right" vertical="center"/>
    </xf>
    <xf numFmtId="37" fontId="18" fillId="0" borderId="2" xfId="7" applyNumberFormat="1" applyFont="1" applyBorder="1" applyAlignment="1">
      <alignment horizontal="right" vertical="center"/>
    </xf>
    <xf numFmtId="37" fontId="4" fillId="0" borderId="1" xfId="7" applyNumberFormat="1" applyFont="1" applyBorder="1" applyAlignment="1">
      <alignment horizontal="right" vertical="center"/>
    </xf>
    <xf numFmtId="37" fontId="18" fillId="14" borderId="8" xfId="7" applyNumberFormat="1" applyFont="1" applyFill="1" applyBorder="1" applyAlignment="1">
      <alignment horizontal="right" vertical="center"/>
    </xf>
    <xf numFmtId="37" fontId="4" fillId="14" borderId="7" xfId="7" applyNumberFormat="1" applyFont="1" applyFill="1" applyBorder="1" applyAlignment="1">
      <alignment horizontal="right" vertical="center"/>
    </xf>
    <xf numFmtId="37" fontId="4" fillId="14" borderId="11" xfId="7" applyNumberFormat="1" applyFont="1" applyFill="1" applyBorder="1" applyAlignment="1">
      <alignment horizontal="right" vertical="center"/>
    </xf>
    <xf numFmtId="37" fontId="4" fillId="14" borderId="3" xfId="7" applyNumberFormat="1" applyFont="1" applyFill="1" applyBorder="1" applyAlignment="1">
      <alignment horizontal="right" vertical="center"/>
    </xf>
    <xf numFmtId="37" fontId="4" fillId="16" borderId="3" xfId="7" applyNumberFormat="1" applyFont="1" applyFill="1" applyBorder="1" applyAlignment="1">
      <alignment horizontal="right" vertical="center"/>
    </xf>
    <xf numFmtId="37" fontId="4" fillId="16" borderId="1" xfId="7" applyNumberFormat="1" applyFont="1" applyFill="1" applyBorder="1" applyAlignment="1">
      <alignment horizontal="right" vertical="center"/>
    </xf>
    <xf numFmtId="37" fontId="4" fillId="17" borderId="3" xfId="7" applyNumberFormat="1" applyFont="1" applyFill="1" applyBorder="1" applyAlignment="1">
      <alignment horizontal="right" vertical="center"/>
    </xf>
    <xf numFmtId="37" fontId="4" fillId="17" borderId="1" xfId="7" applyNumberFormat="1" applyFont="1" applyFill="1" applyBorder="1" applyAlignment="1">
      <alignment horizontal="right" vertical="center"/>
    </xf>
    <xf numFmtId="37" fontId="4" fillId="0" borderId="3" xfId="7" applyNumberFormat="1" applyFont="1" applyBorder="1" applyAlignment="1">
      <alignment horizontal="right" vertical="center"/>
    </xf>
    <xf numFmtId="37" fontId="4" fillId="0" borderId="3" xfId="26" applyNumberFormat="1" applyFont="1" applyFill="1" applyBorder="1" applyAlignment="1">
      <alignment horizontal="right" vertical="center"/>
    </xf>
    <xf numFmtId="37" fontId="4" fillId="0" borderId="1" xfId="26" applyNumberFormat="1" applyFont="1" applyFill="1" applyBorder="1" applyAlignment="1">
      <alignment horizontal="right" vertical="center"/>
    </xf>
    <xf numFmtId="37" fontId="18" fillId="14" borderId="3" xfId="7" applyNumberFormat="1" applyFont="1" applyFill="1" applyBorder="1" applyAlignment="1">
      <alignment horizontal="right" vertical="center"/>
    </xf>
    <xf numFmtId="37" fontId="18" fillId="16" borderId="3" xfId="7" applyNumberFormat="1" applyFont="1" applyFill="1" applyBorder="1" applyAlignment="1">
      <alignment horizontal="right" vertical="center"/>
    </xf>
    <xf numFmtId="37" fontId="18" fillId="17" borderId="3" xfId="7" applyNumberFormat="1" applyFont="1" applyFill="1" applyBorder="1" applyAlignment="1">
      <alignment horizontal="right" vertical="center"/>
    </xf>
    <xf numFmtId="37" fontId="18" fillId="0" borderId="3" xfId="7" applyNumberFormat="1" applyFont="1" applyBorder="1" applyAlignment="1">
      <alignment horizontal="right" vertical="center"/>
    </xf>
    <xf numFmtId="37" fontId="4" fillId="0" borderId="7" xfId="7" applyNumberFormat="1" applyFont="1" applyBorder="1" applyAlignment="1">
      <alignment horizontal="right" vertical="center"/>
    </xf>
    <xf numFmtId="37" fontId="18" fillId="14" borderId="97" xfId="0" applyNumberFormat="1" applyFont="1" applyFill="1" applyBorder="1" applyAlignment="1">
      <alignment horizontal="right" vertical="center"/>
    </xf>
    <xf numFmtId="37" fontId="18" fillId="14" borderId="1" xfId="0" applyNumberFormat="1" applyFont="1" applyFill="1" applyBorder="1" applyAlignment="1">
      <alignment horizontal="right" vertical="center"/>
    </xf>
    <xf numFmtId="37" fontId="18" fillId="16" borderId="97" xfId="0" applyNumberFormat="1" applyFont="1" applyFill="1" applyBorder="1" applyAlignment="1">
      <alignment horizontal="right" vertical="center"/>
    </xf>
    <xf numFmtId="37" fontId="18" fillId="17" borderId="97" xfId="0" applyNumberFormat="1" applyFont="1" applyFill="1" applyBorder="1" applyAlignment="1">
      <alignment horizontal="right" vertical="center"/>
    </xf>
    <xf numFmtId="37" fontId="18" fillId="14" borderId="3" xfId="0" applyNumberFormat="1" applyFont="1" applyFill="1" applyBorder="1" applyAlignment="1">
      <alignment horizontal="right" vertical="center"/>
    </xf>
    <xf numFmtId="37" fontId="18" fillId="0" borderId="97" xfId="0" applyNumberFormat="1" applyFont="1" applyBorder="1" applyAlignment="1">
      <alignment horizontal="right" vertical="center"/>
    </xf>
    <xf numFmtId="37" fontId="18" fillId="0" borderId="3" xfId="0" applyNumberFormat="1" applyFont="1" applyBorder="1" applyAlignment="1">
      <alignment horizontal="right" vertical="center" wrapText="1"/>
    </xf>
    <xf numFmtId="37" fontId="36" fillId="14" borderId="97" xfId="0" applyNumberFormat="1" applyFont="1" applyFill="1" applyBorder="1" applyAlignment="1" applyProtection="1">
      <alignment horizontal="right" vertical="center"/>
      <protection locked="0"/>
    </xf>
    <xf numFmtId="37" fontId="36" fillId="16" borderId="97" xfId="0" applyNumberFormat="1" applyFont="1" applyFill="1" applyBorder="1" applyAlignment="1" applyProtection="1">
      <alignment horizontal="right" vertical="center"/>
      <protection locked="0"/>
    </xf>
    <xf numFmtId="37" fontId="36" fillId="17" borderId="97" xfId="0" applyNumberFormat="1" applyFont="1" applyFill="1" applyBorder="1" applyAlignment="1" applyProtection="1">
      <alignment horizontal="right" vertical="center"/>
      <protection locked="0"/>
    </xf>
    <xf numFmtId="37" fontId="18" fillId="16" borderId="1" xfId="0" applyNumberFormat="1" applyFont="1" applyFill="1" applyBorder="1" applyAlignment="1">
      <alignment horizontal="right" vertical="center"/>
    </xf>
    <xf numFmtId="37" fontId="18" fillId="17" borderId="3" xfId="0" applyNumberFormat="1" applyFont="1" applyFill="1" applyBorder="1" applyAlignment="1">
      <alignment horizontal="right" vertical="center"/>
    </xf>
    <xf numFmtId="37" fontId="18" fillId="16" borderId="3" xfId="0" applyNumberFormat="1" applyFont="1" applyFill="1" applyBorder="1" applyAlignment="1">
      <alignment horizontal="right" vertical="center"/>
    </xf>
    <xf numFmtId="37" fontId="18" fillId="0" borderId="3" xfId="0" applyNumberFormat="1" applyFont="1" applyBorder="1" applyAlignment="1">
      <alignment horizontal="right" vertical="center"/>
    </xf>
    <xf numFmtId="37" fontId="18" fillId="17" borderId="1" xfId="0" applyNumberFormat="1" applyFont="1" applyFill="1" applyBorder="1" applyAlignment="1">
      <alignment horizontal="right" vertical="center"/>
    </xf>
    <xf numFmtId="37" fontId="18" fillId="14" borderId="108" xfId="0" applyNumberFormat="1" applyFont="1" applyFill="1" applyBorder="1" applyAlignment="1">
      <alignment horizontal="right" vertical="center"/>
    </xf>
    <xf numFmtId="37" fontId="18" fillId="14" borderId="11" xfId="0" applyNumberFormat="1" applyFont="1" applyFill="1" applyBorder="1" applyAlignment="1">
      <alignment horizontal="right" vertical="center"/>
    </xf>
    <xf numFmtId="37" fontId="36" fillId="14" borderId="108" xfId="0" applyNumberFormat="1" applyFont="1" applyFill="1" applyBorder="1" applyAlignment="1" applyProtection="1">
      <alignment horizontal="right" vertical="center"/>
      <protection locked="0"/>
    </xf>
    <xf numFmtId="37" fontId="18" fillId="14" borderId="97" xfId="0" applyNumberFormat="1" applyFont="1" applyFill="1" applyBorder="1" applyAlignment="1">
      <alignment horizontal="right"/>
    </xf>
    <xf numFmtId="37" fontId="4" fillId="14" borderId="1" xfId="0" applyNumberFormat="1" applyFont="1" applyFill="1" applyBorder="1" applyAlignment="1">
      <alignment horizontal="right" vertical="center" shrinkToFit="1"/>
    </xf>
    <xf numFmtId="37" fontId="4" fillId="14" borderId="1" xfId="0" applyNumberFormat="1" applyFont="1" applyFill="1" applyBorder="1" applyAlignment="1">
      <alignment horizontal="right" vertical="center"/>
    </xf>
    <xf numFmtId="37" fontId="18" fillId="14" borderId="7" xfId="0" applyNumberFormat="1" applyFont="1" applyFill="1" applyBorder="1" applyAlignment="1">
      <alignment horizontal="right" vertical="center"/>
    </xf>
    <xf numFmtId="37" fontId="18" fillId="17" borderId="97" xfId="21" applyNumberFormat="1" applyFont="1" applyFill="1" applyBorder="1" applyAlignment="1"/>
    <xf numFmtId="37" fontId="4" fillId="14" borderId="1" xfId="26" applyNumberFormat="1" applyFont="1" applyFill="1" applyBorder="1" applyAlignment="1">
      <alignment horizontal="right" vertical="center"/>
    </xf>
    <xf numFmtId="37" fontId="18" fillId="0" borderId="3" xfId="7" applyNumberFormat="1" applyFont="1" applyBorder="1" applyAlignment="1">
      <alignment vertical="center"/>
    </xf>
    <xf numFmtId="37" fontId="18" fillId="0" borderId="1" xfId="7" applyNumberFormat="1" applyFont="1" applyBorder="1" applyAlignment="1">
      <alignment vertical="center"/>
    </xf>
    <xf numFmtId="37" fontId="18" fillId="14" borderId="7" xfId="7" applyNumberFormat="1" applyFont="1" applyFill="1" applyBorder="1" applyAlignment="1">
      <alignment horizontal="right" vertical="center"/>
    </xf>
    <xf numFmtId="37" fontId="18" fillId="0" borderId="7" xfId="7" applyNumberFormat="1" applyFont="1" applyBorder="1" applyAlignment="1">
      <alignment vertical="center"/>
    </xf>
    <xf numFmtId="37" fontId="64" fillId="11" borderId="254" xfId="0" applyNumberFormat="1" applyFont="1" applyFill="1" applyBorder="1" applyAlignment="1">
      <alignment horizontal="right" vertical="center" shrinkToFit="1"/>
    </xf>
    <xf numFmtId="37" fontId="47" fillId="0" borderId="107" xfId="0" applyNumberFormat="1" applyFont="1" applyBorder="1" applyAlignment="1">
      <alignment vertical="center"/>
    </xf>
    <xf numFmtId="37" fontId="64" fillId="11" borderId="249" xfId="0" applyNumberFormat="1" applyFont="1" applyFill="1" applyBorder="1" applyAlignment="1">
      <alignment horizontal="right" vertical="center" shrinkToFit="1"/>
    </xf>
    <xf numFmtId="37" fontId="64" fillId="11" borderId="248" xfId="0" applyNumberFormat="1" applyFont="1" applyFill="1" applyBorder="1" applyAlignment="1">
      <alignment horizontal="right" vertical="center" shrinkToFit="1"/>
    </xf>
    <xf numFmtId="37" fontId="64" fillId="0" borderId="249" xfId="0" applyNumberFormat="1" applyFont="1" applyBorder="1" applyAlignment="1">
      <alignment horizontal="right" vertical="center" shrinkToFit="1"/>
    </xf>
    <xf numFmtId="37" fontId="64" fillId="0" borderId="248" xfId="0" applyNumberFormat="1" applyFont="1" applyBorder="1" applyAlignment="1">
      <alignment horizontal="right" vertical="center" shrinkToFit="1"/>
    </xf>
    <xf numFmtId="37" fontId="4" fillId="0" borderId="249" xfId="0" applyNumberFormat="1" applyFont="1" applyBorder="1" applyAlignment="1">
      <alignment horizontal="right" vertical="center"/>
    </xf>
    <xf numFmtId="37" fontId="4" fillId="11" borderId="249" xfId="0" applyNumberFormat="1" applyFont="1" applyFill="1" applyBorder="1" applyAlignment="1">
      <alignment horizontal="right" vertical="center"/>
    </xf>
    <xf numFmtId="37" fontId="4" fillId="11" borderId="108" xfId="0" applyNumberFormat="1" applyFont="1" applyFill="1" applyBorder="1" applyAlignment="1">
      <alignment horizontal="right" vertical="center"/>
    </xf>
    <xf numFmtId="37" fontId="4" fillId="11" borderId="8" xfId="0" applyNumberFormat="1" applyFont="1" applyFill="1" applyBorder="1" applyAlignment="1">
      <alignment horizontal="right" vertical="center"/>
    </xf>
    <xf numFmtId="37" fontId="4" fillId="11" borderId="225" xfId="0" applyNumberFormat="1" applyFont="1" applyFill="1" applyBorder="1" applyAlignment="1">
      <alignment horizontal="right" vertical="center"/>
    </xf>
    <xf numFmtId="37" fontId="4" fillId="11" borderId="7" xfId="0" applyNumberFormat="1" applyFont="1" applyFill="1" applyBorder="1" applyAlignment="1">
      <alignment horizontal="right" vertical="center"/>
    </xf>
    <xf numFmtId="37" fontId="4" fillId="0" borderId="2" xfId="0" applyNumberFormat="1" applyFont="1" applyBorder="1" applyAlignment="1">
      <alignment horizontal="right" vertical="center"/>
    </xf>
    <xf numFmtId="37" fontId="4" fillId="0" borderId="226" xfId="0" applyNumberFormat="1" applyFont="1" applyBorder="1" applyAlignment="1">
      <alignment horizontal="right" vertical="center"/>
    </xf>
    <xf numFmtId="37" fontId="4" fillId="0" borderId="3" xfId="0" applyNumberFormat="1" applyFont="1" applyBorder="1" applyAlignment="1">
      <alignment horizontal="right" vertical="center"/>
    </xf>
    <xf numFmtId="37" fontId="4" fillId="11" borderId="2" xfId="0" applyNumberFormat="1" applyFont="1" applyFill="1" applyBorder="1" applyAlignment="1">
      <alignment horizontal="right" vertical="center"/>
    </xf>
    <xf numFmtId="37" fontId="4" fillId="11" borderId="226" xfId="0" applyNumberFormat="1" applyFont="1" applyFill="1" applyBorder="1" applyAlignment="1">
      <alignment horizontal="right" vertical="center"/>
    </xf>
    <xf numFmtId="37" fontId="4" fillId="11" borderId="3" xfId="0" applyNumberFormat="1" applyFont="1" applyFill="1" applyBorder="1" applyAlignment="1">
      <alignment horizontal="right" vertical="center"/>
    </xf>
    <xf numFmtId="172" fontId="4" fillId="11" borderId="256" xfId="0" applyNumberFormat="1" applyFont="1" applyFill="1" applyBorder="1" applyAlignment="1">
      <alignment horizontal="right" vertical="center"/>
    </xf>
    <xf numFmtId="172" fontId="4" fillId="0" borderId="256" xfId="0" applyNumberFormat="1" applyFont="1" applyBorder="1" applyAlignment="1">
      <alignment horizontal="right" vertical="center"/>
    </xf>
    <xf numFmtId="172" fontId="4" fillId="11" borderId="11" xfId="0" applyNumberFormat="1" applyFont="1" applyFill="1" applyBorder="1" applyAlignment="1">
      <alignment horizontal="right" vertical="center"/>
    </xf>
    <xf numFmtId="172" fontId="4" fillId="0" borderId="1" xfId="0" applyNumberFormat="1" applyFont="1" applyBorder="1" applyAlignment="1">
      <alignment horizontal="right" vertical="center"/>
    </xf>
    <xf numFmtId="172" fontId="4" fillId="11" borderId="1" xfId="0" applyNumberFormat="1" applyFont="1" applyFill="1" applyBorder="1" applyAlignment="1">
      <alignment horizontal="right" vertical="center"/>
    </xf>
    <xf numFmtId="37" fontId="4" fillId="11" borderId="431" xfId="0" applyNumberFormat="1" applyFont="1" applyFill="1" applyBorder="1" applyAlignment="1">
      <alignment horizontal="right" vertical="center"/>
    </xf>
    <xf numFmtId="37" fontId="4" fillId="0" borderId="3" xfId="0" applyNumberFormat="1" applyFont="1" applyBorder="1"/>
    <xf numFmtId="37" fontId="4" fillId="0" borderId="1" xfId="0" applyNumberFormat="1" applyFont="1" applyBorder="1"/>
    <xf numFmtId="37" fontId="4" fillId="11" borderId="11" xfId="0" applyNumberFormat="1" applyFont="1" applyFill="1" applyBorder="1" applyAlignment="1">
      <alignment horizontal="right" vertical="center"/>
    </xf>
    <xf numFmtId="37" fontId="47" fillId="0" borderId="1" xfId="0" applyNumberFormat="1" applyFont="1" applyBorder="1" applyAlignment="1">
      <alignment vertical="center"/>
    </xf>
    <xf numFmtId="37" fontId="4" fillId="0" borderId="11" xfId="0" applyNumberFormat="1" applyFont="1" applyBorder="1" applyAlignment="1">
      <alignment horizontal="right" vertical="center"/>
    </xf>
    <xf numFmtId="37" fontId="4" fillId="11" borderId="1" xfId="0" applyNumberFormat="1" applyFont="1" applyFill="1" applyBorder="1" applyAlignment="1">
      <alignment horizontal="right" vertical="center"/>
    </xf>
    <xf numFmtId="37" fontId="4" fillId="0" borderId="1" xfId="0" applyNumberFormat="1" applyFont="1" applyBorder="1" applyAlignment="1">
      <alignment horizontal="right" vertical="center"/>
    </xf>
    <xf numFmtId="37" fontId="15" fillId="0" borderId="87" xfId="0" applyNumberFormat="1" applyFont="1" applyBorder="1" applyAlignment="1">
      <alignment horizontal="right" vertical="center" shrinkToFit="1"/>
    </xf>
    <xf numFmtId="37" fontId="64" fillId="0" borderId="148" xfId="21" applyNumberFormat="1" applyFont="1" applyFill="1" applyBorder="1" applyAlignment="1">
      <alignment horizontal="right" vertical="center" shrinkToFit="1"/>
    </xf>
    <xf numFmtId="37" fontId="64" fillId="0" borderId="4" xfId="21" applyNumberFormat="1" applyFont="1" applyFill="1" applyBorder="1" applyAlignment="1">
      <alignment horizontal="right" vertical="center" shrinkToFit="1"/>
    </xf>
    <xf numFmtId="37" fontId="64" fillId="0" borderId="357" xfId="21" applyNumberFormat="1" applyFont="1" applyFill="1" applyBorder="1" applyAlignment="1">
      <alignment horizontal="right" vertical="center" shrinkToFit="1"/>
    </xf>
    <xf numFmtId="37" fontId="32" fillId="0" borderId="154" xfId="0" applyNumberFormat="1" applyFont="1" applyBorder="1" applyAlignment="1">
      <alignment horizontal="right" vertical="center"/>
    </xf>
    <xf numFmtId="37" fontId="64" fillId="0" borderId="145" xfId="0" applyNumberFormat="1" applyFont="1" applyBorder="1" applyAlignment="1">
      <alignment horizontal="right" vertical="center" shrinkToFit="1"/>
    </xf>
    <xf numFmtId="37" fontId="15" fillId="0" borderId="4" xfId="0" applyNumberFormat="1" applyFont="1" applyBorder="1" applyAlignment="1">
      <alignment horizontal="right" vertical="center" shrinkToFit="1"/>
    </xf>
    <xf numFmtId="37" fontId="64" fillId="0" borderId="148" xfId="0" applyNumberFormat="1" applyFont="1" applyBorder="1" applyAlignment="1">
      <alignment horizontal="right" vertical="center" shrinkToFit="1"/>
    </xf>
    <xf numFmtId="37" fontId="64" fillId="0" borderId="75" xfId="0" applyNumberFormat="1" applyFont="1" applyBorder="1" applyAlignment="1">
      <alignment horizontal="right" vertical="center" shrinkToFit="1"/>
    </xf>
    <xf numFmtId="37" fontId="64" fillId="0" borderId="281" xfId="0" applyNumberFormat="1" applyFont="1" applyBorder="1" applyAlignment="1">
      <alignment horizontal="right" vertical="center" shrinkToFit="1"/>
    </xf>
    <xf numFmtId="37" fontId="64" fillId="0" borderId="86" xfId="0" applyNumberFormat="1" applyFont="1" applyBorder="1" applyAlignment="1">
      <alignment horizontal="right" vertical="center" shrinkToFit="1"/>
    </xf>
    <xf numFmtId="37" fontId="64" fillId="0" borderId="279" xfId="0" applyNumberFormat="1" applyFont="1" applyBorder="1" applyAlignment="1">
      <alignment horizontal="right" vertical="center" shrinkToFit="1"/>
    </xf>
    <xf numFmtId="37" fontId="64" fillId="0" borderId="358" xfId="0" applyNumberFormat="1" applyFont="1" applyBorder="1" applyAlignment="1">
      <alignment horizontal="right" vertical="center" shrinkToFit="1"/>
    </xf>
    <xf numFmtId="37" fontId="15" fillId="0" borderId="357" xfId="0" applyNumberFormat="1" applyFont="1" applyBorder="1" applyAlignment="1">
      <alignment horizontal="right" vertical="center" shrinkToFit="1"/>
    </xf>
    <xf numFmtId="37" fontId="64" fillId="0" borderId="149" xfId="0" applyNumberFormat="1" applyFont="1" applyBorder="1" applyAlignment="1">
      <alignment horizontal="right" vertical="center" shrinkToFit="1"/>
    </xf>
    <xf numFmtId="37" fontId="64" fillId="0" borderId="80" xfId="0" applyNumberFormat="1" applyFont="1" applyBorder="1" applyAlignment="1">
      <alignment horizontal="right" vertical="center" shrinkToFit="1"/>
    </xf>
    <xf numFmtId="37" fontId="64" fillId="0" borderId="280" xfId="0" applyNumberFormat="1" applyFont="1" applyBorder="1" applyAlignment="1">
      <alignment horizontal="right" vertical="center" shrinkToFit="1"/>
    </xf>
    <xf numFmtId="37" fontId="64" fillId="0" borderId="233" xfId="0" applyNumberFormat="1" applyFont="1" applyBorder="1" applyAlignment="1">
      <alignment horizontal="right" vertical="center" shrinkToFit="1"/>
    </xf>
    <xf numFmtId="37" fontId="15" fillId="11" borderId="359" xfId="0" applyNumberFormat="1" applyFont="1" applyFill="1" applyBorder="1" applyAlignment="1">
      <alignment horizontal="right" vertical="center" shrinkToFit="1"/>
    </xf>
    <xf numFmtId="37" fontId="32" fillId="0" borderId="1" xfId="0" applyNumberFormat="1" applyFont="1" applyBorder="1" applyAlignment="1">
      <alignment horizontal="right" vertical="center"/>
    </xf>
    <xf numFmtId="37" fontId="32" fillId="0" borderId="145" xfId="0" applyNumberFormat="1" applyFont="1" applyBorder="1" applyAlignment="1">
      <alignment horizontal="right" vertical="center"/>
    </xf>
    <xf numFmtId="37" fontId="64" fillId="0" borderId="208" xfId="0" applyNumberFormat="1" applyFont="1" applyBorder="1" applyAlignment="1">
      <alignment horizontal="right" vertical="center" shrinkToFit="1"/>
    </xf>
    <xf numFmtId="37" fontId="64" fillId="0" borderId="204" xfId="0" applyNumberFormat="1" applyFont="1" applyBorder="1" applyAlignment="1">
      <alignment horizontal="right" vertical="center" shrinkToFit="1"/>
    </xf>
    <xf numFmtId="37" fontId="64" fillId="0" borderId="360" xfId="0" applyNumberFormat="1" applyFont="1" applyBorder="1" applyAlignment="1">
      <alignment horizontal="right" vertical="center" shrinkToFit="1"/>
    </xf>
    <xf numFmtId="37" fontId="64" fillId="0" borderId="361" xfId="0" applyNumberFormat="1" applyFont="1" applyBorder="1" applyAlignment="1">
      <alignment horizontal="right" vertical="center" shrinkToFit="1"/>
    </xf>
    <xf numFmtId="37" fontId="64" fillId="0" borderId="363" xfId="0" applyNumberFormat="1" applyFont="1" applyBorder="1" applyAlignment="1">
      <alignment horizontal="right" vertical="center" shrinkToFit="1"/>
    </xf>
    <xf numFmtId="37" fontId="64" fillId="0" borderId="364" xfId="0" applyNumberFormat="1" applyFont="1" applyBorder="1" applyAlignment="1">
      <alignment horizontal="right" vertical="center" shrinkToFit="1"/>
    </xf>
    <xf numFmtId="37" fontId="64" fillId="0" borderId="365" xfId="0" applyNumberFormat="1" applyFont="1" applyBorder="1" applyAlignment="1">
      <alignment horizontal="right" vertical="center" shrinkToFit="1"/>
    </xf>
    <xf numFmtId="37" fontId="64" fillId="0" borderId="157" xfId="0" applyNumberFormat="1" applyFont="1" applyBorder="1" applyAlignment="1">
      <alignment horizontal="right" vertical="center" shrinkToFit="1"/>
    </xf>
    <xf numFmtId="37" fontId="64" fillId="0" borderId="117" xfId="0" applyNumberFormat="1" applyFont="1" applyBorder="1" applyAlignment="1">
      <alignment horizontal="right" vertical="center" shrinkToFit="1"/>
    </xf>
    <xf numFmtId="37" fontId="15" fillId="0" borderId="367" xfId="0" applyNumberFormat="1" applyFont="1" applyBorder="1" applyAlignment="1">
      <alignment horizontal="right" vertical="center" shrinkToFit="1"/>
    </xf>
    <xf numFmtId="37" fontId="64" fillId="0" borderId="301" xfId="0" applyNumberFormat="1" applyFont="1" applyBorder="1" applyAlignment="1">
      <alignment horizontal="right" vertical="center" shrinkToFit="1"/>
    </xf>
    <xf numFmtId="37" fontId="64" fillId="0" borderId="294" xfId="0" applyNumberFormat="1" applyFont="1" applyBorder="1" applyAlignment="1">
      <alignment horizontal="right" vertical="center" shrinkToFit="1"/>
    </xf>
    <xf numFmtId="37" fontId="64" fillId="0" borderId="300" xfId="0" applyNumberFormat="1" applyFont="1" applyBorder="1" applyAlignment="1">
      <alignment horizontal="right" vertical="center" shrinkToFit="1"/>
    </xf>
    <xf numFmtId="37" fontId="15" fillId="11" borderId="368" xfId="0" applyNumberFormat="1" applyFont="1" applyFill="1" applyBorder="1" applyAlignment="1">
      <alignment horizontal="right" vertical="center" shrinkToFit="1"/>
    </xf>
    <xf numFmtId="37" fontId="15" fillId="11" borderId="86" xfId="0" applyNumberFormat="1" applyFont="1" applyFill="1" applyBorder="1" applyAlignment="1">
      <alignment horizontal="right" vertical="center" shrinkToFit="1"/>
    </xf>
    <xf numFmtId="37" fontId="15" fillId="11" borderId="369" xfId="0" applyNumberFormat="1" applyFont="1" applyFill="1" applyBorder="1" applyAlignment="1">
      <alignment horizontal="right" vertical="center" shrinkToFit="1"/>
    </xf>
    <xf numFmtId="37" fontId="15" fillId="11" borderId="370" xfId="0" applyNumberFormat="1" applyFont="1" applyFill="1" applyBorder="1" applyAlignment="1">
      <alignment horizontal="right" vertical="center" shrinkToFit="1"/>
    </xf>
    <xf numFmtId="37" fontId="15" fillId="11" borderId="122" xfId="0" applyNumberFormat="1" applyFont="1" applyFill="1" applyBorder="1" applyAlignment="1">
      <alignment horizontal="right" vertical="center" shrinkToFit="1"/>
    </xf>
    <xf numFmtId="37" fontId="15" fillId="11" borderId="371" xfId="0" applyNumberFormat="1" applyFont="1" applyFill="1" applyBorder="1" applyAlignment="1">
      <alignment horizontal="right" vertical="center" shrinkToFit="1"/>
    </xf>
    <xf numFmtId="37" fontId="15" fillId="11" borderId="365" xfId="0" applyNumberFormat="1" applyFont="1" applyFill="1" applyBorder="1" applyAlignment="1">
      <alignment horizontal="right" vertical="center" shrinkToFit="1"/>
    </xf>
    <xf numFmtId="37" fontId="15" fillId="11" borderId="0" xfId="0" applyNumberFormat="1" applyFont="1" applyFill="1" applyAlignment="1">
      <alignment horizontal="right" vertical="center" shrinkToFit="1"/>
    </xf>
    <xf numFmtId="37" fontId="15" fillId="11" borderId="97" xfId="0" applyNumberFormat="1" applyFont="1" applyFill="1" applyBorder="1" applyAlignment="1">
      <alignment horizontal="right" vertical="center" shrinkToFit="1"/>
    </xf>
    <xf numFmtId="37" fontId="47" fillId="0" borderId="108" xfId="0" applyNumberFormat="1" applyFont="1" applyBorder="1" applyAlignment="1">
      <alignment horizontal="right" vertical="center"/>
    </xf>
    <xf numFmtId="37" fontId="47" fillId="0" borderId="11" xfId="0" applyNumberFormat="1" applyFont="1" applyBorder="1" applyAlignment="1">
      <alignment horizontal="right" vertical="center"/>
    </xf>
    <xf numFmtId="37" fontId="32" fillId="0" borderId="383" xfId="0" applyNumberFormat="1" applyFont="1" applyBorder="1" applyAlignment="1">
      <alignment horizontal="right" vertical="center"/>
    </xf>
    <xf numFmtId="37" fontId="32" fillId="0" borderId="301" xfId="27" applyNumberFormat="1" applyFont="1" applyBorder="1" applyAlignment="1">
      <alignment horizontal="right" vertical="center"/>
    </xf>
    <xf numFmtId="37" fontId="47" fillId="0" borderId="383" xfId="0" applyNumberFormat="1" applyFont="1" applyBorder="1" applyAlignment="1">
      <alignment horizontal="right" vertical="center"/>
    </xf>
    <xf numFmtId="37" fontId="47" fillId="11" borderId="406" xfId="0" applyNumberFormat="1" applyFont="1" applyFill="1" applyBorder="1" applyAlignment="1">
      <alignment horizontal="right" vertical="center"/>
    </xf>
    <xf numFmtId="37" fontId="4" fillId="0" borderId="11" xfId="21" applyNumberFormat="1" applyFont="1" applyBorder="1" applyAlignment="1">
      <alignment vertical="center"/>
    </xf>
    <xf numFmtId="37" fontId="4" fillId="14" borderId="3" xfId="21" applyNumberFormat="1" applyFont="1" applyFill="1" applyBorder="1" applyAlignment="1">
      <alignment vertical="center"/>
    </xf>
    <xf numFmtId="37" fontId="4" fillId="14" borderId="1" xfId="21" applyNumberFormat="1" applyFont="1" applyFill="1" applyBorder="1" applyAlignment="1">
      <alignment vertical="center"/>
    </xf>
    <xf numFmtId="37" fontId="4" fillId="0" borderId="3" xfId="21" applyNumberFormat="1" applyFont="1" applyBorder="1" applyAlignment="1">
      <alignment vertical="center"/>
    </xf>
    <xf numFmtId="37" fontId="4" fillId="0" borderId="1" xfId="21" applyNumberFormat="1" applyFont="1" applyBorder="1" applyAlignment="1">
      <alignment vertical="center"/>
    </xf>
    <xf numFmtId="37" fontId="4" fillId="0" borderId="108" xfId="21" applyNumberFormat="1" applyFont="1" applyBorder="1" applyAlignment="1">
      <alignment horizontal="right" vertical="center"/>
    </xf>
    <xf numFmtId="37" fontId="4" fillId="0" borderId="11" xfId="21" applyNumberFormat="1" applyFont="1" applyBorder="1" applyAlignment="1">
      <alignment horizontal="right" vertical="center"/>
    </xf>
    <xf numFmtId="37" fontId="4" fillId="14" borderId="97" xfId="21" applyNumberFormat="1" applyFont="1" applyFill="1" applyBorder="1" applyAlignment="1">
      <alignment horizontal="right" vertical="center"/>
    </xf>
    <xf numFmtId="37" fontId="4" fillId="14" borderId="1" xfId="21" applyNumberFormat="1" applyFont="1" applyFill="1" applyBorder="1" applyAlignment="1">
      <alignment horizontal="right" vertical="center"/>
    </xf>
    <xf numFmtId="37" fontId="18" fillId="0" borderId="97" xfId="0" applyNumberFormat="1" applyFont="1" applyBorder="1" applyAlignment="1">
      <alignment vertical="center"/>
    </xf>
    <xf numFmtId="37" fontId="4" fillId="11" borderId="119" xfId="0" applyNumberFormat="1" applyFont="1" applyFill="1" applyBorder="1" applyAlignment="1">
      <alignment horizontal="right" vertical="center"/>
    </xf>
    <xf numFmtId="37" fontId="4" fillId="11" borderId="107" xfId="0" applyNumberFormat="1" applyFont="1" applyFill="1" applyBorder="1" applyAlignment="1">
      <alignment horizontal="right" vertical="center"/>
    </xf>
    <xf numFmtId="37" fontId="4" fillId="14" borderId="11" xfId="0" applyNumberFormat="1" applyFont="1" applyFill="1" applyBorder="1" applyAlignment="1">
      <alignment horizontal="right" vertical="center"/>
    </xf>
    <xf numFmtId="37" fontId="4" fillId="14" borderId="108" xfId="0" applyNumberFormat="1" applyFont="1" applyFill="1" applyBorder="1" applyAlignment="1">
      <alignment horizontal="right" vertical="center"/>
    </xf>
    <xf numFmtId="37" fontId="4" fillId="0" borderId="107" xfId="0" applyNumberFormat="1" applyFont="1" applyBorder="1" applyAlignment="1">
      <alignment horizontal="right" vertical="center"/>
    </xf>
    <xf numFmtId="37" fontId="4" fillId="0" borderId="119" xfId="0" applyNumberFormat="1" applyFont="1" applyBorder="1" applyAlignment="1">
      <alignment horizontal="right" vertical="center"/>
    </xf>
    <xf numFmtId="37" fontId="32" fillId="11" borderId="119" xfId="0" applyNumberFormat="1" applyFont="1" applyFill="1" applyBorder="1" applyAlignment="1">
      <alignment horizontal="right" vertical="center"/>
    </xf>
    <xf numFmtId="37" fontId="32" fillId="0" borderId="119" xfId="0" applyNumberFormat="1" applyFont="1" applyBorder="1" applyAlignment="1">
      <alignment horizontal="right"/>
    </xf>
    <xf numFmtId="37" fontId="32" fillId="0" borderId="97" xfId="0" applyNumberFormat="1" applyFont="1" applyBorder="1" applyAlignment="1">
      <alignment horizontal="right"/>
    </xf>
    <xf numFmtId="37" fontId="32" fillId="11" borderId="122" xfId="0" applyNumberFormat="1" applyFont="1" applyFill="1" applyBorder="1" applyAlignment="1">
      <alignment horizontal="right"/>
    </xf>
    <xf numFmtId="37" fontId="0" fillId="11" borderId="328" xfId="0" applyNumberFormat="1" applyFill="1" applyBorder="1" applyAlignment="1">
      <alignment horizontal="right"/>
    </xf>
    <xf numFmtId="37" fontId="32" fillId="0" borderId="122" xfId="0" applyNumberFormat="1" applyFont="1" applyBorder="1" applyAlignment="1">
      <alignment horizontal="right"/>
    </xf>
    <xf numFmtId="37" fontId="0" fillId="0" borderId="97" xfId="0" applyNumberFormat="1" applyBorder="1" applyAlignment="1">
      <alignment horizontal="right"/>
    </xf>
    <xf numFmtId="37" fontId="18" fillId="0" borderId="107" xfId="0" applyNumberFormat="1" applyFont="1" applyBorder="1" applyAlignment="1">
      <alignment horizontal="right" vertical="center"/>
    </xf>
    <xf numFmtId="37" fontId="18" fillId="0" borderId="108" xfId="0" applyNumberFormat="1" applyFont="1" applyBorder="1" applyAlignment="1">
      <alignment horizontal="right" vertical="center"/>
    </xf>
    <xf numFmtId="37" fontId="18" fillId="11" borderId="97" xfId="0" applyNumberFormat="1" applyFont="1" applyFill="1" applyBorder="1" applyAlignment="1">
      <alignment horizontal="right" vertical="center"/>
    </xf>
    <xf numFmtId="37" fontId="18" fillId="11" borderId="107" xfId="0" applyNumberFormat="1" applyFont="1" applyFill="1" applyBorder="1" applyAlignment="1">
      <alignment horizontal="right" vertical="center"/>
    </xf>
    <xf numFmtId="37" fontId="18" fillId="11" borderId="108" xfId="0" applyNumberFormat="1" applyFont="1" applyFill="1" applyBorder="1" applyAlignment="1">
      <alignment vertical="center"/>
    </xf>
    <xf numFmtId="37" fontId="4" fillId="0" borderId="7" xfId="0" applyNumberFormat="1" applyFont="1" applyBorder="1" applyAlignment="1">
      <alignment horizontal="right" vertical="center"/>
    </xf>
    <xf numFmtId="37" fontId="18" fillId="11" borderId="3" xfId="0" applyNumberFormat="1" applyFont="1" applyFill="1" applyBorder="1" applyAlignment="1">
      <alignment vertical="center"/>
    </xf>
    <xf numFmtId="37" fontId="4" fillId="11" borderId="82" xfId="0" applyNumberFormat="1" applyFont="1" applyFill="1" applyBorder="1" applyAlignment="1">
      <alignment horizontal="right" vertical="center"/>
    </xf>
    <xf numFmtId="37" fontId="4" fillId="0" borderId="8" xfId="0" applyNumberFormat="1" applyFont="1" applyBorder="1" applyAlignment="1">
      <alignment horizontal="right" vertical="center"/>
    </xf>
    <xf numFmtId="37" fontId="4" fillId="0" borderId="97" xfId="0" applyNumberFormat="1" applyFont="1" applyBorder="1" applyAlignment="1">
      <alignment horizontal="right"/>
    </xf>
    <xf numFmtId="37" fontId="4" fillId="0" borderId="1" xfId="0" applyNumberFormat="1" applyFont="1" applyBorder="1" applyAlignment="1">
      <alignment horizontal="right"/>
    </xf>
    <xf numFmtId="37" fontId="4" fillId="0" borderId="2" xfId="0" applyNumberFormat="1" applyFont="1" applyBorder="1" applyAlignment="1">
      <alignment horizontal="right"/>
    </xf>
    <xf numFmtId="37" fontId="4" fillId="11" borderId="97" xfId="0" applyNumberFormat="1" applyFont="1" applyFill="1" applyBorder="1" applyAlignment="1">
      <alignment horizontal="right"/>
    </xf>
    <xf numFmtId="37" fontId="4" fillId="11" borderId="1" xfId="0" applyNumberFormat="1" applyFont="1" applyFill="1" applyBorder="1" applyAlignment="1">
      <alignment horizontal="right"/>
    </xf>
    <xf numFmtId="37" fontId="4" fillId="11" borderId="2" xfId="0" applyNumberFormat="1" applyFont="1" applyFill="1" applyBorder="1" applyAlignment="1">
      <alignment horizontal="right"/>
    </xf>
    <xf numFmtId="37" fontId="4" fillId="11" borderId="145" xfId="0" applyNumberFormat="1" applyFont="1" applyFill="1" applyBorder="1" applyAlignment="1">
      <alignment horizontal="right"/>
    </xf>
    <xf numFmtId="37" fontId="4" fillId="0" borderId="3" xfId="0" applyNumberFormat="1" applyFont="1" applyBorder="1" applyAlignment="1">
      <alignment horizontal="right"/>
    </xf>
    <xf numFmtId="37" fontId="4" fillId="0" borderId="145" xfId="0" applyNumberFormat="1" applyFont="1" applyBorder="1" applyAlignment="1">
      <alignment horizontal="right"/>
    </xf>
    <xf numFmtId="37" fontId="4" fillId="11" borderId="3" xfId="0" applyNumberFormat="1" applyFont="1" applyFill="1" applyBorder="1" applyAlignment="1">
      <alignment horizontal="right"/>
    </xf>
    <xf numFmtId="37" fontId="18" fillId="0" borderId="97" xfId="0" applyNumberFormat="1" applyFont="1" applyBorder="1" applyAlignment="1">
      <alignment horizontal="right"/>
    </xf>
    <xf numFmtId="37" fontId="18" fillId="0" borderId="1" xfId="0" applyNumberFormat="1" applyFont="1" applyBorder="1" applyAlignment="1">
      <alignment horizontal="right"/>
    </xf>
    <xf numFmtId="37" fontId="18" fillId="11" borderId="97" xfId="0" applyNumberFormat="1" applyFont="1" applyFill="1" applyBorder="1" applyAlignment="1">
      <alignment horizontal="right"/>
    </xf>
    <xf numFmtId="37" fontId="18" fillId="11" borderId="1" xfId="0" applyNumberFormat="1" applyFont="1" applyFill="1" applyBorder="1" applyAlignment="1">
      <alignment horizontal="right"/>
    </xf>
    <xf numFmtId="37" fontId="4" fillId="11" borderId="3" xfId="0" applyNumberFormat="1" applyFont="1" applyFill="1" applyBorder="1"/>
    <xf numFmtId="37" fontId="4" fillId="11" borderId="1" xfId="0" applyNumberFormat="1" applyFont="1" applyFill="1" applyBorder="1"/>
    <xf numFmtId="37" fontId="4" fillId="11" borderId="76" xfId="0" applyNumberFormat="1" applyFont="1" applyFill="1" applyBorder="1" applyAlignment="1">
      <alignment horizontal="right" vertical="center"/>
    </xf>
    <xf numFmtId="37" fontId="4" fillId="11" borderId="81" xfId="0" applyNumberFormat="1" applyFont="1" applyFill="1" applyBorder="1" applyAlignment="1">
      <alignment horizontal="right" vertical="center"/>
    </xf>
    <xf numFmtId="37" fontId="4" fillId="0" borderId="76" xfId="0" applyNumberFormat="1" applyFont="1" applyBorder="1" applyAlignment="1">
      <alignment horizontal="right" vertical="center"/>
    </xf>
    <xf numFmtId="37" fontId="4" fillId="0" borderId="81" xfId="0" applyNumberFormat="1" applyFont="1" applyBorder="1" applyAlignment="1">
      <alignment horizontal="right" vertical="center"/>
    </xf>
    <xf numFmtId="37" fontId="18" fillId="0" borderId="107" xfId="0" applyNumberFormat="1" applyFont="1" applyBorder="1" applyAlignment="1">
      <alignment horizontal="right"/>
    </xf>
    <xf numFmtId="37" fontId="18" fillId="0" borderId="76" xfId="0" applyNumberFormat="1" applyFont="1" applyBorder="1" applyAlignment="1">
      <alignment horizontal="right"/>
    </xf>
    <xf numFmtId="37" fontId="4" fillId="0" borderId="81" xfId="0" applyNumberFormat="1" applyFont="1" applyBorder="1" applyAlignment="1">
      <alignment horizontal="right"/>
    </xf>
    <xf numFmtId="37" fontId="18" fillId="11" borderId="107" xfId="0" applyNumberFormat="1" applyFont="1" applyFill="1" applyBorder="1" applyAlignment="1">
      <alignment horizontal="right"/>
    </xf>
    <xf numFmtId="37" fontId="18" fillId="11" borderId="76" xfId="0" applyNumberFormat="1" applyFont="1" applyFill="1" applyBorder="1" applyAlignment="1">
      <alignment horizontal="right"/>
    </xf>
    <xf numFmtId="37" fontId="4" fillId="11" borderId="81" xfId="0" applyNumberFormat="1" applyFont="1" applyFill="1" applyBorder="1" applyAlignment="1">
      <alignment horizontal="right"/>
    </xf>
    <xf numFmtId="37" fontId="4" fillId="11" borderId="107" xfId="0" applyNumberFormat="1" applyFont="1" applyFill="1" applyBorder="1" applyAlignment="1">
      <alignment horizontal="right"/>
    </xf>
    <xf numFmtId="37" fontId="4" fillId="11" borderId="76" xfId="0" applyNumberFormat="1" applyFont="1" applyFill="1" applyBorder="1" applyAlignment="1">
      <alignment horizontal="right"/>
    </xf>
    <xf numFmtId="37" fontId="4" fillId="11" borderId="213" xfId="0" applyNumberFormat="1" applyFont="1" applyFill="1" applyBorder="1" applyAlignment="1">
      <alignment horizontal="right"/>
    </xf>
    <xf numFmtId="37" fontId="4" fillId="0" borderId="82" xfId="0" applyNumberFormat="1" applyFont="1" applyBorder="1"/>
    <xf numFmtId="37" fontId="8" fillId="0" borderId="76" xfId="0" applyNumberFormat="1" applyFont="1" applyBorder="1"/>
    <xf numFmtId="37" fontId="4" fillId="0" borderId="213" xfId="0" applyNumberFormat="1" applyFont="1" applyBorder="1" applyAlignment="1">
      <alignment horizontal="right"/>
    </xf>
    <xf numFmtId="37" fontId="4" fillId="11" borderId="82" xfId="0" applyNumberFormat="1" applyFont="1" applyFill="1" applyBorder="1"/>
    <xf numFmtId="37" fontId="4" fillId="11" borderId="76" xfId="0" applyNumberFormat="1" applyFont="1" applyFill="1" applyBorder="1"/>
    <xf numFmtId="37" fontId="4" fillId="11" borderId="16" xfId="0" applyNumberFormat="1" applyFont="1" applyFill="1" applyBorder="1" applyAlignment="1">
      <alignment horizontal="right" vertical="center"/>
    </xf>
    <xf numFmtId="37" fontId="4" fillId="11" borderId="17" xfId="0" applyNumberFormat="1" applyFont="1" applyFill="1" applyBorder="1" applyAlignment="1">
      <alignment horizontal="right" vertical="center"/>
    </xf>
    <xf numFmtId="37" fontId="4" fillId="0" borderId="123" xfId="0" applyNumberFormat="1" applyFont="1" applyBorder="1" applyAlignment="1">
      <alignment horizontal="right" vertical="center"/>
    </xf>
    <xf numFmtId="37" fontId="4" fillId="0" borderId="16" xfId="0" applyNumberFormat="1" applyFont="1" applyBorder="1" applyAlignment="1">
      <alignment horizontal="right" vertical="center"/>
    </xf>
    <xf numFmtId="37" fontId="4" fillId="0" borderId="17" xfId="0" applyNumberFormat="1" applyFont="1" applyBorder="1" applyAlignment="1">
      <alignment horizontal="right" vertical="center"/>
    </xf>
    <xf numFmtId="37" fontId="4" fillId="11" borderId="123" xfId="0" applyNumberFormat="1" applyFont="1" applyFill="1" applyBorder="1" applyAlignment="1">
      <alignment horizontal="right" vertical="center"/>
    </xf>
    <xf numFmtId="37" fontId="4" fillId="0" borderId="108" xfId="0" applyNumberFormat="1" applyFont="1" applyBorder="1" applyAlignment="1">
      <alignment horizontal="right"/>
    </xf>
    <xf numFmtId="37" fontId="4" fillId="0" borderId="16" xfId="0" applyNumberFormat="1" applyFont="1" applyBorder="1" applyAlignment="1">
      <alignment horizontal="right"/>
    </xf>
    <xf numFmtId="37" fontId="4" fillId="0" borderId="17" xfId="0" applyNumberFormat="1" applyFont="1" applyBorder="1" applyAlignment="1">
      <alignment horizontal="right"/>
    </xf>
    <xf numFmtId="37" fontId="4" fillId="11" borderId="108" xfId="0" applyNumberFormat="1" applyFont="1" applyFill="1" applyBorder="1" applyAlignment="1">
      <alignment horizontal="right"/>
    </xf>
    <xf numFmtId="37" fontId="4" fillId="11" borderId="16" xfId="0" applyNumberFormat="1" applyFont="1" applyFill="1" applyBorder="1" applyAlignment="1">
      <alignment horizontal="right"/>
    </xf>
    <xf numFmtId="37" fontId="4" fillId="11" borderId="17" xfId="0" applyNumberFormat="1" applyFont="1" applyFill="1" applyBorder="1" applyAlignment="1">
      <alignment horizontal="right"/>
    </xf>
    <xf numFmtId="37" fontId="4" fillId="11" borderId="11" xfId="0" applyNumberFormat="1" applyFont="1" applyFill="1" applyBorder="1" applyAlignment="1">
      <alignment horizontal="right"/>
    </xf>
    <xf numFmtId="37" fontId="4" fillId="11" borderId="214" xfId="0" applyNumberFormat="1" applyFont="1" applyFill="1" applyBorder="1" applyAlignment="1">
      <alignment horizontal="right"/>
    </xf>
    <xf numFmtId="37" fontId="4" fillId="0" borderId="7" xfId="0" applyNumberFormat="1" applyFont="1" applyBorder="1" applyAlignment="1">
      <alignment horizontal="right"/>
    </xf>
    <xf numFmtId="37" fontId="4" fillId="0" borderId="11" xfId="0" applyNumberFormat="1" applyFont="1" applyBorder="1" applyAlignment="1">
      <alignment horizontal="right"/>
    </xf>
    <xf numFmtId="37" fontId="4" fillId="0" borderId="214" xfId="0" applyNumberFormat="1" applyFont="1" applyBorder="1" applyAlignment="1">
      <alignment horizontal="right"/>
    </xf>
    <xf numFmtId="37" fontId="4" fillId="11" borderId="7" xfId="0" applyNumberFormat="1" applyFont="1" applyFill="1" applyBorder="1" applyAlignment="1">
      <alignment horizontal="right"/>
    </xf>
    <xf numFmtId="37" fontId="4" fillId="0" borderId="97" xfId="0" applyNumberFormat="1" applyFont="1" applyBorder="1"/>
    <xf numFmtId="37" fontId="4" fillId="0" borderId="2" xfId="0" applyNumberFormat="1" applyFont="1" applyBorder="1"/>
    <xf numFmtId="37" fontId="4" fillId="11" borderId="97" xfId="0" applyNumberFormat="1" applyFont="1" applyFill="1" applyBorder="1"/>
    <xf numFmtId="37" fontId="4" fillId="11" borderId="2" xfId="0" applyNumberFormat="1" applyFont="1" applyFill="1" applyBorder="1"/>
    <xf numFmtId="37" fontId="8" fillId="0" borderId="1" xfId="0" applyNumberFormat="1" applyFont="1" applyBorder="1"/>
    <xf numFmtId="37" fontId="4" fillId="0" borderId="107" xfId="0" applyNumberFormat="1" applyFont="1" applyBorder="1"/>
    <xf numFmtId="37" fontId="4" fillId="0" borderId="76" xfId="0" applyNumberFormat="1" applyFont="1" applyBorder="1"/>
    <xf numFmtId="37" fontId="4" fillId="0" borderId="81" xfId="0" applyNumberFormat="1" applyFont="1" applyBorder="1"/>
    <xf numFmtId="37" fontId="4" fillId="11" borderId="107" xfId="0" applyNumberFormat="1" applyFont="1" applyFill="1" applyBorder="1"/>
    <xf numFmtId="37" fontId="4" fillId="11" borderId="81" xfId="0" applyNumberFormat="1" applyFont="1" applyFill="1" applyBorder="1"/>
    <xf numFmtId="37" fontId="4" fillId="11" borderId="213" xfId="0" applyNumberFormat="1" applyFont="1" applyFill="1" applyBorder="1"/>
    <xf numFmtId="37" fontId="4" fillId="0" borderId="213" xfId="0" applyNumberFormat="1" applyFont="1" applyBorder="1"/>
    <xf numFmtId="37" fontId="4" fillId="0" borderId="108" xfId="0" applyNumberFormat="1" applyFont="1" applyBorder="1"/>
    <xf numFmtId="37" fontId="4" fillId="0" borderId="16" xfId="0" applyNumberFormat="1" applyFont="1" applyBorder="1"/>
    <xf numFmtId="37" fontId="4" fillId="0" borderId="17" xfId="0" applyNumberFormat="1" applyFont="1" applyBorder="1"/>
    <xf numFmtId="37" fontId="4" fillId="11" borderId="108" xfId="0" applyNumberFormat="1" applyFont="1" applyFill="1" applyBorder="1"/>
    <xf numFmtId="37" fontId="4" fillId="11" borderId="16" xfId="0" applyNumberFormat="1" applyFont="1" applyFill="1" applyBorder="1"/>
    <xf numFmtId="37" fontId="4" fillId="11" borderId="17" xfId="0" applyNumberFormat="1" applyFont="1" applyFill="1" applyBorder="1"/>
    <xf numFmtId="37" fontId="4" fillId="0" borderId="329" xfId="0" applyNumberFormat="1" applyFont="1" applyBorder="1" applyAlignment="1">
      <alignment horizontal="right" vertical="center"/>
    </xf>
    <xf numFmtId="37" fontId="4" fillId="0" borderId="328" xfId="0" applyNumberFormat="1" applyFont="1" applyBorder="1" applyAlignment="1">
      <alignment horizontal="right" vertical="center"/>
    </xf>
    <xf numFmtId="37" fontId="4" fillId="0" borderId="106" xfId="0" applyNumberFormat="1" applyFont="1" applyBorder="1" applyAlignment="1">
      <alignment horizontal="right" vertical="center"/>
    </xf>
    <xf numFmtId="37" fontId="4" fillId="0" borderId="330" xfId="0" applyNumberFormat="1" applyFont="1" applyBorder="1" applyAlignment="1">
      <alignment horizontal="right" vertical="center"/>
    </xf>
    <xf numFmtId="37" fontId="4" fillId="11" borderId="285" xfId="0" applyNumberFormat="1" applyFont="1" applyFill="1" applyBorder="1" applyAlignment="1">
      <alignment horizontal="right" vertical="center"/>
    </xf>
    <xf numFmtId="37" fontId="4" fillId="11" borderId="145" xfId="0" applyNumberFormat="1" applyFont="1" applyFill="1" applyBorder="1" applyAlignment="1">
      <alignment horizontal="right" vertical="center"/>
    </xf>
    <xf numFmtId="37" fontId="4" fillId="0" borderId="285" xfId="0" applyNumberFormat="1" applyFont="1" applyBorder="1" applyAlignment="1">
      <alignment horizontal="right" vertical="center"/>
    </xf>
    <xf numFmtId="37" fontId="4" fillId="0" borderId="145" xfId="0" applyNumberFormat="1" applyFont="1" applyBorder="1" applyAlignment="1">
      <alignment horizontal="right" vertical="center"/>
    </xf>
    <xf numFmtId="37" fontId="4" fillId="11" borderId="121" xfId="0" applyNumberFormat="1" applyFont="1" applyFill="1" applyBorder="1" applyAlignment="1">
      <alignment horizontal="right" vertical="center"/>
    </xf>
    <xf numFmtId="37" fontId="4" fillId="11" borderId="213" xfId="0" applyNumberFormat="1" applyFont="1" applyFill="1" applyBorder="1" applyAlignment="1">
      <alignment horizontal="right" vertical="center"/>
    </xf>
    <xf numFmtId="37" fontId="4" fillId="0" borderId="214" xfId="0" applyNumberFormat="1" applyFont="1" applyBorder="1" applyAlignment="1">
      <alignment horizontal="right" vertical="center"/>
    </xf>
    <xf numFmtId="37" fontId="4" fillId="0" borderId="121" xfId="0" applyNumberFormat="1" applyFont="1" applyBorder="1" applyAlignment="1">
      <alignment horizontal="right" vertical="center"/>
    </xf>
    <xf numFmtId="37" fontId="4" fillId="0" borderId="82" xfId="0" applyNumberFormat="1" applyFont="1" applyBorder="1" applyAlignment="1">
      <alignment horizontal="right" vertical="center"/>
    </xf>
    <xf numFmtId="37" fontId="4" fillId="0" borderId="213" xfId="0" applyNumberFormat="1" applyFont="1" applyBorder="1" applyAlignment="1">
      <alignment horizontal="right" vertical="center"/>
    </xf>
    <xf numFmtId="37" fontId="4" fillId="0" borderId="122" xfId="0" applyNumberFormat="1" applyFont="1" applyBorder="1" applyAlignment="1">
      <alignment horizontal="right" vertical="center"/>
    </xf>
    <xf numFmtId="37" fontId="4" fillId="11" borderId="122" xfId="0" applyNumberFormat="1" applyFont="1" applyFill="1" applyBorder="1" applyAlignment="1">
      <alignment horizontal="right" vertical="center"/>
    </xf>
    <xf numFmtId="37" fontId="4" fillId="14" borderId="97" xfId="0" applyNumberFormat="1" applyFont="1" applyFill="1" applyBorder="1" applyAlignment="1">
      <alignment horizontal="right" vertical="center"/>
    </xf>
    <xf numFmtId="37" fontId="4" fillId="14" borderId="2" xfId="0" applyNumberFormat="1" applyFont="1" applyFill="1" applyBorder="1" applyAlignment="1">
      <alignment horizontal="right" vertical="center"/>
    </xf>
    <xf numFmtId="37" fontId="4" fillId="0" borderId="3" xfId="0" applyNumberFormat="1" applyFont="1" applyBorder="1" applyAlignment="1">
      <alignment horizontal="left" vertical="center"/>
    </xf>
    <xf numFmtId="37" fontId="4" fillId="0" borderId="1" xfId="0" applyNumberFormat="1" applyFont="1" applyBorder="1" applyAlignment="1">
      <alignment horizontal="left" vertical="center"/>
    </xf>
    <xf numFmtId="37" fontId="4" fillId="0" borderId="145" xfId="0" applyNumberFormat="1" applyFont="1" applyBorder="1" applyAlignment="1">
      <alignment horizontal="left" vertical="center"/>
    </xf>
    <xf numFmtId="37" fontId="4" fillId="11" borderId="3" xfId="0" applyNumberFormat="1" applyFont="1" applyFill="1" applyBorder="1" applyAlignment="1">
      <alignment horizontal="left" vertical="center"/>
    </xf>
    <xf numFmtId="37" fontId="4" fillId="11" borderId="1" xfId="0" applyNumberFormat="1" applyFont="1" applyFill="1" applyBorder="1" applyAlignment="1">
      <alignment horizontal="left" vertical="center"/>
    </xf>
    <xf numFmtId="37" fontId="4" fillId="11" borderId="145" xfId="0" applyNumberFormat="1" applyFont="1" applyFill="1" applyBorder="1" applyAlignment="1">
      <alignment horizontal="left" vertical="center"/>
    </xf>
    <xf numFmtId="37" fontId="4" fillId="14" borderId="97" xfId="0" applyNumberFormat="1" applyFont="1" applyFill="1" applyBorder="1"/>
    <xf numFmtId="37" fontId="4" fillId="14" borderId="1" xfId="0" applyNumberFormat="1" applyFont="1" applyFill="1" applyBorder="1"/>
    <xf numFmtId="37" fontId="4" fillId="14" borderId="2" xfId="0" applyNumberFormat="1" applyFont="1" applyFill="1" applyBorder="1"/>
    <xf numFmtId="37" fontId="4" fillId="14" borderId="123" xfId="0" applyNumberFormat="1" applyFont="1" applyFill="1" applyBorder="1" applyAlignment="1">
      <alignment horizontal="right" vertical="center"/>
    </xf>
    <xf numFmtId="37" fontId="4" fillId="0" borderId="7" xfId="0" applyNumberFormat="1" applyFont="1" applyBorder="1"/>
    <xf numFmtId="37" fontId="4" fillId="0" borderId="11" xfId="0" applyNumberFormat="1" applyFont="1" applyBorder="1"/>
    <xf numFmtId="37" fontId="4" fillId="0" borderId="8" xfId="0" applyNumberFormat="1" applyFont="1" applyBorder="1"/>
    <xf numFmtId="37" fontId="3" fillId="0" borderId="1" xfId="0" applyNumberFormat="1" applyFont="1" applyBorder="1" applyAlignment="1">
      <alignment horizontal="right" vertical="center"/>
    </xf>
    <xf numFmtId="37" fontId="3" fillId="0" borderId="145" xfId="0" applyNumberFormat="1" applyFont="1" applyBorder="1" applyAlignment="1">
      <alignment horizontal="right" vertical="center"/>
    </xf>
    <xf numFmtId="37" fontId="3" fillId="0" borderId="3" xfId="0" applyNumberFormat="1" applyFont="1" applyBorder="1" applyAlignment="1">
      <alignment horizontal="right" vertical="center"/>
    </xf>
    <xf numFmtId="37" fontId="3" fillId="11" borderId="1" xfId="0" applyNumberFormat="1" applyFont="1" applyFill="1" applyBorder="1" applyAlignment="1">
      <alignment horizontal="right" vertical="center"/>
    </xf>
    <xf numFmtId="37" fontId="3" fillId="11" borderId="145" xfId="0" applyNumberFormat="1" applyFont="1" applyFill="1" applyBorder="1" applyAlignment="1">
      <alignment horizontal="right" vertical="center"/>
    </xf>
    <xf numFmtId="37" fontId="3" fillId="11" borderId="3" xfId="0" applyNumberFormat="1" applyFont="1" applyFill="1" applyBorder="1" applyAlignment="1">
      <alignment horizontal="right" vertical="center"/>
    </xf>
    <xf numFmtId="37" fontId="47" fillId="0" borderId="2" xfId="0" applyNumberFormat="1" applyFont="1" applyBorder="1" applyAlignment="1">
      <alignment horizontal="right" vertical="center"/>
    </xf>
    <xf numFmtId="37" fontId="47" fillId="0" borderId="1" xfId="0" applyNumberFormat="1" applyFont="1" applyBorder="1" applyAlignment="1">
      <alignment horizontal="right" vertical="center"/>
    </xf>
    <xf numFmtId="37" fontId="32" fillId="14" borderId="97" xfId="0" applyNumberFormat="1" applyFont="1" applyFill="1" applyBorder="1" applyAlignment="1">
      <alignment horizontal="right" vertical="center"/>
    </xf>
    <xf numFmtId="37" fontId="32" fillId="14" borderId="2" xfId="0" applyNumberFormat="1" applyFont="1" applyFill="1" applyBorder="1" applyAlignment="1">
      <alignment horizontal="right" vertical="center"/>
    </xf>
    <xf numFmtId="37" fontId="32" fillId="14" borderId="1" xfId="0" applyNumberFormat="1" applyFont="1" applyFill="1" applyBorder="1" applyAlignment="1">
      <alignment horizontal="right" vertical="center"/>
    </xf>
    <xf numFmtId="37" fontId="4" fillId="6" borderId="97" xfId="0" applyNumberFormat="1" applyFont="1" applyFill="1" applyBorder="1" applyAlignment="1">
      <alignment horizontal="right" vertical="center"/>
    </xf>
    <xf numFmtId="37" fontId="4" fillId="6" borderId="2" xfId="0" applyNumberFormat="1" applyFont="1" applyFill="1" applyBorder="1" applyAlignment="1">
      <alignment horizontal="right" vertical="center"/>
    </xf>
    <xf numFmtId="37" fontId="4" fillId="6" borderId="1" xfId="0" applyNumberFormat="1" applyFont="1" applyFill="1" applyBorder="1" applyAlignment="1">
      <alignment horizontal="right" vertical="center"/>
    </xf>
    <xf numFmtId="37" fontId="32" fillId="0" borderId="2" xfId="0" applyNumberFormat="1" applyFont="1" applyBorder="1" applyAlignment="1">
      <alignment horizontal="right" vertical="center"/>
    </xf>
    <xf numFmtId="37" fontId="32" fillId="6" borderId="97" xfId="0" applyNumberFormat="1" applyFont="1" applyFill="1" applyBorder="1" applyAlignment="1">
      <alignment horizontal="right" vertical="center"/>
    </xf>
    <xf numFmtId="37" fontId="32" fillId="6" borderId="2" xfId="0" applyNumberFormat="1" applyFont="1" applyFill="1" applyBorder="1" applyAlignment="1">
      <alignment horizontal="right" vertical="center"/>
    </xf>
    <xf numFmtId="37" fontId="32" fillId="6" borderId="1" xfId="0" applyNumberFormat="1" applyFont="1" applyFill="1" applyBorder="1" applyAlignment="1">
      <alignment horizontal="right" vertical="center"/>
    </xf>
    <xf numFmtId="37" fontId="47" fillId="0" borderId="285" xfId="0" applyNumberFormat="1" applyFont="1" applyBorder="1" applyAlignment="1">
      <alignment horizontal="right" vertical="center"/>
    </xf>
    <xf numFmtId="37" fontId="47" fillId="0" borderId="3" xfId="0" applyNumberFormat="1" applyFont="1" applyBorder="1" applyAlignment="1">
      <alignment horizontal="right" vertical="center"/>
    </xf>
    <xf numFmtId="37" fontId="47" fillId="0" borderId="145" xfId="0" applyNumberFormat="1" applyFont="1" applyBorder="1" applyAlignment="1">
      <alignment horizontal="right" vertical="center"/>
    </xf>
    <xf numFmtId="37" fontId="47" fillId="11" borderId="285" xfId="0" applyNumberFormat="1" applyFont="1" applyFill="1" applyBorder="1" applyAlignment="1">
      <alignment horizontal="right" vertical="center"/>
    </xf>
    <xf numFmtId="37" fontId="47" fillId="11" borderId="3" xfId="0" applyNumberFormat="1" applyFont="1" applyFill="1" applyBorder="1" applyAlignment="1">
      <alignment horizontal="right" vertical="center"/>
    </xf>
    <xf numFmtId="37" fontId="47" fillId="11" borderId="1" xfId="0" applyNumberFormat="1" applyFont="1" applyFill="1" applyBorder="1" applyAlignment="1">
      <alignment horizontal="right" vertical="center"/>
    </xf>
    <xf numFmtId="37" fontId="47" fillId="11" borderId="145" xfId="0" applyNumberFormat="1" applyFont="1" applyFill="1" applyBorder="1" applyAlignment="1">
      <alignment horizontal="right" vertical="center"/>
    </xf>
    <xf numFmtId="37" fontId="47" fillId="0" borderId="1" xfId="0" applyNumberFormat="1" applyFont="1" applyBorder="1" applyAlignment="1">
      <alignment horizontal="left" vertical="center"/>
    </xf>
    <xf numFmtId="37" fontId="32" fillId="11" borderId="332" xfId="0" applyNumberFormat="1" applyFont="1" applyFill="1" applyBorder="1" applyAlignment="1">
      <alignment horizontal="right" vertical="center"/>
    </xf>
    <xf numFmtId="37" fontId="32" fillId="11" borderId="328" xfId="0" applyNumberFormat="1" applyFont="1" applyFill="1" applyBorder="1" applyAlignment="1">
      <alignment horizontal="right" vertical="center"/>
    </xf>
    <xf numFmtId="37" fontId="32" fillId="11" borderId="106" xfId="0" applyNumberFormat="1" applyFont="1" applyFill="1" applyBorder="1" applyAlignment="1">
      <alignment horizontal="right" vertical="center"/>
    </xf>
    <xf numFmtId="37" fontId="32" fillId="11" borderId="2" xfId="0" applyNumberFormat="1" applyFont="1" applyFill="1" applyBorder="1" applyAlignment="1">
      <alignment horizontal="right" vertical="center"/>
    </xf>
    <xf numFmtId="37" fontId="32" fillId="11" borderId="81" xfId="0" applyNumberFormat="1" applyFont="1" applyFill="1" applyBorder="1" applyAlignment="1">
      <alignment horizontal="right" vertical="center"/>
    </xf>
    <xf numFmtId="37" fontId="4" fillId="0" borderId="76" xfId="0" applyNumberFormat="1" applyFont="1" applyBorder="1" applyAlignment="1">
      <alignment horizontal="right"/>
    </xf>
    <xf numFmtId="37" fontId="32" fillId="11" borderId="124" xfId="0" applyNumberFormat="1" applyFont="1" applyFill="1" applyBorder="1" applyAlignment="1">
      <alignment horizontal="right" vertical="center"/>
    </xf>
    <xf numFmtId="37" fontId="18" fillId="0" borderId="145" xfId="0" applyNumberFormat="1" applyFont="1" applyBorder="1" applyAlignment="1">
      <alignment horizontal="right" vertical="center"/>
    </xf>
    <xf numFmtId="37" fontId="59" fillId="0" borderId="3" xfId="0" applyNumberFormat="1" applyFont="1" applyBorder="1" applyAlignment="1">
      <alignment horizontal="right" vertical="center"/>
    </xf>
    <xf numFmtId="37" fontId="32" fillId="11" borderId="1" xfId="0" applyNumberFormat="1" applyFont="1" applyFill="1" applyBorder="1" applyAlignment="1">
      <alignment horizontal="right" vertical="center"/>
    </xf>
    <xf numFmtId="37" fontId="18" fillId="11" borderId="145" xfId="0" applyNumberFormat="1" applyFont="1" applyFill="1" applyBorder="1" applyAlignment="1">
      <alignment horizontal="right" vertical="center"/>
    </xf>
    <xf numFmtId="37" fontId="59" fillId="11" borderId="3" xfId="0" applyNumberFormat="1" applyFont="1" applyFill="1" applyBorder="1" applyAlignment="1">
      <alignment horizontal="right" vertical="center"/>
    </xf>
    <xf numFmtId="37" fontId="4" fillId="0" borderId="0" xfId="0" applyNumberFormat="1" applyFont="1" applyAlignment="1">
      <alignment horizontal="right" vertical="center"/>
    </xf>
    <xf numFmtId="37" fontId="47" fillId="0" borderId="106" xfId="0" applyNumberFormat="1" applyFont="1" applyBorder="1" applyAlignment="1">
      <alignment horizontal="right" vertical="center"/>
    </xf>
    <xf numFmtId="37" fontId="47" fillId="0" borderId="124" xfId="0" applyNumberFormat="1" applyFont="1" applyBorder="1" applyAlignment="1">
      <alignment horizontal="right" vertical="center"/>
    </xf>
    <xf numFmtId="37" fontId="4" fillId="14" borderId="145" xfId="0" applyNumberFormat="1" applyFont="1" applyFill="1" applyBorder="1" applyAlignment="1">
      <alignment horizontal="right" vertical="center"/>
    </xf>
    <xf numFmtId="37" fontId="4" fillId="14" borderId="3" xfId="0" applyNumberFormat="1" applyFont="1" applyFill="1" applyBorder="1" applyAlignment="1">
      <alignment horizontal="right" vertical="center"/>
    </xf>
    <xf numFmtId="37" fontId="32" fillId="14" borderId="145" xfId="0" applyNumberFormat="1" applyFont="1" applyFill="1" applyBorder="1" applyAlignment="1">
      <alignment horizontal="right" vertical="center"/>
    </xf>
    <xf numFmtId="37" fontId="4" fillId="14" borderId="10" xfId="0" applyNumberFormat="1" applyFont="1" applyFill="1" applyBorder="1" applyAlignment="1">
      <alignment horizontal="right" vertical="center"/>
    </xf>
    <xf numFmtId="37" fontId="4" fillId="14" borderId="13" xfId="0" applyNumberFormat="1" applyFont="1" applyFill="1" applyBorder="1" applyAlignment="1">
      <alignment horizontal="right" vertical="center"/>
    </xf>
    <xf numFmtId="37" fontId="4" fillId="0" borderId="333" xfId="0" applyNumberFormat="1" applyFont="1" applyBorder="1" applyAlignment="1">
      <alignment horizontal="right" vertical="center"/>
    </xf>
    <xf numFmtId="37" fontId="4" fillId="11" borderId="333" xfId="0" applyNumberFormat="1" applyFont="1" applyFill="1" applyBorder="1" applyAlignment="1">
      <alignment horizontal="right" vertical="center"/>
    </xf>
    <xf numFmtId="37" fontId="18" fillId="0" borderId="2" xfId="0" applyNumberFormat="1" applyFont="1" applyBorder="1" applyAlignment="1">
      <alignment horizontal="right" vertical="center"/>
    </xf>
    <xf numFmtId="37" fontId="18" fillId="14" borderId="2" xfId="0" applyNumberFormat="1" applyFont="1" applyFill="1" applyBorder="1" applyAlignment="1">
      <alignment horizontal="right" vertical="center"/>
    </xf>
    <xf numFmtId="37" fontId="59" fillId="0" borderId="285" xfId="0" applyNumberFormat="1" applyFont="1" applyBorder="1" applyAlignment="1">
      <alignment horizontal="right" vertical="center"/>
    </xf>
    <xf numFmtId="37" fontId="59" fillId="0" borderId="1" xfId="0" applyNumberFormat="1" applyFont="1" applyBorder="1" applyAlignment="1">
      <alignment horizontal="right" vertical="center"/>
    </xf>
    <xf numFmtId="37" fontId="59" fillId="11" borderId="285" xfId="0" applyNumberFormat="1" applyFont="1" applyFill="1" applyBorder="1" applyAlignment="1">
      <alignment horizontal="right" vertical="center"/>
    </xf>
    <xf numFmtId="37" fontId="59" fillId="11" borderId="1" xfId="0" applyNumberFormat="1" applyFont="1" applyFill="1" applyBorder="1" applyAlignment="1">
      <alignment horizontal="right" vertical="center"/>
    </xf>
    <xf numFmtId="37" fontId="59" fillId="0" borderId="283" xfId="0" applyNumberFormat="1" applyFont="1" applyBorder="1" applyAlignment="1">
      <alignment horizontal="right" vertical="center"/>
    </xf>
    <xf numFmtId="37" fontId="59" fillId="0" borderId="82" xfId="0" applyNumberFormat="1" applyFont="1" applyBorder="1" applyAlignment="1">
      <alignment horizontal="right" vertical="center"/>
    </xf>
    <xf numFmtId="37" fontId="59" fillId="0" borderId="76" xfId="0" applyNumberFormat="1" applyFont="1" applyBorder="1" applyAlignment="1">
      <alignment horizontal="right" vertical="center"/>
    </xf>
    <xf numFmtId="37" fontId="3" fillId="11" borderId="214" xfId="0" applyNumberFormat="1" applyFont="1" applyFill="1" applyBorder="1" applyAlignment="1">
      <alignment horizontal="right" vertical="center"/>
    </xf>
    <xf numFmtId="37" fontId="3" fillId="11" borderId="7" xfId="0" applyNumberFormat="1" applyFont="1" applyFill="1" applyBorder="1" applyAlignment="1">
      <alignment horizontal="right" vertical="center"/>
    </xf>
    <xf numFmtId="37" fontId="3" fillId="11" borderId="11" xfId="0" applyNumberFormat="1" applyFont="1" applyFill="1" applyBorder="1" applyAlignment="1">
      <alignment horizontal="right" vertical="center"/>
    </xf>
    <xf numFmtId="37" fontId="18" fillId="0" borderId="11" xfId="0" applyNumberFormat="1" applyFont="1" applyBorder="1" applyAlignment="1">
      <alignment horizontal="right"/>
    </xf>
    <xf numFmtId="37" fontId="18" fillId="11" borderId="11" xfId="0" applyNumberFormat="1" applyFont="1" applyFill="1" applyBorder="1" applyAlignment="1">
      <alignment horizontal="right"/>
    </xf>
    <xf numFmtId="37" fontId="59" fillId="0" borderId="1" xfId="0" applyNumberFormat="1" applyFont="1" applyBorder="1" applyAlignment="1">
      <alignment horizontal="right"/>
    </xf>
    <xf numFmtId="37" fontId="59" fillId="11" borderId="1" xfId="0" applyNumberFormat="1" applyFont="1" applyFill="1" applyBorder="1" applyAlignment="1">
      <alignment horizontal="right"/>
    </xf>
    <xf numFmtId="37" fontId="59" fillId="0" borderId="76" xfId="0" applyNumberFormat="1" applyFont="1" applyBorder="1" applyAlignment="1">
      <alignment horizontal="right"/>
    </xf>
    <xf numFmtId="37" fontId="59" fillId="11" borderId="76" xfId="0" applyNumberFormat="1" applyFont="1" applyFill="1" applyBorder="1" applyAlignment="1">
      <alignment horizontal="right"/>
    </xf>
    <xf numFmtId="37" fontId="4" fillId="11" borderId="11" xfId="0" applyNumberFormat="1" applyFont="1" applyFill="1" applyBorder="1" applyAlignment="1">
      <alignment vertical="center"/>
    </xf>
    <xf numFmtId="37" fontId="3" fillId="0" borderId="11" xfId="0" applyNumberFormat="1" applyFont="1" applyBorder="1" applyAlignment="1">
      <alignment horizontal="right"/>
    </xf>
    <xf numFmtId="37" fontId="3" fillId="11" borderId="11" xfId="0" applyNumberFormat="1" applyFont="1" applyFill="1" applyBorder="1" applyAlignment="1">
      <alignment horizontal="right"/>
    </xf>
    <xf numFmtId="37" fontId="32" fillId="11" borderId="76" xfId="0" applyNumberFormat="1" applyFont="1" applyFill="1" applyBorder="1" applyAlignment="1">
      <alignment horizontal="right" vertical="center"/>
    </xf>
    <xf numFmtId="37" fontId="32" fillId="0" borderId="107" xfId="0" applyNumberFormat="1" applyFont="1" applyBorder="1" applyAlignment="1">
      <alignment horizontal="right" vertical="center"/>
    </xf>
    <xf numFmtId="37" fontId="32" fillId="11" borderId="125" xfId="0" applyNumberFormat="1" applyFont="1" applyFill="1" applyBorder="1" applyAlignment="1">
      <alignment horizontal="right" vertical="center"/>
    </xf>
    <xf numFmtId="37" fontId="32" fillId="0" borderId="7" xfId="0" applyNumberFormat="1" applyFont="1" applyBorder="1" applyAlignment="1">
      <alignment horizontal="right" vertical="center"/>
    </xf>
    <xf numFmtId="37" fontId="32" fillId="0" borderId="3" xfId="0" applyNumberFormat="1" applyFont="1" applyBorder="1" applyAlignment="1">
      <alignment horizontal="right" vertical="center"/>
    </xf>
    <xf numFmtId="37" fontId="32" fillId="11" borderId="107" xfId="0" applyNumberFormat="1" applyFont="1" applyFill="1" applyBorder="1" applyAlignment="1">
      <alignment horizontal="right" vertical="center"/>
    </xf>
    <xf numFmtId="37" fontId="32" fillId="11" borderId="82" xfId="0" applyNumberFormat="1" applyFont="1" applyFill="1" applyBorder="1" applyAlignment="1">
      <alignment horizontal="right" vertical="center"/>
    </xf>
    <xf numFmtId="37" fontId="32" fillId="11" borderId="3" xfId="0" applyNumberFormat="1" applyFont="1" applyFill="1" applyBorder="1" applyAlignment="1">
      <alignment horizontal="right" vertical="center"/>
    </xf>
    <xf numFmtId="37" fontId="32" fillId="0" borderId="82" xfId="0" applyNumberFormat="1" applyFont="1" applyBorder="1" applyAlignment="1">
      <alignment horizontal="right" vertical="center"/>
    </xf>
    <xf numFmtId="37" fontId="32" fillId="11" borderId="293" xfId="0" applyNumberFormat="1" applyFont="1" applyFill="1" applyBorder="1" applyAlignment="1">
      <alignment horizontal="right" vertical="center"/>
    </xf>
    <xf numFmtId="37" fontId="32" fillId="0" borderId="3" xfId="0" applyNumberFormat="1" applyFont="1" applyBorder="1" applyAlignment="1" applyProtection="1">
      <alignment horizontal="right" vertical="center"/>
      <protection locked="0"/>
    </xf>
    <xf numFmtId="37" fontId="32" fillId="0" borderId="7" xfId="0" applyNumberFormat="1" applyFont="1" applyBorder="1" applyAlignment="1" applyProtection="1">
      <alignment horizontal="right" vertical="center"/>
      <protection locked="0"/>
    </xf>
    <xf numFmtId="37" fontId="32" fillId="11" borderId="3" xfId="0" applyNumberFormat="1" applyFont="1" applyFill="1" applyBorder="1" applyAlignment="1" applyProtection="1">
      <alignment horizontal="right" vertical="center"/>
      <protection locked="0"/>
    </xf>
    <xf numFmtId="37" fontId="32" fillId="0" borderId="76" xfId="0" applyNumberFormat="1" applyFont="1" applyBorder="1" applyAlignment="1">
      <alignment horizontal="right" vertical="center"/>
    </xf>
    <xf numFmtId="37" fontId="32" fillId="11" borderId="78" xfId="0" applyNumberFormat="1" applyFont="1" applyFill="1" applyBorder="1" applyAlignment="1">
      <alignment horizontal="right" vertical="center"/>
    </xf>
    <xf numFmtId="37" fontId="32" fillId="0" borderId="11" xfId="0" applyNumberFormat="1" applyFont="1" applyBorder="1" applyAlignment="1">
      <alignment horizontal="right" vertical="center"/>
    </xf>
    <xf numFmtId="37" fontId="32" fillId="0" borderId="1" xfId="0" applyNumberFormat="1" applyFont="1" applyBorder="1" applyAlignment="1" applyProtection="1">
      <alignment horizontal="right" vertical="center"/>
      <protection locked="0"/>
    </xf>
    <xf numFmtId="37" fontId="32" fillId="0" borderId="11" xfId="0" applyNumberFormat="1" applyFont="1" applyBorder="1" applyAlignment="1" applyProtection="1">
      <alignment horizontal="right" vertical="center"/>
      <protection locked="0"/>
    </xf>
    <xf numFmtId="37" fontId="32" fillId="11" borderId="1" xfId="0" applyNumberFormat="1" applyFont="1" applyFill="1" applyBorder="1" applyAlignment="1" applyProtection="1">
      <alignment horizontal="right" vertical="center"/>
      <protection locked="0"/>
    </xf>
    <xf numFmtId="37" fontId="57" fillId="10" borderId="24" xfId="0" applyNumberFormat="1" applyFont="1" applyFill="1" applyBorder="1" applyAlignment="1">
      <alignment horizontal="right" vertical="center"/>
    </xf>
    <xf numFmtId="172" fontId="32" fillId="11" borderId="213" xfId="0" applyNumberFormat="1" applyFont="1" applyFill="1" applyBorder="1" applyAlignment="1">
      <alignment horizontal="right" vertical="center"/>
    </xf>
    <xf numFmtId="172" fontId="4" fillId="0" borderId="214" xfId="0" applyNumberFormat="1" applyFont="1" applyBorder="1" applyAlignment="1">
      <alignment horizontal="right" vertical="center"/>
    </xf>
    <xf numFmtId="172" fontId="32" fillId="0" borderId="213" xfId="0" applyNumberFormat="1" applyFont="1" applyBorder="1" applyAlignment="1">
      <alignment horizontal="right" vertical="center"/>
    </xf>
    <xf numFmtId="172" fontId="32" fillId="11" borderId="258" xfId="0" applyNumberFormat="1" applyFont="1" applyFill="1" applyBorder="1" applyAlignment="1">
      <alignment horizontal="right" vertical="center"/>
    </xf>
    <xf numFmtId="172" fontId="32" fillId="0" borderId="214" xfId="0" applyNumberFormat="1" applyFont="1" applyBorder="1" applyAlignment="1">
      <alignment horizontal="right" vertical="center"/>
    </xf>
    <xf numFmtId="172" fontId="32" fillId="0" borderId="145" xfId="0" applyNumberFormat="1" applyFont="1" applyBorder="1" applyAlignment="1">
      <alignment horizontal="right" vertical="center"/>
    </xf>
    <xf numFmtId="172" fontId="4" fillId="0" borderId="145" xfId="0" applyNumberFormat="1" applyFont="1" applyBorder="1" applyAlignment="1">
      <alignment horizontal="right" vertical="center"/>
    </xf>
    <xf numFmtId="172" fontId="32" fillId="11" borderId="145" xfId="0" applyNumberFormat="1" applyFont="1" applyFill="1" applyBorder="1" applyAlignment="1">
      <alignment horizontal="right" vertical="center"/>
    </xf>
    <xf numFmtId="172" fontId="32" fillId="11" borderId="76" xfId="0" applyNumberFormat="1" applyFont="1" applyFill="1" applyBorder="1" applyAlignment="1">
      <alignment horizontal="right" vertical="center"/>
    </xf>
    <xf numFmtId="172" fontId="4" fillId="0" borderId="11" xfId="0" applyNumberFormat="1" applyFont="1" applyBorder="1" applyAlignment="1">
      <alignment horizontal="right" vertical="center"/>
    </xf>
    <xf numFmtId="172" fontId="32" fillId="0" borderId="76" xfId="0" applyNumberFormat="1" applyFont="1" applyBorder="1" applyAlignment="1">
      <alignment horizontal="right" vertical="center"/>
    </xf>
    <xf numFmtId="172" fontId="32" fillId="11" borderId="78" xfId="0" applyNumberFormat="1" applyFont="1" applyFill="1" applyBorder="1" applyAlignment="1">
      <alignment horizontal="right" vertical="center"/>
    </xf>
    <xf numFmtId="172" fontId="32" fillId="0" borderId="11" xfId="0" applyNumberFormat="1" applyFont="1" applyBorder="1" applyAlignment="1">
      <alignment horizontal="right" vertical="center"/>
    </xf>
    <xf numFmtId="172" fontId="32" fillId="0" borderId="1" xfId="0" applyNumberFormat="1" applyFont="1" applyBorder="1" applyAlignment="1">
      <alignment horizontal="right" vertical="center"/>
    </xf>
    <xf numFmtId="172" fontId="32" fillId="11" borderId="1" xfId="0" applyNumberFormat="1" applyFont="1" applyFill="1" applyBorder="1" applyAlignment="1">
      <alignment horizontal="right" vertical="center"/>
    </xf>
    <xf numFmtId="37" fontId="32" fillId="11" borderId="337" xfId="0" applyNumberFormat="1" applyFont="1" applyFill="1" applyBorder="1" applyAlignment="1">
      <alignment horizontal="right" vertical="center"/>
    </xf>
    <xf numFmtId="37" fontId="32" fillId="11" borderId="285" xfId="0" applyNumberFormat="1" applyFont="1" applyFill="1" applyBorder="1" applyAlignment="1">
      <alignment horizontal="right" vertical="center"/>
    </xf>
    <xf numFmtId="37" fontId="22" fillId="11" borderId="283" xfId="0" applyNumberFormat="1" applyFont="1" applyFill="1" applyBorder="1" applyAlignment="1">
      <alignment horizontal="right" vertical="center"/>
    </xf>
    <xf numFmtId="37" fontId="32" fillId="11" borderId="284" xfId="0" applyNumberFormat="1" applyFont="1" applyFill="1" applyBorder="1" applyAlignment="1">
      <alignment horizontal="right" vertical="center"/>
    </xf>
    <xf numFmtId="37" fontId="32" fillId="11" borderId="7" xfId="0" applyNumberFormat="1" applyFont="1" applyFill="1" applyBorder="1" applyAlignment="1">
      <alignment horizontal="right" vertical="center"/>
    </xf>
    <xf numFmtId="37" fontId="32" fillId="0" borderId="76" xfId="0" applyNumberFormat="1" applyFont="1" applyBorder="1" applyAlignment="1" applyProtection="1">
      <alignment horizontal="right" vertical="center"/>
      <protection locked="0"/>
    </xf>
    <xf numFmtId="172" fontId="32" fillId="0" borderId="308" xfId="0" applyNumberFormat="1" applyFont="1" applyBorder="1" applyAlignment="1">
      <alignment horizontal="right" vertical="center"/>
    </xf>
    <xf numFmtId="172" fontId="32" fillId="11" borderId="308" xfId="0" applyNumberFormat="1" applyFont="1" applyFill="1" applyBorder="1" applyAlignment="1">
      <alignment horizontal="right" vertical="center"/>
    </xf>
    <xf numFmtId="172" fontId="4" fillId="11" borderId="145" xfId="0" applyNumberFormat="1" applyFont="1" applyFill="1" applyBorder="1" applyAlignment="1">
      <alignment horizontal="right" vertical="center"/>
    </xf>
    <xf numFmtId="172" fontId="32" fillId="11" borderId="214" xfId="0" applyNumberFormat="1" applyFont="1" applyFill="1" applyBorder="1" applyAlignment="1">
      <alignment horizontal="right" vertical="center"/>
    </xf>
    <xf numFmtId="172" fontId="32" fillId="0" borderId="76" xfId="0" applyNumberFormat="1" applyFont="1" applyBorder="1" applyAlignment="1" applyProtection="1">
      <alignment horizontal="right" vertical="center"/>
      <protection locked="0"/>
    </xf>
    <xf numFmtId="172" fontId="32" fillId="11" borderId="11" xfId="0" applyNumberFormat="1" applyFont="1" applyFill="1" applyBorder="1" applyAlignment="1">
      <alignment horizontal="right" vertical="center"/>
    </xf>
    <xf numFmtId="172" fontId="4" fillId="11" borderId="76" xfId="0" applyNumberFormat="1" applyFont="1" applyFill="1" applyBorder="1" applyAlignment="1">
      <alignment horizontal="right" vertical="center"/>
    </xf>
    <xf numFmtId="172" fontId="8" fillId="0" borderId="145" xfId="0" applyNumberFormat="1" applyFont="1" applyBorder="1" applyAlignment="1">
      <alignment horizontal="right" vertical="center"/>
    </xf>
    <xf numFmtId="172" fontId="4" fillId="0" borderId="213" xfId="0" applyNumberFormat="1" applyFont="1" applyBorder="1" applyAlignment="1">
      <alignment horizontal="right" vertical="center"/>
    </xf>
    <xf numFmtId="172" fontId="4" fillId="11" borderId="213" xfId="0" applyNumberFormat="1" applyFont="1" applyFill="1" applyBorder="1" applyAlignment="1">
      <alignment horizontal="right" vertical="center"/>
    </xf>
    <xf numFmtId="172" fontId="4" fillId="11" borderId="214" xfId="0" applyNumberFormat="1" applyFont="1" applyFill="1" applyBorder="1" applyAlignment="1">
      <alignment horizontal="right" vertical="center"/>
    </xf>
    <xf numFmtId="37" fontId="44" fillId="0" borderId="120" xfId="0" applyNumberFormat="1" applyFont="1" applyBorder="1" applyAlignment="1">
      <alignment horizontal="right" vertical="center"/>
    </xf>
    <xf numFmtId="37" fontId="22" fillId="11" borderId="119" xfId="0" applyNumberFormat="1" applyFont="1" applyFill="1" applyBorder="1" applyAlignment="1">
      <alignment horizontal="left" vertical="center"/>
    </xf>
    <xf numFmtId="37" fontId="44" fillId="0" borderId="5" xfId="0" applyNumberFormat="1" applyFont="1" applyBorder="1" applyAlignment="1">
      <alignment horizontal="right" vertical="center"/>
    </xf>
    <xf numFmtId="37" fontId="32" fillId="5" borderId="120" xfId="0" applyNumberFormat="1" applyFont="1" applyFill="1" applyBorder="1" applyAlignment="1">
      <alignment horizontal="right" vertical="center"/>
    </xf>
    <xf numFmtId="37" fontId="32" fillId="11" borderId="120" xfId="0" applyNumberFormat="1" applyFont="1" applyFill="1" applyBorder="1" applyAlignment="1">
      <alignment horizontal="right" vertical="center"/>
    </xf>
    <xf numFmtId="37" fontId="46" fillId="5" borderId="120" xfId="0" applyNumberFormat="1" applyFont="1" applyFill="1" applyBorder="1" applyAlignment="1">
      <alignment horizontal="right" vertical="center"/>
    </xf>
    <xf numFmtId="37" fontId="46" fillId="0" borderId="97" xfId="0" applyNumberFormat="1" applyFont="1" applyBorder="1" applyAlignment="1">
      <alignment horizontal="right" vertical="center"/>
    </xf>
    <xf numFmtId="37" fontId="46" fillId="11" borderId="120" xfId="0" applyNumberFormat="1" applyFont="1" applyFill="1" applyBorder="1" applyAlignment="1">
      <alignment horizontal="right" vertical="center"/>
    </xf>
    <xf numFmtId="37" fontId="4" fillId="0" borderId="139" xfId="0" applyNumberFormat="1" applyFont="1" applyBorder="1" applyAlignment="1">
      <alignment horizontal="right" vertical="center"/>
    </xf>
    <xf numFmtId="37" fontId="4" fillId="5" borderId="120" xfId="0" applyNumberFormat="1" applyFont="1" applyFill="1" applyBorder="1" applyAlignment="1">
      <alignment horizontal="right" vertical="center"/>
    </xf>
    <xf numFmtId="37" fontId="4" fillId="11" borderId="120" xfId="0" applyNumberFormat="1" applyFont="1" applyFill="1" applyBorder="1" applyAlignment="1">
      <alignment horizontal="right" vertical="center"/>
    </xf>
    <xf numFmtId="37" fontId="4" fillId="5" borderId="97" xfId="0" applyNumberFormat="1" applyFont="1" applyFill="1" applyBorder="1" applyAlignment="1">
      <alignment horizontal="right" vertical="top"/>
    </xf>
    <xf numFmtId="37" fontId="4" fillId="11" borderId="97" xfId="0" applyNumberFormat="1" applyFont="1" applyFill="1" applyBorder="1" applyAlignment="1">
      <alignment horizontal="right" vertical="top"/>
    </xf>
    <xf numFmtId="37" fontId="4" fillId="5" borderId="128" xfId="0" applyNumberFormat="1" applyFont="1" applyFill="1" applyBorder="1" applyAlignment="1">
      <alignment horizontal="right" vertical="top"/>
    </xf>
    <xf numFmtId="37" fontId="4" fillId="5" borderId="120" xfId="0" applyNumberFormat="1" applyFont="1" applyFill="1" applyBorder="1" applyAlignment="1">
      <alignment horizontal="right" vertical="top"/>
    </xf>
    <xf numFmtId="37" fontId="4" fillId="11" borderId="120" xfId="0" applyNumberFormat="1" applyFont="1" applyFill="1" applyBorder="1" applyAlignment="1">
      <alignment horizontal="right" vertical="top"/>
    </xf>
    <xf numFmtId="37" fontId="44" fillId="11" borderId="126" xfId="0" applyNumberFormat="1" applyFont="1" applyFill="1" applyBorder="1" applyAlignment="1">
      <alignment horizontal="right" vertical="center"/>
    </xf>
    <xf numFmtId="37" fontId="36" fillId="14" borderId="99" xfId="0" applyNumberFormat="1" applyFont="1" applyFill="1" applyBorder="1" applyAlignment="1">
      <alignment horizontal="right" vertical="center"/>
    </xf>
    <xf numFmtId="37" fontId="36" fillId="0" borderId="128" xfId="0" applyNumberFormat="1" applyFont="1" applyBorder="1" applyAlignment="1">
      <alignment horizontal="right" vertical="center"/>
    </xf>
    <xf numFmtId="37" fontId="36" fillId="0" borderId="120" xfId="0" applyNumberFormat="1" applyFont="1" applyBorder="1" applyAlignment="1">
      <alignment horizontal="right" vertical="center"/>
    </xf>
    <xf numFmtId="37" fontId="36" fillId="14" borderId="131" xfId="0" applyNumberFormat="1" applyFont="1" applyFill="1" applyBorder="1" applyAlignment="1">
      <alignment horizontal="right" vertical="center"/>
    </xf>
    <xf numFmtId="37" fontId="4" fillId="14" borderId="76" xfId="0" applyNumberFormat="1" applyFont="1" applyFill="1" applyBorder="1" applyAlignment="1">
      <alignment horizontal="right" vertical="center"/>
    </xf>
    <xf numFmtId="37" fontId="4" fillId="0" borderId="135" xfId="0" applyNumberFormat="1" applyFont="1" applyBorder="1" applyAlignment="1">
      <alignment horizontal="right" vertical="center"/>
    </xf>
    <xf numFmtId="37" fontId="4" fillId="0" borderId="84" xfId="0" applyNumberFormat="1" applyFont="1" applyBorder="1" applyAlignment="1">
      <alignment horizontal="right" vertical="center"/>
    </xf>
    <xf numFmtId="37" fontId="4" fillId="14" borderId="107" xfId="0" applyNumberFormat="1" applyFont="1" applyFill="1" applyBorder="1" applyAlignment="1">
      <alignment horizontal="right" vertical="center"/>
    </xf>
    <xf numFmtId="37" fontId="9" fillId="0" borderId="0" xfId="0" applyNumberFormat="1" applyFont="1"/>
    <xf numFmtId="37" fontId="47" fillId="11" borderId="107" xfId="0" applyNumberFormat="1" applyFont="1" applyFill="1" applyBorder="1" applyAlignment="1">
      <alignment horizontal="right" vertical="center"/>
    </xf>
    <xf numFmtId="37" fontId="47" fillId="11" borderId="76" xfId="0" applyNumberFormat="1" applyFont="1" applyFill="1" applyBorder="1" applyAlignment="1">
      <alignment horizontal="right" vertical="center"/>
    </xf>
    <xf numFmtId="37" fontId="47" fillId="11" borderId="82" xfId="0" applyNumberFormat="1" applyFont="1" applyFill="1" applyBorder="1" applyAlignment="1">
      <alignment horizontal="right" vertical="center"/>
    </xf>
    <xf numFmtId="37" fontId="47" fillId="0" borderId="7" xfId="0" applyNumberFormat="1" applyFont="1" applyBorder="1" applyAlignment="1">
      <alignment horizontal="right" vertical="center"/>
    </xf>
    <xf numFmtId="37" fontId="4" fillId="0" borderId="127" xfId="0" applyNumberFormat="1" applyFont="1" applyBorder="1" applyAlignment="1">
      <alignment horizontal="right" vertical="center"/>
    </xf>
    <xf numFmtId="37" fontId="32" fillId="11" borderId="99" xfId="0" applyNumberFormat="1" applyFont="1" applyFill="1" applyBorder="1" applyAlignment="1">
      <alignment horizontal="right" vertical="center"/>
    </xf>
    <xf numFmtId="37" fontId="32" fillId="0" borderId="128" xfId="0" applyNumberFormat="1" applyFont="1" applyBorder="1" applyAlignment="1">
      <alignment horizontal="right" vertical="center"/>
    </xf>
    <xf numFmtId="37" fontId="32" fillId="0" borderId="120" xfId="0" applyNumberFormat="1" applyFont="1" applyBorder="1" applyAlignment="1">
      <alignment horizontal="right" vertical="center"/>
    </xf>
    <xf numFmtId="37" fontId="32" fillId="11" borderId="131" xfId="0" applyNumberFormat="1" applyFont="1" applyFill="1" applyBorder="1" applyAlignment="1">
      <alignment horizontal="right" vertical="center"/>
    </xf>
    <xf numFmtId="37" fontId="44" fillId="0" borderId="126" xfId="0" applyNumberFormat="1" applyFont="1" applyBorder="1" applyAlignment="1">
      <alignment horizontal="right" vertical="center"/>
    </xf>
    <xf numFmtId="37" fontId="44" fillId="14" borderId="99" xfId="0" applyNumberFormat="1" applyFont="1" applyFill="1" applyBorder="1" applyAlignment="1">
      <alignment horizontal="right" vertical="center"/>
    </xf>
    <xf numFmtId="37" fontId="44" fillId="0" borderId="128" xfId="0" applyNumberFormat="1" applyFont="1" applyBorder="1" applyAlignment="1">
      <alignment horizontal="right" vertical="center"/>
    </xf>
    <xf numFmtId="37" fontId="44" fillId="14" borderId="100" xfId="0" applyNumberFormat="1" applyFont="1" applyFill="1" applyBorder="1" applyAlignment="1">
      <alignment horizontal="right" vertical="center"/>
    </xf>
    <xf numFmtId="37" fontId="44" fillId="0" borderId="46" xfId="0" applyNumberFormat="1" applyFont="1" applyBorder="1" applyAlignment="1">
      <alignment horizontal="right" vertical="center"/>
    </xf>
    <xf numFmtId="37" fontId="44" fillId="0" borderId="34" xfId="0" applyNumberFormat="1" applyFont="1" applyBorder="1" applyAlignment="1">
      <alignment horizontal="right" vertical="center"/>
    </xf>
    <xf numFmtId="37" fontId="44" fillId="14" borderId="131" xfId="0" applyNumberFormat="1" applyFont="1" applyFill="1" applyBorder="1" applyAlignment="1">
      <alignment horizontal="right" vertical="center"/>
    </xf>
    <xf numFmtId="37" fontId="32" fillId="0" borderId="46" xfId="0" applyNumberFormat="1" applyFont="1" applyBorder="1" applyAlignment="1">
      <alignment horizontal="right" vertical="center"/>
    </xf>
    <xf numFmtId="37" fontId="32" fillId="0" borderId="34" xfId="0" applyNumberFormat="1" applyFont="1" applyBorder="1" applyAlignment="1">
      <alignment horizontal="right" vertical="center"/>
    </xf>
    <xf numFmtId="37" fontId="32" fillId="14" borderId="131" xfId="0" applyNumberFormat="1" applyFont="1" applyFill="1" applyBorder="1" applyAlignment="1">
      <alignment horizontal="right" vertical="center"/>
    </xf>
    <xf numFmtId="37" fontId="32" fillId="14" borderId="100" xfId="0" applyNumberFormat="1" applyFont="1" applyFill="1" applyBorder="1" applyAlignment="1">
      <alignment horizontal="right" vertical="center"/>
    </xf>
    <xf numFmtId="37" fontId="36" fillId="5" borderId="120" xfId="0" applyNumberFormat="1" applyFont="1" applyFill="1" applyBorder="1" applyAlignment="1">
      <alignment horizontal="right" vertical="center"/>
    </xf>
    <xf numFmtId="37" fontId="36" fillId="11" borderId="120" xfId="0" applyNumberFormat="1" applyFont="1" applyFill="1" applyBorder="1" applyAlignment="1">
      <alignment horizontal="right" vertical="center"/>
    </xf>
    <xf numFmtId="37" fontId="36" fillId="5" borderId="120" xfId="0" applyNumberFormat="1" applyFont="1" applyFill="1" applyBorder="1" applyAlignment="1">
      <alignment horizontal="right" vertical="top"/>
    </xf>
    <xf numFmtId="37" fontId="36" fillId="11" borderId="120" xfId="0" applyNumberFormat="1" applyFont="1" applyFill="1" applyBorder="1" applyAlignment="1">
      <alignment horizontal="right" vertical="top"/>
    </xf>
    <xf numFmtId="37" fontId="44" fillId="14" borderId="101" xfId="0" applyNumberFormat="1" applyFont="1" applyFill="1" applyBorder="1" applyAlignment="1">
      <alignment horizontal="right" vertical="center"/>
    </xf>
    <xf numFmtId="37" fontId="44" fillId="14" borderId="103" xfId="0" applyNumberFormat="1" applyFont="1" applyFill="1" applyBorder="1" applyAlignment="1">
      <alignment horizontal="right" vertical="center"/>
    </xf>
    <xf numFmtId="37" fontId="44" fillId="14" borderId="133" xfId="0" applyNumberFormat="1" applyFont="1" applyFill="1" applyBorder="1" applyAlignment="1">
      <alignment horizontal="right" vertical="center"/>
    </xf>
    <xf numFmtId="37" fontId="44" fillId="14" borderId="104" xfId="0" applyNumberFormat="1" applyFont="1" applyFill="1" applyBorder="1" applyAlignment="1">
      <alignment horizontal="right" vertical="center"/>
    </xf>
    <xf numFmtId="37" fontId="32" fillId="14" borderId="105" xfId="0" applyNumberFormat="1" applyFont="1" applyFill="1" applyBorder="1" applyAlignment="1">
      <alignment horizontal="right" vertical="center"/>
    </xf>
    <xf numFmtId="37" fontId="32" fillId="14" borderId="104" xfId="0" applyNumberFormat="1" applyFont="1" applyFill="1" applyBorder="1" applyAlignment="1">
      <alignment horizontal="right" vertical="center"/>
    </xf>
    <xf numFmtId="37" fontId="32" fillId="14" borderId="133" xfId="0" applyNumberFormat="1" applyFont="1" applyFill="1" applyBorder="1" applyAlignment="1">
      <alignment horizontal="right" vertical="center"/>
    </xf>
    <xf numFmtId="37" fontId="44" fillId="14" borderId="105" xfId="0" applyNumberFormat="1" applyFont="1" applyFill="1" applyBorder="1" applyAlignment="1">
      <alignment horizontal="right" vertical="center"/>
    </xf>
    <xf numFmtId="37" fontId="4" fillId="0" borderId="107" xfId="0" applyNumberFormat="1" applyFont="1" applyBorder="1" applyAlignment="1">
      <alignment horizontal="right"/>
    </xf>
    <xf numFmtId="37" fontId="4" fillId="11" borderId="282" xfId="0" applyNumberFormat="1" applyFont="1" applyFill="1" applyBorder="1"/>
    <xf numFmtId="37" fontId="4" fillId="11" borderId="122" xfId="0" applyNumberFormat="1" applyFont="1" applyFill="1" applyBorder="1"/>
    <xf numFmtId="37" fontId="4" fillId="11" borderId="7" xfId="0" applyNumberFormat="1" applyFont="1" applyFill="1" applyBorder="1"/>
    <xf numFmtId="37" fontId="4" fillId="11" borderId="283" xfId="0" applyNumberFormat="1" applyFont="1" applyFill="1" applyBorder="1" applyAlignment="1">
      <alignment horizontal="right" vertical="center"/>
    </xf>
    <xf numFmtId="37" fontId="4" fillId="11" borderId="284" xfId="0" applyNumberFormat="1" applyFont="1" applyFill="1" applyBorder="1"/>
    <xf numFmtId="37" fontId="4" fillId="11" borderId="285" xfId="0" applyNumberFormat="1" applyFont="1" applyFill="1" applyBorder="1"/>
    <xf numFmtId="37" fontId="18" fillId="11" borderId="107" xfId="0" applyNumberFormat="1" applyFont="1" applyFill="1" applyBorder="1" applyAlignment="1">
      <alignment vertical="center"/>
    </xf>
    <xf numFmtId="37" fontId="18" fillId="11" borderId="97" xfId="0" applyNumberFormat="1" applyFont="1" applyFill="1" applyBorder="1" applyAlignment="1">
      <alignment vertical="center"/>
    </xf>
    <xf numFmtId="37" fontId="18" fillId="0" borderId="107" xfId="0" applyNumberFormat="1" applyFont="1" applyBorder="1" applyAlignment="1">
      <alignment vertical="center"/>
    </xf>
    <xf numFmtId="37" fontId="18" fillId="0" borderId="108" xfId="0" applyNumberFormat="1" applyFont="1" applyBorder="1" applyAlignment="1">
      <alignment vertical="center"/>
    </xf>
    <xf numFmtId="37" fontId="47" fillId="11" borderId="107" xfId="0" applyNumberFormat="1" applyFont="1" applyFill="1" applyBorder="1" applyAlignment="1">
      <alignment horizontal="right"/>
    </xf>
    <xf numFmtId="37" fontId="47" fillId="11" borderId="108" xfId="21" applyNumberFormat="1" applyFont="1" applyFill="1" applyBorder="1" applyAlignment="1">
      <alignment horizontal="right" vertical="center"/>
    </xf>
    <xf numFmtId="37" fontId="47" fillId="11" borderId="97" xfId="21" applyNumberFormat="1" applyFont="1" applyFill="1" applyBorder="1" applyAlignment="1">
      <alignment horizontal="right" vertical="center"/>
    </xf>
    <xf numFmtId="37" fontId="32" fillId="11" borderId="7" xfId="0" applyNumberFormat="1" applyFont="1" applyFill="1" applyBorder="1" applyAlignment="1">
      <alignment vertical="center"/>
    </xf>
    <xf numFmtId="37" fontId="32" fillId="11" borderId="3" xfId="0" applyNumberFormat="1" applyFont="1" applyFill="1" applyBorder="1" applyAlignment="1">
      <alignment vertical="center"/>
    </xf>
    <xf numFmtId="37" fontId="4" fillId="11" borderId="249" xfId="0" applyNumberFormat="1" applyFont="1" applyFill="1" applyBorder="1" applyAlignment="1">
      <alignment vertical="center"/>
    </xf>
    <xf numFmtId="37" fontId="32" fillId="11" borderId="287" xfId="0" applyNumberFormat="1" applyFont="1" applyFill="1" applyBorder="1" applyAlignment="1">
      <alignment horizontal="right" vertical="center"/>
    </xf>
    <xf numFmtId="37" fontId="32" fillId="0" borderId="7" xfId="0" applyNumberFormat="1" applyFont="1" applyBorder="1"/>
    <xf numFmtId="37" fontId="32" fillId="0" borderId="3" xfId="0" applyNumberFormat="1" applyFont="1" applyBorder="1"/>
    <xf numFmtId="37" fontId="4" fillId="0" borderId="249" xfId="0" applyNumberFormat="1" applyFont="1" applyBorder="1" applyAlignment="1">
      <alignment vertical="center"/>
    </xf>
    <xf numFmtId="37" fontId="32" fillId="0" borderId="287" xfId="0" applyNumberFormat="1" applyFont="1" applyBorder="1" applyAlignment="1">
      <alignment horizontal="right" vertical="center"/>
    </xf>
    <xf numFmtId="37" fontId="47" fillId="0" borderId="76" xfId="0" applyNumberFormat="1" applyFont="1" applyBorder="1" applyAlignment="1">
      <alignment horizontal="right" vertical="center"/>
    </xf>
    <xf numFmtId="37" fontId="18" fillId="11" borderId="7" xfId="0" applyNumberFormat="1" applyFont="1" applyFill="1" applyBorder="1" applyAlignment="1">
      <alignment horizontal="right" vertical="center"/>
    </xf>
    <xf numFmtId="37" fontId="18" fillId="11" borderId="11" xfId="0" applyNumberFormat="1" applyFont="1" applyFill="1" applyBorder="1" applyAlignment="1">
      <alignment horizontal="right" vertical="center"/>
    </xf>
    <xf numFmtId="37" fontId="33" fillId="11" borderId="82" xfId="0" applyNumberFormat="1" applyFont="1" applyFill="1" applyBorder="1" applyAlignment="1">
      <alignment horizontal="right" vertical="center"/>
    </xf>
    <xf numFmtId="37" fontId="33" fillId="0" borderId="76" xfId="0" applyNumberFormat="1" applyFont="1" applyBorder="1" applyAlignment="1">
      <alignment horizontal="right" vertical="center"/>
    </xf>
    <xf numFmtId="37" fontId="33" fillId="11" borderId="76" xfId="0" applyNumberFormat="1" applyFont="1" applyFill="1" applyBorder="1" applyAlignment="1">
      <alignment horizontal="right" vertical="center"/>
    </xf>
    <xf numFmtId="37" fontId="47" fillId="11" borderId="7" xfId="0" applyNumberFormat="1" applyFont="1" applyFill="1" applyBorder="1" applyAlignment="1">
      <alignment horizontal="right" vertical="center"/>
    </xf>
    <xf numFmtId="37" fontId="47" fillId="11" borderId="11" xfId="0" applyNumberFormat="1" applyFont="1" applyFill="1" applyBorder="1" applyAlignment="1">
      <alignment horizontal="right" vertical="center"/>
    </xf>
    <xf numFmtId="37" fontId="18" fillId="11" borderId="3" xfId="0" applyNumberFormat="1" applyFont="1" applyFill="1" applyBorder="1" applyAlignment="1">
      <alignment horizontal="right" vertical="center"/>
    </xf>
    <xf numFmtId="37" fontId="47" fillId="11" borderId="293" xfId="0" applyNumberFormat="1" applyFont="1" applyFill="1" applyBorder="1" applyAlignment="1">
      <alignment horizontal="right" vertical="center"/>
    </xf>
    <xf numFmtId="37" fontId="47" fillId="0" borderId="78" xfId="0" applyNumberFormat="1" applyFont="1" applyBorder="1" applyAlignment="1">
      <alignment horizontal="right" vertical="center"/>
    </xf>
    <xf numFmtId="37" fontId="47" fillId="11" borderId="78" xfId="0" applyNumberFormat="1" applyFont="1" applyFill="1" applyBorder="1" applyAlignment="1">
      <alignment horizontal="right" vertical="center"/>
    </xf>
    <xf numFmtId="37" fontId="61" fillId="11" borderId="82" xfId="0" applyNumberFormat="1" applyFont="1" applyFill="1" applyBorder="1" applyAlignment="1">
      <alignment horizontal="right" vertical="center"/>
    </xf>
    <xf numFmtId="37" fontId="61" fillId="0" borderId="76" xfId="0" applyNumberFormat="1" applyFont="1" applyBorder="1" applyAlignment="1">
      <alignment horizontal="right" vertical="center"/>
    </xf>
    <xf numFmtId="37" fontId="61" fillId="11" borderId="76" xfId="0" applyNumberFormat="1" applyFont="1" applyFill="1" applyBorder="1" applyAlignment="1">
      <alignment horizontal="right" vertical="center"/>
    </xf>
    <xf numFmtId="37" fontId="47" fillId="0" borderId="145" xfId="0" applyNumberFormat="1" applyFont="1" applyBorder="1" applyAlignment="1">
      <alignment horizontal="left" vertical="center"/>
    </xf>
    <xf numFmtId="37" fontId="47" fillId="11" borderId="145" xfId="0" applyNumberFormat="1" applyFont="1" applyFill="1" applyBorder="1" applyAlignment="1">
      <alignment horizontal="left" vertical="center"/>
    </xf>
    <xf numFmtId="37" fontId="47" fillId="11" borderId="3" xfId="0" applyNumberFormat="1" applyFont="1" applyFill="1" applyBorder="1" applyAlignment="1">
      <alignment horizontal="left" vertical="center"/>
    </xf>
    <xf numFmtId="37" fontId="4" fillId="11" borderId="107" xfId="0" applyNumberFormat="1" applyFont="1" applyFill="1" applyBorder="1" applyAlignment="1">
      <alignment vertical="center"/>
    </xf>
    <xf numFmtId="37" fontId="4" fillId="0" borderId="107" xfId="0" applyNumberFormat="1" applyFont="1" applyBorder="1" applyAlignment="1">
      <alignment vertical="center"/>
    </xf>
    <xf numFmtId="37" fontId="18" fillId="0" borderId="121" xfId="0" applyNumberFormat="1" applyFont="1" applyBorder="1" applyAlignment="1">
      <alignment horizontal="right" vertical="center"/>
    </xf>
    <xf numFmtId="37" fontId="47" fillId="11" borderId="283" xfId="0" applyNumberFormat="1" applyFont="1" applyFill="1" applyBorder="1" applyAlignment="1">
      <alignment horizontal="right" vertical="center"/>
    </xf>
    <xf numFmtId="37" fontId="47" fillId="6" borderId="107" xfId="0" applyNumberFormat="1" applyFont="1" applyFill="1" applyBorder="1" applyAlignment="1">
      <alignment horizontal="right" vertical="center"/>
    </xf>
    <xf numFmtId="37" fontId="4" fillId="11" borderId="108" xfId="0" applyNumberFormat="1" applyFont="1" applyFill="1" applyBorder="1" applyAlignment="1">
      <alignment vertical="center"/>
    </xf>
    <xf numFmtId="37" fontId="4" fillId="0" borderId="108" xfId="0" applyNumberFormat="1" applyFont="1" applyBorder="1" applyAlignment="1">
      <alignment vertical="center"/>
    </xf>
    <xf numFmtId="37" fontId="4" fillId="0" borderId="282" xfId="0" applyNumberFormat="1" applyFont="1" applyBorder="1" applyAlignment="1">
      <alignment horizontal="right"/>
    </xf>
    <xf numFmtId="37" fontId="47" fillId="11" borderId="284" xfId="0" applyNumberFormat="1" applyFont="1" applyFill="1" applyBorder="1" applyAlignment="1">
      <alignment horizontal="right" vertical="center"/>
    </xf>
    <xf numFmtId="37" fontId="47" fillId="6" borderId="108" xfId="0" applyNumberFormat="1" applyFont="1" applyFill="1" applyBorder="1" applyAlignment="1">
      <alignment horizontal="right" vertical="center"/>
    </xf>
    <xf numFmtId="37" fontId="4" fillId="0" borderId="122" xfId="0" applyNumberFormat="1" applyFont="1" applyBorder="1" applyAlignment="1">
      <alignment horizontal="right"/>
    </xf>
    <xf numFmtId="37" fontId="47" fillId="6" borderId="97" xfId="0" applyNumberFormat="1" applyFont="1" applyFill="1" applyBorder="1" applyAlignment="1">
      <alignment horizontal="right" vertical="center"/>
    </xf>
    <xf numFmtId="37" fontId="4" fillId="11" borderId="141" xfId="0" applyNumberFormat="1" applyFont="1" applyFill="1" applyBorder="1" applyAlignment="1">
      <alignment horizontal="right" vertical="center"/>
    </xf>
    <xf numFmtId="37" fontId="4" fillId="11" borderId="143" xfId="0" applyNumberFormat="1" applyFont="1" applyFill="1" applyBorder="1" applyAlignment="1">
      <alignment horizontal="right" vertical="center"/>
    </xf>
    <xf numFmtId="37" fontId="18" fillId="11" borderId="108" xfId="0" applyNumberFormat="1" applyFont="1" applyFill="1" applyBorder="1" applyAlignment="1">
      <alignment horizontal="right"/>
    </xf>
    <xf numFmtId="37" fontId="18" fillId="0" borderId="282" xfId="0" applyNumberFormat="1" applyFont="1" applyBorder="1" applyAlignment="1">
      <alignment horizontal="right"/>
    </xf>
    <xf numFmtId="37" fontId="18" fillId="0" borderId="122" xfId="0" applyNumberFormat="1" applyFont="1" applyBorder="1" applyAlignment="1">
      <alignment horizontal="right"/>
    </xf>
    <xf numFmtId="37" fontId="18" fillId="11" borderId="81" xfId="0" applyNumberFormat="1" applyFont="1" applyFill="1" applyBorder="1" applyAlignment="1">
      <alignment horizontal="right"/>
    </xf>
    <xf numFmtId="37" fontId="18" fillId="0" borderId="81" xfId="0" applyNumberFormat="1" applyFont="1" applyBorder="1" applyAlignment="1">
      <alignment horizontal="right"/>
    </xf>
    <xf numFmtId="37" fontId="4" fillId="11" borderId="127" xfId="0" applyNumberFormat="1" applyFont="1" applyFill="1" applyBorder="1" applyAlignment="1">
      <alignment horizontal="right" vertical="center"/>
    </xf>
    <xf numFmtId="37" fontId="18" fillId="11" borderId="108" xfId="0" applyNumberFormat="1" applyFont="1" applyFill="1" applyBorder="1" applyAlignment="1">
      <alignment horizontal="left"/>
    </xf>
    <xf numFmtId="37" fontId="18" fillId="11" borderId="8" xfId="0" applyNumberFormat="1" applyFont="1" applyFill="1" applyBorder="1" applyAlignment="1">
      <alignment horizontal="left"/>
    </xf>
    <xf numFmtId="37" fontId="18" fillId="0" borderId="108" xfId="0" applyNumberFormat="1" applyFont="1" applyBorder="1" applyAlignment="1">
      <alignment horizontal="left"/>
    </xf>
    <xf numFmtId="37" fontId="18" fillId="0" borderId="8" xfId="0" applyNumberFormat="1" applyFont="1" applyBorder="1" applyAlignment="1">
      <alignment horizontal="left"/>
    </xf>
    <xf numFmtId="37" fontId="59" fillId="11" borderId="11" xfId="0" applyNumberFormat="1" applyFont="1" applyFill="1" applyBorder="1" applyAlignment="1">
      <alignment horizontal="left"/>
    </xf>
    <xf numFmtId="37" fontId="59" fillId="0" borderId="11" xfId="0" applyNumberFormat="1" applyFont="1" applyBorder="1" applyAlignment="1">
      <alignment horizontal="left"/>
    </xf>
    <xf numFmtId="37" fontId="22" fillId="11" borderId="107" xfId="0" applyNumberFormat="1" applyFont="1" applyFill="1" applyBorder="1" applyAlignment="1">
      <alignment horizontal="right" vertical="center"/>
    </xf>
    <xf numFmtId="37" fontId="22" fillId="11" borderId="81" xfId="0" applyNumberFormat="1" applyFont="1" applyFill="1" applyBorder="1" applyAlignment="1">
      <alignment horizontal="right" vertical="center"/>
    </xf>
    <xf numFmtId="37" fontId="22" fillId="0" borderId="107" xfId="0" applyNumberFormat="1" applyFont="1" applyBorder="1" applyAlignment="1">
      <alignment horizontal="right" vertical="center"/>
    </xf>
    <xf numFmtId="37" fontId="22" fillId="0" borderId="81" xfId="0" applyNumberFormat="1" applyFont="1" applyBorder="1" applyAlignment="1">
      <alignment horizontal="right" vertical="center"/>
    </xf>
    <xf numFmtId="37" fontId="22" fillId="11" borderId="107" xfId="0" applyNumberFormat="1" applyFont="1" applyFill="1" applyBorder="1" applyAlignment="1">
      <alignment horizontal="right"/>
    </xf>
    <xf numFmtId="37" fontId="22" fillId="11" borderId="81" xfId="0" applyNumberFormat="1" applyFont="1" applyFill="1" applyBorder="1" applyAlignment="1">
      <alignment horizontal="right"/>
    </xf>
    <xf numFmtId="37" fontId="22" fillId="0" borderId="107" xfId="0" applyNumberFormat="1" applyFont="1" applyBorder="1" applyAlignment="1">
      <alignment horizontal="right"/>
    </xf>
    <xf numFmtId="37" fontId="22" fillId="0" borderId="81" xfId="0" applyNumberFormat="1" applyFont="1" applyBorder="1" applyAlignment="1">
      <alignment horizontal="right"/>
    </xf>
    <xf numFmtId="37" fontId="81" fillId="11" borderId="76" xfId="0" applyNumberFormat="1" applyFont="1" applyFill="1" applyBorder="1" applyAlignment="1">
      <alignment horizontal="right"/>
    </xf>
    <xf numFmtId="37" fontId="81" fillId="0" borderId="76" xfId="0" applyNumberFormat="1" applyFont="1" applyBorder="1" applyAlignment="1">
      <alignment horizontal="right"/>
    </xf>
    <xf numFmtId="37" fontId="18" fillId="11" borderId="8" xfId="0" applyNumberFormat="1" applyFont="1" applyFill="1" applyBorder="1" applyAlignment="1">
      <alignment horizontal="right"/>
    </xf>
    <xf numFmtId="37" fontId="18" fillId="0" borderId="108" xfId="0" applyNumberFormat="1" applyFont="1" applyBorder="1" applyAlignment="1">
      <alignment horizontal="right"/>
    </xf>
    <xf numFmtId="37" fontId="18" fillId="0" borderId="8" xfId="0" applyNumberFormat="1" applyFont="1" applyBorder="1" applyAlignment="1">
      <alignment horizontal="right"/>
    </xf>
    <xf numFmtId="37" fontId="59" fillId="11" borderId="11" xfId="0" applyNumberFormat="1" applyFont="1" applyFill="1" applyBorder="1" applyAlignment="1">
      <alignment horizontal="right"/>
    </xf>
    <xf numFmtId="37" fontId="59" fillId="0" borderId="11" xfId="0" applyNumberFormat="1" applyFont="1" applyBorder="1" applyAlignment="1">
      <alignment horizontal="right"/>
    </xf>
    <xf numFmtId="37" fontId="18" fillId="11" borderId="2" xfId="0" applyNumberFormat="1" applyFont="1" applyFill="1" applyBorder="1" applyAlignment="1">
      <alignment horizontal="right"/>
    </xf>
    <xf numFmtId="37" fontId="18" fillId="0" borderId="2" xfId="0" applyNumberFormat="1" applyFont="1" applyBorder="1" applyAlignment="1">
      <alignment horizontal="right"/>
    </xf>
    <xf numFmtId="37" fontId="18" fillId="11" borderId="97" xfId="0" applyNumberFormat="1" applyFont="1" applyFill="1" applyBorder="1" applyAlignment="1">
      <alignment horizontal="left"/>
    </xf>
    <xf numFmtId="37" fontId="18" fillId="11" borderId="2" xfId="0" applyNumberFormat="1" applyFont="1" applyFill="1" applyBorder="1" applyAlignment="1">
      <alignment horizontal="left"/>
    </xf>
    <xf numFmtId="37" fontId="18" fillId="0" borderId="97" xfId="0" applyNumberFormat="1" applyFont="1" applyBorder="1" applyAlignment="1">
      <alignment horizontal="left"/>
    </xf>
    <xf numFmtId="37" fontId="18" fillId="0" borderId="2" xfId="0" applyNumberFormat="1" applyFont="1" applyBorder="1" applyAlignment="1">
      <alignment horizontal="left"/>
    </xf>
    <xf numFmtId="37" fontId="59" fillId="11" borderId="1" xfId="0" applyNumberFormat="1" applyFont="1" applyFill="1" applyBorder="1" applyAlignment="1">
      <alignment horizontal="left"/>
    </xf>
    <xf numFmtId="37" fontId="59" fillId="0" borderId="1" xfId="0" applyNumberFormat="1" applyFont="1" applyBorder="1" applyAlignment="1">
      <alignment horizontal="left"/>
    </xf>
    <xf numFmtId="37" fontId="22" fillId="11" borderId="123" xfId="0" applyNumberFormat="1" applyFont="1" applyFill="1" applyBorder="1" applyAlignment="1">
      <alignment horizontal="right" vertical="center"/>
    </xf>
    <xf numFmtId="37" fontId="22" fillId="11" borderId="17" xfId="0" applyNumberFormat="1" applyFont="1" applyFill="1" applyBorder="1" applyAlignment="1">
      <alignment horizontal="right" vertical="center"/>
    </xf>
    <xf numFmtId="37" fontId="22" fillId="0" borderId="123" xfId="0" applyNumberFormat="1" applyFont="1" applyBorder="1" applyAlignment="1">
      <alignment horizontal="right" vertical="center"/>
    </xf>
    <xf numFmtId="37" fontId="22" fillId="0" borderId="17" xfId="0" applyNumberFormat="1" applyFont="1" applyBorder="1" applyAlignment="1">
      <alignment horizontal="right" vertical="center"/>
    </xf>
    <xf numFmtId="37" fontId="22" fillId="11" borderId="123" xfId="0" applyNumberFormat="1" applyFont="1" applyFill="1" applyBorder="1" applyAlignment="1">
      <alignment horizontal="right"/>
    </xf>
    <xf numFmtId="37" fontId="22" fillId="11" borderId="17" xfId="0" applyNumberFormat="1" applyFont="1" applyFill="1" applyBorder="1" applyAlignment="1">
      <alignment horizontal="right"/>
    </xf>
    <xf numFmtId="37" fontId="22" fillId="0" borderId="123" xfId="0" applyNumberFormat="1" applyFont="1" applyBorder="1" applyAlignment="1">
      <alignment horizontal="right"/>
    </xf>
    <xf numFmtId="37" fontId="22" fillId="0" borderId="17" xfId="0" applyNumberFormat="1" applyFont="1" applyBorder="1" applyAlignment="1">
      <alignment horizontal="right"/>
    </xf>
    <xf numFmtId="37" fontId="59" fillId="11" borderId="16" xfId="0" applyNumberFormat="1" applyFont="1" applyFill="1" applyBorder="1" applyAlignment="1">
      <alignment horizontal="left"/>
    </xf>
    <xf numFmtId="37" fontId="59" fillId="0" borderId="16" xfId="0" applyNumberFormat="1" applyFont="1" applyBorder="1" applyAlignment="1">
      <alignment horizontal="right"/>
    </xf>
    <xf numFmtId="37" fontId="4" fillId="0" borderId="308" xfId="0" applyNumberFormat="1" applyFont="1" applyBorder="1" applyAlignment="1">
      <alignment horizontal="right" vertical="center"/>
    </xf>
    <xf numFmtId="37" fontId="4" fillId="11" borderId="308" xfId="0" applyNumberFormat="1" applyFont="1" applyFill="1" applyBorder="1" applyAlignment="1">
      <alignment horizontal="right" vertical="center"/>
    </xf>
    <xf numFmtId="37" fontId="18" fillId="11" borderId="7" xfId="0" applyNumberFormat="1" applyFont="1" applyFill="1" applyBorder="1" applyAlignment="1">
      <alignment horizontal="right"/>
    </xf>
    <xf numFmtId="37" fontId="18" fillId="11" borderId="308" xfId="0" applyNumberFormat="1" applyFont="1" applyFill="1" applyBorder="1" applyAlignment="1">
      <alignment horizontal="right"/>
    </xf>
    <xf numFmtId="37" fontId="18" fillId="0" borderId="7" xfId="0" applyNumberFormat="1" applyFont="1" applyBorder="1" applyAlignment="1">
      <alignment horizontal="right"/>
    </xf>
    <xf numFmtId="37" fontId="18" fillId="0" borderId="308" xfId="0" applyNumberFormat="1" applyFont="1" applyBorder="1" applyAlignment="1">
      <alignment horizontal="right"/>
    </xf>
    <xf numFmtId="37" fontId="18" fillId="11" borderId="3" xfId="0" applyNumberFormat="1" applyFont="1" applyFill="1" applyBorder="1" applyAlignment="1">
      <alignment horizontal="right"/>
    </xf>
    <xf numFmtId="37" fontId="18" fillId="11" borderId="145" xfId="0" applyNumberFormat="1" applyFont="1" applyFill="1" applyBorder="1" applyAlignment="1">
      <alignment horizontal="right"/>
    </xf>
    <xf numFmtId="37" fontId="18" fillId="0" borderId="3" xfId="0" applyNumberFormat="1" applyFont="1" applyBorder="1" applyAlignment="1">
      <alignment horizontal="right"/>
    </xf>
    <xf numFmtId="37" fontId="18" fillId="0" borderId="145" xfId="0" applyNumberFormat="1" applyFont="1" applyBorder="1" applyAlignment="1">
      <alignment horizontal="right"/>
    </xf>
    <xf numFmtId="37" fontId="4" fillId="11" borderId="3" xfId="0" applyNumberFormat="1" applyFont="1" applyFill="1" applyBorder="1" applyAlignment="1">
      <alignment vertical="center"/>
    </xf>
    <xf numFmtId="37" fontId="4" fillId="0" borderId="3" xfId="0" applyNumberFormat="1" applyFont="1" applyBorder="1" applyAlignment="1">
      <alignment vertical="center"/>
    </xf>
    <xf numFmtId="37" fontId="18" fillId="11" borderId="3" xfId="0" applyNumberFormat="1" applyFont="1" applyFill="1" applyBorder="1" applyAlignment="1">
      <alignment horizontal="left"/>
    </xf>
    <xf numFmtId="37" fontId="18" fillId="11" borderId="145" xfId="0" applyNumberFormat="1" applyFont="1" applyFill="1" applyBorder="1" applyAlignment="1">
      <alignment horizontal="left"/>
    </xf>
    <xf numFmtId="37" fontId="18" fillId="0" borderId="3" xfId="0" applyNumberFormat="1" applyFont="1" applyBorder="1" applyAlignment="1">
      <alignment horizontal="left"/>
    </xf>
    <xf numFmtId="37" fontId="18" fillId="0" borderId="145" xfId="0" applyNumberFormat="1" applyFont="1" applyBorder="1" applyAlignment="1">
      <alignment horizontal="left"/>
    </xf>
    <xf numFmtId="37" fontId="22" fillId="0" borderId="213" xfId="0" applyNumberFormat="1" applyFont="1" applyBorder="1" applyAlignment="1">
      <alignment horizontal="right" vertical="center"/>
    </xf>
    <xf numFmtId="37" fontId="22" fillId="11" borderId="82" xfId="0" applyNumberFormat="1" applyFont="1" applyFill="1" applyBorder="1" applyAlignment="1">
      <alignment horizontal="right" vertical="center"/>
    </xf>
    <xf numFmtId="37" fontId="22" fillId="11" borderId="213" xfId="0" applyNumberFormat="1" applyFont="1" applyFill="1" applyBorder="1" applyAlignment="1">
      <alignment horizontal="right" vertical="center"/>
    </xf>
    <xf numFmtId="37" fontId="22" fillId="0" borderId="82" xfId="0" applyNumberFormat="1" applyFont="1" applyBorder="1" applyAlignment="1">
      <alignment horizontal="right" vertical="center"/>
    </xf>
    <xf numFmtId="37" fontId="22" fillId="11" borderId="82" xfId="0" applyNumberFormat="1" applyFont="1" applyFill="1" applyBorder="1" applyAlignment="1">
      <alignment horizontal="right"/>
    </xf>
    <xf numFmtId="37" fontId="22" fillId="11" borderId="213" xfId="0" applyNumberFormat="1" applyFont="1" applyFill="1" applyBorder="1" applyAlignment="1">
      <alignment horizontal="right"/>
    </xf>
    <xf numFmtId="37" fontId="22" fillId="0" borderId="82" xfId="0" applyNumberFormat="1" applyFont="1" applyBorder="1" applyAlignment="1">
      <alignment horizontal="right"/>
    </xf>
    <xf numFmtId="37" fontId="22" fillId="0" borderId="213" xfId="0" applyNumberFormat="1" applyFont="1" applyBorder="1" applyAlignment="1">
      <alignment horizontal="right"/>
    </xf>
    <xf numFmtId="37" fontId="4" fillId="11" borderId="214" xfId="0" applyNumberFormat="1" applyFont="1" applyFill="1" applyBorder="1" applyAlignment="1">
      <alignment horizontal="right" vertical="center"/>
    </xf>
    <xf numFmtId="37" fontId="18" fillId="11" borderId="214" xfId="0" applyNumberFormat="1" applyFont="1" applyFill="1" applyBorder="1" applyAlignment="1">
      <alignment horizontal="right"/>
    </xf>
    <xf numFmtId="37" fontId="18" fillId="0" borderId="214" xfId="0" applyNumberFormat="1" applyFont="1" applyBorder="1" applyAlignment="1">
      <alignment horizontal="right"/>
    </xf>
    <xf numFmtId="37" fontId="22" fillId="11" borderId="76" xfId="0" applyNumberFormat="1" applyFont="1" applyFill="1" applyBorder="1" applyAlignment="1">
      <alignment horizontal="right" vertical="center"/>
    </xf>
    <xf numFmtId="37" fontId="33" fillId="11" borderId="213" xfId="0" applyNumberFormat="1" applyFont="1" applyFill="1" applyBorder="1" applyAlignment="1">
      <alignment horizontal="right"/>
    </xf>
    <xf numFmtId="37" fontId="33" fillId="0" borderId="76" xfId="0" applyNumberFormat="1" applyFont="1" applyBorder="1" applyAlignment="1">
      <alignment horizontal="right"/>
    </xf>
    <xf numFmtId="37" fontId="4" fillId="11" borderId="8" xfId="0" applyNumberFormat="1" applyFont="1" applyFill="1" applyBorder="1" applyAlignment="1">
      <alignment horizontal="right"/>
    </xf>
    <xf numFmtId="37" fontId="32" fillId="11" borderId="214" xfId="0" applyNumberFormat="1" applyFont="1" applyFill="1" applyBorder="1" applyAlignment="1">
      <alignment horizontal="right"/>
    </xf>
    <xf numFmtId="37" fontId="32" fillId="0" borderId="11" xfId="0" applyNumberFormat="1" applyFont="1" applyBorder="1" applyAlignment="1">
      <alignment horizontal="right"/>
    </xf>
    <xf numFmtId="37" fontId="4" fillId="11" borderId="97" xfId="0" applyNumberFormat="1" applyFont="1" applyFill="1" applyBorder="1" applyAlignment="1">
      <alignment horizontal="left"/>
    </xf>
    <xf numFmtId="37" fontId="4" fillId="11" borderId="2" xfId="0" applyNumberFormat="1" applyFont="1" applyFill="1" applyBorder="1" applyAlignment="1">
      <alignment horizontal="left"/>
    </xf>
    <xf numFmtId="37" fontId="4" fillId="0" borderId="97" xfId="0" applyNumberFormat="1" applyFont="1" applyBorder="1" applyAlignment="1">
      <alignment horizontal="left"/>
    </xf>
    <xf numFmtId="37" fontId="4" fillId="0" borderId="145" xfId="0" applyNumberFormat="1" applyFont="1" applyBorder="1" applyAlignment="1">
      <alignment horizontal="left"/>
    </xf>
    <xf numFmtId="37" fontId="32" fillId="11" borderId="145" xfId="0" applyNumberFormat="1" applyFont="1" applyFill="1" applyBorder="1" applyAlignment="1">
      <alignment horizontal="left"/>
    </xf>
    <xf numFmtId="37" fontId="32" fillId="0" borderId="1" xfId="0" applyNumberFormat="1" applyFont="1" applyBorder="1" applyAlignment="1">
      <alignment horizontal="left"/>
    </xf>
    <xf numFmtId="37" fontId="22" fillId="11" borderId="107" xfId="0" applyNumberFormat="1" applyFont="1" applyFill="1" applyBorder="1"/>
    <xf numFmtId="37" fontId="22" fillId="0" borderId="107" xfId="0" applyNumberFormat="1" applyFont="1" applyBorder="1"/>
    <xf numFmtId="37" fontId="32" fillId="11" borderId="145" xfId="0" applyNumberFormat="1" applyFont="1" applyFill="1" applyBorder="1" applyAlignment="1">
      <alignment horizontal="right"/>
    </xf>
    <xf numFmtId="37" fontId="32" fillId="0" borderId="1" xfId="0" applyNumberFormat="1" applyFont="1" applyBorder="1" applyAlignment="1">
      <alignment horizontal="right"/>
    </xf>
    <xf numFmtId="37" fontId="4" fillId="11" borderId="249" xfId="0" applyNumberFormat="1" applyFont="1" applyFill="1" applyBorder="1"/>
    <xf numFmtId="37" fontId="8" fillId="11" borderId="265" xfId="0" applyNumberFormat="1" applyFont="1" applyFill="1" applyBorder="1"/>
    <xf numFmtId="37" fontId="4" fillId="0" borderId="249" xfId="0" applyNumberFormat="1" applyFont="1" applyBorder="1"/>
    <xf numFmtId="37" fontId="4" fillId="0" borderId="256" xfId="0" applyNumberFormat="1" applyFont="1" applyBorder="1"/>
    <xf numFmtId="37" fontId="32" fillId="0" borderId="8" xfId="0" applyNumberFormat="1" applyFont="1" applyBorder="1" applyAlignment="1">
      <alignment horizontal="right" vertical="center"/>
    </xf>
    <xf numFmtId="37" fontId="32" fillId="0" borderId="81" xfId="0" applyNumberFormat="1" applyFont="1" applyBorder="1" applyAlignment="1">
      <alignment horizontal="right" vertical="center"/>
    </xf>
    <xf numFmtId="37" fontId="32" fillId="0" borderId="108" xfId="0" applyNumberFormat="1" applyFont="1" applyBorder="1" applyAlignment="1">
      <alignment horizontal="right" vertical="center"/>
    </xf>
    <xf numFmtId="37" fontId="22" fillId="14" borderId="107" xfId="0" applyNumberFormat="1" applyFont="1" applyFill="1" applyBorder="1" applyAlignment="1">
      <alignment horizontal="right" vertical="center"/>
    </xf>
    <xf numFmtId="37" fontId="22" fillId="14" borderId="76" xfId="0" applyNumberFormat="1" applyFont="1" applyFill="1" applyBorder="1" applyAlignment="1">
      <alignment horizontal="right" vertical="center"/>
    </xf>
    <xf numFmtId="37" fontId="22" fillId="14" borderId="81" xfId="0" applyNumberFormat="1" applyFont="1" applyFill="1" applyBorder="1" applyAlignment="1">
      <alignment horizontal="right" vertical="center"/>
    </xf>
    <xf numFmtId="37" fontId="22" fillId="14" borderId="97" xfId="0" applyNumberFormat="1" applyFont="1" applyFill="1" applyBorder="1" applyAlignment="1">
      <alignment horizontal="right" vertical="center"/>
    </xf>
    <xf numFmtId="37" fontId="22" fillId="14" borderId="1" xfId="0" applyNumberFormat="1" applyFont="1" applyFill="1" applyBorder="1" applyAlignment="1">
      <alignment horizontal="right" vertical="center"/>
    </xf>
    <xf numFmtId="37" fontId="22" fillId="14" borderId="2" xfId="0" applyNumberFormat="1" applyFont="1" applyFill="1" applyBorder="1" applyAlignment="1">
      <alignment horizontal="right" vertical="center"/>
    </xf>
    <xf numFmtId="37" fontId="4" fillId="0" borderId="136" xfId="0" applyNumberFormat="1" applyFont="1" applyBorder="1" applyAlignment="1">
      <alignment horizontal="right" vertical="center"/>
    </xf>
    <xf numFmtId="37" fontId="4" fillId="0" borderId="10" xfId="0" applyNumberFormat="1" applyFont="1" applyBorder="1" applyAlignment="1">
      <alignment horizontal="right" vertical="center"/>
    </xf>
    <xf numFmtId="37" fontId="4" fillId="0" borderId="13" xfId="0" applyNumberFormat="1" applyFont="1" applyBorder="1" applyAlignment="1">
      <alignment horizontal="right" vertical="center"/>
    </xf>
    <xf numFmtId="37" fontId="15" fillId="0" borderId="97" xfId="0" applyNumberFormat="1" applyFont="1" applyBorder="1" applyAlignment="1">
      <alignment horizontal="right" vertical="center"/>
    </xf>
    <xf numFmtId="37" fontId="15" fillId="0" borderId="1" xfId="0" applyNumberFormat="1" applyFont="1" applyBorder="1" applyAlignment="1">
      <alignment horizontal="right" vertical="center"/>
    </xf>
    <xf numFmtId="37" fontId="15" fillId="0" borderId="2" xfId="0" applyNumberFormat="1" applyFont="1" applyBorder="1" applyAlignment="1">
      <alignment horizontal="right" vertical="center"/>
    </xf>
    <xf numFmtId="37" fontId="15" fillId="0" borderId="107" xfId="0" applyNumberFormat="1" applyFont="1" applyBorder="1" applyAlignment="1">
      <alignment horizontal="right" vertical="center"/>
    </xf>
    <xf numFmtId="37" fontId="15" fillId="0" borderId="76" xfId="0" applyNumberFormat="1" applyFont="1" applyBorder="1" applyAlignment="1">
      <alignment horizontal="right" vertical="center"/>
    </xf>
    <xf numFmtId="37" fontId="15" fillId="0" borderId="81" xfId="0" applyNumberFormat="1" applyFont="1" applyBorder="1" applyAlignment="1">
      <alignment horizontal="right" vertical="center"/>
    </xf>
    <xf numFmtId="37" fontId="18" fillId="0" borderId="8" xfId="0" applyNumberFormat="1" applyFont="1" applyBorder="1" applyAlignment="1">
      <alignment horizontal="right" vertical="center"/>
    </xf>
    <xf numFmtId="37" fontId="4" fillId="3" borderId="11" xfId="0" applyNumberFormat="1" applyFont="1" applyFill="1" applyBorder="1" applyAlignment="1">
      <alignment horizontal="right" vertical="center"/>
    </xf>
    <xf numFmtId="37" fontId="18" fillId="0" borderId="7" xfId="0" applyNumberFormat="1" applyFont="1" applyBorder="1" applyAlignment="1">
      <alignment horizontal="right" vertical="center" wrapText="1"/>
    </xf>
    <xf numFmtId="37" fontId="18" fillId="11" borderId="3" xfId="0" applyNumberFormat="1" applyFont="1" applyFill="1" applyBorder="1" applyAlignment="1">
      <alignment horizontal="right" vertical="center" wrapText="1"/>
    </xf>
    <xf numFmtId="37" fontId="18" fillId="0" borderId="76" xfId="0" applyNumberFormat="1" applyFont="1" applyBorder="1" applyAlignment="1">
      <alignment horizontal="right" vertical="center"/>
    </xf>
    <xf numFmtId="37" fontId="18" fillId="0" borderId="82" xfId="0" applyNumberFormat="1" applyFont="1" applyBorder="1" applyAlignment="1">
      <alignment horizontal="right" vertical="center" wrapText="1"/>
    </xf>
    <xf numFmtId="0" fontId="113" fillId="0" borderId="0" xfId="0" applyFont="1"/>
    <xf numFmtId="0" fontId="114" fillId="0" borderId="0" xfId="0" applyFont="1" applyAlignment="1">
      <alignment vertical="center"/>
    </xf>
    <xf numFmtId="174" fontId="115" fillId="0" borderId="433" xfId="0" applyNumberFormat="1" applyFont="1" applyBorder="1" applyAlignment="1">
      <alignment horizontal="right" vertical="center"/>
    </xf>
    <xf numFmtId="174" fontId="115" fillId="11" borderId="433" xfId="0" applyNumberFormat="1" applyFont="1" applyFill="1" applyBorder="1" applyAlignment="1">
      <alignment horizontal="right" vertical="center"/>
    </xf>
    <xf numFmtId="174" fontId="44" fillId="11" borderId="433" xfId="0" applyNumberFormat="1" applyFont="1" applyFill="1" applyBorder="1" applyAlignment="1">
      <alignment horizontal="right" vertical="center"/>
    </xf>
    <xf numFmtId="174" fontId="44" fillId="0" borderId="433" xfId="0" applyNumberFormat="1" applyFont="1" applyBorder="1" applyAlignment="1">
      <alignment horizontal="right" vertical="center"/>
    </xf>
    <xf numFmtId="174" fontId="47" fillId="11" borderId="7" xfId="0" applyNumberFormat="1" applyFont="1" applyFill="1" applyBorder="1"/>
    <xf numFmtId="174" fontId="47" fillId="0" borderId="7" xfId="0" applyNumberFormat="1" applyFont="1" applyBorder="1" applyAlignment="1">
      <alignment vertical="center"/>
    </xf>
    <xf numFmtId="174" fontId="115" fillId="0" borderId="43" xfId="0" applyNumberFormat="1" applyFont="1" applyBorder="1" applyAlignment="1">
      <alignment horizontal="right" vertical="center"/>
    </xf>
    <xf numFmtId="174" fontId="115" fillId="11" borderId="43" xfId="0" applyNumberFormat="1" applyFont="1" applyFill="1" applyBorder="1" applyAlignment="1">
      <alignment horizontal="right" vertical="center"/>
    </xf>
    <xf numFmtId="174" fontId="44" fillId="11" borderId="43" xfId="0" applyNumberFormat="1" applyFont="1" applyFill="1" applyBorder="1" applyAlignment="1">
      <alignment horizontal="right" vertical="center"/>
    </xf>
    <xf numFmtId="174" fontId="44" fillId="0" borderId="43" xfId="0" applyNumberFormat="1" applyFont="1" applyBorder="1" applyAlignment="1">
      <alignment horizontal="right" vertical="center"/>
    </xf>
    <xf numFmtId="174" fontId="47" fillId="11" borderId="3" xfId="0" applyNumberFormat="1" applyFont="1" applyFill="1" applyBorder="1"/>
    <xf numFmtId="174" fontId="47" fillId="0" borderId="3" xfId="0" applyNumberFormat="1" applyFont="1" applyBorder="1" applyAlignment="1">
      <alignment vertical="center"/>
    </xf>
    <xf numFmtId="0" fontId="115" fillId="0" borderId="43" xfId="0" applyFont="1" applyBorder="1" applyAlignment="1">
      <alignment horizontal="right" vertical="center"/>
    </xf>
    <xf numFmtId="0" fontId="115" fillId="11" borderId="43" xfId="0" applyFont="1" applyFill="1" applyBorder="1" applyAlignment="1">
      <alignment horizontal="right" vertical="center"/>
    </xf>
    <xf numFmtId="0" fontId="44" fillId="11" borderId="43" xfId="0" applyFont="1" applyFill="1" applyBorder="1" applyAlignment="1">
      <alignment horizontal="right" vertical="center"/>
    </xf>
    <xf numFmtId="0" fontId="44" fillId="0" borderId="43" xfId="0" applyFont="1" applyBorder="1" applyAlignment="1">
      <alignment horizontal="right" vertical="center"/>
    </xf>
    <xf numFmtId="0" fontId="18" fillId="11" borderId="3" xfId="0" applyFont="1" applyFill="1" applyBorder="1" applyAlignment="1">
      <alignment horizontal="right" vertical="center"/>
    </xf>
    <xf numFmtId="37" fontId="115" fillId="0" borderId="43" xfId="0" applyNumberFormat="1" applyFont="1" applyBorder="1" applyAlignment="1">
      <alignment horizontal="right" vertical="center"/>
    </xf>
    <xf numFmtId="37" fontId="115" fillId="11" borderId="43" xfId="0" applyNumberFormat="1" applyFont="1" applyFill="1" applyBorder="1" applyAlignment="1">
      <alignment horizontal="right" vertical="center"/>
    </xf>
    <xf numFmtId="37" fontId="44" fillId="11" borderId="43" xfId="0" applyNumberFormat="1" applyFont="1" applyFill="1" applyBorder="1" applyAlignment="1">
      <alignment horizontal="right" vertical="center"/>
    </xf>
    <xf numFmtId="37" fontId="44" fillId="0" borderId="43" xfId="0" applyNumberFormat="1" applyFont="1" applyBorder="1" applyAlignment="1">
      <alignment horizontal="right" vertical="center"/>
    </xf>
    <xf numFmtId="10" fontId="44" fillId="0" borderId="43" xfId="0" applyNumberFormat="1" applyFont="1" applyBorder="1" applyAlignment="1">
      <alignment horizontal="right" vertical="center"/>
    </xf>
    <xf numFmtId="174" fontId="49" fillId="11" borderId="433" xfId="0" applyNumberFormat="1" applyFont="1" applyFill="1" applyBorder="1" applyAlignment="1">
      <alignment horizontal="right" vertical="center"/>
    </xf>
    <xf numFmtId="174" fontId="32" fillId="0" borderId="433" xfId="0" applyNumberFormat="1" applyFont="1" applyBorder="1" applyAlignment="1">
      <alignment horizontal="right" vertical="center"/>
    </xf>
    <xf numFmtId="174" fontId="49" fillId="11" borderId="43" xfId="0" applyNumberFormat="1" applyFont="1" applyFill="1" applyBorder="1" applyAlignment="1">
      <alignment horizontal="right" vertical="center"/>
    </xf>
    <xf numFmtId="174" fontId="32" fillId="0" borderId="43" xfId="0" applyNumberFormat="1" applyFont="1" applyBorder="1" applyAlignment="1">
      <alignment horizontal="right" vertical="center"/>
    </xf>
    <xf numFmtId="0" fontId="49" fillId="11" borderId="43" xfId="0" applyFont="1" applyFill="1" applyBorder="1" applyAlignment="1">
      <alignment horizontal="right" vertical="center"/>
    </xf>
    <xf numFmtId="0" fontId="32" fillId="0" borderId="43" xfId="0" applyFont="1" applyBorder="1" applyAlignment="1">
      <alignment horizontal="right" vertical="center"/>
    </xf>
    <xf numFmtId="37" fontId="49" fillId="11" borderId="43" xfId="0" applyNumberFormat="1" applyFont="1" applyFill="1" applyBorder="1" applyAlignment="1">
      <alignment horizontal="right" vertical="center"/>
    </xf>
    <xf numFmtId="37" fontId="32" fillId="0" borderId="43" xfId="0" applyNumberFormat="1" applyFont="1" applyBorder="1" applyAlignment="1">
      <alignment horizontal="right" vertical="center"/>
    </xf>
    <xf numFmtId="174" fontId="45" fillId="0" borderId="0" xfId="0" applyNumberFormat="1" applyFont="1" applyAlignment="1">
      <alignment horizontal="right" vertical="center"/>
    </xf>
    <xf numFmtId="174" fontId="45" fillId="11" borderId="0" xfId="0" applyNumberFormat="1" applyFont="1" applyFill="1" applyAlignment="1">
      <alignment horizontal="right" vertical="center"/>
    </xf>
    <xf numFmtId="174" fontId="47" fillId="0" borderId="145" xfId="0" applyNumberFormat="1" applyFont="1" applyBorder="1" applyAlignment="1">
      <alignment horizontal="right" vertical="center"/>
    </xf>
    <xf numFmtId="174" fontId="47" fillId="11" borderId="145" xfId="0" applyNumberFormat="1" applyFont="1" applyFill="1" applyBorder="1" applyAlignment="1">
      <alignment horizontal="right" vertical="center"/>
    </xf>
    <xf numFmtId="174" fontId="64" fillId="0" borderId="237" xfId="0" applyNumberFormat="1" applyFont="1" applyBorder="1" applyAlignment="1">
      <alignment horizontal="right" vertical="center" shrinkToFit="1"/>
    </xf>
    <xf numFmtId="174" fontId="64" fillId="11" borderId="237" xfId="0" applyNumberFormat="1" applyFont="1" applyFill="1" applyBorder="1" applyAlignment="1">
      <alignment horizontal="right" vertical="center" shrinkToFit="1"/>
    </xf>
    <xf numFmtId="174" fontId="64" fillId="0" borderId="239" xfId="0" applyNumberFormat="1" applyFont="1" applyBorder="1" applyAlignment="1">
      <alignment horizontal="right" vertical="center" shrinkToFit="1"/>
    </xf>
    <xf numFmtId="174" fontId="64" fillId="11" borderId="242" xfId="0" applyNumberFormat="1" applyFont="1" applyFill="1" applyBorder="1" applyAlignment="1">
      <alignment horizontal="right" vertical="center" shrinkToFit="1"/>
    </xf>
    <xf numFmtId="174" fontId="47" fillId="0" borderId="213" xfId="0" applyNumberFormat="1" applyFont="1" applyBorder="1" applyAlignment="1">
      <alignment horizontal="right" vertical="center"/>
    </xf>
    <xf numFmtId="174" fontId="47" fillId="0" borderId="81" xfId="0" applyNumberFormat="1" applyFont="1" applyBorder="1" applyAlignment="1">
      <alignment horizontal="right" vertical="center"/>
    </xf>
    <xf numFmtId="174" fontId="64" fillId="0" borderId="81" xfId="0" applyNumberFormat="1" applyFont="1" applyBorder="1" applyAlignment="1">
      <alignment horizontal="right" vertical="center"/>
    </xf>
    <xf numFmtId="174" fontId="69" fillId="0" borderId="97" xfId="0" applyNumberFormat="1" applyFont="1" applyBorder="1" applyAlignment="1">
      <alignment horizontal="right" vertical="center"/>
    </xf>
    <xf numFmtId="174" fontId="32" fillId="11" borderId="97" xfId="0" applyNumberFormat="1" applyFont="1" applyFill="1" applyBorder="1" applyAlignment="1">
      <alignment horizontal="right" vertical="center"/>
    </xf>
    <xf numFmtId="174" fontId="32" fillId="0" borderId="97" xfId="0" applyNumberFormat="1" applyFont="1" applyBorder="1" applyAlignment="1">
      <alignment horizontal="right" vertical="center"/>
    </xf>
    <xf numFmtId="174" fontId="47" fillId="0" borderId="97" xfId="0" applyNumberFormat="1" applyFont="1" applyBorder="1" applyAlignment="1">
      <alignment horizontal="right" vertical="center"/>
    </xf>
    <xf numFmtId="174" fontId="69" fillId="11" borderId="97" xfId="0" applyNumberFormat="1" applyFont="1" applyFill="1" applyBorder="1" applyAlignment="1">
      <alignment horizontal="right" vertical="center"/>
    </xf>
    <xf numFmtId="174" fontId="47" fillId="11" borderId="97" xfId="0" applyNumberFormat="1" applyFont="1" applyFill="1" applyBorder="1" applyAlignment="1">
      <alignment horizontal="right" vertical="center"/>
    </xf>
    <xf numFmtId="174" fontId="47" fillId="0" borderId="3" xfId="0" applyNumberFormat="1" applyFont="1" applyBorder="1" applyAlignment="1">
      <alignment horizontal="right" vertical="center"/>
    </xf>
    <xf numFmtId="174" fontId="4" fillId="0" borderId="97" xfId="0" applyNumberFormat="1" applyFont="1" applyBorder="1" applyAlignment="1">
      <alignment horizontal="right" vertical="center"/>
    </xf>
    <xf numFmtId="174" fontId="4" fillId="0" borderId="2" xfId="0" applyNumberFormat="1" applyFont="1" applyBorder="1" applyAlignment="1">
      <alignment horizontal="right" vertical="center"/>
    </xf>
    <xf numFmtId="174" fontId="4" fillId="11" borderId="97" xfId="0" applyNumberFormat="1" applyFont="1" applyFill="1" applyBorder="1" applyAlignment="1">
      <alignment horizontal="right" vertical="center"/>
    </xf>
    <xf numFmtId="174" fontId="4" fillId="11" borderId="2" xfId="0" applyNumberFormat="1" applyFont="1" applyFill="1" applyBorder="1" applyAlignment="1">
      <alignment horizontal="right" vertical="center"/>
    </xf>
    <xf numFmtId="174" fontId="64" fillId="11" borderId="4" xfId="0" applyNumberFormat="1" applyFont="1" applyFill="1" applyBorder="1" applyAlignment="1">
      <alignment horizontal="right" vertical="center" shrinkToFit="1"/>
    </xf>
    <xf numFmtId="174" fontId="4" fillId="0" borderId="8" xfId="0" applyNumberFormat="1" applyFont="1" applyBorder="1" applyAlignment="1">
      <alignment horizontal="right" vertical="center"/>
    </xf>
    <xf numFmtId="174" fontId="18" fillId="14" borderId="11" xfId="26" applyNumberFormat="1" applyFont="1" applyFill="1" applyBorder="1" applyAlignment="1">
      <alignment horizontal="right" vertical="center"/>
    </xf>
    <xf numFmtId="174" fontId="18" fillId="14" borderId="1" xfId="26" applyNumberFormat="1" applyFont="1" applyFill="1" applyBorder="1" applyAlignment="1">
      <alignment horizontal="right" vertical="center"/>
    </xf>
    <xf numFmtId="174" fontId="4" fillId="14" borderId="1" xfId="26" applyNumberFormat="1" applyFont="1" applyFill="1" applyBorder="1" applyAlignment="1">
      <alignment horizontal="right" vertical="center"/>
    </xf>
    <xf numFmtId="174" fontId="18" fillId="16" borderId="1" xfId="26" applyNumberFormat="1" applyFont="1" applyFill="1" applyBorder="1" applyAlignment="1">
      <alignment horizontal="right" vertical="center"/>
    </xf>
    <xf numFmtId="174" fontId="18" fillId="17" borderId="1" xfId="26" applyNumberFormat="1" applyFont="1" applyFill="1" applyBorder="1" applyAlignment="1">
      <alignment horizontal="right" vertical="center"/>
    </xf>
    <xf numFmtId="174" fontId="18" fillId="0" borderId="1" xfId="26" applyNumberFormat="1" applyFont="1" applyFill="1" applyBorder="1" applyAlignment="1">
      <alignment horizontal="right" vertical="center"/>
    </xf>
    <xf numFmtId="174" fontId="18" fillId="0" borderId="226" xfId="26" applyNumberFormat="1" applyFont="1" applyFill="1" applyBorder="1" applyAlignment="1">
      <alignment horizontal="right" vertical="center"/>
    </xf>
    <xf numFmtId="174" fontId="4" fillId="0" borderId="1" xfId="26" applyNumberFormat="1" applyFont="1" applyFill="1" applyBorder="1" applyAlignment="1">
      <alignment horizontal="right" vertical="center"/>
    </xf>
    <xf numFmtId="174" fontId="4" fillId="14" borderId="11" xfId="26" applyNumberFormat="1" applyFont="1" applyFill="1" applyBorder="1" applyAlignment="1">
      <alignment horizontal="right" vertical="center"/>
    </xf>
    <xf numFmtId="174" fontId="4" fillId="14" borderId="1" xfId="7" applyNumberFormat="1" applyFont="1" applyFill="1" applyBorder="1" applyAlignment="1">
      <alignment horizontal="right" vertical="center"/>
    </xf>
    <xf numFmtId="174" fontId="4" fillId="16" borderId="1" xfId="26" applyNumberFormat="1" applyFont="1" applyFill="1" applyBorder="1" applyAlignment="1">
      <alignment horizontal="right" vertical="center"/>
    </xf>
    <xf numFmtId="174" fontId="4" fillId="17" borderId="1" xfId="26" applyNumberFormat="1" applyFont="1" applyFill="1" applyBorder="1" applyAlignment="1">
      <alignment horizontal="right" vertical="center"/>
    </xf>
    <xf numFmtId="174" fontId="4" fillId="16" borderId="1" xfId="25" applyNumberFormat="1" applyFont="1" applyFill="1" applyBorder="1" applyAlignment="1">
      <alignment horizontal="right" vertical="center"/>
    </xf>
    <xf numFmtId="174" fontId="4" fillId="14" borderId="356" xfId="26" applyNumberFormat="1" applyFont="1" applyFill="1" applyBorder="1" applyAlignment="1">
      <alignment horizontal="right" vertical="center"/>
    </xf>
    <xf numFmtId="174" fontId="4" fillId="14" borderId="226" xfId="26" applyNumberFormat="1" applyFont="1" applyFill="1" applyBorder="1" applyAlignment="1">
      <alignment horizontal="right" vertical="center"/>
    </xf>
    <xf numFmtId="174" fontId="4" fillId="16" borderId="226" xfId="26" applyNumberFormat="1" applyFont="1" applyFill="1" applyBorder="1" applyAlignment="1">
      <alignment horizontal="right" vertical="center"/>
    </xf>
    <xf numFmtId="174" fontId="4" fillId="17" borderId="226" xfId="26" applyNumberFormat="1" applyFont="1" applyFill="1" applyBorder="1" applyAlignment="1">
      <alignment horizontal="right" vertical="center"/>
    </xf>
    <xf numFmtId="174" fontId="4" fillId="16" borderId="226" xfId="25" applyNumberFormat="1" applyFont="1" applyFill="1" applyBorder="1" applyAlignment="1">
      <alignment horizontal="right" vertical="center"/>
    </xf>
    <xf numFmtId="174" fontId="4" fillId="0" borderId="226" xfId="26" applyNumberFormat="1" applyFont="1" applyFill="1" applyBorder="1" applyAlignment="1">
      <alignment horizontal="right" vertical="center"/>
    </xf>
    <xf numFmtId="174" fontId="4" fillId="14" borderId="226" xfId="7" applyNumberFormat="1" applyFont="1" applyFill="1" applyBorder="1" applyAlignment="1">
      <alignment horizontal="right" vertical="center"/>
    </xf>
    <xf numFmtId="174" fontId="4" fillId="16" borderId="226" xfId="7" applyNumberFormat="1" applyFont="1" applyFill="1" applyBorder="1" applyAlignment="1">
      <alignment horizontal="right" vertical="center"/>
    </xf>
    <xf numFmtId="174" fontId="18" fillId="14" borderId="356" xfId="26" applyNumberFormat="1" applyFont="1" applyFill="1" applyBorder="1" applyAlignment="1">
      <alignment horizontal="right" vertical="center"/>
    </xf>
    <xf numFmtId="174" fontId="18" fillId="14" borderId="226" xfId="26" applyNumberFormat="1" applyFont="1" applyFill="1" applyBorder="1" applyAlignment="1">
      <alignment horizontal="right" vertical="center"/>
    </xf>
    <xf numFmtId="174" fontId="18" fillId="16" borderId="226" xfId="26" applyNumberFormat="1" applyFont="1" applyFill="1" applyBorder="1" applyAlignment="1">
      <alignment horizontal="right" vertical="center"/>
    </xf>
    <xf numFmtId="174" fontId="18" fillId="17" borderId="226" xfId="26" applyNumberFormat="1" applyFont="1" applyFill="1" applyBorder="1" applyAlignment="1">
      <alignment horizontal="right" vertical="center"/>
    </xf>
    <xf numFmtId="174" fontId="4" fillId="0" borderId="226" xfId="7" applyNumberFormat="1" applyFont="1" applyBorder="1" applyAlignment="1">
      <alignment horizontal="right" vertical="center"/>
    </xf>
    <xf numFmtId="174" fontId="18" fillId="14" borderId="1" xfId="0" applyNumberFormat="1" applyFont="1" applyFill="1" applyBorder="1" applyAlignment="1">
      <alignment horizontal="right" vertical="center"/>
    </xf>
    <xf numFmtId="174" fontId="18" fillId="16" borderId="1" xfId="0" applyNumberFormat="1" applyFont="1" applyFill="1" applyBorder="1" applyAlignment="1">
      <alignment horizontal="right" vertical="center"/>
    </xf>
    <xf numFmtId="174" fontId="18" fillId="17" borderId="11" xfId="0" applyNumberFormat="1" applyFont="1" applyFill="1" applyBorder="1" applyAlignment="1">
      <alignment horizontal="right" vertical="center"/>
    </xf>
    <xf numFmtId="174" fontId="18" fillId="14" borderId="11" xfId="0" applyNumberFormat="1" applyFont="1" applyFill="1" applyBorder="1" applyAlignment="1">
      <alignment horizontal="right" vertical="center"/>
    </xf>
    <xf numFmtId="174" fontId="18" fillId="16" borderId="11" xfId="0" applyNumberFormat="1" applyFont="1" applyFill="1" applyBorder="1" applyAlignment="1">
      <alignment horizontal="right" vertical="center"/>
    </xf>
    <xf numFmtId="174" fontId="18" fillId="0" borderId="11" xfId="0" applyNumberFormat="1" applyFont="1" applyBorder="1" applyAlignment="1">
      <alignment horizontal="right" vertical="center"/>
    </xf>
    <xf numFmtId="174" fontId="18" fillId="14" borderId="2" xfId="0" applyNumberFormat="1" applyFont="1" applyFill="1" applyBorder="1" applyAlignment="1">
      <alignment horizontal="right" vertical="center"/>
    </xf>
    <xf numFmtId="174" fontId="18" fillId="16" borderId="2" xfId="0" applyNumberFormat="1" applyFont="1" applyFill="1" applyBorder="1" applyAlignment="1">
      <alignment horizontal="right" vertical="center"/>
    </xf>
    <xf numFmtId="174" fontId="18" fillId="17" borderId="8" xfId="0" applyNumberFormat="1" applyFont="1" applyFill="1" applyBorder="1" applyAlignment="1">
      <alignment horizontal="right" vertical="center"/>
    </xf>
    <xf numFmtId="174" fontId="18" fillId="14" borderId="8" xfId="0" applyNumberFormat="1" applyFont="1" applyFill="1" applyBorder="1" applyAlignment="1">
      <alignment horizontal="right" vertical="center"/>
    </xf>
    <xf numFmtId="174" fontId="18" fillId="16" borderId="8" xfId="0" applyNumberFormat="1" applyFont="1" applyFill="1" applyBorder="1" applyAlignment="1">
      <alignment horizontal="right" vertical="center"/>
    </xf>
    <xf numFmtId="174" fontId="18" fillId="0" borderId="8" xfId="0" applyNumberFormat="1" applyFont="1" applyBorder="1" applyAlignment="1">
      <alignment horizontal="right" vertical="center"/>
    </xf>
    <xf numFmtId="174" fontId="18" fillId="16" borderId="226" xfId="25" applyNumberFormat="1" applyFont="1" applyFill="1" applyBorder="1" applyAlignment="1">
      <alignment horizontal="right" vertical="center"/>
    </xf>
    <xf numFmtId="174" fontId="18" fillId="0" borderId="226" xfId="7" applyNumberFormat="1" applyFont="1" applyBorder="1" applyAlignment="1">
      <alignment horizontal="right" vertical="center"/>
    </xf>
    <xf numFmtId="174" fontId="18" fillId="16" borderId="1" xfId="25" applyNumberFormat="1" applyFont="1" applyFill="1" applyBorder="1" applyAlignment="1">
      <alignment horizontal="right" vertical="center"/>
    </xf>
    <xf numFmtId="174" fontId="47" fillId="0" borderId="226" xfId="0" applyNumberFormat="1" applyFont="1" applyBorder="1" applyAlignment="1">
      <alignment vertical="center"/>
    </xf>
    <xf numFmtId="174" fontId="47" fillId="11" borderId="226" xfId="0" applyNumberFormat="1" applyFont="1" applyFill="1" applyBorder="1" applyAlignment="1">
      <alignment vertical="center"/>
    </xf>
    <xf numFmtId="174" fontId="47" fillId="0" borderId="253" xfId="0" applyNumberFormat="1" applyFont="1" applyBorder="1" applyAlignment="1">
      <alignment vertical="center"/>
    </xf>
    <xf numFmtId="174" fontId="64" fillId="0" borderId="4" xfId="0" applyNumberFormat="1" applyFont="1" applyBorder="1" applyAlignment="1">
      <alignment horizontal="right" vertical="center" shrinkToFit="1"/>
    </xf>
    <xf numFmtId="0" fontId="32" fillId="11" borderId="256" xfId="0" applyFont="1" applyFill="1" applyBorder="1" applyAlignment="1">
      <alignment horizontal="left" vertical="center" indent="1"/>
    </xf>
    <xf numFmtId="0" fontId="32" fillId="0" borderId="256" xfId="0" applyFont="1" applyBorder="1" applyAlignment="1">
      <alignment horizontal="left" vertical="center" indent="1"/>
    </xf>
    <xf numFmtId="0" fontId="47" fillId="0" borderId="256" xfId="0" applyFont="1" applyBorder="1" applyAlignment="1">
      <alignment horizontal="left" indent="1"/>
    </xf>
    <xf numFmtId="174" fontId="32" fillId="0" borderId="31" xfId="23" applyNumberFormat="1" applyFont="1" applyFill="1" applyBorder="1" applyAlignment="1">
      <alignment horizontal="right" vertical="center"/>
    </xf>
    <xf numFmtId="174" fontId="32" fillId="0" borderId="11" xfId="23" applyNumberFormat="1" applyFont="1" applyFill="1" applyBorder="1" applyAlignment="1">
      <alignment horizontal="right" vertical="center"/>
    </xf>
    <xf numFmtId="174" fontId="32" fillId="11" borderId="11" xfId="23" applyNumberFormat="1" applyFont="1" applyFill="1" applyBorder="1" applyAlignment="1">
      <alignment horizontal="right" vertical="center"/>
    </xf>
    <xf numFmtId="174" fontId="32" fillId="0" borderId="1" xfId="23" applyNumberFormat="1" applyFont="1" applyFill="1" applyBorder="1" applyAlignment="1">
      <alignment horizontal="right" vertical="center"/>
    </xf>
    <xf numFmtId="174" fontId="32" fillId="0" borderId="380" xfId="23" applyNumberFormat="1" applyFont="1" applyFill="1" applyBorder="1" applyAlignment="1">
      <alignment horizontal="right" vertical="center"/>
    </xf>
    <xf numFmtId="174" fontId="32" fillId="0" borderId="225" xfId="23" applyNumberFormat="1" applyFont="1" applyFill="1" applyBorder="1" applyAlignment="1">
      <alignment horizontal="right" vertical="center"/>
    </xf>
    <xf numFmtId="174" fontId="32" fillId="11" borderId="225" xfId="23" applyNumberFormat="1" applyFont="1" applyFill="1" applyBorder="1" applyAlignment="1">
      <alignment horizontal="right" vertical="center"/>
    </xf>
    <xf numFmtId="174" fontId="32" fillId="0" borderId="226" xfId="23" applyNumberFormat="1" applyFont="1" applyFill="1" applyBorder="1" applyAlignment="1">
      <alignment horizontal="right" vertical="center"/>
    </xf>
    <xf numFmtId="174" fontId="32" fillId="0" borderId="381" xfId="23" applyNumberFormat="1" applyFont="1" applyFill="1" applyBorder="1" applyAlignment="1">
      <alignment horizontal="right" vertical="center"/>
    </xf>
    <xf numFmtId="174" fontId="32" fillId="0" borderId="214" xfId="23" applyNumberFormat="1" applyFont="1" applyFill="1" applyBorder="1" applyAlignment="1">
      <alignment horizontal="right" vertical="center"/>
    </xf>
    <xf numFmtId="174" fontId="32" fillId="11" borderId="214" xfId="23" applyNumberFormat="1" applyFont="1" applyFill="1" applyBorder="1" applyAlignment="1">
      <alignment horizontal="right" vertical="center"/>
    </xf>
    <xf numFmtId="174" fontId="32" fillId="0" borderId="145" xfId="23" applyNumberFormat="1" applyFont="1" applyFill="1" applyBorder="1" applyAlignment="1">
      <alignment horizontal="right" vertical="center"/>
    </xf>
    <xf numFmtId="174" fontId="44" fillId="0" borderId="380" xfId="25" applyNumberFormat="1" applyFont="1" applyFill="1" applyBorder="1" applyAlignment="1">
      <alignment horizontal="right" vertical="center"/>
    </xf>
    <xf numFmtId="174" fontId="44" fillId="0" borderId="225" xfId="25" applyNumberFormat="1" applyFont="1" applyFill="1" applyBorder="1" applyAlignment="1">
      <alignment horizontal="right" vertical="center"/>
    </xf>
    <xf numFmtId="174" fontId="44" fillId="11" borderId="225" xfId="25" applyNumberFormat="1" applyFont="1" applyFill="1" applyBorder="1" applyAlignment="1">
      <alignment horizontal="right" vertical="center"/>
    </xf>
    <xf numFmtId="174" fontId="44" fillId="0" borderId="226" xfId="25" applyNumberFormat="1" applyFont="1" applyFill="1" applyBorder="1" applyAlignment="1">
      <alignment horizontal="right" vertical="center"/>
    </xf>
    <xf numFmtId="174" fontId="47" fillId="0" borderId="1" xfId="23" applyNumberFormat="1" applyFont="1" applyBorder="1" applyAlignment="1">
      <alignment horizontal="right" vertical="center"/>
    </xf>
    <xf numFmtId="174" fontId="47" fillId="11" borderId="1" xfId="23" applyNumberFormat="1" applyFont="1" applyFill="1" applyBorder="1" applyAlignment="1">
      <alignment horizontal="right" vertical="center"/>
    </xf>
    <xf numFmtId="174" fontId="47" fillId="0" borderId="301" xfId="23" applyNumberFormat="1" applyFont="1" applyBorder="1" applyAlignment="1">
      <alignment horizontal="right" vertical="center"/>
    </xf>
    <xf numFmtId="174" fontId="47" fillId="11" borderId="11" xfId="23" applyNumberFormat="1" applyFont="1" applyFill="1" applyBorder="1" applyAlignment="1">
      <alignment horizontal="right" vertical="center"/>
    </xf>
    <xf numFmtId="174" fontId="47" fillId="0" borderId="214" xfId="23" applyNumberFormat="1" applyFont="1" applyBorder="1" applyAlignment="1">
      <alignment horizontal="right" vertical="center"/>
    </xf>
    <xf numFmtId="174" fontId="47" fillId="11" borderId="145" xfId="23" applyNumberFormat="1" applyFont="1" applyFill="1" applyBorder="1" applyAlignment="1">
      <alignment horizontal="right" vertical="center"/>
    </xf>
    <xf numFmtId="174" fontId="47" fillId="0" borderId="145" xfId="23" applyNumberFormat="1" applyFont="1" applyBorder="1" applyAlignment="1">
      <alignment horizontal="right" vertical="center"/>
    </xf>
    <xf numFmtId="174" fontId="47" fillId="0" borderId="294" xfId="23" applyNumberFormat="1" applyFont="1" applyBorder="1" applyAlignment="1">
      <alignment horizontal="right" vertical="center"/>
    </xf>
    <xf numFmtId="174" fontId="47" fillId="11" borderId="214" xfId="23" applyNumberFormat="1" applyFont="1" applyFill="1" applyBorder="1" applyAlignment="1">
      <alignment horizontal="right" vertical="center"/>
    </xf>
    <xf numFmtId="174" fontId="47" fillId="0" borderId="8" xfId="23" applyNumberFormat="1" applyFont="1" applyBorder="1" applyAlignment="1">
      <alignment horizontal="right" vertical="center"/>
    </xf>
    <xf numFmtId="174" fontId="47" fillId="11" borderId="2" xfId="23" applyNumberFormat="1" applyFont="1" applyFill="1" applyBorder="1" applyAlignment="1">
      <alignment horizontal="right" vertical="center"/>
    </xf>
    <xf numFmtId="174" fontId="47" fillId="0" borderId="2" xfId="23" applyNumberFormat="1" applyFont="1" applyBorder="1" applyAlignment="1">
      <alignment horizontal="right" vertical="center"/>
    </xf>
    <xf numFmtId="174" fontId="47" fillId="0" borderId="338" xfId="23" applyNumberFormat="1" applyFont="1" applyBorder="1" applyAlignment="1">
      <alignment horizontal="right" vertical="center"/>
    </xf>
    <xf numFmtId="174" fontId="47" fillId="11" borderId="8" xfId="23" applyNumberFormat="1" applyFont="1" applyFill="1" applyBorder="1" applyAlignment="1">
      <alignment horizontal="right" vertical="center"/>
    </xf>
    <xf numFmtId="174" fontId="47" fillId="0" borderId="11" xfId="23" applyNumberFormat="1" applyFont="1" applyBorder="1" applyAlignment="1">
      <alignment horizontal="right" vertical="center"/>
    </xf>
    <xf numFmtId="174" fontId="36" fillId="0" borderId="11" xfId="23" applyNumberFormat="1" applyFont="1" applyFill="1" applyBorder="1" applyAlignment="1">
      <alignment horizontal="right" vertical="center"/>
    </xf>
    <xf numFmtId="174" fontId="36" fillId="0" borderId="1" xfId="23" applyNumberFormat="1" applyFont="1" applyFill="1" applyBorder="1" applyAlignment="1">
      <alignment horizontal="right" vertical="center"/>
    </xf>
    <xf numFmtId="174" fontId="36" fillId="11" borderId="1" xfId="23" applyNumberFormat="1" applyFont="1" applyFill="1" applyBorder="1" applyAlignment="1">
      <alignment horizontal="right" vertical="center"/>
    </xf>
    <xf numFmtId="174" fontId="36" fillId="0" borderId="214" xfId="23" applyNumberFormat="1" applyFont="1" applyFill="1" applyBorder="1" applyAlignment="1">
      <alignment horizontal="right" vertical="center"/>
    </xf>
    <xf numFmtId="174" fontId="36" fillId="0" borderId="145" xfId="23" applyNumberFormat="1" applyFont="1" applyFill="1" applyBorder="1" applyAlignment="1">
      <alignment horizontal="right" vertical="center"/>
    </xf>
    <xf numFmtId="174" fontId="36" fillId="11" borderId="145" xfId="23" applyNumberFormat="1" applyFont="1" applyFill="1" applyBorder="1" applyAlignment="1">
      <alignment horizontal="right" vertical="center"/>
    </xf>
    <xf numFmtId="174" fontId="36" fillId="0" borderId="8" xfId="23" applyNumberFormat="1" applyFont="1" applyFill="1" applyBorder="1" applyAlignment="1">
      <alignment horizontal="right" vertical="center"/>
    </xf>
    <xf numFmtId="174" fontId="36" fillId="0" borderId="2" xfId="23" applyNumberFormat="1" applyFont="1" applyFill="1" applyBorder="1" applyAlignment="1">
      <alignment horizontal="right" vertical="center"/>
    </xf>
    <xf numFmtId="174" fontId="36" fillId="11" borderId="2" xfId="23" applyNumberFormat="1" applyFont="1" applyFill="1" applyBorder="1" applyAlignment="1">
      <alignment horizontal="right" vertical="center"/>
    </xf>
    <xf numFmtId="174" fontId="47" fillId="0" borderId="401" xfId="23" applyNumberFormat="1" applyFont="1" applyBorder="1" applyAlignment="1">
      <alignment horizontal="right" vertical="center"/>
    </xf>
    <xf numFmtId="174" fontId="47" fillId="11" borderId="403" xfId="23" applyNumberFormat="1" applyFont="1" applyFill="1" applyBorder="1" applyAlignment="1">
      <alignment horizontal="right" vertical="center"/>
    </xf>
    <xf numFmtId="174" fontId="47" fillId="0" borderId="403" xfId="23" applyNumberFormat="1" applyFont="1" applyBorder="1" applyAlignment="1">
      <alignment horizontal="right" vertical="center"/>
    </xf>
    <xf numFmtId="174" fontId="47" fillId="0" borderId="405" xfId="23" applyNumberFormat="1" applyFont="1" applyBorder="1" applyAlignment="1">
      <alignment horizontal="right" vertical="center"/>
    </xf>
    <xf numFmtId="174" fontId="47" fillId="11" borderId="408" xfId="23" applyNumberFormat="1" applyFont="1" applyFill="1" applyBorder="1" applyAlignment="1">
      <alignment horizontal="right" vertical="center"/>
    </xf>
    <xf numFmtId="174" fontId="47" fillId="0" borderId="400" xfId="23" applyNumberFormat="1" applyFont="1" applyBorder="1" applyAlignment="1">
      <alignment horizontal="right" vertical="center"/>
    </xf>
    <xf numFmtId="174" fontId="47" fillId="11" borderId="407" xfId="23" applyNumberFormat="1" applyFont="1" applyFill="1" applyBorder="1" applyAlignment="1">
      <alignment horizontal="right" vertical="center"/>
    </xf>
    <xf numFmtId="174" fontId="4" fillId="0" borderId="1" xfId="23" applyNumberFormat="1" applyFont="1" applyBorder="1" applyAlignment="1">
      <alignment horizontal="right" vertical="center"/>
    </xf>
    <xf numFmtId="174" fontId="4" fillId="11" borderId="11" xfId="23" applyNumberFormat="1" applyFont="1" applyFill="1" applyBorder="1" applyAlignment="1">
      <alignment horizontal="right" vertical="center"/>
    </xf>
    <xf numFmtId="174" fontId="4" fillId="0" borderId="11" xfId="23" applyNumberFormat="1" applyFont="1" applyBorder="1" applyAlignment="1">
      <alignment horizontal="right" vertical="center"/>
    </xf>
    <xf numFmtId="174" fontId="4" fillId="0" borderId="76" xfId="23" applyNumberFormat="1" applyFont="1" applyBorder="1" applyAlignment="1">
      <alignment horizontal="right" vertical="center"/>
    </xf>
    <xf numFmtId="174" fontId="4" fillId="0" borderId="145" xfId="23" applyNumberFormat="1" applyFont="1" applyBorder="1" applyAlignment="1">
      <alignment horizontal="right" vertical="center"/>
    </xf>
    <xf numFmtId="174" fontId="4" fillId="11" borderId="214" xfId="23" applyNumberFormat="1" applyFont="1" applyFill="1" applyBorder="1" applyAlignment="1">
      <alignment horizontal="right" vertical="center"/>
    </xf>
    <xf numFmtId="174" fontId="4" fillId="0" borderId="214" xfId="23" applyNumberFormat="1" applyFont="1" applyBorder="1" applyAlignment="1">
      <alignment horizontal="right" vertical="center"/>
    </xf>
    <xf numFmtId="174" fontId="4" fillId="0" borderId="213" xfId="23" applyNumberFormat="1" applyFont="1" applyBorder="1" applyAlignment="1">
      <alignment horizontal="right" vertical="center"/>
    </xf>
    <xf numFmtId="174" fontId="4" fillId="0" borderId="401" xfId="23" applyNumberFormat="1" applyFont="1" applyBorder="1" applyAlignment="1">
      <alignment horizontal="right" vertical="center"/>
    </xf>
    <xf numFmtId="174" fontId="4" fillId="11" borderId="419" xfId="23" applyNumberFormat="1" applyFont="1" applyFill="1" applyBorder="1" applyAlignment="1">
      <alignment horizontal="right" vertical="center"/>
    </xf>
    <xf numFmtId="174" fontId="4" fillId="0" borderId="419" xfId="23" applyNumberFormat="1" applyFont="1" applyBorder="1" applyAlignment="1">
      <alignment horizontal="right" vertical="center"/>
    </xf>
    <xf numFmtId="174" fontId="4" fillId="0" borderId="405" xfId="23" applyNumberFormat="1" applyFont="1" applyBorder="1" applyAlignment="1">
      <alignment horizontal="right" vertical="center"/>
    </xf>
    <xf numFmtId="174" fontId="4" fillId="11" borderId="408" xfId="23" applyNumberFormat="1" applyFont="1" applyFill="1" applyBorder="1" applyAlignment="1">
      <alignment horizontal="right" vertical="center"/>
    </xf>
    <xf numFmtId="174" fontId="4" fillId="0" borderId="418" xfId="23" applyNumberFormat="1" applyFont="1" applyBorder="1" applyAlignment="1">
      <alignment horizontal="right" vertical="center"/>
    </xf>
    <xf numFmtId="174" fontId="4" fillId="0" borderId="294" xfId="23" applyNumberFormat="1" applyFont="1" applyBorder="1" applyAlignment="1">
      <alignment horizontal="right" vertical="center"/>
    </xf>
    <xf numFmtId="174" fontId="4" fillId="11" borderId="420" xfId="23" applyNumberFormat="1" applyFont="1" applyFill="1" applyBorder="1" applyAlignment="1">
      <alignment horizontal="right" vertical="center"/>
    </xf>
    <xf numFmtId="174" fontId="4" fillId="0" borderId="284" xfId="23" applyNumberFormat="1" applyFont="1" applyBorder="1" applyAlignment="1">
      <alignment horizontal="right" vertical="center"/>
    </xf>
    <xf numFmtId="174" fontId="4" fillId="11" borderId="284" xfId="23" applyNumberFormat="1" applyFont="1" applyFill="1" applyBorder="1" applyAlignment="1">
      <alignment horizontal="right" vertical="center"/>
    </xf>
    <xf numFmtId="174" fontId="32" fillId="0" borderId="214" xfId="23" applyNumberFormat="1" applyFont="1" applyBorder="1" applyAlignment="1">
      <alignment horizontal="right" vertical="center"/>
    </xf>
    <xf numFmtId="174" fontId="32" fillId="0" borderId="294" xfId="23" applyNumberFormat="1" applyFont="1" applyBorder="1" applyAlignment="1">
      <alignment horizontal="right" vertical="center"/>
    </xf>
    <xf numFmtId="174" fontId="32" fillId="0" borderId="419" xfId="23" applyNumberFormat="1" applyFont="1" applyBorder="1" applyAlignment="1">
      <alignment horizontal="right" vertical="center"/>
    </xf>
    <xf numFmtId="174" fontId="32" fillId="11" borderId="419" xfId="23" applyNumberFormat="1" applyFont="1" applyFill="1" applyBorder="1" applyAlignment="1">
      <alignment horizontal="right" vertical="center"/>
    </xf>
    <xf numFmtId="174" fontId="32" fillId="0" borderId="405" xfId="23" applyNumberFormat="1" applyFont="1" applyBorder="1" applyAlignment="1">
      <alignment horizontal="right" vertical="center"/>
    </xf>
    <xf numFmtId="174" fontId="47" fillId="0" borderId="419" xfId="23" applyNumberFormat="1" applyFont="1" applyBorder="1" applyAlignment="1">
      <alignment horizontal="right" vertical="center"/>
    </xf>
    <xf numFmtId="174" fontId="47" fillId="11" borderId="419" xfId="23" applyNumberFormat="1" applyFont="1" applyFill="1" applyBorder="1" applyAlignment="1">
      <alignment horizontal="right" vertical="center"/>
    </xf>
    <xf numFmtId="174" fontId="47" fillId="11" borderId="420" xfId="23" applyNumberFormat="1" applyFont="1" applyFill="1" applyBorder="1" applyAlignment="1">
      <alignment horizontal="right" vertical="center"/>
    </xf>
    <xf numFmtId="174" fontId="18" fillId="0" borderId="1" xfId="23" applyNumberFormat="1" applyFont="1" applyBorder="1" applyAlignment="1">
      <alignment vertical="center"/>
    </xf>
    <xf numFmtId="174" fontId="18" fillId="11" borderId="11" xfId="23" applyNumberFormat="1" applyFont="1" applyFill="1" applyBorder="1" applyAlignment="1">
      <alignment vertical="center"/>
    </xf>
    <xf numFmtId="174" fontId="18" fillId="0" borderId="11" xfId="23" applyNumberFormat="1" applyFont="1" applyBorder="1" applyAlignment="1">
      <alignment vertical="center"/>
    </xf>
    <xf numFmtId="174" fontId="18" fillId="0" borderId="76" xfId="23" applyNumberFormat="1" applyFont="1" applyBorder="1" applyAlignment="1">
      <alignment vertical="center"/>
    </xf>
    <xf numFmtId="174" fontId="18" fillId="0" borderId="145" xfId="23" applyNumberFormat="1" applyFont="1" applyBorder="1" applyAlignment="1">
      <alignment vertical="center"/>
    </xf>
    <xf numFmtId="174" fontId="18" fillId="11" borderId="214" xfId="23" applyNumberFormat="1" applyFont="1" applyFill="1" applyBorder="1" applyAlignment="1">
      <alignment vertical="center"/>
    </xf>
    <xf numFmtId="174" fontId="18" fillId="0" borderId="214" xfId="23" applyNumberFormat="1" applyFont="1" applyBorder="1" applyAlignment="1">
      <alignment vertical="center"/>
    </xf>
    <xf numFmtId="174" fontId="18" fillId="0" borderId="213" xfId="23" applyNumberFormat="1" applyFont="1" applyBorder="1" applyAlignment="1">
      <alignment vertical="center"/>
    </xf>
    <xf numFmtId="174" fontId="4" fillId="0" borderId="8" xfId="23" applyNumberFormat="1" applyFont="1" applyFill="1" applyBorder="1" applyAlignment="1">
      <alignment horizontal="right" vertical="center"/>
    </xf>
    <xf numFmtId="174" fontId="4" fillId="14" borderId="2" xfId="23" applyNumberFormat="1" applyFont="1" applyFill="1" applyBorder="1" applyAlignment="1">
      <alignment horizontal="right" vertical="center"/>
    </xf>
    <xf numFmtId="174" fontId="4" fillId="0" borderId="2" xfId="23" applyNumberFormat="1" applyFont="1" applyFill="1" applyBorder="1" applyAlignment="1">
      <alignment horizontal="right" vertical="center"/>
    </xf>
    <xf numFmtId="174" fontId="4" fillId="0" borderId="214" xfId="23" applyNumberFormat="1" applyFont="1" applyFill="1" applyBorder="1" applyAlignment="1">
      <alignment horizontal="right" vertical="center"/>
    </xf>
    <xf numFmtId="174" fontId="4" fillId="14" borderId="145" xfId="23" applyNumberFormat="1" applyFont="1" applyFill="1" applyBorder="1" applyAlignment="1">
      <alignment horizontal="right" vertical="center"/>
    </xf>
    <xf numFmtId="174" fontId="4" fillId="0" borderId="145" xfId="23" applyNumberFormat="1" applyFont="1" applyFill="1" applyBorder="1" applyAlignment="1">
      <alignment horizontal="right" vertical="center"/>
    </xf>
    <xf numFmtId="174" fontId="4" fillId="0" borderId="11" xfId="23" applyNumberFormat="1" applyFont="1" applyFill="1" applyBorder="1" applyAlignment="1">
      <alignment horizontal="right" vertical="center"/>
    </xf>
    <xf numFmtId="174" fontId="4" fillId="14" borderId="1" xfId="23" applyNumberFormat="1" applyFont="1" applyFill="1" applyBorder="1" applyAlignment="1">
      <alignment horizontal="right" vertical="center"/>
    </xf>
    <xf numFmtId="174" fontId="4" fillId="0" borderId="1" xfId="23" applyNumberFormat="1" applyFont="1" applyFill="1" applyBorder="1" applyAlignment="1">
      <alignment horizontal="right" vertical="center"/>
    </xf>
    <xf numFmtId="174" fontId="4" fillId="6" borderId="1" xfId="0" applyNumberFormat="1" applyFont="1" applyFill="1" applyBorder="1" applyAlignment="1">
      <alignment horizontal="right" vertical="center"/>
    </xf>
    <xf numFmtId="174" fontId="4" fillId="11" borderId="1" xfId="0" applyNumberFormat="1" applyFont="1" applyFill="1" applyBorder="1" applyAlignment="1">
      <alignment horizontal="right" vertical="center"/>
    </xf>
    <xf numFmtId="174" fontId="4" fillId="0" borderId="8" xfId="7" applyNumberFormat="1" applyFont="1" applyBorder="1" applyAlignment="1">
      <alignment horizontal="right" vertical="center"/>
    </xf>
    <xf numFmtId="174" fontId="4" fillId="0" borderId="213" xfId="7" applyNumberFormat="1" applyFont="1" applyBorder="1" applyAlignment="1">
      <alignment horizontal="right" vertical="center"/>
    </xf>
    <xf numFmtId="174" fontId="4" fillId="0" borderId="2" xfId="7" applyNumberFormat="1" applyFont="1" applyBorder="1" applyAlignment="1">
      <alignment horizontal="right" vertical="center"/>
    </xf>
    <xf numFmtId="174" fontId="4" fillId="14" borderId="2" xfId="7" applyNumberFormat="1" applyFont="1" applyFill="1" applyBorder="1" applyAlignment="1">
      <alignment horizontal="right" vertical="center"/>
    </xf>
    <xf numFmtId="174" fontId="4" fillId="14" borderId="81" xfId="7" applyNumberFormat="1" applyFont="1" applyFill="1" applyBorder="1" applyAlignment="1">
      <alignment horizontal="right" vertical="center"/>
    </xf>
    <xf numFmtId="174" fontId="4" fillId="14" borderId="8" xfId="7" applyNumberFormat="1" applyFont="1" applyFill="1" applyBorder="1" applyAlignment="1">
      <alignment horizontal="right" vertical="center"/>
    </xf>
    <xf numFmtId="174" fontId="4" fillId="0" borderId="81" xfId="7" applyNumberFormat="1" applyFont="1" applyBorder="1" applyAlignment="1">
      <alignment horizontal="right" vertical="center"/>
    </xf>
    <xf numFmtId="174" fontId="4" fillId="14" borderId="213" xfId="7" applyNumberFormat="1" applyFont="1" applyFill="1" applyBorder="1" applyAlignment="1">
      <alignment horizontal="right" vertical="center"/>
    </xf>
    <xf numFmtId="174" fontId="4" fillId="14" borderId="268" xfId="7" applyNumberFormat="1" applyFont="1" applyFill="1" applyBorder="1" applyAlignment="1">
      <alignment horizontal="right" vertical="center"/>
    </xf>
    <xf numFmtId="174" fontId="4" fillId="0" borderId="0" xfId="7" applyNumberFormat="1" applyFont="1"/>
    <xf numFmtId="174" fontId="4" fillId="14" borderId="10" xfId="7" applyNumberFormat="1" applyFont="1" applyFill="1" applyBorder="1" applyAlignment="1">
      <alignment horizontal="right" vertical="center"/>
    </xf>
    <xf numFmtId="174" fontId="18" fillId="0" borderId="145" xfId="25" applyNumberFormat="1" applyFont="1" applyBorder="1" applyAlignment="1"/>
    <xf numFmtId="174" fontId="18" fillId="0" borderId="213" xfId="25" applyNumberFormat="1" applyFont="1" applyBorder="1" applyAlignment="1"/>
    <xf numFmtId="174" fontId="4" fillId="0" borderId="8" xfId="25" applyNumberFormat="1" applyFont="1" applyBorder="1" applyAlignment="1">
      <alignment horizontal="right" vertical="center"/>
    </xf>
    <xf numFmtId="174" fontId="4" fillId="0" borderId="2" xfId="25" applyNumberFormat="1" applyFont="1" applyBorder="1" applyAlignment="1">
      <alignment horizontal="right" vertical="center"/>
    </xf>
    <xf numFmtId="174" fontId="4" fillId="14" borderId="145" xfId="25" applyNumberFormat="1" applyFont="1" applyFill="1" applyBorder="1" applyAlignment="1">
      <alignment horizontal="right" vertical="center"/>
    </xf>
    <xf numFmtId="174" fontId="4" fillId="14" borderId="213" xfId="25" applyNumberFormat="1" applyFont="1" applyFill="1" applyBorder="1" applyAlignment="1">
      <alignment horizontal="right" vertical="center"/>
    </xf>
    <xf numFmtId="174" fontId="4" fillId="14" borderId="8" xfId="25" applyNumberFormat="1" applyFont="1" applyFill="1" applyBorder="1" applyAlignment="1">
      <alignment horizontal="right" vertical="center"/>
    </xf>
    <xf numFmtId="174" fontId="4" fillId="0" borderId="213" xfId="25" applyNumberFormat="1" applyFont="1" applyBorder="1" applyAlignment="1">
      <alignment horizontal="right" vertical="center"/>
    </xf>
    <xf numFmtId="174" fontId="4" fillId="14" borderId="2" xfId="25" applyNumberFormat="1" applyFont="1" applyFill="1" applyBorder="1" applyAlignment="1">
      <alignment horizontal="right" vertical="center"/>
    </xf>
    <xf numFmtId="174" fontId="4" fillId="14" borderId="268" xfId="25" applyNumberFormat="1" applyFont="1" applyFill="1" applyBorder="1" applyAlignment="1">
      <alignment horizontal="right" vertical="center"/>
    </xf>
    <xf numFmtId="174" fontId="4" fillId="14" borderId="1" xfId="25" applyNumberFormat="1" applyFont="1" applyFill="1" applyBorder="1" applyAlignment="1">
      <alignment horizontal="right" vertical="center"/>
    </xf>
    <xf numFmtId="174" fontId="4" fillId="11" borderId="81" xfId="0" applyNumberFormat="1" applyFont="1" applyFill="1" applyBorder="1" applyAlignment="1">
      <alignment horizontal="right" vertical="center"/>
    </xf>
    <xf numFmtId="174" fontId="4" fillId="14" borderId="8" xfId="0" applyNumberFormat="1" applyFont="1" applyFill="1" applyBorder="1" applyAlignment="1">
      <alignment horizontal="right" vertical="center"/>
    </xf>
    <xf numFmtId="174" fontId="4" fillId="0" borderId="81" xfId="0" applyNumberFormat="1" applyFont="1" applyBorder="1" applyAlignment="1">
      <alignment horizontal="right" vertical="center"/>
    </xf>
    <xf numFmtId="0" fontId="4" fillId="0" borderId="122" xfId="0" applyFont="1" applyBorder="1" applyAlignment="1">
      <alignment horizontal="left" vertical="center" indent="1"/>
    </xf>
    <xf numFmtId="0" fontId="4" fillId="11" borderId="122" xfId="0" applyFont="1" applyFill="1" applyBorder="1" applyAlignment="1">
      <alignment horizontal="left" vertical="center" indent="1"/>
    </xf>
    <xf numFmtId="174" fontId="4" fillId="0" borderId="11" xfId="0" applyNumberFormat="1" applyFont="1" applyBorder="1" applyAlignment="1">
      <alignment horizontal="right" vertical="center"/>
    </xf>
    <xf numFmtId="174" fontId="4" fillId="0" borderId="1" xfId="0" applyNumberFormat="1" applyFont="1" applyBorder="1" applyAlignment="1">
      <alignment horizontal="right" vertical="center"/>
    </xf>
    <xf numFmtId="174" fontId="32" fillId="11" borderId="1" xfId="0" applyNumberFormat="1" applyFont="1" applyFill="1" applyBorder="1" applyAlignment="1">
      <alignment horizontal="right" vertical="center"/>
    </xf>
    <xf numFmtId="174" fontId="32" fillId="0" borderId="1" xfId="0" applyNumberFormat="1" applyFont="1" applyBorder="1" applyAlignment="1">
      <alignment horizontal="right" vertical="center"/>
    </xf>
    <xf numFmtId="38" fontId="4" fillId="11" borderId="1" xfId="0" applyNumberFormat="1" applyFont="1" applyFill="1" applyBorder="1" applyAlignment="1">
      <alignment horizontal="right" vertical="center"/>
    </xf>
    <xf numFmtId="38" fontId="4" fillId="0" borderId="1" xfId="0" applyNumberFormat="1" applyFont="1" applyBorder="1" applyAlignment="1">
      <alignment horizontal="right" vertical="center"/>
    </xf>
    <xf numFmtId="38" fontId="32" fillId="11" borderId="1" xfId="0" applyNumberFormat="1" applyFont="1" applyFill="1" applyBorder="1" applyAlignment="1">
      <alignment horizontal="right" vertical="center"/>
    </xf>
    <xf numFmtId="38" fontId="32" fillId="0" borderId="1" xfId="0" applyNumberFormat="1" applyFont="1" applyBorder="1" applyAlignment="1">
      <alignment horizontal="right" vertical="center"/>
    </xf>
    <xf numFmtId="174" fontId="4" fillId="11" borderId="8" xfId="0" applyNumberFormat="1" applyFont="1" applyFill="1" applyBorder="1" applyAlignment="1">
      <alignment horizontal="right" vertical="center"/>
    </xf>
    <xf numFmtId="174" fontId="18" fillId="0" borderId="2" xfId="0" applyNumberFormat="1" applyFont="1" applyBorder="1" applyAlignment="1">
      <alignment horizontal="right" vertical="center"/>
    </xf>
    <xf numFmtId="174" fontId="18" fillId="0" borderId="81" xfId="0" applyNumberFormat="1" applyFont="1" applyBorder="1" applyAlignment="1">
      <alignment horizontal="right" vertical="center"/>
    </xf>
    <xf numFmtId="174" fontId="18" fillId="11" borderId="2" xfId="0" applyNumberFormat="1" applyFont="1" applyFill="1" applyBorder="1" applyAlignment="1">
      <alignment horizontal="right" vertical="center"/>
    </xf>
    <xf numFmtId="174" fontId="18" fillId="11" borderId="81" xfId="0" applyNumberFormat="1" applyFont="1" applyFill="1" applyBorder="1" applyAlignment="1">
      <alignment horizontal="right" vertical="center"/>
    </xf>
    <xf numFmtId="174" fontId="18" fillId="11" borderId="8" xfId="0" applyNumberFormat="1" applyFont="1" applyFill="1" applyBorder="1" applyAlignment="1">
      <alignment horizontal="right" vertical="center"/>
    </xf>
    <xf numFmtId="174" fontId="18" fillId="0" borderId="2" xfId="23" applyNumberFormat="1" applyFont="1" applyBorder="1" applyAlignment="1">
      <alignment horizontal="right" vertical="center"/>
    </xf>
    <xf numFmtId="174" fontId="18" fillId="0" borderId="81" xfId="23" applyNumberFormat="1" applyFont="1" applyBorder="1" applyAlignment="1">
      <alignment horizontal="right" vertical="center"/>
    </xf>
    <xf numFmtId="174" fontId="18" fillId="0" borderId="8" xfId="23" applyNumberFormat="1" applyFont="1" applyBorder="1" applyAlignment="1">
      <alignment horizontal="right" vertical="center"/>
    </xf>
    <xf numFmtId="174" fontId="18" fillId="11" borderId="145" xfId="23" applyNumberFormat="1" applyFont="1" applyFill="1" applyBorder="1" applyAlignment="1">
      <alignment horizontal="right" vertical="center"/>
    </xf>
    <xf numFmtId="174" fontId="18" fillId="11" borderId="213" xfId="23" applyNumberFormat="1" applyFont="1" applyFill="1" applyBorder="1" applyAlignment="1">
      <alignment horizontal="right" vertical="center"/>
    </xf>
    <xf numFmtId="174" fontId="18" fillId="11" borderId="214" xfId="23" applyNumberFormat="1" applyFont="1" applyFill="1" applyBorder="1" applyAlignment="1">
      <alignment horizontal="right" vertical="center"/>
    </xf>
    <xf numFmtId="174" fontId="9" fillId="0" borderId="145" xfId="23" applyNumberFormat="1" applyFont="1" applyFill="1" applyBorder="1" applyAlignment="1">
      <alignment horizontal="right" vertical="center"/>
    </xf>
    <xf numFmtId="174" fontId="9" fillId="0" borderId="213" xfId="23" applyNumberFormat="1" applyFont="1" applyFill="1" applyBorder="1" applyAlignment="1">
      <alignment horizontal="right" vertical="center"/>
    </xf>
    <xf numFmtId="174" fontId="9" fillId="0" borderId="214" xfId="23" applyNumberFormat="1" applyFont="1" applyFill="1" applyBorder="1" applyAlignment="1">
      <alignment horizontal="right" vertical="center"/>
    </xf>
    <xf numFmtId="174" fontId="18" fillId="11" borderId="1" xfId="23" applyNumberFormat="1" applyFont="1" applyFill="1" applyBorder="1" applyAlignment="1">
      <alignment horizontal="right" vertical="center"/>
    </xf>
    <xf numFmtId="174" fontId="18" fillId="11" borderId="76" xfId="23" applyNumberFormat="1" applyFont="1" applyFill="1" applyBorder="1" applyAlignment="1">
      <alignment horizontal="right" vertical="center"/>
    </xf>
    <xf numFmtId="174" fontId="18" fillId="11" borderId="11" xfId="23" applyNumberFormat="1" applyFont="1" applyFill="1" applyBorder="1" applyAlignment="1">
      <alignment horizontal="right" vertical="center"/>
    </xf>
    <xf numFmtId="174" fontId="18" fillId="11" borderId="213" xfId="0" applyNumberFormat="1" applyFont="1" applyFill="1" applyBorder="1" applyAlignment="1">
      <alignment horizontal="right" vertical="center"/>
    </xf>
    <xf numFmtId="174" fontId="9" fillId="0" borderId="213" xfId="0" applyNumberFormat="1" applyFont="1" applyBorder="1" applyAlignment="1">
      <alignment horizontal="right" vertical="center"/>
    </xf>
    <xf numFmtId="174" fontId="18" fillId="11" borderId="76" xfId="0" applyNumberFormat="1" applyFont="1" applyFill="1" applyBorder="1" applyAlignment="1">
      <alignment horizontal="right" vertical="center"/>
    </xf>
    <xf numFmtId="3" fontId="4" fillId="14" borderId="76" xfId="0" applyNumberFormat="1" applyFont="1" applyFill="1" applyBorder="1" applyAlignment="1">
      <alignment horizontal="right" vertical="center"/>
    </xf>
    <xf numFmtId="3" fontId="4" fillId="14" borderId="81" xfId="0" applyNumberFormat="1" applyFont="1" applyFill="1" applyBorder="1" applyAlignment="1">
      <alignment horizontal="right" vertical="center"/>
    </xf>
    <xf numFmtId="3" fontId="4" fillId="14" borderId="1" xfId="0" applyNumberFormat="1" applyFont="1" applyFill="1" applyBorder="1" applyAlignment="1">
      <alignment horizontal="right" vertical="center"/>
    </xf>
    <xf numFmtId="3" fontId="4" fillId="14" borderId="2" xfId="0" applyNumberFormat="1" applyFont="1" applyFill="1" applyBorder="1" applyAlignment="1">
      <alignment horizontal="right" vertical="center"/>
    </xf>
    <xf numFmtId="172" fontId="44" fillId="0" borderId="34" xfId="0" applyNumberFormat="1" applyFont="1" applyBorder="1" applyAlignment="1">
      <alignment horizontal="right" vertical="center"/>
    </xf>
    <xf numFmtId="172" fontId="22" fillId="11" borderId="12" xfId="0" applyNumberFormat="1" applyFont="1" applyFill="1" applyBorder="1" applyAlignment="1">
      <alignment horizontal="left" vertical="center"/>
    </xf>
    <xf numFmtId="174" fontId="44" fillId="0" borderId="34" xfId="0" applyNumberFormat="1" applyFont="1" applyBorder="1" applyAlignment="1">
      <alignment horizontal="right" vertical="center"/>
    </xf>
    <xf numFmtId="174" fontId="22" fillId="11" borderId="12" xfId="0" applyNumberFormat="1" applyFont="1" applyFill="1" applyBorder="1" applyAlignment="1">
      <alignment horizontal="left" vertical="center"/>
    </xf>
    <xf numFmtId="173" fontId="44" fillId="0" borderId="34" xfId="0" applyNumberFormat="1" applyFont="1" applyBorder="1" applyAlignment="1">
      <alignment horizontal="right" vertical="center"/>
    </xf>
    <xf numFmtId="173" fontId="22" fillId="11" borderId="12" xfId="0" applyNumberFormat="1" applyFont="1" applyFill="1" applyBorder="1" applyAlignment="1">
      <alignment horizontal="left" vertical="center"/>
    </xf>
    <xf numFmtId="37" fontId="22" fillId="11" borderId="12" xfId="0" applyNumberFormat="1" applyFont="1" applyFill="1" applyBorder="1" applyAlignment="1">
      <alignment horizontal="left" vertical="center"/>
    </xf>
    <xf numFmtId="172" fontId="44" fillId="0" borderId="42" xfId="0" applyNumberFormat="1" applyFont="1" applyBorder="1" applyAlignment="1">
      <alignment horizontal="right" vertical="center"/>
    </xf>
    <xf numFmtId="172" fontId="22" fillId="11" borderId="3" xfId="0" applyNumberFormat="1" applyFont="1" applyFill="1" applyBorder="1" applyAlignment="1">
      <alignment horizontal="left" vertical="center"/>
    </xf>
    <xf numFmtId="173" fontId="22" fillId="11" borderId="3" xfId="0" applyNumberFormat="1" applyFont="1" applyFill="1" applyBorder="1" applyAlignment="1">
      <alignment horizontal="left" vertical="center"/>
    </xf>
    <xf numFmtId="173" fontId="44" fillId="0" borderId="42" xfId="0" applyNumberFormat="1" applyFont="1" applyBorder="1" applyAlignment="1">
      <alignment horizontal="right" vertical="center"/>
    </xf>
    <xf numFmtId="172" fontId="44" fillId="0" borderId="0" xfId="0" applyNumberFormat="1" applyFont="1" applyAlignment="1">
      <alignment horizontal="right" vertical="center"/>
    </xf>
    <xf numFmtId="174" fontId="44" fillId="0" borderId="0" xfId="0" applyNumberFormat="1" applyFont="1" applyAlignment="1">
      <alignment horizontal="right" vertical="center"/>
    </xf>
    <xf numFmtId="37" fontId="44" fillId="0" borderId="0" xfId="0" applyNumberFormat="1" applyFont="1" applyAlignment="1">
      <alignment horizontal="right" vertical="center"/>
    </xf>
    <xf numFmtId="174" fontId="46" fillId="0" borderId="1" xfId="0" applyNumberFormat="1" applyFont="1" applyBorder="1" applyAlignment="1">
      <alignment horizontal="right"/>
    </xf>
    <xf numFmtId="172" fontId="46" fillId="0" borderId="1" xfId="0" applyNumberFormat="1" applyFont="1" applyBorder="1" applyAlignment="1">
      <alignment horizontal="right"/>
    </xf>
    <xf numFmtId="37" fontId="32" fillId="0" borderId="2" xfId="0" applyNumberFormat="1" applyFont="1" applyBorder="1" applyAlignment="1">
      <alignment horizontal="right"/>
    </xf>
    <xf numFmtId="37" fontId="46" fillId="0" borderId="1" xfId="0" applyNumberFormat="1" applyFont="1" applyBorder="1" applyAlignment="1">
      <alignment horizontal="right"/>
    </xf>
    <xf numFmtId="37" fontId="32" fillId="5" borderId="42" xfId="0" applyNumberFormat="1" applyFont="1" applyFill="1" applyBorder="1" applyAlignment="1">
      <alignment horizontal="right" vertical="top"/>
    </xf>
    <xf numFmtId="37" fontId="46" fillId="5" borderId="34" xfId="0" applyNumberFormat="1" applyFont="1" applyFill="1" applyBorder="1" applyAlignment="1">
      <alignment horizontal="right" vertical="top"/>
    </xf>
    <xf numFmtId="37" fontId="32" fillId="11" borderId="42" xfId="0" applyNumberFormat="1" applyFont="1" applyFill="1" applyBorder="1" applyAlignment="1">
      <alignment horizontal="right" vertical="top"/>
    </xf>
    <xf numFmtId="37" fontId="46" fillId="11" borderId="34" xfId="0" applyNumberFormat="1" applyFont="1" applyFill="1" applyBorder="1" applyAlignment="1">
      <alignment horizontal="right" vertical="top"/>
    </xf>
    <xf numFmtId="174" fontId="4" fillId="0" borderId="1" xfId="0" applyNumberFormat="1" applyFont="1" applyBorder="1" applyAlignment="1">
      <alignment horizontal="right"/>
    </xf>
    <xf numFmtId="37" fontId="4" fillId="5" borderId="42" xfId="0" applyNumberFormat="1" applyFont="1" applyFill="1" applyBorder="1" applyAlignment="1">
      <alignment horizontal="right" vertical="top"/>
    </xf>
    <xf numFmtId="37" fontId="4" fillId="5" borderId="34" xfId="0" applyNumberFormat="1" applyFont="1" applyFill="1" applyBorder="1" applyAlignment="1">
      <alignment horizontal="right" vertical="top"/>
    </xf>
    <xf numFmtId="37" fontId="4" fillId="11" borderId="42" xfId="0" applyNumberFormat="1" applyFont="1" applyFill="1" applyBorder="1" applyAlignment="1">
      <alignment horizontal="right" vertical="top"/>
    </xf>
    <xf numFmtId="37" fontId="4" fillId="11" borderId="34" xfId="0" applyNumberFormat="1" applyFont="1" applyFill="1" applyBorder="1" applyAlignment="1">
      <alignment horizontal="right" vertical="top"/>
    </xf>
    <xf numFmtId="173" fontId="4" fillId="0" borderId="11" xfId="0" applyNumberFormat="1" applyFont="1" applyBorder="1" applyAlignment="1">
      <alignment horizontal="right" vertical="center"/>
    </xf>
    <xf numFmtId="173" fontId="4" fillId="0" borderId="1" xfId="0" applyNumberFormat="1" applyFont="1" applyBorder="1" applyAlignment="1">
      <alignment horizontal="right" vertical="center"/>
    </xf>
    <xf numFmtId="37" fontId="4" fillId="5" borderId="2" xfId="0" applyNumberFormat="1" applyFont="1" applyFill="1" applyBorder="1" applyAlignment="1">
      <alignment horizontal="right" vertical="top"/>
    </xf>
    <xf numFmtId="37" fontId="4" fillId="11" borderId="2" xfId="0" applyNumberFormat="1" applyFont="1" applyFill="1" applyBorder="1" applyAlignment="1">
      <alignment horizontal="right" vertical="top"/>
    </xf>
    <xf numFmtId="37" fontId="4" fillId="5" borderId="102" xfId="0" applyNumberFormat="1" applyFont="1" applyFill="1" applyBorder="1" applyAlignment="1">
      <alignment horizontal="right" vertical="top"/>
    </xf>
    <xf numFmtId="174" fontId="46" fillId="5" borderId="34" xfId="0" applyNumberFormat="1" applyFont="1" applyFill="1" applyBorder="1" applyAlignment="1">
      <alignment horizontal="right" vertical="top"/>
    </xf>
    <xf numFmtId="174" fontId="46" fillId="11" borderId="34" xfId="0" applyNumberFormat="1" applyFont="1" applyFill="1" applyBorder="1" applyAlignment="1">
      <alignment horizontal="right" vertical="top"/>
    </xf>
    <xf numFmtId="172" fontId="46" fillId="5" borderId="34" xfId="0" applyNumberFormat="1" applyFont="1" applyFill="1" applyBorder="1" applyAlignment="1">
      <alignment horizontal="right" vertical="top"/>
    </xf>
    <xf numFmtId="172" fontId="46" fillId="11" borderId="34" xfId="0" applyNumberFormat="1" applyFont="1" applyFill="1" applyBorder="1" applyAlignment="1">
      <alignment horizontal="right" vertical="top"/>
    </xf>
    <xf numFmtId="174" fontId="4" fillId="5" borderId="34" xfId="0" applyNumberFormat="1" applyFont="1" applyFill="1" applyBorder="1" applyAlignment="1">
      <alignment horizontal="right" vertical="center"/>
    </xf>
    <xf numFmtId="173" fontId="4" fillId="5" borderId="34" xfId="0" applyNumberFormat="1" applyFont="1" applyFill="1" applyBorder="1" applyAlignment="1">
      <alignment horizontal="right" vertical="center"/>
    </xf>
    <xf numFmtId="174" fontId="4" fillId="11" borderId="34" xfId="0" applyNumberFormat="1" applyFont="1" applyFill="1" applyBorder="1" applyAlignment="1">
      <alignment horizontal="right" vertical="center"/>
    </xf>
    <xf numFmtId="173" fontId="4" fillId="11" borderId="34" xfId="0" applyNumberFormat="1" applyFont="1" applyFill="1" applyBorder="1" applyAlignment="1">
      <alignment horizontal="right" vertical="center"/>
    </xf>
    <xf numFmtId="172" fontId="4" fillId="5" borderId="34" xfId="0" applyNumberFormat="1" applyFont="1" applyFill="1" applyBorder="1" applyAlignment="1">
      <alignment horizontal="right" vertical="center"/>
    </xf>
    <xf numFmtId="172" fontId="4" fillId="11" borderId="34" xfId="0" applyNumberFormat="1" applyFont="1" applyFill="1" applyBorder="1" applyAlignment="1">
      <alignment horizontal="right" vertical="center"/>
    </xf>
    <xf numFmtId="174" fontId="46" fillId="0" borderId="1" xfId="0" applyNumberFormat="1" applyFont="1" applyBorder="1" applyAlignment="1">
      <alignment horizontal="right" vertical="center"/>
    </xf>
    <xf numFmtId="172" fontId="46" fillId="0" borderId="1" xfId="0" applyNumberFormat="1" applyFont="1" applyBorder="1" applyAlignment="1">
      <alignment horizontal="right" vertical="center"/>
    </xf>
    <xf numFmtId="174" fontId="46" fillId="5" borderId="34" xfId="0" applyNumberFormat="1" applyFont="1" applyFill="1" applyBorder="1" applyAlignment="1">
      <alignment horizontal="right" vertical="center"/>
    </xf>
    <xf numFmtId="172" fontId="46" fillId="5" borderId="34" xfId="0" applyNumberFormat="1" applyFont="1" applyFill="1" applyBorder="1" applyAlignment="1">
      <alignment horizontal="right" vertical="center"/>
    </xf>
    <xf numFmtId="174" fontId="46" fillId="11" borderId="34" xfId="0" applyNumberFormat="1" applyFont="1" applyFill="1" applyBorder="1" applyAlignment="1">
      <alignment horizontal="right" vertical="center"/>
    </xf>
    <xf numFmtId="172" fontId="46" fillId="11" borderId="34" xfId="0" applyNumberFormat="1" applyFont="1" applyFill="1" applyBorder="1" applyAlignment="1">
      <alignment horizontal="right" vertical="center"/>
    </xf>
    <xf numFmtId="174" fontId="46" fillId="5" borderId="42" xfId="0" applyNumberFormat="1" applyFont="1" applyFill="1" applyBorder="1" applyAlignment="1">
      <alignment horizontal="right" vertical="center"/>
    </xf>
    <xf numFmtId="172" fontId="46" fillId="5" borderId="1" xfId="0" applyNumberFormat="1" applyFont="1" applyFill="1" applyBorder="1" applyAlignment="1">
      <alignment horizontal="right" vertical="center"/>
    </xf>
    <xf numFmtId="172" fontId="46" fillId="5" borderId="69" xfId="0" applyNumberFormat="1" applyFont="1" applyFill="1" applyBorder="1" applyAlignment="1">
      <alignment horizontal="right" vertical="center"/>
    </xf>
    <xf numFmtId="37" fontId="44" fillId="11" borderId="34" xfId="0" applyNumberFormat="1" applyFont="1" applyFill="1" applyBorder="1" applyAlignment="1">
      <alignment horizontal="right" vertical="center"/>
    </xf>
    <xf numFmtId="37" fontId="36" fillId="14" borderId="129" xfId="0" applyNumberFormat="1" applyFont="1" applyFill="1" applyBorder="1" applyAlignment="1">
      <alignment horizontal="right" vertical="center"/>
    </xf>
    <xf numFmtId="37" fontId="36" fillId="14" borderId="100" xfId="0" applyNumberFormat="1" applyFont="1" applyFill="1" applyBorder="1" applyAlignment="1">
      <alignment horizontal="right" vertical="center"/>
    </xf>
    <xf numFmtId="37" fontId="36" fillId="0" borderId="102" xfId="0" applyNumberFormat="1" applyFont="1" applyBorder="1" applyAlignment="1">
      <alignment horizontal="right" vertical="center"/>
    </xf>
    <xf numFmtId="37" fontId="36" fillId="0" borderId="46" xfId="0" applyNumberFormat="1" applyFont="1" applyBorder="1" applyAlignment="1">
      <alignment horizontal="right" vertical="center"/>
    </xf>
    <xf numFmtId="37" fontId="36" fillId="0" borderId="42" xfId="0" applyNumberFormat="1" applyFont="1" applyBorder="1" applyAlignment="1">
      <alignment horizontal="right" vertical="center"/>
    </xf>
    <xf numFmtId="37" fontId="36" fillId="0" borderId="34" xfId="0" applyNumberFormat="1" applyFont="1" applyBorder="1" applyAlignment="1">
      <alignment horizontal="right" vertical="center"/>
    </xf>
    <xf numFmtId="37" fontId="4" fillId="14" borderId="81" xfId="0" applyNumberFormat="1" applyFont="1" applyFill="1" applyBorder="1" applyAlignment="1">
      <alignment horizontal="right" vertical="center"/>
    </xf>
    <xf numFmtId="37" fontId="32" fillId="11" borderId="129" xfId="0" applyNumberFormat="1" applyFont="1" applyFill="1" applyBorder="1" applyAlignment="1">
      <alignment horizontal="right" vertical="center"/>
    </xf>
    <xf numFmtId="37" fontId="32" fillId="11" borderId="100" xfId="0" applyNumberFormat="1" applyFont="1" applyFill="1" applyBorder="1" applyAlignment="1">
      <alignment horizontal="right" vertical="center"/>
    </xf>
    <xf numFmtId="37" fontId="32" fillId="0" borderId="102" xfId="0" applyNumberFormat="1" applyFont="1" applyBorder="1" applyAlignment="1">
      <alignment horizontal="right" vertical="center"/>
    </xf>
    <xf numFmtId="37" fontId="32" fillId="0" borderId="42" xfId="0" applyNumberFormat="1" applyFont="1" applyBorder="1" applyAlignment="1">
      <alignment horizontal="right" vertical="center"/>
    </xf>
    <xf numFmtId="0" fontId="116" fillId="0" borderId="0" xfId="0" applyFont="1" applyAlignment="1">
      <alignment vertical="center"/>
    </xf>
    <xf numFmtId="0" fontId="117" fillId="0" borderId="0" xfId="0" applyFont="1" applyAlignment="1">
      <alignment vertical="center"/>
    </xf>
    <xf numFmtId="0" fontId="118" fillId="0" borderId="0" xfId="0" applyFont="1" applyAlignment="1">
      <alignment vertical="center"/>
    </xf>
    <xf numFmtId="0" fontId="63" fillId="10" borderId="170" xfId="0" applyFont="1" applyFill="1" applyBorder="1" applyAlignment="1">
      <alignment horizontal="center" vertical="center" wrapText="1"/>
    </xf>
    <xf numFmtId="0" fontId="63" fillId="10" borderId="41" xfId="0" applyFont="1" applyFill="1" applyBorder="1" applyAlignment="1">
      <alignment horizontal="center" vertical="center" wrapText="1"/>
    </xf>
    <xf numFmtId="0" fontId="63" fillId="10" borderId="25"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5" fillId="10" borderId="31" xfId="0" applyFont="1" applyFill="1" applyBorder="1" applyAlignment="1">
      <alignment vertical="center"/>
    </xf>
    <xf numFmtId="0" fontId="65" fillId="2" borderId="31" xfId="0" applyFont="1" applyFill="1" applyBorder="1" applyAlignment="1">
      <alignment vertical="center"/>
    </xf>
    <xf numFmtId="0" fontId="32" fillId="0" borderId="2" xfId="0" applyFont="1" applyBorder="1" applyAlignment="1">
      <alignment vertical="center"/>
    </xf>
    <xf numFmtId="0" fontId="32" fillId="0" borderId="1" xfId="0" applyFont="1" applyBorder="1" applyAlignment="1">
      <alignment vertical="center"/>
    </xf>
    <xf numFmtId="0" fontId="32" fillId="0" borderId="1" xfId="0" applyFont="1" applyBorder="1" applyAlignment="1">
      <alignment horizontal="left" vertical="center" wrapText="1" indent="1"/>
    </xf>
    <xf numFmtId="37" fontId="44" fillId="11" borderId="99" xfId="0" applyNumberFormat="1" applyFont="1" applyFill="1" applyBorder="1" applyAlignment="1">
      <alignment horizontal="right" vertical="top"/>
    </xf>
    <xf numFmtId="37" fontId="44" fillId="11" borderId="129" xfId="0" applyNumberFormat="1" applyFont="1" applyFill="1" applyBorder="1" applyAlignment="1">
      <alignment horizontal="right" vertical="center"/>
    </xf>
    <xf numFmtId="37" fontId="44" fillId="5" borderId="130" xfId="0" applyNumberFormat="1" applyFont="1" applyFill="1" applyBorder="1" applyAlignment="1">
      <alignment horizontal="right" vertical="top"/>
    </xf>
    <xf numFmtId="37" fontId="44" fillId="5" borderId="102" xfId="0" applyNumberFormat="1" applyFont="1" applyFill="1" applyBorder="1" applyAlignment="1">
      <alignment horizontal="right" vertical="center"/>
    </xf>
    <xf numFmtId="37" fontId="44" fillId="5" borderId="120" xfId="0" applyNumberFormat="1" applyFont="1" applyFill="1" applyBorder="1" applyAlignment="1">
      <alignment horizontal="right" vertical="top"/>
    </xf>
    <xf numFmtId="37" fontId="44" fillId="5" borderId="42" xfId="0" applyNumberFormat="1" applyFont="1" applyFill="1" applyBorder="1" applyAlignment="1">
      <alignment horizontal="right" vertical="center"/>
    </xf>
    <xf numFmtId="0" fontId="31" fillId="0" borderId="0" xfId="0" applyFont="1" applyAlignment="1">
      <alignment vertical="center"/>
    </xf>
    <xf numFmtId="0" fontId="65" fillId="2" borderId="24" xfId="0" applyFont="1" applyFill="1" applyBorder="1" applyAlignment="1">
      <alignment horizontal="center" vertical="center" wrapText="1"/>
    </xf>
    <xf numFmtId="0" fontId="65" fillId="2" borderId="25" xfId="0" applyFont="1" applyFill="1" applyBorder="1" applyAlignment="1">
      <alignment horizontal="center" vertical="center" wrapText="1"/>
    </xf>
    <xf numFmtId="37" fontId="44" fillId="5" borderId="128" xfId="0" applyNumberFormat="1" applyFont="1" applyFill="1" applyBorder="1" applyAlignment="1">
      <alignment horizontal="right" vertical="top"/>
    </xf>
    <xf numFmtId="174" fontId="44" fillId="14" borderId="34" xfId="0" applyNumberFormat="1" applyFont="1" applyFill="1" applyBorder="1" applyAlignment="1">
      <alignment horizontal="right" vertical="center"/>
    </xf>
    <xf numFmtId="172" fontId="44" fillId="14" borderId="42" xfId="0" applyNumberFormat="1" applyFont="1" applyFill="1" applyBorder="1" applyAlignment="1">
      <alignment horizontal="right" vertical="center"/>
    </xf>
    <xf numFmtId="172" fontId="44" fillId="14" borderId="34" xfId="0" applyNumberFormat="1" applyFont="1" applyFill="1" applyBorder="1" applyAlignment="1">
      <alignment horizontal="right" vertical="center"/>
    </xf>
    <xf numFmtId="37" fontId="44" fillId="14" borderId="129" xfId="0" applyNumberFormat="1" applyFont="1" applyFill="1" applyBorder="1" applyAlignment="1">
      <alignment horizontal="right" vertical="center"/>
    </xf>
    <xf numFmtId="37" fontId="44" fillId="0" borderId="102" xfId="0" applyNumberFormat="1" applyFont="1" applyBorder="1" applyAlignment="1">
      <alignment horizontal="right" vertical="center"/>
    </xf>
    <xf numFmtId="37" fontId="44" fillId="0" borderId="42" xfId="0" applyNumberFormat="1" applyFont="1" applyBorder="1" applyAlignment="1">
      <alignment horizontal="right" vertical="center"/>
    </xf>
    <xf numFmtId="37" fontId="36" fillId="5" borderId="42" xfId="0" applyNumberFormat="1" applyFont="1" applyFill="1" applyBorder="1" applyAlignment="1">
      <alignment horizontal="right" vertical="top"/>
    </xf>
    <xf numFmtId="37" fontId="36" fillId="5" borderId="34" xfId="0" applyNumberFormat="1" applyFont="1" applyFill="1" applyBorder="1" applyAlignment="1">
      <alignment horizontal="right" vertical="top"/>
    </xf>
    <xf numFmtId="37" fontId="36" fillId="11" borderId="42" xfId="0" applyNumberFormat="1" applyFont="1" applyFill="1" applyBorder="1" applyAlignment="1">
      <alignment horizontal="right" vertical="top"/>
    </xf>
    <xf numFmtId="37" fontId="36" fillId="11" borderId="34" xfId="0" applyNumberFormat="1" applyFont="1" applyFill="1" applyBorder="1" applyAlignment="1">
      <alignment horizontal="right" vertical="top"/>
    </xf>
    <xf numFmtId="174" fontId="36" fillId="5" borderId="34" xfId="0" applyNumberFormat="1" applyFont="1" applyFill="1" applyBorder="1" applyAlignment="1">
      <alignment horizontal="right" vertical="top"/>
    </xf>
    <xf numFmtId="174" fontId="36" fillId="11" borderId="34" xfId="0" applyNumberFormat="1" applyFont="1" applyFill="1" applyBorder="1" applyAlignment="1">
      <alignment horizontal="right" vertical="top"/>
    </xf>
    <xf numFmtId="172" fontId="4" fillId="0" borderId="1" xfId="0" applyNumberFormat="1" applyFont="1" applyBorder="1" applyAlignment="1">
      <alignment horizontal="right"/>
    </xf>
    <xf numFmtId="172" fontId="36" fillId="5" borderId="34" xfId="0" applyNumberFormat="1" applyFont="1" applyFill="1" applyBorder="1" applyAlignment="1">
      <alignment horizontal="right" vertical="top"/>
    </xf>
    <xf numFmtId="172" fontId="36" fillId="11" borderId="34" xfId="0" applyNumberFormat="1" applyFont="1" applyFill="1" applyBorder="1" applyAlignment="1">
      <alignment horizontal="right" vertical="top"/>
    </xf>
    <xf numFmtId="172" fontId="36" fillId="5" borderId="34" xfId="0" applyNumberFormat="1" applyFont="1" applyFill="1" applyBorder="1" applyAlignment="1">
      <alignment horizontal="right" vertical="top" wrapText="1"/>
    </xf>
    <xf numFmtId="172" fontId="36" fillId="11" borderId="34" xfId="0" applyNumberFormat="1" applyFont="1" applyFill="1" applyBorder="1" applyAlignment="1">
      <alignment horizontal="right" vertical="top" wrapText="1"/>
    </xf>
    <xf numFmtId="173" fontId="4" fillId="0" borderId="1" xfId="0" applyNumberFormat="1" applyFont="1" applyBorder="1" applyAlignment="1">
      <alignment horizontal="right"/>
    </xf>
    <xf numFmtId="173" fontId="36" fillId="5" borderId="34" xfId="0" applyNumberFormat="1" applyFont="1" applyFill="1" applyBorder="1" applyAlignment="1">
      <alignment horizontal="right" vertical="top"/>
    </xf>
    <xf numFmtId="173" fontId="36" fillId="11" borderId="34" xfId="0" applyNumberFormat="1" applyFont="1" applyFill="1" applyBorder="1" applyAlignment="1">
      <alignment horizontal="right" vertical="top"/>
    </xf>
    <xf numFmtId="172" fontId="4" fillId="0" borderId="11" xfId="0" applyNumberFormat="1" applyFont="1" applyBorder="1" applyAlignment="1">
      <alignment horizontal="right" vertical="center" wrapText="1"/>
    </xf>
    <xf numFmtId="172" fontId="4" fillId="0" borderId="1" xfId="0" applyNumberFormat="1" applyFont="1" applyBorder="1" applyAlignment="1">
      <alignment horizontal="right" vertical="center" wrapText="1"/>
    </xf>
    <xf numFmtId="174" fontId="36" fillId="5" borderId="120" xfId="0" applyNumberFormat="1" applyFont="1" applyFill="1" applyBorder="1" applyAlignment="1">
      <alignment horizontal="right" vertical="center"/>
    </xf>
    <xf numFmtId="174" fontId="36" fillId="11" borderId="120" xfId="0" applyNumberFormat="1" applyFont="1" applyFill="1" applyBorder="1" applyAlignment="1">
      <alignment horizontal="right" vertical="center"/>
    </xf>
    <xf numFmtId="172" fontId="4" fillId="0" borderId="2" xfId="0" applyNumberFormat="1" applyFont="1" applyBorder="1" applyAlignment="1">
      <alignment horizontal="right" vertical="center" wrapText="1"/>
    </xf>
    <xf numFmtId="172" fontId="36" fillId="5" borderId="42" xfId="0" applyNumberFormat="1" applyFont="1" applyFill="1" applyBorder="1" applyAlignment="1">
      <alignment horizontal="right" vertical="center" wrapText="1"/>
    </xf>
    <xf numFmtId="172" fontId="36" fillId="11" borderId="42" xfId="0" applyNumberFormat="1" applyFont="1" applyFill="1" applyBorder="1" applyAlignment="1">
      <alignment horizontal="right" vertical="center" wrapText="1"/>
    </xf>
    <xf numFmtId="172" fontId="36" fillId="5" borderId="34" xfId="0" applyNumberFormat="1" applyFont="1" applyFill="1" applyBorder="1" applyAlignment="1">
      <alignment horizontal="right" vertical="center" wrapText="1"/>
    </xf>
    <xf numFmtId="172" fontId="36" fillId="11" borderId="34" xfId="0" applyNumberFormat="1" applyFont="1" applyFill="1" applyBorder="1" applyAlignment="1">
      <alignment horizontal="right" vertical="center" wrapText="1"/>
    </xf>
    <xf numFmtId="37" fontId="44" fillId="14" borderId="132" xfId="0" applyNumberFormat="1" applyFont="1" applyFill="1" applyBorder="1" applyAlignment="1">
      <alignment horizontal="right" vertical="center"/>
    </xf>
    <xf numFmtId="37" fontId="32" fillId="14" borderId="132" xfId="0" applyNumberFormat="1" applyFont="1" applyFill="1" applyBorder="1" applyAlignment="1">
      <alignment horizontal="right" vertical="center"/>
    </xf>
    <xf numFmtId="37" fontId="44" fillId="14" borderId="134" xfId="0" applyNumberFormat="1" applyFont="1" applyFill="1" applyBorder="1" applyAlignment="1">
      <alignment horizontal="right" vertical="center"/>
    </xf>
    <xf numFmtId="174" fontId="4" fillId="0" borderId="145" xfId="0" applyNumberFormat="1" applyFont="1" applyBorder="1" applyAlignment="1">
      <alignment horizontal="right" vertical="center"/>
    </xf>
    <xf numFmtId="174" fontId="4" fillId="0" borderId="213" xfId="0" applyNumberFormat="1" applyFont="1" applyBorder="1" applyAlignment="1">
      <alignment horizontal="right" vertical="center"/>
    </xf>
    <xf numFmtId="174" fontId="4" fillId="0" borderId="214" xfId="0" applyNumberFormat="1" applyFont="1" applyBorder="1" applyAlignment="1">
      <alignment horizontal="right" vertical="center"/>
    </xf>
    <xf numFmtId="174" fontId="4" fillId="11" borderId="145" xfId="0" applyNumberFormat="1" applyFont="1" applyFill="1" applyBorder="1" applyAlignment="1">
      <alignment horizontal="right" vertical="center"/>
    </xf>
    <xf numFmtId="174" fontId="4" fillId="11" borderId="213" xfId="0" applyNumberFormat="1" applyFont="1" applyFill="1" applyBorder="1" applyAlignment="1">
      <alignment horizontal="right" vertical="center"/>
    </xf>
    <xf numFmtId="174" fontId="4" fillId="11" borderId="214" xfId="0" applyNumberFormat="1" applyFont="1" applyFill="1" applyBorder="1" applyAlignment="1">
      <alignment horizontal="right" vertical="center"/>
    </xf>
    <xf numFmtId="174" fontId="4" fillId="0" borderId="76" xfId="0" applyNumberFormat="1" applyFont="1" applyBorder="1" applyAlignment="1">
      <alignment horizontal="right" vertical="center"/>
    </xf>
    <xf numFmtId="174" fontId="4" fillId="0" borderId="1" xfId="0" applyNumberFormat="1" applyFont="1" applyBorder="1" applyAlignment="1">
      <alignment vertical="center"/>
    </xf>
    <xf numFmtId="174" fontId="4" fillId="0" borderId="76" xfId="0" applyNumberFormat="1" applyFont="1" applyBorder="1" applyAlignment="1">
      <alignment vertical="center"/>
    </xf>
    <xf numFmtId="174" fontId="4" fillId="0" borderId="11" xfId="0" applyNumberFormat="1" applyFont="1" applyBorder="1" applyAlignment="1">
      <alignment vertical="center"/>
    </xf>
    <xf numFmtId="174" fontId="4" fillId="11" borderId="145" xfId="0" applyNumberFormat="1" applyFont="1" applyFill="1" applyBorder="1" applyAlignment="1">
      <alignment vertical="center"/>
    </xf>
    <xf numFmtId="174" fontId="4" fillId="11" borderId="213" xfId="0" applyNumberFormat="1" applyFont="1" applyFill="1" applyBorder="1" applyAlignment="1">
      <alignment vertical="center"/>
    </xf>
    <xf numFmtId="174" fontId="4" fillId="11" borderId="214" xfId="0" applyNumberFormat="1" applyFont="1" applyFill="1" applyBorder="1" applyAlignment="1">
      <alignment vertical="center"/>
    </xf>
    <xf numFmtId="174" fontId="4" fillId="0" borderId="145" xfId="0" applyNumberFormat="1" applyFont="1" applyBorder="1" applyAlignment="1">
      <alignment vertical="center"/>
    </xf>
    <xf numFmtId="174" fontId="4" fillId="0" borderId="213" xfId="0" applyNumberFormat="1" applyFont="1" applyBorder="1" applyAlignment="1">
      <alignment vertical="center"/>
    </xf>
    <xf numFmtId="174" fontId="4" fillId="0" borderId="214" xfId="0" applyNumberFormat="1" applyFont="1" applyBorder="1" applyAlignment="1">
      <alignment vertical="center"/>
    </xf>
    <xf numFmtId="174" fontId="4" fillId="0" borderId="2" xfId="0" applyNumberFormat="1" applyFont="1" applyBorder="1" applyAlignment="1">
      <alignment vertical="center"/>
    </xf>
    <xf numFmtId="174" fontId="4" fillId="0" borderId="81" xfId="0" applyNumberFormat="1" applyFont="1" applyBorder="1" applyAlignment="1">
      <alignment vertical="center"/>
    </xf>
    <xf numFmtId="174" fontId="4" fillId="0" borderId="8" xfId="0" applyNumberFormat="1" applyFont="1" applyBorder="1" applyAlignment="1">
      <alignment vertical="center"/>
    </xf>
    <xf numFmtId="174" fontId="4" fillId="11" borderId="2" xfId="0" applyNumberFormat="1" applyFont="1" applyFill="1" applyBorder="1" applyAlignment="1">
      <alignment vertical="center"/>
    </xf>
    <xf numFmtId="174" fontId="4" fillId="11" borderId="81" xfId="0" applyNumberFormat="1" applyFont="1" applyFill="1" applyBorder="1" applyAlignment="1">
      <alignment vertical="center"/>
    </xf>
    <xf numFmtId="174" fontId="4" fillId="11" borderId="8" xfId="0" applyNumberFormat="1" applyFont="1" applyFill="1" applyBorder="1" applyAlignment="1">
      <alignment vertical="center"/>
    </xf>
    <xf numFmtId="174" fontId="4" fillId="11" borderId="214" xfId="0" applyNumberFormat="1" applyFont="1" applyFill="1" applyBorder="1" applyAlignment="1">
      <alignment horizontal="right" vertical="center" wrapText="1"/>
    </xf>
    <xf numFmtId="174" fontId="4" fillId="11" borderId="145" xfId="0" applyNumberFormat="1" applyFont="1" applyFill="1" applyBorder="1" applyAlignment="1">
      <alignment horizontal="right" vertical="center" wrapText="1"/>
    </xf>
    <xf numFmtId="174" fontId="4" fillId="0" borderId="214" xfId="0" applyNumberFormat="1" applyFont="1" applyBorder="1" applyAlignment="1">
      <alignment horizontal="right" vertical="center" wrapText="1"/>
    </xf>
    <xf numFmtId="174" fontId="4" fillId="0" borderId="145" xfId="0" applyNumberFormat="1" applyFont="1" applyBorder="1" applyAlignment="1">
      <alignment horizontal="right" vertical="center" wrapText="1"/>
    </xf>
    <xf numFmtId="174" fontId="4" fillId="11" borderId="76" xfId="0" applyNumberFormat="1" applyFont="1" applyFill="1" applyBorder="1" applyAlignment="1">
      <alignment horizontal="right" vertical="center"/>
    </xf>
    <xf numFmtId="174" fontId="4" fillId="11" borderId="11" xfId="0" applyNumberFormat="1" applyFont="1" applyFill="1" applyBorder="1" applyAlignment="1">
      <alignment horizontal="right" vertical="center"/>
    </xf>
    <xf numFmtId="174" fontId="4" fillId="11" borderId="11" xfId="0" applyNumberFormat="1" applyFont="1" applyFill="1" applyBorder="1" applyAlignment="1">
      <alignment horizontal="right" vertical="center" wrapText="1"/>
    </xf>
    <xf numFmtId="174" fontId="4" fillId="11" borderId="1" xfId="0" applyNumberFormat="1" applyFont="1" applyFill="1" applyBorder="1" applyAlignment="1">
      <alignment horizontal="right" vertical="center" wrapText="1"/>
    </xf>
    <xf numFmtId="174" fontId="4" fillId="0" borderId="286" xfId="0" applyNumberFormat="1" applyFont="1" applyBorder="1" applyAlignment="1">
      <alignment vertical="center"/>
    </xf>
    <xf numFmtId="174" fontId="4" fillId="0" borderId="256" xfId="0" applyNumberFormat="1" applyFont="1" applyBorder="1" applyAlignment="1">
      <alignment vertical="center"/>
    </xf>
    <xf numFmtId="174" fontId="4" fillId="0" borderId="289" xfId="0" applyNumberFormat="1" applyFont="1" applyBorder="1" applyAlignment="1">
      <alignment horizontal="right" vertical="center"/>
    </xf>
    <xf numFmtId="174" fontId="8" fillId="11" borderId="265" xfId="0" applyNumberFormat="1" applyFont="1" applyFill="1" applyBorder="1" applyAlignment="1">
      <alignment vertical="center"/>
    </xf>
    <xf numFmtId="174" fontId="4" fillId="11" borderId="288" xfId="0" applyNumberFormat="1" applyFont="1" applyFill="1" applyBorder="1" applyAlignment="1">
      <alignment horizontal="right" vertical="center"/>
    </xf>
    <xf numFmtId="174" fontId="18" fillId="0" borderId="214" xfId="0" applyNumberFormat="1" applyFont="1" applyBorder="1" applyAlignment="1">
      <alignment vertical="center"/>
    </xf>
    <xf numFmtId="174" fontId="18" fillId="0" borderId="145" xfId="0" applyNumberFormat="1" applyFont="1" applyBorder="1" applyAlignment="1">
      <alignment vertical="center"/>
    </xf>
    <xf numFmtId="174" fontId="18" fillId="11" borderId="8" xfId="0" applyNumberFormat="1" applyFont="1" applyFill="1" applyBorder="1" applyAlignment="1">
      <alignment vertical="center"/>
    </xf>
    <xf numFmtId="174" fontId="18" fillId="11" borderId="2" xfId="0" applyNumberFormat="1" applyFont="1" applyFill="1" applyBorder="1" applyAlignment="1">
      <alignment vertical="center"/>
    </xf>
    <xf numFmtId="174" fontId="18" fillId="0" borderId="8" xfId="0" applyNumberFormat="1" applyFont="1" applyBorder="1" applyAlignment="1">
      <alignment vertical="center"/>
    </xf>
    <xf numFmtId="174" fontId="18" fillId="0" borderId="2" xfId="0" applyNumberFormat="1" applyFont="1" applyBorder="1" applyAlignment="1">
      <alignment vertical="center"/>
    </xf>
    <xf numFmtId="0" fontId="13" fillId="0" borderId="0" xfId="0" applyFont="1" applyAlignment="1">
      <alignment horizontal="left" vertical="center" wrapText="1" indent="1"/>
    </xf>
    <xf numFmtId="0" fontId="9" fillId="0" borderId="0" xfId="0" applyFont="1" applyAlignment="1">
      <alignment horizontal="left" vertical="center" wrapText="1" indent="1"/>
    </xf>
    <xf numFmtId="0" fontId="9" fillId="0" borderId="3" xfId="0" applyFont="1" applyBorder="1" applyAlignment="1">
      <alignment horizontal="left" vertical="center" wrapText="1" indent="1"/>
    </xf>
    <xf numFmtId="0" fontId="8" fillId="0" borderId="3" xfId="0" applyFont="1" applyBorder="1" applyAlignment="1">
      <alignment horizontal="left" vertical="center" wrapText="1" indent="1"/>
    </xf>
    <xf numFmtId="0" fontId="8" fillId="0" borderId="1" xfId="0" applyFont="1" applyBorder="1" applyAlignment="1">
      <alignment horizontal="left" vertical="center" wrapText="1" indent="1"/>
    </xf>
    <xf numFmtId="0" fontId="9" fillId="0" borderId="1" xfId="0" applyFont="1" applyBorder="1" applyAlignment="1">
      <alignment horizontal="left" vertical="center" wrapText="1" indent="1"/>
    </xf>
    <xf numFmtId="0" fontId="9" fillId="0" borderId="86" xfId="0" applyFont="1" applyBorder="1" applyAlignment="1">
      <alignment horizontal="left" vertical="center" wrapText="1" indent="1"/>
    </xf>
    <xf numFmtId="0" fontId="9" fillId="0" borderId="87" xfId="0" applyFont="1" applyBorder="1" applyAlignment="1">
      <alignment horizontal="left" vertical="center" wrapText="1" indent="1"/>
    </xf>
    <xf numFmtId="0" fontId="8" fillId="0" borderId="87" xfId="0" applyFont="1" applyBorder="1" applyAlignment="1">
      <alignment horizontal="left" vertical="center" wrapText="1" indent="1"/>
    </xf>
    <xf numFmtId="0" fontId="9" fillId="0" borderId="3" xfId="0" applyFont="1" applyBorder="1" applyAlignment="1">
      <alignment horizontal="left" vertical="center" indent="1"/>
    </xf>
    <xf numFmtId="0" fontId="8" fillId="0" borderId="88" xfId="0" applyFont="1" applyBorder="1" applyAlignment="1">
      <alignment horizontal="left" vertical="center" wrapText="1" indent="1"/>
    </xf>
    <xf numFmtId="0" fontId="8" fillId="0" borderId="87" xfId="0" applyFont="1" applyBorder="1" applyAlignment="1">
      <alignment horizontal="left" vertical="center" indent="1"/>
    </xf>
    <xf numFmtId="0" fontId="9" fillId="0" borderId="87" xfId="0" applyFont="1" applyBorder="1" applyAlignment="1">
      <alignment horizontal="left" vertical="center" indent="1"/>
    </xf>
    <xf numFmtId="0" fontId="9" fillId="0" borderId="4" xfId="0" applyFont="1" applyBorder="1" applyAlignment="1">
      <alignment horizontal="left" vertical="center" wrapText="1" indent="1"/>
    </xf>
    <xf numFmtId="0" fontId="8" fillId="0" borderId="1" xfId="3" quotePrefix="1" applyFont="1" applyBorder="1" applyAlignment="1">
      <alignment horizontal="left" vertical="center" wrapText="1" indent="1"/>
    </xf>
    <xf numFmtId="0" fontId="63" fillId="10" borderId="378" xfId="2" applyFont="1" applyFill="1" applyBorder="1" applyAlignment="1">
      <alignment horizontal="center" vertical="center" wrapText="1"/>
    </xf>
    <xf numFmtId="0" fontId="63" fillId="10" borderId="85" xfId="2" applyFont="1" applyFill="1" applyBorder="1" applyAlignment="1">
      <alignment horizontal="center" vertical="center" wrapText="1"/>
    </xf>
    <xf numFmtId="0" fontId="63" fillId="10" borderId="166" xfId="2" applyFont="1" applyFill="1" applyBorder="1" applyAlignment="1">
      <alignment horizontal="center" vertical="center" wrapText="1"/>
    </xf>
    <xf numFmtId="0" fontId="63" fillId="10" borderId="382" xfId="2" applyFont="1" applyFill="1" applyBorder="1" applyAlignment="1">
      <alignment horizontal="center" vertical="center" wrapText="1"/>
    </xf>
    <xf numFmtId="0" fontId="63" fillId="10" borderId="395" xfId="2" applyFont="1" applyFill="1" applyBorder="1" applyAlignment="1">
      <alignment horizontal="center" vertical="center" wrapText="1"/>
    </xf>
    <xf numFmtId="0" fontId="63" fillId="10" borderId="396" xfId="2" applyFont="1" applyFill="1" applyBorder="1" applyAlignment="1">
      <alignment horizontal="center" vertical="center" wrapText="1"/>
    </xf>
    <xf numFmtId="0" fontId="63" fillId="10" borderId="397" xfId="2" applyFont="1" applyFill="1" applyBorder="1" applyAlignment="1">
      <alignment horizontal="center" vertical="center" wrapText="1"/>
    </xf>
    <xf numFmtId="0" fontId="4" fillId="14" borderId="220" xfId="28" applyFont="1" applyFill="1" applyBorder="1" applyAlignment="1">
      <alignment horizontal="left" vertical="center" indent="1"/>
    </xf>
    <xf numFmtId="37" fontId="4" fillId="14" borderId="15" xfId="21" applyNumberFormat="1" applyFont="1" applyFill="1" applyBorder="1" applyAlignment="1">
      <alignment vertical="center"/>
    </xf>
    <xf numFmtId="37" fontId="4" fillId="14" borderId="10" xfId="21" applyNumberFormat="1" applyFont="1" applyFill="1" applyBorder="1" applyAlignment="1">
      <alignment vertical="center"/>
    </xf>
    <xf numFmtId="174" fontId="4" fillId="14" borderId="13" xfId="23" applyNumberFormat="1" applyFont="1" applyFill="1" applyBorder="1" applyAlignment="1">
      <alignment horizontal="right" vertical="center"/>
    </xf>
    <xf numFmtId="37" fontId="4" fillId="14" borderId="136" xfId="21" applyNumberFormat="1" applyFont="1" applyFill="1" applyBorder="1" applyAlignment="1">
      <alignment horizontal="right" vertical="center"/>
    </xf>
    <xf numFmtId="37" fontId="4" fillId="14" borderId="10" xfId="21" applyNumberFormat="1" applyFont="1" applyFill="1" applyBorder="1" applyAlignment="1">
      <alignment horizontal="right" vertical="center"/>
    </xf>
    <xf numFmtId="174" fontId="4" fillId="14" borderId="220" xfId="23" applyNumberFormat="1" applyFont="1" applyFill="1" applyBorder="1" applyAlignment="1">
      <alignment horizontal="right" vertical="center"/>
    </xf>
    <xf numFmtId="174" fontId="4" fillId="14" borderId="10" xfId="23" applyNumberFormat="1" applyFont="1" applyFill="1" applyBorder="1" applyAlignment="1">
      <alignment horizontal="right" vertical="center"/>
    </xf>
    <xf numFmtId="37" fontId="4" fillId="0" borderId="97" xfId="21" applyNumberFormat="1" applyFont="1" applyBorder="1" applyAlignment="1">
      <alignment vertical="center"/>
    </xf>
    <xf numFmtId="0" fontId="61" fillId="11" borderId="434" xfId="0" applyFont="1" applyFill="1" applyBorder="1" applyAlignment="1">
      <alignment horizontal="left" vertical="center" indent="1"/>
    </xf>
    <xf numFmtId="37" fontId="32" fillId="11" borderId="435" xfId="0" applyNumberFormat="1" applyFont="1" applyFill="1" applyBorder="1" applyAlignment="1">
      <alignment horizontal="right" vertical="center"/>
    </xf>
    <xf numFmtId="37" fontId="32" fillId="11" borderId="436" xfId="27" applyNumberFormat="1" applyFont="1" applyFill="1" applyBorder="1" applyAlignment="1">
      <alignment horizontal="right" vertical="center"/>
    </xf>
    <xf numFmtId="174" fontId="32" fillId="11" borderId="437" xfId="23" applyNumberFormat="1" applyFont="1" applyFill="1" applyBorder="1" applyAlignment="1">
      <alignment horizontal="right" vertical="center"/>
    </xf>
    <xf numFmtId="174" fontId="32" fillId="11" borderId="438" xfId="23" applyNumberFormat="1" applyFont="1" applyFill="1" applyBorder="1" applyAlignment="1">
      <alignment horizontal="right" vertical="center"/>
    </xf>
    <xf numFmtId="0" fontId="57" fillId="10" borderId="170" xfId="28" applyFont="1" applyFill="1" applyBorder="1" applyAlignment="1">
      <alignment horizontal="center" vertical="center" wrapText="1"/>
    </xf>
    <xf numFmtId="0" fontId="57" fillId="10" borderId="24" xfId="28" applyFont="1" applyFill="1" applyBorder="1" applyAlignment="1">
      <alignment horizontal="center" vertical="center" wrapText="1"/>
    </xf>
    <xf numFmtId="0" fontId="57" fillId="10" borderId="166" xfId="28" applyFont="1" applyFill="1" applyBorder="1" applyAlignment="1">
      <alignment horizontal="center" vertical="center" wrapText="1"/>
    </xf>
    <xf numFmtId="0" fontId="57" fillId="10" borderId="25" xfId="28" applyFont="1" applyFill="1" applyBorder="1" applyAlignment="1">
      <alignment horizontal="center" vertical="center" wrapText="1"/>
    </xf>
    <xf numFmtId="0" fontId="71" fillId="0" borderId="0" xfId="0" applyFont="1" applyAlignment="1">
      <alignment horizontal="left" vertical="center"/>
    </xf>
    <xf numFmtId="0" fontId="57" fillId="10" borderId="53" xfId="0" applyFont="1" applyFill="1" applyBorder="1" applyAlignment="1">
      <alignment horizontal="center" vertical="center" wrapText="1"/>
    </xf>
    <xf numFmtId="37" fontId="47" fillId="0" borderId="0" xfId="7" applyNumberFormat="1" applyFont="1" applyAlignment="1">
      <alignment vertical="center"/>
    </xf>
    <xf numFmtId="174" fontId="47" fillId="0" borderId="0" xfId="7" applyNumberFormat="1" applyFont="1" applyAlignment="1">
      <alignment vertical="center"/>
    </xf>
    <xf numFmtId="0" fontId="47" fillId="0" borderId="0" xfId="7" applyFont="1" applyAlignment="1">
      <alignment vertical="center"/>
    </xf>
    <xf numFmtId="0" fontId="57" fillId="10" borderId="390" xfId="0" applyFont="1" applyFill="1" applyBorder="1" applyAlignment="1">
      <alignment horizontal="center" vertical="center" wrapText="1"/>
    </xf>
    <xf numFmtId="0" fontId="57" fillId="10" borderId="446" xfId="0" applyFont="1" applyFill="1" applyBorder="1" applyAlignment="1">
      <alignment horizontal="center" vertical="center" wrapText="1"/>
    </xf>
    <xf numFmtId="0" fontId="57" fillId="10" borderId="396" xfId="0" applyFont="1" applyFill="1" applyBorder="1" applyAlignment="1">
      <alignment horizontal="center" vertical="center" wrapText="1"/>
    </xf>
    <xf numFmtId="0" fontId="57" fillId="10" borderId="397" xfId="0" applyFont="1" applyFill="1" applyBorder="1" applyAlignment="1">
      <alignment horizontal="center" vertical="center" wrapText="1"/>
    </xf>
    <xf numFmtId="174" fontId="18" fillId="14" borderId="214" xfId="26" applyNumberFormat="1" applyFont="1" applyFill="1" applyBorder="1" applyAlignment="1">
      <alignment horizontal="right" vertical="center"/>
    </xf>
    <xf numFmtId="37" fontId="47" fillId="14" borderId="108" xfId="7" applyNumberFormat="1" applyFont="1" applyFill="1" applyBorder="1" applyAlignment="1">
      <alignment horizontal="right" vertical="center"/>
    </xf>
    <xf numFmtId="37" fontId="47" fillId="14" borderId="11" xfId="7" applyNumberFormat="1" applyFont="1" applyFill="1" applyBorder="1" applyAlignment="1">
      <alignment horizontal="right" vertical="center"/>
    </xf>
    <xf numFmtId="174" fontId="47" fillId="14" borderId="11" xfId="26" applyNumberFormat="1" applyFont="1" applyFill="1" applyBorder="1" applyAlignment="1">
      <alignment vertical="center"/>
    </xf>
    <xf numFmtId="174" fontId="47" fillId="14" borderId="11" xfId="26" applyNumberFormat="1" applyFont="1" applyFill="1" applyBorder="1" applyAlignment="1">
      <alignment horizontal="right" vertical="center"/>
    </xf>
    <xf numFmtId="174" fontId="18" fillId="14" borderId="145" xfId="26" applyNumberFormat="1" applyFont="1" applyFill="1" applyBorder="1" applyAlignment="1">
      <alignment horizontal="right" vertical="center"/>
    </xf>
    <xf numFmtId="174" fontId="47" fillId="14" borderId="1" xfId="26" applyNumberFormat="1" applyFont="1" applyFill="1" applyBorder="1" applyAlignment="1">
      <alignment vertical="center"/>
    </xf>
    <xf numFmtId="174" fontId="47" fillId="14" borderId="1" xfId="26" applyNumberFormat="1" applyFont="1" applyFill="1" applyBorder="1" applyAlignment="1">
      <alignment horizontal="right" vertical="center"/>
    </xf>
    <xf numFmtId="174" fontId="47" fillId="14" borderId="11" xfId="7" applyNumberFormat="1" applyFont="1" applyFill="1" applyBorder="1" applyAlignment="1">
      <alignment horizontal="right" vertical="center"/>
    </xf>
    <xf numFmtId="174" fontId="18" fillId="16" borderId="145" xfId="26" applyNumberFormat="1" applyFont="1" applyFill="1" applyBorder="1" applyAlignment="1">
      <alignment horizontal="right" vertical="center"/>
    </xf>
    <xf numFmtId="174" fontId="18" fillId="16" borderId="3" xfId="26" applyNumberFormat="1" applyFont="1" applyFill="1" applyBorder="1" applyAlignment="1">
      <alignment horizontal="right" vertical="center"/>
    </xf>
    <xf numFmtId="37" fontId="47" fillId="16" borderId="119" xfId="7" applyNumberFormat="1" applyFont="1" applyFill="1" applyBorder="1" applyAlignment="1">
      <alignment horizontal="right" vertical="center"/>
    </xf>
    <xf numFmtId="37" fontId="47" fillId="16" borderId="2" xfId="7" applyNumberFormat="1" applyFont="1" applyFill="1" applyBorder="1" applyAlignment="1">
      <alignment horizontal="right" vertical="center"/>
    </xf>
    <xf numFmtId="174" fontId="47" fillId="16" borderId="1" xfId="26" applyNumberFormat="1" applyFont="1" applyFill="1" applyBorder="1" applyAlignment="1">
      <alignment vertical="center"/>
    </xf>
    <xf numFmtId="174" fontId="47" fillId="16" borderId="1" xfId="26" applyNumberFormat="1" applyFont="1" applyFill="1" applyBorder="1" applyAlignment="1">
      <alignment horizontal="right" vertical="center"/>
    </xf>
    <xf numFmtId="174" fontId="18" fillId="17" borderId="214" xfId="26" applyNumberFormat="1" applyFont="1" applyFill="1" applyBorder="1" applyAlignment="1">
      <alignment horizontal="right" vertical="center"/>
    </xf>
    <xf numFmtId="37" fontId="64" fillId="17" borderId="119" xfId="7" applyNumberFormat="1" applyFont="1" applyFill="1" applyBorder="1" applyAlignment="1">
      <alignment horizontal="right" vertical="center"/>
    </xf>
    <xf numFmtId="37" fontId="64" fillId="17" borderId="2" xfId="7" applyNumberFormat="1" applyFont="1" applyFill="1" applyBorder="1" applyAlignment="1">
      <alignment horizontal="right" vertical="center"/>
    </xf>
    <xf numFmtId="174" fontId="47" fillId="17" borderId="11" xfId="26" applyNumberFormat="1" applyFont="1" applyFill="1" applyBorder="1" applyAlignment="1">
      <alignment vertical="center"/>
    </xf>
    <xf numFmtId="174" fontId="47" fillId="17" borderId="11" xfId="26" applyNumberFormat="1" applyFont="1" applyFill="1" applyBorder="1" applyAlignment="1">
      <alignment horizontal="right" vertical="center"/>
    </xf>
    <xf numFmtId="174" fontId="18" fillId="0" borderId="145" xfId="26" applyNumberFormat="1" applyFont="1" applyFill="1" applyBorder="1" applyAlignment="1">
      <alignment horizontal="right" vertical="center"/>
    </xf>
    <xf numFmtId="37" fontId="47" fillId="0" borderId="119" xfId="7" applyNumberFormat="1" applyFont="1" applyBorder="1" applyAlignment="1">
      <alignment horizontal="right" vertical="center"/>
    </xf>
    <xf numFmtId="37" fontId="47" fillId="0" borderId="2" xfId="7" applyNumberFormat="1" applyFont="1" applyBorder="1" applyAlignment="1">
      <alignment horizontal="right" vertical="center"/>
    </xf>
    <xf numFmtId="174" fontId="47" fillId="0" borderId="1" xfId="26" applyNumberFormat="1" applyFont="1" applyFill="1" applyBorder="1" applyAlignment="1">
      <alignment vertical="center"/>
    </xf>
    <xf numFmtId="174" fontId="47" fillId="0" borderId="1" xfId="26" applyNumberFormat="1" applyFont="1" applyFill="1" applyBorder="1" applyAlignment="1">
      <alignment horizontal="right" vertical="center"/>
    </xf>
    <xf numFmtId="37" fontId="47" fillId="14" borderId="97" xfId="7" applyNumberFormat="1" applyFont="1" applyFill="1" applyBorder="1" applyAlignment="1">
      <alignment horizontal="right" vertical="center"/>
    </xf>
    <xf numFmtId="37" fontId="47" fillId="14" borderId="1" xfId="7" applyNumberFormat="1" applyFont="1" applyFill="1" applyBorder="1" applyAlignment="1">
      <alignment horizontal="right" vertical="center"/>
    </xf>
    <xf numFmtId="37" fontId="47" fillId="16" borderId="97" xfId="7" applyNumberFormat="1" applyFont="1" applyFill="1" applyBorder="1" applyAlignment="1">
      <alignment horizontal="right" vertical="center"/>
    </xf>
    <xf numFmtId="37" fontId="47" fillId="16" borderId="1" xfId="7" applyNumberFormat="1" applyFont="1" applyFill="1" applyBorder="1" applyAlignment="1">
      <alignment horizontal="right" vertical="center"/>
    </xf>
    <xf numFmtId="174" fontId="18" fillId="17" borderId="145" xfId="26" applyNumberFormat="1" applyFont="1" applyFill="1" applyBorder="1" applyAlignment="1">
      <alignment horizontal="right" vertical="center"/>
    </xf>
    <xf numFmtId="37" fontId="64" fillId="17" borderId="97" xfId="7" applyNumberFormat="1" applyFont="1" applyFill="1" applyBorder="1" applyAlignment="1">
      <alignment horizontal="right" vertical="center"/>
    </xf>
    <xf numFmtId="37" fontId="64" fillId="17" borderId="1" xfId="7" applyNumberFormat="1" applyFont="1" applyFill="1" applyBorder="1" applyAlignment="1">
      <alignment horizontal="right" vertical="center"/>
    </xf>
    <xf numFmtId="174" fontId="47" fillId="17" borderId="1" xfId="26" applyNumberFormat="1" applyFont="1" applyFill="1" applyBorder="1" applyAlignment="1">
      <alignment vertical="center"/>
    </xf>
    <xf numFmtId="37" fontId="47" fillId="0" borderId="97" xfId="7" applyNumberFormat="1" applyFont="1" applyBorder="1" applyAlignment="1">
      <alignment horizontal="right" vertical="center"/>
    </xf>
    <xf numFmtId="37" fontId="47" fillId="0" borderId="1" xfId="7" applyNumberFormat="1" applyFont="1" applyBorder="1" applyAlignment="1">
      <alignment horizontal="right" vertical="center"/>
    </xf>
    <xf numFmtId="0" fontId="47" fillId="16" borderId="1" xfId="7" applyFont="1" applyFill="1" applyBorder="1" applyAlignment="1">
      <alignment horizontal="left" vertical="center"/>
    </xf>
    <xf numFmtId="0" fontId="44" fillId="16" borderId="1" xfId="7" applyFont="1" applyFill="1" applyBorder="1" applyAlignment="1" applyProtection="1">
      <alignment horizontal="left" vertical="center"/>
      <protection locked="0"/>
    </xf>
    <xf numFmtId="0" fontId="47" fillId="16" borderId="226" xfId="7" applyFont="1" applyFill="1" applyBorder="1" applyAlignment="1">
      <alignment horizontal="left" vertical="center"/>
    </xf>
    <xf numFmtId="0" fontId="18" fillId="16" borderId="226" xfId="0" applyFont="1" applyFill="1" applyBorder="1" applyAlignment="1">
      <alignment horizontal="left" vertical="center"/>
    </xf>
    <xf numFmtId="37" fontId="18" fillId="16" borderId="12" xfId="7" applyNumberFormat="1" applyFont="1" applyFill="1" applyBorder="1" applyAlignment="1">
      <alignment horizontal="right" vertical="center"/>
    </xf>
    <xf numFmtId="0" fontId="64" fillId="16" borderId="1" xfId="7" applyFont="1" applyFill="1" applyBorder="1" applyAlignment="1">
      <alignment horizontal="left" vertical="center"/>
    </xf>
    <xf numFmtId="174" fontId="47" fillId="14" borderId="1" xfId="7" applyNumberFormat="1" applyFont="1" applyFill="1" applyBorder="1" applyAlignment="1">
      <alignment horizontal="right" vertical="center"/>
    </xf>
    <xf numFmtId="37" fontId="47" fillId="11" borderId="119" xfId="7" applyNumberFormat="1" applyFont="1" applyFill="1" applyBorder="1" applyAlignment="1">
      <alignment horizontal="right" vertical="center"/>
    </xf>
    <xf numFmtId="37" fontId="47" fillId="11" borderId="2" xfId="7" applyNumberFormat="1" applyFont="1" applyFill="1" applyBorder="1" applyAlignment="1">
      <alignment horizontal="right" vertical="center"/>
    </xf>
    <xf numFmtId="174" fontId="47" fillId="11" borderId="1" xfId="26" applyNumberFormat="1" applyFont="1" applyFill="1" applyBorder="1" applyAlignment="1">
      <alignment vertical="center"/>
    </xf>
    <xf numFmtId="37" fontId="47" fillId="0" borderId="0" xfId="7" applyNumberFormat="1" applyFont="1" applyAlignment="1">
      <alignment horizontal="right" vertical="center"/>
    </xf>
    <xf numFmtId="174" fontId="47" fillId="0" borderId="0" xfId="26" applyNumberFormat="1" applyFont="1" applyFill="1" applyBorder="1" applyAlignment="1">
      <alignment vertical="center"/>
    </xf>
    <xf numFmtId="0" fontId="47" fillId="0" borderId="1" xfId="7" applyFont="1" applyBorder="1" applyAlignment="1">
      <alignment horizontal="left" vertical="center"/>
    </xf>
    <xf numFmtId="0" fontId="64" fillId="0" borderId="1" xfId="7" applyFont="1" applyBorder="1" applyAlignment="1">
      <alignment horizontal="left" vertical="center"/>
    </xf>
    <xf numFmtId="0" fontId="44" fillId="0" borderId="1" xfId="7" applyFont="1" applyBorder="1" applyAlignment="1" applyProtection="1">
      <alignment horizontal="left" vertical="center"/>
      <protection locked="0"/>
    </xf>
    <xf numFmtId="0" fontId="47" fillId="0" borderId="2" xfId="7" applyFont="1" applyBorder="1" applyAlignment="1">
      <alignment horizontal="left" vertical="center"/>
    </xf>
    <xf numFmtId="37" fontId="15" fillId="0" borderId="119" xfId="7" applyNumberFormat="1" applyFont="1" applyBorder="1" applyAlignment="1">
      <alignment horizontal="right" vertical="center"/>
    </xf>
    <xf numFmtId="37" fontId="15" fillId="0" borderId="2" xfId="7" applyNumberFormat="1" applyFont="1" applyBorder="1" applyAlignment="1">
      <alignment horizontal="right" vertical="center"/>
    </xf>
    <xf numFmtId="174" fontId="18" fillId="0" borderId="214" xfId="26" applyNumberFormat="1" applyFont="1" applyFill="1" applyBorder="1" applyAlignment="1">
      <alignment horizontal="right" vertical="center"/>
    </xf>
    <xf numFmtId="174" fontId="47" fillId="0" borderId="10" xfId="26" applyNumberFormat="1" applyFont="1" applyFill="1" applyBorder="1" applyAlignment="1">
      <alignment vertical="center"/>
    </xf>
    <xf numFmtId="174" fontId="47" fillId="0" borderId="1" xfId="7" applyNumberFormat="1" applyFont="1" applyBorder="1" applyAlignment="1">
      <alignment horizontal="right" vertical="center"/>
    </xf>
    <xf numFmtId="174" fontId="47" fillId="0" borderId="256" xfId="7" applyNumberFormat="1" applyFont="1" applyBorder="1" applyAlignment="1">
      <alignment horizontal="right" vertical="center"/>
    </xf>
    <xf numFmtId="174" fontId="47" fillId="0" borderId="11" xfId="26" applyNumberFormat="1" applyFont="1" applyFill="1" applyBorder="1" applyAlignment="1">
      <alignment vertical="center"/>
    </xf>
    <xf numFmtId="37" fontId="47" fillId="14" borderId="8" xfId="7" applyNumberFormat="1" applyFont="1" applyFill="1" applyBorder="1" applyAlignment="1">
      <alignment horizontal="right" vertical="center"/>
    </xf>
    <xf numFmtId="37" fontId="47" fillId="0" borderId="0" xfId="7" applyNumberFormat="1" applyFont="1" applyAlignment="1">
      <alignment horizontal="left" vertical="center"/>
    </xf>
    <xf numFmtId="174" fontId="47" fillId="0" borderId="0" xfId="7" applyNumberFormat="1" applyFont="1" applyAlignment="1">
      <alignment horizontal="left" vertical="center"/>
    </xf>
    <xf numFmtId="0" fontId="47" fillId="0" borderId="0" xfId="7" applyFont="1" applyAlignment="1">
      <alignment horizontal="left" vertical="center"/>
    </xf>
    <xf numFmtId="174" fontId="64" fillId="0" borderId="226" xfId="0" applyNumberFormat="1" applyFont="1" applyBorder="1" applyAlignment="1">
      <alignment horizontal="right" vertical="center" shrinkToFit="1"/>
    </xf>
    <xf numFmtId="174" fontId="64" fillId="11" borderId="226" xfId="0" applyNumberFormat="1" applyFont="1" applyFill="1" applyBorder="1" applyAlignment="1">
      <alignment horizontal="right" vertical="center" shrinkToFit="1"/>
    </xf>
    <xf numFmtId="37" fontId="64" fillId="0" borderId="450" xfId="0" applyNumberFormat="1" applyFont="1" applyBorder="1" applyAlignment="1">
      <alignment horizontal="right" vertical="center" shrinkToFit="1"/>
    </xf>
    <xf numFmtId="174" fontId="64" fillId="0" borderId="451" xfId="0" applyNumberFormat="1" applyFont="1" applyBorder="1" applyAlignment="1">
      <alignment horizontal="right" vertical="center" shrinkToFit="1"/>
    </xf>
    <xf numFmtId="174" fontId="64" fillId="0" borderId="299" xfId="0" applyNumberFormat="1" applyFont="1" applyBorder="1" applyAlignment="1">
      <alignment horizontal="right" vertical="center" shrinkToFit="1"/>
    </xf>
    <xf numFmtId="37" fontId="64" fillId="0" borderId="452" xfId="0" applyNumberFormat="1" applyFont="1" applyBorder="1" applyAlignment="1">
      <alignment horizontal="right" vertical="center" shrinkToFit="1"/>
    </xf>
    <xf numFmtId="174" fontId="47" fillId="11" borderId="214" xfId="0" applyNumberFormat="1" applyFont="1" applyFill="1" applyBorder="1" applyAlignment="1">
      <alignment horizontal="right" vertical="center" wrapText="1"/>
    </xf>
    <xf numFmtId="174" fontId="64" fillId="11" borderId="225" xfId="0" applyNumberFormat="1" applyFont="1" applyFill="1" applyBorder="1" applyAlignment="1">
      <alignment horizontal="right" vertical="center" shrinkToFit="1"/>
    </xf>
    <xf numFmtId="0" fontId="4" fillId="0" borderId="243" xfId="0" applyFont="1" applyBorder="1" applyAlignment="1">
      <alignment horizontal="center" vertical="center"/>
    </xf>
    <xf numFmtId="174" fontId="64" fillId="0" borderId="0" xfId="0" applyNumberFormat="1" applyFont="1" applyAlignment="1">
      <alignment horizontal="right" vertical="center" shrinkToFit="1"/>
    </xf>
    <xf numFmtId="0" fontId="8" fillId="0" borderId="453" xfId="0" applyFont="1" applyBorder="1"/>
    <xf numFmtId="0" fontId="4" fillId="11" borderId="243" xfId="0" applyFont="1" applyFill="1" applyBorder="1" applyAlignment="1">
      <alignment horizontal="center" vertical="center"/>
    </xf>
    <xf numFmtId="174" fontId="64" fillId="11" borderId="87" xfId="0" applyNumberFormat="1" applyFont="1" applyFill="1" applyBorder="1" applyAlignment="1">
      <alignment horizontal="right" vertical="center" shrinkToFit="1"/>
    </xf>
    <xf numFmtId="174" fontId="64" fillId="0" borderId="87" xfId="0" applyNumberFormat="1" applyFont="1" applyBorder="1" applyAlignment="1">
      <alignment horizontal="right" vertical="center" shrinkToFit="1"/>
    </xf>
    <xf numFmtId="0" fontId="18" fillId="11" borderId="243" xfId="0" applyFont="1" applyFill="1" applyBorder="1" applyAlignment="1">
      <alignment horizontal="center" vertical="center" wrapText="1"/>
    </xf>
    <xf numFmtId="0" fontId="4" fillId="0" borderId="454" xfId="0" applyFont="1" applyBorder="1" applyAlignment="1">
      <alignment horizontal="center" vertical="center"/>
    </xf>
    <xf numFmtId="164" fontId="47" fillId="0" borderId="0" xfId="23" applyNumberFormat="1" applyFont="1"/>
    <xf numFmtId="0" fontId="32" fillId="0" borderId="455" xfId="0" applyFont="1" applyBorder="1" applyAlignment="1">
      <alignment horizontal="left" vertical="center" wrapText="1" indent="1"/>
    </xf>
    <xf numFmtId="174" fontId="47" fillId="0" borderId="456" xfId="0" applyNumberFormat="1" applyFont="1" applyBorder="1" applyAlignment="1">
      <alignment horizontal="right" vertical="center"/>
    </xf>
    <xf numFmtId="0" fontId="32" fillId="11" borderId="237" xfId="0" applyFont="1" applyFill="1" applyBorder="1" applyAlignment="1">
      <alignment horizontal="left" vertical="center" wrapText="1" indent="1"/>
    </xf>
    <xf numFmtId="174" fontId="47" fillId="11" borderId="456" xfId="0" applyNumberFormat="1" applyFont="1" applyFill="1" applyBorder="1" applyAlignment="1">
      <alignment horizontal="right" vertical="center"/>
    </xf>
    <xf numFmtId="0" fontId="32" fillId="0" borderId="237" xfId="0" applyFont="1" applyBorder="1" applyAlignment="1">
      <alignment horizontal="left" vertical="center" wrapText="1" indent="1"/>
    </xf>
    <xf numFmtId="0" fontId="4" fillId="11" borderId="225" xfId="0" applyFont="1" applyFill="1" applyBorder="1" applyAlignment="1">
      <alignment horizontal="left" vertical="center" wrapText="1" indent="1"/>
    </xf>
    <xf numFmtId="37" fontId="32" fillId="0" borderId="252" xfId="21" applyNumberFormat="1" applyFont="1" applyFill="1" applyBorder="1" applyAlignment="1">
      <alignment horizontal="right" vertical="center" wrapText="1"/>
    </xf>
    <xf numFmtId="174" fontId="64" fillId="11" borderId="457" xfId="0" applyNumberFormat="1" applyFont="1" applyFill="1" applyBorder="1" applyAlignment="1">
      <alignment horizontal="right" vertical="center" shrinkToFit="1"/>
    </xf>
    <xf numFmtId="37" fontId="64" fillId="0" borderId="458" xfId="0" applyNumberFormat="1" applyFont="1" applyBorder="1" applyAlignment="1">
      <alignment horizontal="right" vertical="center" shrinkToFit="1"/>
    </xf>
    <xf numFmtId="0" fontId="32" fillId="0" borderId="459" xfId="0" applyFont="1" applyBorder="1" applyAlignment="1">
      <alignment horizontal="left" vertical="center" wrapText="1" indent="1"/>
    </xf>
    <xf numFmtId="37" fontId="64" fillId="0" borderId="74" xfId="0" applyNumberFormat="1" applyFont="1" applyBorder="1" applyAlignment="1">
      <alignment horizontal="right" vertical="center" shrinkToFit="1"/>
    </xf>
    <xf numFmtId="37" fontId="64" fillId="0" borderId="460" xfId="0" applyNumberFormat="1" applyFont="1" applyBorder="1" applyAlignment="1">
      <alignment horizontal="right" vertical="center" shrinkToFit="1"/>
    </xf>
    <xf numFmtId="0" fontId="32" fillId="11" borderId="248" xfId="0" applyFont="1" applyFill="1" applyBorder="1" applyAlignment="1">
      <alignment horizontal="left" vertical="center" wrapText="1" indent="1"/>
    </xf>
    <xf numFmtId="0" fontId="32" fillId="0" borderId="248" xfId="0" applyFont="1" applyBorder="1" applyAlignment="1">
      <alignment horizontal="left" vertical="center" wrapText="1" indent="1"/>
    </xf>
    <xf numFmtId="0" fontId="8" fillId="0" borderId="0" xfId="0" applyFont="1" applyAlignment="1">
      <alignment horizontal="right"/>
    </xf>
    <xf numFmtId="0" fontId="29" fillId="10" borderId="173" xfId="0" applyFont="1" applyFill="1" applyBorder="1" applyAlignment="1">
      <alignment horizontal="center" vertical="center" wrapText="1"/>
    </xf>
    <xf numFmtId="0" fontId="18" fillId="0" borderId="0" xfId="0" applyFont="1" applyAlignment="1">
      <alignment horizontal="left" vertical="center" wrapText="1"/>
    </xf>
    <xf numFmtId="0" fontId="4" fillId="0" borderId="11" xfId="0" applyFont="1" applyBorder="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left" vertical="center"/>
    </xf>
    <xf numFmtId="0" fontId="9" fillId="0" borderId="0" xfId="0" applyFont="1" applyAlignment="1">
      <alignment horizontal="left" vertical="center"/>
    </xf>
    <xf numFmtId="37" fontId="32" fillId="0" borderId="87" xfId="0" applyNumberFormat="1" applyFont="1" applyBorder="1" applyAlignment="1">
      <alignment horizontal="right" vertical="center" shrinkToFit="1"/>
    </xf>
    <xf numFmtId="37" fontId="32" fillId="0" borderId="279" xfId="0" applyNumberFormat="1" applyFont="1" applyBorder="1" applyAlignment="1">
      <alignment horizontal="right" vertical="center" shrinkToFit="1"/>
    </xf>
    <xf numFmtId="37" fontId="32" fillId="11" borderId="279" xfId="0" applyNumberFormat="1" applyFont="1" applyFill="1" applyBorder="1" applyAlignment="1">
      <alignment horizontal="right" vertical="center" shrinkToFit="1"/>
    </xf>
    <xf numFmtId="37" fontId="32" fillId="11" borderId="87" xfId="0" applyNumberFormat="1" applyFont="1" applyFill="1" applyBorder="1" applyAlignment="1">
      <alignment horizontal="right" vertical="center" shrinkToFit="1"/>
    </xf>
    <xf numFmtId="37" fontId="32" fillId="0" borderId="144" xfId="0" applyNumberFormat="1" applyFont="1" applyBorder="1" applyAlignment="1">
      <alignment horizontal="right" vertical="center" shrinkToFit="1"/>
    </xf>
    <xf numFmtId="37" fontId="3" fillId="0" borderId="87" xfId="0" applyNumberFormat="1" applyFont="1" applyBorder="1" applyAlignment="1">
      <alignment horizontal="right" vertical="top" shrinkToFit="1"/>
    </xf>
    <xf numFmtId="37" fontId="32" fillId="11" borderId="145" xfId="0" applyNumberFormat="1" applyFont="1" applyFill="1" applyBorder="1" applyAlignment="1">
      <alignment horizontal="right" vertical="center"/>
    </xf>
    <xf numFmtId="37" fontId="3" fillId="11" borderId="87" xfId="0" applyNumberFormat="1" applyFont="1" applyFill="1" applyBorder="1" applyAlignment="1">
      <alignment horizontal="right" vertical="top" shrinkToFit="1"/>
    </xf>
    <xf numFmtId="0" fontId="4" fillId="0" borderId="213" xfId="0" applyFont="1" applyBorder="1" applyAlignment="1">
      <alignment horizontal="left" vertical="center" indent="1"/>
    </xf>
    <xf numFmtId="37" fontId="115" fillId="11" borderId="461" xfId="0" applyNumberFormat="1" applyFont="1" applyFill="1" applyBorder="1" applyAlignment="1">
      <alignment horizontal="right" vertical="center"/>
    </xf>
    <xf numFmtId="175" fontId="47" fillId="11" borderId="299" xfId="0" applyNumberFormat="1" applyFont="1" applyFill="1" applyBorder="1" applyAlignment="1">
      <alignment horizontal="right" vertical="center"/>
    </xf>
    <xf numFmtId="37" fontId="115" fillId="0" borderId="462" xfId="0" applyNumberFormat="1" applyFont="1" applyBorder="1" applyAlignment="1">
      <alignment horizontal="right" vertical="center"/>
    </xf>
    <xf numFmtId="175" fontId="47" fillId="0" borderId="299" xfId="0" applyNumberFormat="1" applyFont="1" applyBorder="1" applyAlignment="1">
      <alignment horizontal="right" vertical="center"/>
    </xf>
    <xf numFmtId="37" fontId="115" fillId="11" borderId="462" xfId="0" applyNumberFormat="1" applyFont="1" applyFill="1" applyBorder="1" applyAlignment="1">
      <alignment horizontal="right" vertical="center"/>
    </xf>
    <xf numFmtId="37" fontId="45" fillId="0" borderId="462" xfId="0" applyNumberFormat="1" applyFont="1" applyBorder="1" applyAlignment="1">
      <alignment horizontal="right" vertical="center"/>
    </xf>
    <xf numFmtId="37" fontId="44" fillId="11" borderId="462" xfId="0" applyNumberFormat="1" applyFont="1" applyFill="1" applyBorder="1" applyAlignment="1">
      <alignment horizontal="right" vertical="center"/>
    </xf>
    <xf numFmtId="37" fontId="44" fillId="0" borderId="462" xfId="0" applyNumberFormat="1" applyFont="1" applyBorder="1" applyAlignment="1">
      <alignment horizontal="right" vertical="center"/>
    </xf>
    <xf numFmtId="37" fontId="18" fillId="11" borderId="429" xfId="0" applyNumberFormat="1" applyFont="1" applyFill="1" applyBorder="1" applyAlignment="1">
      <alignment horizontal="right" vertical="center"/>
    </xf>
    <xf numFmtId="37" fontId="47" fillId="0" borderId="429" xfId="0" applyNumberFormat="1" applyFont="1" applyBorder="1" applyAlignment="1">
      <alignment horizontal="right" vertical="center"/>
    </xf>
    <xf numFmtId="0" fontId="0" fillId="11" borderId="336" xfId="0" applyFill="1" applyBorder="1" applyAlignment="1">
      <alignment vertical="center"/>
    </xf>
    <xf numFmtId="0" fontId="0" fillId="11" borderId="213" xfId="0" applyFill="1" applyBorder="1" applyAlignment="1">
      <alignment vertical="center"/>
    </xf>
    <xf numFmtId="175" fontId="47" fillId="0" borderId="301" xfId="0" applyNumberFormat="1" applyFont="1" applyBorder="1" applyAlignment="1">
      <alignment horizontal="right" vertical="center"/>
    </xf>
    <xf numFmtId="0" fontId="120" fillId="0" borderId="0" xfId="0" applyFont="1" applyAlignment="1">
      <alignment vertical="center"/>
    </xf>
    <xf numFmtId="175" fontId="47" fillId="11" borderId="225" xfId="0" applyNumberFormat="1" applyFont="1" applyFill="1" applyBorder="1" applyAlignment="1">
      <alignment horizontal="right" vertical="center"/>
    </xf>
    <xf numFmtId="174" fontId="115" fillId="0" borderId="463" xfId="0" applyNumberFormat="1" applyFont="1" applyBorder="1" applyAlignment="1">
      <alignment horizontal="right" vertical="center"/>
    </xf>
    <xf numFmtId="175" fontId="47" fillId="0" borderId="225" xfId="0" applyNumberFormat="1" applyFont="1" applyBorder="1" applyAlignment="1">
      <alignment horizontal="right" vertical="center"/>
    </xf>
    <xf numFmtId="174" fontId="115" fillId="11" borderId="463" xfId="0" applyNumberFormat="1" applyFont="1" applyFill="1" applyBorder="1" applyAlignment="1">
      <alignment horizontal="right" vertical="center"/>
    </xf>
    <xf numFmtId="174" fontId="45" fillId="0" borderId="463" xfId="0" applyNumberFormat="1" applyFont="1" applyBorder="1" applyAlignment="1">
      <alignment horizontal="right" vertical="center"/>
    </xf>
    <xf numFmtId="174" fontId="44" fillId="11" borderId="463" xfId="0" applyNumberFormat="1" applyFont="1" applyFill="1" applyBorder="1" applyAlignment="1">
      <alignment horizontal="right" vertical="center"/>
    </xf>
    <xf numFmtId="174" fontId="44" fillId="0" borderId="463" xfId="0" applyNumberFormat="1" applyFont="1" applyBorder="1" applyAlignment="1">
      <alignment horizontal="right" vertical="center"/>
    </xf>
    <xf numFmtId="174" fontId="47" fillId="11" borderId="464" xfId="0" applyNumberFormat="1" applyFont="1" applyFill="1" applyBorder="1"/>
    <xf numFmtId="174" fontId="47" fillId="0" borderId="464" xfId="0" applyNumberFormat="1" applyFont="1" applyBorder="1" applyAlignment="1">
      <alignment vertical="center"/>
    </xf>
    <xf numFmtId="0" fontId="0" fillId="11" borderId="9" xfId="0" applyFill="1" applyBorder="1" applyAlignment="1">
      <alignment vertical="center"/>
    </xf>
    <xf numFmtId="0" fontId="0" fillId="11" borderId="214" xfId="0" applyFill="1" applyBorder="1" applyAlignment="1">
      <alignment vertical="center"/>
    </xf>
    <xf numFmtId="174" fontId="47" fillId="0" borderId="11" xfId="0" applyNumberFormat="1" applyFont="1" applyBorder="1" applyAlignment="1">
      <alignment horizontal="right" vertical="center"/>
    </xf>
    <xf numFmtId="175" fontId="47" fillId="0" borderId="11" xfId="0" applyNumberFormat="1" applyFont="1" applyBorder="1" applyAlignment="1">
      <alignment horizontal="right" vertical="center"/>
    </xf>
    <xf numFmtId="175" fontId="47" fillId="11" borderId="226" xfId="0" applyNumberFormat="1" applyFont="1" applyFill="1" applyBorder="1" applyAlignment="1">
      <alignment horizontal="right" vertical="center"/>
    </xf>
    <xf numFmtId="174" fontId="115" fillId="0" borderId="465" xfId="0" applyNumberFormat="1" applyFont="1" applyBorder="1" applyAlignment="1">
      <alignment horizontal="right" vertical="center"/>
    </xf>
    <xf numFmtId="175" fontId="47" fillId="0" borderId="226" xfId="0" applyNumberFormat="1" applyFont="1" applyBorder="1" applyAlignment="1">
      <alignment horizontal="right" vertical="center"/>
    </xf>
    <xf numFmtId="174" fontId="115" fillId="11" borderId="465" xfId="0" applyNumberFormat="1" applyFont="1" applyFill="1" applyBorder="1" applyAlignment="1">
      <alignment horizontal="right" vertical="center"/>
    </xf>
    <xf numFmtId="174" fontId="45" fillId="0" borderId="465" xfId="0" applyNumberFormat="1" applyFont="1" applyBorder="1" applyAlignment="1">
      <alignment horizontal="right" vertical="center"/>
    </xf>
    <xf numFmtId="174" fontId="44" fillId="11" borderId="465" xfId="0" applyNumberFormat="1" applyFont="1" applyFill="1" applyBorder="1" applyAlignment="1">
      <alignment horizontal="right" vertical="center"/>
    </xf>
    <xf numFmtId="174" fontId="44" fillId="0" borderId="465" xfId="0" applyNumberFormat="1" applyFont="1" applyBorder="1" applyAlignment="1">
      <alignment horizontal="right" vertical="center"/>
    </xf>
    <xf numFmtId="174" fontId="47" fillId="11" borderId="333" xfId="0" applyNumberFormat="1" applyFont="1" applyFill="1" applyBorder="1"/>
    <xf numFmtId="174" fontId="47" fillId="0" borderId="333" xfId="0" applyNumberFormat="1" applyFont="1" applyBorder="1" applyAlignment="1">
      <alignment vertical="center"/>
    </xf>
    <xf numFmtId="0" fontId="0" fillId="11" borderId="12" xfId="0" applyFill="1" applyBorder="1" applyAlignment="1">
      <alignment vertical="center"/>
    </xf>
    <xf numFmtId="0" fontId="0" fillId="11" borderId="145" xfId="0" applyFill="1" applyBorder="1" applyAlignment="1">
      <alignment vertical="center"/>
    </xf>
    <xf numFmtId="174" fontId="47" fillId="0" borderId="1" xfId="0" applyNumberFormat="1" applyFont="1" applyBorder="1" applyAlignment="1">
      <alignment horizontal="right" vertical="center"/>
    </xf>
    <xf numFmtId="175" fontId="47" fillId="0" borderId="1" xfId="0" applyNumberFormat="1" applyFont="1" applyBorder="1" applyAlignment="1">
      <alignment horizontal="right" vertical="center"/>
    </xf>
    <xf numFmtId="0" fontId="115" fillId="0" borderId="465" xfId="0" applyFont="1" applyBorder="1" applyAlignment="1">
      <alignment horizontal="right" vertical="center"/>
    </xf>
    <xf numFmtId="0" fontId="115" fillId="11" borderId="465" xfId="0" applyFont="1" applyFill="1" applyBorder="1" applyAlignment="1">
      <alignment horizontal="right" vertical="center"/>
    </xf>
    <xf numFmtId="0" fontId="45" fillId="0" borderId="465" xfId="0" applyFont="1" applyBorder="1" applyAlignment="1">
      <alignment horizontal="right" vertical="center"/>
    </xf>
    <xf numFmtId="0" fontId="44" fillId="11" borderId="465" xfId="0" applyFont="1" applyFill="1" applyBorder="1" applyAlignment="1">
      <alignment horizontal="right" vertical="center"/>
    </xf>
    <xf numFmtId="0" fontId="44" fillId="0" borderId="465" xfId="0" applyFont="1" applyBorder="1" applyAlignment="1">
      <alignment horizontal="right" vertical="center"/>
    </xf>
    <xf numFmtId="0" fontId="18" fillId="11" borderId="333" xfId="0" applyFont="1" applyFill="1" applyBorder="1" applyAlignment="1">
      <alignment horizontal="right" vertical="center"/>
    </xf>
    <xf numFmtId="0" fontId="47" fillId="0" borderId="333" xfId="0" applyFont="1" applyBorder="1" applyAlignment="1">
      <alignment horizontal="right" vertical="center"/>
    </xf>
    <xf numFmtId="164" fontId="47" fillId="0" borderId="1" xfId="0" applyNumberFormat="1" applyFont="1" applyBorder="1" applyAlignment="1">
      <alignment horizontal="right" vertical="center"/>
    </xf>
    <xf numFmtId="37" fontId="115" fillId="0" borderId="465" xfId="0" applyNumberFormat="1" applyFont="1" applyBorder="1" applyAlignment="1">
      <alignment horizontal="right" vertical="center"/>
    </xf>
    <xf numFmtId="37" fontId="115" fillId="11" borderId="465" xfId="0" applyNumberFormat="1" applyFont="1" applyFill="1" applyBorder="1" applyAlignment="1">
      <alignment horizontal="right" vertical="center"/>
    </xf>
    <xf numFmtId="37" fontId="45" fillId="0" borderId="465" xfId="0" applyNumberFormat="1" applyFont="1" applyBorder="1" applyAlignment="1">
      <alignment horizontal="right" vertical="center"/>
    </xf>
    <xf numFmtId="37" fontId="44" fillId="11" borderId="465" xfId="0" applyNumberFormat="1" applyFont="1" applyFill="1" applyBorder="1" applyAlignment="1">
      <alignment horizontal="right" vertical="center"/>
    </xf>
    <xf numFmtId="37" fontId="44" fillId="0" borderId="465" xfId="0" applyNumberFormat="1" applyFont="1" applyBorder="1" applyAlignment="1">
      <alignment horizontal="right" vertical="center"/>
    </xf>
    <xf numFmtId="37" fontId="18" fillId="11" borderId="333" xfId="0" applyNumberFormat="1" applyFont="1" applyFill="1" applyBorder="1" applyAlignment="1">
      <alignment horizontal="right" vertical="center"/>
    </xf>
    <xf numFmtId="37" fontId="47" fillId="0" borderId="333" xfId="0" applyNumberFormat="1" applyFont="1" applyBorder="1" applyAlignment="1">
      <alignment horizontal="right" vertical="center"/>
    </xf>
    <xf numFmtId="10" fontId="44" fillId="0" borderId="465" xfId="0" applyNumberFormat="1" applyFont="1" applyBorder="1" applyAlignment="1">
      <alignment horizontal="right" vertical="center"/>
    </xf>
    <xf numFmtId="37" fontId="44" fillId="11" borderId="461" xfId="0" applyNumberFormat="1" applyFont="1" applyFill="1" applyBorder="1" applyAlignment="1">
      <alignment horizontal="right" vertical="center"/>
    </xf>
    <xf numFmtId="37" fontId="44" fillId="0" borderId="461" xfId="0" applyNumberFormat="1" applyFont="1" applyBorder="1" applyAlignment="1">
      <alignment horizontal="right" vertical="center"/>
    </xf>
    <xf numFmtId="37" fontId="49" fillId="11" borderId="461" xfId="0" applyNumberFormat="1" applyFont="1" applyFill="1" applyBorder="1" applyAlignment="1">
      <alignment horizontal="right" vertical="center"/>
    </xf>
    <xf numFmtId="37" fontId="32" fillId="0" borderId="461" xfId="0" applyNumberFormat="1" applyFont="1" applyBorder="1" applyAlignment="1">
      <alignment horizontal="right" vertical="center"/>
    </xf>
    <xf numFmtId="37" fontId="18" fillId="11" borderId="300" xfId="0" applyNumberFormat="1" applyFont="1" applyFill="1" applyBorder="1" applyAlignment="1">
      <alignment horizontal="right" vertical="center"/>
    </xf>
    <xf numFmtId="37" fontId="47" fillId="0" borderId="300" xfId="0" applyNumberFormat="1" applyFont="1" applyBorder="1" applyAlignment="1">
      <alignment horizontal="right" vertical="center"/>
    </xf>
    <xf numFmtId="0" fontId="4" fillId="0" borderId="110" xfId="0" applyFont="1" applyBorder="1" applyAlignment="1">
      <alignment horizontal="left" vertical="center" indent="1"/>
    </xf>
    <xf numFmtId="37" fontId="115" fillId="0" borderId="461" xfId="0" applyNumberFormat="1" applyFont="1" applyBorder="1" applyAlignment="1">
      <alignment horizontal="right" vertical="center"/>
    </xf>
    <xf numFmtId="175" fontId="47" fillId="0" borderId="466" xfId="0" applyNumberFormat="1" applyFont="1" applyBorder="1" applyAlignment="1">
      <alignment horizontal="right" vertical="center"/>
    </xf>
    <xf numFmtId="0" fontId="32" fillId="11" borderId="467" xfId="0" applyFont="1" applyFill="1" applyBorder="1" applyAlignment="1">
      <alignment vertical="center"/>
    </xf>
    <xf numFmtId="0" fontId="4" fillId="11" borderId="213" xfId="0" applyFont="1" applyFill="1" applyBorder="1" applyAlignment="1">
      <alignment horizontal="left" vertical="center" wrapText="1" indent="1"/>
    </xf>
    <xf numFmtId="37" fontId="47" fillId="11" borderId="383" xfId="0" applyNumberFormat="1" applyFont="1" applyFill="1" applyBorder="1" applyAlignment="1">
      <alignment horizontal="right" vertical="center"/>
    </xf>
    <xf numFmtId="175" fontId="47" fillId="11" borderId="294" xfId="0" applyNumberFormat="1" applyFont="1" applyFill="1" applyBorder="1" applyAlignment="1">
      <alignment horizontal="right" vertical="center"/>
    </xf>
    <xf numFmtId="37" fontId="59" fillId="11" borderId="107" xfId="0" applyNumberFormat="1" applyFont="1" applyFill="1" applyBorder="1" applyAlignment="1">
      <alignment horizontal="right" vertical="center"/>
    </xf>
    <xf numFmtId="175" fontId="59" fillId="11" borderId="213" xfId="0" applyNumberFormat="1" applyFont="1" applyFill="1" applyBorder="1" applyAlignment="1">
      <alignment horizontal="right" vertical="center"/>
    </xf>
    <xf numFmtId="175" fontId="47" fillId="11" borderId="466" xfId="0" applyNumberFormat="1" applyFont="1" applyFill="1" applyBorder="1" applyAlignment="1">
      <alignment horizontal="right" vertical="center"/>
    </xf>
    <xf numFmtId="175" fontId="47" fillId="11" borderId="213" xfId="0" applyNumberFormat="1" applyFont="1" applyFill="1" applyBorder="1" applyAlignment="1">
      <alignment horizontal="right" vertical="center"/>
    </xf>
    <xf numFmtId="0" fontId="4" fillId="0" borderId="214" xfId="0" applyFont="1" applyBorder="1" applyAlignment="1">
      <alignment horizontal="left" vertical="center" wrapText="1" indent="2"/>
    </xf>
    <xf numFmtId="174" fontId="47" fillId="0" borderId="108" xfId="0" applyNumberFormat="1" applyFont="1" applyBorder="1" applyAlignment="1">
      <alignment horizontal="right" vertical="center"/>
    </xf>
    <xf numFmtId="175" fontId="47" fillId="0" borderId="214" xfId="0" applyNumberFormat="1" applyFont="1" applyBorder="1" applyAlignment="1">
      <alignment horizontal="right" vertical="center"/>
    </xf>
    <xf numFmtId="174" fontId="59" fillId="0" borderId="108" xfId="0" applyNumberFormat="1" applyFont="1" applyBorder="1" applyAlignment="1">
      <alignment horizontal="right" vertical="center"/>
    </xf>
    <xf numFmtId="175" fontId="59" fillId="0" borderId="214" xfId="0" applyNumberFormat="1" applyFont="1" applyBorder="1" applyAlignment="1">
      <alignment horizontal="right" vertical="center"/>
    </xf>
    <xf numFmtId="174" fontId="47" fillId="0" borderId="7" xfId="0" applyNumberFormat="1" applyFont="1" applyBorder="1" applyAlignment="1">
      <alignment horizontal="right" vertical="center"/>
    </xf>
    <xf numFmtId="0" fontId="4" fillId="0" borderId="145" xfId="0" applyFont="1" applyBorder="1" applyAlignment="1">
      <alignment horizontal="left" vertical="center" wrapText="1" indent="2"/>
    </xf>
    <xf numFmtId="175" fontId="47" fillId="0" borderId="145" xfId="0" applyNumberFormat="1" applyFont="1" applyBorder="1" applyAlignment="1">
      <alignment horizontal="right" vertical="center"/>
    </xf>
    <xf numFmtId="174" fontId="59" fillId="0" borderId="97" xfId="0" applyNumberFormat="1" applyFont="1" applyBorder="1" applyAlignment="1">
      <alignment horizontal="right" vertical="center"/>
    </xf>
    <xf numFmtId="175" fontId="59" fillId="0" borderId="145" xfId="0" applyNumberFormat="1" applyFont="1" applyBorder="1" applyAlignment="1">
      <alignment horizontal="right" vertical="center"/>
    </xf>
    <xf numFmtId="164" fontId="47" fillId="0" borderId="97" xfId="0" applyNumberFormat="1" applyFont="1" applyBorder="1" applyAlignment="1">
      <alignment horizontal="right" vertical="center"/>
    </xf>
    <xf numFmtId="10" fontId="59" fillId="0" borderId="97" xfId="0" applyNumberFormat="1" applyFont="1" applyBorder="1" applyAlignment="1">
      <alignment horizontal="right" vertical="center"/>
    </xf>
    <xf numFmtId="10" fontId="47" fillId="0" borderId="3" xfId="0" applyNumberFormat="1" applyFont="1" applyBorder="1" applyAlignment="1">
      <alignment horizontal="right" vertical="center" wrapText="1"/>
    </xf>
    <xf numFmtId="10" fontId="47" fillId="0" borderId="97" xfId="0" applyNumberFormat="1" applyFont="1" applyBorder="1" applyAlignment="1">
      <alignment horizontal="right" vertical="center"/>
    </xf>
    <xf numFmtId="10" fontId="47" fillId="0" borderId="3" xfId="0" applyNumberFormat="1" applyFont="1" applyBorder="1" applyAlignment="1">
      <alignment horizontal="right" vertical="center"/>
    </xf>
    <xf numFmtId="0" fontId="4" fillId="11" borderId="145" xfId="0" applyFont="1" applyFill="1" applyBorder="1" applyAlignment="1">
      <alignment horizontal="left" vertical="center" wrapText="1" indent="1"/>
    </xf>
    <xf numFmtId="175" fontId="47" fillId="11" borderId="145" xfId="0" applyNumberFormat="1" applyFont="1" applyFill="1" applyBorder="1" applyAlignment="1">
      <alignment horizontal="right" vertical="center"/>
    </xf>
    <xf numFmtId="37" fontId="59" fillId="11" borderId="97" xfId="0" applyNumberFormat="1" applyFont="1" applyFill="1" applyBorder="1" applyAlignment="1">
      <alignment horizontal="right" vertical="center"/>
    </xf>
    <xf numFmtId="175" fontId="59" fillId="11" borderId="145" xfId="0" applyNumberFormat="1" applyFont="1" applyFill="1" applyBorder="1" applyAlignment="1">
      <alignment horizontal="right" vertical="center"/>
    </xf>
    <xf numFmtId="175" fontId="47" fillId="11" borderId="1" xfId="0" applyNumberFormat="1" applyFont="1" applyFill="1" applyBorder="1" applyAlignment="1">
      <alignment horizontal="right" vertical="center"/>
    </xf>
    <xf numFmtId="3" fontId="47" fillId="11" borderId="466" xfId="0" applyNumberFormat="1" applyFont="1" applyFill="1" applyBorder="1" applyAlignment="1">
      <alignment horizontal="right" vertical="center"/>
    </xf>
    <xf numFmtId="165" fontId="47" fillId="0" borderId="7" xfId="0" applyNumberFormat="1" applyFont="1" applyBorder="1" applyAlignment="1">
      <alignment horizontal="right" vertical="center"/>
    </xf>
    <xf numFmtId="165" fontId="47" fillId="0" borderId="214" xfId="0" applyNumberFormat="1" applyFont="1" applyBorder="1" applyAlignment="1">
      <alignment horizontal="right" vertical="center"/>
    </xf>
    <xf numFmtId="165" fontId="47" fillId="0" borderId="11" xfId="0" applyNumberFormat="1" applyFont="1" applyBorder="1" applyAlignment="1">
      <alignment horizontal="right" vertical="center"/>
    </xf>
    <xf numFmtId="165" fontId="47" fillId="0" borderId="3" xfId="0" applyNumberFormat="1" applyFont="1" applyBorder="1" applyAlignment="1">
      <alignment horizontal="right" vertical="center"/>
    </xf>
    <xf numFmtId="165" fontId="47" fillId="11" borderId="3" xfId="0" applyNumberFormat="1" applyFont="1" applyFill="1" applyBorder="1" applyAlignment="1">
      <alignment horizontal="right" vertical="center"/>
    </xf>
    <xf numFmtId="165" fontId="47" fillId="11" borderId="145" xfId="0" applyNumberFormat="1" applyFont="1" applyFill="1" applyBorder="1" applyAlignment="1">
      <alignment horizontal="right" vertical="center"/>
    </xf>
    <xf numFmtId="165" fontId="47" fillId="11" borderId="1" xfId="0" applyNumberFormat="1" applyFont="1" applyFill="1" applyBorder="1" applyAlignment="1">
      <alignment horizontal="right" vertical="center"/>
    </xf>
    <xf numFmtId="0" fontId="4" fillId="11" borderId="468" xfId="0" applyFont="1" applyFill="1" applyBorder="1" applyAlignment="1">
      <alignment horizontal="left" vertical="center" wrapText="1"/>
    </xf>
    <xf numFmtId="3" fontId="3" fillId="11" borderId="466" xfId="0" applyNumberFormat="1" applyFont="1" applyFill="1" applyBorder="1" applyAlignment="1">
      <alignment horizontal="right" vertical="center"/>
    </xf>
    <xf numFmtId="3" fontId="3" fillId="11" borderId="468" xfId="0" applyNumberFormat="1" applyFont="1" applyFill="1" applyBorder="1" applyAlignment="1">
      <alignment horizontal="right" vertical="center"/>
    </xf>
    <xf numFmtId="3" fontId="18" fillId="11" borderId="466" xfId="0" applyNumberFormat="1" applyFont="1" applyFill="1" applyBorder="1" applyAlignment="1">
      <alignment horizontal="right" vertical="center"/>
    </xf>
    <xf numFmtId="167" fontId="3" fillId="0" borderId="108" xfId="0" applyNumberFormat="1" applyFont="1" applyBorder="1" applyAlignment="1">
      <alignment horizontal="right" vertical="center"/>
    </xf>
    <xf numFmtId="167" fontId="3" fillId="0" borderId="11" xfId="0" applyNumberFormat="1" applyFont="1" applyBorder="1" applyAlignment="1">
      <alignment horizontal="right" vertical="center"/>
    </xf>
    <xf numFmtId="167" fontId="3" fillId="0" borderId="8" xfId="0" applyNumberFormat="1" applyFont="1" applyBorder="1" applyAlignment="1">
      <alignment horizontal="right" vertical="center"/>
    </xf>
    <xf numFmtId="167" fontId="3" fillId="0" borderId="214" xfId="0" applyNumberFormat="1" applyFont="1" applyBorder="1" applyAlignment="1">
      <alignment horizontal="right" vertical="center"/>
    </xf>
    <xf numFmtId="167" fontId="18" fillId="0" borderId="11" xfId="0" applyNumberFormat="1" applyFont="1" applyBorder="1" applyAlignment="1">
      <alignment horizontal="right" vertical="center"/>
    </xf>
    <xf numFmtId="167" fontId="3" fillId="0" borderId="136" xfId="0" applyNumberFormat="1" applyFont="1" applyBorder="1" applyAlignment="1">
      <alignment horizontal="right" vertical="center"/>
    </xf>
    <xf numFmtId="167" fontId="3" fillId="0" borderId="10" xfId="0" applyNumberFormat="1" applyFont="1" applyBorder="1" applyAlignment="1">
      <alignment horizontal="right" vertical="center"/>
    </xf>
    <xf numFmtId="167" fontId="3" fillId="0" borderId="13" xfId="0" applyNumberFormat="1" applyFont="1" applyBorder="1" applyAlignment="1">
      <alignment horizontal="right" vertical="center"/>
    </xf>
    <xf numFmtId="167" fontId="3" fillId="0" borderId="220" xfId="0" applyNumberFormat="1" applyFont="1" applyBorder="1" applyAlignment="1">
      <alignment horizontal="right" vertical="center"/>
    </xf>
    <xf numFmtId="167" fontId="18" fillId="0" borderId="10" xfId="0" applyNumberFormat="1" applyFont="1" applyBorder="1" applyAlignment="1">
      <alignment horizontal="right" vertical="center"/>
    </xf>
    <xf numFmtId="0" fontId="44" fillId="11" borderId="469" xfId="0" applyFont="1" applyFill="1" applyBorder="1" applyAlignment="1">
      <alignment horizontal="right" vertical="center"/>
    </xf>
    <xf numFmtId="0" fontId="44" fillId="11" borderId="470" xfId="0" applyFont="1" applyFill="1" applyBorder="1" applyAlignment="1">
      <alignment horizontal="right" vertical="center"/>
    </xf>
    <xf numFmtId="0" fontId="8" fillId="0" borderId="11" xfId="0" applyFont="1" applyBorder="1" applyAlignment="1">
      <alignment horizontal="left" vertical="center" wrapText="1"/>
    </xf>
    <xf numFmtId="0" fontId="8" fillId="0" borderId="1" xfId="0" applyFont="1" applyBorder="1" applyAlignment="1">
      <alignment horizontal="left" vertical="center" wrapText="1" indent="2"/>
    </xf>
    <xf numFmtId="0" fontId="8" fillId="0" borderId="1" xfId="0" applyFont="1" applyBorder="1" applyAlignment="1">
      <alignment horizontal="left" vertical="center" wrapText="1"/>
    </xf>
    <xf numFmtId="0" fontId="8" fillId="0" borderId="11" xfId="0" applyFont="1" applyBorder="1" applyAlignment="1">
      <alignment horizontal="right" vertical="center"/>
    </xf>
    <xf numFmtId="0" fontId="121" fillId="0" borderId="0" xfId="0" applyFont="1"/>
    <xf numFmtId="0" fontId="4" fillId="11" borderId="258" xfId="0" applyFont="1" applyFill="1" applyBorder="1" applyAlignment="1">
      <alignment horizontal="left" vertical="center" wrapText="1" indent="1"/>
    </xf>
    <xf numFmtId="37" fontId="47" fillId="11" borderId="466" xfId="0" applyNumberFormat="1" applyFont="1" applyFill="1" applyBorder="1" applyAlignment="1">
      <alignment horizontal="right" vertical="center"/>
    </xf>
    <xf numFmtId="3" fontId="45" fillId="11" borderId="259" xfId="0" applyNumberFormat="1" applyFont="1" applyFill="1" applyBorder="1" applyAlignment="1">
      <alignment horizontal="right" vertical="center"/>
    </xf>
    <xf numFmtId="3" fontId="45" fillId="11" borderId="260" xfId="0" applyNumberFormat="1" applyFont="1" applyFill="1" applyBorder="1" applyAlignment="1">
      <alignment horizontal="right" vertical="center"/>
    </xf>
    <xf numFmtId="0" fontId="45" fillId="11" borderId="261" xfId="0" applyFont="1" applyFill="1" applyBorder="1" applyAlignment="1">
      <alignment horizontal="right" vertical="center"/>
    </xf>
    <xf numFmtId="3" fontId="47" fillId="11" borderId="471" xfId="21" applyNumberFormat="1" applyFont="1" applyFill="1" applyBorder="1" applyAlignment="1">
      <alignment horizontal="right" vertical="center"/>
    </xf>
    <xf numFmtId="3" fontId="47" fillId="11" borderId="472" xfId="21" applyNumberFormat="1" applyFont="1" applyFill="1" applyBorder="1" applyAlignment="1">
      <alignment horizontal="right" vertical="center"/>
    </xf>
    <xf numFmtId="3" fontId="44" fillId="11" borderId="473" xfId="0" applyNumberFormat="1" applyFont="1" applyFill="1" applyBorder="1" applyAlignment="1">
      <alignment horizontal="right" vertical="center"/>
    </xf>
    <xf numFmtId="0" fontId="44" fillId="11" borderId="474" xfId="0" applyFont="1" applyFill="1" applyBorder="1" applyAlignment="1">
      <alignment horizontal="right" vertical="center"/>
    </xf>
    <xf numFmtId="3" fontId="44" fillId="11" borderId="474" xfId="0" applyNumberFormat="1" applyFont="1" applyFill="1" applyBorder="1" applyAlignment="1">
      <alignment horizontal="right" vertical="center"/>
    </xf>
    <xf numFmtId="3" fontId="4" fillId="0" borderId="474" xfId="0" applyNumberFormat="1" applyFont="1" applyBorder="1" applyAlignment="1">
      <alignment horizontal="right" vertical="center" wrapText="1"/>
    </xf>
    <xf numFmtId="0" fontId="4" fillId="0" borderId="474" xfId="0" applyFont="1" applyBorder="1" applyAlignment="1">
      <alignment horizontal="right" vertical="center" wrapText="1"/>
    </xf>
    <xf numFmtId="3" fontId="45" fillId="0" borderId="262" xfId="0" applyNumberFormat="1" applyFont="1" applyBorder="1" applyAlignment="1">
      <alignment horizontal="right" vertical="center"/>
    </xf>
    <xf numFmtId="3" fontId="45" fillId="0" borderId="263" xfId="0" applyNumberFormat="1" applyFont="1" applyBorder="1" applyAlignment="1">
      <alignment horizontal="right" vertical="center"/>
    </xf>
    <xf numFmtId="0" fontId="45" fillId="0" borderId="262" xfId="0" applyFont="1" applyBorder="1" applyAlignment="1">
      <alignment horizontal="right" vertical="center"/>
    </xf>
    <xf numFmtId="0" fontId="45" fillId="0" borderId="264" xfId="0" applyFont="1" applyBorder="1" applyAlignment="1">
      <alignment horizontal="right" vertical="center"/>
    </xf>
    <xf numFmtId="174" fontId="47" fillId="0" borderId="475" xfId="0" applyNumberFormat="1" applyFont="1" applyBorder="1" applyAlignment="1">
      <alignment horizontal="right" vertical="center"/>
    </xf>
    <xf numFmtId="175" fontId="47" fillId="0" borderId="476" xfId="0" applyNumberFormat="1" applyFont="1" applyBorder="1" applyAlignment="1">
      <alignment horizontal="right" vertical="center"/>
    </xf>
    <xf numFmtId="3" fontId="45" fillId="0" borderId="249" xfId="0" applyNumberFormat="1" applyFont="1" applyBorder="1" applyAlignment="1">
      <alignment horizontal="right" vertical="center"/>
    </xf>
    <xf numFmtId="3" fontId="45" fillId="0" borderId="265" xfId="0" applyNumberFormat="1" applyFont="1" applyBorder="1" applyAlignment="1">
      <alignment horizontal="right" vertical="center"/>
    </xf>
    <xf numFmtId="0" fontId="45" fillId="0" borderId="249" xfId="0" applyFont="1" applyBorder="1" applyAlignment="1">
      <alignment horizontal="right" vertical="center"/>
    </xf>
    <xf numFmtId="0" fontId="45" fillId="0" borderId="256" xfId="0" applyFont="1" applyBorder="1" applyAlignment="1">
      <alignment horizontal="right" vertical="center"/>
    </xf>
    <xf numFmtId="0" fontId="47" fillId="0" borderId="475" xfId="0" applyFont="1" applyBorder="1" applyAlignment="1">
      <alignment horizontal="right" vertical="center"/>
    </xf>
    <xf numFmtId="0" fontId="8" fillId="0" borderId="0" xfId="0" applyFont="1" applyAlignment="1">
      <alignment horizontal="right" vertical="center"/>
    </xf>
    <xf numFmtId="10" fontId="8" fillId="0" borderId="0" xfId="0" applyNumberFormat="1" applyFont="1" applyAlignment="1">
      <alignment horizontal="right" vertical="center"/>
    </xf>
    <xf numFmtId="175" fontId="47" fillId="11" borderId="76" xfId="0" applyNumberFormat="1" applyFont="1" applyFill="1" applyBorder="1" applyAlignment="1">
      <alignment horizontal="right" vertical="center"/>
    </xf>
    <xf numFmtId="3" fontId="32" fillId="11" borderId="266" xfId="0" applyNumberFormat="1" applyFont="1" applyFill="1" applyBorder="1" applyAlignment="1">
      <alignment horizontal="right" vertical="center"/>
    </xf>
    <xf numFmtId="3" fontId="32" fillId="11" borderId="260" xfId="0" applyNumberFormat="1" applyFont="1" applyFill="1" applyBorder="1" applyAlignment="1">
      <alignment horizontal="right" vertical="center"/>
    </xf>
    <xf numFmtId="3" fontId="32" fillId="0" borderId="262" xfId="0" applyNumberFormat="1" applyFont="1" applyBorder="1" applyAlignment="1">
      <alignment horizontal="right" vertical="center"/>
    </xf>
    <xf numFmtId="3" fontId="32" fillId="0" borderId="263" xfId="0" applyNumberFormat="1" applyFont="1" applyBorder="1" applyAlignment="1">
      <alignment horizontal="right" vertical="center"/>
    </xf>
    <xf numFmtId="0" fontId="32" fillId="0" borderId="262" xfId="0" applyFont="1" applyBorder="1" applyAlignment="1">
      <alignment horizontal="right" vertical="center"/>
    </xf>
    <xf numFmtId="0" fontId="32" fillId="0" borderId="264" xfId="0" applyFont="1" applyBorder="1" applyAlignment="1">
      <alignment horizontal="right" vertical="center"/>
    </xf>
    <xf numFmtId="0" fontId="4" fillId="0" borderId="482" xfId="0" applyFont="1" applyBorder="1" applyAlignment="1">
      <alignment horizontal="left" vertical="center" wrapText="1" indent="1"/>
    </xf>
    <xf numFmtId="3" fontId="44" fillId="0" borderId="483" xfId="0" applyNumberFormat="1" applyFont="1" applyBorder="1" applyAlignment="1">
      <alignment horizontal="right" vertical="center"/>
    </xf>
    <xf numFmtId="0" fontId="44" fillId="0" borderId="484" xfId="0" applyFont="1" applyBorder="1" applyAlignment="1">
      <alignment horizontal="right" vertical="center"/>
    </xf>
    <xf numFmtId="164" fontId="44" fillId="0" borderId="484" xfId="0" applyNumberFormat="1" applyFont="1" applyBorder="1" applyAlignment="1">
      <alignment horizontal="right" vertical="center"/>
    </xf>
    <xf numFmtId="0" fontId="4" fillId="0" borderId="476" xfId="0" applyFont="1" applyBorder="1" applyAlignment="1">
      <alignment horizontal="left" vertical="center" wrapText="1" indent="1"/>
    </xf>
    <xf numFmtId="3" fontId="32" fillId="0" borderId="249" xfId="0" applyNumberFormat="1" applyFont="1" applyBorder="1" applyAlignment="1">
      <alignment horizontal="right" vertical="center"/>
    </xf>
    <xf numFmtId="3" fontId="32" fillId="0" borderId="265" xfId="0" applyNumberFormat="1" applyFont="1" applyBorder="1" applyAlignment="1">
      <alignment horizontal="right" vertical="center"/>
    </xf>
    <xf numFmtId="0" fontId="32" fillId="0" borderId="249" xfId="0" applyFont="1" applyBorder="1" applyAlignment="1">
      <alignment horizontal="right" vertical="center"/>
    </xf>
    <xf numFmtId="165" fontId="32" fillId="0" borderId="256" xfId="0" applyNumberFormat="1" applyFont="1" applyBorder="1" applyAlignment="1">
      <alignment horizontal="right" vertical="center"/>
    </xf>
    <xf numFmtId="175" fontId="47" fillId="0" borderId="485" xfId="0" applyNumberFormat="1" applyFont="1" applyBorder="1" applyAlignment="1">
      <alignment horizontal="right" vertical="center"/>
    </xf>
    <xf numFmtId="165" fontId="32" fillId="0" borderId="249" xfId="0" applyNumberFormat="1" applyFont="1" applyBorder="1" applyAlignment="1">
      <alignment horizontal="right" vertical="center"/>
    </xf>
    <xf numFmtId="0" fontId="4" fillId="0" borderId="486" xfId="0" applyFont="1" applyBorder="1" applyAlignment="1">
      <alignment horizontal="left" vertical="center" wrapText="1" indent="1"/>
    </xf>
    <xf numFmtId="0" fontId="47" fillId="0" borderId="485" xfId="0" applyFont="1" applyBorder="1" applyAlignment="1">
      <alignment horizontal="right" vertical="center"/>
    </xf>
    <xf numFmtId="3" fontId="44" fillId="0" borderId="487" xfId="0" applyNumberFormat="1" applyFont="1" applyBorder="1" applyAlignment="1">
      <alignment horizontal="right" vertical="center"/>
    </xf>
    <xf numFmtId="0" fontId="44" fillId="0" borderId="488" xfId="0" applyFont="1" applyBorder="1" applyAlignment="1">
      <alignment horizontal="right" vertical="center"/>
    </xf>
    <xf numFmtId="164" fontId="44" fillId="0" borderId="488" xfId="0" applyNumberFormat="1" applyFont="1" applyBorder="1" applyAlignment="1">
      <alignment horizontal="right" vertical="center"/>
    </xf>
    <xf numFmtId="0" fontId="4" fillId="0" borderId="485" xfId="0" applyFont="1" applyBorder="1" applyAlignment="1">
      <alignment horizontal="left" vertical="center" wrapText="1" indent="1"/>
    </xf>
    <xf numFmtId="175" fontId="47" fillId="0" borderId="489" xfId="0" applyNumberFormat="1" applyFont="1" applyBorder="1" applyAlignment="1">
      <alignment horizontal="right" vertical="center"/>
    </xf>
    <xf numFmtId="0" fontId="4" fillId="0" borderId="490" xfId="0" applyFont="1" applyBorder="1" applyAlignment="1">
      <alignment horizontal="left" vertical="center" wrapText="1" indent="1"/>
    </xf>
    <xf numFmtId="0" fontId="47" fillId="0" borderId="489" xfId="0" applyFont="1" applyBorder="1" applyAlignment="1">
      <alignment horizontal="right" vertical="center"/>
    </xf>
    <xf numFmtId="3" fontId="44" fillId="0" borderId="491" xfId="0" applyNumberFormat="1" applyFont="1" applyBorder="1" applyAlignment="1">
      <alignment horizontal="right" vertical="center"/>
    </xf>
    <xf numFmtId="0" fontId="44" fillId="0" borderId="492" xfId="0" applyFont="1" applyBorder="1" applyAlignment="1">
      <alignment horizontal="right" vertical="center"/>
    </xf>
    <xf numFmtId="164" fontId="44" fillId="0" borderId="492" xfId="0" applyNumberFormat="1" applyFont="1" applyBorder="1" applyAlignment="1">
      <alignment horizontal="right" vertical="center"/>
    </xf>
    <xf numFmtId="0" fontId="4" fillId="0" borderId="489" xfId="0" applyFont="1" applyBorder="1" applyAlignment="1">
      <alignment horizontal="left" vertical="center" wrapText="1" indent="1"/>
    </xf>
    <xf numFmtId="175" fontId="47" fillId="0" borderId="493" xfId="0" applyNumberFormat="1" applyFont="1" applyBorder="1" applyAlignment="1">
      <alignment horizontal="right" vertical="center"/>
    </xf>
    <xf numFmtId="0" fontId="32" fillId="0" borderId="256" xfId="0" applyFont="1" applyBorder="1" applyAlignment="1">
      <alignment horizontal="right" vertical="center"/>
    </xf>
    <xf numFmtId="0" fontId="4" fillId="0" borderId="494" xfId="0" applyFont="1" applyBorder="1" applyAlignment="1">
      <alignment horizontal="left" vertical="center" wrapText="1" indent="1"/>
    </xf>
    <xf numFmtId="0" fontId="47" fillId="0" borderId="493" xfId="0" applyFont="1" applyBorder="1" applyAlignment="1">
      <alignment horizontal="right" vertical="center"/>
    </xf>
    <xf numFmtId="3" fontId="44" fillId="0" borderId="495" xfId="0" applyNumberFormat="1" applyFont="1" applyBorder="1" applyAlignment="1">
      <alignment horizontal="right" vertical="center"/>
    </xf>
    <xf numFmtId="0" fontId="44" fillId="0" borderId="496" xfId="0" applyFont="1" applyBorder="1" applyAlignment="1">
      <alignment horizontal="right" vertical="center"/>
    </xf>
    <xf numFmtId="164" fontId="44" fillId="0" borderId="496" xfId="0" applyNumberFormat="1" applyFont="1" applyBorder="1" applyAlignment="1">
      <alignment horizontal="right" vertical="center"/>
    </xf>
    <xf numFmtId="0" fontId="4" fillId="0" borderId="493" xfId="0" applyFont="1" applyBorder="1" applyAlignment="1">
      <alignment horizontal="left" vertical="center" wrapText="1" indent="1"/>
    </xf>
    <xf numFmtId="165" fontId="32" fillId="0" borderId="264" xfId="0" applyNumberFormat="1" applyFont="1" applyBorder="1" applyAlignment="1">
      <alignment horizontal="right" vertical="center"/>
    </xf>
    <xf numFmtId="175" fontId="47" fillId="0" borderId="498" xfId="0" applyNumberFormat="1" applyFont="1" applyBorder="1" applyAlignment="1">
      <alignment horizontal="right" vertical="center"/>
    </xf>
    <xf numFmtId="0" fontId="4" fillId="0" borderId="499" xfId="0" applyFont="1" applyBorder="1" applyAlignment="1">
      <alignment horizontal="left" vertical="center" wrapText="1" indent="1"/>
    </xf>
    <xf numFmtId="0" fontId="47" fillId="0" borderId="498" xfId="0" applyFont="1" applyBorder="1" applyAlignment="1">
      <alignment horizontal="right" vertical="center"/>
    </xf>
    <xf numFmtId="3" fontId="44" fillId="0" borderId="500" xfId="0" applyNumberFormat="1" applyFont="1" applyBorder="1" applyAlignment="1">
      <alignment horizontal="right" vertical="center"/>
    </xf>
    <xf numFmtId="0" fontId="44" fillId="0" borderId="501" xfId="0" applyFont="1" applyBorder="1" applyAlignment="1">
      <alignment horizontal="right" vertical="center"/>
    </xf>
    <xf numFmtId="164" fontId="44" fillId="0" borderId="501" xfId="0" applyNumberFormat="1" applyFont="1" applyBorder="1" applyAlignment="1">
      <alignment horizontal="right" vertical="center"/>
    </xf>
    <xf numFmtId="0" fontId="4" fillId="0" borderId="498" xfId="0" applyFont="1" applyBorder="1" applyAlignment="1">
      <alignment horizontal="left" vertical="center" wrapText="1" indent="1"/>
    </xf>
    <xf numFmtId="175" fontId="47" fillId="0" borderId="502" xfId="0" applyNumberFormat="1" applyFont="1" applyBorder="1" applyAlignment="1">
      <alignment horizontal="right" vertical="center"/>
    </xf>
    <xf numFmtId="0" fontId="4" fillId="0" borderId="503" xfId="0" applyFont="1" applyBorder="1" applyAlignment="1">
      <alignment horizontal="left" vertical="center" wrapText="1" indent="1"/>
    </xf>
    <xf numFmtId="0" fontId="47" fillId="0" borderId="502" xfId="0" applyFont="1" applyBorder="1" applyAlignment="1">
      <alignment horizontal="right" vertical="center"/>
    </xf>
    <xf numFmtId="3" fontId="44" fillId="0" borderId="504" xfId="0" applyNumberFormat="1" applyFont="1" applyBorder="1" applyAlignment="1">
      <alignment horizontal="right" vertical="center"/>
    </xf>
    <xf numFmtId="0" fontId="44" fillId="0" borderId="505" xfId="0" applyFont="1" applyBorder="1" applyAlignment="1">
      <alignment horizontal="right" vertical="center"/>
    </xf>
    <xf numFmtId="164" fontId="44" fillId="0" borderId="505" xfId="0" applyNumberFormat="1" applyFont="1" applyBorder="1" applyAlignment="1">
      <alignment horizontal="right" vertical="center"/>
    </xf>
    <xf numFmtId="0" fontId="4" fillId="0" borderId="502" xfId="0" applyFont="1" applyBorder="1" applyAlignment="1">
      <alignment horizontal="left" vertical="center" wrapText="1" indent="1"/>
    </xf>
    <xf numFmtId="175" fontId="47" fillId="0" borderId="506" xfId="0" applyNumberFormat="1" applyFont="1" applyBorder="1" applyAlignment="1">
      <alignment horizontal="right" vertical="center"/>
    </xf>
    <xf numFmtId="0" fontId="4" fillId="0" borderId="507" xfId="0" applyFont="1" applyBorder="1" applyAlignment="1">
      <alignment horizontal="left" vertical="center" wrapText="1" indent="1"/>
    </xf>
    <xf numFmtId="0" fontId="47" fillId="0" borderId="506" xfId="0" applyFont="1" applyBorder="1" applyAlignment="1">
      <alignment horizontal="right" vertical="center"/>
    </xf>
    <xf numFmtId="3" fontId="44" fillId="0" borderId="508" xfId="0" applyNumberFormat="1" applyFont="1" applyBorder="1" applyAlignment="1">
      <alignment horizontal="right" vertical="center"/>
    </xf>
    <xf numFmtId="0" fontId="44" fillId="0" borderId="509" xfId="0" applyFont="1" applyBorder="1" applyAlignment="1">
      <alignment horizontal="right" vertical="center"/>
    </xf>
    <xf numFmtId="164" fontId="44" fillId="0" borderId="509" xfId="0" applyNumberFormat="1" applyFont="1" applyBorder="1" applyAlignment="1">
      <alignment horizontal="right" vertical="center"/>
    </xf>
    <xf numFmtId="0" fontId="4" fillId="0" borderId="506" xfId="0" applyFont="1" applyBorder="1" applyAlignment="1">
      <alignment horizontal="left" vertical="center" wrapText="1" indent="1"/>
    </xf>
    <xf numFmtId="165" fontId="32" fillId="0" borderId="262" xfId="0" applyNumberFormat="1" applyFont="1" applyBorder="1" applyAlignment="1">
      <alignment horizontal="right" vertical="center"/>
    </xf>
    <xf numFmtId="175" fontId="47" fillId="0" borderId="510" xfId="0" applyNumberFormat="1" applyFont="1" applyBorder="1" applyAlignment="1">
      <alignment horizontal="right" vertical="center"/>
    </xf>
    <xf numFmtId="0" fontId="4" fillId="0" borderId="511" xfId="0" applyFont="1" applyBorder="1" applyAlignment="1">
      <alignment horizontal="left" vertical="center" wrapText="1" indent="1"/>
    </xf>
    <xf numFmtId="3" fontId="44" fillId="0" borderId="512" xfId="0" applyNumberFormat="1" applyFont="1" applyBorder="1" applyAlignment="1">
      <alignment horizontal="right" vertical="center"/>
    </xf>
    <xf numFmtId="0" fontId="44" fillId="0" borderId="513" xfId="0" applyFont="1" applyBorder="1" applyAlignment="1">
      <alignment horizontal="right" vertical="center"/>
    </xf>
    <xf numFmtId="164" fontId="44" fillId="0" borderId="513" xfId="0" applyNumberFormat="1" applyFont="1" applyBorder="1" applyAlignment="1">
      <alignment horizontal="right" vertical="center"/>
    </xf>
    <xf numFmtId="0" fontId="4" fillId="0" borderId="510" xfId="0" applyFont="1" applyBorder="1" applyAlignment="1">
      <alignment horizontal="left" vertical="center" wrapText="1" indent="1"/>
    </xf>
    <xf numFmtId="175" fontId="47" fillId="0" borderId="514" xfId="0" applyNumberFormat="1" applyFont="1" applyBorder="1" applyAlignment="1">
      <alignment horizontal="right" vertical="center"/>
    </xf>
    <xf numFmtId="0" fontId="4" fillId="0" borderId="515" xfId="0" applyFont="1" applyBorder="1" applyAlignment="1">
      <alignment horizontal="left" vertical="center" wrapText="1" indent="1"/>
    </xf>
    <xf numFmtId="0" fontId="47" fillId="0" borderId="514" xfId="0" applyFont="1" applyBorder="1" applyAlignment="1">
      <alignment horizontal="right" vertical="center"/>
    </xf>
    <xf numFmtId="3" fontId="44" fillId="0" borderId="516" xfId="0" applyNumberFormat="1" applyFont="1" applyBorder="1" applyAlignment="1">
      <alignment horizontal="right" vertical="center"/>
    </xf>
    <xf numFmtId="0" fontId="44" fillId="0" borderId="517" xfId="0" applyFont="1" applyBorder="1" applyAlignment="1">
      <alignment horizontal="right" vertical="center"/>
    </xf>
    <xf numFmtId="164" fontId="44" fillId="0" borderId="517" xfId="0" applyNumberFormat="1" applyFont="1" applyBorder="1" applyAlignment="1">
      <alignment horizontal="right" vertical="center"/>
    </xf>
    <xf numFmtId="0" fontId="4" fillId="0" borderId="514" xfId="0" applyFont="1" applyBorder="1" applyAlignment="1">
      <alignment horizontal="left" vertical="center" wrapText="1" indent="1"/>
    </xf>
    <xf numFmtId="175" fontId="47" fillId="0" borderId="518" xfId="0" applyNumberFormat="1" applyFont="1" applyBorder="1" applyAlignment="1">
      <alignment horizontal="right" vertical="center"/>
    </xf>
    <xf numFmtId="0" fontId="4" fillId="0" borderId="519" xfId="0" applyFont="1" applyBorder="1" applyAlignment="1">
      <alignment horizontal="left" vertical="center" wrapText="1" indent="1"/>
    </xf>
    <xf numFmtId="0" fontId="47" fillId="0" borderId="518" xfId="0" applyFont="1" applyBorder="1" applyAlignment="1">
      <alignment horizontal="right" vertical="center"/>
    </xf>
    <xf numFmtId="3" fontId="44" fillId="0" borderId="520" xfId="0" applyNumberFormat="1" applyFont="1" applyBorder="1" applyAlignment="1">
      <alignment horizontal="right" vertical="center"/>
    </xf>
    <xf numFmtId="0" fontId="44" fillId="0" borderId="521" xfId="0" applyFont="1" applyBorder="1" applyAlignment="1">
      <alignment horizontal="right" vertical="center"/>
    </xf>
    <xf numFmtId="164" fontId="44" fillId="0" borderId="521" xfId="0" applyNumberFormat="1" applyFont="1" applyBorder="1" applyAlignment="1">
      <alignment horizontal="right" vertical="center"/>
    </xf>
    <xf numFmtId="0" fontId="4" fillId="0" borderId="518" xfId="0" applyFont="1" applyBorder="1" applyAlignment="1">
      <alignment horizontal="left" vertical="center" wrapText="1" indent="1"/>
    </xf>
    <xf numFmtId="175" fontId="47" fillId="0" borderId="522" xfId="0" applyNumberFormat="1" applyFont="1" applyBorder="1" applyAlignment="1">
      <alignment horizontal="right" vertical="center"/>
    </xf>
    <xf numFmtId="0" fontId="4" fillId="0" borderId="523" xfId="0" applyFont="1" applyBorder="1" applyAlignment="1">
      <alignment horizontal="left" vertical="center" wrapText="1" indent="1"/>
    </xf>
    <xf numFmtId="0" fontId="47" fillId="0" borderId="522" xfId="0" applyFont="1" applyBorder="1" applyAlignment="1">
      <alignment horizontal="right" vertical="center"/>
    </xf>
    <xf numFmtId="3" fontId="44" fillId="0" borderId="524" xfId="0" applyNumberFormat="1" applyFont="1" applyBorder="1" applyAlignment="1">
      <alignment horizontal="right" vertical="center"/>
    </xf>
    <xf numFmtId="0" fontId="44" fillId="0" borderId="525" xfId="0" applyFont="1" applyBorder="1" applyAlignment="1">
      <alignment horizontal="right" vertical="center"/>
    </xf>
    <xf numFmtId="164" fontId="44" fillId="0" borderId="525" xfId="0" applyNumberFormat="1" applyFont="1" applyBorder="1" applyAlignment="1">
      <alignment horizontal="right" vertical="center"/>
    </xf>
    <xf numFmtId="0" fontId="4" fillId="0" borderId="522" xfId="0" applyFont="1" applyBorder="1" applyAlignment="1">
      <alignment horizontal="left" vertical="center" wrapText="1" indent="1"/>
    </xf>
    <xf numFmtId="3" fontId="32" fillId="11" borderId="267" xfId="0" applyNumberFormat="1" applyFont="1" applyFill="1" applyBorder="1" applyAlignment="1">
      <alignment horizontal="right" vertical="center"/>
    </xf>
    <xf numFmtId="175" fontId="47" fillId="0" borderId="526" xfId="0" applyNumberFormat="1" applyFont="1" applyBorder="1" applyAlignment="1">
      <alignment horizontal="right" vertical="center"/>
    </xf>
    <xf numFmtId="0" fontId="4" fillId="0" borderId="527" xfId="0" applyFont="1" applyBorder="1" applyAlignment="1">
      <alignment horizontal="left" vertical="center" wrapText="1" indent="1"/>
    </xf>
    <xf numFmtId="0" fontId="47" fillId="0" borderId="526" xfId="0" applyFont="1" applyBorder="1" applyAlignment="1">
      <alignment horizontal="right" vertical="center"/>
    </xf>
    <xf numFmtId="3" fontId="44" fillId="0" borderId="528" xfId="0" applyNumberFormat="1" applyFont="1" applyBorder="1" applyAlignment="1">
      <alignment horizontal="right" vertical="center"/>
    </xf>
    <xf numFmtId="0" fontId="44" fillId="0" borderId="529" xfId="0" applyFont="1" applyBorder="1" applyAlignment="1">
      <alignment horizontal="right" vertical="center"/>
    </xf>
    <xf numFmtId="164" fontId="44" fillId="0" borderId="529" xfId="0" applyNumberFormat="1" applyFont="1" applyBorder="1" applyAlignment="1">
      <alignment horizontal="right" vertical="center"/>
    </xf>
    <xf numFmtId="0" fontId="4" fillId="0" borderId="526" xfId="0" applyFont="1" applyBorder="1" applyAlignment="1">
      <alignment horizontal="left" vertical="center" wrapText="1" indent="1"/>
    </xf>
    <xf numFmtId="175" fontId="47" fillId="0" borderId="530" xfId="0" applyNumberFormat="1" applyFont="1" applyBorder="1" applyAlignment="1">
      <alignment horizontal="right" vertical="center"/>
    </xf>
    <xf numFmtId="0" fontId="4" fillId="0" borderId="531" xfId="0" applyFont="1" applyBorder="1" applyAlignment="1">
      <alignment horizontal="left" vertical="center" wrapText="1" indent="1"/>
    </xf>
    <xf numFmtId="0" fontId="47" fillId="0" borderId="530" xfId="0" applyFont="1" applyBorder="1" applyAlignment="1">
      <alignment horizontal="right" vertical="center"/>
    </xf>
    <xf numFmtId="3" fontId="44" fillId="0" borderId="532" xfId="0" applyNumberFormat="1" applyFont="1" applyBorder="1" applyAlignment="1">
      <alignment horizontal="right" vertical="center"/>
    </xf>
    <xf numFmtId="0" fontId="44" fillId="0" borderId="533" xfId="0" applyFont="1" applyBorder="1" applyAlignment="1">
      <alignment horizontal="right" vertical="center"/>
    </xf>
    <xf numFmtId="164" fontId="44" fillId="0" borderId="533" xfId="0" applyNumberFormat="1" applyFont="1" applyBorder="1" applyAlignment="1">
      <alignment horizontal="right" vertical="center"/>
    </xf>
    <xf numFmtId="0" fontId="4" fillId="0" borderId="530" xfId="0" applyFont="1" applyBorder="1" applyAlignment="1">
      <alignment horizontal="left" vertical="center" wrapText="1" indent="1"/>
    </xf>
    <xf numFmtId="175" fontId="47" fillId="0" borderId="534" xfId="0" applyNumberFormat="1" applyFont="1" applyBorder="1" applyAlignment="1">
      <alignment horizontal="right" vertical="center"/>
    </xf>
    <xf numFmtId="0" fontId="4" fillId="0" borderId="535" xfId="0" applyFont="1" applyBorder="1" applyAlignment="1">
      <alignment horizontal="left" vertical="center" wrapText="1" indent="1"/>
    </xf>
    <xf numFmtId="0" fontId="47" fillId="0" borderId="534" xfId="0" applyFont="1" applyBorder="1" applyAlignment="1">
      <alignment horizontal="right" vertical="center"/>
    </xf>
    <xf numFmtId="3" fontId="44" fillId="0" borderId="536" xfId="0" applyNumberFormat="1" applyFont="1" applyBorder="1" applyAlignment="1">
      <alignment horizontal="right" vertical="center"/>
    </xf>
    <xf numFmtId="0" fontId="44" fillId="0" borderId="537" xfId="0" applyFont="1" applyBorder="1" applyAlignment="1">
      <alignment horizontal="right" vertical="center"/>
    </xf>
    <xf numFmtId="164" fontId="44" fillId="0" borderId="537" xfId="0" applyNumberFormat="1" applyFont="1" applyBorder="1" applyAlignment="1">
      <alignment horizontal="right" vertical="center"/>
    </xf>
    <xf numFmtId="0" fontId="4" fillId="0" borderId="534" xfId="0" applyFont="1" applyBorder="1" applyAlignment="1">
      <alignment horizontal="left" vertical="center" wrapText="1" indent="1"/>
    </xf>
    <xf numFmtId="175" fontId="47" fillId="0" borderId="538" xfId="0" applyNumberFormat="1" applyFont="1" applyBorder="1" applyAlignment="1">
      <alignment horizontal="right" vertical="center"/>
    </xf>
    <xf numFmtId="0" fontId="4" fillId="0" borderId="539" xfId="0" applyFont="1" applyBorder="1" applyAlignment="1">
      <alignment horizontal="left" vertical="center" wrapText="1" indent="1"/>
    </xf>
    <xf numFmtId="0" fontId="47" fillId="0" borderId="538" xfId="0" applyFont="1" applyBorder="1" applyAlignment="1">
      <alignment horizontal="right" vertical="center"/>
    </xf>
    <xf numFmtId="3" fontId="44" fillId="0" borderId="540" xfId="0" applyNumberFormat="1" applyFont="1" applyBorder="1" applyAlignment="1">
      <alignment horizontal="right" vertical="center"/>
    </xf>
    <xf numFmtId="0" fontId="44" fillId="0" borderId="541" xfId="0" applyFont="1" applyBorder="1" applyAlignment="1">
      <alignment horizontal="right" vertical="center"/>
    </xf>
    <xf numFmtId="164" fontId="44" fillId="0" borderId="541" xfId="0" applyNumberFormat="1" applyFont="1" applyBorder="1" applyAlignment="1">
      <alignment horizontal="right" vertical="center"/>
    </xf>
    <xf numFmtId="0" fontId="4" fillId="0" borderId="538" xfId="0" applyFont="1" applyBorder="1" applyAlignment="1">
      <alignment horizontal="left" vertical="center" wrapText="1" indent="1"/>
    </xf>
    <xf numFmtId="175" fontId="47" fillId="0" borderId="542" xfId="0" applyNumberFormat="1" applyFont="1" applyBorder="1" applyAlignment="1">
      <alignment horizontal="right" vertical="center"/>
    </xf>
    <xf numFmtId="0" fontId="4" fillId="0" borderId="543" xfId="0" applyFont="1" applyBorder="1" applyAlignment="1">
      <alignment horizontal="left" vertical="center" wrapText="1" indent="1"/>
    </xf>
    <xf numFmtId="0" fontId="47" fillId="0" borderId="542" xfId="0" applyFont="1" applyBorder="1" applyAlignment="1">
      <alignment horizontal="right" vertical="center"/>
    </xf>
    <xf numFmtId="3" fontId="44" fillId="0" borderId="544" xfId="0" applyNumberFormat="1" applyFont="1" applyBorder="1" applyAlignment="1">
      <alignment horizontal="right" vertical="center"/>
    </xf>
    <xf numFmtId="0" fontId="44" fillId="0" borderId="545" xfId="0" applyFont="1" applyBorder="1" applyAlignment="1">
      <alignment horizontal="right" vertical="center"/>
    </xf>
    <xf numFmtId="164" fontId="44" fillId="0" borderId="545" xfId="0" applyNumberFormat="1" applyFont="1" applyBorder="1" applyAlignment="1">
      <alignment horizontal="right" vertical="center"/>
    </xf>
    <xf numFmtId="0" fontId="4" fillId="0" borderId="542" xfId="0" applyFont="1" applyBorder="1" applyAlignment="1">
      <alignment horizontal="left" vertical="center" wrapText="1" indent="1"/>
    </xf>
    <xf numFmtId="175" fontId="47" fillId="0" borderId="546" xfId="0" applyNumberFormat="1" applyFont="1" applyBorder="1" applyAlignment="1">
      <alignment horizontal="right" vertical="center"/>
    </xf>
    <xf numFmtId="0" fontId="4" fillId="0" borderId="547" xfId="0" applyFont="1" applyBorder="1" applyAlignment="1">
      <alignment horizontal="left" vertical="center" wrapText="1"/>
    </xf>
    <xf numFmtId="0" fontId="47" fillId="0" borderId="546" xfId="0" applyFont="1" applyBorder="1" applyAlignment="1">
      <alignment horizontal="right" vertical="center"/>
    </xf>
    <xf numFmtId="0" fontId="44" fillId="0" borderId="548" xfId="0" applyFont="1" applyBorder="1" applyAlignment="1">
      <alignment horizontal="right" vertical="center"/>
    </xf>
    <xf numFmtId="0" fontId="44" fillId="0" borderId="549" xfId="0" applyFont="1" applyBorder="1" applyAlignment="1">
      <alignment horizontal="right" vertical="center"/>
    </xf>
    <xf numFmtId="164" fontId="44" fillId="0" borderId="549" xfId="0" applyNumberFormat="1" applyFont="1" applyBorder="1" applyAlignment="1">
      <alignment horizontal="right" vertical="center"/>
    </xf>
    <xf numFmtId="0" fontId="4" fillId="0" borderId="546" xfId="0" applyFont="1" applyBorder="1" applyAlignment="1">
      <alignment horizontal="left" vertical="center" wrapText="1"/>
    </xf>
    <xf numFmtId="0" fontId="32" fillId="11" borderId="145" xfId="0" applyFont="1" applyFill="1" applyBorder="1" applyAlignment="1">
      <alignment horizontal="left" indent="1"/>
    </xf>
    <xf numFmtId="174" fontId="47" fillId="11" borderId="475" xfId="0" applyNumberFormat="1" applyFont="1" applyFill="1" applyBorder="1" applyAlignment="1">
      <alignment horizontal="right" vertical="center"/>
    </xf>
    <xf numFmtId="175" fontId="47" fillId="11" borderId="550" xfId="0" applyNumberFormat="1" applyFont="1" applyFill="1" applyBorder="1" applyAlignment="1">
      <alignment horizontal="right" vertical="center"/>
    </xf>
    <xf numFmtId="3" fontId="32" fillId="11" borderId="249" xfId="0" applyNumberFormat="1" applyFont="1" applyFill="1" applyBorder="1" applyAlignment="1">
      <alignment horizontal="right" vertical="center"/>
    </xf>
    <xf numFmtId="3" fontId="32" fillId="11" borderId="265" xfId="0" applyNumberFormat="1" applyFont="1" applyFill="1" applyBorder="1" applyAlignment="1">
      <alignment horizontal="right" vertical="center"/>
    </xf>
    <xf numFmtId="0" fontId="32" fillId="11" borderId="249" xfId="0" applyFont="1" applyFill="1" applyBorder="1" applyAlignment="1">
      <alignment horizontal="right" vertical="center"/>
    </xf>
    <xf numFmtId="0" fontId="32" fillId="11" borderId="256" xfId="0" applyFont="1" applyFill="1" applyBorder="1" applyAlignment="1">
      <alignment horizontal="right" vertical="center"/>
    </xf>
    <xf numFmtId="0" fontId="47" fillId="11" borderId="475" xfId="0" applyFont="1" applyFill="1" applyBorder="1" applyAlignment="1">
      <alignment horizontal="right" vertical="center"/>
    </xf>
    <xf numFmtId="0" fontId="47" fillId="11" borderId="550" xfId="0" applyFont="1" applyFill="1" applyBorder="1" applyAlignment="1">
      <alignment horizontal="right" vertical="center"/>
    </xf>
    <xf numFmtId="0" fontId="4" fillId="11" borderId="550" xfId="0" applyFont="1" applyFill="1" applyBorder="1" applyAlignment="1">
      <alignment horizontal="left" vertical="center" wrapText="1"/>
    </xf>
    <xf numFmtId="175" fontId="47" fillId="0" borderId="550" xfId="0" applyNumberFormat="1" applyFont="1" applyBorder="1" applyAlignment="1">
      <alignment horizontal="right" vertical="center"/>
    </xf>
    <xf numFmtId="165" fontId="32" fillId="11" borderId="249" xfId="0" applyNumberFormat="1" applyFont="1" applyFill="1" applyBorder="1" applyAlignment="1">
      <alignment horizontal="right" vertical="center"/>
    </xf>
    <xf numFmtId="165" fontId="32" fillId="11" borderId="256" xfId="0" applyNumberFormat="1" applyFont="1" applyFill="1" applyBorder="1" applyAlignment="1">
      <alignment horizontal="right" vertical="center"/>
    </xf>
    <xf numFmtId="0" fontId="4" fillId="0" borderId="551" xfId="0" applyFont="1" applyBorder="1" applyAlignment="1">
      <alignment horizontal="left" vertical="center" wrapText="1" indent="1"/>
    </xf>
    <xf numFmtId="0" fontId="47" fillId="0" borderId="550" xfId="0" applyFont="1" applyBorder="1" applyAlignment="1">
      <alignment horizontal="right" vertical="center"/>
    </xf>
    <xf numFmtId="3" fontId="44" fillId="0" borderId="552" xfId="0" applyNumberFormat="1" applyFont="1" applyBorder="1" applyAlignment="1">
      <alignment horizontal="right" vertical="center"/>
    </xf>
    <xf numFmtId="0" fontId="44" fillId="0" borderId="553" xfId="0" applyFont="1" applyBorder="1" applyAlignment="1">
      <alignment horizontal="right" vertical="center"/>
    </xf>
    <xf numFmtId="164" fontId="44" fillId="0" borderId="553" xfId="0" applyNumberFormat="1" applyFont="1" applyBorder="1" applyAlignment="1">
      <alignment horizontal="right" vertical="center"/>
    </xf>
    <xf numFmtId="0" fontId="4" fillId="0" borderId="550" xfId="0" applyFont="1" applyBorder="1" applyAlignment="1">
      <alignment horizontal="left" vertical="center" wrapText="1" indent="1"/>
    </xf>
    <xf numFmtId="175" fontId="47" fillId="0" borderId="554" xfId="0" applyNumberFormat="1" applyFont="1" applyBorder="1" applyAlignment="1">
      <alignment horizontal="right" vertical="center"/>
    </xf>
    <xf numFmtId="0" fontId="4" fillId="0" borderId="555" xfId="0" applyFont="1" applyBorder="1" applyAlignment="1">
      <alignment horizontal="left" vertical="center" wrapText="1" indent="1"/>
    </xf>
    <xf numFmtId="0" fontId="47" fillId="0" borderId="554" xfId="0" applyFont="1" applyBorder="1" applyAlignment="1">
      <alignment horizontal="right" vertical="center"/>
    </xf>
    <xf numFmtId="3" fontId="44" fillId="0" borderId="556" xfId="0" applyNumberFormat="1" applyFont="1" applyBorder="1" applyAlignment="1">
      <alignment horizontal="right" vertical="center"/>
    </xf>
    <xf numFmtId="0" fontId="44" fillId="0" borderId="557" xfId="0" applyFont="1" applyBorder="1" applyAlignment="1">
      <alignment horizontal="right" vertical="center"/>
    </xf>
    <xf numFmtId="164" fontId="44" fillId="0" borderId="557" xfId="0" applyNumberFormat="1" applyFont="1" applyBorder="1" applyAlignment="1">
      <alignment horizontal="right" vertical="center"/>
    </xf>
    <xf numFmtId="0" fontId="4" fillId="0" borderId="554" xfId="0" applyFont="1" applyBorder="1" applyAlignment="1">
      <alignment horizontal="left" vertical="center" wrapText="1" indent="1"/>
    </xf>
    <xf numFmtId="175" fontId="47" fillId="0" borderId="558" xfId="0" applyNumberFormat="1" applyFont="1" applyBorder="1" applyAlignment="1">
      <alignment horizontal="right" vertical="center"/>
    </xf>
    <xf numFmtId="0" fontId="4" fillId="0" borderId="559" xfId="0" applyFont="1" applyBorder="1" applyAlignment="1">
      <alignment horizontal="left" vertical="center" wrapText="1" indent="1"/>
    </xf>
    <xf numFmtId="0" fontId="47" fillId="0" borderId="558" xfId="0" applyFont="1" applyBorder="1" applyAlignment="1">
      <alignment horizontal="right" vertical="center"/>
    </xf>
    <xf numFmtId="3" fontId="44" fillId="0" borderId="560" xfId="0" applyNumberFormat="1" applyFont="1" applyBorder="1" applyAlignment="1">
      <alignment horizontal="right" vertical="center"/>
    </xf>
    <xf numFmtId="0" fontId="44" fillId="0" borderId="561" xfId="0" applyFont="1" applyBorder="1" applyAlignment="1">
      <alignment horizontal="right" vertical="center"/>
    </xf>
    <xf numFmtId="164" fontId="44" fillId="0" borderId="561" xfId="0" applyNumberFormat="1" applyFont="1" applyBorder="1" applyAlignment="1">
      <alignment horizontal="right" vertical="center"/>
    </xf>
    <xf numFmtId="0" fontId="4" fillId="0" borderId="558" xfId="0" applyFont="1" applyBorder="1" applyAlignment="1">
      <alignment horizontal="left" vertical="center" wrapText="1" indent="1"/>
    </xf>
    <xf numFmtId="175" fontId="47" fillId="0" borderId="562" xfId="0" applyNumberFormat="1" applyFont="1" applyBorder="1" applyAlignment="1">
      <alignment horizontal="right" vertical="center"/>
    </xf>
    <xf numFmtId="0" fontId="4" fillId="0" borderId="563" xfId="0" applyFont="1" applyBorder="1" applyAlignment="1">
      <alignment horizontal="left" vertical="center" wrapText="1" indent="1"/>
    </xf>
    <xf numFmtId="0" fontId="47" fillId="0" borderId="562" xfId="0" applyFont="1" applyBorder="1" applyAlignment="1">
      <alignment horizontal="right" vertical="center"/>
    </xf>
    <xf numFmtId="3" fontId="44" fillId="0" borderId="564" xfId="0" applyNumberFormat="1" applyFont="1" applyBorder="1" applyAlignment="1">
      <alignment horizontal="right" vertical="center"/>
    </xf>
    <xf numFmtId="0" fontId="44" fillId="0" borderId="565" xfId="0" applyFont="1" applyBorder="1" applyAlignment="1">
      <alignment horizontal="right" vertical="center"/>
    </xf>
    <xf numFmtId="164" fontId="44" fillId="0" borderId="565" xfId="0" applyNumberFormat="1" applyFont="1" applyBorder="1" applyAlignment="1">
      <alignment horizontal="right" vertical="center"/>
    </xf>
    <xf numFmtId="0" fontId="4" fillId="0" borderId="562" xfId="0" applyFont="1" applyBorder="1" applyAlignment="1">
      <alignment horizontal="left" vertical="center" wrapText="1" indent="1"/>
    </xf>
    <xf numFmtId="175" fontId="47" fillId="0" borderId="566" xfId="0" applyNumberFormat="1" applyFont="1" applyBorder="1" applyAlignment="1">
      <alignment horizontal="right" vertical="center"/>
    </xf>
    <xf numFmtId="0" fontId="4" fillId="0" borderId="567" xfId="0" applyFont="1" applyBorder="1" applyAlignment="1">
      <alignment horizontal="left" vertical="center" wrapText="1" indent="1"/>
    </xf>
    <xf numFmtId="0" fontId="47" fillId="0" borderId="566" xfId="0" applyFont="1" applyBorder="1" applyAlignment="1">
      <alignment horizontal="right" vertical="center"/>
    </xf>
    <xf numFmtId="3" fontId="44" fillId="0" borderId="568" xfId="0" applyNumberFormat="1" applyFont="1" applyBorder="1" applyAlignment="1">
      <alignment horizontal="right" vertical="center"/>
    </xf>
    <xf numFmtId="0" fontId="44" fillId="0" borderId="569" xfId="0" applyFont="1" applyBorder="1" applyAlignment="1">
      <alignment horizontal="right" vertical="center"/>
    </xf>
    <xf numFmtId="164" fontId="44" fillId="0" borderId="569" xfId="0" applyNumberFormat="1" applyFont="1" applyBorder="1" applyAlignment="1">
      <alignment horizontal="right" vertical="center"/>
    </xf>
    <xf numFmtId="0" fontId="4" fillId="0" borderId="566" xfId="0" applyFont="1" applyBorder="1" applyAlignment="1">
      <alignment horizontal="left" vertical="center" wrapText="1" indent="1"/>
    </xf>
    <xf numFmtId="175" fontId="47" fillId="0" borderId="570" xfId="0" applyNumberFormat="1" applyFont="1" applyBorder="1" applyAlignment="1">
      <alignment horizontal="right" vertical="center"/>
    </xf>
    <xf numFmtId="0" fontId="4" fillId="0" borderId="571" xfId="0" applyFont="1" applyBorder="1" applyAlignment="1">
      <alignment horizontal="left" vertical="center" wrapText="1" indent="1"/>
    </xf>
    <xf numFmtId="0" fontId="47" fillId="0" borderId="570" xfId="0" applyFont="1" applyBorder="1" applyAlignment="1">
      <alignment horizontal="right" vertical="center"/>
    </xf>
    <xf numFmtId="3" fontId="44" fillId="0" borderId="572" xfId="0" applyNumberFormat="1" applyFont="1" applyBorder="1" applyAlignment="1">
      <alignment horizontal="right" vertical="center"/>
    </xf>
    <xf numFmtId="0" fontId="44" fillId="0" borderId="573" xfId="0" applyFont="1" applyBorder="1" applyAlignment="1">
      <alignment horizontal="right" vertical="center"/>
    </xf>
    <xf numFmtId="164" fontId="44" fillId="0" borderId="573" xfId="0" applyNumberFormat="1" applyFont="1" applyBorder="1" applyAlignment="1">
      <alignment horizontal="right" vertical="center"/>
    </xf>
    <xf numFmtId="0" fontId="4" fillId="0" borderId="570" xfId="0" applyFont="1" applyBorder="1" applyAlignment="1">
      <alignment horizontal="left" vertical="center" wrapText="1" indent="1"/>
    </xf>
    <xf numFmtId="175" fontId="47" fillId="0" borderId="574" xfId="0" applyNumberFormat="1" applyFont="1" applyBorder="1" applyAlignment="1">
      <alignment horizontal="right" vertical="center"/>
    </xf>
    <xf numFmtId="0" fontId="4" fillId="0" borderId="575" xfId="0" applyFont="1" applyBorder="1" applyAlignment="1">
      <alignment horizontal="left" vertical="center" wrapText="1"/>
    </xf>
    <xf numFmtId="0" fontId="47" fillId="0" borderId="574" xfId="0" applyFont="1" applyBorder="1" applyAlignment="1">
      <alignment horizontal="right" vertical="center"/>
    </xf>
    <xf numFmtId="0" fontId="44" fillId="0" borderId="576" xfId="0" applyFont="1" applyBorder="1" applyAlignment="1">
      <alignment horizontal="right" vertical="center"/>
    </xf>
    <xf numFmtId="0" fontId="44" fillId="0" borderId="577" xfId="0" applyFont="1" applyBorder="1" applyAlignment="1">
      <alignment horizontal="right" vertical="center"/>
    </xf>
    <xf numFmtId="164" fontId="44" fillId="0" borderId="577" xfId="0" applyNumberFormat="1" applyFont="1" applyBorder="1" applyAlignment="1">
      <alignment horizontal="right" vertical="center"/>
    </xf>
    <xf numFmtId="0" fontId="4" fillId="0" borderId="574" xfId="0" applyFont="1" applyBorder="1" applyAlignment="1">
      <alignment horizontal="left" vertical="center" wrapText="1"/>
    </xf>
    <xf numFmtId="175" fontId="47" fillId="11" borderId="578" xfId="0" applyNumberFormat="1" applyFont="1" applyFill="1" applyBorder="1" applyAlignment="1">
      <alignment horizontal="right" vertical="center"/>
    </xf>
    <xf numFmtId="3" fontId="32" fillId="11" borderId="256" xfId="0" applyNumberFormat="1" applyFont="1" applyFill="1" applyBorder="1" applyAlignment="1">
      <alignment horizontal="right" vertical="center"/>
    </xf>
    <xf numFmtId="0" fontId="47" fillId="11" borderId="578" xfId="0" applyFont="1" applyFill="1" applyBorder="1" applyAlignment="1">
      <alignment horizontal="right" vertical="center"/>
    </xf>
    <xf numFmtId="0" fontId="4" fillId="11" borderId="578" xfId="0" applyFont="1" applyFill="1" applyBorder="1" applyAlignment="1">
      <alignment horizontal="left" vertical="center" wrapText="1"/>
    </xf>
    <xf numFmtId="175" fontId="47" fillId="0" borderId="578" xfId="0" applyNumberFormat="1" applyFont="1" applyBorder="1" applyAlignment="1">
      <alignment horizontal="right" vertical="center"/>
    </xf>
    <xf numFmtId="0" fontId="44" fillId="11" borderId="213" xfId="0" applyFont="1" applyFill="1" applyBorder="1" applyAlignment="1">
      <alignment horizontal="left" vertical="center" indent="1"/>
    </xf>
    <xf numFmtId="175" fontId="47" fillId="11" borderId="472" xfId="0" applyNumberFormat="1" applyFont="1" applyFill="1" applyBorder="1" applyAlignment="1">
      <alignment horizontal="right" vertical="center"/>
    </xf>
    <xf numFmtId="37" fontId="47" fillId="11" borderId="472" xfId="0" applyNumberFormat="1" applyFont="1" applyFill="1" applyBorder="1" applyAlignment="1">
      <alignment horizontal="right" vertical="center"/>
    </xf>
    <xf numFmtId="175" fontId="47" fillId="11" borderId="579" xfId="0" applyNumberFormat="1" applyFont="1" applyFill="1" applyBorder="1" applyAlignment="1">
      <alignment horizontal="right" vertical="center"/>
    </xf>
    <xf numFmtId="3" fontId="47" fillId="11" borderId="107" xfId="0" applyNumberFormat="1" applyFont="1" applyFill="1" applyBorder="1" applyAlignment="1">
      <alignment horizontal="right" vertical="center"/>
    </xf>
    <xf numFmtId="3" fontId="47" fillId="11" borderId="472" xfId="0" applyNumberFormat="1" applyFont="1" applyFill="1" applyBorder="1" applyAlignment="1">
      <alignment horizontal="right" vertical="center"/>
    </xf>
    <xf numFmtId="3" fontId="59" fillId="11" borderId="472" xfId="0" applyNumberFormat="1" applyFont="1" applyFill="1" applyBorder="1" applyAlignment="1">
      <alignment horizontal="right" vertical="center"/>
    </xf>
    <xf numFmtId="3" fontId="59" fillId="11" borderId="76" xfId="0" applyNumberFormat="1" applyFont="1" applyFill="1" applyBorder="1" applyAlignment="1">
      <alignment horizontal="right" vertical="center"/>
    </xf>
    <xf numFmtId="0" fontId="59" fillId="11" borderId="76" xfId="0" applyFont="1" applyFill="1" applyBorder="1" applyAlignment="1">
      <alignment horizontal="right" vertical="center"/>
    </xf>
    <xf numFmtId="0" fontId="59" fillId="11" borderId="213" xfId="0" applyFont="1" applyFill="1" applyBorder="1" applyAlignment="1">
      <alignment horizontal="right" vertical="center"/>
    </xf>
    <xf numFmtId="164" fontId="47" fillId="0" borderId="7" xfId="0" applyNumberFormat="1" applyFont="1" applyBorder="1" applyAlignment="1">
      <alignment horizontal="right" vertical="center"/>
    </xf>
    <xf numFmtId="3" fontId="59" fillId="0" borderId="7" xfId="0" applyNumberFormat="1" applyFont="1" applyBorder="1" applyAlignment="1">
      <alignment horizontal="right" vertical="center"/>
    </xf>
    <xf numFmtId="3" fontId="59" fillId="0" borderId="11" xfId="0" applyNumberFormat="1" applyFont="1" applyBorder="1" applyAlignment="1">
      <alignment horizontal="right" vertical="center"/>
    </xf>
    <xf numFmtId="0" fontId="59" fillId="0" borderId="11" xfId="0" applyFont="1" applyBorder="1" applyAlignment="1">
      <alignment horizontal="right" vertical="center"/>
    </xf>
    <xf numFmtId="0" fontId="59" fillId="0" borderId="214" xfId="0" applyFont="1" applyBorder="1" applyAlignment="1">
      <alignment horizontal="right" vertical="center"/>
    </xf>
    <xf numFmtId="164" fontId="47" fillId="0" borderId="475" xfId="0" applyNumberFormat="1" applyFont="1" applyBorder="1" applyAlignment="1">
      <alignment horizontal="right" vertical="center"/>
    </xf>
    <xf numFmtId="37" fontId="47" fillId="0" borderId="475" xfId="0" applyNumberFormat="1" applyFont="1" applyBorder="1" applyAlignment="1">
      <alignment horizontal="right" vertical="center"/>
    </xf>
    <xf numFmtId="3" fontId="47" fillId="0" borderId="475" xfId="0" applyNumberFormat="1" applyFont="1" applyBorder="1" applyAlignment="1">
      <alignment horizontal="right" vertical="center"/>
    </xf>
    <xf numFmtId="3" fontId="59" fillId="0" borderId="475" xfId="0" applyNumberFormat="1" applyFont="1" applyBorder="1" applyAlignment="1">
      <alignment horizontal="right" vertical="center"/>
    </xf>
    <xf numFmtId="3" fontId="59" fillId="0" borderId="1" xfId="0" applyNumberFormat="1" applyFont="1" applyBorder="1" applyAlignment="1">
      <alignment horizontal="right" vertical="center"/>
    </xf>
    <xf numFmtId="0" fontId="59" fillId="0" borderId="1" xfId="0" applyFont="1" applyBorder="1" applyAlignment="1">
      <alignment horizontal="right" vertical="center"/>
    </xf>
    <xf numFmtId="0" fontId="59" fillId="0" borderId="145" xfId="0" applyFont="1" applyBorder="1" applyAlignment="1">
      <alignment horizontal="right" vertical="center"/>
    </xf>
    <xf numFmtId="0" fontId="44" fillId="0" borderId="580" xfId="0" applyFont="1" applyBorder="1" applyAlignment="1">
      <alignment horizontal="right" vertical="center"/>
    </xf>
    <xf numFmtId="3" fontId="59" fillId="11" borderId="3" xfId="0" applyNumberFormat="1" applyFont="1" applyFill="1" applyBorder="1" applyAlignment="1">
      <alignment horizontal="right" vertical="center"/>
    </xf>
    <xf numFmtId="3" fontId="59" fillId="11" borderId="1" xfId="0" applyNumberFormat="1" applyFont="1" applyFill="1" applyBorder="1" applyAlignment="1">
      <alignment horizontal="right" vertical="center"/>
    </xf>
    <xf numFmtId="0" fontId="59" fillId="11" borderId="1" xfId="0" applyFont="1" applyFill="1" applyBorder="1" applyAlignment="1">
      <alignment horizontal="right" vertical="center"/>
    </xf>
    <xf numFmtId="0" fontId="59" fillId="11" borderId="145" xfId="0" applyFont="1" applyFill="1" applyBorder="1" applyAlignment="1">
      <alignment horizontal="right" vertical="center"/>
    </xf>
    <xf numFmtId="0" fontId="44" fillId="11" borderId="580" xfId="0" applyFont="1" applyFill="1" applyBorder="1" applyAlignment="1">
      <alignment horizontal="right" vertical="center"/>
    </xf>
    <xf numFmtId="0" fontId="44" fillId="0" borderId="214" xfId="0" applyFont="1" applyBorder="1" applyAlignment="1">
      <alignment horizontal="left" vertical="center" indent="2"/>
    </xf>
    <xf numFmtId="3" fontId="59" fillId="0" borderId="3" xfId="0" applyNumberFormat="1" applyFont="1" applyBorder="1" applyAlignment="1">
      <alignment horizontal="right" vertical="center"/>
    </xf>
    <xf numFmtId="0" fontId="44" fillId="0" borderId="145" xfId="0" applyFont="1" applyBorder="1" applyAlignment="1">
      <alignment horizontal="left" vertical="center" indent="2"/>
    </xf>
    <xf numFmtId="0" fontId="44" fillId="14" borderId="580" xfId="0" applyFont="1" applyFill="1" applyBorder="1" applyAlignment="1">
      <alignment horizontal="right" vertical="center"/>
    </xf>
    <xf numFmtId="0" fontId="12" fillId="0" borderId="13" xfId="0" applyFont="1" applyBorder="1"/>
    <xf numFmtId="0" fontId="12" fillId="0" borderId="10" xfId="0" applyFont="1" applyBorder="1"/>
    <xf numFmtId="0" fontId="8" fillId="0" borderId="10" xfId="0" applyFont="1" applyBorder="1"/>
    <xf numFmtId="0" fontId="36" fillId="0" borderId="581" xfId="0" applyFont="1" applyBorder="1" applyAlignment="1">
      <alignment horizontal="right" vertical="center"/>
    </xf>
    <xf numFmtId="0" fontId="36" fillId="0" borderId="582" xfId="0" applyFont="1" applyBorder="1" applyAlignment="1">
      <alignment horizontal="right" vertical="center"/>
    </xf>
    <xf numFmtId="0" fontId="22" fillId="11" borderId="2" xfId="0" applyFont="1" applyFill="1" applyBorder="1" applyAlignment="1">
      <alignment horizontal="left" vertical="center" indent="1"/>
    </xf>
    <xf numFmtId="175" fontId="47" fillId="0" borderId="3" xfId="0" applyNumberFormat="1" applyFont="1" applyBorder="1" applyAlignment="1">
      <alignment horizontal="right" vertical="center"/>
    </xf>
    <xf numFmtId="164" fontId="47" fillId="0" borderId="3" xfId="0" applyNumberFormat="1" applyFont="1" applyBorder="1" applyAlignment="1">
      <alignment horizontal="right" vertical="center"/>
    </xf>
    <xf numFmtId="175" fontId="47" fillId="0" borderId="475" xfId="0" applyNumberFormat="1" applyFont="1" applyBorder="1" applyAlignment="1">
      <alignment horizontal="right" vertical="center"/>
    </xf>
    <xf numFmtId="0" fontId="8" fillId="0" borderId="16" xfId="0" applyFont="1" applyBorder="1"/>
    <xf numFmtId="175" fontId="47" fillId="0" borderId="213" xfId="0" applyNumberFormat="1" applyFont="1" applyBorder="1" applyAlignment="1">
      <alignment horizontal="right" vertical="center"/>
    </xf>
    <xf numFmtId="175" fontId="47" fillId="0" borderId="472" xfId="0" applyNumberFormat="1" applyFont="1" applyBorder="1" applyAlignment="1">
      <alignment horizontal="right" vertical="center"/>
    </xf>
    <xf numFmtId="37" fontId="47" fillId="0" borderId="472" xfId="0" applyNumberFormat="1" applyFont="1" applyBorder="1" applyAlignment="1">
      <alignment horizontal="right" vertical="center"/>
    </xf>
    <xf numFmtId="175" fontId="47" fillId="0" borderId="76" xfId="0" applyNumberFormat="1" applyFont="1" applyBorder="1" applyAlignment="1">
      <alignment horizontal="right" vertical="center"/>
    </xf>
    <xf numFmtId="37" fontId="47" fillId="0" borderId="583" xfId="0" applyNumberFormat="1" applyFont="1" applyBorder="1" applyAlignment="1">
      <alignment horizontal="right" vertical="center"/>
    </xf>
    <xf numFmtId="175" fontId="47" fillId="0" borderId="584" xfId="0" applyNumberFormat="1" applyFont="1" applyBorder="1" applyAlignment="1">
      <alignment horizontal="right" vertical="center"/>
    </xf>
    <xf numFmtId="37" fontId="47" fillId="0" borderId="584" xfId="0" applyNumberFormat="1" applyFont="1" applyBorder="1" applyAlignment="1">
      <alignment horizontal="right" vertical="center"/>
    </xf>
    <xf numFmtId="175" fontId="47" fillId="0" borderId="583" xfId="0" applyNumberFormat="1" applyFont="1" applyBorder="1" applyAlignment="1">
      <alignment horizontal="right" vertical="center"/>
    </xf>
    <xf numFmtId="0" fontId="4" fillId="0" borderId="585" xfId="0" applyFont="1" applyBorder="1" applyAlignment="1">
      <alignment vertical="center"/>
    </xf>
    <xf numFmtId="3" fontId="44" fillId="0" borderId="586" xfId="0" applyNumberFormat="1" applyFont="1" applyBorder="1" applyAlignment="1">
      <alignment horizontal="right" vertical="center"/>
    </xf>
    <xf numFmtId="0" fontId="44" fillId="0" borderId="587" xfId="0" applyFont="1" applyBorder="1" applyAlignment="1">
      <alignment horizontal="right" vertical="center"/>
    </xf>
    <xf numFmtId="0" fontId="44" fillId="0" borderId="588" xfId="0" applyFont="1" applyBorder="1" applyAlignment="1">
      <alignment horizontal="right" vertical="center"/>
    </xf>
    <xf numFmtId="3" fontId="36" fillId="0" borderId="589" xfId="0" applyNumberFormat="1" applyFont="1" applyBorder="1" applyAlignment="1">
      <alignment horizontal="right" vertical="center"/>
    </xf>
    <xf numFmtId="0" fontId="36" fillId="0" borderId="589" xfId="0" applyFont="1" applyBorder="1" applyAlignment="1">
      <alignment horizontal="right" vertical="center"/>
    </xf>
    <xf numFmtId="0" fontId="113" fillId="0" borderId="0" xfId="0" applyFont="1" applyAlignment="1">
      <alignment vertical="center"/>
    </xf>
    <xf numFmtId="3" fontId="59" fillId="11" borderId="76" xfId="0" applyNumberFormat="1" applyFont="1" applyFill="1" applyBorder="1" applyAlignment="1">
      <alignment horizontal="right"/>
    </xf>
    <xf numFmtId="3" fontId="59" fillId="11" borderId="472" xfId="0" applyNumberFormat="1" applyFont="1" applyFill="1" applyBorder="1" applyAlignment="1">
      <alignment horizontal="right"/>
    </xf>
    <xf numFmtId="0" fontId="4" fillId="11" borderId="591" xfId="0" applyFont="1" applyFill="1" applyBorder="1" applyAlignment="1">
      <alignment vertical="center"/>
    </xf>
    <xf numFmtId="0" fontId="4" fillId="0" borderId="583" xfId="0" applyFont="1" applyBorder="1" applyAlignment="1">
      <alignment vertical="center"/>
    </xf>
    <xf numFmtId="3" fontId="4" fillId="0" borderId="583" xfId="0" applyNumberFormat="1" applyFont="1" applyBorder="1" applyAlignment="1">
      <alignment horizontal="right" vertical="center"/>
    </xf>
    <xf numFmtId="0" fontId="4" fillId="0" borderId="583" xfId="0" applyFont="1" applyBorder="1" applyAlignment="1">
      <alignment horizontal="right" vertical="center"/>
    </xf>
    <xf numFmtId="174" fontId="47" fillId="0" borderId="584" xfId="0" applyNumberFormat="1" applyFont="1" applyBorder="1" applyAlignment="1">
      <alignment horizontal="right" vertical="center"/>
    </xf>
    <xf numFmtId="3" fontId="59" fillId="0" borderId="583" xfId="0" applyNumberFormat="1" applyFont="1" applyBorder="1" applyAlignment="1">
      <alignment horizontal="right"/>
    </xf>
    <xf numFmtId="167" fontId="59" fillId="0" borderId="583" xfId="0" applyNumberFormat="1" applyFont="1" applyBorder="1" applyAlignment="1">
      <alignment horizontal="right"/>
    </xf>
    <xf numFmtId="167" fontId="59" fillId="0" borderId="214" xfId="0" applyNumberFormat="1" applyFont="1" applyBorder="1" applyAlignment="1">
      <alignment horizontal="right"/>
    </xf>
    <xf numFmtId="3" fontId="59" fillId="0" borderId="584" xfId="0" applyNumberFormat="1" applyFont="1" applyBorder="1" applyAlignment="1">
      <alignment horizontal="right"/>
    </xf>
    <xf numFmtId="3" fontId="47" fillId="0" borderId="584" xfId="0" applyNumberFormat="1" applyFont="1" applyBorder="1" applyAlignment="1">
      <alignment horizontal="right" vertical="center"/>
    </xf>
    <xf numFmtId="3" fontId="47" fillId="0" borderId="583" xfId="0" applyNumberFormat="1" applyFont="1" applyBorder="1" applyAlignment="1">
      <alignment horizontal="right" vertical="center"/>
    </xf>
    <xf numFmtId="0" fontId="47" fillId="0" borderId="583" xfId="0" applyFont="1" applyBorder="1" applyAlignment="1">
      <alignment horizontal="right" vertical="center"/>
    </xf>
    <xf numFmtId="3" fontId="59" fillId="11" borderId="97" xfId="0" applyNumberFormat="1" applyFont="1" applyFill="1" applyBorder="1" applyAlignment="1">
      <alignment horizontal="right"/>
    </xf>
    <xf numFmtId="167" fontId="59" fillId="11" borderId="1" xfId="0" applyNumberFormat="1" applyFont="1" applyFill="1" applyBorder="1" applyAlignment="1">
      <alignment horizontal="right"/>
    </xf>
    <xf numFmtId="167" fontId="59" fillId="11" borderId="145" xfId="0" applyNumberFormat="1" applyFont="1" applyFill="1" applyBorder="1" applyAlignment="1">
      <alignment horizontal="right"/>
    </xf>
    <xf numFmtId="0" fontId="47" fillId="0" borderId="145" xfId="0" applyFont="1" applyBorder="1" applyAlignment="1">
      <alignment horizontal="left" vertical="center" indent="1"/>
    </xf>
    <xf numFmtId="0" fontId="44" fillId="0" borderId="227" xfId="0" applyFont="1" applyBorder="1" applyAlignment="1">
      <alignment horizontal="left" vertical="center" indent="1"/>
    </xf>
    <xf numFmtId="0" fontId="36" fillId="0" borderId="580" xfId="0" applyFont="1" applyBorder="1" applyAlignment="1">
      <alignment horizontal="left" vertical="center" indent="1"/>
    </xf>
    <xf numFmtId="0" fontId="36" fillId="0" borderId="580" xfId="0" applyFont="1" applyBorder="1" applyAlignment="1">
      <alignment horizontal="right" vertical="center"/>
    </xf>
    <xf numFmtId="0" fontId="36" fillId="0" borderId="580" xfId="0" applyFont="1" applyBorder="1" applyAlignment="1">
      <alignment horizontal="left" vertical="center"/>
    </xf>
    <xf numFmtId="0" fontId="39" fillId="11" borderId="580" xfId="0" applyFont="1" applyFill="1" applyBorder="1" applyAlignment="1">
      <alignment horizontal="left" vertical="center" indent="1"/>
    </xf>
    <xf numFmtId="0" fontId="39" fillId="11" borderId="592" xfId="0" applyFont="1" applyFill="1" applyBorder="1" applyAlignment="1">
      <alignment horizontal="left" vertical="center"/>
    </xf>
    <xf numFmtId="0" fontId="39" fillId="11" borderId="593" xfId="0" applyFont="1" applyFill="1" applyBorder="1" applyAlignment="1">
      <alignment horizontal="left" vertical="center"/>
    </xf>
    <xf numFmtId="0" fontId="36" fillId="0" borderId="219" xfId="0" applyFont="1" applyBorder="1" applyAlignment="1">
      <alignment horizontal="left" vertical="center" indent="1"/>
    </xf>
    <xf numFmtId="0" fontId="36" fillId="0" borderId="594" xfId="0" applyFont="1" applyBorder="1" applyAlignment="1">
      <alignment horizontal="left" vertical="center" indent="1"/>
    </xf>
    <xf numFmtId="0" fontId="36" fillId="0" borderId="218" xfId="0" applyFont="1" applyBorder="1" applyAlignment="1">
      <alignment horizontal="left" vertical="center" indent="1"/>
    </xf>
    <xf numFmtId="175" fontId="47" fillId="0" borderId="7" xfId="0" applyNumberFormat="1" applyFont="1" applyBorder="1" applyAlignment="1">
      <alignment horizontal="right" vertical="center"/>
    </xf>
    <xf numFmtId="0" fontId="36" fillId="0" borderId="230" xfId="0" applyFont="1" applyBorder="1" applyAlignment="1">
      <alignment horizontal="left" vertical="center" indent="1"/>
    </xf>
    <xf numFmtId="0" fontId="4" fillId="0" borderId="1" xfId="0" applyFont="1" applyBorder="1" applyAlignment="1">
      <alignment horizontal="right" vertical="center" wrapText="1"/>
    </xf>
    <xf numFmtId="3" fontId="59" fillId="0" borderId="11" xfId="0" applyNumberFormat="1" applyFont="1" applyBorder="1" applyAlignment="1">
      <alignment horizontal="right"/>
    </xf>
    <xf numFmtId="165" fontId="59" fillId="0" borderId="11" xfId="0" applyNumberFormat="1" applyFont="1" applyBorder="1" applyAlignment="1">
      <alignment horizontal="right"/>
    </xf>
    <xf numFmtId="165" fontId="59" fillId="0" borderId="214" xfId="0" applyNumberFormat="1" applyFont="1" applyBorder="1" applyAlignment="1">
      <alignment horizontal="right"/>
    </xf>
    <xf numFmtId="3" fontId="59" fillId="0" borderId="7" xfId="0" applyNumberFormat="1" applyFont="1" applyBorder="1" applyAlignment="1">
      <alignment horizontal="right"/>
    </xf>
    <xf numFmtId="165" fontId="59" fillId="11" borderId="1" xfId="0" applyNumberFormat="1" applyFont="1" applyFill="1" applyBorder="1" applyAlignment="1">
      <alignment horizontal="right"/>
    </xf>
    <xf numFmtId="165" fontId="59" fillId="11" borderId="145" xfId="0" applyNumberFormat="1" applyFont="1" applyFill="1" applyBorder="1" applyAlignment="1">
      <alignment horizontal="right"/>
    </xf>
    <xf numFmtId="0" fontId="47" fillId="0" borderId="145" xfId="0" applyFont="1" applyBorder="1" applyAlignment="1">
      <alignment horizontal="left" indent="1"/>
    </xf>
    <xf numFmtId="174" fontId="47" fillId="11" borderId="472" xfId="0" applyNumberFormat="1" applyFont="1" applyFill="1" applyBorder="1" applyAlignment="1">
      <alignment horizontal="right" vertical="center"/>
    </xf>
    <xf numFmtId="0" fontId="36" fillId="0" borderId="580" xfId="0" applyFont="1" applyBorder="1" applyAlignment="1">
      <alignment horizontal="right" vertical="center" wrapText="1"/>
    </xf>
    <xf numFmtId="0" fontId="36" fillId="0" borderId="595" xfId="0" applyFont="1" applyBorder="1" applyAlignment="1">
      <alignment horizontal="left" vertical="center" indent="1"/>
    </xf>
    <xf numFmtId="175" fontId="47" fillId="0" borderId="596" xfId="0" applyNumberFormat="1" applyFont="1" applyBorder="1" applyAlignment="1">
      <alignment horizontal="right" vertical="center"/>
    </xf>
    <xf numFmtId="175" fontId="47" fillId="0" borderId="221" xfId="0" applyNumberFormat="1" applyFont="1" applyBorder="1" applyAlignment="1">
      <alignment horizontal="right" vertical="center"/>
    </xf>
    <xf numFmtId="174" fontId="47" fillId="0" borderId="597" xfId="0" applyNumberFormat="1" applyFont="1" applyBorder="1" applyAlignment="1">
      <alignment horizontal="right" vertical="center"/>
    </xf>
    <xf numFmtId="175" fontId="47" fillId="0" borderId="597" xfId="0" applyNumberFormat="1" applyFont="1" applyBorder="1" applyAlignment="1">
      <alignment horizontal="right" vertical="center"/>
    </xf>
    <xf numFmtId="175" fontId="47" fillId="0" borderId="598" xfId="0" applyNumberFormat="1" applyFont="1" applyBorder="1" applyAlignment="1">
      <alignment horizontal="right" vertical="center"/>
    </xf>
    <xf numFmtId="167" fontId="59" fillId="0" borderId="11" xfId="0" applyNumberFormat="1" applyFont="1" applyBorder="1" applyAlignment="1">
      <alignment horizontal="right"/>
    </xf>
    <xf numFmtId="0" fontId="36" fillId="0" borderId="593" xfId="0" applyFont="1" applyBorder="1" applyAlignment="1">
      <alignment horizontal="right" vertical="center" wrapText="1"/>
    </xf>
    <xf numFmtId="0" fontId="24" fillId="0" borderId="1" xfId="0" applyFont="1" applyBorder="1" applyAlignment="1">
      <alignment horizontal="right" vertical="center"/>
    </xf>
    <xf numFmtId="0" fontId="36" fillId="14" borderId="580" xfId="0" applyFont="1" applyFill="1" applyBorder="1" applyAlignment="1">
      <alignment horizontal="left" vertical="center"/>
    </xf>
    <xf numFmtId="0" fontId="15" fillId="0" borderId="1" xfId="0" applyFont="1" applyBorder="1" applyAlignment="1">
      <alignment horizontal="right" vertical="center"/>
    </xf>
    <xf numFmtId="0" fontId="19" fillId="0" borderId="1" xfId="0" applyFont="1" applyBorder="1" applyAlignment="1">
      <alignment horizontal="right" vertical="center"/>
    </xf>
    <xf numFmtId="0" fontId="0" fillId="11" borderId="599" xfId="0" applyFill="1" applyBorder="1" applyAlignment="1">
      <alignment vertical="center"/>
    </xf>
    <xf numFmtId="174" fontId="115" fillId="11" borderId="593" xfId="0" applyNumberFormat="1" applyFont="1" applyFill="1" applyBorder="1" applyAlignment="1">
      <alignment horizontal="right" vertical="center"/>
    </xf>
    <xf numFmtId="174" fontId="115" fillId="0" borderId="593" xfId="0" applyNumberFormat="1" applyFont="1" applyBorder="1" applyAlignment="1">
      <alignment horizontal="right" vertical="center"/>
    </xf>
    <xf numFmtId="172" fontId="18" fillId="11" borderId="333" xfId="0" applyNumberFormat="1" applyFont="1" applyFill="1" applyBorder="1" applyAlignment="1">
      <alignment horizontal="right" vertical="center"/>
    </xf>
    <xf numFmtId="172" fontId="47" fillId="0" borderId="333" xfId="0" applyNumberFormat="1" applyFont="1" applyBorder="1" applyAlignment="1">
      <alignment horizontal="right" vertical="center"/>
    </xf>
    <xf numFmtId="174" fontId="45" fillId="11" borderId="467" xfId="0" applyNumberFormat="1" applyFont="1" applyFill="1" applyBorder="1" applyAlignment="1">
      <alignment horizontal="right" vertical="center"/>
    </xf>
    <xf numFmtId="174" fontId="45" fillId="0" borderId="467" xfId="0" applyNumberFormat="1" applyFont="1" applyBorder="1" applyAlignment="1">
      <alignment vertical="center"/>
    </xf>
    <xf numFmtId="174" fontId="44" fillId="11" borderId="593" xfId="0" applyNumberFormat="1" applyFont="1" applyFill="1" applyBorder="1" applyAlignment="1">
      <alignment horizontal="right" vertical="center"/>
    </xf>
    <xf numFmtId="174" fontId="44" fillId="0" borderId="593" xfId="0" applyNumberFormat="1" applyFont="1" applyBorder="1" applyAlignment="1">
      <alignment horizontal="right" vertical="center"/>
    </xf>
    <xf numFmtId="174" fontId="49" fillId="11" borderId="593" xfId="0" applyNumberFormat="1" applyFont="1" applyFill="1" applyBorder="1" applyAlignment="1">
      <alignment horizontal="right" vertical="center"/>
    </xf>
    <xf numFmtId="174" fontId="32" fillId="0" borderId="593" xfId="0" applyNumberFormat="1" applyFont="1" applyBorder="1" applyAlignment="1">
      <alignment horizontal="right" vertical="center"/>
    </xf>
    <xf numFmtId="37" fontId="18" fillId="11" borderId="296" xfId="0" applyNumberFormat="1" applyFont="1" applyFill="1" applyBorder="1" applyAlignment="1">
      <alignment horizontal="right" vertical="center"/>
    </xf>
    <xf numFmtId="0" fontId="45" fillId="0" borderId="467" xfId="0" applyFont="1" applyBorder="1" applyAlignment="1">
      <alignment vertical="center"/>
    </xf>
    <xf numFmtId="0" fontId="11" fillId="0" borderId="0" xfId="0" applyFont="1" applyAlignment="1">
      <alignment horizontal="left" vertical="center"/>
    </xf>
    <xf numFmtId="0" fontId="4" fillId="11" borderId="213" xfId="0" applyFont="1" applyFill="1" applyBorder="1" applyAlignment="1">
      <alignment horizontal="left" vertical="center" indent="1"/>
    </xf>
    <xf numFmtId="174" fontId="47" fillId="0" borderId="600" xfId="0" applyNumberFormat="1" applyFont="1" applyBorder="1" applyAlignment="1">
      <alignment horizontal="right" vertical="center"/>
    </xf>
    <xf numFmtId="175" fontId="47" fillId="0" borderId="601" xfId="0" applyNumberFormat="1" applyFont="1" applyBorder="1" applyAlignment="1">
      <alignment horizontal="right" vertical="center"/>
    </xf>
    <xf numFmtId="0" fontId="4" fillId="0" borderId="601" xfId="0" applyFont="1" applyBorder="1" applyAlignment="1">
      <alignment horizontal="left" vertical="center" indent="2"/>
    </xf>
    <xf numFmtId="174" fontId="59" fillId="0" borderId="600" xfId="0" applyNumberFormat="1" applyFont="1" applyBorder="1" applyAlignment="1">
      <alignment horizontal="right" vertical="center"/>
    </xf>
    <xf numFmtId="175" fontId="59" fillId="0" borderId="601" xfId="0" applyNumberFormat="1" applyFont="1" applyBorder="1" applyAlignment="1">
      <alignment horizontal="right" vertical="center"/>
    </xf>
    <xf numFmtId="0" fontId="4" fillId="0" borderId="601" xfId="0" applyFont="1" applyBorder="1" applyAlignment="1">
      <alignment horizontal="left" vertical="center" indent="1"/>
    </xf>
    <xf numFmtId="164" fontId="47" fillId="0" borderId="600" xfId="0" applyNumberFormat="1" applyFont="1" applyBorder="1" applyAlignment="1">
      <alignment horizontal="right" vertical="center"/>
    </xf>
    <xf numFmtId="10" fontId="59" fillId="0" borderId="600" xfId="0" applyNumberFormat="1" applyFont="1" applyBorder="1" applyAlignment="1">
      <alignment horizontal="right" vertical="center"/>
    </xf>
    <xf numFmtId="10" fontId="47" fillId="0" borderId="475" xfId="0" applyNumberFormat="1" applyFont="1" applyBorder="1" applyAlignment="1">
      <alignment horizontal="right" vertical="center" wrapText="1"/>
    </xf>
    <xf numFmtId="10" fontId="47" fillId="0" borderId="600" xfId="0" applyNumberFormat="1" applyFont="1" applyBorder="1" applyAlignment="1">
      <alignment horizontal="right" vertical="center"/>
    </xf>
    <xf numFmtId="0" fontId="4" fillId="11" borderId="601" xfId="0" applyFont="1" applyFill="1" applyBorder="1" applyAlignment="1">
      <alignment horizontal="left" vertical="center" indent="1"/>
    </xf>
    <xf numFmtId="174" fontId="47" fillId="11" borderId="600" xfId="0" applyNumberFormat="1" applyFont="1" applyFill="1" applyBorder="1" applyAlignment="1">
      <alignment horizontal="right" vertical="center"/>
    </xf>
    <xf numFmtId="175" fontId="47" fillId="11" borderId="601" xfId="0" applyNumberFormat="1" applyFont="1" applyFill="1" applyBorder="1" applyAlignment="1">
      <alignment horizontal="right" vertical="center"/>
    </xf>
    <xf numFmtId="174" fontId="59" fillId="11" borderId="600" xfId="0" applyNumberFormat="1" applyFont="1" applyFill="1" applyBorder="1" applyAlignment="1">
      <alignment horizontal="right" vertical="center"/>
    </xf>
    <xf numFmtId="175" fontId="59" fillId="11" borderId="601" xfId="0" applyNumberFormat="1" applyFont="1" applyFill="1" applyBorder="1" applyAlignment="1">
      <alignment horizontal="right" vertical="center"/>
    </xf>
    <xf numFmtId="165" fontId="47" fillId="0" borderId="475" xfId="0" applyNumberFormat="1" applyFont="1" applyBorder="1" applyAlignment="1">
      <alignment horizontal="right" vertical="center"/>
    </xf>
    <xf numFmtId="165" fontId="47" fillId="0" borderId="601" xfId="0" applyNumberFormat="1" applyFont="1" applyBorder="1" applyAlignment="1">
      <alignment horizontal="right" vertical="center"/>
    </xf>
    <xf numFmtId="165" fontId="47" fillId="0" borderId="578" xfId="0" applyNumberFormat="1" applyFont="1" applyBorder="1" applyAlignment="1">
      <alignment horizontal="right" vertical="center"/>
    </xf>
    <xf numFmtId="0" fontId="4" fillId="0" borderId="601" xfId="0" applyFont="1" applyBorder="1" applyAlignment="1">
      <alignment vertical="center"/>
    </xf>
    <xf numFmtId="0" fontId="4" fillId="11" borderId="601" xfId="0" applyFont="1" applyFill="1" applyBorder="1" applyAlignment="1">
      <alignment vertical="center"/>
    </xf>
    <xf numFmtId="165" fontId="47" fillId="11" borderId="475" xfId="0" applyNumberFormat="1" applyFont="1" applyFill="1" applyBorder="1" applyAlignment="1">
      <alignment horizontal="right" vertical="center"/>
    </xf>
    <xf numFmtId="165" fontId="47" fillId="11" borderId="601" xfId="0" applyNumberFormat="1" applyFont="1" applyFill="1" applyBorder="1" applyAlignment="1">
      <alignment horizontal="right" vertical="center"/>
    </xf>
    <xf numFmtId="165" fontId="47" fillId="11" borderId="578" xfId="0" applyNumberFormat="1" applyFont="1" applyFill="1" applyBorder="1" applyAlignment="1">
      <alignment horizontal="right" vertical="center"/>
    </xf>
    <xf numFmtId="3" fontId="3" fillId="11" borderId="600" xfId="0" applyNumberFormat="1" applyFont="1" applyFill="1" applyBorder="1" applyAlignment="1">
      <alignment horizontal="right" vertical="center"/>
    </xf>
    <xf numFmtId="3" fontId="3" fillId="11" borderId="578" xfId="0" applyNumberFormat="1" applyFont="1" applyFill="1" applyBorder="1" applyAlignment="1">
      <alignment horizontal="right" vertical="center"/>
    </xf>
    <xf numFmtId="3" fontId="3" fillId="11" borderId="602" xfId="0" applyNumberFormat="1" applyFont="1" applyFill="1" applyBorder="1" applyAlignment="1">
      <alignment horizontal="right" vertical="center"/>
    </xf>
    <xf numFmtId="3" fontId="3" fillId="11" borderId="601" xfId="0" applyNumberFormat="1" applyFont="1" applyFill="1" applyBorder="1" applyAlignment="1">
      <alignment horizontal="right" vertical="center"/>
    </xf>
    <xf numFmtId="3" fontId="18" fillId="11" borderId="578" xfId="0" applyNumberFormat="1" applyFont="1" applyFill="1" applyBorder="1" applyAlignment="1">
      <alignment horizontal="right" vertical="center"/>
    </xf>
    <xf numFmtId="0" fontId="4" fillId="0" borderId="602" xfId="0" applyFont="1" applyBorder="1" applyAlignment="1">
      <alignment horizontal="left" vertical="center" indent="1"/>
    </xf>
    <xf numFmtId="167" fontId="3" fillId="0" borderId="600" xfId="0" applyNumberFormat="1" applyFont="1" applyBorder="1" applyAlignment="1">
      <alignment horizontal="right" vertical="center"/>
    </xf>
    <xf numFmtId="167" fontId="3" fillId="0" borderId="578" xfId="0" applyNumberFormat="1" applyFont="1" applyBorder="1" applyAlignment="1">
      <alignment horizontal="right" vertical="center"/>
    </xf>
    <xf numFmtId="167" fontId="3" fillId="0" borderId="602" xfId="0" applyNumberFormat="1" applyFont="1" applyBorder="1" applyAlignment="1">
      <alignment horizontal="right" vertical="center"/>
    </xf>
    <xf numFmtId="167" fontId="3" fillId="0" borderId="601" xfId="0" applyNumberFormat="1" applyFont="1" applyBorder="1" applyAlignment="1">
      <alignment horizontal="right" vertical="center"/>
    </xf>
    <xf numFmtId="167" fontId="18" fillId="0" borderId="578" xfId="0" applyNumberFormat="1" applyFont="1" applyBorder="1" applyAlignment="1">
      <alignment horizontal="right" vertical="center"/>
    </xf>
    <xf numFmtId="0" fontId="4" fillId="0" borderId="602" xfId="0" applyFont="1" applyBorder="1" applyAlignment="1">
      <alignment vertical="center"/>
    </xf>
    <xf numFmtId="0" fontId="4" fillId="11" borderId="602" xfId="0" applyFont="1" applyFill="1" applyBorder="1" applyAlignment="1">
      <alignment vertical="center"/>
    </xf>
    <xf numFmtId="167" fontId="3" fillId="11" borderId="600" xfId="0" applyNumberFormat="1" applyFont="1" applyFill="1" applyBorder="1" applyAlignment="1">
      <alignment horizontal="right" vertical="center"/>
    </xf>
    <xf numFmtId="167" fontId="3" fillId="11" borderId="578" xfId="0" applyNumberFormat="1" applyFont="1" applyFill="1" applyBorder="1" applyAlignment="1">
      <alignment horizontal="right" vertical="center"/>
    </xf>
    <xf numFmtId="167" fontId="3" fillId="11" borderId="602" xfId="0" applyNumberFormat="1" applyFont="1" applyFill="1" applyBorder="1" applyAlignment="1">
      <alignment horizontal="right" vertical="center"/>
    </xf>
    <xf numFmtId="167" fontId="3" fillId="11" borderId="601" xfId="0" applyNumberFormat="1" applyFont="1" applyFill="1" applyBorder="1" applyAlignment="1">
      <alignment horizontal="right" vertical="center"/>
    </xf>
    <xf numFmtId="167" fontId="18" fillId="11" borderId="578" xfId="0" applyNumberFormat="1" applyFont="1" applyFill="1" applyBorder="1" applyAlignment="1">
      <alignment horizontal="right" vertical="center"/>
    </xf>
    <xf numFmtId="0" fontId="44" fillId="11" borderId="603" xfId="0" applyFont="1" applyFill="1" applyBorder="1" applyAlignment="1">
      <alignment horizontal="right" vertical="center"/>
    </xf>
    <xf numFmtId="0" fontId="44" fillId="11" borderId="589" xfId="0" applyFont="1" applyFill="1" applyBorder="1" applyAlignment="1">
      <alignment horizontal="right" vertical="center"/>
    </xf>
    <xf numFmtId="164" fontId="44" fillId="0" borderId="604" xfId="0" applyNumberFormat="1" applyFont="1" applyBorder="1" applyAlignment="1">
      <alignment horizontal="right" vertical="center"/>
    </xf>
    <xf numFmtId="164" fontId="44" fillId="0" borderId="603" xfId="0" applyNumberFormat="1" applyFont="1" applyBorder="1" applyAlignment="1">
      <alignment horizontal="right" vertical="center"/>
    </xf>
    <xf numFmtId="0" fontId="44" fillId="0" borderId="589" xfId="0" applyFont="1" applyBorder="1" applyAlignment="1">
      <alignment horizontal="right" vertical="center"/>
    </xf>
    <xf numFmtId="0" fontId="44" fillId="0" borderId="604" xfId="0" applyFont="1" applyBorder="1" applyAlignment="1">
      <alignment horizontal="right" vertical="center"/>
    </xf>
    <xf numFmtId="0" fontId="44" fillId="0" borderId="603" xfId="0" applyFont="1" applyBorder="1" applyAlignment="1">
      <alignment horizontal="right" vertical="center"/>
    </xf>
    <xf numFmtId="164" fontId="44" fillId="11" borderId="604" xfId="0" applyNumberFormat="1" applyFont="1" applyFill="1" applyBorder="1" applyAlignment="1">
      <alignment horizontal="right" vertical="center"/>
    </xf>
    <xf numFmtId="164" fontId="44" fillId="11" borderId="603" xfId="0" applyNumberFormat="1" applyFont="1" applyFill="1" applyBorder="1" applyAlignment="1">
      <alignment horizontal="right" vertical="center"/>
    </xf>
    <xf numFmtId="164" fontId="36" fillId="0" borderId="589" xfId="0" applyNumberFormat="1" applyFont="1" applyBorder="1" applyAlignment="1">
      <alignment horizontal="right" vertical="center"/>
    </xf>
    <xf numFmtId="3" fontId="36" fillId="0" borderId="589" xfId="0" applyNumberFormat="1" applyFont="1" applyBorder="1" applyAlignment="1">
      <alignment horizontal="right" vertical="center" wrapText="1"/>
    </xf>
    <xf numFmtId="0" fontId="36" fillId="0" borderId="589" xfId="0" applyFont="1" applyBorder="1" applyAlignment="1">
      <alignment horizontal="right" vertical="center" wrapText="1"/>
    </xf>
    <xf numFmtId="164" fontId="36" fillId="0" borderId="589" xfId="0" applyNumberFormat="1" applyFont="1" applyBorder="1" applyAlignment="1">
      <alignment horizontal="right" vertical="center" wrapText="1"/>
    </xf>
    <xf numFmtId="0" fontId="55" fillId="0" borderId="1" xfId="5" applyNumberFormat="1" applyBorder="1" applyAlignment="1">
      <alignment horizontal="left" vertical="center" wrapText="1" indent="1"/>
    </xf>
    <xf numFmtId="0" fontId="55" fillId="8" borderId="1" xfId="5" applyFill="1" applyBorder="1" applyAlignment="1">
      <alignment horizontal="left" vertical="center" indent="1"/>
    </xf>
    <xf numFmtId="0" fontId="55" fillId="0" borderId="1" xfId="5" applyFill="1" applyBorder="1" applyAlignment="1">
      <alignment horizontal="left" vertical="center" indent="1"/>
    </xf>
    <xf numFmtId="0" fontId="55" fillId="0" borderId="1" xfId="5" applyBorder="1" applyAlignment="1">
      <alignment horizontal="left" vertical="center" indent="1"/>
    </xf>
    <xf numFmtId="0" fontId="8" fillId="0" borderId="0" xfId="2" applyFont="1" applyAlignment="1">
      <alignment horizontal="left" vertical="center" indent="1"/>
    </xf>
    <xf numFmtId="0" fontId="122" fillId="0" borderId="0" xfId="2" applyFont="1" applyAlignment="1">
      <alignment vertical="center"/>
    </xf>
    <xf numFmtId="0" fontId="123" fillId="0" borderId="0" xfId="2" applyFont="1" applyAlignment="1">
      <alignment vertical="center"/>
    </xf>
    <xf numFmtId="0" fontId="22" fillId="0" borderId="0" xfId="0" applyFont="1" applyAlignment="1">
      <alignment horizontal="left" vertical="top" wrapText="1"/>
    </xf>
    <xf numFmtId="0" fontId="47" fillId="0" borderId="0" xfId="0" applyFont="1" applyAlignment="1">
      <alignment horizontal="left" vertical="center"/>
    </xf>
    <xf numFmtId="0" fontId="4" fillId="0" borderId="0" xfId="0" applyFont="1" applyAlignment="1">
      <alignment horizontal="left" vertical="top" wrapText="1"/>
    </xf>
    <xf numFmtId="37" fontId="4" fillId="0" borderId="475" xfId="0" applyNumberFormat="1" applyFont="1" applyBorder="1" applyAlignment="1">
      <alignment horizontal="right" vertical="center"/>
    </xf>
    <xf numFmtId="37" fontId="4" fillId="11" borderId="475" xfId="0" applyNumberFormat="1" applyFont="1" applyFill="1" applyBorder="1" applyAlignment="1">
      <alignment horizontal="right" vertical="center"/>
    </xf>
    <xf numFmtId="37" fontId="4" fillId="0" borderId="475" xfId="0" applyNumberFormat="1" applyFont="1" applyBorder="1"/>
    <xf numFmtId="0" fontId="4" fillId="11" borderId="591" xfId="0" applyFont="1" applyFill="1" applyBorder="1" applyAlignment="1">
      <alignment horizontal="left" vertical="center" indent="1"/>
    </xf>
    <xf numFmtId="37" fontId="4" fillId="11" borderId="583" xfId="0" applyNumberFormat="1" applyFont="1" applyFill="1" applyBorder="1" applyAlignment="1">
      <alignment horizontal="right" vertical="center"/>
    </xf>
    <xf numFmtId="0" fontId="4" fillId="0" borderId="591" xfId="0" applyFont="1" applyBorder="1" applyAlignment="1">
      <alignment horizontal="left" vertical="center" indent="1"/>
    </xf>
    <xf numFmtId="37" fontId="4" fillId="0" borderId="583" xfId="0" applyNumberFormat="1" applyFont="1" applyBorder="1" applyAlignment="1">
      <alignment horizontal="right" vertical="center"/>
    </xf>
    <xf numFmtId="0" fontId="65" fillId="10" borderId="605" xfId="0" applyFont="1" applyFill="1" applyBorder="1" applyAlignment="1">
      <alignment horizontal="left" vertical="center" wrapText="1" indent="1"/>
    </xf>
    <xf numFmtId="0" fontId="65" fillId="10" borderId="606" xfId="0" applyFont="1" applyFill="1" applyBorder="1" applyAlignment="1">
      <alignment horizontal="center" vertical="center" wrapText="1"/>
    </xf>
    <xf numFmtId="0" fontId="65" fillId="10" borderId="607" xfId="0" applyFont="1" applyFill="1" applyBorder="1" applyAlignment="1">
      <alignment horizontal="center" vertical="center" wrapText="1"/>
    </xf>
    <xf numFmtId="49" fontId="65" fillId="10" borderId="607" xfId="0" applyNumberFormat="1" applyFont="1" applyFill="1" applyBorder="1" applyAlignment="1">
      <alignment horizontal="center" vertical="center" wrapText="1"/>
    </xf>
    <xf numFmtId="49" fontId="3" fillId="11" borderId="256" xfId="0" applyNumberFormat="1" applyFont="1" applyFill="1" applyBorder="1" applyAlignment="1">
      <alignment horizontal="center" vertical="center" wrapText="1"/>
    </xf>
    <xf numFmtId="1" fontId="3" fillId="11" borderId="256" xfId="0" applyNumberFormat="1" applyFont="1" applyFill="1" applyBorder="1" applyAlignment="1">
      <alignment horizontal="center" vertical="center" shrinkToFit="1"/>
    </xf>
    <xf numFmtId="49" fontId="3" fillId="0" borderId="256" xfId="0" applyNumberFormat="1" applyFont="1" applyBorder="1" applyAlignment="1">
      <alignment horizontal="center" vertical="center" wrapText="1"/>
    </xf>
    <xf numFmtId="1" fontId="3" fillId="0" borderId="256" xfId="0" applyNumberFormat="1" applyFont="1" applyBorder="1" applyAlignment="1">
      <alignment horizontal="center" vertical="center" shrinkToFit="1"/>
    </xf>
    <xf numFmtId="0" fontId="32" fillId="11" borderId="0" xfId="0" applyFont="1" applyFill="1" applyAlignment="1">
      <alignment horizontal="left" vertical="center" wrapText="1" indent="1"/>
    </xf>
    <xf numFmtId="49" fontId="3" fillId="11" borderId="256" xfId="0" applyNumberFormat="1" applyFont="1" applyFill="1" applyBorder="1" applyAlignment="1">
      <alignment horizontal="center" vertical="center" shrinkToFit="1"/>
    </xf>
    <xf numFmtId="3" fontId="45" fillId="11" borderId="1" xfId="0" applyNumberFormat="1" applyFont="1" applyFill="1" applyBorder="1" applyAlignment="1">
      <alignment horizontal="center" vertical="center" shrinkToFit="1"/>
    </xf>
    <xf numFmtId="1" fontId="45" fillId="0" borderId="1" xfId="0" applyNumberFormat="1" applyFont="1" applyBorder="1" applyAlignment="1">
      <alignment horizontal="center" vertical="center" shrinkToFit="1"/>
    </xf>
    <xf numFmtId="1" fontId="45" fillId="11" borderId="1" xfId="0" applyNumberFormat="1" applyFont="1" applyFill="1" applyBorder="1" applyAlignment="1">
      <alignment horizontal="center" vertical="center" shrinkToFit="1"/>
    </xf>
    <xf numFmtId="0" fontId="47" fillId="0" borderId="256" xfId="0" applyFont="1" applyBorder="1" applyAlignment="1">
      <alignment horizontal="left" vertical="center" wrapText="1"/>
    </xf>
    <xf numFmtId="0" fontId="45" fillId="0" borderId="1" xfId="0" applyFont="1" applyBorder="1" applyAlignment="1">
      <alignment horizontal="center" vertical="center" wrapText="1"/>
    </xf>
    <xf numFmtId="0" fontId="13" fillId="0" borderId="0" xfId="7" applyFont="1" applyAlignment="1">
      <alignment vertical="center"/>
    </xf>
    <xf numFmtId="37" fontId="13" fillId="0" borderId="0" xfId="7" applyNumberFormat="1" applyFont="1" applyAlignment="1">
      <alignment horizontal="right" vertical="center"/>
    </xf>
    <xf numFmtId="174" fontId="13" fillId="0" borderId="0" xfId="26" applyNumberFormat="1" applyFont="1" applyFill="1" applyBorder="1" applyAlignment="1">
      <alignment vertical="center"/>
    </xf>
    <xf numFmtId="0" fontId="2" fillId="0" borderId="0" xfId="0" applyFont="1"/>
    <xf numFmtId="0" fontId="124" fillId="0" borderId="0" xfId="0" applyFont="1"/>
    <xf numFmtId="0" fontId="13" fillId="0" borderId="0" xfId="7" applyFont="1" applyAlignment="1">
      <alignment horizontal="left" vertical="center"/>
    </xf>
    <xf numFmtId="0" fontId="125" fillId="18" borderId="610" xfId="0" applyFont="1" applyFill="1" applyBorder="1" applyAlignment="1">
      <alignment horizontal="center" vertical="center" wrapText="1"/>
    </xf>
    <xf numFmtId="0" fontId="125" fillId="18" borderId="613" xfId="0" applyFont="1" applyFill="1" applyBorder="1" applyAlignment="1">
      <alignment horizontal="center" vertical="center" wrapText="1"/>
    </xf>
    <xf numFmtId="0" fontId="125" fillId="18" borderId="614" xfId="0" applyFont="1" applyFill="1" applyBorder="1" applyAlignment="1">
      <alignment horizontal="center" vertical="center" wrapText="1"/>
    </xf>
    <xf numFmtId="0" fontId="125" fillId="18" borderId="615" xfId="0" applyFont="1" applyFill="1" applyBorder="1" applyAlignment="1">
      <alignment horizontal="center" vertical="center" wrapText="1"/>
    </xf>
    <xf numFmtId="37" fontId="15" fillId="19" borderId="108" xfId="7" applyNumberFormat="1" applyFont="1" applyFill="1" applyBorder="1" applyAlignment="1">
      <alignment horizontal="right" vertical="center"/>
    </xf>
    <xf numFmtId="37" fontId="15" fillId="19" borderId="583" xfId="7" applyNumberFormat="1" applyFont="1" applyFill="1" applyBorder="1" applyAlignment="1">
      <alignment horizontal="right" vertical="center"/>
    </xf>
    <xf numFmtId="174" fontId="15" fillId="19" borderId="583" xfId="26" applyNumberFormat="1" applyFont="1" applyFill="1" applyBorder="1" applyAlignment="1">
      <alignment vertical="center"/>
    </xf>
    <xf numFmtId="174" fontId="15" fillId="19" borderId="583" xfId="26" applyNumberFormat="1" applyFont="1" applyFill="1" applyBorder="1" applyAlignment="1">
      <alignment horizontal="right" vertical="center"/>
    </xf>
    <xf numFmtId="37" fontId="15" fillId="21" borderId="108" xfId="7" applyNumberFormat="1" applyFont="1" applyFill="1" applyBorder="1" applyAlignment="1">
      <alignment horizontal="right" vertical="center"/>
    </xf>
    <xf numFmtId="37" fontId="15" fillId="25" borderId="119" xfId="7" applyNumberFormat="1" applyFont="1" applyFill="1" applyBorder="1" applyAlignment="1">
      <alignment horizontal="right" vertical="center"/>
    </xf>
    <xf numFmtId="37" fontId="15" fillId="25" borderId="2" xfId="7" applyNumberFormat="1" applyFont="1" applyFill="1" applyBorder="1" applyAlignment="1">
      <alignment horizontal="right" vertical="center"/>
    </xf>
    <xf numFmtId="174" fontId="15" fillId="25" borderId="1" xfId="26" applyNumberFormat="1" applyFont="1" applyFill="1" applyBorder="1" applyAlignment="1">
      <alignment vertical="center"/>
    </xf>
    <xf numFmtId="37" fontId="15" fillId="20" borderId="119" xfId="7" applyNumberFormat="1" applyFont="1" applyFill="1" applyBorder="1" applyAlignment="1">
      <alignment horizontal="right" vertical="center"/>
    </xf>
    <xf numFmtId="37" fontId="15" fillId="20" borderId="2" xfId="7" applyNumberFormat="1" applyFont="1" applyFill="1" applyBorder="1" applyAlignment="1">
      <alignment horizontal="right" vertical="center"/>
    </xf>
    <xf numFmtId="174" fontId="15" fillId="20" borderId="583" xfId="26" applyNumberFormat="1" applyFont="1" applyFill="1" applyBorder="1" applyAlignment="1">
      <alignment vertical="center"/>
    </xf>
    <xf numFmtId="174" fontId="15" fillId="19" borderId="1" xfId="26" applyNumberFormat="1" applyFont="1" applyFill="1" applyBorder="1" applyAlignment="1">
      <alignment vertical="center"/>
    </xf>
    <xf numFmtId="174" fontId="15" fillId="0" borderId="1" xfId="26" applyNumberFormat="1" applyFont="1" applyFill="1" applyBorder="1" applyAlignment="1">
      <alignment vertical="center"/>
    </xf>
    <xf numFmtId="37" fontId="15" fillId="19" borderId="97" xfId="7" applyNumberFormat="1" applyFont="1" applyFill="1" applyBorder="1" applyAlignment="1">
      <alignment horizontal="right" vertical="center"/>
    </xf>
    <xf numFmtId="37" fontId="15" fillId="19" borderId="1" xfId="7" applyNumberFormat="1" applyFont="1" applyFill="1" applyBorder="1" applyAlignment="1">
      <alignment horizontal="right" vertical="center"/>
    </xf>
    <xf numFmtId="37" fontId="15" fillId="25" borderId="97" xfId="7" applyNumberFormat="1" applyFont="1" applyFill="1" applyBorder="1" applyAlignment="1">
      <alignment horizontal="right" vertical="center"/>
    </xf>
    <xf numFmtId="37" fontId="15" fillId="25" borderId="1" xfId="7" applyNumberFormat="1" applyFont="1" applyFill="1" applyBorder="1" applyAlignment="1">
      <alignment horizontal="right" vertical="center"/>
    </xf>
    <xf numFmtId="37" fontId="15" fillId="20" borderId="97" xfId="7" applyNumberFormat="1" applyFont="1" applyFill="1" applyBorder="1" applyAlignment="1">
      <alignment horizontal="right" vertical="center"/>
    </xf>
    <xf numFmtId="37" fontId="15" fillId="20" borderId="1" xfId="7" applyNumberFormat="1" applyFont="1" applyFill="1" applyBorder="1" applyAlignment="1">
      <alignment horizontal="right" vertical="center"/>
    </xf>
    <xf numFmtId="174" fontId="15" fillId="20" borderId="1" xfId="26" applyNumberFormat="1" applyFont="1" applyFill="1" applyBorder="1" applyAlignment="1">
      <alignment vertical="center"/>
    </xf>
    <xf numFmtId="174" fontId="15" fillId="0" borderId="583" xfId="26" applyNumberFormat="1" applyFont="1" applyFill="1" applyBorder="1" applyAlignment="1">
      <alignment vertical="center"/>
    </xf>
    <xf numFmtId="174" fontId="15" fillId="19" borderId="1" xfId="26" applyNumberFormat="1" applyFont="1" applyFill="1" applyBorder="1" applyAlignment="1">
      <alignment horizontal="right" vertical="center"/>
    </xf>
    <xf numFmtId="174" fontId="15" fillId="22" borderId="1" xfId="26" applyNumberFormat="1" applyFont="1" applyFill="1" applyBorder="1" applyAlignment="1">
      <alignment vertical="center"/>
    </xf>
    <xf numFmtId="174" fontId="15" fillId="0" borderId="583" xfId="26" applyNumberFormat="1" applyFont="1" applyFill="1" applyBorder="1" applyAlignment="1">
      <alignment horizontal="right" vertical="center"/>
    </xf>
    <xf numFmtId="37" fontId="15" fillId="19" borderId="591" xfId="7" applyNumberFormat="1" applyFont="1" applyFill="1" applyBorder="1" applyAlignment="1">
      <alignment horizontal="right" vertical="center"/>
    </xf>
    <xf numFmtId="174" fontId="15" fillId="23" borderId="583" xfId="26" applyNumberFormat="1" applyFont="1" applyFill="1" applyBorder="1" applyAlignment="1">
      <alignment vertical="center"/>
    </xf>
    <xf numFmtId="174" fontId="15" fillId="24" borderId="583" xfId="26" applyNumberFormat="1" applyFont="1" applyFill="1" applyBorder="1" applyAlignment="1">
      <alignment vertical="center"/>
    </xf>
    <xf numFmtId="174" fontId="15" fillId="20" borderId="583" xfId="26" applyNumberFormat="1" applyFont="1" applyFill="1" applyBorder="1" applyAlignment="1">
      <alignment horizontal="right" vertical="center"/>
    </xf>
    <xf numFmtId="1" fontId="15" fillId="0" borderId="618" xfId="26" applyNumberFormat="1" applyFont="1" applyFill="1" applyBorder="1" applyAlignment="1">
      <alignment horizontal="right" vertical="center"/>
    </xf>
    <xf numFmtId="1" fontId="15" fillId="0" borderId="1" xfId="26" applyNumberFormat="1" applyFont="1" applyFill="1" applyBorder="1" applyAlignment="1">
      <alignment horizontal="right" vertical="center"/>
    </xf>
    <xf numFmtId="174" fontId="15" fillId="25" borderId="583" xfId="26" applyNumberFormat="1" applyFont="1" applyFill="1" applyBorder="1" applyAlignment="1">
      <alignment horizontal="right" vertical="center"/>
    </xf>
    <xf numFmtId="37" fontId="15" fillId="19" borderId="584" xfId="26" applyNumberFormat="1" applyFont="1" applyFill="1" applyBorder="1" applyAlignment="1">
      <alignment horizontal="right" vertical="center"/>
    </xf>
    <xf numFmtId="37" fontId="15" fillId="19" borderId="583" xfId="26" applyNumberFormat="1" applyFont="1" applyFill="1" applyBorder="1" applyAlignment="1">
      <alignment horizontal="right" vertical="center"/>
    </xf>
    <xf numFmtId="37" fontId="15" fillId="19" borderId="618" xfId="26" applyNumberFormat="1" applyFont="1" applyFill="1" applyBorder="1" applyAlignment="1">
      <alignment horizontal="right" vertical="center"/>
    </xf>
    <xf numFmtId="37" fontId="15" fillId="19" borderId="1" xfId="26" applyNumberFormat="1" applyFont="1" applyFill="1" applyBorder="1" applyAlignment="1">
      <alignment horizontal="right" vertical="center"/>
    </xf>
    <xf numFmtId="37" fontId="15" fillId="25" borderId="618" xfId="26" applyNumberFormat="1" applyFont="1" applyFill="1" applyBorder="1" applyAlignment="1">
      <alignment horizontal="right" vertical="center"/>
    </xf>
    <xf numFmtId="37" fontId="15" fillId="25" borderId="1" xfId="26" applyNumberFormat="1" applyFont="1" applyFill="1" applyBorder="1" applyAlignment="1">
      <alignment horizontal="right" vertical="center"/>
    </xf>
    <xf numFmtId="37" fontId="15" fillId="20" borderId="618" xfId="26" applyNumberFormat="1" applyFont="1" applyFill="1" applyBorder="1" applyAlignment="1">
      <alignment horizontal="right" vertical="center"/>
    </xf>
    <xf numFmtId="37" fontId="15" fillId="20" borderId="1" xfId="26" applyNumberFormat="1" applyFont="1" applyFill="1" applyBorder="1" applyAlignment="1">
      <alignment horizontal="right" vertical="center"/>
    </xf>
    <xf numFmtId="37" fontId="15" fillId="0" borderId="618" xfId="26" applyNumberFormat="1" applyFont="1" applyFill="1" applyBorder="1" applyAlignment="1">
      <alignment horizontal="right" vertical="center"/>
    </xf>
    <xf numFmtId="37" fontId="15" fillId="0" borderId="1" xfId="26" applyNumberFormat="1" applyFont="1" applyFill="1" applyBorder="1" applyAlignment="1">
      <alignment horizontal="right" vertical="center"/>
    </xf>
    <xf numFmtId="0" fontId="126" fillId="0" borderId="0" xfId="0" applyFont="1"/>
    <xf numFmtId="0" fontId="9" fillId="0" borderId="578" xfId="0" applyFont="1" applyBorder="1" applyAlignment="1">
      <alignment horizontal="left" vertical="center" wrapText="1" indent="1"/>
    </xf>
    <xf numFmtId="0" fontId="127" fillId="0" borderId="0" xfId="0" applyFont="1"/>
    <xf numFmtId="0" fontId="4" fillId="0" borderId="144" xfId="0" applyFont="1" applyBorder="1" applyAlignment="1">
      <alignment horizontal="left" vertical="center" wrapText="1" indent="2"/>
    </xf>
    <xf numFmtId="37" fontId="32" fillId="0" borderId="87" xfId="21" applyNumberFormat="1" applyFont="1" applyFill="1" applyBorder="1" applyAlignment="1">
      <alignment horizontal="right" vertical="center" shrinkToFit="1"/>
    </xf>
    <xf numFmtId="37" fontId="32" fillId="0" borderId="4" xfId="21" applyNumberFormat="1" applyFont="1" applyFill="1" applyBorder="1" applyAlignment="1">
      <alignment horizontal="right" vertical="center" shrinkToFit="1"/>
    </xf>
    <xf numFmtId="37" fontId="32" fillId="0" borderId="357" xfId="21" applyNumberFormat="1" applyFont="1" applyFill="1" applyBorder="1" applyAlignment="1">
      <alignment horizontal="right" vertical="center" shrinkToFit="1"/>
    </xf>
    <xf numFmtId="37" fontId="32" fillId="0" borderId="619" xfId="21" applyNumberFormat="1" applyFont="1" applyFill="1" applyBorder="1" applyAlignment="1">
      <alignment horizontal="right" vertical="center" shrinkToFit="1"/>
    </xf>
    <xf numFmtId="37" fontId="32" fillId="0" borderId="620" xfId="21" applyNumberFormat="1" applyFont="1" applyFill="1" applyBorder="1" applyAlignment="1">
      <alignment horizontal="right" vertical="center" shrinkToFit="1"/>
    </xf>
    <xf numFmtId="0" fontId="4" fillId="0" borderId="145" xfId="0" applyFont="1" applyBorder="1" applyAlignment="1">
      <alignment horizontal="left" vertical="center" wrapText="1" indent="3"/>
    </xf>
    <xf numFmtId="37" fontId="69" fillId="0" borderId="621" xfId="0" applyNumberFormat="1" applyFont="1" applyBorder="1" applyAlignment="1">
      <alignment horizontal="right" vertical="center"/>
    </xf>
    <xf numFmtId="37" fontId="64" fillId="0" borderId="475" xfId="0" applyNumberFormat="1" applyFont="1" applyBorder="1" applyAlignment="1">
      <alignment horizontal="left" vertical="center" wrapText="1"/>
    </xf>
    <xf numFmtId="37" fontId="64" fillId="0" borderId="578" xfId="0" applyNumberFormat="1" applyFont="1" applyBorder="1" applyAlignment="1">
      <alignment horizontal="left" vertical="center" wrapText="1"/>
    </xf>
    <xf numFmtId="37" fontId="64" fillId="0" borderId="578" xfId="0" applyNumberFormat="1" applyFont="1" applyBorder="1" applyAlignment="1">
      <alignment horizontal="right" vertical="center" shrinkToFit="1"/>
    </xf>
    <xf numFmtId="37" fontId="64" fillId="0" borderId="475" xfId="0" applyNumberFormat="1" applyFont="1" applyBorder="1" applyAlignment="1">
      <alignment horizontal="right" vertical="center" shrinkToFit="1"/>
    </xf>
    <xf numFmtId="37" fontId="32" fillId="0" borderId="4" xfId="0" applyNumberFormat="1" applyFont="1" applyBorder="1" applyAlignment="1">
      <alignment horizontal="right" vertical="center" shrinkToFit="1"/>
    </xf>
    <xf numFmtId="37" fontId="32" fillId="0" borderId="75" xfId="0" applyNumberFormat="1" applyFont="1" applyBorder="1" applyAlignment="1">
      <alignment horizontal="right" vertical="center" shrinkToFit="1"/>
    </xf>
    <xf numFmtId="37" fontId="32" fillId="0" borderId="281" xfId="0" applyNumberFormat="1" applyFont="1" applyBorder="1" applyAlignment="1">
      <alignment horizontal="right" vertical="center" shrinkToFit="1"/>
    </xf>
    <xf numFmtId="37" fontId="32" fillId="0" borderId="86" xfId="0" applyNumberFormat="1" applyFont="1" applyBorder="1" applyAlignment="1">
      <alignment horizontal="right" vertical="center" shrinkToFit="1"/>
    </xf>
    <xf numFmtId="37" fontId="32" fillId="0" borderId="88" xfId="0" applyNumberFormat="1" applyFont="1" applyBorder="1" applyAlignment="1">
      <alignment horizontal="right" vertical="center" shrinkToFit="1"/>
    </xf>
    <xf numFmtId="37" fontId="32" fillId="0" borderId="357" xfId="0" applyNumberFormat="1" applyFont="1" applyBorder="1" applyAlignment="1">
      <alignment horizontal="right" vertical="center" shrinkToFit="1"/>
    </xf>
    <xf numFmtId="37" fontId="32" fillId="0" borderId="622" xfId="0" applyNumberFormat="1" applyFont="1" applyBorder="1" applyAlignment="1">
      <alignment horizontal="right" vertical="center" shrinkToFit="1"/>
    </xf>
    <xf numFmtId="37" fontId="64" fillId="0" borderId="121" xfId="0" applyNumberFormat="1" applyFont="1" applyBorder="1" applyAlignment="1">
      <alignment horizontal="right" vertical="center" shrinkToFit="1"/>
    </xf>
    <xf numFmtId="37" fontId="32" fillId="0" borderId="82" xfId="0" applyNumberFormat="1" applyFont="1" applyBorder="1" applyAlignment="1">
      <alignment horizontal="right" vertical="center" shrinkToFit="1"/>
    </xf>
    <xf numFmtId="37" fontId="32" fillId="0" borderId="76" xfId="0" applyNumberFormat="1" applyFont="1" applyBorder="1" applyAlignment="1">
      <alignment horizontal="right" vertical="center" shrinkToFit="1"/>
    </xf>
    <xf numFmtId="37" fontId="32" fillId="0" borderId="213" xfId="0" applyNumberFormat="1" applyFont="1" applyBorder="1" applyAlignment="1">
      <alignment horizontal="right" vertical="center" shrinkToFit="1"/>
    </xf>
    <xf numFmtId="0" fontId="29" fillId="10" borderId="602" xfId="0" applyFont="1" applyFill="1" applyBorder="1" applyAlignment="1">
      <alignment horizontal="left" vertical="center" wrapText="1" indent="1"/>
    </xf>
    <xf numFmtId="37" fontId="64" fillId="11" borderId="214" xfId="0" applyNumberFormat="1" applyFont="1" applyFill="1" applyBorder="1" applyAlignment="1">
      <alignment horizontal="right" vertical="center" shrinkToFit="1"/>
    </xf>
    <xf numFmtId="37" fontId="4" fillId="11" borderId="7" xfId="0" applyNumberFormat="1" applyFont="1" applyFill="1" applyBorder="1" applyAlignment="1">
      <alignment horizontal="right" vertical="center" shrinkToFit="1"/>
    </xf>
    <xf numFmtId="37" fontId="4" fillId="11" borderId="11" xfId="0" applyNumberFormat="1" applyFont="1" applyFill="1" applyBorder="1" applyAlignment="1">
      <alignment horizontal="right" vertical="center" shrinkToFit="1"/>
    </xf>
    <xf numFmtId="37" fontId="4" fillId="11" borderId="214" xfId="0" applyNumberFormat="1" applyFont="1" applyFill="1" applyBorder="1" applyAlignment="1">
      <alignment horizontal="right" vertical="center" shrinkToFit="1"/>
    </xf>
    <xf numFmtId="0" fontId="4" fillId="0" borderId="602" xfId="0" applyFont="1" applyBorder="1" applyAlignment="1">
      <alignment horizontal="left" vertical="center" indent="3"/>
    </xf>
    <xf numFmtId="37" fontId="69" fillId="0" borderId="475" xfId="0" applyNumberFormat="1" applyFont="1" applyBorder="1" applyAlignment="1">
      <alignment horizontal="right" vertical="center"/>
    </xf>
    <xf numFmtId="37" fontId="69" fillId="0" borderId="578" xfId="0" applyNumberFormat="1" applyFont="1" applyBorder="1" applyAlignment="1">
      <alignment horizontal="right" vertical="center"/>
    </xf>
    <xf numFmtId="37" fontId="69" fillId="0" borderId="145" xfId="0" applyNumberFormat="1" applyFont="1" applyBorder="1" applyAlignment="1">
      <alignment horizontal="right" vertical="center"/>
    </xf>
    <xf numFmtId="37" fontId="69" fillId="0" borderId="475" xfId="21" applyNumberFormat="1" applyFont="1" applyFill="1" applyBorder="1" applyAlignment="1">
      <alignment horizontal="right" vertical="center"/>
    </xf>
    <xf numFmtId="37" fontId="32" fillId="0" borderId="623" xfId="0" applyNumberFormat="1" applyFont="1" applyBorder="1" applyAlignment="1">
      <alignment horizontal="right" vertical="center" shrinkToFit="1"/>
    </xf>
    <xf numFmtId="37" fontId="32" fillId="0" borderId="204" xfId="0" applyNumberFormat="1" applyFont="1" applyBorder="1" applyAlignment="1">
      <alignment horizontal="right" vertical="center" shrinkToFit="1"/>
    </xf>
    <xf numFmtId="37" fontId="32" fillId="0" borderId="624" xfId="0" applyNumberFormat="1" applyFont="1" applyBorder="1" applyAlignment="1">
      <alignment horizontal="right" vertical="center" shrinkToFit="1"/>
    </xf>
    <xf numFmtId="37" fontId="32" fillId="0" borderId="361" xfId="0" applyNumberFormat="1" applyFont="1" applyBorder="1" applyAlignment="1">
      <alignment horizontal="right" vertical="center" shrinkToFit="1"/>
    </xf>
    <xf numFmtId="37" fontId="69" fillId="0" borderId="625" xfId="0" applyNumberFormat="1" applyFont="1" applyBorder="1" applyAlignment="1">
      <alignment horizontal="right" vertical="center" wrapText="1" indent="1"/>
    </xf>
    <xf numFmtId="37" fontId="64" fillId="0" borderId="618" xfId="0" applyNumberFormat="1" applyFont="1" applyBorder="1" applyAlignment="1">
      <alignment horizontal="right" vertical="center" shrinkToFit="1"/>
    </xf>
    <xf numFmtId="37" fontId="32" fillId="0" borderId="363" xfId="0" applyNumberFormat="1" applyFont="1" applyBorder="1" applyAlignment="1">
      <alignment horizontal="right" vertical="center" shrinkToFit="1"/>
    </xf>
    <xf numFmtId="37" fontId="32" fillId="0" borderId="364" xfId="0" applyNumberFormat="1" applyFont="1" applyBorder="1" applyAlignment="1">
      <alignment horizontal="right" vertical="center" shrinkToFit="1"/>
    </xf>
    <xf numFmtId="37" fontId="32" fillId="0" borderId="365" xfId="0" applyNumberFormat="1" applyFont="1" applyBorder="1" applyAlignment="1">
      <alignment horizontal="right" vertical="center" shrinkToFit="1"/>
    </xf>
    <xf numFmtId="0" fontId="4" fillId="0" borderId="602" xfId="0" applyFont="1" applyBorder="1" applyAlignment="1">
      <alignment horizontal="left" vertical="center" wrapText="1" indent="3"/>
    </xf>
    <xf numFmtId="37" fontId="69" fillId="0" borderId="122" xfId="0" applyNumberFormat="1" applyFont="1" applyBorder="1" applyAlignment="1">
      <alignment horizontal="right" vertical="center" wrapText="1" indent="1"/>
    </xf>
    <xf numFmtId="37" fontId="32" fillId="0" borderId="626" xfId="0" applyNumberFormat="1" applyFont="1" applyBorder="1" applyAlignment="1">
      <alignment horizontal="right" vertical="center" shrinkToFit="1"/>
    </xf>
    <xf numFmtId="37" fontId="32" fillId="0" borderId="117" xfId="0" applyNumberFormat="1" applyFont="1" applyBorder="1" applyAlignment="1">
      <alignment horizontal="right" vertical="center" shrinkToFit="1"/>
    </xf>
    <xf numFmtId="37" fontId="32" fillId="0" borderId="360" xfId="0" applyNumberFormat="1" applyFont="1" applyBorder="1" applyAlignment="1">
      <alignment horizontal="right" vertical="center" shrinkToFit="1"/>
    </xf>
    <xf numFmtId="37" fontId="32" fillId="0" borderId="584" xfId="0" applyNumberFormat="1" applyFont="1" applyBorder="1" applyAlignment="1">
      <alignment horizontal="right" vertical="center" shrinkToFit="1"/>
    </xf>
    <xf numFmtId="37" fontId="64" fillId="0" borderId="76" xfId="0" applyNumberFormat="1" applyFont="1" applyBorder="1" applyAlignment="1">
      <alignment horizontal="left" vertical="center" wrapText="1"/>
    </xf>
    <xf numFmtId="37" fontId="64" fillId="0" borderId="76" xfId="0" applyNumberFormat="1" applyFont="1" applyBorder="1" applyAlignment="1">
      <alignment horizontal="right" vertical="center" shrinkToFit="1"/>
    </xf>
    <xf numFmtId="37" fontId="64" fillId="0" borderId="213" xfId="0" applyNumberFormat="1" applyFont="1" applyBorder="1" applyAlignment="1">
      <alignment horizontal="right" vertical="center" shrinkToFit="1"/>
    </xf>
    <xf numFmtId="37" fontId="64" fillId="0" borderId="82" xfId="0" applyNumberFormat="1" applyFont="1" applyBorder="1" applyAlignment="1">
      <alignment horizontal="right" vertical="center" shrinkToFit="1"/>
    </xf>
    <xf numFmtId="37" fontId="4" fillId="11" borderId="584" xfId="0" applyNumberFormat="1" applyFont="1" applyFill="1" applyBorder="1" applyAlignment="1">
      <alignment horizontal="right" vertical="center" shrinkToFit="1"/>
    </xf>
    <xf numFmtId="37" fontId="4" fillId="11" borderId="284" xfId="0" applyNumberFormat="1" applyFont="1" applyFill="1" applyBorder="1" applyAlignment="1">
      <alignment horizontal="right" vertical="center" shrinkToFit="1"/>
    </xf>
    <xf numFmtId="0" fontId="4" fillId="0" borderId="602" xfId="0" applyFont="1" applyBorder="1" applyAlignment="1">
      <alignment horizontal="left" vertical="center" wrapText="1" indent="1"/>
    </xf>
    <xf numFmtId="37" fontId="69" fillId="0" borderId="627" xfId="0" applyNumberFormat="1" applyFont="1" applyBorder="1" applyAlignment="1">
      <alignment horizontal="right" vertical="center"/>
    </xf>
    <xf numFmtId="37" fontId="32" fillId="0" borderId="475" xfId="0" applyNumberFormat="1" applyFont="1" applyBorder="1" applyAlignment="1">
      <alignment horizontal="right" vertical="center"/>
    </xf>
    <xf numFmtId="37" fontId="32" fillId="0" borderId="578" xfId="0" applyNumberFormat="1" applyFont="1" applyBorder="1" applyAlignment="1">
      <alignment horizontal="right" vertical="center"/>
    </xf>
    <xf numFmtId="37" fontId="32" fillId="0" borderId="475" xfId="21" applyNumberFormat="1" applyFont="1" applyFill="1" applyBorder="1" applyAlignment="1">
      <alignment horizontal="right" vertical="center"/>
    </xf>
    <xf numFmtId="0" fontId="29" fillId="10" borderId="628" xfId="0" applyFont="1" applyFill="1" applyBorder="1" applyAlignment="1">
      <alignment horizontal="left" vertical="center" wrapText="1" indent="1"/>
    </xf>
    <xf numFmtId="37" fontId="64" fillId="11" borderId="145" xfId="0" applyNumberFormat="1" applyFont="1" applyFill="1" applyBorder="1" applyAlignment="1">
      <alignment horizontal="right" vertical="center" shrinkToFit="1"/>
    </xf>
    <xf numFmtId="37" fontId="4" fillId="11" borderId="475" xfId="0" applyNumberFormat="1" applyFont="1" applyFill="1" applyBorder="1" applyAlignment="1">
      <alignment horizontal="right" vertical="center" shrinkToFit="1"/>
    </xf>
    <xf numFmtId="37" fontId="4" fillId="11" borderId="578" xfId="0" applyNumberFormat="1" applyFont="1" applyFill="1" applyBorder="1" applyAlignment="1">
      <alignment horizontal="right" vertical="center" shrinkToFit="1"/>
    </xf>
    <xf numFmtId="37" fontId="4" fillId="11" borderId="145" xfId="0" applyNumberFormat="1" applyFont="1" applyFill="1" applyBorder="1" applyAlignment="1">
      <alignment horizontal="right" vertical="center" shrinkToFit="1"/>
    </xf>
    <xf numFmtId="37" fontId="32" fillId="0" borderId="621" xfId="0" applyNumberFormat="1" applyFont="1" applyBorder="1" applyAlignment="1">
      <alignment horizontal="right" vertical="center"/>
    </xf>
    <xf numFmtId="37" fontId="32" fillId="0" borderId="475" xfId="0" applyNumberFormat="1" applyFont="1" applyBorder="1" applyAlignment="1">
      <alignment horizontal="left" vertical="center" wrapText="1"/>
    </xf>
    <xf numFmtId="37" fontId="32" fillId="0" borderId="578" xfId="0" applyNumberFormat="1" applyFont="1" applyBorder="1" applyAlignment="1">
      <alignment horizontal="left" vertical="center" wrapText="1"/>
    </xf>
    <xf numFmtId="37" fontId="32" fillId="0" borderId="578" xfId="0" applyNumberFormat="1" applyFont="1" applyBorder="1" applyAlignment="1">
      <alignment horizontal="right" vertical="center" shrinkToFit="1"/>
    </xf>
    <xf numFmtId="37" fontId="32" fillId="0" borderId="145" xfId="0" applyNumberFormat="1" applyFont="1" applyBorder="1" applyAlignment="1">
      <alignment horizontal="right" vertical="center" shrinkToFit="1"/>
    </xf>
    <xf numFmtId="37" fontId="32" fillId="0" borderId="475" xfId="0" applyNumberFormat="1" applyFont="1" applyBorder="1" applyAlignment="1">
      <alignment horizontal="right" vertical="center" shrinkToFit="1"/>
    </xf>
    <xf numFmtId="37" fontId="32" fillId="0" borderId="358" xfId="0" applyNumberFormat="1" applyFont="1" applyBorder="1" applyAlignment="1">
      <alignment horizontal="right" vertical="center" shrinkToFit="1"/>
    </xf>
    <xf numFmtId="37" fontId="32" fillId="0" borderId="630" xfId="0" applyNumberFormat="1" applyFont="1" applyBorder="1" applyAlignment="1">
      <alignment horizontal="right" vertical="center" shrinkToFit="1"/>
    </xf>
    <xf numFmtId="37" fontId="32" fillId="0" borderId="452" xfId="0" applyNumberFormat="1" applyFont="1" applyBorder="1" applyAlignment="1">
      <alignment horizontal="right" vertical="center" shrinkToFit="1"/>
    </xf>
    <xf numFmtId="37" fontId="32" fillId="0" borderId="80" xfId="0" applyNumberFormat="1" applyFont="1" applyBorder="1" applyAlignment="1">
      <alignment horizontal="right" vertical="center" shrinkToFit="1"/>
    </xf>
    <xf numFmtId="37" fontId="32" fillId="0" borderId="280" xfId="0" applyNumberFormat="1" applyFont="1" applyBorder="1" applyAlignment="1">
      <alignment horizontal="right" vertical="center" shrinkToFit="1"/>
    </xf>
    <xf numFmtId="37" fontId="32" fillId="0" borderId="233" xfId="0" applyNumberFormat="1" applyFont="1" applyBorder="1" applyAlignment="1">
      <alignment horizontal="right" vertical="center" shrinkToFit="1"/>
    </xf>
    <xf numFmtId="37" fontId="32" fillId="11" borderId="281" xfId="0" applyNumberFormat="1" applyFont="1" applyFill="1" applyBorder="1" applyAlignment="1">
      <alignment horizontal="right" vertical="center" shrinkToFit="1"/>
    </xf>
    <xf numFmtId="37" fontId="4" fillId="11" borderId="631" xfId="0" applyNumberFormat="1" applyFont="1" applyFill="1" applyBorder="1" applyAlignment="1">
      <alignment horizontal="right" vertical="center" shrinkToFit="1"/>
    </xf>
    <xf numFmtId="37" fontId="4" fillId="11" borderId="359" xfId="0" applyNumberFormat="1" applyFont="1" applyFill="1" applyBorder="1" applyAlignment="1">
      <alignment horizontal="right" vertical="center" shrinkToFit="1"/>
    </xf>
    <xf numFmtId="37" fontId="4" fillId="11" borderId="127" xfId="0" applyNumberFormat="1" applyFont="1" applyFill="1" applyBorder="1" applyAlignment="1">
      <alignment horizontal="right" vertical="center" shrinkToFit="1"/>
    </xf>
    <xf numFmtId="37" fontId="32" fillId="0" borderId="625" xfId="0" applyNumberFormat="1" applyFont="1" applyBorder="1" applyAlignment="1">
      <alignment horizontal="right" vertical="center" wrapText="1" indent="1"/>
    </xf>
    <xf numFmtId="37" fontId="32" fillId="0" borderId="475" xfId="0" applyNumberFormat="1" applyFont="1" applyBorder="1" applyAlignment="1">
      <alignment horizontal="right" vertical="center" wrapText="1"/>
    </xf>
    <xf numFmtId="37" fontId="32" fillId="0" borderId="578" xfId="0" applyNumberFormat="1" applyFont="1" applyBorder="1" applyAlignment="1">
      <alignment horizontal="right" vertical="center" wrapText="1"/>
    </xf>
    <xf numFmtId="37" fontId="32" fillId="0" borderId="122" xfId="0" applyNumberFormat="1" applyFont="1" applyBorder="1" applyAlignment="1">
      <alignment horizontal="right" vertical="center" wrapText="1" indent="1"/>
    </xf>
    <xf numFmtId="37" fontId="32" fillId="0" borderId="627" xfId="0" applyNumberFormat="1" applyFont="1" applyBorder="1" applyAlignment="1">
      <alignment horizontal="right" vertical="center"/>
    </xf>
    <xf numFmtId="37" fontId="32" fillId="11" borderId="632" xfId="0" applyNumberFormat="1" applyFont="1" applyFill="1" applyBorder="1" applyAlignment="1">
      <alignment horizontal="right" vertical="center" shrinkToFit="1"/>
    </xf>
    <xf numFmtId="37" fontId="64" fillId="0" borderId="619" xfId="21" applyNumberFormat="1" applyFont="1" applyFill="1" applyBorder="1" applyAlignment="1">
      <alignment horizontal="right" vertical="center" shrinkToFit="1"/>
    </xf>
    <xf numFmtId="37" fontId="64" fillId="0" borderId="620" xfId="21" applyNumberFormat="1" applyFont="1" applyFill="1" applyBorder="1" applyAlignment="1">
      <alignment horizontal="right" vertical="center" shrinkToFit="1"/>
    </xf>
    <xf numFmtId="37" fontId="64" fillId="0" borderId="578" xfId="0" applyNumberFormat="1" applyFont="1" applyBorder="1" applyAlignment="1">
      <alignment horizontal="right" vertical="center" wrapText="1"/>
    </xf>
    <xf numFmtId="0" fontId="29" fillId="10" borderId="602" xfId="0" applyFont="1" applyFill="1" applyBorder="1" applyAlignment="1">
      <alignment vertical="center" wrapText="1"/>
    </xf>
    <xf numFmtId="37" fontId="32" fillId="0" borderId="629" xfId="0" applyNumberFormat="1" applyFont="1" applyBorder="1" applyAlignment="1">
      <alignment horizontal="right" vertical="center" wrapText="1" indent="1"/>
    </xf>
    <xf numFmtId="37" fontId="64" fillId="0" borderId="362" xfId="0" applyNumberFormat="1" applyFont="1" applyBorder="1" applyAlignment="1">
      <alignment horizontal="right" vertical="center" wrapText="1"/>
    </xf>
    <xf numFmtId="37" fontId="32" fillId="0" borderId="119" xfId="0" applyNumberFormat="1" applyFont="1" applyBorder="1" applyAlignment="1">
      <alignment horizontal="right" vertical="center" wrapText="1" indent="1"/>
    </xf>
    <xf numFmtId="37" fontId="64" fillId="0" borderId="366" xfId="0" applyNumberFormat="1" applyFont="1" applyBorder="1" applyAlignment="1">
      <alignment horizontal="right" vertical="center" wrapText="1"/>
    </xf>
    <xf numFmtId="37" fontId="64" fillId="0" borderId="584" xfId="0" applyNumberFormat="1" applyFont="1" applyBorder="1" applyAlignment="1">
      <alignment horizontal="right" vertical="center" shrinkToFit="1"/>
    </xf>
    <xf numFmtId="37" fontId="64" fillId="0" borderId="300" xfId="0" applyNumberFormat="1" applyFont="1" applyBorder="1" applyAlignment="1">
      <alignment horizontal="right" vertical="center" wrapText="1"/>
    </xf>
    <xf numFmtId="37" fontId="64" fillId="0" borderId="301" xfId="0" applyNumberFormat="1" applyFont="1" applyBorder="1" applyAlignment="1">
      <alignment horizontal="right" vertical="center" wrapText="1"/>
    </xf>
    <xf numFmtId="0" fontId="4" fillId="0" borderId="602" xfId="0" applyFont="1" applyBorder="1" applyAlignment="1">
      <alignment vertical="center" wrapText="1"/>
    </xf>
    <xf numFmtId="37" fontId="32" fillId="0" borderId="633" xfId="0" applyNumberFormat="1" applyFont="1" applyBorder="1" applyAlignment="1">
      <alignment horizontal="right" vertical="center"/>
    </xf>
    <xf numFmtId="37" fontId="32" fillId="0" borderId="634" xfId="21" applyNumberFormat="1" applyFont="1" applyFill="1" applyBorder="1" applyAlignment="1">
      <alignment horizontal="right" vertical="center"/>
    </xf>
    <xf numFmtId="0" fontId="29" fillId="10" borderId="628" xfId="0" applyFont="1" applyFill="1" applyBorder="1" applyAlignment="1">
      <alignment vertical="center" wrapText="1"/>
    </xf>
    <xf numFmtId="3" fontId="64" fillId="0" borderId="619" xfId="21" applyNumberFormat="1" applyFont="1" applyFill="1" applyBorder="1" applyAlignment="1">
      <alignment horizontal="right" vertical="center" shrinkToFit="1"/>
    </xf>
    <xf numFmtId="3" fontId="64" fillId="0" borderId="620" xfId="21" applyNumberFormat="1" applyFont="1" applyFill="1" applyBorder="1" applyAlignment="1">
      <alignment horizontal="right" vertical="center" shrinkToFit="1"/>
    </xf>
    <xf numFmtId="3" fontId="32" fillId="0" borderId="629" xfId="0" applyNumberFormat="1" applyFont="1" applyBorder="1" applyAlignment="1">
      <alignment horizontal="right" vertical="center" wrapText="1" indent="1"/>
    </xf>
    <xf numFmtId="1" fontId="64" fillId="0" borderId="578" xfId="0" applyNumberFormat="1" applyFont="1" applyBorder="1" applyAlignment="1">
      <alignment horizontal="right" vertical="center" shrinkToFit="1"/>
    </xf>
    <xf numFmtId="3" fontId="64" fillId="0" borderId="475" xfId="0" applyNumberFormat="1" applyFont="1" applyBorder="1" applyAlignment="1">
      <alignment horizontal="right" vertical="center" shrinkToFit="1"/>
    </xf>
    <xf numFmtId="3" fontId="32" fillId="0" borderId="578" xfId="0" applyNumberFormat="1" applyFont="1" applyBorder="1" applyAlignment="1">
      <alignment horizontal="right" vertical="center"/>
    </xf>
    <xf numFmtId="3" fontId="32" fillId="0" borderId="475" xfId="21" applyNumberFormat="1" applyFont="1" applyFill="1" applyBorder="1" applyAlignment="1">
      <alignment horizontal="right" vertical="center"/>
    </xf>
    <xf numFmtId="3" fontId="64" fillId="0" borderId="584" xfId="0" applyNumberFormat="1" applyFont="1" applyBorder="1" applyAlignment="1">
      <alignment horizontal="right" vertical="center" shrinkToFit="1"/>
    </xf>
    <xf numFmtId="3" fontId="32" fillId="11" borderId="584" xfId="0" applyNumberFormat="1" applyFont="1" applyFill="1" applyBorder="1" applyAlignment="1">
      <alignment horizontal="right" vertical="center" wrapText="1"/>
    </xf>
    <xf numFmtId="3" fontId="32" fillId="0" borderId="633" xfId="0" applyNumberFormat="1" applyFont="1" applyBorder="1" applyAlignment="1">
      <alignment horizontal="right" vertical="center"/>
    </xf>
    <xf numFmtId="3" fontId="32" fillId="0" borderId="634" xfId="21" applyNumberFormat="1" applyFont="1" applyFill="1" applyBorder="1" applyAlignment="1">
      <alignment horizontal="right" vertical="center"/>
    </xf>
    <xf numFmtId="3" fontId="32" fillId="0" borderId="578" xfId="0" applyNumberFormat="1" applyFont="1" applyBorder="1" applyAlignment="1">
      <alignment horizontal="right" vertical="center" wrapText="1"/>
    </xf>
    <xf numFmtId="3" fontId="32" fillId="0" borderId="475" xfId="0" applyNumberFormat="1" applyFont="1" applyBorder="1" applyAlignment="1">
      <alignment horizontal="right" vertical="center" wrapText="1"/>
    </xf>
    <xf numFmtId="3" fontId="4" fillId="0" borderId="578" xfId="0" applyNumberFormat="1" applyFont="1" applyBorder="1" applyAlignment="1">
      <alignment horizontal="right" vertical="center"/>
    </xf>
    <xf numFmtId="3" fontId="4" fillId="0" borderId="602" xfId="0" applyNumberFormat="1" applyFont="1" applyBorder="1" applyAlignment="1">
      <alignment horizontal="right" vertical="center"/>
    </xf>
    <xf numFmtId="3" fontId="4" fillId="0" borderId="633" xfId="0" applyNumberFormat="1" applyFont="1" applyBorder="1" applyAlignment="1">
      <alignment horizontal="right" vertical="center"/>
    </xf>
    <xf numFmtId="3" fontId="4" fillId="0" borderId="635" xfId="21" applyNumberFormat="1" applyFont="1" applyFill="1" applyBorder="1" applyAlignment="1">
      <alignment horizontal="right" vertical="center"/>
    </xf>
    <xf numFmtId="3" fontId="32" fillId="0" borderId="602" xfId="0" applyNumberFormat="1" applyFont="1" applyBorder="1" applyAlignment="1">
      <alignment horizontal="right" vertical="center" wrapText="1"/>
    </xf>
    <xf numFmtId="3" fontId="4" fillId="0" borderId="629" xfId="0" applyNumberFormat="1" applyFont="1" applyBorder="1" applyAlignment="1">
      <alignment horizontal="left" vertical="center" wrapText="1" indent="1"/>
    </xf>
    <xf numFmtId="0" fontId="29" fillId="10" borderId="578" xfId="0" applyFont="1" applyFill="1" applyBorder="1" applyAlignment="1">
      <alignment vertical="center" wrapText="1"/>
    </xf>
    <xf numFmtId="0" fontId="4" fillId="0" borderId="578" xfId="0" applyFont="1" applyBorder="1" applyAlignment="1">
      <alignment vertical="center" wrapText="1"/>
    </xf>
    <xf numFmtId="0" fontId="4" fillId="0" borderId="578" xfId="0" applyFont="1" applyBorder="1" applyAlignment="1">
      <alignment vertical="center"/>
    </xf>
    <xf numFmtId="0" fontId="4" fillId="0" borderId="578" xfId="0" applyFont="1" applyBorder="1" applyAlignment="1">
      <alignment horizontal="left" vertical="center" wrapText="1" indent="1"/>
    </xf>
    <xf numFmtId="3" fontId="4" fillId="0" borderId="578" xfId="0" applyNumberFormat="1" applyFont="1" applyBorder="1" applyAlignment="1">
      <alignment horizontal="left" vertical="center" wrapText="1" indent="1"/>
    </xf>
    <xf numFmtId="0" fontId="4" fillId="0" borderId="578" xfId="0" applyFont="1" applyBorder="1" applyAlignment="1">
      <alignment horizontal="left" vertical="center" indent="1"/>
    </xf>
    <xf numFmtId="3" fontId="4" fillId="0" borderId="578" xfId="21" applyNumberFormat="1" applyFont="1" applyFill="1" applyBorder="1" applyAlignment="1">
      <alignment horizontal="right" vertical="center"/>
    </xf>
    <xf numFmtId="3" fontId="32" fillId="0" borderId="578" xfId="0" applyNumberFormat="1" applyFont="1" applyBorder="1" applyAlignment="1">
      <alignment horizontal="right" vertical="center" shrinkToFit="1"/>
    </xf>
    <xf numFmtId="3" fontId="4" fillId="0" borderId="578" xfId="0" applyNumberFormat="1" applyFont="1" applyBorder="1" applyAlignment="1">
      <alignment vertical="center" wrapText="1"/>
    </xf>
    <xf numFmtId="3" fontId="4" fillId="0" borderId="578" xfId="0" applyNumberFormat="1" applyFont="1" applyBorder="1" applyAlignment="1">
      <alignment vertical="center"/>
    </xf>
    <xf numFmtId="3" fontId="4" fillId="0" borderId="578" xfId="21" applyNumberFormat="1" applyFont="1" applyFill="1" applyBorder="1" applyAlignment="1">
      <alignment vertical="center"/>
    </xf>
    <xf numFmtId="3" fontId="18" fillId="0" borderId="578" xfId="21" applyNumberFormat="1" applyFont="1" applyBorder="1" applyAlignment="1">
      <alignment horizontal="right" vertical="center"/>
    </xf>
    <xf numFmtId="3" fontId="4" fillId="0" borderId="578" xfId="21" applyNumberFormat="1" applyFont="1" applyFill="1" applyBorder="1" applyAlignment="1">
      <alignment horizontal="right" vertical="center" wrapText="1"/>
    </xf>
    <xf numFmtId="0" fontId="4" fillId="0" borderId="578" xfId="0" applyFont="1" applyBorder="1" applyAlignment="1">
      <alignment horizontal="right" vertical="center"/>
    </xf>
    <xf numFmtId="0" fontId="65" fillId="10" borderId="70" xfId="0" applyFont="1" applyFill="1" applyBorder="1" applyAlignment="1">
      <alignment horizontal="center" vertical="center" wrapText="1"/>
    </xf>
    <xf numFmtId="0" fontId="65" fillId="10" borderId="641" xfId="0" applyFont="1" applyFill="1" applyBorder="1" applyAlignment="1">
      <alignment horizontal="center" vertical="center" wrapText="1"/>
    </xf>
    <xf numFmtId="0" fontId="47" fillId="0" borderId="602" xfId="0" applyFont="1" applyBorder="1" applyAlignment="1">
      <alignment horizontal="left" vertical="center" wrapText="1" indent="1"/>
    </xf>
    <xf numFmtId="174" fontId="64" fillId="0" borderId="602" xfId="0" applyNumberFormat="1" applyFont="1" applyBorder="1" applyAlignment="1">
      <alignment horizontal="right" vertical="center"/>
    </xf>
    <xf numFmtId="174" fontId="47" fillId="0" borderId="602" xfId="0" applyNumberFormat="1" applyFont="1" applyBorder="1" applyAlignment="1">
      <alignment horizontal="right" vertical="center"/>
    </xf>
    <xf numFmtId="37" fontId="64" fillId="0" borderId="87" xfId="0" applyNumberFormat="1" applyFont="1" applyBorder="1" applyAlignment="1">
      <alignment vertical="center" shrinkToFit="1"/>
    </xf>
    <xf numFmtId="174" fontId="64" fillId="0" borderId="4" xfId="0" applyNumberFormat="1" applyFont="1" applyBorder="1" applyAlignment="1">
      <alignment vertical="center" shrinkToFit="1"/>
    </xf>
    <xf numFmtId="0" fontId="47" fillId="11" borderId="602" xfId="0" applyFont="1" applyFill="1" applyBorder="1" applyAlignment="1">
      <alignment horizontal="left" vertical="center" wrapText="1" indent="1"/>
    </xf>
    <xf numFmtId="174" fontId="64" fillId="11" borderId="602" xfId="0" applyNumberFormat="1" applyFont="1" applyFill="1" applyBorder="1" applyAlignment="1">
      <alignment horizontal="right" vertical="center"/>
    </xf>
    <xf numFmtId="174" fontId="47" fillId="11" borderId="602" xfId="0" applyNumberFormat="1" applyFont="1" applyFill="1" applyBorder="1" applyAlignment="1">
      <alignment horizontal="right" vertical="center"/>
    </xf>
    <xf numFmtId="37" fontId="64" fillId="11" borderId="475" xfId="0" applyNumberFormat="1" applyFont="1" applyFill="1" applyBorder="1" applyAlignment="1">
      <alignment horizontal="right" vertical="center" shrinkToFit="1"/>
    </xf>
    <xf numFmtId="37" fontId="64" fillId="11" borderId="87" xfId="0" applyNumberFormat="1" applyFont="1" applyFill="1" applyBorder="1" applyAlignment="1">
      <alignment vertical="center" shrinkToFit="1"/>
    </xf>
    <xf numFmtId="174" fontId="64" fillId="11" borderId="4" xfId="0" applyNumberFormat="1" applyFont="1" applyFill="1" applyBorder="1" applyAlignment="1">
      <alignment vertical="center" shrinkToFit="1"/>
    </xf>
    <xf numFmtId="37" fontId="64" fillId="11" borderId="430" xfId="0" applyNumberFormat="1" applyFont="1" applyFill="1" applyBorder="1" applyAlignment="1">
      <alignment horizontal="right" vertical="center" shrinkToFit="1"/>
    </xf>
    <xf numFmtId="174" fontId="64" fillId="11" borderId="642" xfId="0" applyNumberFormat="1" applyFont="1" applyFill="1" applyBorder="1" applyAlignment="1">
      <alignment horizontal="right" vertical="center" shrinkToFit="1"/>
    </xf>
    <xf numFmtId="37" fontId="64" fillId="11" borderId="618" xfId="0" applyNumberFormat="1" applyFont="1" applyFill="1" applyBorder="1" applyAlignment="1">
      <alignment horizontal="right" vertical="center" shrinkToFit="1"/>
    </xf>
    <xf numFmtId="174" fontId="64" fillId="0" borderId="643" xfId="0" applyNumberFormat="1" applyFont="1" applyBorder="1" applyAlignment="1">
      <alignment horizontal="right" vertical="center" shrinkToFit="1"/>
    </xf>
    <xf numFmtId="37" fontId="64" fillId="0" borderId="452" xfId="0" applyNumberFormat="1" applyFont="1" applyBorder="1" applyAlignment="1">
      <alignment vertical="center" shrinkToFit="1"/>
    </xf>
    <xf numFmtId="174" fontId="64" fillId="0" borderId="80" xfId="0" applyNumberFormat="1" applyFont="1" applyBorder="1" applyAlignment="1">
      <alignment vertical="center" shrinkToFit="1"/>
    </xf>
    <xf numFmtId="0" fontId="65" fillId="10" borderId="578" xfId="0" applyFont="1" applyFill="1" applyBorder="1" applyAlignment="1">
      <alignment horizontal="left" vertical="center" wrapText="1" indent="2"/>
    </xf>
    <xf numFmtId="37" fontId="64" fillId="11" borderId="583" xfId="21" applyNumberFormat="1" applyFont="1" applyFill="1" applyBorder="1" applyAlignment="1">
      <alignment horizontal="right" vertical="center"/>
    </xf>
    <xf numFmtId="174" fontId="64" fillId="11" borderId="591" xfId="0" applyNumberFormat="1" applyFont="1" applyFill="1" applyBorder="1" applyAlignment="1">
      <alignment horizontal="right" vertical="center"/>
    </xf>
    <xf numFmtId="174" fontId="32" fillId="11" borderId="591" xfId="0" applyNumberFormat="1" applyFont="1" applyFill="1" applyBorder="1" applyAlignment="1">
      <alignment horizontal="right" vertical="center"/>
    </xf>
    <xf numFmtId="174" fontId="47" fillId="11" borderId="591" xfId="0" applyNumberFormat="1" applyFont="1" applyFill="1" applyBorder="1" applyAlignment="1">
      <alignment horizontal="right" vertical="center"/>
    </xf>
    <xf numFmtId="37" fontId="64" fillId="11" borderId="584" xfId="0" applyNumberFormat="1" applyFont="1" applyFill="1" applyBorder="1" applyAlignment="1">
      <alignment horizontal="right" vertical="center" shrinkToFit="1"/>
    </xf>
    <xf numFmtId="37" fontId="64" fillId="11" borderId="86" xfId="0" applyNumberFormat="1" applyFont="1" applyFill="1" applyBorder="1" applyAlignment="1">
      <alignment vertical="center" shrinkToFit="1"/>
    </xf>
    <xf numFmtId="174" fontId="64" fillId="11" borderId="75" xfId="0" applyNumberFormat="1" applyFont="1" applyFill="1" applyBorder="1" applyAlignment="1">
      <alignment vertical="center" shrinkToFit="1"/>
    </xf>
    <xf numFmtId="0" fontId="32" fillId="0" borderId="602" xfId="0" applyFont="1" applyBorder="1" applyAlignment="1">
      <alignment horizontal="left" vertical="center" wrapText="1" indent="1"/>
    </xf>
    <xf numFmtId="176" fontId="32" fillId="0" borderId="119" xfId="0" applyNumberFormat="1" applyFont="1" applyBorder="1" applyAlignment="1">
      <alignment horizontal="right" vertical="center"/>
    </xf>
    <xf numFmtId="0" fontId="32" fillId="11" borderId="602" xfId="0" applyFont="1" applyFill="1" applyBorder="1" applyAlignment="1">
      <alignment horizontal="left" vertical="center" wrapText="1" indent="1"/>
    </xf>
    <xf numFmtId="176" fontId="47" fillId="11" borderId="119" xfId="0" applyNumberFormat="1" applyFont="1" applyFill="1" applyBorder="1" applyAlignment="1">
      <alignment vertical="center"/>
    </xf>
    <xf numFmtId="176" fontId="47" fillId="0" borderId="119" xfId="0" applyNumberFormat="1" applyFont="1" applyBorder="1" applyAlignment="1">
      <alignment vertical="center"/>
    </xf>
    <xf numFmtId="6" fontId="47" fillId="11" borderId="243" xfId="0" applyNumberFormat="1" applyFont="1" applyFill="1" applyBorder="1" applyAlignment="1">
      <alignment vertical="center"/>
    </xf>
    <xf numFmtId="5" fontId="64" fillId="0" borderId="644" xfId="0" applyNumberFormat="1" applyFont="1" applyBorder="1" applyAlignment="1">
      <alignment horizontal="right" vertical="center" shrinkToFit="1"/>
    </xf>
    <xf numFmtId="174" fontId="64" fillId="0" borderId="475" xfId="0" applyNumberFormat="1" applyFont="1" applyBorder="1" applyAlignment="1">
      <alignment horizontal="right" vertical="center" shrinkToFit="1"/>
    </xf>
    <xf numFmtId="5" fontId="64" fillId="11" borderId="642" xfId="0" applyNumberFormat="1" applyFont="1" applyFill="1" applyBorder="1" applyAlignment="1">
      <alignment horizontal="right" vertical="center" shrinkToFit="1"/>
    </xf>
    <xf numFmtId="174" fontId="64" fillId="11" borderId="475" xfId="0" applyNumberFormat="1" applyFont="1" applyFill="1" applyBorder="1" applyAlignment="1">
      <alignment horizontal="right" vertical="center" shrinkToFit="1"/>
    </xf>
    <xf numFmtId="5" fontId="64" fillId="0" borderId="642" xfId="0" applyNumberFormat="1" applyFont="1" applyBorder="1" applyAlignment="1">
      <alignment horizontal="right" vertical="center" shrinkToFit="1"/>
    </xf>
    <xf numFmtId="0" fontId="32" fillId="11" borderId="645" xfId="0" applyFont="1" applyFill="1" applyBorder="1" applyAlignment="1">
      <alignment horizontal="left" vertical="center" wrapText="1" indent="1"/>
    </xf>
    <xf numFmtId="5" fontId="64" fillId="11" borderId="646" xfId="0" applyNumberFormat="1" applyFont="1" applyFill="1" applyBorder="1" applyAlignment="1">
      <alignment horizontal="right" vertical="center" shrinkToFit="1"/>
    </xf>
    <xf numFmtId="5" fontId="64" fillId="11" borderId="647" xfId="0" applyNumberFormat="1" applyFont="1" applyFill="1" applyBorder="1" applyAlignment="1">
      <alignment horizontal="right" vertical="center" shrinkToFit="1"/>
    </xf>
    <xf numFmtId="174" fontId="64" fillId="11" borderId="636" xfId="0" applyNumberFormat="1" applyFont="1" applyFill="1" applyBorder="1" applyAlignment="1">
      <alignment horizontal="right" vertical="center" shrinkToFit="1"/>
    </xf>
    <xf numFmtId="0" fontId="47" fillId="0" borderId="648" xfId="0" applyFont="1" applyBorder="1" applyAlignment="1">
      <alignment horizontal="left" vertical="center" wrapText="1" indent="1"/>
    </xf>
    <xf numFmtId="5" fontId="64" fillId="0" borderId="649" xfId="0" applyNumberFormat="1" applyFont="1" applyBorder="1" applyAlignment="1">
      <alignment horizontal="right" vertical="center" shrinkToFit="1"/>
    </xf>
    <xf numFmtId="5" fontId="64" fillId="0" borderId="650" xfId="0" applyNumberFormat="1" applyFont="1" applyBorder="1" applyAlignment="1">
      <alignment horizontal="right" vertical="center" shrinkToFit="1"/>
    </xf>
    <xf numFmtId="5" fontId="64" fillId="0" borderId="247" xfId="0" applyNumberFormat="1" applyFont="1" applyBorder="1" applyAlignment="1">
      <alignment horizontal="right" vertical="center" shrinkToFit="1"/>
    </xf>
    <xf numFmtId="174" fontId="64" fillId="0" borderId="256" xfId="0" applyNumberFormat="1" applyFont="1" applyBorder="1" applyAlignment="1">
      <alignment horizontal="right" vertical="center" shrinkToFit="1"/>
    </xf>
    <xf numFmtId="174" fontId="4" fillId="0" borderId="602" xfId="0" applyNumberFormat="1" applyFont="1" applyBorder="1" applyAlignment="1">
      <alignment horizontal="right" vertical="center"/>
    </xf>
    <xf numFmtId="0" fontId="4" fillId="11" borderId="602" xfId="0" applyFont="1" applyFill="1" applyBorder="1" applyAlignment="1">
      <alignment horizontal="left" vertical="center" indent="1"/>
    </xf>
    <xf numFmtId="174" fontId="4" fillId="11" borderId="602" xfId="0" applyNumberFormat="1" applyFont="1" applyFill="1" applyBorder="1" applyAlignment="1">
      <alignment horizontal="right" vertical="center"/>
    </xf>
    <xf numFmtId="174" fontId="64" fillId="0" borderId="647" xfId="0" applyNumberFormat="1" applyFont="1" applyBorder="1" applyAlignment="1">
      <alignment horizontal="right" vertical="center" shrinkToFit="1"/>
    </xf>
    <xf numFmtId="0" fontId="18" fillId="11" borderId="602" xfId="0" applyFont="1" applyFill="1" applyBorder="1" applyAlignment="1">
      <alignment horizontal="left" vertical="center" wrapText="1" indent="1"/>
    </xf>
    <xf numFmtId="0" fontId="32" fillId="11" borderId="651" xfId="0" applyFont="1" applyFill="1" applyBorder="1" applyAlignment="1">
      <alignment horizontal="left" vertical="center" wrapText="1" indent="1"/>
    </xf>
    <xf numFmtId="0" fontId="32" fillId="11" borderId="652" xfId="0" applyFont="1" applyFill="1" applyBorder="1" applyAlignment="1">
      <alignment horizontal="center" vertical="center" wrapText="1"/>
    </xf>
    <xf numFmtId="174" fontId="64" fillId="11" borderId="88" xfId="0" applyNumberFormat="1" applyFont="1" applyFill="1" applyBorder="1" applyAlignment="1">
      <alignment horizontal="right" vertical="center" shrinkToFit="1"/>
    </xf>
    <xf numFmtId="174" fontId="64" fillId="11" borderId="653" xfId="0" applyNumberFormat="1" applyFont="1" applyFill="1" applyBorder="1" applyAlignment="1">
      <alignment horizontal="right" vertical="center" shrinkToFit="1"/>
    </xf>
    <xf numFmtId="0" fontId="32" fillId="0" borderId="279" xfId="0" applyFont="1" applyBorder="1" applyAlignment="1">
      <alignment horizontal="left" vertical="center" wrapText="1" indent="1"/>
    </xf>
    <xf numFmtId="0" fontId="32" fillId="0" borderId="151" xfId="0" applyFont="1" applyBorder="1" applyAlignment="1">
      <alignment horizontal="center" vertical="center" wrapText="1"/>
    </xf>
    <xf numFmtId="174" fontId="64" fillId="0" borderId="654" xfId="0" applyNumberFormat="1" applyFont="1" applyBorder="1" applyAlignment="1">
      <alignment horizontal="right" vertical="center" shrinkToFit="1"/>
    </xf>
    <xf numFmtId="174" fontId="64" fillId="0" borderId="74" xfId="0" applyNumberFormat="1" applyFont="1" applyBorder="1" applyAlignment="1">
      <alignment horizontal="right" vertical="center" shrinkToFit="1"/>
    </xf>
    <xf numFmtId="0" fontId="32" fillId="11" borderId="653" xfId="0" applyFont="1" applyFill="1" applyBorder="1" applyAlignment="1">
      <alignment horizontal="left" vertical="center" wrapText="1" indent="1"/>
    </xf>
    <xf numFmtId="37" fontId="64" fillId="11" borderId="88" xfId="0" applyNumberFormat="1" applyFont="1" applyFill="1" applyBorder="1" applyAlignment="1">
      <alignment horizontal="right" vertical="center" shrinkToFit="1"/>
    </xf>
    <xf numFmtId="174" fontId="47" fillId="11" borderId="656" xfId="0" applyNumberFormat="1" applyFont="1" applyFill="1" applyBorder="1" applyAlignment="1">
      <alignment horizontal="right" vertical="center"/>
    </xf>
    <xf numFmtId="174" fontId="64" fillId="0" borderId="279" xfId="0" applyNumberFormat="1" applyFont="1" applyBorder="1" applyAlignment="1">
      <alignment horizontal="right" vertical="center" shrinkToFit="1"/>
    </xf>
    <xf numFmtId="37" fontId="64" fillId="11" borderId="460" xfId="0" applyNumberFormat="1" applyFont="1" applyFill="1" applyBorder="1" applyAlignment="1">
      <alignment horizontal="right" vertical="center" shrinkToFit="1"/>
    </xf>
    <xf numFmtId="0" fontId="4" fillId="0" borderId="602" xfId="0" applyFont="1" applyBorder="1" applyAlignment="1">
      <alignment horizontal="left" indent="1"/>
    </xf>
    <xf numFmtId="0" fontId="4" fillId="11" borderId="602" xfId="0" applyFont="1" applyFill="1" applyBorder="1" applyAlignment="1">
      <alignment horizontal="left" vertical="center" wrapText="1" indent="1"/>
    </xf>
    <xf numFmtId="0" fontId="4" fillId="0" borderId="591" xfId="0" applyFont="1" applyBorder="1" applyAlignment="1">
      <alignment horizontal="left" vertical="center" wrapText="1" indent="1"/>
    </xf>
    <xf numFmtId="37" fontId="4" fillId="0" borderId="584" xfId="0" applyNumberFormat="1" applyFont="1" applyBorder="1" applyAlignment="1">
      <alignment horizontal="right" vertical="center"/>
    </xf>
    <xf numFmtId="0" fontId="4" fillId="0" borderId="602" xfId="0" applyFont="1" applyBorder="1" applyAlignment="1">
      <alignment horizontal="right" vertical="center"/>
    </xf>
    <xf numFmtId="0" fontId="4" fillId="11" borderId="602" xfId="0" applyFont="1" applyFill="1" applyBorder="1" applyAlignment="1">
      <alignment horizontal="right" vertical="center"/>
    </xf>
    <xf numFmtId="0" fontId="108" fillId="0" borderId="0" xfId="0" applyFont="1" applyAlignment="1">
      <alignment vertical="center"/>
    </xf>
    <xf numFmtId="174" fontId="47" fillId="0" borderId="591" xfId="0" applyNumberFormat="1" applyFont="1" applyBorder="1" applyAlignment="1">
      <alignment horizontal="right" vertical="center"/>
    </xf>
    <xf numFmtId="37" fontId="64" fillId="0" borderId="659" xfId="0" applyNumberFormat="1" applyFont="1" applyBorder="1" applyAlignment="1">
      <alignment vertical="center" shrinkToFit="1"/>
    </xf>
    <xf numFmtId="174" fontId="64" fillId="0" borderId="660" xfId="0" applyNumberFormat="1" applyFont="1" applyBorder="1" applyAlignment="1">
      <alignment vertical="center" shrinkToFit="1"/>
    </xf>
    <xf numFmtId="37" fontId="64" fillId="0" borderId="458" xfId="0" applyNumberFormat="1" applyFont="1" applyBorder="1" applyAlignment="1">
      <alignment vertical="center" shrinkToFit="1"/>
    </xf>
    <xf numFmtId="174" fontId="64" fillId="0" borderId="241" xfId="0" applyNumberFormat="1" applyFont="1" applyBorder="1" applyAlignment="1">
      <alignment vertical="center" shrinkToFit="1"/>
    </xf>
    <xf numFmtId="0" fontId="65" fillId="10" borderId="578" xfId="0" applyFont="1" applyFill="1" applyBorder="1" applyAlignment="1">
      <alignment horizontal="left" vertical="center" wrapText="1" indent="1"/>
    </xf>
    <xf numFmtId="174" fontId="47" fillId="11" borderId="591" xfId="0" applyNumberFormat="1" applyFont="1" applyFill="1" applyBorder="1" applyAlignment="1">
      <alignment vertical="center"/>
    </xf>
    <xf numFmtId="0" fontId="32" fillId="11" borderId="459" xfId="0" applyFont="1" applyFill="1" applyBorder="1" applyAlignment="1">
      <alignment horizontal="left" vertical="center" wrapText="1" indent="1"/>
    </xf>
    <xf numFmtId="37" fontId="64" fillId="11" borderId="148" xfId="0" applyNumberFormat="1" applyFont="1" applyFill="1" applyBorder="1" applyAlignment="1">
      <alignment horizontal="right" vertical="center" shrinkToFit="1"/>
    </xf>
    <xf numFmtId="37" fontId="64" fillId="11" borderId="279" xfId="0" applyNumberFormat="1" applyFont="1" applyFill="1" applyBorder="1" applyAlignment="1">
      <alignment horizontal="right" vertical="center" shrinkToFit="1"/>
    </xf>
    <xf numFmtId="37" fontId="64" fillId="11" borderId="661" xfId="0" applyNumberFormat="1" applyFont="1" applyFill="1" applyBorder="1" applyAlignment="1">
      <alignment horizontal="right" vertical="center" shrinkToFit="1"/>
    </xf>
    <xf numFmtId="37" fontId="4" fillId="11" borderId="247" xfId="0" applyNumberFormat="1" applyFont="1" applyFill="1" applyBorder="1" applyAlignment="1">
      <alignment horizontal="right" vertical="center"/>
    </xf>
    <xf numFmtId="37" fontId="4" fillId="0" borderId="247" xfId="0" applyNumberFormat="1" applyFont="1" applyBorder="1" applyAlignment="1">
      <alignment horizontal="right" vertical="center"/>
    </xf>
    <xf numFmtId="37" fontId="4" fillId="11" borderId="591" xfId="0" applyNumberFormat="1" applyFont="1" applyFill="1" applyBorder="1" applyAlignment="1">
      <alignment horizontal="right" vertical="center"/>
    </xf>
    <xf numFmtId="37" fontId="4" fillId="11" borderId="584" xfId="0" applyNumberFormat="1" applyFont="1" applyFill="1" applyBorder="1" applyAlignment="1">
      <alignment horizontal="right" vertical="center"/>
    </xf>
    <xf numFmtId="37" fontId="4" fillId="0" borderId="602" xfId="0" applyNumberFormat="1" applyFont="1" applyBorder="1" applyAlignment="1">
      <alignment horizontal="right" vertical="center"/>
    </xf>
    <xf numFmtId="172" fontId="4" fillId="0" borderId="578" xfId="0" applyNumberFormat="1" applyFont="1" applyBorder="1" applyAlignment="1">
      <alignment horizontal="right" vertical="center"/>
    </xf>
    <xf numFmtId="37" fontId="4" fillId="11" borderId="602" xfId="0" applyNumberFormat="1" applyFont="1" applyFill="1" applyBorder="1" applyAlignment="1">
      <alignment horizontal="right" vertical="center"/>
    </xf>
    <xf numFmtId="172" fontId="4" fillId="11" borderId="578" xfId="0" applyNumberFormat="1" applyFont="1" applyFill="1" applyBorder="1" applyAlignment="1">
      <alignment horizontal="right" vertical="center"/>
    </xf>
    <xf numFmtId="0" fontId="4" fillId="11" borderId="639" xfId="0" applyFont="1" applyFill="1" applyBorder="1" applyAlignment="1">
      <alignment horizontal="left" vertical="center" indent="1"/>
    </xf>
    <xf numFmtId="37" fontId="4" fillId="11" borderId="662" xfId="0" applyNumberFormat="1" applyFont="1" applyFill="1" applyBorder="1" applyAlignment="1">
      <alignment horizontal="right" vertical="center"/>
    </xf>
    <xf numFmtId="37" fontId="4" fillId="11" borderId="639" xfId="0" applyNumberFormat="1" applyFont="1" applyFill="1" applyBorder="1" applyAlignment="1">
      <alignment horizontal="right" vertical="center"/>
    </xf>
    <xf numFmtId="37" fontId="4" fillId="11" borderId="645" xfId="0" applyNumberFormat="1" applyFont="1" applyFill="1" applyBorder="1" applyAlignment="1">
      <alignment horizontal="right" vertical="center"/>
    </xf>
    <xf numFmtId="37" fontId="4" fillId="11" borderId="636" xfId="0" applyNumberFormat="1" applyFont="1" applyFill="1" applyBorder="1" applyAlignment="1">
      <alignment horizontal="right" vertical="center"/>
    </xf>
    <xf numFmtId="172" fontId="4" fillId="11" borderId="658" xfId="0" applyNumberFormat="1" applyFont="1" applyFill="1" applyBorder="1" applyAlignment="1">
      <alignment horizontal="right" vertical="center"/>
    </xf>
    <xf numFmtId="174" fontId="4" fillId="6" borderId="602" xfId="0" applyNumberFormat="1" applyFont="1" applyFill="1" applyBorder="1" applyAlignment="1">
      <alignment horizontal="right" vertical="center"/>
    </xf>
    <xf numFmtId="37" fontId="64" fillId="11" borderId="147" xfId="0" applyNumberFormat="1" applyFont="1" applyFill="1" applyBorder="1" applyAlignment="1">
      <alignment horizontal="right" vertical="center" shrinkToFit="1"/>
    </xf>
    <xf numFmtId="37" fontId="32" fillId="11" borderId="618" xfId="0" applyNumberFormat="1" applyFont="1" applyFill="1" applyBorder="1" applyAlignment="1">
      <alignment horizontal="right" vertical="center" shrinkToFit="1"/>
    </xf>
    <xf numFmtId="37" fontId="32" fillId="0" borderId="663" xfId="0" applyNumberFormat="1" applyFont="1" applyBorder="1" applyAlignment="1">
      <alignment horizontal="right" vertical="center" shrinkToFit="1"/>
    </xf>
    <xf numFmtId="0" fontId="18" fillId="11" borderId="1" xfId="0" applyFont="1" applyFill="1" applyBorder="1" applyAlignment="1">
      <alignment horizontal="left" vertical="center" wrapText="1" indent="1"/>
    </xf>
    <xf numFmtId="37" fontId="4" fillId="11" borderId="618" xfId="0" applyNumberFormat="1" applyFont="1" applyFill="1" applyBorder="1" applyAlignment="1">
      <alignment horizontal="right" vertical="center"/>
    </xf>
    <xf numFmtId="37" fontId="4" fillId="0" borderId="618" xfId="0" applyNumberFormat="1" applyFont="1" applyBorder="1" applyAlignment="1">
      <alignment horizontal="right" vertical="center"/>
    </xf>
    <xf numFmtId="37" fontId="32" fillId="0" borderId="618" xfId="0" applyNumberFormat="1" applyFont="1" applyBorder="1" applyAlignment="1">
      <alignment horizontal="right" vertical="center" shrinkToFit="1"/>
    </xf>
    <xf numFmtId="0" fontId="41" fillId="13" borderId="2" xfId="0" applyFont="1" applyFill="1" applyBorder="1" applyAlignment="1">
      <alignment horizontal="left" vertical="center" indent="1"/>
    </xf>
    <xf numFmtId="0" fontId="41" fillId="13" borderId="3" xfId="0" applyFont="1" applyFill="1" applyBorder="1" applyAlignment="1">
      <alignment horizontal="left" vertical="center" indent="1"/>
    </xf>
    <xf numFmtId="0" fontId="86" fillId="10" borderId="0" xfId="0" applyFont="1" applyFill="1" applyAlignment="1">
      <alignment horizontal="left" vertical="center" indent="1"/>
    </xf>
    <xf numFmtId="0" fontId="65" fillId="10" borderId="175" xfId="0" applyFont="1" applyFill="1" applyBorder="1" applyAlignment="1">
      <alignment horizontal="center" vertical="center" wrapText="1"/>
    </xf>
    <xf numFmtId="0" fontId="65" fillId="10" borderId="640" xfId="0" applyFont="1" applyFill="1" applyBorder="1" applyAlignment="1">
      <alignment horizontal="center" vertical="center" wrapText="1"/>
    </xf>
    <xf numFmtId="0" fontId="65" fillId="10" borderId="636" xfId="0" applyFont="1" applyFill="1" applyBorder="1" applyAlignment="1">
      <alignment horizontal="center" vertical="center" wrapText="1"/>
    </xf>
    <xf numFmtId="0" fontId="65" fillId="10" borderId="639" xfId="0" applyFont="1" applyFill="1" applyBorder="1" applyAlignment="1">
      <alignment horizontal="center" vertical="center" wrapText="1"/>
    </xf>
    <xf numFmtId="0" fontId="22" fillId="0" borderId="0" xfId="0" applyFont="1" applyAlignment="1">
      <alignment horizontal="left" vertical="center" wrapText="1"/>
    </xf>
    <xf numFmtId="0" fontId="29" fillId="10" borderId="164" xfId="0" applyFont="1" applyFill="1" applyBorder="1" applyAlignment="1">
      <alignment horizontal="left" vertical="center" indent="1"/>
    </xf>
    <xf numFmtId="0" fontId="29" fillId="10" borderId="165" xfId="0" applyFont="1" applyFill="1" applyBorder="1" applyAlignment="1">
      <alignment horizontal="left" vertical="center" indent="1"/>
    </xf>
    <xf numFmtId="0" fontId="29" fillId="10" borderId="66" xfId="0" applyFont="1" applyFill="1" applyBorder="1" applyAlignment="1">
      <alignment horizontal="center" vertical="center"/>
    </xf>
    <xf numFmtId="0" fontId="29" fillId="10" borderId="167" xfId="0" applyFont="1" applyFill="1" applyBorder="1" applyAlignment="1">
      <alignment horizontal="center" vertical="center"/>
    </xf>
    <xf numFmtId="0" fontId="29" fillId="10" borderId="66" xfId="0" applyFont="1" applyFill="1" applyBorder="1" applyAlignment="1">
      <alignment horizontal="center" vertical="center" wrapText="1"/>
    </xf>
    <xf numFmtId="0" fontId="29" fillId="10" borderId="167" xfId="0" applyFont="1" applyFill="1" applyBorder="1" applyAlignment="1">
      <alignment horizontal="center" vertical="center" wrapText="1"/>
    </xf>
    <xf numFmtId="0" fontId="65" fillId="10" borderId="637" xfId="0" applyFont="1" applyFill="1" applyBorder="1" applyAlignment="1">
      <alignment horizontal="center" vertical="center" wrapText="1"/>
    </xf>
    <xf numFmtId="0" fontId="65" fillId="10" borderId="638" xfId="0" applyFont="1" applyFill="1" applyBorder="1" applyAlignment="1">
      <alignment horizontal="center" vertical="center" wrapText="1"/>
    </xf>
    <xf numFmtId="0" fontId="29" fillId="10" borderId="64" xfId="0" applyFont="1" applyFill="1" applyBorder="1" applyAlignment="1">
      <alignment horizontal="center" vertical="center" wrapText="1"/>
    </xf>
    <xf numFmtId="0" fontId="29" fillId="10" borderId="168" xfId="0" applyFont="1" applyFill="1" applyBorder="1" applyAlignment="1">
      <alignment horizontal="center" vertical="center" wrapText="1"/>
    </xf>
    <xf numFmtId="0" fontId="33" fillId="0" borderId="0" xfId="0" applyFont="1" applyAlignment="1">
      <alignment horizontal="left" vertical="center" wrapText="1"/>
    </xf>
    <xf numFmtId="0" fontId="87" fillId="10" borderId="0" xfId="0" applyFont="1" applyFill="1" applyAlignment="1">
      <alignment horizontal="left" vertical="center" indent="1"/>
    </xf>
    <xf numFmtId="0" fontId="65" fillId="10" borderId="59" xfId="0" applyFont="1" applyFill="1" applyBorder="1" applyAlignment="1">
      <alignment horizontal="left" vertical="center" wrapText="1" indent="1"/>
    </xf>
    <xf numFmtId="0" fontId="65" fillId="10" borderId="93" xfId="0" applyFont="1" applyFill="1" applyBorder="1" applyAlignment="1">
      <alignment horizontal="left" vertical="center" wrapText="1" indent="1"/>
    </xf>
    <xf numFmtId="0" fontId="65" fillId="10" borderId="172" xfId="0" applyFont="1" applyFill="1" applyBorder="1" applyAlignment="1">
      <alignment horizontal="center" vertical="center" wrapText="1"/>
    </xf>
    <xf numFmtId="0" fontId="65" fillId="10" borderId="173" xfId="0" applyFont="1" applyFill="1" applyBorder="1" applyAlignment="1">
      <alignment horizontal="center" vertical="center" wrapText="1"/>
    </xf>
    <xf numFmtId="0" fontId="65" fillId="10" borderId="169" xfId="0" applyFont="1" applyFill="1" applyBorder="1" applyAlignment="1">
      <alignment horizontal="center" vertical="center" wrapText="1"/>
    </xf>
    <xf numFmtId="0" fontId="65" fillId="10" borderId="22" xfId="0" applyFont="1" applyFill="1" applyBorder="1" applyAlignment="1">
      <alignment horizontal="center" vertical="center" wrapText="1"/>
    </xf>
    <xf numFmtId="0" fontId="22" fillId="0" borderId="0" xfId="0" applyFont="1" applyAlignment="1">
      <alignment vertical="center" wrapText="1"/>
    </xf>
    <xf numFmtId="0" fontId="22" fillId="0" borderId="17" xfId="0" applyFont="1" applyBorder="1" applyAlignment="1">
      <alignment horizontal="left" vertical="top" wrapText="1"/>
    </xf>
    <xf numFmtId="0" fontId="22" fillId="0" borderId="0" xfId="0" applyFont="1" applyAlignment="1">
      <alignment horizontal="left" vertical="top" wrapText="1"/>
    </xf>
    <xf numFmtId="0" fontId="22" fillId="0" borderId="6" xfId="0" applyFont="1" applyBorder="1" applyAlignment="1">
      <alignment horizontal="left" vertical="top" wrapText="1"/>
    </xf>
    <xf numFmtId="0" fontId="22" fillId="0" borderId="591" xfId="0" applyFont="1" applyBorder="1" applyAlignment="1">
      <alignment horizontal="left" vertical="top" wrapText="1"/>
    </xf>
    <xf numFmtId="0" fontId="22" fillId="0" borderId="655" xfId="0" applyFont="1" applyBorder="1" applyAlignment="1">
      <alignment horizontal="left" vertical="top" wrapText="1"/>
    </xf>
    <xf numFmtId="0" fontId="22" fillId="0" borderId="584" xfId="0" applyFont="1" applyBorder="1" applyAlignment="1">
      <alignment horizontal="left" vertical="top" wrapText="1"/>
    </xf>
    <xf numFmtId="0" fontId="18" fillId="0" borderId="0" xfId="0" applyFont="1" applyAlignment="1">
      <alignment horizontal="left" vertical="top" wrapText="1"/>
    </xf>
    <xf numFmtId="0" fontId="65" fillId="10" borderId="602" xfId="0" applyFont="1" applyFill="1" applyBorder="1" applyAlignment="1">
      <alignment horizontal="left" vertical="center" wrapText="1" indent="1"/>
    </xf>
    <xf numFmtId="0" fontId="65" fillId="10" borderId="59" xfId="0" applyFont="1" applyFill="1" applyBorder="1" applyAlignment="1">
      <alignment horizontal="center" vertical="center" wrapText="1"/>
    </xf>
    <xf numFmtId="0" fontId="65" fillId="10" borderId="94" xfId="0" applyFont="1" applyFill="1" applyBorder="1" applyAlignment="1">
      <alignment horizontal="center" vertical="center" wrapText="1"/>
    </xf>
    <xf numFmtId="0" fontId="4" fillId="0" borderId="0" xfId="0" applyFont="1" applyAlignment="1">
      <alignment wrapText="1"/>
    </xf>
    <xf numFmtId="0" fontId="29" fillId="10" borderId="175" xfId="0" applyFont="1" applyFill="1" applyBorder="1" applyAlignment="1">
      <alignment horizontal="center" vertical="center" wrapText="1"/>
    </xf>
    <xf numFmtId="0" fontId="29" fillId="10" borderId="255" xfId="0" applyFont="1" applyFill="1" applyBorder="1" applyAlignment="1">
      <alignment horizontal="center" vertical="center" wrapText="1"/>
    </xf>
    <xf numFmtId="0" fontId="29" fillId="10" borderId="169" xfId="0" applyFont="1" applyFill="1" applyBorder="1" applyAlignment="1">
      <alignment horizontal="center" vertical="center" wrapText="1"/>
    </xf>
    <xf numFmtId="0" fontId="29" fillId="10" borderId="62" xfId="0" applyFont="1" applyFill="1" applyBorder="1" applyAlignment="1">
      <alignment horizontal="center" vertical="center" wrapText="1"/>
    </xf>
    <xf numFmtId="0" fontId="29" fillId="10" borderId="59" xfId="0" applyFont="1" applyFill="1" applyBorder="1" applyAlignment="1">
      <alignment horizontal="left" vertical="center" wrapText="1" indent="1"/>
    </xf>
    <xf numFmtId="0" fontId="29" fillId="10" borderId="192" xfId="0" applyFont="1" applyFill="1" applyBorder="1" applyAlignment="1">
      <alignment horizontal="left" vertical="center" wrapText="1" indent="1"/>
    </xf>
    <xf numFmtId="0" fontId="4" fillId="0" borderId="602" xfId="0" applyFont="1" applyBorder="1" applyAlignment="1">
      <alignment horizontal="left" vertical="center" wrapText="1"/>
    </xf>
    <xf numFmtId="0" fontId="4" fillId="0" borderId="657" xfId="0" applyFont="1" applyBorder="1" applyAlignment="1">
      <alignment horizontal="left" vertical="center" wrapText="1"/>
    </xf>
    <xf numFmtId="0" fontId="4" fillId="0" borderId="475" xfId="0" applyFont="1" applyBorder="1" applyAlignment="1">
      <alignment horizontal="left" vertical="center" wrapText="1"/>
    </xf>
    <xf numFmtId="0" fontId="18" fillId="0" borderId="0" xfId="0" applyFont="1" applyAlignment="1">
      <alignment horizontal="left" vertical="center"/>
    </xf>
    <xf numFmtId="0" fontId="57" fillId="10" borderId="18" xfId="0" applyFont="1" applyFill="1" applyBorder="1" applyAlignment="1">
      <alignment horizontal="center" vertical="center" wrapText="1"/>
    </xf>
    <xf numFmtId="0" fontId="57" fillId="10" borderId="19" xfId="0" applyFont="1" applyFill="1" applyBorder="1" applyAlignment="1">
      <alignment horizontal="center" vertical="center" wrapText="1"/>
    </xf>
    <xf numFmtId="0" fontId="57" fillId="10" borderId="379" xfId="0" applyFont="1" applyFill="1" applyBorder="1" applyAlignment="1">
      <alignment horizontal="center" vertical="center" wrapText="1"/>
    </xf>
    <xf numFmtId="0" fontId="18" fillId="0" borderId="0" xfId="0" applyFont="1" applyAlignment="1">
      <alignment horizontal="left" vertical="center" wrapText="1"/>
    </xf>
    <xf numFmtId="0" fontId="18" fillId="0" borderId="0" xfId="7" applyFont="1" applyAlignment="1">
      <alignment horizontal="left" vertical="center"/>
    </xf>
    <xf numFmtId="0" fontId="57" fillId="10" borderId="185" xfId="0" applyFont="1" applyFill="1" applyBorder="1" applyAlignment="1">
      <alignment horizontal="center" vertical="center" wrapText="1"/>
    </xf>
    <xf numFmtId="0" fontId="71" fillId="0" borderId="0" xfId="0" applyFont="1" applyAlignment="1">
      <alignment horizontal="left" vertical="center"/>
    </xf>
    <xf numFmtId="0" fontId="14" fillId="10" borderId="439" xfId="0" applyFont="1" applyFill="1" applyBorder="1" applyAlignment="1">
      <alignment horizontal="center" vertical="center" wrapText="1"/>
    </xf>
    <xf numFmtId="0" fontId="14" fillId="10" borderId="442" xfId="0" applyFont="1" applyFill="1" applyBorder="1" applyAlignment="1">
      <alignment horizontal="center" vertical="center" wrapText="1"/>
    </xf>
    <xf numFmtId="0" fontId="14" fillId="10" borderId="443" xfId="0" applyFont="1" applyFill="1" applyBorder="1" applyAlignment="1">
      <alignment horizontal="center" vertical="center" wrapText="1"/>
    </xf>
    <xf numFmtId="0" fontId="14" fillId="10" borderId="440" xfId="0" applyFont="1" applyFill="1" applyBorder="1" applyAlignment="1">
      <alignment horizontal="center" vertical="center" wrapText="1"/>
    </xf>
    <xf numFmtId="0" fontId="14" fillId="10" borderId="271" xfId="0" applyFont="1" applyFill="1" applyBorder="1" applyAlignment="1">
      <alignment horizontal="center" vertical="center" wrapText="1"/>
    </xf>
    <xf numFmtId="0" fontId="14" fillId="10" borderId="444" xfId="0" applyFont="1" applyFill="1" applyBorder="1" applyAlignment="1">
      <alignment horizontal="center" vertical="center" wrapText="1"/>
    </xf>
    <xf numFmtId="0" fontId="14" fillId="10" borderId="441" xfId="0" applyFont="1" applyFill="1" applyBorder="1" applyAlignment="1">
      <alignment horizontal="center" vertical="center"/>
    </xf>
    <xf numFmtId="0" fontId="14" fillId="10" borderId="277" xfId="0" applyFont="1" applyFill="1" applyBorder="1" applyAlignment="1">
      <alignment horizontal="center" vertical="center"/>
    </xf>
    <xf numFmtId="0" fontId="14" fillId="10" borderId="445" xfId="0" applyFont="1" applyFill="1" applyBorder="1" applyAlignment="1">
      <alignment horizontal="center" vertical="center"/>
    </xf>
    <xf numFmtId="0" fontId="29" fillId="10" borderId="179" xfId="7" applyFont="1" applyFill="1" applyBorder="1" applyAlignment="1">
      <alignment horizontal="center" vertical="center"/>
    </xf>
    <xf numFmtId="0" fontId="29" fillId="10" borderId="36" xfId="7" applyFont="1" applyFill="1" applyBorder="1" applyAlignment="1">
      <alignment horizontal="center" vertical="center"/>
    </xf>
    <xf numFmtId="0" fontId="29" fillId="10" borderId="216" xfId="7" applyFont="1" applyFill="1" applyBorder="1" applyAlignment="1">
      <alignment horizontal="center" vertical="center"/>
    </xf>
    <xf numFmtId="0" fontId="29" fillId="10" borderId="179" xfId="0" applyFont="1" applyFill="1" applyBorder="1" applyAlignment="1">
      <alignment horizontal="center" vertical="center"/>
    </xf>
    <xf numFmtId="0" fontId="29" fillId="10" borderId="36" xfId="0" applyFont="1" applyFill="1" applyBorder="1" applyAlignment="1">
      <alignment horizontal="center" vertical="center"/>
    </xf>
    <xf numFmtId="0" fontId="29" fillId="10" borderId="216" xfId="0" applyFont="1" applyFill="1" applyBorder="1" applyAlignment="1">
      <alignment horizontal="center" vertical="center"/>
    </xf>
    <xf numFmtId="0" fontId="29" fillId="10" borderId="63" xfId="0" applyFont="1" applyFill="1" applyBorder="1" applyAlignment="1">
      <alignment horizontal="center" vertical="center"/>
    </xf>
    <xf numFmtId="0" fontId="65" fillId="10" borderId="179" xfId="7" applyFont="1" applyFill="1" applyBorder="1" applyAlignment="1">
      <alignment horizontal="center" vertical="center"/>
    </xf>
    <xf numFmtId="0" fontId="65" fillId="10" borderId="36" xfId="7" applyFont="1" applyFill="1" applyBorder="1" applyAlignment="1">
      <alignment horizontal="center" vertical="center"/>
    </xf>
    <xf numFmtId="0" fontId="65" fillId="10" borderId="320" xfId="7" applyFont="1" applyFill="1" applyBorder="1" applyAlignment="1">
      <alignment horizontal="center" vertical="center"/>
    </xf>
    <xf numFmtId="0" fontId="65" fillId="10" borderId="216" xfId="7" applyFont="1" applyFill="1" applyBorder="1" applyAlignment="1">
      <alignment horizontal="center" vertical="center"/>
    </xf>
    <xf numFmtId="0" fontId="14" fillId="7" borderId="439" xfId="0" applyFont="1" applyFill="1" applyBorder="1" applyAlignment="1">
      <alignment horizontal="center" vertical="center" wrapText="1"/>
    </xf>
    <xf numFmtId="0" fontId="14" fillId="7" borderId="442" xfId="0" applyFont="1" applyFill="1" applyBorder="1" applyAlignment="1">
      <alignment horizontal="center" vertical="center" wrapText="1"/>
    </xf>
    <xf numFmtId="0" fontId="14" fillId="7" borderId="443" xfId="0" applyFont="1" applyFill="1" applyBorder="1" applyAlignment="1">
      <alignment horizontal="center" vertical="center" wrapText="1"/>
    </xf>
    <xf numFmtId="0" fontId="14" fillId="7" borderId="440" xfId="0" applyFont="1" applyFill="1" applyBorder="1" applyAlignment="1">
      <alignment horizontal="center" vertical="center" wrapText="1"/>
    </xf>
    <xf numFmtId="0" fontId="14" fillId="7" borderId="271" xfId="0" applyFont="1" applyFill="1" applyBorder="1" applyAlignment="1">
      <alignment horizontal="center" vertical="center" wrapText="1"/>
    </xf>
    <xf numFmtId="0" fontId="14" fillId="7" borderId="444" xfId="0" applyFont="1" applyFill="1" applyBorder="1" applyAlignment="1">
      <alignment horizontal="center" vertical="center" wrapText="1"/>
    </xf>
    <xf numFmtId="0" fontId="14" fillId="7" borderId="441" xfId="0" applyFont="1" applyFill="1" applyBorder="1" applyAlignment="1">
      <alignment horizontal="center" vertical="center"/>
    </xf>
    <xf numFmtId="0" fontId="14" fillId="7" borderId="277" xfId="0" applyFont="1" applyFill="1" applyBorder="1" applyAlignment="1">
      <alignment horizontal="center" vertical="center"/>
    </xf>
    <xf numFmtId="0" fontId="14" fillId="7" borderId="445" xfId="0" applyFont="1" applyFill="1" applyBorder="1" applyAlignment="1">
      <alignment horizontal="center" vertical="center"/>
    </xf>
    <xf numFmtId="0" fontId="14" fillId="10" borderId="441" xfId="0" applyFont="1" applyFill="1" applyBorder="1" applyAlignment="1">
      <alignment horizontal="center" vertical="center" wrapText="1"/>
    </xf>
    <xf numFmtId="0" fontId="14" fillId="10" borderId="277" xfId="0" applyFont="1" applyFill="1" applyBorder="1" applyAlignment="1">
      <alignment horizontal="center" vertical="center" wrapText="1"/>
    </xf>
    <xf numFmtId="0" fontId="14" fillId="10" borderId="445" xfId="0" applyFont="1" applyFill="1" applyBorder="1" applyAlignment="1">
      <alignment horizontal="center" vertical="center" wrapText="1"/>
    </xf>
    <xf numFmtId="0" fontId="14" fillId="10" borderId="447" xfId="0" applyFont="1" applyFill="1" applyBorder="1" applyAlignment="1">
      <alignment horizontal="center" vertical="center" wrapText="1"/>
    </xf>
    <xf numFmtId="0" fontId="14" fillId="10" borderId="448" xfId="0" applyFont="1" applyFill="1" applyBorder="1" applyAlignment="1">
      <alignment horizontal="center" vertical="center" wrapText="1"/>
    </xf>
    <xf numFmtId="0" fontId="14" fillId="10" borderId="449" xfId="0" applyFont="1" applyFill="1" applyBorder="1" applyAlignment="1">
      <alignment horizontal="center" vertical="center" wrapText="1"/>
    </xf>
    <xf numFmtId="0" fontId="14" fillId="18" borderId="616" xfId="7" applyFont="1" applyFill="1" applyBorder="1" applyAlignment="1">
      <alignment horizontal="center" vertical="center"/>
    </xf>
    <xf numFmtId="0" fontId="14" fillId="18" borderId="608" xfId="7" applyFont="1" applyFill="1" applyBorder="1" applyAlignment="1">
      <alignment horizontal="center" vertical="center"/>
    </xf>
    <xf numFmtId="0" fontId="14" fillId="18" borderId="609" xfId="7" applyFont="1" applyFill="1" applyBorder="1" applyAlignment="1">
      <alignment horizontal="center" vertical="center"/>
    </xf>
    <xf numFmtId="0" fontId="125" fillId="18" borderId="611" xfId="0" applyFont="1" applyFill="1" applyBorder="1" applyAlignment="1">
      <alignment horizontal="center" vertical="center" wrapText="1"/>
    </xf>
    <xf numFmtId="0" fontId="125" fillId="18" borderId="612" xfId="0" applyFont="1" applyFill="1" applyBorder="1" applyAlignment="1">
      <alignment horizontal="center" vertical="center" wrapText="1"/>
    </xf>
    <xf numFmtId="0" fontId="29" fillId="10" borderId="186" xfId="0" applyFont="1" applyFill="1" applyBorder="1" applyAlignment="1">
      <alignment horizontal="center" vertical="center" wrapText="1"/>
    </xf>
    <xf numFmtId="0" fontId="29" fillId="10" borderId="0" xfId="0" applyFont="1" applyFill="1" applyAlignment="1">
      <alignment horizontal="center" vertical="center" wrapText="1"/>
    </xf>
    <xf numFmtId="0" fontId="14" fillId="18" borderId="617" xfId="7" applyFont="1" applyFill="1" applyBorder="1" applyAlignment="1">
      <alignment horizontal="center" vertical="center"/>
    </xf>
    <xf numFmtId="0" fontId="29" fillId="10" borderId="340" xfId="0" applyFont="1" applyFill="1" applyBorder="1" applyAlignment="1">
      <alignment horizontal="center" vertical="center" wrapText="1"/>
    </xf>
    <xf numFmtId="0" fontId="29" fillId="10" borderId="341" xfId="0" applyFont="1" applyFill="1" applyBorder="1" applyAlignment="1">
      <alignment horizontal="center" vertical="center" wrapText="1"/>
    </xf>
    <xf numFmtId="0" fontId="29" fillId="10" borderId="342" xfId="0" applyFont="1" applyFill="1" applyBorder="1" applyAlignment="1">
      <alignment horizontal="center" vertical="center" wrapText="1"/>
    </xf>
    <xf numFmtId="0" fontId="29" fillId="7" borderId="181" xfId="0" applyFont="1" applyFill="1" applyBorder="1" applyAlignment="1">
      <alignment horizontal="center" vertical="center" wrapText="1"/>
    </xf>
    <xf numFmtId="0" fontId="29" fillId="7" borderId="18" xfId="0" applyFont="1" applyFill="1" applyBorder="1" applyAlignment="1">
      <alignment horizontal="center" vertical="center" wrapText="1"/>
    </xf>
    <xf numFmtId="0" fontId="29" fillId="7" borderId="185" xfId="0" applyFont="1" applyFill="1" applyBorder="1" applyAlignment="1">
      <alignment horizontal="center" vertical="center" wrapText="1"/>
    </xf>
    <xf numFmtId="0" fontId="29" fillId="7" borderId="53" xfId="0" applyFont="1" applyFill="1" applyBorder="1" applyAlignment="1">
      <alignment horizontal="center" vertical="center" wrapText="1"/>
    </xf>
    <xf numFmtId="0" fontId="29" fillId="7" borderId="35" xfId="0" applyFont="1" applyFill="1" applyBorder="1" applyAlignment="1">
      <alignment horizontal="center" vertical="center" wrapText="1"/>
    </xf>
    <xf numFmtId="0" fontId="29" fillId="7" borderId="343" xfId="0" applyFont="1" applyFill="1" applyBorder="1" applyAlignment="1">
      <alignment horizontal="center" vertical="center" wrapText="1"/>
    </xf>
    <xf numFmtId="0" fontId="57" fillId="7" borderId="18" xfId="0" applyFont="1" applyFill="1" applyBorder="1" applyAlignment="1">
      <alignment horizontal="center" vertical="center" wrapText="1"/>
    </xf>
    <xf numFmtId="0" fontId="57" fillId="7" borderId="185" xfId="0" applyFont="1" applyFill="1" applyBorder="1" applyAlignment="1">
      <alignment horizontal="center" vertical="center" wrapText="1"/>
    </xf>
    <xf numFmtId="0" fontId="57" fillId="7" borderId="343" xfId="0" applyFont="1" applyFill="1" applyBorder="1" applyAlignment="1">
      <alignment horizontal="center" vertical="center" wrapText="1"/>
    </xf>
    <xf numFmtId="0" fontId="14" fillId="7" borderId="345" xfId="0" applyFont="1" applyFill="1" applyBorder="1" applyAlignment="1">
      <alignment horizontal="center" vertical="center" wrapText="1"/>
    </xf>
    <xf numFmtId="0" fontId="14" fillId="7" borderId="348" xfId="0" applyFont="1" applyFill="1" applyBorder="1" applyAlignment="1">
      <alignment horizontal="center" vertical="center" wrapText="1"/>
    </xf>
    <xf numFmtId="0" fontId="14" fillId="7" borderId="349" xfId="0" applyFont="1" applyFill="1" applyBorder="1" applyAlignment="1">
      <alignment horizontal="center" vertical="center" wrapText="1"/>
    </xf>
    <xf numFmtId="0" fontId="14" fillId="7" borderId="346" xfId="0" applyFont="1" applyFill="1" applyBorder="1" applyAlignment="1">
      <alignment horizontal="center" vertical="center" wrapText="1"/>
    </xf>
    <xf numFmtId="0" fontId="14" fillId="7" borderId="350" xfId="0" applyFont="1" applyFill="1" applyBorder="1" applyAlignment="1">
      <alignment horizontal="center" vertical="center" wrapText="1"/>
    </xf>
    <xf numFmtId="0" fontId="14" fillId="7" borderId="347" xfId="0" applyFont="1" applyFill="1" applyBorder="1" applyAlignment="1">
      <alignment horizontal="center" vertical="center"/>
    </xf>
    <xf numFmtId="0" fontId="14" fillId="7" borderId="351" xfId="0" applyFont="1" applyFill="1" applyBorder="1" applyAlignment="1">
      <alignment horizontal="center" vertical="center"/>
    </xf>
    <xf numFmtId="0" fontId="30" fillId="10" borderId="0" xfId="0" applyFont="1" applyFill="1" applyAlignment="1">
      <alignment horizontal="left" vertical="center"/>
    </xf>
    <xf numFmtId="0" fontId="86" fillId="10" borderId="0" xfId="0" applyFont="1" applyFill="1" applyAlignment="1">
      <alignment horizontal="left" vertical="center"/>
    </xf>
    <xf numFmtId="0" fontId="14" fillId="7" borderId="273" xfId="0" applyFont="1" applyFill="1" applyBorder="1" applyAlignment="1">
      <alignment horizontal="center" vertical="center" wrapText="1"/>
    </xf>
    <xf numFmtId="0" fontId="14" fillId="7" borderId="274" xfId="0" applyFont="1" applyFill="1" applyBorder="1" applyAlignment="1">
      <alignment horizontal="center" vertical="center" wrapText="1"/>
    </xf>
    <xf numFmtId="0" fontId="14" fillId="7" borderId="275" xfId="0" applyFont="1" applyFill="1" applyBorder="1" applyAlignment="1">
      <alignment horizontal="center" vertical="center" wrapText="1"/>
    </xf>
    <xf numFmtId="0" fontId="14" fillId="7" borderId="270" xfId="0" applyFont="1" applyFill="1" applyBorder="1" applyAlignment="1">
      <alignment horizontal="center" vertical="center" wrapText="1"/>
    </xf>
    <xf numFmtId="0" fontId="14" fillId="7" borderId="272" xfId="0" applyFont="1" applyFill="1" applyBorder="1" applyAlignment="1">
      <alignment horizontal="center" vertical="center" wrapText="1"/>
    </xf>
    <xf numFmtId="0" fontId="14" fillId="7" borderId="276" xfId="0" applyFont="1" applyFill="1" applyBorder="1" applyAlignment="1">
      <alignment horizontal="center" vertical="center"/>
    </xf>
    <xf numFmtId="0" fontId="14" fillId="7" borderId="278" xfId="0" applyFont="1" applyFill="1" applyBorder="1" applyAlignment="1">
      <alignment horizontal="center" vertical="center"/>
    </xf>
    <xf numFmtId="0" fontId="29" fillId="10" borderId="53" xfId="0" applyFont="1" applyFill="1" applyBorder="1" applyAlignment="1">
      <alignment horizontal="center" vertical="center"/>
    </xf>
    <xf numFmtId="0" fontId="29" fillId="10" borderId="18" xfId="0" applyFont="1" applyFill="1" applyBorder="1" applyAlignment="1">
      <alignment horizontal="center" vertical="center"/>
    </xf>
    <xf numFmtId="0" fontId="29" fillId="10" borderId="19" xfId="0" applyFont="1" applyFill="1" applyBorder="1" applyAlignment="1">
      <alignment horizontal="center" vertical="center"/>
    </xf>
    <xf numFmtId="0" fontId="57" fillId="10" borderId="35" xfId="0" applyFont="1" applyFill="1" applyBorder="1" applyAlignment="1">
      <alignment horizontal="center" vertical="center" wrapText="1"/>
    </xf>
    <xf numFmtId="0" fontId="57" fillId="10" borderId="216" xfId="0" applyFont="1" applyFill="1" applyBorder="1" applyAlignment="1">
      <alignment horizontal="center" vertical="center" wrapText="1"/>
    </xf>
    <xf numFmtId="0" fontId="57" fillId="10" borderId="63" xfId="0" applyFont="1" applyFill="1" applyBorder="1" applyAlignment="1">
      <alignment horizontal="center" vertical="center" wrapText="1"/>
    </xf>
    <xf numFmtId="0" fontId="29" fillId="10" borderId="14" xfId="0" applyFont="1" applyFill="1" applyBorder="1" applyAlignment="1">
      <alignment horizontal="center" vertical="center" wrapText="1"/>
    </xf>
    <xf numFmtId="0" fontId="29" fillId="10" borderId="15" xfId="0" applyFont="1" applyFill="1" applyBorder="1" applyAlignment="1">
      <alignment horizontal="center" vertical="center" wrapText="1"/>
    </xf>
    <xf numFmtId="0" fontId="57" fillId="7" borderId="35" xfId="0" applyFont="1" applyFill="1" applyBorder="1" applyAlignment="1">
      <alignment horizontal="center" vertical="center" wrapText="1"/>
    </xf>
    <xf numFmtId="0" fontId="57" fillId="7" borderId="19" xfId="0" applyFont="1" applyFill="1" applyBorder="1" applyAlignment="1">
      <alignment horizontal="center" vertical="center" wrapText="1"/>
    </xf>
    <xf numFmtId="0" fontId="86" fillId="10" borderId="0" xfId="0" applyFont="1" applyFill="1" applyAlignment="1">
      <alignment horizontal="left" vertical="center" wrapText="1" indent="1"/>
    </xf>
    <xf numFmtId="0" fontId="65" fillId="10" borderId="658" xfId="0" applyFont="1" applyFill="1" applyBorder="1" applyAlignment="1">
      <alignment horizontal="center" vertical="center" wrapText="1"/>
    </xf>
    <xf numFmtId="0" fontId="29" fillId="10" borderId="93" xfId="0" applyFont="1" applyFill="1" applyBorder="1" applyAlignment="1">
      <alignment horizontal="left" vertical="center" wrapText="1" indent="1"/>
    </xf>
    <xf numFmtId="0" fontId="29" fillId="10" borderId="169" xfId="0" applyFont="1" applyFill="1" applyBorder="1" applyAlignment="1">
      <alignment horizontal="center" vertical="center"/>
    </xf>
    <xf numFmtId="0" fontId="29" fillId="10" borderId="62" xfId="0" applyFont="1" applyFill="1" applyBorder="1" applyAlignment="1">
      <alignment horizontal="center" vertical="center"/>
    </xf>
    <xf numFmtId="0" fontId="29" fillId="10" borderId="172" xfId="0" applyFont="1" applyFill="1" applyBorder="1" applyAlignment="1">
      <alignment horizontal="center" vertical="center" wrapText="1"/>
    </xf>
    <xf numFmtId="0" fontId="29" fillId="10" borderId="24" xfId="0" applyFont="1" applyFill="1" applyBorder="1" applyAlignment="1">
      <alignment horizontal="center" vertical="center" wrapText="1"/>
    </xf>
    <xf numFmtId="0" fontId="29" fillId="10" borderId="25" xfId="0" applyFont="1" applyFill="1" applyBorder="1" applyAlignment="1">
      <alignment horizontal="center" vertical="center" wrapText="1"/>
    </xf>
    <xf numFmtId="0" fontId="29" fillId="10" borderId="187" xfId="0" applyFont="1" applyFill="1" applyBorder="1" applyAlignment="1">
      <alignment horizontal="center" vertical="center" wrapText="1"/>
    </xf>
    <xf numFmtId="0" fontId="29" fillId="10" borderId="172" xfId="0" applyFont="1" applyFill="1" applyBorder="1" applyAlignment="1">
      <alignment horizontal="center" vertical="center"/>
    </xf>
    <xf numFmtId="0" fontId="29" fillId="10" borderId="187" xfId="0" applyFont="1" applyFill="1" applyBorder="1" applyAlignment="1">
      <alignment horizontal="center" vertical="center"/>
    </xf>
    <xf numFmtId="0" fontId="22" fillId="0" borderId="0" xfId="0" applyFont="1" applyAlignment="1">
      <alignment vertical="center"/>
    </xf>
    <xf numFmtId="0" fontId="4" fillId="0" borderId="256" xfId="0" applyFont="1" applyBorder="1" applyAlignment="1">
      <alignment vertical="center"/>
    </xf>
    <xf numFmtId="0" fontId="29" fillId="10" borderId="20" xfId="0" applyFont="1" applyFill="1" applyBorder="1" applyAlignment="1">
      <alignment horizontal="center" vertical="center" wrapText="1"/>
    </xf>
    <xf numFmtId="0" fontId="29" fillId="10" borderId="21" xfId="0" applyFont="1" applyFill="1" applyBorder="1" applyAlignment="1">
      <alignment horizontal="center" vertical="center" wrapText="1"/>
    </xf>
    <xf numFmtId="0" fontId="29" fillId="10" borderId="22" xfId="0" applyFont="1" applyFill="1" applyBorder="1" applyAlignment="1">
      <alignment horizontal="center" vertical="center" wrapText="1"/>
    </xf>
    <xf numFmtId="0" fontId="4" fillId="0" borderId="578" xfId="0" applyFont="1" applyBorder="1" applyAlignment="1">
      <alignment horizontal="left" vertical="center" wrapText="1" indent="1"/>
    </xf>
    <xf numFmtId="0" fontId="4" fillId="0" borderId="602" xfId="0" applyFont="1" applyBorder="1" applyAlignment="1">
      <alignment horizontal="left" vertical="center" wrapText="1" indent="1"/>
    </xf>
    <xf numFmtId="0" fontId="4" fillId="0" borderId="657" xfId="0" applyFont="1" applyBorder="1" applyAlignment="1">
      <alignment horizontal="left" vertical="center" wrapText="1" indent="1"/>
    </xf>
    <xf numFmtId="0" fontId="4" fillId="0" borderId="475" xfId="0" applyFont="1" applyBorder="1" applyAlignment="1">
      <alignment horizontal="left" vertical="center" wrapText="1" indent="1"/>
    </xf>
    <xf numFmtId="0" fontId="23" fillId="0" borderId="578" xfId="0" applyFont="1" applyBorder="1" applyAlignment="1">
      <alignment horizontal="left" vertical="center"/>
    </xf>
    <xf numFmtId="0" fontId="4" fillId="0" borderId="11" xfId="0" applyFont="1" applyBorder="1" applyAlignment="1">
      <alignment horizontal="left" vertical="center" wrapText="1" indent="1"/>
    </xf>
    <xf numFmtId="0" fontId="4" fillId="0" borderId="591" xfId="0" applyFont="1" applyBorder="1" applyAlignment="1">
      <alignment horizontal="left" vertical="center" wrapText="1" indent="1"/>
    </xf>
    <xf numFmtId="0" fontId="4" fillId="0" borderId="655" xfId="0" applyFont="1" applyBorder="1" applyAlignment="1">
      <alignment horizontal="left" vertical="center" wrapText="1" indent="1"/>
    </xf>
    <xf numFmtId="0" fontId="4" fillId="0" borderId="584" xfId="0" applyFont="1" applyBorder="1" applyAlignment="1">
      <alignment horizontal="left" vertical="center" wrapText="1" indent="1"/>
    </xf>
    <xf numFmtId="0" fontId="29" fillId="10" borderId="23" xfId="0" applyFont="1" applyFill="1" applyBorder="1" applyAlignment="1">
      <alignment horizontal="center" vertical="center" wrapText="1"/>
    </xf>
    <xf numFmtId="0" fontId="27" fillId="0" borderId="0" xfId="0" applyFont="1" applyAlignment="1">
      <alignment horizontal="left" vertical="top" wrapText="1"/>
    </xf>
    <xf numFmtId="0" fontId="87" fillId="10" borderId="257" xfId="0" applyFont="1" applyFill="1" applyBorder="1" applyAlignment="1">
      <alignment horizontal="left" vertical="center" wrapText="1" indent="1"/>
    </xf>
    <xf numFmtId="0" fontId="87" fillId="10" borderId="0" xfId="0" applyFont="1" applyFill="1" applyAlignment="1">
      <alignment horizontal="left" vertical="center" wrapText="1" indent="1"/>
    </xf>
    <xf numFmtId="0" fontId="47" fillId="0" borderId="0" xfId="0" applyFont="1" applyAlignment="1">
      <alignment horizontal="left" vertical="center"/>
    </xf>
    <xf numFmtId="0" fontId="4" fillId="0" borderId="0" xfId="0" applyFont="1" applyAlignment="1">
      <alignment horizontal="left" vertical="center"/>
    </xf>
    <xf numFmtId="0" fontId="29" fillId="10" borderId="20" xfId="0" applyFont="1" applyFill="1" applyBorder="1" applyAlignment="1">
      <alignment vertical="center"/>
    </xf>
    <xf numFmtId="0" fontId="29" fillId="10" borderId="23" xfId="0" applyFont="1" applyFill="1" applyBorder="1" applyAlignment="1">
      <alignment vertical="center"/>
    </xf>
    <xf numFmtId="0" fontId="29" fillId="10" borderId="21" xfId="0" applyFont="1" applyFill="1" applyBorder="1" applyAlignment="1">
      <alignment horizontal="center" vertical="center"/>
    </xf>
    <xf numFmtId="0" fontId="29" fillId="10" borderId="22" xfId="0" applyFont="1" applyFill="1" applyBorder="1" applyAlignment="1">
      <alignment horizontal="center" vertical="center"/>
    </xf>
    <xf numFmtId="0" fontId="29" fillId="10" borderId="25" xfId="0" applyFont="1" applyFill="1" applyBorder="1" applyAlignment="1">
      <alignment horizontal="center" vertical="center"/>
    </xf>
    <xf numFmtId="0" fontId="29" fillId="10" borderId="59" xfId="0" applyFont="1" applyFill="1" applyBorder="1" applyAlignment="1">
      <alignment vertical="center"/>
    </xf>
    <xf numFmtId="0" fontId="29" fillId="10" borderId="93" xfId="0" applyFont="1" applyFill="1" applyBorder="1" applyAlignment="1">
      <alignment vertical="center"/>
    </xf>
    <xf numFmtId="0" fontId="29" fillId="10" borderId="173" xfId="0" applyFont="1" applyFill="1" applyBorder="1" applyAlignment="1">
      <alignment horizontal="center" vertical="center" wrapText="1"/>
    </xf>
    <xf numFmtId="0" fontId="29" fillId="10" borderId="175" xfId="0" applyFont="1" applyFill="1" applyBorder="1" applyAlignment="1">
      <alignment horizontal="center" vertical="center"/>
    </xf>
    <xf numFmtId="0" fontId="29" fillId="10" borderId="178" xfId="0" applyFont="1" applyFill="1" applyBorder="1" applyAlignment="1">
      <alignment horizontal="center" vertical="center"/>
    </xf>
    <xf numFmtId="0" fontId="29" fillId="10" borderId="41" xfId="0" applyFont="1" applyFill="1" applyBorder="1" applyAlignment="1">
      <alignment horizontal="center" vertical="center" wrapText="1"/>
    </xf>
    <xf numFmtId="0" fontId="29" fillId="10" borderId="64" xfId="0" applyFont="1" applyFill="1" applyBorder="1" applyAlignment="1">
      <alignment horizontal="center" vertical="center"/>
    </xf>
    <xf numFmtId="0" fontId="29" fillId="7" borderId="59" xfId="0" applyFont="1" applyFill="1" applyBorder="1" applyAlignment="1">
      <alignment vertical="center"/>
    </xf>
    <xf numFmtId="0" fontId="29" fillId="7" borderId="93" xfId="0" applyFont="1" applyFill="1" applyBorder="1" applyAlignment="1">
      <alignment vertical="center"/>
    </xf>
    <xf numFmtId="3" fontId="24" fillId="0" borderId="602" xfId="0" applyNumberFormat="1" applyFont="1" applyBorder="1" applyAlignment="1">
      <alignment vertical="center" wrapText="1"/>
    </xf>
    <xf numFmtId="3" fontId="24" fillId="0" borderId="629" xfId="0" applyNumberFormat="1" applyFont="1" applyBorder="1" applyAlignment="1">
      <alignment vertical="center" wrapText="1"/>
    </xf>
    <xf numFmtId="3" fontId="24" fillId="0" borderId="475" xfId="0" applyNumberFormat="1" applyFont="1" applyBorder="1" applyAlignment="1">
      <alignment vertical="center" wrapText="1"/>
    </xf>
    <xf numFmtId="0" fontId="29" fillId="7" borderId="59" xfId="0" applyFont="1" applyFill="1" applyBorder="1" applyAlignment="1">
      <alignment horizontal="left" vertical="center" indent="1"/>
    </xf>
    <xf numFmtId="0" fontId="29" fillId="7" borderId="93" xfId="0" applyFont="1" applyFill="1" applyBorder="1" applyAlignment="1">
      <alignment horizontal="left" vertical="center" indent="1"/>
    </xf>
    <xf numFmtId="0" fontId="87" fillId="10" borderId="0" xfId="2" applyFont="1" applyFill="1" applyAlignment="1">
      <alignment horizontal="left" vertical="center"/>
    </xf>
    <xf numFmtId="0" fontId="65" fillId="10" borderId="18" xfId="7" applyFont="1" applyFill="1" applyBorder="1" applyAlignment="1">
      <alignment horizontal="left" vertical="center" wrapText="1" indent="1"/>
    </xf>
    <xf numFmtId="0" fontId="65" fillId="10" borderId="18" xfId="7" applyFont="1" applyFill="1" applyBorder="1" applyAlignment="1">
      <alignment horizontal="center" vertical="center" wrapText="1"/>
    </xf>
    <xf numFmtId="0" fontId="65" fillId="10" borderId="374" xfId="2" applyFont="1" applyFill="1" applyBorder="1" applyAlignment="1">
      <alignment horizontal="center" vertical="center" wrapText="1"/>
    </xf>
    <xf numFmtId="0" fontId="65" fillId="10" borderId="377" xfId="2" applyFont="1" applyFill="1" applyBorder="1" applyAlignment="1">
      <alignment horizontal="center" vertical="center" wrapText="1"/>
    </xf>
    <xf numFmtId="0" fontId="65" fillId="10" borderId="180" xfId="2" applyFont="1" applyFill="1" applyBorder="1" applyAlignment="1">
      <alignment horizontal="center" vertical="center"/>
    </xf>
    <xf numFmtId="0" fontId="65" fillId="10" borderId="38" xfId="2" applyFont="1" applyFill="1" applyBorder="1" applyAlignment="1">
      <alignment horizontal="center" vertical="center"/>
    </xf>
    <xf numFmtId="0" fontId="65" fillId="10" borderId="375" xfId="2" applyFont="1" applyFill="1" applyBorder="1" applyAlignment="1">
      <alignment horizontal="center" vertical="center"/>
    </xf>
    <xf numFmtId="0" fontId="65" fillId="10" borderId="35" xfId="2" applyFont="1" applyFill="1" applyBorder="1" applyAlignment="1">
      <alignment horizontal="center" vertical="center" wrapText="1"/>
    </xf>
    <xf numFmtId="0" fontId="65" fillId="10" borderId="36" xfId="2" applyFont="1" applyFill="1" applyBorder="1" applyAlignment="1">
      <alignment horizontal="center" vertical="center" wrapText="1"/>
    </xf>
    <xf numFmtId="0" fontId="65" fillId="10" borderId="216" xfId="2" applyFont="1" applyFill="1" applyBorder="1" applyAlignment="1">
      <alignment horizontal="center" vertical="center" wrapText="1"/>
    </xf>
    <xf numFmtId="0" fontId="65" fillId="10" borderId="179" xfId="2" applyFont="1" applyFill="1" applyBorder="1" applyAlignment="1">
      <alignment horizontal="center" vertical="center" wrapText="1"/>
    </xf>
    <xf numFmtId="0" fontId="65" fillId="10" borderId="320" xfId="2" applyFont="1" applyFill="1" applyBorder="1" applyAlignment="1">
      <alignment horizontal="center" vertical="center" wrapText="1"/>
    </xf>
    <xf numFmtId="0" fontId="65" fillId="10" borderId="53" xfId="2" applyFont="1" applyFill="1" applyBorder="1" applyAlignment="1">
      <alignment horizontal="center" vertical="center" wrapText="1"/>
    </xf>
    <xf numFmtId="0" fontId="32" fillId="0" borderId="112" xfId="7" applyFont="1" applyBorder="1" applyAlignment="1">
      <alignment horizontal="left" vertical="center" indent="1"/>
    </xf>
    <xf numFmtId="0" fontId="32" fillId="0" borderId="16" xfId="7" applyFont="1" applyBorder="1" applyAlignment="1">
      <alignment horizontal="left" vertical="center" indent="1"/>
    </xf>
    <xf numFmtId="0" fontId="32" fillId="0" borderId="11" xfId="7" applyFont="1" applyBorder="1" applyAlignment="1">
      <alignment horizontal="left" vertical="center" indent="1"/>
    </xf>
    <xf numFmtId="0" fontId="32" fillId="0" borderId="112" xfId="7" applyFont="1" applyBorder="1" applyAlignment="1" applyProtection="1">
      <alignment horizontal="left" vertical="center" indent="1"/>
      <protection locked="0"/>
    </xf>
    <xf numFmtId="0" fontId="32" fillId="0" borderId="16" xfId="7" applyFont="1" applyBorder="1" applyAlignment="1" applyProtection="1">
      <alignment horizontal="left" vertical="center" indent="1"/>
      <protection locked="0"/>
    </xf>
    <xf numFmtId="0" fontId="32" fillId="0" borderId="11" xfId="7" applyFont="1" applyBorder="1" applyAlignment="1" applyProtection="1">
      <alignment horizontal="left" vertical="center" indent="1"/>
      <protection locked="0"/>
    </xf>
    <xf numFmtId="0" fontId="44" fillId="11" borderId="10" xfId="7" applyFont="1" applyFill="1" applyBorder="1" applyAlignment="1" applyProtection="1">
      <alignment horizontal="left" vertical="center" indent="1"/>
      <protection locked="0"/>
    </xf>
    <xf numFmtId="0" fontId="44" fillId="11" borderId="16" xfId="7" applyFont="1" applyFill="1" applyBorder="1" applyAlignment="1" applyProtection="1">
      <alignment horizontal="left" vertical="center" indent="1"/>
      <protection locked="0"/>
    </xf>
    <xf numFmtId="0" fontId="44" fillId="11" borderId="11" xfId="7" applyFont="1" applyFill="1" applyBorder="1" applyAlignment="1" applyProtection="1">
      <alignment horizontal="left" vertical="center" indent="1"/>
      <protection locked="0"/>
    </xf>
    <xf numFmtId="0" fontId="64" fillId="0" borderId="10" xfId="7" applyFont="1" applyBorder="1" applyAlignment="1">
      <alignment horizontal="left" vertical="center" indent="1"/>
    </xf>
    <xf numFmtId="0" fontId="64" fillId="0" borderId="16" xfId="7" applyFont="1" applyBorder="1" applyAlignment="1">
      <alignment horizontal="left" vertical="center" indent="1"/>
    </xf>
    <xf numFmtId="0" fontId="64" fillId="0" borderId="11" xfId="7" applyFont="1" applyBorder="1" applyAlignment="1">
      <alignment horizontal="left" vertical="center" indent="1"/>
    </xf>
    <xf numFmtId="0" fontId="44" fillId="0" borderId="10" xfId="7" applyFont="1" applyBorder="1" applyAlignment="1" applyProtection="1">
      <alignment horizontal="left" vertical="center" indent="1"/>
      <protection locked="0"/>
    </xf>
    <xf numFmtId="0" fontId="44" fillId="0" borderId="16" xfId="7" applyFont="1" applyBorder="1" applyAlignment="1" applyProtection="1">
      <alignment horizontal="left" vertical="center" indent="1"/>
      <protection locked="0"/>
    </xf>
    <xf numFmtId="0" fontId="44" fillId="0" borderId="11" xfId="7" applyFont="1" applyBorder="1" applyAlignment="1" applyProtection="1">
      <alignment horizontal="left" vertical="center" indent="1"/>
      <protection locked="0"/>
    </xf>
    <xf numFmtId="0" fontId="64" fillId="11" borderId="10" xfId="7" applyFont="1" applyFill="1" applyBorder="1" applyAlignment="1">
      <alignment horizontal="left" vertical="center" indent="1"/>
    </xf>
    <xf numFmtId="0" fontId="64" fillId="11" borderId="16" xfId="7" applyFont="1" applyFill="1" applyBorder="1" applyAlignment="1">
      <alignment horizontal="left" vertical="center" indent="1"/>
    </xf>
    <xf numFmtId="0" fontId="64" fillId="11" borderId="11" xfId="7" applyFont="1" applyFill="1" applyBorder="1" applyAlignment="1">
      <alignment horizontal="left" vertical="center" indent="1"/>
    </xf>
    <xf numFmtId="0" fontId="47" fillId="0" borderId="0" xfId="2" applyFont="1" applyAlignment="1">
      <alignment horizontal="left" vertical="center"/>
    </xf>
    <xf numFmtId="0" fontId="47" fillId="0" borderId="0" xfId="28" applyFont="1" applyAlignment="1">
      <alignment horizontal="left" vertical="center"/>
    </xf>
    <xf numFmtId="0" fontId="87" fillId="10" borderId="0" xfId="0" applyFont="1" applyFill="1" applyAlignment="1">
      <alignment horizontal="left" vertical="center"/>
    </xf>
    <xf numFmtId="0" fontId="29" fillId="10" borderId="384" xfId="7" applyFont="1" applyFill="1" applyBorder="1" applyAlignment="1">
      <alignment horizontal="left" vertical="center" wrapText="1" indent="1"/>
    </xf>
    <xf numFmtId="0" fontId="29" fillId="10" borderId="388" xfId="7" applyFont="1" applyFill="1" applyBorder="1" applyAlignment="1">
      <alignment horizontal="left" vertical="center" wrapText="1" indent="1"/>
    </xf>
    <xf numFmtId="0" fontId="29" fillId="10" borderId="389" xfId="7" applyFont="1" applyFill="1" applyBorder="1" applyAlignment="1">
      <alignment horizontal="left" vertical="center" wrapText="1" indent="1"/>
    </xf>
    <xf numFmtId="0" fontId="29" fillId="10" borderId="385" xfId="7" applyFont="1" applyFill="1" applyBorder="1" applyAlignment="1">
      <alignment horizontal="center" vertical="center" wrapText="1"/>
    </xf>
    <xf numFmtId="0" fontId="29" fillId="10" borderId="18" xfId="7" applyFont="1" applyFill="1" applyBorder="1" applyAlignment="1">
      <alignment horizontal="center" vertical="center" wrapText="1"/>
    </xf>
    <xf numFmtId="0" fontId="29" fillId="10" borderId="390" xfId="7" applyFont="1" applyFill="1" applyBorder="1" applyAlignment="1">
      <alignment horizontal="center" vertical="center" wrapText="1"/>
    </xf>
    <xf numFmtId="0" fontId="29" fillId="10" borderId="386" xfId="0" applyFont="1" applyFill="1" applyBorder="1" applyAlignment="1">
      <alignment horizontal="center" vertical="center" wrapText="1"/>
    </xf>
    <xf numFmtId="0" fontId="29" fillId="10" borderId="374" xfId="0" applyFont="1" applyFill="1" applyBorder="1" applyAlignment="1">
      <alignment horizontal="center" vertical="center" wrapText="1"/>
    </xf>
    <xf numFmtId="0" fontId="29" fillId="10" borderId="391" xfId="0" applyFont="1" applyFill="1" applyBorder="1" applyAlignment="1">
      <alignment horizontal="center" vertical="center" wrapText="1"/>
    </xf>
    <xf numFmtId="0" fontId="29" fillId="10" borderId="316" xfId="0" applyFont="1" applyFill="1" applyBorder="1" applyAlignment="1">
      <alignment horizontal="center" vertical="center"/>
    </xf>
    <xf numFmtId="0" fontId="29" fillId="10" borderId="317" xfId="0" applyFont="1" applyFill="1" applyBorder="1" applyAlignment="1">
      <alignment horizontal="center" vertical="center"/>
    </xf>
    <xf numFmtId="0" fontId="29" fillId="10" borderId="387" xfId="0" applyFont="1" applyFill="1" applyBorder="1" applyAlignment="1">
      <alignment horizontal="center" vertical="center"/>
    </xf>
    <xf numFmtId="0" fontId="29" fillId="10" borderId="318" xfId="0" applyFont="1" applyFill="1" applyBorder="1" applyAlignment="1">
      <alignment horizontal="center" vertical="center"/>
    </xf>
    <xf numFmtId="0" fontId="29" fillId="10" borderId="180" xfId="0" applyFont="1" applyFill="1" applyBorder="1" applyAlignment="1">
      <alignment horizontal="center" vertical="center" wrapText="1"/>
    </xf>
    <xf numFmtId="0" fontId="29" fillId="10" borderId="38" xfId="0" applyFont="1" applyFill="1" applyBorder="1" applyAlignment="1">
      <alignment horizontal="center" vertical="center" wrapText="1"/>
    </xf>
    <xf numFmtId="0" fontId="29" fillId="10" borderId="377" xfId="0" applyFont="1" applyFill="1" applyBorder="1" applyAlignment="1">
      <alignment horizontal="center" vertical="center" wrapText="1"/>
    </xf>
    <xf numFmtId="0" fontId="29" fillId="10" borderId="179"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29" fillId="10" borderId="320" xfId="0" applyFont="1" applyFill="1" applyBorder="1" applyAlignment="1">
      <alignment horizontal="center" vertical="center" wrapText="1"/>
    </xf>
    <xf numFmtId="0" fontId="57" fillId="10" borderId="53" xfId="0" applyFont="1" applyFill="1" applyBorder="1" applyAlignment="1">
      <alignment horizontal="center" vertical="center" wrapText="1"/>
    </xf>
    <xf numFmtId="0" fontId="57" fillId="10" borderId="36" xfId="0" applyFont="1" applyFill="1" applyBorder="1" applyAlignment="1">
      <alignment horizontal="center" vertical="center" wrapText="1"/>
    </xf>
    <xf numFmtId="0" fontId="57" fillId="10" borderId="320" xfId="0" applyFont="1" applyFill="1" applyBorder="1" applyAlignment="1">
      <alignment horizontal="center" vertical="center" wrapText="1"/>
    </xf>
    <xf numFmtId="0" fontId="29" fillId="10" borderId="216" xfId="0" applyFont="1" applyFill="1" applyBorder="1" applyAlignment="1">
      <alignment horizontal="center" vertical="center" wrapText="1"/>
    </xf>
    <xf numFmtId="0" fontId="15" fillId="0" borderId="392" xfId="7" applyFont="1" applyBorder="1" applyAlignment="1">
      <alignment horizontal="left" vertical="center" indent="1"/>
    </xf>
    <xf numFmtId="0" fontId="15" fillId="0" borderId="16" xfId="7" applyFont="1" applyBorder="1" applyAlignment="1">
      <alignment horizontal="left" vertical="center" indent="1"/>
    </xf>
    <xf numFmtId="0" fontId="15" fillId="0" borderId="11" xfId="7" applyFont="1" applyBorder="1" applyAlignment="1">
      <alignment horizontal="left" vertical="center" indent="1"/>
    </xf>
    <xf numFmtId="0" fontId="36" fillId="0" borderId="392" xfId="7" applyFont="1" applyBorder="1" applyAlignment="1" applyProtection="1">
      <alignment horizontal="left" vertical="center" indent="1"/>
      <protection locked="0"/>
    </xf>
    <xf numFmtId="0" fontId="36" fillId="0" borderId="16" xfId="7" applyFont="1" applyBorder="1" applyAlignment="1" applyProtection="1">
      <alignment horizontal="left" vertical="center" indent="1"/>
      <protection locked="0"/>
    </xf>
    <xf numFmtId="0" fontId="36" fillId="0" borderId="11" xfId="7" applyFont="1" applyBorder="1" applyAlignment="1" applyProtection="1">
      <alignment horizontal="left" vertical="center" indent="1"/>
      <protection locked="0"/>
    </xf>
    <xf numFmtId="0" fontId="36" fillId="11" borderId="10" xfId="7" applyFont="1" applyFill="1" applyBorder="1" applyAlignment="1" applyProtection="1">
      <alignment horizontal="left" vertical="center" indent="1"/>
      <protection locked="0"/>
    </xf>
    <xf numFmtId="0" fontId="36" fillId="11" borderId="16" xfId="7" applyFont="1" applyFill="1" applyBorder="1" applyAlignment="1" applyProtection="1">
      <alignment horizontal="left" vertical="center" indent="1"/>
      <protection locked="0"/>
    </xf>
    <xf numFmtId="0" fontId="36" fillId="11" borderId="11" xfId="7" applyFont="1" applyFill="1" applyBorder="1" applyAlignment="1" applyProtection="1">
      <alignment horizontal="left" vertical="center" indent="1"/>
      <protection locked="0"/>
    </xf>
    <xf numFmtId="0" fontId="15" fillId="0" borderId="10" xfId="7" applyFont="1" applyBorder="1" applyAlignment="1">
      <alignment horizontal="left" vertical="center" indent="1"/>
    </xf>
    <xf numFmtId="0" fontId="36" fillId="0" borderId="10" xfId="7" applyFont="1" applyBorder="1" applyAlignment="1" applyProtection="1">
      <alignment horizontal="left" vertical="center" indent="1"/>
      <protection locked="0"/>
    </xf>
    <xf numFmtId="0" fontId="15" fillId="11" borderId="10" xfId="7" applyFont="1" applyFill="1" applyBorder="1" applyAlignment="1">
      <alignment horizontal="left" vertical="center" indent="1"/>
    </xf>
    <xf numFmtId="0" fontId="15" fillId="11" borderId="16" xfId="7" applyFont="1" applyFill="1" applyBorder="1" applyAlignment="1">
      <alignment horizontal="left" vertical="center" indent="1"/>
    </xf>
    <xf numFmtId="0" fontId="15" fillId="11" borderId="11" xfId="7" applyFont="1" applyFill="1" applyBorder="1" applyAlignment="1">
      <alignment horizontal="left" vertical="center" indent="1"/>
    </xf>
    <xf numFmtId="0" fontId="18" fillId="0" borderId="13" xfId="7" applyFont="1" applyBorder="1" applyAlignment="1">
      <alignment horizontal="left" vertical="center"/>
    </xf>
    <xf numFmtId="0" fontId="18" fillId="0" borderId="14" xfId="7" applyFont="1" applyBorder="1" applyAlignment="1">
      <alignment horizontal="left" vertical="center"/>
    </xf>
    <xf numFmtId="0" fontId="18" fillId="0" borderId="15" xfId="7" applyFont="1" applyBorder="1" applyAlignment="1">
      <alignment horizontal="left" vertical="center"/>
    </xf>
    <xf numFmtId="0" fontId="18" fillId="0" borderId="8" xfId="0" applyFont="1" applyBorder="1" applyAlignment="1">
      <alignment horizontal="left" vertical="center"/>
    </xf>
    <xf numFmtId="0" fontId="18" fillId="0" borderId="9" xfId="0" applyFont="1" applyBorder="1" applyAlignment="1">
      <alignment horizontal="left" vertical="center"/>
    </xf>
    <xf numFmtId="0" fontId="18" fillId="0" borderId="7" xfId="0" applyFont="1" applyBorder="1" applyAlignment="1">
      <alignment horizontal="left" vertical="center"/>
    </xf>
    <xf numFmtId="0" fontId="29" fillId="10" borderId="315" xfId="7" applyFont="1" applyFill="1" applyBorder="1" applyAlignment="1">
      <alignment horizontal="left" vertical="center" wrapText="1" indent="1"/>
    </xf>
    <xf numFmtId="0" fontId="29" fillId="10" borderId="319" xfId="7" applyFont="1" applyFill="1" applyBorder="1" applyAlignment="1">
      <alignment horizontal="left" vertical="center" wrapText="1" indent="1"/>
    </xf>
    <xf numFmtId="0" fontId="29" fillId="10" borderId="321" xfId="7" applyFont="1" applyFill="1" applyBorder="1" applyAlignment="1">
      <alignment horizontal="left" vertical="center" wrapText="1" indent="1"/>
    </xf>
    <xf numFmtId="0" fontId="29" fillId="10" borderId="35" xfId="0" applyFont="1" applyFill="1" applyBorder="1" applyAlignment="1">
      <alignment horizontal="center" vertical="center" wrapText="1"/>
    </xf>
    <xf numFmtId="0" fontId="18" fillId="0" borderId="0" xfId="28" applyFont="1" applyAlignment="1">
      <alignment horizontal="left" vertical="center"/>
    </xf>
    <xf numFmtId="0" fontId="87" fillId="10" borderId="0" xfId="0" applyFont="1" applyFill="1" applyAlignment="1">
      <alignment vertical="center"/>
    </xf>
    <xf numFmtId="0" fontId="65" fillId="10" borderId="212" xfId="28" applyFont="1" applyFill="1" applyBorder="1" applyAlignment="1">
      <alignment horizontal="center" vertical="center" wrapText="1"/>
    </xf>
    <xf numFmtId="0" fontId="65" fillId="10" borderId="394" xfId="28" applyFont="1" applyFill="1" applyBorder="1" applyAlignment="1">
      <alignment horizontal="center" vertical="center" wrapText="1"/>
    </xf>
    <xf numFmtId="0" fontId="65" fillId="10" borderId="172" xfId="28" applyFont="1" applyFill="1" applyBorder="1" applyAlignment="1">
      <alignment horizontal="center" vertical="center"/>
    </xf>
    <xf numFmtId="0" fontId="65" fillId="10" borderId="64" xfId="28" applyFont="1" applyFill="1" applyBorder="1" applyAlignment="1">
      <alignment horizontal="center" vertical="center"/>
    </xf>
    <xf numFmtId="0" fontId="65" fillId="10" borderId="393" xfId="28" applyFont="1" applyFill="1" applyBorder="1" applyAlignment="1">
      <alignment horizontal="center" vertical="center"/>
    </xf>
    <xf numFmtId="0" fontId="65" fillId="10" borderId="36" xfId="28" applyFont="1" applyFill="1" applyBorder="1" applyAlignment="1">
      <alignment horizontal="center" vertical="center" wrapText="1"/>
    </xf>
    <xf numFmtId="0" fontId="65" fillId="10" borderId="216" xfId="28" applyFont="1" applyFill="1" applyBorder="1" applyAlignment="1">
      <alignment horizontal="center" vertical="center" wrapText="1"/>
    </xf>
    <xf numFmtId="0" fontId="65" fillId="10" borderId="320" xfId="28" applyFont="1" applyFill="1" applyBorder="1" applyAlignment="1">
      <alignment horizontal="center" vertical="center" wrapText="1"/>
    </xf>
    <xf numFmtId="0" fontId="32" fillId="0" borderId="0" xfId="7" applyFont="1" applyAlignment="1">
      <alignment horizontal="left" vertical="center" wrapText="1"/>
    </xf>
    <xf numFmtId="0" fontId="29" fillId="10" borderId="290" xfId="28" applyFont="1" applyFill="1" applyBorder="1" applyAlignment="1">
      <alignment horizontal="left" vertical="center" wrapText="1" indent="1"/>
    </xf>
    <xf numFmtId="0" fontId="29" fillId="10" borderId="410" xfId="28" applyFont="1" applyFill="1" applyBorder="1" applyAlignment="1">
      <alignment horizontal="left" vertical="center" wrapText="1" indent="1"/>
    </xf>
    <xf numFmtId="0" fontId="29" fillId="10" borderId="412" xfId="28" applyFont="1" applyFill="1" applyBorder="1" applyAlignment="1">
      <alignment horizontal="left" vertical="center" wrapText="1" indent="1"/>
    </xf>
    <xf numFmtId="0" fontId="29" fillId="10" borderId="215" xfId="28" applyFont="1" applyFill="1" applyBorder="1" applyAlignment="1">
      <alignment horizontal="center" vertical="center"/>
    </xf>
    <xf numFmtId="0" fontId="29" fillId="10" borderId="409" xfId="28" applyFont="1" applyFill="1" applyBorder="1" applyAlignment="1">
      <alignment horizontal="center" vertical="center"/>
    </xf>
    <xf numFmtId="0" fontId="29" fillId="10" borderId="53" xfId="28" applyFont="1" applyFill="1" applyBorder="1" applyAlignment="1">
      <alignment horizontal="center" vertical="center" wrapText="1"/>
    </xf>
    <xf numFmtId="0" fontId="29" fillId="10" borderId="185" xfId="28" applyFont="1" applyFill="1" applyBorder="1" applyAlignment="1">
      <alignment horizontal="center" vertical="center" wrapText="1"/>
    </xf>
    <xf numFmtId="0" fontId="29" fillId="10" borderId="379" xfId="28" applyFont="1" applyFill="1" applyBorder="1" applyAlignment="1">
      <alignment horizontal="center" vertical="center" wrapText="1"/>
    </xf>
    <xf numFmtId="0" fontId="0" fillId="0" borderId="0" xfId="0" applyAlignment="1">
      <alignment horizontal="left" vertical="center" wrapText="1"/>
    </xf>
    <xf numFmtId="0" fontId="29" fillId="10" borderId="413" xfId="28" applyFont="1" applyFill="1" applyBorder="1" applyAlignment="1">
      <alignment horizontal="left" vertical="center" wrapText="1" indent="1"/>
    </xf>
    <xf numFmtId="0" fontId="29" fillId="10" borderId="416" xfId="28" applyFont="1" applyFill="1" applyBorder="1" applyAlignment="1">
      <alignment horizontal="left" vertical="center" wrapText="1" indent="1"/>
    </xf>
    <xf numFmtId="0" fontId="29" fillId="10" borderId="417" xfId="28" applyFont="1" applyFill="1" applyBorder="1" applyAlignment="1">
      <alignment horizontal="left" vertical="center" wrapText="1" indent="1"/>
    </xf>
    <xf numFmtId="0" fontId="29" fillId="10" borderId="386" xfId="28" applyFont="1" applyFill="1" applyBorder="1" applyAlignment="1">
      <alignment horizontal="center" vertical="center"/>
    </xf>
    <xf numFmtId="0" fontId="29" fillId="10" borderId="414" xfId="28" applyFont="1" applyFill="1" applyBorder="1" applyAlignment="1">
      <alignment horizontal="center" vertical="center"/>
    </xf>
    <xf numFmtId="0" fontId="29" fillId="10" borderId="415" xfId="28" applyFont="1" applyFill="1" applyBorder="1" applyAlignment="1">
      <alignment horizontal="center" vertical="center"/>
    </xf>
    <xf numFmtId="0" fontId="29" fillId="10" borderId="236" xfId="28" applyFont="1" applyFill="1" applyBorder="1" applyAlignment="1">
      <alignment horizontal="center" vertical="center" wrapText="1"/>
    </xf>
    <xf numFmtId="0" fontId="65" fillId="10" borderId="421" xfId="28" applyFont="1" applyFill="1" applyBorder="1" applyAlignment="1">
      <alignment horizontal="left" vertical="center" wrapText="1" indent="1"/>
    </xf>
    <xf numFmtId="0" fontId="65" fillId="10" borderId="422" xfId="28" applyFont="1" applyFill="1" applyBorder="1" applyAlignment="1">
      <alignment horizontal="center" vertical="center"/>
    </xf>
    <xf numFmtId="0" fontId="65" fillId="10" borderId="423" xfId="28" applyFont="1" applyFill="1" applyBorder="1" applyAlignment="1">
      <alignment horizontal="center" vertical="center"/>
    </xf>
    <xf numFmtId="0" fontId="65" fillId="10" borderId="411" xfId="28" applyFont="1" applyFill="1" applyBorder="1" applyAlignment="1">
      <alignment horizontal="center" vertical="center" wrapText="1"/>
    </xf>
    <xf numFmtId="0" fontId="47" fillId="0" borderId="0" xfId="0" applyFont="1" applyAlignment="1">
      <alignment horizontal="left" vertical="center" wrapText="1"/>
    </xf>
    <xf numFmtId="0" fontId="65" fillId="10" borderId="424" xfId="28" applyFont="1" applyFill="1" applyBorder="1" applyAlignment="1">
      <alignment horizontal="center" vertical="center" wrapText="1"/>
    </xf>
    <xf numFmtId="0" fontId="47" fillId="0" borderId="8" xfId="0" applyFont="1" applyBorder="1" applyAlignment="1">
      <alignment horizontal="left" vertical="center" wrapText="1"/>
    </xf>
    <xf numFmtId="0" fontId="47" fillId="0" borderId="9" xfId="0" applyFont="1" applyBorder="1" applyAlignment="1">
      <alignment horizontal="left" vertical="center" wrapText="1"/>
    </xf>
    <xf numFmtId="0" fontId="47" fillId="0" borderId="7" xfId="0" applyFont="1" applyBorder="1" applyAlignment="1">
      <alignment horizontal="left" vertical="center" wrapText="1"/>
    </xf>
    <xf numFmtId="0" fontId="47" fillId="0" borderId="13" xfId="7" applyFont="1" applyBorder="1" applyAlignment="1">
      <alignment horizontal="left" vertical="center" wrapText="1"/>
    </xf>
    <xf numFmtId="0" fontId="47" fillId="0" borderId="14" xfId="7" applyFont="1" applyBorder="1" applyAlignment="1">
      <alignment horizontal="left" vertical="center" wrapText="1"/>
    </xf>
    <xf numFmtId="0" fontId="47" fillId="0" borderId="15" xfId="7" applyFont="1" applyBorder="1" applyAlignment="1">
      <alignment horizontal="left" vertical="center" wrapText="1"/>
    </xf>
    <xf numFmtId="0" fontId="47" fillId="0" borderId="0" xfId="7" applyFont="1" applyAlignment="1">
      <alignment horizontal="left" vertical="center" wrapText="1"/>
    </xf>
    <xf numFmtId="0" fontId="29" fillId="10" borderId="164" xfId="28" applyFont="1" applyFill="1" applyBorder="1" applyAlignment="1">
      <alignment horizontal="left" vertical="center" wrapText="1" indent="1"/>
    </xf>
    <xf numFmtId="0" fontId="29" fillId="10" borderId="427" xfId="28" applyFont="1" applyFill="1" applyBorder="1" applyAlignment="1">
      <alignment horizontal="left" vertical="center" wrapText="1" indent="1"/>
    </xf>
    <xf numFmtId="0" fontId="29" fillId="10" borderId="165" xfId="28" applyFont="1" applyFill="1" applyBorder="1" applyAlignment="1">
      <alignment horizontal="left" vertical="center" wrapText="1" indent="1"/>
    </xf>
    <xf numFmtId="0" fontId="29" fillId="10" borderId="169" xfId="28" applyFont="1" applyFill="1" applyBorder="1" applyAlignment="1">
      <alignment horizontal="center" vertical="center"/>
    </xf>
    <xf numFmtId="0" fontId="29" fillId="10" borderId="21" xfId="28" applyFont="1" applyFill="1" applyBorder="1" applyAlignment="1">
      <alignment horizontal="center" vertical="center"/>
    </xf>
    <xf numFmtId="0" fontId="29" fillId="10" borderId="167" xfId="28" applyFont="1" applyFill="1" applyBorder="1" applyAlignment="1">
      <alignment horizontal="center" vertical="center"/>
    </xf>
    <xf numFmtId="0" fontId="29" fillId="10" borderId="22" xfId="28" applyFont="1" applyFill="1" applyBorder="1" applyAlignment="1">
      <alignment horizontal="center" vertical="center"/>
    </xf>
    <xf numFmtId="0" fontId="29" fillId="10" borderId="19" xfId="28" applyFont="1" applyFill="1" applyBorder="1" applyAlignment="1">
      <alignment horizontal="center" vertical="center" wrapText="1"/>
    </xf>
    <xf numFmtId="0" fontId="104" fillId="0" borderId="0" xfId="27" applyFont="1" applyAlignment="1">
      <alignment horizontal="left" vertical="center"/>
    </xf>
    <xf numFmtId="0" fontId="29" fillId="10" borderId="18" xfId="28" applyFont="1" applyFill="1" applyBorder="1" applyAlignment="1">
      <alignment horizontal="center" vertical="center" wrapText="1"/>
    </xf>
    <xf numFmtId="0" fontId="38" fillId="0" borderId="2" xfId="0" applyFont="1" applyBorder="1" applyAlignment="1">
      <alignment horizontal="left" vertical="center" wrapText="1"/>
    </xf>
    <xf numFmtId="0" fontId="38" fillId="0" borderId="12" xfId="0" applyFont="1" applyBorder="1" applyAlignment="1">
      <alignment horizontal="left" vertical="center" wrapText="1"/>
    </xf>
    <xf numFmtId="0" fontId="38" fillId="0" borderId="3" xfId="0" applyFont="1" applyBorder="1" applyAlignment="1">
      <alignment horizontal="left" vertical="center" wrapText="1"/>
    </xf>
    <xf numFmtId="0" fontId="38" fillId="0" borderId="0" xfId="0" applyFont="1" applyAlignment="1">
      <alignment horizontal="left" vertical="center"/>
    </xf>
    <xf numFmtId="0" fontId="29" fillId="12" borderId="212" xfId="27" applyFont="1" applyFill="1" applyBorder="1" applyAlignment="1">
      <alignment horizontal="left" vertical="center" wrapText="1" indent="1"/>
    </xf>
    <xf numFmtId="0" fontId="36" fillId="12" borderId="394" xfId="27" applyFont="1" applyFill="1" applyBorder="1" applyAlignment="1">
      <alignment horizontal="left" vertical="center" wrapText="1" indent="1"/>
    </xf>
    <xf numFmtId="0" fontId="36" fillId="12" borderId="373" xfId="27" applyFont="1" applyFill="1" applyBorder="1" applyAlignment="1">
      <alignment horizontal="left" vertical="center" wrapText="1" indent="1"/>
    </xf>
    <xf numFmtId="0" fontId="29" fillId="12" borderId="169" xfId="28" applyFont="1" applyFill="1" applyBorder="1" applyAlignment="1">
      <alignment horizontal="center" vertical="center" wrapText="1"/>
    </xf>
    <xf numFmtId="0" fontId="29" fillId="12" borderId="21" xfId="28" applyFont="1" applyFill="1" applyBorder="1" applyAlignment="1">
      <alignment horizontal="center" vertical="center" wrapText="1"/>
    </xf>
    <xf numFmtId="0" fontId="29" fillId="12" borderId="167" xfId="28" applyFont="1" applyFill="1" applyBorder="1" applyAlignment="1">
      <alignment horizontal="center" vertical="center" wrapText="1"/>
    </xf>
    <xf numFmtId="0" fontId="29" fillId="12" borderId="169" xfId="0" applyFont="1" applyFill="1" applyBorder="1" applyAlignment="1">
      <alignment horizontal="center" vertical="center"/>
    </xf>
    <xf numFmtId="0" fontId="29" fillId="12" borderId="21" xfId="0" applyFont="1" applyFill="1" applyBorder="1" applyAlignment="1">
      <alignment horizontal="center" vertical="center"/>
    </xf>
    <xf numFmtId="0" fontId="29" fillId="12" borderId="167" xfId="0" applyFont="1" applyFill="1" applyBorder="1" applyAlignment="1">
      <alignment horizontal="center" vertical="center"/>
    </xf>
    <xf numFmtId="0" fontId="29" fillId="12" borderId="22" xfId="28" applyFont="1" applyFill="1" applyBorder="1" applyAlignment="1">
      <alignment horizontal="center" vertical="center" wrapText="1"/>
    </xf>
    <xf numFmtId="0" fontId="29" fillId="10" borderId="181" xfId="28" applyFont="1" applyFill="1" applyBorder="1" applyAlignment="1">
      <alignment horizontal="center" vertical="center" wrapText="1"/>
    </xf>
    <xf numFmtId="0" fontId="29" fillId="10" borderId="91" xfId="0" applyFont="1" applyFill="1" applyBorder="1" applyAlignment="1">
      <alignment horizontal="left" vertical="center" wrapText="1" indent="1"/>
    </xf>
    <xf numFmtId="0" fontId="29" fillId="10" borderId="181" xfId="0" applyFont="1" applyFill="1" applyBorder="1" applyAlignment="1">
      <alignment horizontal="center" vertical="center" wrapText="1"/>
    </xf>
    <xf numFmtId="0" fontId="29" fillId="10" borderId="19" xfId="0" applyFont="1" applyFill="1" applyBorder="1" applyAlignment="1">
      <alignment horizontal="center" vertical="center" wrapText="1"/>
    </xf>
    <xf numFmtId="0" fontId="57" fillId="10" borderId="181" xfId="0" applyFont="1" applyFill="1" applyBorder="1" applyAlignment="1">
      <alignment horizontal="center" vertical="center" wrapText="1"/>
    </xf>
    <xf numFmtId="0" fontId="4" fillId="0" borderId="602" xfId="0" applyFont="1" applyBorder="1" applyAlignment="1">
      <alignment horizontal="left" vertical="center"/>
    </xf>
    <xf numFmtId="0" fontId="4" fillId="0" borderId="657" xfId="0" applyFont="1" applyBorder="1" applyAlignment="1">
      <alignment horizontal="left" vertical="center"/>
    </xf>
    <xf numFmtId="0" fontId="4" fillId="0" borderId="618" xfId="0" applyFont="1" applyBorder="1" applyAlignment="1">
      <alignment horizontal="left" vertical="center"/>
    </xf>
    <xf numFmtId="0" fontId="4" fillId="14" borderId="13" xfId="0" applyFont="1" applyFill="1" applyBorder="1" applyAlignment="1">
      <alignment horizontal="left" vertical="center"/>
    </xf>
    <xf numFmtId="0" fontId="4" fillId="14" borderId="17" xfId="0" applyFont="1" applyFill="1" applyBorder="1" applyAlignment="1">
      <alignment horizontal="left" vertical="center"/>
    </xf>
    <xf numFmtId="0" fontId="4" fillId="14" borderId="11" xfId="0" applyFont="1" applyFill="1" applyBorder="1" applyAlignment="1">
      <alignment horizontal="left" vertical="center"/>
    </xf>
    <xf numFmtId="0" fontId="4" fillId="0" borderId="13" xfId="0" applyFont="1" applyBorder="1" applyAlignment="1">
      <alignment vertical="center" wrapText="1"/>
    </xf>
    <xf numFmtId="0" fontId="4" fillId="0" borderId="14" xfId="0" applyFont="1" applyBorder="1" applyAlignment="1">
      <alignment vertical="center" wrapText="1"/>
    </xf>
    <xf numFmtId="0" fontId="4" fillId="0" borderId="15" xfId="0" applyFont="1" applyBorder="1" applyAlignment="1">
      <alignment vertical="center" wrapText="1"/>
    </xf>
    <xf numFmtId="0" fontId="4" fillId="0" borderId="17" xfId="0" applyFont="1" applyBorder="1" applyAlignment="1">
      <alignment vertical="center" wrapText="1"/>
    </xf>
    <xf numFmtId="0" fontId="4" fillId="0" borderId="0" xfId="0" applyFont="1" applyAlignment="1">
      <alignment vertical="center" wrapText="1"/>
    </xf>
    <xf numFmtId="0" fontId="4" fillId="0" borderId="6" xfId="0" applyFont="1" applyBorder="1" applyAlignment="1">
      <alignment vertical="center" wrapText="1"/>
    </xf>
    <xf numFmtId="0" fontId="4" fillId="0" borderId="8" xfId="0" applyFont="1" applyBorder="1" applyAlignment="1">
      <alignment vertical="center" wrapText="1"/>
    </xf>
    <xf numFmtId="0" fontId="4" fillId="0" borderId="9" xfId="0" applyFont="1" applyBorder="1" applyAlignment="1">
      <alignment vertical="center" wrapText="1"/>
    </xf>
    <xf numFmtId="0" fontId="4" fillId="0" borderId="7" xfId="0" applyFont="1" applyBorder="1" applyAlignment="1">
      <alignment vertical="center" wrapText="1"/>
    </xf>
    <xf numFmtId="0" fontId="4" fillId="0" borderId="17" xfId="0" applyFont="1" applyBorder="1" applyAlignment="1">
      <alignment horizontal="left" vertical="center"/>
    </xf>
    <xf numFmtId="0" fontId="4" fillId="0" borderId="11" xfId="0" applyFont="1" applyBorder="1" applyAlignment="1">
      <alignment horizontal="left" vertical="center"/>
    </xf>
    <xf numFmtId="0" fontId="4" fillId="0" borderId="13" xfId="0" applyFont="1" applyBorder="1" applyAlignment="1">
      <alignment horizontal="left" vertical="center"/>
    </xf>
    <xf numFmtId="0" fontId="29" fillId="12" borderId="59" xfId="0" applyFont="1" applyFill="1" applyBorder="1" applyAlignment="1">
      <alignment horizontal="left" vertical="center"/>
    </xf>
    <xf numFmtId="0" fontId="29" fillId="12" borderId="93" xfId="0" applyFont="1" applyFill="1" applyBorder="1" applyAlignment="1">
      <alignment horizontal="left" vertical="center"/>
    </xf>
    <xf numFmtId="0" fontId="29" fillId="12" borderId="172" xfId="0" applyFont="1" applyFill="1" applyBorder="1" applyAlignment="1">
      <alignment horizontal="center" vertical="center" wrapText="1"/>
    </xf>
    <xf numFmtId="0" fontId="29" fillId="12" borderId="173" xfId="0" applyFont="1" applyFill="1" applyBorder="1" applyAlignment="1">
      <alignment horizontal="center" vertical="center" wrapText="1"/>
    </xf>
    <xf numFmtId="0" fontId="29" fillId="12" borderId="169" xfId="0" applyFont="1" applyFill="1" applyBorder="1" applyAlignment="1">
      <alignment horizontal="center" vertical="center" wrapText="1"/>
    </xf>
    <xf numFmtId="0" fontId="29" fillId="12" borderId="62" xfId="0" applyFont="1" applyFill="1" applyBorder="1" applyAlignment="1">
      <alignment horizontal="center" vertical="center" wrapText="1"/>
    </xf>
    <xf numFmtId="0" fontId="29" fillId="12" borderId="175" xfId="0" applyFont="1" applyFill="1" applyBorder="1" applyAlignment="1">
      <alignment horizontal="center" vertical="center" wrapText="1"/>
    </xf>
    <xf numFmtId="0" fontId="29" fillId="12" borderId="178" xfId="0" applyFont="1" applyFill="1" applyBorder="1" applyAlignment="1">
      <alignment horizontal="center" vertical="center" wrapText="1"/>
    </xf>
    <xf numFmtId="0" fontId="4" fillId="0" borderId="13" xfId="7" applyFont="1" applyBorder="1" applyAlignment="1">
      <alignment vertical="center" wrapText="1"/>
    </xf>
    <xf numFmtId="0" fontId="4" fillId="0" borderId="14" xfId="7" applyFont="1" applyBorder="1" applyAlignment="1">
      <alignment vertical="center" wrapText="1"/>
    </xf>
    <xf numFmtId="0" fontId="4" fillId="0" borderId="15" xfId="7" applyFont="1" applyBorder="1" applyAlignment="1">
      <alignment vertical="center" wrapText="1"/>
    </xf>
    <xf numFmtId="0" fontId="4" fillId="0" borderId="8" xfId="7" applyFont="1" applyBorder="1" applyAlignment="1">
      <alignment vertical="center" wrapText="1"/>
    </xf>
    <xf numFmtId="0" fontId="4" fillId="0" borderId="9" xfId="7" applyFont="1" applyBorder="1" applyAlignment="1">
      <alignment vertical="center" wrapText="1"/>
    </xf>
    <xf numFmtId="0" fontId="4" fillId="0" borderId="7" xfId="7" applyFont="1" applyBorder="1" applyAlignment="1">
      <alignment vertical="center" wrapText="1"/>
    </xf>
    <xf numFmtId="0" fontId="22" fillId="0" borderId="0" xfId="7" applyFont="1" applyAlignment="1">
      <alignment vertical="center" wrapText="1"/>
    </xf>
    <xf numFmtId="0" fontId="8" fillId="0" borderId="0" xfId="0" applyFont="1" applyAlignment="1">
      <alignment horizontal="left" vertical="center" wrapText="1"/>
    </xf>
    <xf numFmtId="0" fontId="4" fillId="0" borderId="17" xfId="7" applyFont="1" applyBorder="1" applyAlignment="1">
      <alignment horizontal="left" vertical="center"/>
    </xf>
    <xf numFmtId="0" fontId="4" fillId="0" borderId="11" xfId="7" applyFont="1" applyBorder="1" applyAlignment="1">
      <alignment horizontal="left" vertical="center"/>
    </xf>
    <xf numFmtId="0" fontId="4" fillId="0" borderId="13" xfId="7" applyFont="1" applyBorder="1" applyAlignment="1">
      <alignment horizontal="left" vertical="center"/>
    </xf>
    <xf numFmtId="0" fontId="8" fillId="0" borderId="0" xfId="7" applyFont="1" applyAlignment="1">
      <alignment horizontal="left" vertical="center" wrapText="1"/>
    </xf>
    <xf numFmtId="0" fontId="29" fillId="12" borderId="59" xfId="7" applyFont="1" applyFill="1" applyBorder="1" applyAlignment="1">
      <alignment horizontal="left" vertical="center"/>
    </xf>
    <xf numFmtId="0" fontId="29" fillId="12" borderId="93" xfId="7" applyFont="1" applyFill="1" applyBorder="1" applyAlignment="1">
      <alignment horizontal="left" vertical="center"/>
    </xf>
    <xf numFmtId="0" fontId="29" fillId="12" borderId="172" xfId="7" applyFont="1" applyFill="1" applyBorder="1" applyAlignment="1">
      <alignment horizontal="center" vertical="center" wrapText="1"/>
    </xf>
    <xf numFmtId="0" fontId="29" fillId="12" borderId="173" xfId="7" applyFont="1" applyFill="1" applyBorder="1" applyAlignment="1">
      <alignment horizontal="center" vertical="center" wrapText="1"/>
    </xf>
    <xf numFmtId="0" fontId="29" fillId="12" borderId="169" xfId="7" applyFont="1" applyFill="1" applyBorder="1" applyAlignment="1">
      <alignment horizontal="center" vertical="center" wrapText="1"/>
    </xf>
    <xf numFmtId="0" fontId="29" fillId="12" borderId="62" xfId="7" applyFont="1" applyFill="1" applyBorder="1" applyAlignment="1">
      <alignment horizontal="center" vertical="center" wrapText="1"/>
    </xf>
    <xf numFmtId="169" fontId="29" fillId="12" borderId="175" xfId="21" applyNumberFormat="1" applyFont="1" applyFill="1" applyBorder="1" applyAlignment="1">
      <alignment horizontal="center" vertical="center" wrapText="1"/>
    </xf>
    <xf numFmtId="169" fontId="29" fillId="12" borderId="178" xfId="21" applyNumberFormat="1" applyFont="1" applyFill="1" applyBorder="1" applyAlignment="1">
      <alignment horizontal="center" vertical="center" wrapText="1"/>
    </xf>
    <xf numFmtId="0" fontId="86" fillId="10" borderId="0" xfId="7" applyFont="1" applyFill="1" applyAlignment="1">
      <alignment horizontal="left" vertical="center" wrapText="1"/>
    </xf>
    <xf numFmtId="0" fontId="4" fillId="0" borderId="17" xfId="0" applyFont="1" applyBorder="1" applyAlignment="1">
      <alignment horizontal="left" vertical="center" wrapText="1"/>
    </xf>
    <xf numFmtId="0" fontId="4" fillId="0" borderId="11" xfId="0" applyFont="1" applyBorder="1" applyAlignment="1">
      <alignment horizontal="left" vertical="center" wrapText="1"/>
    </xf>
    <xf numFmtId="0" fontId="4" fillId="11" borderId="13" xfId="0" applyFont="1" applyFill="1" applyBorder="1" applyAlignment="1">
      <alignment horizontal="left" vertical="center" wrapText="1"/>
    </xf>
    <xf numFmtId="0" fontId="4" fillId="11" borderId="17" xfId="0" applyFont="1" applyFill="1" applyBorder="1" applyAlignment="1">
      <alignment horizontal="left" vertical="center" wrapText="1"/>
    </xf>
    <xf numFmtId="0" fontId="4" fillId="11" borderId="11" xfId="0" applyFont="1" applyFill="1" applyBorder="1" applyAlignment="1">
      <alignment horizontal="left" vertical="center" wrapText="1"/>
    </xf>
    <xf numFmtId="0" fontId="4" fillId="0" borderId="13" xfId="0" applyFont="1" applyBorder="1" applyAlignment="1">
      <alignment horizontal="left" vertical="center" wrapText="1"/>
    </xf>
    <xf numFmtId="0" fontId="4" fillId="0" borderId="2" xfId="0" applyFont="1" applyBorder="1" applyAlignment="1">
      <alignment horizontal="left" vertical="center" wrapText="1"/>
    </xf>
    <xf numFmtId="0" fontId="4" fillId="0" borderId="12" xfId="0" applyFont="1" applyBorder="1" applyAlignment="1">
      <alignment horizontal="left" vertical="center" wrapText="1"/>
    </xf>
    <xf numFmtId="0" fontId="4" fillId="0" borderId="3" xfId="0" applyFont="1" applyBorder="1" applyAlignment="1">
      <alignment horizontal="left" vertical="center" wrapText="1"/>
    </xf>
    <xf numFmtId="0" fontId="8" fillId="0" borderId="0" xfId="0" applyFont="1" applyAlignment="1">
      <alignment horizontal="left" vertical="center"/>
    </xf>
    <xf numFmtId="0" fontId="29" fillId="10" borderId="59" xfId="0" applyFont="1" applyFill="1" applyBorder="1" applyAlignment="1">
      <alignment horizontal="left" vertical="center"/>
    </xf>
    <xf numFmtId="0" fontId="29" fillId="10" borderId="93" xfId="0" applyFont="1" applyFill="1" applyBorder="1" applyAlignment="1">
      <alignment horizontal="left" vertical="center"/>
    </xf>
    <xf numFmtId="0" fontId="29" fillId="10" borderId="178" xfId="0" applyFont="1" applyFill="1" applyBorder="1" applyAlignment="1">
      <alignment horizontal="center" vertical="center" wrapText="1"/>
    </xf>
    <xf numFmtId="0" fontId="4" fillId="0" borderId="17" xfId="7" applyFont="1" applyBorder="1" applyAlignment="1">
      <alignment horizontal="left" vertical="center" wrapText="1"/>
    </xf>
    <xf numFmtId="0" fontId="4" fillId="0" borderId="8" xfId="7" applyFont="1" applyBorder="1" applyAlignment="1">
      <alignment horizontal="left" vertical="center" wrapText="1"/>
    </xf>
    <xf numFmtId="0" fontId="4" fillId="0" borderId="13" xfId="7" applyFont="1" applyBorder="1" applyAlignment="1">
      <alignment horizontal="left" vertical="center" wrapText="1"/>
    </xf>
    <xf numFmtId="0" fontId="4" fillId="0" borderId="2" xfId="7" applyFont="1" applyBorder="1" applyAlignment="1">
      <alignment vertical="center" wrapText="1"/>
    </xf>
    <xf numFmtId="0" fontId="4" fillId="0" borderId="12" xfId="7" applyFont="1" applyBorder="1" applyAlignment="1">
      <alignment vertical="center" wrapText="1"/>
    </xf>
    <xf numFmtId="0" fontId="4" fillId="0" borderId="3" xfId="7" applyFont="1" applyBorder="1" applyAlignment="1">
      <alignment vertical="center" wrapText="1"/>
    </xf>
    <xf numFmtId="0" fontId="8" fillId="0" borderId="0" xfId="7" applyFont="1" applyAlignment="1">
      <alignment horizontal="left" vertical="center"/>
    </xf>
    <xf numFmtId="0" fontId="86" fillId="10" borderId="0" xfId="7" applyFont="1" applyFill="1" applyAlignment="1">
      <alignment horizontal="left" vertical="center"/>
    </xf>
    <xf numFmtId="0" fontId="86" fillId="10" borderId="0" xfId="0" applyFont="1" applyFill="1" applyAlignment="1">
      <alignment horizontal="left" vertical="center" wrapText="1"/>
    </xf>
    <xf numFmtId="0" fontId="29" fillId="12" borderId="59" xfId="0" applyFont="1" applyFill="1" applyBorder="1" applyAlignment="1">
      <alignment horizontal="left" vertical="center" wrapText="1" indent="1"/>
    </xf>
    <xf numFmtId="0" fontId="29" fillId="12" borderId="93" xfId="0" applyFont="1" applyFill="1" applyBorder="1" applyAlignment="1">
      <alignment horizontal="left" vertical="center" wrapText="1" indent="1"/>
    </xf>
    <xf numFmtId="0" fontId="4" fillId="0" borderId="1" xfId="0" applyFont="1" applyBorder="1" applyAlignment="1">
      <alignment vertical="center" wrapText="1"/>
    </xf>
    <xf numFmtId="0" fontId="29" fillId="12" borderId="2" xfId="0" applyFont="1" applyFill="1" applyBorder="1" applyAlignment="1">
      <alignment horizontal="left" vertical="center" indent="1"/>
    </xf>
    <xf numFmtId="0" fontId="29" fillId="12" borderId="3" xfId="0" applyFont="1" applyFill="1" applyBorder="1" applyAlignment="1">
      <alignment horizontal="left" vertical="center" indent="1"/>
    </xf>
    <xf numFmtId="0" fontId="29" fillId="12" borderId="59" xfId="0" applyFont="1" applyFill="1" applyBorder="1" applyAlignment="1">
      <alignment horizontal="left" vertical="center" indent="1"/>
    </xf>
    <xf numFmtId="0" fontId="29" fillId="12" borderId="93" xfId="0" applyFont="1" applyFill="1" applyBorder="1" applyAlignment="1">
      <alignment horizontal="left" vertical="center" indent="1"/>
    </xf>
    <xf numFmtId="0" fontId="38" fillId="0" borderId="2" xfId="0" applyFont="1" applyBorder="1" applyAlignment="1">
      <alignment vertical="center" wrapText="1"/>
    </xf>
    <xf numFmtId="0" fontId="38" fillId="0" borderId="12" xfId="0" applyFont="1" applyBorder="1" applyAlignment="1">
      <alignment vertical="center" wrapText="1"/>
    </xf>
    <xf numFmtId="0" fontId="38" fillId="0" borderId="3" xfId="0" applyFont="1" applyBorder="1" applyAlignment="1">
      <alignment vertical="center" wrapText="1"/>
    </xf>
    <xf numFmtId="0" fontId="29" fillId="10" borderId="63" xfId="0" applyFont="1" applyFill="1" applyBorder="1" applyAlignment="1">
      <alignment horizontal="center" vertical="center" wrapText="1"/>
    </xf>
    <xf numFmtId="0" fontId="22" fillId="0" borderId="0" xfId="0" applyFont="1" applyAlignment="1">
      <alignment horizontal="left" vertical="center"/>
    </xf>
    <xf numFmtId="0" fontId="24" fillId="0" borderId="8" xfId="0" applyFont="1" applyBorder="1" applyAlignment="1">
      <alignment horizontal="left" vertical="center" wrapText="1"/>
    </xf>
    <xf numFmtId="0" fontId="24" fillId="0" borderId="9" xfId="0" applyFont="1" applyBorder="1" applyAlignment="1">
      <alignment horizontal="left" vertical="center" wrapText="1"/>
    </xf>
    <xf numFmtId="0" fontId="24" fillId="0" borderId="7" xfId="0" applyFont="1" applyBorder="1" applyAlignment="1">
      <alignment horizontal="left" vertical="center" wrapText="1"/>
    </xf>
    <xf numFmtId="0" fontId="9" fillId="0" borderId="0" xfId="0" applyFont="1" applyAlignment="1">
      <alignment horizontal="left" vertical="center"/>
    </xf>
    <xf numFmtId="0" fontId="29" fillId="10" borderId="13" xfId="0" applyFont="1" applyFill="1" applyBorder="1" applyAlignment="1">
      <alignment horizontal="left" vertical="center" wrapText="1"/>
    </xf>
    <xf numFmtId="0" fontId="29" fillId="10" borderId="17" xfId="0" applyFont="1" applyFill="1" applyBorder="1" applyAlignment="1">
      <alignment horizontal="left" vertical="center" wrapText="1"/>
    </xf>
    <xf numFmtId="0" fontId="29" fillId="10" borderId="8" xfId="0" applyFont="1" applyFill="1" applyBorder="1" applyAlignment="1">
      <alignment horizontal="left" vertical="center" wrapText="1"/>
    </xf>
    <xf numFmtId="0" fontId="29" fillId="10" borderId="65" xfId="0" applyFont="1" applyFill="1" applyBorder="1" applyAlignment="1">
      <alignment horizontal="center" vertical="center"/>
    </xf>
    <xf numFmtId="0" fontId="24" fillId="0" borderId="13" xfId="0" applyFont="1" applyBorder="1" applyAlignment="1">
      <alignment vertical="center" wrapText="1"/>
    </xf>
    <xf numFmtId="0" fontId="24" fillId="0" borderId="14" xfId="0" applyFont="1" applyBorder="1" applyAlignment="1">
      <alignment vertical="center" wrapText="1"/>
    </xf>
    <xf numFmtId="0" fontId="24" fillId="0" borderId="15" xfId="0" applyFont="1" applyBorder="1" applyAlignment="1">
      <alignment vertical="center" wrapText="1"/>
    </xf>
    <xf numFmtId="0" fontId="29" fillId="10" borderId="13" xfId="0" applyFont="1" applyFill="1" applyBorder="1" applyAlignment="1">
      <alignment horizontal="left" vertical="center" wrapText="1" indent="1"/>
    </xf>
    <xf numFmtId="0" fontId="29" fillId="10" borderId="17" xfId="0" applyFont="1" applyFill="1" applyBorder="1" applyAlignment="1">
      <alignment horizontal="left" vertical="center" wrapText="1" indent="1"/>
    </xf>
    <xf numFmtId="0" fontId="29" fillId="10" borderId="8" xfId="0" applyFont="1" applyFill="1" applyBorder="1" applyAlignment="1">
      <alignment horizontal="left" vertical="center" wrapText="1" indent="1"/>
    </xf>
    <xf numFmtId="0" fontId="29" fillId="10" borderId="20" xfId="0" applyFont="1" applyFill="1" applyBorder="1" applyAlignment="1">
      <alignment horizontal="left" vertical="center"/>
    </xf>
    <xf numFmtId="0" fontId="29" fillId="10" borderId="28" xfId="0" applyFont="1" applyFill="1" applyBorder="1" applyAlignment="1">
      <alignment horizontal="left" vertical="center"/>
    </xf>
    <xf numFmtId="0" fontId="29" fillId="10" borderId="23" xfId="0" applyFont="1" applyFill="1" applyBorder="1" applyAlignment="1">
      <alignment horizontal="left" vertical="center"/>
    </xf>
    <xf numFmtId="0" fontId="29" fillId="10" borderId="18" xfId="0" applyFont="1" applyFill="1" applyBorder="1" applyAlignment="1">
      <alignment horizontal="center" vertical="center" wrapText="1"/>
    </xf>
    <xf numFmtId="0" fontId="24" fillId="0" borderId="1" xfId="0" applyFont="1" applyBorder="1" applyAlignment="1">
      <alignment vertical="center" wrapText="1"/>
    </xf>
    <xf numFmtId="0" fontId="8" fillId="0" borderId="1" xfId="0" applyFont="1" applyBorder="1" applyAlignment="1">
      <alignment vertical="center" wrapText="1"/>
    </xf>
    <xf numFmtId="0" fontId="28" fillId="10" borderId="481" xfId="0" applyFont="1" applyFill="1" applyBorder="1" applyAlignment="1">
      <alignment horizontal="left" vertical="center" wrapText="1"/>
    </xf>
    <xf numFmtId="0" fontId="28" fillId="10" borderId="23" xfId="0" applyFont="1" applyFill="1" applyBorder="1" applyAlignment="1">
      <alignment horizontal="left" vertical="center" wrapText="1"/>
    </xf>
    <xf numFmtId="0" fontId="28" fillId="10" borderId="478" xfId="0" applyFont="1" applyFill="1" applyBorder="1" applyAlignment="1">
      <alignment horizontal="center" vertical="center" wrapText="1"/>
    </xf>
    <xf numFmtId="0" fontId="28" fillId="10" borderId="479" xfId="0" applyFont="1" applyFill="1" applyBorder="1" applyAlignment="1">
      <alignment horizontal="center" vertical="center" wrapText="1"/>
    </xf>
    <xf numFmtId="0" fontId="28" fillId="10" borderId="59" xfId="0" applyFont="1" applyFill="1" applyBorder="1" applyAlignment="1">
      <alignment horizontal="left" vertical="center" wrapText="1"/>
    </xf>
    <xf numFmtId="0" fontId="28" fillId="10" borderId="93" xfId="0" applyFont="1" applyFill="1" applyBorder="1" applyAlignment="1">
      <alignment horizontal="left" vertical="center" wrapText="1"/>
    </xf>
    <xf numFmtId="0" fontId="28" fillId="10" borderId="477" xfId="0" applyFont="1" applyFill="1" applyBorder="1" applyAlignment="1">
      <alignment horizontal="center" vertical="center" wrapText="1"/>
    </xf>
    <xf numFmtId="0" fontId="29" fillId="10" borderId="480" xfId="0" applyFont="1" applyFill="1" applyBorder="1" applyAlignment="1">
      <alignment horizontal="left" vertical="center" wrapText="1"/>
    </xf>
    <xf numFmtId="0" fontId="29" fillId="10" borderId="93" xfId="0" applyFont="1" applyFill="1" applyBorder="1" applyAlignment="1">
      <alignment horizontal="left" vertical="center" wrapText="1"/>
    </xf>
    <xf numFmtId="0" fontId="29" fillId="10" borderId="477" xfId="0" applyFont="1" applyFill="1" applyBorder="1" applyAlignment="1">
      <alignment horizontal="center" vertical="center" wrapText="1"/>
    </xf>
    <xf numFmtId="0" fontId="29" fillId="10" borderId="478" xfId="0" applyFont="1" applyFill="1" applyBorder="1" applyAlignment="1">
      <alignment horizontal="center" vertical="center" wrapText="1"/>
    </xf>
    <xf numFmtId="0" fontId="29" fillId="10" borderId="479" xfId="0" applyFont="1" applyFill="1" applyBorder="1" applyAlignment="1">
      <alignment horizontal="center" vertical="center" wrapText="1"/>
    </xf>
    <xf numFmtId="0" fontId="28" fillId="10" borderId="480" xfId="0" applyFont="1" applyFill="1" applyBorder="1" applyAlignment="1">
      <alignment horizontal="left" vertical="center" wrapText="1"/>
    </xf>
    <xf numFmtId="0" fontId="29" fillId="10" borderId="59" xfId="0" applyFont="1" applyFill="1" applyBorder="1" applyAlignment="1">
      <alignment horizontal="left" vertical="center" wrapText="1"/>
    </xf>
    <xf numFmtId="0" fontId="28" fillId="10" borderId="169" xfId="0" applyFont="1" applyFill="1" applyBorder="1" applyAlignment="1">
      <alignment horizontal="center" vertical="center" wrapText="1"/>
    </xf>
    <xf numFmtId="0" fontId="28" fillId="10" borderId="21" xfId="0" applyFont="1" applyFill="1" applyBorder="1" applyAlignment="1">
      <alignment horizontal="center" vertical="center" wrapText="1"/>
    </xf>
    <xf numFmtId="0" fontId="28" fillId="10" borderId="22" xfId="0" applyFont="1" applyFill="1" applyBorder="1" applyAlignment="1">
      <alignment horizontal="center" vertical="center" wrapText="1"/>
    </xf>
    <xf numFmtId="0" fontId="29" fillId="10" borderId="497" xfId="0" applyFont="1" applyFill="1" applyBorder="1" applyAlignment="1">
      <alignment horizontal="center" vertical="center" wrapText="1"/>
    </xf>
    <xf numFmtId="0" fontId="29" fillId="10" borderId="65" xfId="0" applyFont="1" applyFill="1" applyBorder="1" applyAlignment="1">
      <alignment horizontal="center" vertical="center" wrapText="1"/>
    </xf>
    <xf numFmtId="0" fontId="28" fillId="10" borderId="497" xfId="0" applyFont="1" applyFill="1" applyBorder="1" applyAlignment="1">
      <alignment horizontal="center" vertical="center" wrapText="1"/>
    </xf>
    <xf numFmtId="0" fontId="28" fillId="10" borderId="64" xfId="0" applyFont="1" applyFill="1" applyBorder="1" applyAlignment="1">
      <alignment horizontal="center" vertical="center" wrapText="1"/>
    </xf>
    <xf numFmtId="0" fontId="28" fillId="10" borderId="65" xfId="0" applyFont="1" applyFill="1" applyBorder="1" applyAlignment="1">
      <alignment horizontal="center" vertical="center" wrapText="1"/>
    </xf>
    <xf numFmtId="0" fontId="28" fillId="10" borderId="20" xfId="0" applyFont="1" applyFill="1" applyBorder="1" applyAlignment="1">
      <alignment horizontal="left" vertical="center" wrapText="1"/>
    </xf>
    <xf numFmtId="0" fontId="4" fillId="0" borderId="1" xfId="0" applyFont="1" applyBorder="1" applyAlignment="1">
      <alignment horizontal="left" vertical="center" wrapText="1"/>
    </xf>
    <xf numFmtId="0" fontId="29" fillId="10" borderId="91" xfId="0" applyFont="1" applyFill="1" applyBorder="1" applyAlignment="1">
      <alignment vertical="center"/>
    </xf>
    <xf numFmtId="0" fontId="29" fillId="10" borderId="181" xfId="0" applyFont="1" applyFill="1" applyBorder="1" applyAlignment="1">
      <alignment horizontal="center" vertical="center"/>
    </xf>
    <xf numFmtId="0" fontId="29" fillId="10" borderId="35" xfId="0" applyFont="1" applyFill="1" applyBorder="1" applyAlignment="1">
      <alignment horizontal="center" vertical="center"/>
    </xf>
    <xf numFmtId="0" fontId="29" fillId="10" borderId="180" xfId="0" applyFont="1" applyFill="1" applyBorder="1" applyAlignment="1">
      <alignment horizontal="center" vertical="center"/>
    </xf>
    <xf numFmtId="0" fontId="29" fillId="10" borderId="38" xfId="0" applyFont="1" applyFill="1" applyBorder="1" applyAlignment="1">
      <alignment horizontal="center" vertical="center"/>
    </xf>
    <xf numFmtId="0" fontId="23" fillId="0" borderId="13" xfId="0" applyFont="1" applyBorder="1" applyAlignment="1">
      <alignment horizontal="left" vertical="top" wrapText="1"/>
    </xf>
    <xf numFmtId="0" fontId="23" fillId="0" borderId="14" xfId="0" applyFont="1" applyBorder="1" applyAlignment="1">
      <alignment horizontal="left" vertical="top" wrapText="1"/>
    </xf>
    <xf numFmtId="0" fontId="23" fillId="0" borderId="15" xfId="0" applyFont="1" applyBorder="1" applyAlignment="1">
      <alignment horizontal="left" vertical="top" wrapText="1"/>
    </xf>
    <xf numFmtId="0" fontId="23" fillId="0" borderId="17" xfId="0" applyFont="1" applyBorder="1" applyAlignment="1">
      <alignment horizontal="left" vertical="top" wrapText="1"/>
    </xf>
    <xf numFmtId="0" fontId="23" fillId="0" borderId="0" xfId="0" applyFont="1" applyAlignment="1">
      <alignment horizontal="left" vertical="top" wrapText="1"/>
    </xf>
    <xf numFmtId="0" fontId="23" fillId="0" borderId="6" xfId="0" applyFont="1" applyBorder="1" applyAlignment="1">
      <alignment horizontal="left" vertical="top" wrapText="1"/>
    </xf>
    <xf numFmtId="0" fontId="23" fillId="0" borderId="8" xfId="0" applyFont="1" applyBorder="1" applyAlignment="1">
      <alignment horizontal="left" vertical="top" wrapText="1"/>
    </xf>
    <xf numFmtId="0" fontId="23" fillId="0" borderId="9" xfId="0" applyFont="1" applyBorder="1" applyAlignment="1">
      <alignment horizontal="left" vertical="top" wrapText="1"/>
    </xf>
    <xf numFmtId="0" fontId="23" fillId="0" borderId="7" xfId="0" applyFont="1" applyBorder="1" applyAlignment="1">
      <alignment horizontal="left" vertical="top" wrapText="1"/>
    </xf>
    <xf numFmtId="0" fontId="112" fillId="0" borderId="17" xfId="0" applyFont="1" applyBorder="1" applyAlignment="1">
      <alignment vertical="center" wrapText="1"/>
    </xf>
    <xf numFmtId="0" fontId="112" fillId="0" borderId="0" xfId="0" applyFont="1" applyAlignment="1">
      <alignment vertical="center" wrapText="1"/>
    </xf>
    <xf numFmtId="0" fontId="112" fillId="0" borderId="6" xfId="0" applyFont="1" applyBorder="1" applyAlignment="1">
      <alignment vertical="center" wrapText="1"/>
    </xf>
    <xf numFmtId="0" fontId="112" fillId="0" borderId="8" xfId="0" applyFont="1" applyBorder="1" applyAlignment="1">
      <alignment vertical="center" wrapText="1"/>
    </xf>
    <xf numFmtId="0" fontId="112" fillId="0" borderId="9" xfId="0" applyFont="1" applyBorder="1" applyAlignment="1">
      <alignment vertical="center" wrapText="1"/>
    </xf>
    <xf numFmtId="0" fontId="112" fillId="0" borderId="7" xfId="0" applyFont="1" applyBorder="1" applyAlignment="1">
      <alignment vertical="center" wrapText="1"/>
    </xf>
    <xf numFmtId="0" fontId="29" fillId="10" borderId="59" xfId="0" applyFont="1" applyFill="1" applyBorder="1" applyAlignment="1">
      <alignment vertical="center" wrapText="1"/>
    </xf>
    <xf numFmtId="0" fontId="29" fillId="10" borderId="91" xfId="0" applyFont="1" applyFill="1" applyBorder="1" applyAlignment="1">
      <alignment vertical="center" wrapText="1"/>
    </xf>
    <xf numFmtId="0" fontId="29" fillId="10" borderId="93" xfId="0" applyFont="1" applyFill="1" applyBorder="1" applyAlignment="1">
      <alignment vertical="center" wrapText="1"/>
    </xf>
    <xf numFmtId="0" fontId="112" fillId="0" borderId="13" xfId="0" applyFont="1" applyBorder="1" applyAlignment="1">
      <alignment vertical="center" wrapText="1"/>
    </xf>
    <xf numFmtId="0" fontId="112" fillId="0" borderId="14" xfId="0" applyFont="1" applyBorder="1" applyAlignment="1">
      <alignment vertical="center" wrapText="1"/>
    </xf>
    <xf numFmtId="0" fontId="112" fillId="0" borderId="15" xfId="0" applyFont="1" applyBorder="1" applyAlignment="1">
      <alignment vertical="center" wrapText="1"/>
    </xf>
    <xf numFmtId="0" fontId="112" fillId="0" borderId="13" xfId="0" applyFont="1" applyBorder="1" applyAlignment="1">
      <alignment horizontal="left" vertical="center" wrapText="1"/>
    </xf>
    <xf numFmtId="0" fontId="112" fillId="0" borderId="14" xfId="0" applyFont="1" applyBorder="1" applyAlignment="1">
      <alignment horizontal="left" vertical="center" wrapText="1"/>
    </xf>
    <xf numFmtId="0" fontId="112" fillId="0" borderId="15" xfId="0" applyFont="1" applyBorder="1" applyAlignment="1">
      <alignment horizontal="left" vertical="center" wrapText="1"/>
    </xf>
    <xf numFmtId="0" fontId="112" fillId="0" borderId="17" xfId="0" applyFont="1" applyBorder="1" applyAlignment="1">
      <alignment horizontal="left" vertical="center" wrapText="1"/>
    </xf>
    <xf numFmtId="0" fontId="112" fillId="0" borderId="0" xfId="0" applyFont="1" applyAlignment="1">
      <alignment horizontal="left" vertical="center" wrapText="1"/>
    </xf>
    <xf numFmtId="0" fontId="112" fillId="0" borderId="6" xfId="0" applyFont="1" applyBorder="1" applyAlignment="1">
      <alignment horizontal="left" vertical="center" wrapText="1"/>
    </xf>
    <xf numFmtId="0" fontId="112" fillId="0" borderId="8" xfId="0" applyFont="1" applyBorder="1" applyAlignment="1">
      <alignment horizontal="left" vertical="center" wrapText="1"/>
    </xf>
    <xf numFmtId="0" fontId="112" fillId="0" borderId="9" xfId="0" applyFont="1" applyBorder="1" applyAlignment="1">
      <alignment horizontal="left" vertical="center" wrapText="1"/>
    </xf>
    <xf numFmtId="0" fontId="112" fillId="0" borderId="7" xfId="0" applyFont="1" applyBorder="1" applyAlignment="1">
      <alignment horizontal="left" vertical="center" wrapText="1"/>
    </xf>
    <xf numFmtId="0" fontId="40" fillId="0" borderId="13" xfId="0" applyFont="1" applyBorder="1" applyAlignment="1">
      <alignment vertical="center" wrapText="1"/>
    </xf>
    <xf numFmtId="0" fontId="40" fillId="0" borderId="14" xfId="0" applyFont="1" applyBorder="1" applyAlignment="1">
      <alignment vertical="center" wrapText="1"/>
    </xf>
    <xf numFmtId="0" fontId="40" fillId="0" borderId="15" xfId="0" applyFont="1" applyBorder="1" applyAlignment="1">
      <alignment vertical="center" wrapText="1"/>
    </xf>
    <xf numFmtId="0" fontId="40" fillId="0" borderId="17" xfId="0" applyFont="1" applyBorder="1" applyAlignment="1">
      <alignment vertical="center" wrapText="1"/>
    </xf>
    <xf numFmtId="0" fontId="40" fillId="0" borderId="0" xfId="0" applyFont="1" applyAlignment="1">
      <alignment vertical="center" wrapText="1"/>
    </xf>
    <xf numFmtId="0" fontId="40" fillId="0" borderId="6" xfId="0" applyFont="1" applyBorder="1" applyAlignment="1">
      <alignment vertical="center" wrapText="1"/>
    </xf>
    <xf numFmtId="0" fontId="40" fillId="0" borderId="8" xfId="0" applyFont="1" applyBorder="1" applyAlignment="1">
      <alignment vertical="center" wrapText="1"/>
    </xf>
    <xf numFmtId="0" fontId="40" fillId="0" borderId="9" xfId="0" applyFont="1" applyBorder="1" applyAlignment="1">
      <alignment vertical="center" wrapText="1"/>
    </xf>
    <xf numFmtId="0" fontId="40" fillId="0" borderId="7" xfId="0" applyFont="1" applyBorder="1" applyAlignment="1">
      <alignment vertical="center" wrapText="1"/>
    </xf>
    <xf numFmtId="0" fontId="16" fillId="0" borderId="0" xfId="0" applyFont="1" applyAlignment="1">
      <alignment vertical="center"/>
    </xf>
    <xf numFmtId="0" fontId="29" fillId="10" borderId="191" xfId="0" applyFont="1" applyFill="1" applyBorder="1" applyAlignment="1">
      <alignment horizontal="center" vertical="center" textRotation="90" wrapText="1"/>
    </xf>
    <xf numFmtId="0" fontId="29" fillId="10" borderId="178" xfId="0" applyFont="1" applyFill="1" applyBorder="1" applyAlignment="1">
      <alignment horizontal="center" vertical="center" textRotation="90" wrapText="1"/>
    </xf>
    <xf numFmtId="0" fontId="9" fillId="0" borderId="0" xfId="0" applyFont="1" applyAlignment="1">
      <alignment horizontal="left" vertical="center" wrapText="1"/>
    </xf>
    <xf numFmtId="0" fontId="29" fillId="10" borderId="255" xfId="0" applyFont="1" applyFill="1" applyBorder="1" applyAlignment="1">
      <alignment horizontal="center" vertical="center" textRotation="90" wrapText="1"/>
    </xf>
    <xf numFmtId="0" fontId="29" fillId="10" borderId="331" xfId="0" applyFont="1" applyFill="1" applyBorder="1" applyAlignment="1">
      <alignment horizontal="center" vertical="center" textRotation="90" wrapText="1"/>
    </xf>
    <xf numFmtId="0" fontId="29" fillId="10" borderId="59" xfId="0" applyFont="1" applyFill="1" applyBorder="1" applyAlignment="1">
      <alignment horizontal="left" vertical="center" indent="1"/>
    </xf>
    <xf numFmtId="0" fontId="29" fillId="10" borderId="91" xfId="0" applyFont="1" applyFill="1" applyBorder="1" applyAlignment="1">
      <alignment horizontal="left" vertical="center" indent="1"/>
    </xf>
    <xf numFmtId="0" fontId="29" fillId="10" borderId="93" xfId="0" applyFont="1" applyFill="1" applyBorder="1" applyAlignment="1">
      <alignment horizontal="left" vertical="center" indent="1"/>
    </xf>
    <xf numFmtId="0" fontId="29" fillId="10" borderId="191" xfId="0" applyFont="1" applyFill="1" applyBorder="1" applyAlignment="1">
      <alignment horizontal="center" vertical="center"/>
    </xf>
    <xf numFmtId="0" fontId="57" fillId="10" borderId="181" xfId="0" applyFont="1" applyFill="1" applyBorder="1" applyAlignment="1">
      <alignment horizontal="center" vertical="center"/>
    </xf>
    <xf numFmtId="0" fontId="57" fillId="10" borderId="18" xfId="0" applyFont="1" applyFill="1" applyBorder="1" applyAlignment="1">
      <alignment horizontal="center" vertical="center"/>
    </xf>
    <xf numFmtId="0" fontId="57" fillId="10" borderId="35" xfId="0" applyFont="1" applyFill="1" applyBorder="1" applyAlignment="1">
      <alignment horizontal="center" vertical="center"/>
    </xf>
    <xf numFmtId="0" fontId="57" fillId="10" borderId="179" xfId="0" applyFont="1" applyFill="1" applyBorder="1" applyAlignment="1">
      <alignment horizontal="center" vertical="center" wrapText="1"/>
    </xf>
    <xf numFmtId="0" fontId="57" fillId="10" borderId="173" xfId="0" applyFont="1" applyFill="1" applyBorder="1" applyAlignment="1">
      <alignment horizontal="center" vertical="center" wrapText="1"/>
    </xf>
    <xf numFmtId="0" fontId="29" fillId="10" borderId="192" xfId="0" applyFont="1" applyFill="1" applyBorder="1" applyAlignment="1">
      <alignment horizontal="left" vertical="center" indent="1"/>
    </xf>
    <xf numFmtId="0" fontId="24" fillId="0" borderId="1" xfId="0" applyFont="1" applyBorder="1" applyAlignment="1">
      <alignment horizontal="left" vertical="center" wrapText="1"/>
    </xf>
    <xf numFmtId="0" fontId="86" fillId="10" borderId="0" xfId="0" applyFont="1" applyFill="1" applyAlignment="1">
      <alignment vertical="center"/>
    </xf>
    <xf numFmtId="0" fontId="57" fillId="10" borderId="170" xfId="0" applyFont="1" applyFill="1" applyBorder="1" applyAlignment="1">
      <alignment horizontal="center" vertical="center" wrapText="1"/>
    </xf>
    <xf numFmtId="0" fontId="24" fillId="0" borderId="2" xfId="0" applyFont="1" applyBorder="1" applyAlignment="1">
      <alignment horizontal="left" vertical="center" wrapText="1"/>
    </xf>
    <xf numFmtId="0" fontId="24" fillId="0" borderId="12" xfId="0" applyFont="1" applyBorder="1" applyAlignment="1">
      <alignment horizontal="left" vertical="center" wrapText="1"/>
    </xf>
    <xf numFmtId="0" fontId="24" fillId="0" borderId="3" xfId="0" applyFont="1" applyBorder="1" applyAlignment="1">
      <alignment horizontal="left" vertical="center" wrapText="1"/>
    </xf>
    <xf numFmtId="0" fontId="18" fillId="0" borderId="0" xfId="0" applyFont="1" applyAlignment="1">
      <alignment vertical="center"/>
    </xf>
    <xf numFmtId="0" fontId="16" fillId="0" borderId="0" xfId="0" applyFont="1" applyAlignment="1">
      <alignment horizontal="left" vertical="center" wrapText="1"/>
    </xf>
    <xf numFmtId="0" fontId="16" fillId="0" borderId="0" xfId="0" applyFont="1" applyAlignment="1">
      <alignment horizontal="left" vertical="center"/>
    </xf>
    <xf numFmtId="0" fontId="23" fillId="0" borderId="2" xfId="0" applyFont="1" applyBorder="1" applyAlignment="1">
      <alignment horizontal="left" vertical="center" wrapText="1"/>
    </xf>
    <xf numFmtId="0" fontId="23" fillId="0" borderId="12" xfId="0" applyFont="1" applyBorder="1" applyAlignment="1">
      <alignment horizontal="left" vertical="center" wrapText="1"/>
    </xf>
    <xf numFmtId="0" fontId="23" fillId="0" borderId="3" xfId="0" applyFont="1" applyBorder="1" applyAlignment="1">
      <alignment horizontal="left" vertical="center" wrapText="1"/>
    </xf>
    <xf numFmtId="0" fontId="4" fillId="0" borderId="0" xfId="0" applyFont="1" applyAlignment="1">
      <alignment horizontal="left" vertical="center" wrapText="1"/>
    </xf>
    <xf numFmtId="0" fontId="29" fillId="2" borderId="20" xfId="0" applyFont="1" applyFill="1" applyBorder="1" applyAlignment="1">
      <alignment horizontal="left" vertical="center"/>
    </xf>
    <xf numFmtId="0" fontId="29" fillId="2" borderId="23" xfId="0" applyFont="1" applyFill="1" applyBorder="1" applyAlignment="1">
      <alignment horizontal="left" vertical="center"/>
    </xf>
    <xf numFmtId="0" fontId="29" fillId="2" borderId="21"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29" fillId="2" borderId="21" xfId="0" applyFont="1" applyFill="1" applyBorder="1" applyAlignment="1">
      <alignment horizontal="center" vertical="center"/>
    </xf>
    <xf numFmtId="0" fontId="29" fillId="2" borderId="2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112" fillId="0" borderId="2" xfId="0" applyFont="1" applyBorder="1" applyAlignment="1">
      <alignment horizontal="left" vertical="center" wrapText="1"/>
    </xf>
    <xf numFmtId="0" fontId="112" fillId="0" borderId="12" xfId="0" applyFont="1" applyBorder="1" applyAlignment="1">
      <alignment horizontal="left" vertical="center" wrapText="1"/>
    </xf>
    <xf numFmtId="0" fontId="112" fillId="0" borderId="3" xfId="0" applyFont="1" applyBorder="1" applyAlignment="1">
      <alignment horizontal="left" vertical="center" wrapText="1"/>
    </xf>
    <xf numFmtId="0" fontId="16" fillId="0" borderId="0" xfId="0" applyFont="1" applyAlignment="1">
      <alignment vertical="center" wrapText="1"/>
    </xf>
    <xf numFmtId="0" fontId="23" fillId="0" borderId="2" xfId="0" applyFont="1" applyBorder="1" applyAlignment="1">
      <alignment vertical="center" wrapText="1"/>
    </xf>
    <xf numFmtId="0" fontId="23" fillId="0" borderId="12" xfId="0" applyFont="1" applyBorder="1" applyAlignment="1">
      <alignment vertical="center" wrapText="1"/>
    </xf>
    <xf numFmtId="0" fontId="23" fillId="0" borderId="3" xfId="0" applyFont="1" applyBorder="1" applyAlignment="1">
      <alignment vertical="center" wrapText="1"/>
    </xf>
    <xf numFmtId="0" fontId="23" fillId="0" borderId="1" xfId="0" applyFont="1" applyBorder="1" applyAlignment="1">
      <alignment horizontal="left" vertical="center" wrapText="1"/>
    </xf>
    <xf numFmtId="0" fontId="24" fillId="0" borderId="8" xfId="0" applyFont="1" applyBorder="1" applyAlignment="1">
      <alignment horizontal="left" vertical="center"/>
    </xf>
    <xf numFmtId="0" fontId="24" fillId="0" borderId="9" xfId="0" applyFont="1" applyBorder="1" applyAlignment="1">
      <alignment horizontal="left" vertical="center"/>
    </xf>
    <xf numFmtId="0" fontId="24" fillId="0" borderId="7" xfId="0" applyFont="1" applyBorder="1" applyAlignment="1">
      <alignment horizontal="left" vertical="center"/>
    </xf>
    <xf numFmtId="0" fontId="112" fillId="0" borderId="13" xfId="0" applyFont="1" applyBorder="1" applyAlignment="1">
      <alignment horizontal="left" vertical="center"/>
    </xf>
    <xf numFmtId="0" fontId="112" fillId="0" borderId="14" xfId="0" applyFont="1" applyBorder="1" applyAlignment="1">
      <alignment horizontal="left" vertical="center"/>
    </xf>
    <xf numFmtId="0" fontId="112" fillId="0" borderId="15" xfId="0" applyFont="1" applyBorder="1" applyAlignment="1">
      <alignment horizontal="left" vertical="center"/>
    </xf>
    <xf numFmtId="0" fontId="15" fillId="0" borderId="8" xfId="0" applyFont="1" applyBorder="1" applyAlignment="1">
      <alignment horizontal="left" vertical="center"/>
    </xf>
    <xf numFmtId="0" fontId="15" fillId="0" borderId="9" xfId="0" applyFont="1" applyBorder="1" applyAlignment="1">
      <alignment horizontal="left" vertical="center"/>
    </xf>
    <xf numFmtId="0" fontId="15" fillId="0" borderId="7" xfId="0" applyFont="1" applyBorder="1" applyAlignment="1">
      <alignment horizontal="left" vertical="center"/>
    </xf>
    <xf numFmtId="0" fontId="29" fillId="2" borderId="18"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40" fillId="0" borderId="13" xfId="0" applyFont="1" applyBorder="1" applyAlignment="1">
      <alignment horizontal="left" vertical="center" wrapText="1"/>
    </xf>
    <xf numFmtId="0" fontId="40" fillId="0" borderId="14" xfId="0" applyFont="1" applyBorder="1" applyAlignment="1">
      <alignment horizontal="left" vertical="center" wrapText="1"/>
    </xf>
    <xf numFmtId="0" fontId="40" fillId="0" borderId="15" xfId="0" applyFont="1" applyBorder="1" applyAlignment="1">
      <alignment horizontal="left" vertical="center" wrapText="1"/>
    </xf>
    <xf numFmtId="0" fontId="40" fillId="0" borderId="17" xfId="0" applyFont="1" applyBorder="1" applyAlignment="1">
      <alignment horizontal="left" vertical="center" wrapText="1"/>
    </xf>
    <xf numFmtId="0" fontId="40" fillId="0" borderId="0" xfId="0" applyFont="1" applyAlignment="1">
      <alignment horizontal="left" vertical="center" wrapText="1"/>
    </xf>
    <xf numFmtId="0" fontId="40" fillId="0" borderId="6"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6" xfId="0" applyFont="1" applyBorder="1" applyAlignment="1">
      <alignment horizontal="left" vertical="center"/>
    </xf>
    <xf numFmtId="0" fontId="29" fillId="2" borderId="20" xfId="0" applyFont="1" applyFill="1" applyBorder="1" applyAlignment="1">
      <alignment horizontal="center" vertical="center" wrapText="1"/>
    </xf>
    <xf numFmtId="0" fontId="29" fillId="2" borderId="28" xfId="0" applyFont="1" applyFill="1" applyBorder="1" applyAlignment="1">
      <alignment horizontal="center" vertical="center" wrapText="1"/>
    </xf>
    <xf numFmtId="0" fontId="29" fillId="2" borderId="32" xfId="0" applyFont="1" applyFill="1" applyBorder="1" applyAlignment="1">
      <alignment horizontal="center" vertical="center" wrapText="1"/>
    </xf>
    <xf numFmtId="0" fontId="32" fillId="0" borderId="17" xfId="0" quotePrefix="1" applyFont="1" applyBorder="1" applyAlignment="1">
      <alignment vertical="center"/>
    </xf>
    <xf numFmtId="0" fontId="32" fillId="0" borderId="0" xfId="0" quotePrefix="1" applyFont="1" applyAlignment="1">
      <alignment vertical="center"/>
    </xf>
    <xf numFmtId="0" fontId="32" fillId="0" borderId="6" xfId="0" quotePrefix="1" applyFont="1" applyBorder="1" applyAlignment="1">
      <alignment vertical="center"/>
    </xf>
    <xf numFmtId="49" fontId="32" fillId="0" borderId="13" xfId="0" applyNumberFormat="1" applyFont="1" applyBorder="1" applyAlignment="1">
      <alignment vertical="center"/>
    </xf>
    <xf numFmtId="49" fontId="32" fillId="0" borderId="14" xfId="0" applyNumberFormat="1" applyFont="1" applyBorder="1" applyAlignment="1">
      <alignment vertical="center"/>
    </xf>
    <xf numFmtId="49" fontId="32" fillId="0" borderId="15" xfId="0" applyNumberFormat="1" applyFont="1" applyBorder="1" applyAlignment="1">
      <alignment vertical="center"/>
    </xf>
    <xf numFmtId="0" fontId="32" fillId="0" borderId="17" xfId="0" applyFont="1" applyBorder="1" applyAlignment="1">
      <alignment vertical="center"/>
    </xf>
    <xf numFmtId="0" fontId="32" fillId="0" borderId="0" xfId="0" applyFont="1" applyAlignment="1">
      <alignment vertical="center"/>
    </xf>
    <xf numFmtId="0" fontId="32" fillId="0" borderId="6" xfId="0" applyFont="1" applyBorder="1" applyAlignment="1">
      <alignment vertical="center"/>
    </xf>
    <xf numFmtId="0" fontId="29" fillId="10" borderId="59" xfId="0" applyFont="1" applyFill="1" applyBorder="1" applyAlignment="1">
      <alignment horizontal="center" vertical="center" wrapText="1"/>
    </xf>
    <xf numFmtId="0" fontId="29" fillId="10" borderId="91" xfId="0" applyFont="1" applyFill="1" applyBorder="1" applyAlignment="1">
      <alignment horizontal="center" vertical="center" wrapText="1"/>
    </xf>
    <xf numFmtId="0" fontId="29" fillId="10" borderId="192" xfId="0" applyFont="1" applyFill="1" applyBorder="1" applyAlignment="1">
      <alignment horizontal="center" vertical="center" wrapText="1"/>
    </xf>
    <xf numFmtId="0" fontId="23" fillId="0" borderId="17" xfId="0" applyFont="1" applyBorder="1" applyAlignment="1">
      <alignment horizontal="left" vertical="top"/>
    </xf>
    <xf numFmtId="0" fontId="23" fillId="0" borderId="0" xfId="0" applyFont="1" applyAlignment="1">
      <alignment horizontal="left" vertical="top"/>
    </xf>
    <xf numFmtId="0" fontId="23" fillId="0" borderId="6" xfId="0" applyFont="1" applyBorder="1" applyAlignment="1">
      <alignment horizontal="left" vertical="top"/>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7" xfId="0" applyFont="1" applyBorder="1" applyAlignment="1">
      <alignment horizontal="left" vertical="top" wrapText="1"/>
    </xf>
    <xf numFmtId="0" fontId="22" fillId="11" borderId="2" xfId="0" applyFont="1" applyFill="1" applyBorder="1" applyAlignment="1">
      <alignment horizontal="left" vertical="center" wrapText="1"/>
    </xf>
    <xf numFmtId="0" fontId="22" fillId="11" borderId="12" xfId="0" applyFont="1" applyFill="1" applyBorder="1" applyAlignment="1">
      <alignment horizontal="left" vertical="center" wrapText="1"/>
    </xf>
    <xf numFmtId="0" fontId="22" fillId="11" borderId="3" xfId="0" applyFont="1" applyFill="1" applyBorder="1" applyAlignment="1">
      <alignment horizontal="left" vertical="center" wrapText="1"/>
    </xf>
    <xf numFmtId="0" fontId="22" fillId="11" borderId="2" xfId="0" applyFont="1" applyFill="1" applyBorder="1" applyAlignment="1">
      <alignment horizontal="left" vertical="center"/>
    </xf>
    <xf numFmtId="0" fontId="22" fillId="11" borderId="12" xfId="0" applyFont="1" applyFill="1" applyBorder="1" applyAlignment="1">
      <alignment horizontal="left" vertical="center"/>
    </xf>
    <xf numFmtId="0" fontId="22" fillId="11" borderId="3" xfId="0" applyFont="1" applyFill="1" applyBorder="1" applyAlignment="1">
      <alignment horizontal="left" vertical="center"/>
    </xf>
    <xf numFmtId="0" fontId="23" fillId="0" borderId="13" xfId="0" applyFont="1" applyBorder="1" applyAlignment="1">
      <alignment horizontal="left" vertical="top"/>
    </xf>
    <xf numFmtId="0" fontId="23" fillId="0" borderId="14" xfId="0" applyFont="1" applyBorder="1" applyAlignment="1">
      <alignment horizontal="left" vertical="top"/>
    </xf>
    <xf numFmtId="0" fontId="23" fillId="0" borderId="15" xfId="0" applyFont="1" applyBorder="1" applyAlignment="1">
      <alignment horizontal="left" vertical="top"/>
    </xf>
    <xf numFmtId="0" fontId="29" fillId="10" borderId="20" xfId="0" applyFont="1" applyFill="1" applyBorder="1" applyAlignment="1">
      <alignment horizontal="left" vertical="center" wrapText="1"/>
    </xf>
    <xf numFmtId="0" fontId="29" fillId="10" borderId="28" xfId="0" applyFont="1" applyFill="1" applyBorder="1" applyAlignment="1">
      <alignment horizontal="left" vertical="center" wrapText="1"/>
    </xf>
    <xf numFmtId="0" fontId="29" fillId="10" borderId="23" xfId="0" applyFont="1" applyFill="1" applyBorder="1" applyAlignment="1">
      <alignment horizontal="left" vertical="center" wrapText="1"/>
    </xf>
    <xf numFmtId="0" fontId="29" fillId="10" borderId="91" xfId="0" applyFont="1" applyFill="1" applyBorder="1" applyAlignment="1">
      <alignment horizontal="left" vertical="center"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15" xfId="0" applyFont="1" applyBorder="1" applyAlignment="1">
      <alignment horizontal="left" vertical="top" wrapText="1"/>
    </xf>
    <xf numFmtId="0" fontId="29" fillId="2" borderId="60"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29" fillId="2" borderId="61" xfId="0" applyFont="1" applyFill="1" applyBorder="1" applyAlignment="1">
      <alignment horizontal="center" vertical="center"/>
    </xf>
    <xf numFmtId="0" fontId="29" fillId="2" borderId="57" xfId="0" applyFont="1" applyFill="1" applyBorder="1" applyAlignment="1">
      <alignment horizontal="center" vertical="center"/>
    </xf>
    <xf numFmtId="0" fontId="29" fillId="2" borderId="92" xfId="0" applyFont="1" applyFill="1" applyBorder="1" applyAlignment="1">
      <alignment horizontal="center" vertical="center"/>
    </xf>
    <xf numFmtId="0" fontId="29" fillId="10" borderId="193" xfId="0" applyFont="1" applyFill="1" applyBorder="1" applyAlignment="1">
      <alignment horizontal="center" vertical="center" wrapText="1"/>
    </xf>
    <xf numFmtId="0" fontId="29" fillId="10" borderId="50" xfId="0" applyFont="1" applyFill="1" applyBorder="1" applyAlignment="1">
      <alignment horizontal="center" vertical="center" wrapText="1"/>
    </xf>
    <xf numFmtId="0" fontId="29" fillId="10" borderId="49" xfId="0" applyFont="1" applyFill="1" applyBorder="1" applyAlignment="1">
      <alignment horizontal="center" vertical="center" wrapText="1"/>
    </xf>
    <xf numFmtId="0" fontId="29" fillId="2" borderId="20" xfId="0" applyFont="1" applyFill="1" applyBorder="1" applyAlignment="1">
      <alignment vertical="center"/>
    </xf>
    <xf numFmtId="0" fontId="29" fillId="2" borderId="28" xfId="0" applyFont="1" applyFill="1" applyBorder="1" applyAlignment="1">
      <alignment vertical="center"/>
    </xf>
    <xf numFmtId="0" fontId="29" fillId="2" borderId="23" xfId="0" applyFont="1" applyFill="1" applyBorder="1" applyAlignment="1">
      <alignment vertical="center"/>
    </xf>
    <xf numFmtId="0" fontId="29" fillId="10" borderId="194" xfId="0" applyFont="1" applyFill="1" applyBorder="1" applyAlignment="1">
      <alignment horizontal="center" vertical="center"/>
    </xf>
    <xf numFmtId="0" fontId="29" fillId="10" borderId="90" xfId="0" applyFont="1" applyFill="1" applyBorder="1" applyAlignment="1">
      <alignment horizontal="center" vertical="center"/>
    </xf>
    <xf numFmtId="0" fontId="29" fillId="2" borderId="89" xfId="0" applyFont="1" applyFill="1" applyBorder="1" applyAlignment="1">
      <alignment horizontal="center" vertical="center"/>
    </xf>
    <xf numFmtId="0" fontId="29" fillId="2" borderId="90" xfId="0" applyFont="1" applyFill="1" applyBorder="1" applyAlignment="1">
      <alignment horizontal="center" vertical="center"/>
    </xf>
    <xf numFmtId="0" fontId="29" fillId="2" borderId="22" xfId="0" applyFont="1" applyFill="1" applyBorder="1" applyAlignment="1">
      <alignment horizontal="center" vertical="center"/>
    </xf>
    <xf numFmtId="0" fontId="29" fillId="10" borderId="33" xfId="0" applyFont="1" applyFill="1" applyBorder="1" applyAlignment="1">
      <alignment horizontal="center" vertical="center" wrapText="1"/>
    </xf>
    <xf numFmtId="0" fontId="29" fillId="2" borderId="70" xfId="0" applyFont="1" applyFill="1" applyBorder="1" applyAlignment="1">
      <alignment horizontal="center" vertical="center" wrapText="1"/>
    </xf>
    <xf numFmtId="0" fontId="29" fillId="2" borderId="33" xfId="0" applyFont="1" applyFill="1" applyBorder="1" applyAlignment="1">
      <alignment horizontal="center" vertical="center" wrapText="1"/>
    </xf>
    <xf numFmtId="0" fontId="29" fillId="2" borderId="18"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35" xfId="0" applyFont="1" applyFill="1" applyBorder="1" applyAlignment="1">
      <alignment horizontal="center" vertical="center" wrapText="1"/>
    </xf>
    <xf numFmtId="0" fontId="29" fillId="2" borderId="36"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3" xfId="0" applyFont="1" applyFill="1" applyBorder="1" applyAlignment="1">
      <alignment horizontal="center" vertical="center"/>
    </xf>
    <xf numFmtId="0" fontId="29" fillId="10" borderId="60" xfId="0" applyFont="1" applyFill="1" applyBorder="1" applyAlignment="1">
      <alignment horizontal="center" vertical="center" wrapText="1"/>
    </xf>
    <xf numFmtId="0" fontId="29" fillId="10" borderId="37" xfId="0" applyFont="1" applyFill="1" applyBorder="1" applyAlignment="1">
      <alignment horizontal="center" vertical="center" wrapText="1"/>
    </xf>
    <xf numFmtId="0" fontId="4" fillId="0" borderId="1" xfId="0" applyFont="1" applyBorder="1" applyAlignment="1">
      <alignment vertical="center"/>
    </xf>
    <xf numFmtId="0" fontId="25" fillId="0" borderId="0" xfId="0" applyFont="1" applyAlignment="1">
      <alignment horizontal="left" vertical="center" wrapText="1"/>
    </xf>
    <xf numFmtId="0" fontId="28" fillId="2" borderId="18" xfId="0" applyFont="1" applyFill="1" applyBorder="1" applyAlignment="1">
      <alignment vertical="center"/>
    </xf>
    <xf numFmtId="0" fontId="28" fillId="10" borderId="35" xfId="0" applyFont="1" applyFill="1" applyBorder="1" applyAlignment="1">
      <alignment horizontal="left" vertical="center" indent="1"/>
    </xf>
    <xf numFmtId="0" fontId="26" fillId="0" borderId="1" xfId="0" applyFont="1" applyBorder="1" applyAlignment="1">
      <alignment vertical="center"/>
    </xf>
    <xf numFmtId="0" fontId="21" fillId="0" borderId="0" xfId="0" applyFont="1" applyAlignment="1">
      <alignment horizontal="left" vertical="center" wrapText="1"/>
    </xf>
    <xf numFmtId="0" fontId="29" fillId="12" borderId="91" xfId="0" applyFont="1" applyFill="1" applyBorder="1" applyAlignment="1">
      <alignment horizontal="left" vertical="center" indent="1"/>
    </xf>
    <xf numFmtId="0" fontId="29" fillId="12" borderId="22" xfId="0" applyFont="1" applyFill="1" applyBorder="1" applyAlignment="1">
      <alignment horizontal="center" vertical="center"/>
    </xf>
    <xf numFmtId="0" fontId="29" fillId="12" borderId="181" xfId="0" applyFont="1" applyFill="1" applyBorder="1" applyAlignment="1">
      <alignment horizontal="center" vertical="center" wrapText="1"/>
    </xf>
    <xf numFmtId="0" fontId="29" fillId="12" borderId="18" xfId="0" applyFont="1" applyFill="1" applyBorder="1" applyAlignment="1">
      <alignment horizontal="center" vertical="center" wrapText="1"/>
    </xf>
    <xf numFmtId="0" fontId="29" fillId="12" borderId="19" xfId="0" applyFont="1" applyFill="1" applyBorder="1" applyAlignment="1">
      <alignment horizontal="center" vertical="center" wrapText="1"/>
    </xf>
    <xf numFmtId="0" fontId="28" fillId="10" borderId="59" xfId="0" applyFont="1" applyFill="1" applyBorder="1" applyAlignment="1">
      <alignment horizontal="left" vertical="center" indent="1"/>
    </xf>
    <xf numFmtId="0" fontId="28" fillId="10" borderId="91" xfId="0" applyFont="1" applyFill="1" applyBorder="1" applyAlignment="1">
      <alignment horizontal="left" vertical="center" indent="1"/>
    </xf>
    <xf numFmtId="0" fontId="28" fillId="10" borderId="93" xfId="0" applyFont="1" applyFill="1" applyBorder="1" applyAlignment="1">
      <alignment horizontal="left" vertical="center" indent="1"/>
    </xf>
    <xf numFmtId="0" fontId="28" fillId="10" borderId="169" xfId="0" applyFont="1" applyFill="1" applyBorder="1" applyAlignment="1">
      <alignment horizontal="center" vertical="center"/>
    </xf>
    <xf numFmtId="0" fontId="28" fillId="10" borderId="21" xfId="0" applyFont="1" applyFill="1" applyBorder="1" applyAlignment="1">
      <alignment horizontal="center" vertical="center"/>
    </xf>
    <xf numFmtId="0" fontId="28" fillId="10" borderId="22" xfId="0" applyFont="1" applyFill="1" applyBorder="1" applyAlignment="1">
      <alignment horizontal="center" vertical="center"/>
    </xf>
    <xf numFmtId="0" fontId="28" fillId="2" borderId="21" xfId="0" applyFont="1" applyFill="1" applyBorder="1" applyAlignment="1">
      <alignment horizontal="center" vertical="center"/>
    </xf>
    <xf numFmtId="0" fontId="28" fillId="2" borderId="22" xfId="0" applyFont="1" applyFill="1" applyBorder="1" applyAlignment="1">
      <alignment horizontal="center" vertical="center"/>
    </xf>
    <xf numFmtId="0" fontId="28" fillId="2" borderId="20" xfId="0" applyFont="1" applyFill="1" applyBorder="1" applyAlignment="1">
      <alignment vertical="center"/>
    </xf>
    <xf numFmtId="0" fontId="28" fillId="2" borderId="28" xfId="0" applyFont="1" applyFill="1" applyBorder="1" applyAlignment="1">
      <alignment vertical="center"/>
    </xf>
    <xf numFmtId="0" fontId="28" fillId="2" borderId="23" xfId="0" applyFont="1" applyFill="1" applyBorder="1" applyAlignment="1">
      <alignment vertical="center"/>
    </xf>
    <xf numFmtId="0" fontId="29" fillId="2" borderId="20" xfId="0" applyFont="1" applyFill="1" applyBorder="1" applyAlignment="1">
      <alignment horizontal="left" vertical="center" wrapText="1"/>
    </xf>
    <xf numFmtId="0" fontId="29" fillId="2" borderId="28" xfId="0" applyFont="1" applyFill="1" applyBorder="1" applyAlignment="1">
      <alignment horizontal="left" vertical="center" wrapText="1"/>
    </xf>
    <xf numFmtId="0" fontId="29" fillId="2" borderId="23" xfId="0" applyFont="1" applyFill="1" applyBorder="1" applyAlignment="1">
      <alignment horizontal="left" vertical="center" wrapText="1"/>
    </xf>
    <xf numFmtId="0" fontId="29" fillId="2" borderId="63" xfId="0" applyFont="1" applyFill="1" applyBorder="1" applyAlignment="1">
      <alignment horizontal="center" vertical="center" wrapText="1"/>
    </xf>
    <xf numFmtId="0" fontId="29" fillId="2" borderId="32" xfId="0" applyFont="1" applyFill="1" applyBorder="1" applyAlignment="1">
      <alignment horizontal="left" vertical="center" wrapText="1"/>
    </xf>
    <xf numFmtId="0" fontId="29" fillId="10" borderId="192" xfId="0" applyFont="1" applyFill="1" applyBorder="1" applyAlignment="1">
      <alignment horizontal="left" vertical="center" wrapText="1"/>
    </xf>
    <xf numFmtId="0" fontId="86" fillId="10" borderId="5" xfId="0" applyFont="1" applyFill="1" applyBorder="1" applyAlignment="1">
      <alignment horizontal="left" vertical="center" wrapText="1"/>
    </xf>
    <xf numFmtId="0" fontId="29" fillId="10" borderId="196" xfId="0" applyFont="1" applyFill="1" applyBorder="1" applyAlignment="1">
      <alignment horizontal="left" vertical="center" wrapText="1"/>
    </xf>
    <xf numFmtId="0" fontId="17" fillId="0" borderId="0" xfId="0" applyFont="1" applyAlignment="1">
      <alignment horizontal="left" vertical="center" wrapText="1"/>
    </xf>
    <xf numFmtId="0" fontId="29" fillId="10" borderId="481" xfId="0" applyFont="1" applyFill="1" applyBorder="1" applyAlignment="1">
      <alignment horizontal="left" vertical="center" wrapText="1"/>
    </xf>
    <xf numFmtId="0" fontId="29" fillId="10" borderId="53" xfId="0" applyFont="1" applyFill="1" applyBorder="1" applyAlignment="1">
      <alignment horizontal="center" vertical="center" wrapText="1"/>
    </xf>
    <xf numFmtId="0" fontId="22" fillId="3" borderId="2" xfId="0" applyFont="1" applyFill="1" applyBorder="1" applyAlignment="1">
      <alignment horizontal="left" vertical="center"/>
    </xf>
    <xf numFmtId="0" fontId="22" fillId="3" borderId="12" xfId="0" applyFont="1" applyFill="1" applyBorder="1" applyAlignment="1">
      <alignment horizontal="left" vertical="center"/>
    </xf>
    <xf numFmtId="0" fontId="22" fillId="3" borderId="3" xfId="0" applyFont="1" applyFill="1" applyBorder="1" applyAlignment="1">
      <alignment horizontal="left" vertical="center"/>
    </xf>
    <xf numFmtId="0" fontId="22" fillId="3" borderId="2" xfId="0" applyFont="1" applyFill="1" applyBorder="1" applyAlignment="1">
      <alignment horizontal="left" vertical="center" wrapText="1"/>
    </xf>
    <xf numFmtId="0" fontId="22" fillId="3" borderId="12" xfId="0" applyFont="1" applyFill="1" applyBorder="1" applyAlignment="1">
      <alignment horizontal="left" vertical="center" wrapText="1"/>
    </xf>
    <xf numFmtId="0" fontId="22" fillId="3" borderId="3" xfId="0" applyFont="1" applyFill="1" applyBorder="1" applyAlignment="1">
      <alignment horizontal="left" vertical="center" wrapText="1"/>
    </xf>
    <xf numFmtId="0" fontId="29" fillId="10" borderId="39" xfId="0" applyFont="1" applyFill="1" applyBorder="1" applyAlignment="1">
      <alignment horizontal="center" vertical="center" wrapText="1"/>
    </xf>
    <xf numFmtId="0" fontId="29" fillId="10" borderId="481" xfId="0" applyFont="1" applyFill="1" applyBorder="1" applyAlignment="1">
      <alignment vertical="center" wrapText="1"/>
    </xf>
    <xf numFmtId="0" fontId="29" fillId="10" borderId="28" xfId="0" applyFont="1" applyFill="1" applyBorder="1" applyAlignment="1">
      <alignment vertical="center" wrapText="1"/>
    </xf>
    <xf numFmtId="0" fontId="29" fillId="10" borderId="23" xfId="0" applyFont="1" applyFill="1" applyBorder="1" applyAlignment="1">
      <alignment vertical="center" wrapText="1"/>
    </xf>
    <xf numFmtId="0" fontId="29" fillId="10" borderId="51" xfId="0" applyFont="1" applyFill="1" applyBorder="1" applyAlignment="1">
      <alignment horizontal="center" vertical="center" wrapText="1"/>
    </xf>
    <xf numFmtId="0" fontId="28" fillId="10" borderId="181"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36" xfId="0" applyFont="1" applyFill="1" applyBorder="1" applyAlignment="1">
      <alignment horizontal="center" vertical="center" wrapText="1"/>
    </xf>
    <xf numFmtId="0" fontId="28" fillId="10" borderId="51" xfId="0" applyFont="1" applyFill="1" applyBorder="1" applyAlignment="1">
      <alignment horizontal="center" vertical="center" wrapText="1"/>
    </xf>
    <xf numFmtId="0" fontId="28" fillId="10" borderId="59" xfId="0" applyFont="1" applyFill="1" applyBorder="1" applyAlignment="1">
      <alignment vertical="center" wrapText="1"/>
    </xf>
    <xf numFmtId="0" fontId="28" fillId="10" borderId="91" xfId="0" applyFont="1" applyFill="1" applyBorder="1" applyAlignment="1">
      <alignment vertical="center" wrapText="1"/>
    </xf>
    <xf numFmtId="0" fontId="28" fillId="10" borderId="93" xfId="0" applyFont="1" applyFill="1" applyBorder="1" applyAlignment="1">
      <alignment vertical="center" wrapText="1"/>
    </xf>
    <xf numFmtId="0" fontId="28" fillId="10" borderId="186" xfId="0" applyFont="1" applyFill="1" applyBorder="1" applyAlignment="1">
      <alignment horizontal="center" vertical="center" wrapText="1"/>
    </xf>
    <xf numFmtId="0" fontId="28" fillId="10" borderId="0" xfId="0" applyFont="1" applyFill="1" applyAlignment="1">
      <alignment horizontal="center" vertical="center" wrapText="1"/>
    </xf>
    <xf numFmtId="0" fontId="24" fillId="0" borderId="2" xfId="0" applyFont="1" applyBorder="1" applyAlignment="1">
      <alignment vertical="center"/>
    </xf>
    <xf numFmtId="0" fontId="24" fillId="0" borderId="590" xfId="0" applyFont="1" applyBorder="1" applyAlignment="1">
      <alignment vertical="center"/>
    </xf>
    <xf numFmtId="0" fontId="24" fillId="0" borderId="475" xfId="0" applyFont="1" applyBorder="1" applyAlignment="1">
      <alignment vertical="center"/>
    </xf>
    <xf numFmtId="0" fontId="24" fillId="0" borderId="1" xfId="0" applyFont="1" applyBorder="1" applyAlignment="1">
      <alignment vertical="center"/>
    </xf>
    <xf numFmtId="0" fontId="4" fillId="0" borderId="1" xfId="0" applyFont="1" applyBorder="1" applyAlignment="1">
      <alignment horizontal="left" vertical="center"/>
    </xf>
    <xf numFmtId="0" fontId="8" fillId="0" borderId="1" xfId="0" applyFont="1" applyBorder="1" applyAlignment="1">
      <alignment vertical="center"/>
    </xf>
    <xf numFmtId="0" fontId="39" fillId="4" borderId="580" xfId="0" applyFont="1" applyFill="1" applyBorder="1" applyAlignment="1">
      <alignment horizontal="left" vertical="center"/>
    </xf>
    <xf numFmtId="0" fontId="39" fillId="4" borderId="592" xfId="0" applyFont="1" applyFill="1" applyBorder="1" applyAlignment="1">
      <alignment horizontal="left" vertical="center"/>
    </xf>
    <xf numFmtId="0" fontId="39" fillId="4" borderId="593" xfId="0" applyFont="1" applyFill="1" applyBorder="1" applyAlignment="1">
      <alignment horizontal="left" vertical="center"/>
    </xf>
    <xf numFmtId="0" fontId="39" fillId="11" borderId="580" xfId="0" applyFont="1" applyFill="1" applyBorder="1" applyAlignment="1">
      <alignment horizontal="left" vertical="center"/>
    </xf>
    <xf numFmtId="0" fontId="39" fillId="11" borderId="592" xfId="0" applyFont="1" applyFill="1" applyBorder="1" applyAlignment="1">
      <alignment horizontal="left" vertical="center"/>
    </xf>
    <xf numFmtId="0" fontId="39" fillId="11" borderId="593" xfId="0" applyFont="1" applyFill="1" applyBorder="1" applyAlignment="1">
      <alignment horizontal="left" vertical="center"/>
    </xf>
    <xf numFmtId="0" fontId="28" fillId="10" borderId="193" xfId="0" applyFont="1" applyFill="1" applyBorder="1" applyAlignment="1">
      <alignment horizontal="center" vertical="center" wrapText="1"/>
    </xf>
    <xf numFmtId="0" fontId="28" fillId="10" borderId="50" xfId="0" applyFont="1" applyFill="1" applyBorder="1" applyAlignment="1">
      <alignment horizontal="center" vertical="center" wrapText="1"/>
    </xf>
    <xf numFmtId="0" fontId="28" fillId="10" borderId="49" xfId="0" applyFont="1" applyFill="1" applyBorder="1" applyAlignment="1">
      <alignment horizontal="center" vertical="center" wrapText="1"/>
    </xf>
    <xf numFmtId="0" fontId="28" fillId="10" borderId="35" xfId="0" applyFont="1" applyFill="1" applyBorder="1" applyAlignment="1">
      <alignment horizontal="center" vertical="center" wrapText="1"/>
    </xf>
    <xf numFmtId="0" fontId="8" fillId="0" borderId="1" xfId="0" applyFont="1" applyBorder="1" applyAlignment="1">
      <alignment horizontal="left" vertical="center"/>
    </xf>
    <xf numFmtId="0" fontId="22" fillId="3" borderId="1" xfId="0" applyFont="1" applyFill="1" applyBorder="1" applyAlignment="1">
      <alignment vertical="center"/>
    </xf>
    <xf numFmtId="0" fontId="29" fillId="2" borderId="57" xfId="0" applyFont="1" applyFill="1" applyBorder="1" applyAlignment="1">
      <alignment horizontal="center" vertical="center" wrapText="1"/>
    </xf>
    <xf numFmtId="0" fontId="29" fillId="2" borderId="59" xfId="0" applyFont="1" applyFill="1" applyBorder="1" applyAlignment="1">
      <alignment vertical="center" wrapText="1"/>
    </xf>
    <xf numFmtId="0" fontId="29" fillId="2" borderId="28" xfId="0" applyFont="1" applyFill="1" applyBorder="1" applyAlignment="1">
      <alignment vertical="center" wrapText="1"/>
    </xf>
    <xf numFmtId="0" fontId="29" fillId="2" borderId="23" xfId="0" applyFont="1" applyFill="1" applyBorder="1" applyAlignment="1">
      <alignment vertical="center" wrapText="1"/>
    </xf>
    <xf numFmtId="0" fontId="29" fillId="2" borderId="47" xfId="0" applyFont="1" applyFill="1" applyBorder="1" applyAlignment="1">
      <alignment horizontal="center" vertical="center" wrapText="1"/>
    </xf>
    <xf numFmtId="0" fontId="28" fillId="10" borderId="37" xfId="0" applyFont="1" applyFill="1" applyBorder="1" applyAlignment="1">
      <alignment horizontal="center" vertical="center" wrapText="1"/>
    </xf>
    <xf numFmtId="0" fontId="28" fillId="10" borderId="38" xfId="0" applyFont="1" applyFill="1" applyBorder="1" applyAlignment="1">
      <alignment horizontal="center" vertical="center" wrapText="1"/>
    </xf>
    <xf numFmtId="0" fontId="28" fillId="10" borderId="47" xfId="0" applyFont="1" applyFill="1" applyBorder="1" applyAlignment="1">
      <alignment horizontal="center" vertical="center" wrapText="1"/>
    </xf>
    <xf numFmtId="0" fontId="28" fillId="10" borderId="198" xfId="0" applyFont="1" applyFill="1" applyBorder="1" applyAlignment="1">
      <alignment horizontal="center" vertical="center" wrapText="1"/>
    </xf>
    <xf numFmtId="0" fontId="29" fillId="10" borderId="198" xfId="0" applyFont="1" applyFill="1" applyBorder="1" applyAlignment="1">
      <alignment horizontal="center" vertical="center" wrapText="1"/>
    </xf>
    <xf numFmtId="0" fontId="29" fillId="10" borderId="47" xfId="0" applyFont="1" applyFill="1" applyBorder="1" applyAlignment="1">
      <alignment horizontal="center" vertical="center" wrapText="1"/>
    </xf>
    <xf numFmtId="0" fontId="29" fillId="2" borderId="481" xfId="0" applyFont="1" applyFill="1" applyBorder="1" applyAlignment="1">
      <alignment vertical="center" wrapText="1"/>
    </xf>
    <xf numFmtId="0" fontId="29" fillId="2" borderId="478" xfId="0" applyFont="1" applyFill="1" applyBorder="1" applyAlignment="1">
      <alignment horizontal="center" vertical="center" wrapText="1"/>
    </xf>
    <xf numFmtId="0" fontId="29" fillId="2" borderId="479"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56" xfId="0" applyFont="1" applyFill="1" applyBorder="1" applyAlignment="1">
      <alignment horizontal="center" vertical="center" wrapText="1"/>
    </xf>
    <xf numFmtId="0" fontId="29" fillId="10" borderId="199" xfId="0" applyFont="1" applyFill="1" applyBorder="1" applyAlignment="1">
      <alignment horizontal="center" vertical="center" wrapText="1"/>
    </xf>
    <xf numFmtId="0" fontId="29" fillId="10" borderId="56" xfId="0" applyFont="1" applyFill="1" applyBorder="1" applyAlignment="1">
      <alignment horizontal="center" vertical="center" wrapText="1"/>
    </xf>
    <xf numFmtId="0" fontId="28" fillId="10" borderId="199" xfId="0" applyFont="1" applyFill="1" applyBorder="1" applyAlignment="1">
      <alignment horizontal="center" vertical="center" wrapText="1"/>
    </xf>
    <xf numFmtId="0" fontId="28" fillId="10" borderId="56" xfId="0" applyFont="1" applyFill="1" applyBorder="1" applyAlignment="1">
      <alignment horizontal="center" vertical="center" wrapText="1"/>
    </xf>
    <xf numFmtId="0" fontId="35" fillId="0" borderId="0" xfId="0" applyFont="1" applyAlignment="1">
      <alignment horizontal="left" vertical="center"/>
    </xf>
    <xf numFmtId="0" fontId="4" fillId="0" borderId="14" xfId="0" applyFont="1" applyBorder="1" applyAlignment="1">
      <alignment horizontal="left" vertical="center"/>
    </xf>
    <xf numFmtId="0" fontId="29" fillId="10" borderId="192" xfId="0" applyFont="1" applyFill="1" applyBorder="1" applyAlignment="1">
      <alignment vertical="center"/>
    </xf>
    <xf numFmtId="0" fontId="65" fillId="10" borderId="59" xfId="0" applyFont="1" applyFill="1" applyBorder="1" applyAlignment="1">
      <alignment vertical="center" wrapText="1"/>
    </xf>
    <xf numFmtId="0" fontId="65" fillId="10" borderId="91" xfId="0" applyFont="1" applyFill="1" applyBorder="1" applyAlignment="1">
      <alignment vertical="center" wrapText="1"/>
    </xf>
    <xf numFmtId="0" fontId="65" fillId="10" borderId="192" xfId="0" applyFont="1" applyFill="1" applyBorder="1" applyAlignment="1">
      <alignment vertical="center" wrapText="1"/>
    </xf>
    <xf numFmtId="0" fontId="65" fillId="10" borderId="21" xfId="0" applyFont="1" applyFill="1" applyBorder="1" applyAlignment="1">
      <alignment horizontal="center" vertical="center" wrapText="1"/>
    </xf>
    <xf numFmtId="0" fontId="65" fillId="10" borderId="181" xfId="0" applyFont="1" applyFill="1" applyBorder="1" applyAlignment="1">
      <alignment horizontal="center" vertical="center" wrapText="1"/>
    </xf>
    <xf numFmtId="0" fontId="65" fillId="10" borderId="35" xfId="0" applyFont="1" applyFill="1" applyBorder="1" applyAlignment="1">
      <alignment horizontal="center" vertical="center" wrapText="1"/>
    </xf>
    <xf numFmtId="0" fontId="65" fillId="10" borderId="19" xfId="0" applyFont="1" applyFill="1" applyBorder="1" applyAlignment="1">
      <alignment horizontal="center" vertical="center" wrapText="1"/>
    </xf>
    <xf numFmtId="0" fontId="87" fillId="10" borderId="0" xfId="0" applyFont="1" applyFill="1" applyAlignment="1">
      <alignment horizontal="left" vertical="center" wrapText="1"/>
    </xf>
    <xf numFmtId="0" fontId="52" fillId="0" borderId="0" xfId="0" applyFont="1" applyAlignment="1">
      <alignment horizontal="left" vertical="center" wrapText="1"/>
    </xf>
    <xf numFmtId="0" fontId="65" fillId="2" borderId="20" xfId="0" applyFont="1" applyFill="1" applyBorder="1" applyAlignment="1">
      <alignment vertical="center" wrapText="1"/>
    </xf>
    <xf numFmtId="0" fontId="65" fillId="2" borderId="28" xfId="0" applyFont="1" applyFill="1" applyBorder="1" applyAlignment="1">
      <alignment vertical="center" wrapText="1"/>
    </xf>
    <xf numFmtId="0" fontId="65" fillId="2" borderId="32" xfId="0" applyFont="1" applyFill="1" applyBorder="1" applyAlignment="1">
      <alignment vertical="center" wrapText="1"/>
    </xf>
    <xf numFmtId="0" fontId="65" fillId="2" borderId="21"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65" fillId="2" borderId="18" xfId="0" applyFont="1" applyFill="1" applyBorder="1" applyAlignment="1">
      <alignment horizontal="center" vertical="center" wrapText="1"/>
    </xf>
    <xf numFmtId="0" fontId="65" fillId="2" borderId="35" xfId="0" applyFont="1" applyFill="1" applyBorder="1" applyAlignment="1">
      <alignment horizontal="center" vertical="center" wrapText="1"/>
    </xf>
    <xf numFmtId="0" fontId="65" fillId="2" borderId="19" xfId="0" applyFont="1" applyFill="1" applyBorder="1" applyAlignment="1">
      <alignment horizontal="center" vertical="center" wrapText="1"/>
    </xf>
    <xf numFmtId="0" fontId="29" fillId="10" borderId="481" xfId="0" applyFont="1" applyFill="1" applyBorder="1" applyAlignment="1">
      <alignment horizontal="left" vertical="center"/>
    </xf>
    <xf numFmtId="0" fontId="24" fillId="0" borderId="578" xfId="0" applyFont="1" applyBorder="1" applyAlignment="1">
      <alignment horizontal="left" vertical="center" wrapText="1"/>
    </xf>
    <xf numFmtId="0" fontId="29" fillId="10" borderId="585" xfId="0" applyFont="1" applyFill="1" applyBorder="1" applyAlignment="1">
      <alignment horizontal="left" vertical="center" wrapText="1"/>
    </xf>
    <xf numFmtId="0" fontId="29" fillId="10" borderId="497" xfId="0" applyFont="1" applyFill="1" applyBorder="1" applyAlignment="1">
      <alignment horizontal="center" vertical="center"/>
    </xf>
    <xf numFmtId="0" fontId="29" fillId="2" borderId="83" xfId="0" applyFont="1" applyFill="1" applyBorder="1" applyAlignment="1">
      <alignment horizontal="left" vertical="center" wrapText="1"/>
    </xf>
    <xf numFmtId="0" fontId="29" fillId="2" borderId="62"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29" fillId="2" borderId="65" xfId="0" applyFont="1" applyFill="1" applyBorder="1" applyAlignment="1">
      <alignment horizontal="center" vertical="center"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4" fillId="0" borderId="2" xfId="0" applyFont="1" applyBorder="1" applyAlignment="1">
      <alignment horizontal="left" vertical="center"/>
    </xf>
    <xf numFmtId="0" fontId="4" fillId="0" borderId="12" xfId="0" applyFont="1" applyBorder="1" applyAlignment="1">
      <alignment horizontal="left" vertical="center"/>
    </xf>
    <xf numFmtId="0" fontId="4" fillId="0" borderId="3" xfId="0" applyFont="1" applyBorder="1" applyAlignment="1">
      <alignment horizontal="left" vertical="center"/>
    </xf>
    <xf numFmtId="0" fontId="4" fillId="0" borderId="2" xfId="0" applyFont="1" applyBorder="1" applyAlignment="1">
      <alignment horizontal="left" vertical="center" wrapText="1" indent="1"/>
    </xf>
    <xf numFmtId="0" fontId="4" fillId="0" borderId="12" xfId="0" applyFont="1" applyBorder="1" applyAlignment="1">
      <alignment horizontal="left" vertical="center" wrapText="1" indent="1"/>
    </xf>
    <xf numFmtId="0" fontId="4" fillId="0" borderId="3" xfId="0" applyFont="1" applyBorder="1" applyAlignment="1">
      <alignment horizontal="left" vertical="center" wrapText="1" indent="1"/>
    </xf>
    <xf numFmtId="0" fontId="28" fillId="2" borderId="20" xfId="0" applyFont="1" applyFill="1" applyBorder="1" applyAlignment="1">
      <alignment horizontal="left" vertical="center"/>
    </xf>
    <xf numFmtId="0" fontId="28" fillId="2" borderId="28" xfId="0" applyFont="1" applyFill="1" applyBorder="1" applyAlignment="1">
      <alignment horizontal="left" vertical="center"/>
    </xf>
    <xf numFmtId="0" fontId="28" fillId="2" borderId="23" xfId="0" applyFont="1" applyFill="1" applyBorder="1" applyAlignment="1">
      <alignment horizontal="left" vertical="center"/>
    </xf>
    <xf numFmtId="0" fontId="29" fillId="2" borderId="18" xfId="0" applyFont="1" applyFill="1" applyBorder="1" applyAlignment="1">
      <alignment vertical="center" wrapText="1"/>
    </xf>
    <xf numFmtId="0" fontId="29" fillId="2" borderId="67" xfId="0" applyFont="1" applyFill="1" applyBorder="1" applyAlignment="1">
      <alignment vertical="center" wrapText="1"/>
    </xf>
    <xf numFmtId="0" fontId="29" fillId="2" borderId="71" xfId="0" applyFont="1" applyFill="1" applyBorder="1" applyAlignment="1">
      <alignment horizontal="center" vertical="center" wrapText="1"/>
    </xf>
    <xf numFmtId="0" fontId="29" fillId="10" borderId="35" xfId="0" applyFont="1" applyFill="1" applyBorder="1" applyAlignment="1">
      <alignment vertical="center" wrapText="1"/>
    </xf>
    <xf numFmtId="0" fontId="29" fillId="10" borderId="70" xfId="0" applyFont="1" applyFill="1" applyBorder="1" applyAlignment="1">
      <alignment vertical="center" wrapText="1"/>
    </xf>
    <xf numFmtId="0" fontId="29" fillId="10" borderId="71" xfId="0" applyFont="1" applyFill="1" applyBorder="1" applyAlignment="1">
      <alignment horizontal="center" vertical="center" wrapText="1"/>
    </xf>
    <xf numFmtId="0" fontId="29" fillId="2" borderId="66" xfId="0" applyFont="1" applyFill="1" applyBorder="1" applyAlignment="1">
      <alignment horizontal="center" vertical="center" wrapText="1"/>
    </xf>
    <xf numFmtId="0" fontId="29" fillId="2" borderId="29" xfId="0" applyFont="1" applyFill="1" applyBorder="1" applyAlignment="1">
      <alignment horizontal="left" vertical="center" wrapText="1"/>
    </xf>
    <xf numFmtId="0" fontId="29" fillId="2" borderId="30" xfId="0" applyFont="1" applyFill="1" applyBorder="1" applyAlignment="1">
      <alignment horizontal="left" vertical="center" wrapText="1"/>
    </xf>
    <xf numFmtId="0" fontId="29" fillId="2" borderId="90" xfId="0" applyFont="1" applyFill="1" applyBorder="1" applyAlignment="1">
      <alignment horizontal="center" vertical="center" wrapText="1"/>
    </xf>
    <xf numFmtId="0" fontId="29" fillId="2" borderId="48" xfId="0" applyFont="1" applyFill="1" applyBorder="1" applyAlignment="1">
      <alignment horizontal="center" vertical="center" wrapText="1"/>
    </xf>
    <xf numFmtId="0" fontId="29" fillId="10" borderId="183" xfId="0" applyFont="1" applyFill="1" applyBorder="1" applyAlignment="1">
      <alignment horizontal="center" vertical="center" wrapText="1"/>
    </xf>
    <xf numFmtId="0" fontId="29" fillId="10" borderId="176" xfId="0" applyFont="1" applyFill="1" applyBorder="1" applyAlignment="1">
      <alignment horizontal="center" vertical="center" wrapText="1"/>
    </xf>
    <xf numFmtId="0" fontId="9" fillId="0" borderId="0" xfId="0" applyFont="1" applyAlignment="1">
      <alignment vertical="center"/>
    </xf>
    <xf numFmtId="0" fontId="23" fillId="0" borderId="5" xfId="0" applyFont="1" applyBorder="1" applyAlignment="1">
      <alignment horizontal="left" vertical="top" wrapText="1"/>
    </xf>
    <xf numFmtId="0" fontId="23" fillId="0" borderId="5" xfId="0" applyFont="1" applyBorder="1" applyAlignment="1">
      <alignment vertical="top" wrapText="1"/>
    </xf>
    <xf numFmtId="0" fontId="23" fillId="0" borderId="0" xfId="0" applyFont="1" applyAlignment="1">
      <alignment vertical="top" wrapText="1"/>
    </xf>
    <xf numFmtId="0" fontId="29" fillId="10" borderId="212" xfId="0" applyFont="1" applyFill="1" applyBorder="1" applyAlignment="1">
      <alignment horizontal="left" vertical="center"/>
    </xf>
    <xf numFmtId="0" fontId="29" fillId="10" borderId="306" xfId="0" applyFont="1" applyFill="1" applyBorder="1" applyAlignment="1">
      <alignment horizontal="left" vertical="center"/>
    </xf>
    <xf numFmtId="0" fontId="23" fillId="0" borderId="17" xfId="0" applyFont="1" applyBorder="1" applyAlignment="1">
      <alignment horizontal="left" vertical="center" wrapText="1"/>
    </xf>
    <xf numFmtId="0" fontId="23" fillId="0" borderId="0" xfId="0" applyFont="1" applyAlignment="1">
      <alignment horizontal="left" vertical="center" wrapText="1"/>
    </xf>
    <xf numFmtId="0" fontId="4" fillId="0" borderId="0" xfId="0" applyFont="1" applyAlignment="1">
      <alignment vertical="center"/>
    </xf>
    <xf numFmtId="0" fontId="29" fillId="12" borderId="168" xfId="0" applyFont="1" applyFill="1" applyBorder="1" applyAlignment="1">
      <alignment horizontal="center" vertical="center" wrapText="1"/>
    </xf>
    <xf numFmtId="0" fontId="30" fillId="12" borderId="164" xfId="0" applyFont="1" applyFill="1" applyBorder="1" applyAlignment="1">
      <alignment vertical="center"/>
    </xf>
    <xf numFmtId="0" fontId="30" fillId="12" borderId="312" xfId="0" applyFont="1" applyFill="1" applyBorder="1" applyAlignment="1">
      <alignment vertical="center"/>
    </xf>
    <xf numFmtId="0" fontId="29" fillId="12" borderId="66" xfId="0" applyFont="1" applyFill="1" applyBorder="1" applyAlignment="1">
      <alignment horizontal="center" vertical="center" wrapText="1"/>
    </xf>
    <xf numFmtId="0" fontId="29" fillId="12" borderId="167" xfId="0" applyFont="1" applyFill="1" applyBorder="1" applyAlignment="1">
      <alignment horizontal="center" vertical="center" wrapText="1"/>
    </xf>
    <xf numFmtId="0" fontId="29" fillId="12" borderId="64" xfId="0" applyFont="1" applyFill="1" applyBorder="1" applyAlignment="1">
      <alignment horizontal="center" vertical="center" wrapText="1"/>
    </xf>
    <xf numFmtId="0" fontId="30" fillId="12" borderId="314" xfId="0" applyFont="1" applyFill="1" applyBorder="1" applyAlignment="1">
      <alignment vertical="center"/>
    </xf>
    <xf numFmtId="0" fontId="30" fillId="10" borderId="164" xfId="0" applyFont="1" applyFill="1" applyBorder="1" applyAlignment="1">
      <alignment vertical="center"/>
    </xf>
    <xf numFmtId="0" fontId="30" fillId="10" borderId="309" xfId="0" applyFont="1" applyFill="1" applyBorder="1" applyAlignment="1">
      <alignment vertical="center"/>
    </xf>
    <xf numFmtId="0" fontId="30" fillId="10" borderId="312" xfId="0" applyFont="1" applyFill="1" applyBorder="1" applyAlignment="1">
      <alignment vertical="center"/>
    </xf>
    <xf numFmtId="0" fontId="29" fillId="10" borderId="315" xfId="0" applyFont="1" applyFill="1" applyBorder="1" applyAlignment="1">
      <alignment horizontal="left" vertical="center" wrapText="1" indent="1"/>
    </xf>
    <xf numFmtId="0" fontId="29" fillId="10" borderId="319" xfId="0" applyFont="1" applyFill="1" applyBorder="1" applyAlignment="1">
      <alignment horizontal="left" vertical="center" wrapText="1" indent="1"/>
    </xf>
    <xf numFmtId="0" fontId="29" fillId="10" borderId="321" xfId="0" applyFont="1" applyFill="1" applyBorder="1" applyAlignment="1">
      <alignment horizontal="left" vertical="center" wrapText="1" indent="1"/>
    </xf>
    <xf numFmtId="0" fontId="65" fillId="10" borderId="169" xfId="0" applyFont="1" applyFill="1" applyBorder="1" applyAlignment="1">
      <alignment horizontal="center" vertical="center"/>
    </xf>
    <xf numFmtId="0" fontId="65" fillId="10" borderId="21" xfId="0" applyFont="1" applyFill="1" applyBorder="1" applyAlignment="1">
      <alignment horizontal="center" vertical="center"/>
    </xf>
    <xf numFmtId="0" fontId="65" fillId="10" borderId="62" xfId="0" applyFont="1" applyFill="1" applyBorder="1" applyAlignment="1">
      <alignment horizontal="center" vertical="center"/>
    </xf>
    <xf numFmtId="0" fontId="65" fillId="10" borderId="175" xfId="0" applyFont="1" applyFill="1" applyBorder="1" applyAlignment="1">
      <alignment horizontal="center" vertical="center"/>
    </xf>
    <xf numFmtId="0" fontId="65" fillId="10" borderId="178" xfId="0" applyFont="1" applyFill="1" applyBorder="1" applyAlignment="1">
      <alignment horizontal="center" vertical="center"/>
    </xf>
    <xf numFmtId="0" fontId="32" fillId="0" borderId="2" xfId="0" applyFont="1" applyBorder="1" applyAlignment="1">
      <alignment horizontal="left" vertical="center" wrapText="1"/>
    </xf>
    <xf numFmtId="0" fontId="32" fillId="0" borderId="12" xfId="0" applyFont="1" applyBorder="1" applyAlignment="1">
      <alignment horizontal="left" vertical="center" wrapText="1"/>
    </xf>
    <xf numFmtId="0" fontId="32" fillId="0" borderId="3" xfId="0" applyFont="1" applyBorder="1" applyAlignment="1">
      <alignment horizontal="left" vertical="center" wrapText="1"/>
    </xf>
    <xf numFmtId="0" fontId="65" fillId="12" borderId="20" xfId="0" applyFont="1" applyFill="1" applyBorder="1" applyAlignment="1">
      <alignment horizontal="left" vertical="center" wrapText="1"/>
    </xf>
    <xf numFmtId="0" fontId="65" fillId="12" borderId="23" xfId="0" applyFont="1" applyFill="1" applyBorder="1" applyAlignment="1">
      <alignment horizontal="left" vertical="center" wrapText="1"/>
    </xf>
    <xf numFmtId="0" fontId="65" fillId="12" borderId="21" xfId="0" applyFont="1" applyFill="1" applyBorder="1" applyAlignment="1">
      <alignment horizontal="center" vertical="center"/>
    </xf>
    <xf numFmtId="0" fontId="65" fillId="12" borderId="22" xfId="0" applyFont="1" applyFill="1" applyBorder="1" applyAlignment="1">
      <alignment horizontal="center" vertical="center"/>
    </xf>
    <xf numFmtId="0" fontId="65" fillId="12" borderId="25" xfId="0" applyFont="1" applyFill="1" applyBorder="1" applyAlignment="1">
      <alignment horizontal="center" vertical="center"/>
    </xf>
    <xf numFmtId="0" fontId="65" fillId="10" borderId="59" xfId="0" applyFont="1" applyFill="1" applyBorder="1" applyAlignment="1">
      <alignment horizontal="left" vertical="center" wrapText="1"/>
    </xf>
    <xf numFmtId="0" fontId="65" fillId="10" borderId="93" xfId="0" applyFont="1" applyFill="1" applyBorder="1" applyAlignment="1">
      <alignment horizontal="left" vertical="center" wrapText="1"/>
    </xf>
    <xf numFmtId="0" fontId="32" fillId="0" borderId="1" xfId="0" applyFont="1" applyBorder="1" applyAlignment="1">
      <alignment horizontal="left" vertical="center" wrapText="1"/>
    </xf>
    <xf numFmtId="0" fontId="29" fillId="12" borderId="59" xfId="0" applyFont="1" applyFill="1" applyBorder="1" applyAlignment="1">
      <alignment vertical="center" wrapText="1"/>
    </xf>
    <xf numFmtId="0" fontId="29" fillId="12" borderId="93" xfId="0" applyFont="1" applyFill="1" applyBorder="1" applyAlignment="1">
      <alignment vertical="center" wrapText="1"/>
    </xf>
    <xf numFmtId="0" fontId="29" fillId="12" borderId="182" xfId="0" applyFont="1" applyFill="1" applyBorder="1" applyAlignment="1">
      <alignment horizontal="center" vertical="center"/>
    </xf>
    <xf numFmtId="0" fontId="29" fillId="12" borderId="201" xfId="0" applyFont="1" applyFill="1" applyBorder="1" applyAlignment="1">
      <alignment horizontal="center" vertical="center"/>
    </xf>
    <xf numFmtId="0" fontId="29" fillId="12" borderId="172" xfId="0" applyFont="1" applyFill="1" applyBorder="1" applyAlignment="1">
      <alignment horizontal="center" vertical="center"/>
    </xf>
    <xf numFmtId="0" fontId="29" fillId="12" borderId="64" xfId="0" applyFont="1" applyFill="1" applyBorder="1" applyAlignment="1">
      <alignment horizontal="center" vertical="center"/>
    </xf>
    <xf numFmtId="0" fontId="18" fillId="0" borderId="1" xfId="0" applyFont="1" applyBorder="1" applyAlignment="1">
      <alignment horizontal="left" vertical="center" wrapText="1"/>
    </xf>
    <xf numFmtId="0" fontId="18" fillId="10" borderId="59" xfId="0" applyFont="1" applyFill="1" applyBorder="1" applyAlignment="1">
      <alignment horizontal="left" vertical="center"/>
    </xf>
    <xf numFmtId="0" fontId="18" fillId="10" borderId="192" xfId="0" applyFont="1" applyFill="1" applyBorder="1" applyAlignment="1">
      <alignment horizontal="left" vertical="center"/>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15" fillId="0" borderId="15" xfId="0" applyFont="1" applyBorder="1" applyAlignment="1">
      <alignment horizontal="left" vertical="top" wrapText="1"/>
    </xf>
    <xf numFmtId="0" fontId="15" fillId="0" borderId="17" xfId="0" applyFont="1" applyBorder="1" applyAlignment="1">
      <alignment horizontal="left" vertical="top" wrapText="1"/>
    </xf>
    <xf numFmtId="0" fontId="15" fillId="0" borderId="0" xfId="0" applyFont="1" applyAlignment="1">
      <alignment horizontal="left" vertical="top" wrapText="1"/>
    </xf>
    <xf numFmtId="0" fontId="15" fillId="0" borderId="6" xfId="0" applyFont="1" applyBorder="1" applyAlignment="1">
      <alignment horizontal="left" vertical="top" wrapText="1"/>
    </xf>
    <xf numFmtId="0" fontId="14" fillId="10" borderId="172" xfId="0" applyFont="1" applyFill="1" applyBorder="1" applyAlignment="1">
      <alignment horizontal="center" vertical="center"/>
    </xf>
    <xf numFmtId="0" fontId="14" fillId="10" borderId="64" xfId="0" applyFont="1" applyFill="1" applyBorder="1" applyAlignment="1">
      <alignment horizontal="center" vertical="center"/>
    </xf>
    <xf numFmtId="0" fontId="14" fillId="10" borderId="65" xfId="0" applyFont="1" applyFill="1" applyBorder="1" applyAlignment="1">
      <alignment horizontal="center" vertical="center"/>
    </xf>
    <xf numFmtId="0" fontId="15" fillId="0" borderId="8" xfId="0" applyFont="1" applyBorder="1" applyAlignment="1">
      <alignment horizontal="left" vertical="top" wrapText="1"/>
    </xf>
    <xf numFmtId="0" fontId="15" fillId="0" borderId="9" xfId="0" applyFont="1" applyBorder="1" applyAlignment="1">
      <alignment horizontal="left" vertical="top" wrapText="1"/>
    </xf>
    <xf numFmtId="0" fontId="15" fillId="0" borderId="7" xfId="0" applyFont="1" applyBorder="1" applyAlignment="1">
      <alignment horizontal="left" vertical="top" wrapText="1"/>
    </xf>
    <xf numFmtId="0" fontId="17" fillId="0" borderId="0" xfId="0" applyFont="1" applyAlignment="1">
      <alignment horizontal="left" vertical="center"/>
    </xf>
  </cellXfs>
  <cellStyles count="32">
    <cellStyle name="Comma" xfId="21" builtinId="3"/>
    <cellStyle name="Followed Hyperlink" xfId="22" builtinId="9" customBuiltin="1"/>
    <cellStyle name="Hyperlink" xfId="5" builtinId="8" customBuiltin="1"/>
    <cellStyle name="Normal" xfId="0" builtinId="0"/>
    <cellStyle name="Normal 10" xfId="24" xr:uid="{880801DD-727F-4662-8147-9622FACB0725}"/>
    <cellStyle name="Normal 2" xfId="2" xr:uid="{00000000-0005-0000-0000-000004000000}"/>
    <cellStyle name="Normal 2 3" xfId="28" xr:uid="{5CCEB228-CF62-44C8-B9F8-D8186F9EBA77}"/>
    <cellStyle name="Normal 26" xfId="7" xr:uid="{00000000-0005-0000-0000-000005000000}"/>
    <cellStyle name="Normal 27" xfId="9" xr:uid="{00000000-0005-0000-0000-000006000000}"/>
    <cellStyle name="Normal 28" xfId="11" xr:uid="{00000000-0005-0000-0000-000007000000}"/>
    <cellStyle name="Normal 30" xfId="6" xr:uid="{00000000-0005-0000-0000-000008000000}"/>
    <cellStyle name="Normal 31" xfId="8" xr:uid="{00000000-0005-0000-0000-000009000000}"/>
    <cellStyle name="Normal 32" xfId="10" xr:uid="{00000000-0005-0000-0000-00000A000000}"/>
    <cellStyle name="Normal 33" xfId="12" xr:uid="{00000000-0005-0000-0000-00000B000000}"/>
    <cellStyle name="Normal 34" xfId="13" xr:uid="{00000000-0005-0000-0000-00000C000000}"/>
    <cellStyle name="Normal 35" xfId="14" xr:uid="{00000000-0005-0000-0000-00000D000000}"/>
    <cellStyle name="Normal 36" xfId="15" xr:uid="{00000000-0005-0000-0000-00000E000000}"/>
    <cellStyle name="Normal 39" xfId="16" xr:uid="{00000000-0005-0000-0000-00000F000000}"/>
    <cellStyle name="Normal 40" xfId="17" xr:uid="{00000000-0005-0000-0000-000010000000}"/>
    <cellStyle name="Normal 41" xfId="19" xr:uid="{00000000-0005-0000-0000-000011000000}"/>
    <cellStyle name="Normal 42" xfId="18" xr:uid="{00000000-0005-0000-0000-000012000000}"/>
    <cellStyle name="Normal 43" xfId="1" xr:uid="{00000000-0005-0000-0000-000013000000}"/>
    <cellStyle name="Normal_last year excel compiled sec02_a276" xfId="4" xr:uid="{00000000-0005-0000-0000-000014000000}"/>
    <cellStyle name="Normal_Section 2 Titles" xfId="3" xr:uid="{00000000-0005-0000-0000-000015000000}"/>
    <cellStyle name="Normal_section01" xfId="20" xr:uid="{00000000-0005-0000-0000-000016000000}"/>
    <cellStyle name="Normal_Sheet1" xfId="27" xr:uid="{BBEC540F-4A2A-4753-8A1A-2C947E0B4F4C}"/>
    <cellStyle name="Normal_Sheet2" xfId="29" xr:uid="{E9159633-974F-49F4-8C6F-05B43C426B3F}"/>
    <cellStyle name="Normal_Sheet4" xfId="30" xr:uid="{3A45A13A-B467-4FCF-A6A3-1442FF828C90}"/>
    <cellStyle name="Normal_SPSS.SY13-18" xfId="31" xr:uid="{4631798C-3129-41E3-AA51-1C2231C1F31A}"/>
    <cellStyle name="Percent" xfId="23" builtinId="5"/>
    <cellStyle name="Percent 2" xfId="25" xr:uid="{5D6E42E4-79E4-483B-AEE0-FD7BD2225AAC}"/>
    <cellStyle name="Percent 5" xfId="26" xr:uid="{E2EC9C3C-3C07-4628-A6FA-9658DB78B4E4}"/>
  </cellStyles>
  <dxfs count="0"/>
  <tableStyles count="0" defaultTableStyle="TableStyleMedium2" defaultPivotStyle="PivotStyleLight16"/>
  <colors>
    <mruColors>
      <color rgb="FF0044CC"/>
      <color rgb="FF4F5838"/>
      <color rgb="FF6D7B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theme/theme1.xml><?xml version="1.0" encoding="utf-8"?>
<a:theme xmlns:a="http://schemas.openxmlformats.org/drawingml/2006/main" name="STRAT II">
  <a:themeElements>
    <a:clrScheme name="STRAT II">
      <a:dk1>
        <a:sysClr val="windowText" lastClr="000000"/>
      </a:dk1>
      <a:lt1>
        <a:srgbClr val="FFFFFF"/>
      </a:lt1>
      <a:dk2>
        <a:srgbClr val="94B6D2"/>
      </a:dk2>
      <a:lt2>
        <a:srgbClr val="DD8047"/>
      </a:lt2>
      <a:accent1>
        <a:srgbClr val="A5AB81"/>
      </a:accent1>
      <a:accent2>
        <a:srgbClr val="D8B25C"/>
      </a:accent2>
      <a:accent3>
        <a:srgbClr val="7BA79D"/>
      </a:accent3>
      <a:accent4>
        <a:srgbClr val="9AA977"/>
      </a:accent4>
      <a:accent5>
        <a:srgbClr val="7BA8A9"/>
      </a:accent5>
      <a:accent6>
        <a:srgbClr val="907E8C"/>
      </a:accent6>
      <a:hlink>
        <a:srgbClr val="6AA07E"/>
      </a:hlink>
      <a:folHlink>
        <a:srgbClr val="A5826D"/>
      </a:folHlink>
    </a:clrScheme>
    <a:fontScheme name="Strat Plan">
      <a:majorFont>
        <a:latin typeface="HawnHelv"/>
        <a:ea typeface=""/>
        <a:cs typeface=""/>
      </a:majorFont>
      <a:minorFont>
        <a:latin typeface="HawnHelv"/>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17"/>
  <sheetViews>
    <sheetView tabSelected="1" topLeftCell="A30" workbookViewId="0">
      <selection activeCell="C22" sqref="C22"/>
    </sheetView>
  </sheetViews>
  <sheetFormatPr defaultColWidth="9" defaultRowHeight="13"/>
  <cols>
    <col min="1" max="1" width="13.75" style="101" customWidth="1"/>
    <col min="2" max="2" width="78.08203125" style="1" customWidth="1"/>
    <col min="3" max="3" width="10.75" style="1" customWidth="1"/>
    <col min="4" max="16384" width="9" style="1"/>
  </cols>
  <sheetData>
    <row r="1" spans="1:4" ht="38.15" customHeight="1">
      <c r="A1" s="1360">
        <v>6</v>
      </c>
      <c r="B1" s="1361" t="s">
        <v>1875</v>
      </c>
    </row>
    <row r="2" spans="1:4" ht="25" customHeight="1">
      <c r="A2" s="3825" t="s">
        <v>806</v>
      </c>
      <c r="B2" s="3826"/>
    </row>
    <row r="3" spans="1:4" ht="15">
      <c r="A3" s="97"/>
      <c r="B3" s="2"/>
    </row>
    <row r="4" spans="1:4" ht="15">
      <c r="A4" s="98"/>
      <c r="B4" s="2"/>
    </row>
    <row r="5" spans="1:4" ht="25" customHeight="1">
      <c r="A5" s="105" t="s">
        <v>805</v>
      </c>
      <c r="B5" s="61" t="s">
        <v>0</v>
      </c>
    </row>
    <row r="6" spans="1:4" ht="20.149999999999999" customHeight="1">
      <c r="A6" s="3500" t="s">
        <v>1</v>
      </c>
      <c r="B6" s="2833" t="s">
        <v>884</v>
      </c>
    </row>
    <row r="7" spans="1:4" ht="14">
      <c r="A7" s="3500"/>
      <c r="B7" s="60"/>
    </row>
    <row r="8" spans="1:4" ht="25" customHeight="1">
      <c r="A8" s="3501"/>
      <c r="B8" s="104" t="s">
        <v>979</v>
      </c>
    </row>
    <row r="9" spans="1:4" ht="22.5">
      <c r="A9" s="3502" t="s">
        <v>978</v>
      </c>
      <c r="B9" s="3584" t="s">
        <v>4557</v>
      </c>
      <c r="C9" s="126" t="s">
        <v>2008</v>
      </c>
      <c r="D9" s="3505"/>
    </row>
    <row r="10" spans="1:4" ht="22.5">
      <c r="A10" s="3502" t="s">
        <v>984</v>
      </c>
      <c r="B10" s="3584" t="s">
        <v>4558</v>
      </c>
      <c r="C10" s="126" t="s">
        <v>2008</v>
      </c>
      <c r="D10" s="3505"/>
    </row>
    <row r="11" spans="1:4" ht="28">
      <c r="A11" s="3502" t="s">
        <v>985</v>
      </c>
      <c r="B11" s="3584" t="s">
        <v>4559</v>
      </c>
      <c r="C11" s="126" t="s">
        <v>2008</v>
      </c>
      <c r="D11" s="3505"/>
    </row>
    <row r="12" spans="1:4" ht="30">
      <c r="A12" s="3502" t="s">
        <v>986</v>
      </c>
      <c r="B12" s="3584" t="s">
        <v>4560</v>
      </c>
      <c r="C12" s="126" t="s">
        <v>2008</v>
      </c>
      <c r="D12" s="3506"/>
    </row>
    <row r="13" spans="1:4" ht="22.5">
      <c r="A13" s="3502" t="s">
        <v>987</v>
      </c>
      <c r="B13" s="3584" t="s">
        <v>4561</v>
      </c>
      <c r="C13" s="126" t="s">
        <v>2008</v>
      </c>
      <c r="D13" s="3505"/>
    </row>
    <row r="14" spans="1:4" ht="30">
      <c r="A14" s="3502" t="s">
        <v>988</v>
      </c>
      <c r="B14" s="2824" t="s">
        <v>4413</v>
      </c>
      <c r="C14" s="126" t="s">
        <v>2008</v>
      </c>
      <c r="D14" s="3506"/>
    </row>
    <row r="15" spans="1:4" ht="30">
      <c r="A15" s="3502" t="s">
        <v>989</v>
      </c>
      <c r="B15" s="2824" t="s">
        <v>1556</v>
      </c>
      <c r="C15" s="126"/>
      <c r="D15" s="3506"/>
    </row>
    <row r="16" spans="1:4" ht="30">
      <c r="A16" s="3502" t="s">
        <v>990</v>
      </c>
      <c r="B16" s="2824" t="s">
        <v>1557</v>
      </c>
      <c r="D16" s="3506"/>
    </row>
    <row r="17" spans="1:4" ht="30">
      <c r="A17" s="3502" t="s">
        <v>991</v>
      </c>
      <c r="B17" s="2824" t="s">
        <v>1558</v>
      </c>
      <c r="C17" s="126"/>
      <c r="D17" s="3506"/>
    </row>
    <row r="18" spans="1:4" ht="22.5">
      <c r="A18" s="3502" t="s">
        <v>992</v>
      </c>
      <c r="B18" s="3584" t="s">
        <v>4562</v>
      </c>
      <c r="C18" s="126" t="s">
        <v>2008</v>
      </c>
      <c r="D18" s="3505"/>
    </row>
    <row r="19" spans="1:4" ht="30">
      <c r="A19" s="3502" t="s">
        <v>993</v>
      </c>
      <c r="B19" s="3584" t="s">
        <v>4563</v>
      </c>
      <c r="C19" s="126" t="s">
        <v>2008</v>
      </c>
      <c r="D19" s="3506"/>
    </row>
    <row r="20" spans="1:4" ht="22.5">
      <c r="A20" s="3502" t="s">
        <v>994</v>
      </c>
      <c r="B20" s="2824" t="s">
        <v>4376</v>
      </c>
      <c r="C20" s="126" t="s">
        <v>2008</v>
      </c>
      <c r="D20" s="3505"/>
    </row>
    <row r="21" spans="1:4" ht="22.5">
      <c r="A21" s="3502" t="s">
        <v>995</v>
      </c>
      <c r="B21" s="2824" t="s">
        <v>4377</v>
      </c>
      <c r="C21" s="126" t="s">
        <v>2008</v>
      </c>
      <c r="D21" s="3505"/>
    </row>
    <row r="22" spans="1:4" ht="22.5">
      <c r="A22" s="3502" t="s">
        <v>996</v>
      </c>
      <c r="B22" s="3584" t="s">
        <v>4550</v>
      </c>
      <c r="C22" s="126" t="s">
        <v>2008</v>
      </c>
      <c r="D22" s="3505"/>
    </row>
    <row r="23" spans="1:4" ht="30">
      <c r="A23" s="3502" t="s">
        <v>1043</v>
      </c>
      <c r="B23" s="2832" t="s">
        <v>1879</v>
      </c>
      <c r="D23" s="3506"/>
    </row>
    <row r="24" spans="1:4" ht="30">
      <c r="A24" s="3502" t="s">
        <v>1044</v>
      </c>
      <c r="B24" s="2832" t="s">
        <v>1880</v>
      </c>
      <c r="D24" s="3506"/>
    </row>
    <row r="25" spans="1:4" ht="30">
      <c r="A25" s="3502" t="s">
        <v>1045</v>
      </c>
      <c r="B25" s="2824" t="s">
        <v>1881</v>
      </c>
      <c r="D25" s="3506"/>
    </row>
    <row r="26" spans="1:4" ht="30">
      <c r="A26" s="3502" t="s">
        <v>1046</v>
      </c>
      <c r="B26" s="2824" t="s">
        <v>1882</v>
      </c>
      <c r="D26" s="3506"/>
    </row>
    <row r="27" spans="1:4" ht="22.5">
      <c r="A27" s="3502" t="s">
        <v>1047</v>
      </c>
      <c r="B27" s="2824" t="s">
        <v>1883</v>
      </c>
      <c r="D27" s="3505"/>
    </row>
    <row r="28" spans="1:4" ht="30">
      <c r="A28" s="3502" t="s">
        <v>1048</v>
      </c>
      <c r="B28" s="2824" t="s">
        <v>1884</v>
      </c>
      <c r="D28" s="3506"/>
    </row>
    <row r="29" spans="1:4" ht="30">
      <c r="A29" s="3502" t="s">
        <v>1049</v>
      </c>
      <c r="B29" s="2824" t="s">
        <v>1885</v>
      </c>
      <c r="D29" s="3506"/>
    </row>
    <row r="30" spans="1:4" ht="30">
      <c r="A30" s="3502" t="s">
        <v>1050</v>
      </c>
      <c r="B30" s="2824" t="s">
        <v>1886</v>
      </c>
      <c r="D30" s="3506"/>
    </row>
    <row r="31" spans="1:4" ht="30">
      <c r="A31" s="3502" t="s">
        <v>1051</v>
      </c>
      <c r="B31" s="2824" t="s">
        <v>1887</v>
      </c>
      <c r="D31" s="3506"/>
    </row>
    <row r="32" spans="1:4" ht="30">
      <c r="A32" s="3502" t="s">
        <v>1052</v>
      </c>
      <c r="B32" s="2824" t="s">
        <v>1888</v>
      </c>
      <c r="D32" s="3506"/>
    </row>
    <row r="33" spans="1:4" ht="30">
      <c r="A33" s="3502" t="s">
        <v>1053</v>
      </c>
      <c r="B33" s="2824" t="s">
        <v>1889</v>
      </c>
      <c r="D33" s="3506"/>
    </row>
    <row r="34" spans="1:4" ht="14">
      <c r="A34" s="3502"/>
      <c r="B34" s="34"/>
    </row>
    <row r="35" spans="1:4" ht="25" customHeight="1">
      <c r="A35" s="3501"/>
      <c r="B35" s="1732" t="s">
        <v>980</v>
      </c>
    </row>
    <row r="36" spans="1:4" ht="22.5">
      <c r="A36" s="3502" t="s">
        <v>1054</v>
      </c>
      <c r="B36" s="2824" t="s">
        <v>4575</v>
      </c>
      <c r="C36" s="126" t="s">
        <v>2008</v>
      </c>
      <c r="D36" s="3505"/>
    </row>
    <row r="37" spans="1:4" ht="22.5">
      <c r="A37" s="3502" t="s">
        <v>1055</v>
      </c>
      <c r="B37" s="2831" t="s">
        <v>1607</v>
      </c>
      <c r="C37" s="126"/>
      <c r="D37" s="3505"/>
    </row>
    <row r="38" spans="1:4" ht="22.5">
      <c r="A38" s="3502" t="s">
        <v>1056</v>
      </c>
      <c r="B38" s="2831" t="s">
        <v>1606</v>
      </c>
      <c r="C38" s="126"/>
      <c r="D38" s="3505"/>
    </row>
    <row r="39" spans="1:4" ht="22.5">
      <c r="A39" s="3502" t="s">
        <v>1057</v>
      </c>
      <c r="B39" s="2826" t="s">
        <v>789</v>
      </c>
      <c r="D39" s="3505"/>
    </row>
    <row r="40" spans="1:4" ht="22.5">
      <c r="A40" s="3502" t="s">
        <v>1058</v>
      </c>
      <c r="B40" s="2826" t="s">
        <v>790</v>
      </c>
      <c r="D40" s="3505"/>
    </row>
    <row r="41" spans="1:4" ht="22.5">
      <c r="A41" s="3502" t="s">
        <v>1059</v>
      </c>
      <c r="B41" s="2822" t="s">
        <v>2148</v>
      </c>
      <c r="C41" s="126" t="s">
        <v>2008</v>
      </c>
      <c r="D41" s="3505"/>
    </row>
    <row r="42" spans="1:4" ht="22.5">
      <c r="A42" s="3502" t="s">
        <v>1060</v>
      </c>
      <c r="B42" s="2822" t="s">
        <v>2276</v>
      </c>
      <c r="C42" s="126" t="s">
        <v>2008</v>
      </c>
      <c r="D42" s="3505"/>
    </row>
    <row r="43" spans="1:4" ht="22.5">
      <c r="A43" s="3502" t="s">
        <v>1061</v>
      </c>
      <c r="B43" s="2822" t="s">
        <v>2277</v>
      </c>
      <c r="C43" s="126" t="s">
        <v>2008</v>
      </c>
      <c r="D43" s="3505"/>
    </row>
    <row r="44" spans="1:4" ht="22.5">
      <c r="A44" s="3502" t="s">
        <v>1062</v>
      </c>
      <c r="B44" s="2829" t="s">
        <v>1663</v>
      </c>
      <c r="C44" s="126"/>
      <c r="D44" s="3505"/>
    </row>
    <row r="45" spans="1:4" ht="22.5">
      <c r="A45" s="3502" t="s">
        <v>1063</v>
      </c>
      <c r="B45" s="2827" t="s">
        <v>1664</v>
      </c>
      <c r="C45" s="126"/>
      <c r="D45" s="3505"/>
    </row>
    <row r="46" spans="1:4" ht="22.5">
      <c r="A46" s="3502" t="s">
        <v>1064</v>
      </c>
      <c r="B46" s="2827" t="s">
        <v>1665</v>
      </c>
      <c r="C46" s="126"/>
      <c r="D46" s="3505"/>
    </row>
    <row r="47" spans="1:4" ht="30">
      <c r="A47" s="3502" t="s">
        <v>1065</v>
      </c>
      <c r="B47" s="2827" t="s">
        <v>1666</v>
      </c>
      <c r="C47" s="126"/>
      <c r="D47" s="3506"/>
    </row>
    <row r="48" spans="1:4" ht="22.5">
      <c r="A48" s="3502" t="s">
        <v>1066</v>
      </c>
      <c r="B48" s="2827" t="s">
        <v>1667</v>
      </c>
      <c r="C48" s="126"/>
      <c r="D48" s="3505"/>
    </row>
    <row r="49" spans="1:4" ht="22.5">
      <c r="A49" s="3502" t="s">
        <v>1067</v>
      </c>
      <c r="B49" s="2827" t="s">
        <v>1668</v>
      </c>
      <c r="C49" s="126"/>
      <c r="D49" s="3505"/>
    </row>
    <row r="50" spans="1:4" ht="22.5">
      <c r="A50" s="3502" t="s">
        <v>1068</v>
      </c>
      <c r="B50" s="2830" t="s">
        <v>1669</v>
      </c>
      <c r="C50" s="126"/>
      <c r="D50" s="3505"/>
    </row>
    <row r="51" spans="1:4" ht="22.5">
      <c r="A51" s="3502" t="s">
        <v>1069</v>
      </c>
      <c r="B51" s="2827" t="s">
        <v>1670</v>
      </c>
      <c r="C51" s="126"/>
      <c r="D51" s="3505"/>
    </row>
    <row r="52" spans="1:4" ht="22.5">
      <c r="A52" s="3502" t="s">
        <v>1070</v>
      </c>
      <c r="B52" s="2827" t="s">
        <v>1671</v>
      </c>
      <c r="C52" s="126"/>
      <c r="D52" s="3505"/>
    </row>
    <row r="53" spans="1:4" ht="22.5">
      <c r="A53" s="3502" t="s">
        <v>1071</v>
      </c>
      <c r="B53" s="2827" t="s">
        <v>1672</v>
      </c>
      <c r="C53" s="126"/>
      <c r="D53" s="3505"/>
    </row>
    <row r="54" spans="1:4" ht="22.5">
      <c r="A54" s="3502" t="s">
        <v>1072</v>
      </c>
      <c r="B54" s="2827" t="s">
        <v>1673</v>
      </c>
      <c r="C54" s="126"/>
      <c r="D54" s="3505"/>
    </row>
    <row r="55" spans="1:4" ht="30">
      <c r="A55" s="3502" t="s">
        <v>1073</v>
      </c>
      <c r="B55" s="2827" t="s">
        <v>1674</v>
      </c>
      <c r="C55" s="126"/>
      <c r="D55" s="3506"/>
    </row>
    <row r="56" spans="1:4" ht="22.5">
      <c r="A56" s="3502" t="s">
        <v>1074</v>
      </c>
      <c r="B56" s="2827" t="s">
        <v>1675</v>
      </c>
      <c r="C56" s="126"/>
      <c r="D56" s="3505"/>
    </row>
    <row r="57" spans="1:4" ht="22.5">
      <c r="A57" s="3502" t="s">
        <v>1075</v>
      </c>
      <c r="B57" s="2827" t="s">
        <v>1676</v>
      </c>
      <c r="C57" s="126"/>
      <c r="D57" s="3505"/>
    </row>
    <row r="58" spans="1:4" ht="22.5">
      <c r="A58" s="3502" t="s">
        <v>1076</v>
      </c>
      <c r="B58" s="2827" t="s">
        <v>1677</v>
      </c>
      <c r="C58" s="126"/>
      <c r="D58" s="3505"/>
    </row>
    <row r="59" spans="1:4" ht="22.5">
      <c r="A59" s="3502" t="s">
        <v>1077</v>
      </c>
      <c r="B59" s="2827" t="s">
        <v>1678</v>
      </c>
      <c r="C59" s="126"/>
      <c r="D59" s="3505"/>
    </row>
    <row r="60" spans="1:4" ht="22.5">
      <c r="A60" s="3502" t="s">
        <v>1078</v>
      </c>
      <c r="B60" s="2827" t="s">
        <v>1679</v>
      </c>
      <c r="C60" s="126"/>
      <c r="D60" s="3505"/>
    </row>
    <row r="61" spans="1:4" ht="22.5">
      <c r="A61" s="3502" t="s">
        <v>1079</v>
      </c>
      <c r="B61" s="2829" t="s">
        <v>1680</v>
      </c>
      <c r="C61" s="126"/>
      <c r="D61" s="3505"/>
    </row>
    <row r="62" spans="1:4" ht="30">
      <c r="A62" s="3502" t="s">
        <v>1080</v>
      </c>
      <c r="B62" s="2827" t="s">
        <v>844</v>
      </c>
      <c r="D62" s="3506"/>
    </row>
    <row r="63" spans="1:4" ht="30">
      <c r="A63" s="3502" t="s">
        <v>1081</v>
      </c>
      <c r="B63" s="2827" t="s">
        <v>846</v>
      </c>
      <c r="D63" s="3506"/>
    </row>
    <row r="64" spans="1:4" ht="30">
      <c r="A64" s="3502" t="s">
        <v>1082</v>
      </c>
      <c r="B64" s="2827" t="s">
        <v>847</v>
      </c>
      <c r="D64" s="3506"/>
    </row>
    <row r="65" spans="1:4" ht="30">
      <c r="A65" s="3502" t="s">
        <v>1083</v>
      </c>
      <c r="B65" s="2827" t="s">
        <v>848</v>
      </c>
      <c r="D65" s="3506"/>
    </row>
    <row r="66" spans="1:4" ht="30">
      <c r="A66" s="3502" t="s">
        <v>1084</v>
      </c>
      <c r="B66" s="2827" t="s">
        <v>849</v>
      </c>
      <c r="D66" s="3506"/>
    </row>
    <row r="67" spans="1:4" ht="30">
      <c r="A67" s="3502" t="s">
        <v>1085</v>
      </c>
      <c r="B67" s="2826" t="s">
        <v>850</v>
      </c>
      <c r="D67" s="3506"/>
    </row>
    <row r="68" spans="1:4" ht="30">
      <c r="A68" s="3502" t="s">
        <v>1086</v>
      </c>
      <c r="B68" s="2821" t="s">
        <v>867</v>
      </c>
      <c r="D68" s="3506"/>
    </row>
    <row r="69" spans="1:4" ht="30">
      <c r="A69" s="3502" t="s">
        <v>1087</v>
      </c>
      <c r="B69" s="2821" t="s">
        <v>869</v>
      </c>
      <c r="D69" s="3506"/>
    </row>
    <row r="70" spans="1:4" ht="30">
      <c r="A70" s="3502" t="s">
        <v>1088</v>
      </c>
      <c r="B70" s="2821" t="s">
        <v>974</v>
      </c>
      <c r="D70" s="3506"/>
    </row>
    <row r="71" spans="1:4" ht="30">
      <c r="A71" s="3502" t="s">
        <v>1089</v>
      </c>
      <c r="B71" s="2821" t="s">
        <v>975</v>
      </c>
      <c r="D71" s="3506"/>
    </row>
    <row r="72" spans="1:4" ht="22.5">
      <c r="A72" s="3502" t="s">
        <v>1090</v>
      </c>
      <c r="B72" s="2828" t="s">
        <v>976</v>
      </c>
      <c r="D72" s="3505"/>
    </row>
    <row r="73" spans="1:4" ht="14">
      <c r="A73" s="3502"/>
      <c r="B73" s="1733"/>
    </row>
    <row r="74" spans="1:4" ht="25" customHeight="1">
      <c r="A74" s="3501"/>
      <c r="B74" s="1732" t="s">
        <v>981</v>
      </c>
    </row>
    <row r="75" spans="1:4" ht="22.5">
      <c r="A75" s="3502" t="s">
        <v>1091</v>
      </c>
      <c r="B75" s="2822" t="s">
        <v>4368</v>
      </c>
      <c r="C75" s="126" t="s">
        <v>2008</v>
      </c>
      <c r="D75" s="3505"/>
    </row>
    <row r="76" spans="1:4" ht="22.5">
      <c r="A76" s="3502" t="s">
        <v>1092</v>
      </c>
      <c r="B76" s="2822" t="s">
        <v>4369</v>
      </c>
      <c r="C76" s="126" t="s">
        <v>2008</v>
      </c>
      <c r="D76" s="3505"/>
    </row>
    <row r="77" spans="1:4" ht="22.5">
      <c r="A77" s="3502" t="s">
        <v>1093</v>
      </c>
      <c r="B77" s="2822" t="s">
        <v>4370</v>
      </c>
      <c r="C77" s="126" t="s">
        <v>2008</v>
      </c>
      <c r="D77" s="3505"/>
    </row>
    <row r="78" spans="1:4" ht="22.5">
      <c r="A78" s="3502" t="s">
        <v>1094</v>
      </c>
      <c r="B78" s="2822" t="s">
        <v>4371</v>
      </c>
      <c r="C78" s="126" t="s">
        <v>2008</v>
      </c>
      <c r="D78" s="3505"/>
    </row>
    <row r="79" spans="1:4" ht="22.5">
      <c r="A79" s="3502" t="s">
        <v>1095</v>
      </c>
      <c r="B79" s="2822" t="s">
        <v>4372</v>
      </c>
      <c r="C79" s="126" t="s">
        <v>2008</v>
      </c>
      <c r="D79" s="3505"/>
    </row>
    <row r="80" spans="1:4" ht="22.5">
      <c r="A80" s="3502" t="s">
        <v>1096</v>
      </c>
      <c r="B80" s="2822" t="s">
        <v>4373</v>
      </c>
      <c r="C80" s="126" t="s">
        <v>2008</v>
      </c>
      <c r="D80" s="3505"/>
    </row>
    <row r="81" spans="1:4" ht="30">
      <c r="A81" s="3502" t="s">
        <v>1097</v>
      </c>
      <c r="B81" s="2821" t="s">
        <v>1118</v>
      </c>
      <c r="D81" s="3506"/>
    </row>
    <row r="82" spans="1:4" ht="30">
      <c r="A82" s="3502" t="s">
        <v>1098</v>
      </c>
      <c r="B82" s="2821" t="s">
        <v>4438</v>
      </c>
      <c r="D82" s="3506"/>
    </row>
    <row r="83" spans="1:4" ht="30">
      <c r="A83" s="3502" t="s">
        <v>1099</v>
      </c>
      <c r="B83" s="2822" t="s">
        <v>856</v>
      </c>
      <c r="D83" s="3506"/>
    </row>
    <row r="84" spans="1:4" ht="22.5">
      <c r="A84" s="3502" t="s">
        <v>1100</v>
      </c>
      <c r="B84" s="2822" t="s">
        <v>4374</v>
      </c>
      <c r="C84" s="126" t="s">
        <v>2008</v>
      </c>
      <c r="D84" s="3505"/>
    </row>
    <row r="85" spans="1:4" ht="22.5">
      <c r="A85" s="3502" t="s">
        <v>1101</v>
      </c>
      <c r="B85" s="2822" t="s">
        <v>4375</v>
      </c>
      <c r="C85" s="126" t="s">
        <v>2008</v>
      </c>
      <c r="D85" s="3505"/>
    </row>
    <row r="86" spans="1:4" ht="30">
      <c r="A86" s="3502" t="s">
        <v>1102</v>
      </c>
      <c r="B86" s="2825" t="s">
        <v>870</v>
      </c>
      <c r="D86" s="3506"/>
    </row>
    <row r="87" spans="1:4" ht="30">
      <c r="A87" s="3502" t="s">
        <v>1103</v>
      </c>
      <c r="B87" s="2826" t="s">
        <v>872</v>
      </c>
      <c r="D87" s="3506"/>
    </row>
    <row r="88" spans="1:4" ht="30">
      <c r="A88" s="3502" t="s">
        <v>1104</v>
      </c>
      <c r="B88" s="2826" t="s">
        <v>977</v>
      </c>
      <c r="D88" s="3506"/>
    </row>
    <row r="89" spans="1:4" ht="30">
      <c r="A89" s="3502" t="s">
        <v>1105</v>
      </c>
      <c r="B89" s="2821" t="s">
        <v>859</v>
      </c>
      <c r="D89" s="3506"/>
    </row>
    <row r="90" spans="1:4" ht="30">
      <c r="A90" s="3502" t="s">
        <v>1106</v>
      </c>
      <c r="B90" s="2821" t="s">
        <v>860</v>
      </c>
      <c r="D90" s="3506"/>
    </row>
    <row r="91" spans="1:4" ht="30">
      <c r="A91" s="3502" t="s">
        <v>1107</v>
      </c>
      <c r="B91" s="2821" t="s">
        <v>861</v>
      </c>
      <c r="D91" s="3506"/>
    </row>
    <row r="92" spans="1:4" ht="30">
      <c r="A92" s="3502" t="s">
        <v>1108</v>
      </c>
      <c r="B92" s="2821" t="s">
        <v>862</v>
      </c>
      <c r="D92" s="3506"/>
    </row>
    <row r="93" spans="1:4" ht="30">
      <c r="A93" s="3502" t="s">
        <v>1109</v>
      </c>
      <c r="B93" s="2821" t="s">
        <v>863</v>
      </c>
      <c r="D93" s="3506"/>
    </row>
    <row r="94" spans="1:4" ht="30">
      <c r="A94" s="3502" t="s">
        <v>1110</v>
      </c>
      <c r="B94" s="2821" t="s">
        <v>864</v>
      </c>
      <c r="D94" s="3506"/>
    </row>
    <row r="95" spans="1:4" ht="30">
      <c r="A95" s="3502" t="s">
        <v>1111</v>
      </c>
      <c r="B95" s="2821" t="s">
        <v>865</v>
      </c>
      <c r="D95" s="3506"/>
    </row>
    <row r="96" spans="1:4" ht="30">
      <c r="A96" s="3502" t="s">
        <v>1112</v>
      </c>
      <c r="B96" s="2821" t="s">
        <v>858</v>
      </c>
      <c r="D96" s="3506"/>
    </row>
    <row r="97" spans="1:4" ht="30">
      <c r="A97" s="3502" t="s">
        <v>1113</v>
      </c>
      <c r="B97" s="2822" t="s">
        <v>855</v>
      </c>
      <c r="D97" s="3506"/>
    </row>
    <row r="98" spans="1:4" ht="14">
      <c r="A98" s="3502"/>
      <c r="B98" s="103"/>
    </row>
    <row r="99" spans="1:4" ht="25" customHeight="1">
      <c r="A99" s="3501"/>
      <c r="B99" s="1732" t="s">
        <v>982</v>
      </c>
    </row>
    <row r="100" spans="1:4" ht="30">
      <c r="A100" s="3503" t="s">
        <v>1114</v>
      </c>
      <c r="B100" s="2823" t="s">
        <v>1681</v>
      </c>
      <c r="C100" s="126"/>
      <c r="D100" s="3506"/>
    </row>
    <row r="101" spans="1:4" ht="22.5">
      <c r="A101" s="3503" t="s">
        <v>1115</v>
      </c>
      <c r="B101" s="2823" t="s">
        <v>1682</v>
      </c>
      <c r="C101" s="126"/>
      <c r="D101" s="3505"/>
    </row>
    <row r="102" spans="1:4" ht="30">
      <c r="A102" s="3503" t="s">
        <v>1961</v>
      </c>
      <c r="B102" s="2823" t="s">
        <v>1683</v>
      </c>
      <c r="C102" s="126"/>
      <c r="D102" s="3506"/>
    </row>
    <row r="103" spans="1:4" ht="22.5">
      <c r="A103" s="3503" t="s">
        <v>1962</v>
      </c>
      <c r="B103" s="2823" t="s">
        <v>1684</v>
      </c>
      <c r="C103" s="126"/>
      <c r="D103" s="3505"/>
    </row>
    <row r="104" spans="1:4" ht="22.5">
      <c r="A104" s="3503" t="s">
        <v>1963</v>
      </c>
      <c r="B104" s="2823" t="s">
        <v>1685</v>
      </c>
      <c r="C104" s="126"/>
      <c r="D104" s="3505"/>
    </row>
    <row r="105" spans="1:4" ht="28">
      <c r="A105" s="3503" t="s">
        <v>1964</v>
      </c>
      <c r="B105" s="2823" t="s">
        <v>1686</v>
      </c>
      <c r="C105" s="126"/>
    </row>
    <row r="106" spans="1:4" ht="30">
      <c r="A106" s="3503" t="s">
        <v>1965</v>
      </c>
      <c r="B106" s="2823" t="s">
        <v>1687</v>
      </c>
      <c r="C106" s="126"/>
      <c r="D106" s="3506"/>
    </row>
    <row r="107" spans="1:4" ht="22.5">
      <c r="A107" s="3503" t="s">
        <v>1966</v>
      </c>
      <c r="B107" s="2823" t="s">
        <v>1688</v>
      </c>
      <c r="C107" s="126"/>
      <c r="D107" s="3505"/>
    </row>
    <row r="108" spans="1:4" ht="30">
      <c r="A108" s="3503" t="s">
        <v>1967</v>
      </c>
      <c r="B108" s="2823" t="s">
        <v>1689</v>
      </c>
      <c r="C108" s="126"/>
      <c r="D108" s="3506"/>
    </row>
    <row r="109" spans="1:4" ht="14">
      <c r="A109" s="3502"/>
      <c r="B109" s="102"/>
    </row>
    <row r="110" spans="1:4" ht="25" customHeight="1">
      <c r="A110" s="3501"/>
      <c r="B110" s="1732" t="s">
        <v>983</v>
      </c>
    </row>
    <row r="111" spans="1:4" ht="22.5">
      <c r="A111" s="3503" t="s">
        <v>1968</v>
      </c>
      <c r="B111" s="2824" t="s">
        <v>738</v>
      </c>
      <c r="D111" s="3505"/>
    </row>
    <row r="112" spans="1:4" ht="30">
      <c r="A112" s="3503" t="s">
        <v>1969</v>
      </c>
      <c r="B112" s="2824" t="s">
        <v>1116</v>
      </c>
      <c r="D112" s="3506"/>
    </row>
    <row r="113" spans="1:4" ht="30">
      <c r="A113" s="3503" t="s">
        <v>1970</v>
      </c>
      <c r="B113" s="2824" t="s">
        <v>1117</v>
      </c>
      <c r="D113" s="3506"/>
    </row>
    <row r="114" spans="1:4" ht="22.5">
      <c r="A114" s="3503" t="s">
        <v>1971</v>
      </c>
      <c r="B114" s="2824" t="s">
        <v>1242</v>
      </c>
      <c r="D114" s="3505"/>
    </row>
    <row r="115" spans="1:4" ht="14">
      <c r="A115" s="3504"/>
      <c r="B115" s="4"/>
    </row>
    <row r="116" spans="1:4" ht="12" customHeight="1">
      <c r="A116" s="99"/>
      <c r="B116" s="120" t="s">
        <v>1241</v>
      </c>
    </row>
    <row r="117" spans="1:4" ht="15">
      <c r="A117" s="100"/>
      <c r="B117" s="3"/>
    </row>
  </sheetData>
  <mergeCells count="1">
    <mergeCell ref="A2:B2"/>
  </mergeCells>
  <hyperlinks>
    <hyperlink ref="A6" location="Introduction!A1" display="Introduction" xr:uid="{00000000-0004-0000-0000-000000000000}"/>
    <hyperlink ref="A9" location="'06.01'!A1" display="Table 6.01" xr:uid="{00000000-0004-0000-0000-000001000000}"/>
    <hyperlink ref="A10" location="'06.02'!A1" display="Table 6.02" xr:uid="{00000000-0004-0000-0000-000002000000}"/>
    <hyperlink ref="A11" location="'06.03'!A1" display="Table 6.03" xr:uid="{00000000-0004-0000-0000-000003000000}"/>
    <hyperlink ref="A12" location="'06.04'!A1" display="Table 6.04" xr:uid="{00000000-0004-0000-0000-000004000000}"/>
    <hyperlink ref="A13" location="'06.05'!A1" display="Table 6.05" xr:uid="{00000000-0004-0000-0000-000005000000}"/>
    <hyperlink ref="A14" location="'06.06'!A1" display="Table 6.06" xr:uid="{00000000-0004-0000-0000-000006000000}"/>
    <hyperlink ref="A15" location="'06.07'!A1" display="Table 6.07" xr:uid="{00000000-0004-0000-0000-000007000000}"/>
    <hyperlink ref="A16" location="'06.08'!A1" display="Table 6.08" xr:uid="{00000000-0004-0000-0000-000008000000}"/>
    <hyperlink ref="A17" location="'06.09'!A1" display="Table 6.09" xr:uid="{00000000-0004-0000-0000-000009000000}"/>
    <hyperlink ref="A18" location="'06.10'!A1" display="Table 6.10" xr:uid="{00000000-0004-0000-0000-00000A000000}"/>
    <hyperlink ref="A19" location="'06.11'!A1" display="Table 6.11" xr:uid="{00000000-0004-0000-0000-00000B000000}"/>
    <hyperlink ref="A20" location="'06.12'!A1" display="Table 6.12" xr:uid="{00000000-0004-0000-0000-00000C000000}"/>
    <hyperlink ref="A21" location="'06.13'!A1" display="Table 6.13" xr:uid="{00000000-0004-0000-0000-00000D000000}"/>
    <hyperlink ref="A22" location="'06.14'!A1" display="Table 6.14" xr:uid="{00000000-0004-0000-0000-00000E000000}"/>
    <hyperlink ref="A23" location="'06.15'!A1" display="Table 6.15" xr:uid="{CA1E94AD-F30E-4B75-8D96-BC4EA42B475F}"/>
    <hyperlink ref="A24" location="'06.16'!A1" display="Table 6.16" xr:uid="{9C9F1007-BF50-49E7-ABF9-4FF89CCB52F7}"/>
    <hyperlink ref="A25" location="'06.17'!A1" display="Table 6.17" xr:uid="{9C81A30A-24D9-429A-9738-AC7C4A85BB59}"/>
    <hyperlink ref="A26" location="'06.18'!A1" display="Table 6.18" xr:uid="{9B1CF721-0C1E-45B4-8FC4-660D2D3A9D91}"/>
    <hyperlink ref="A27" location="'06.19'!A1" display="Table 6.19" xr:uid="{2A8B8FE5-D8A0-4BDE-A27C-163FB8ADDD80}"/>
    <hyperlink ref="A28" location="'06.20'!A1" display="Table 6.20" xr:uid="{DED0CD88-F53B-4D3D-B76F-6337D07AE146}"/>
    <hyperlink ref="A29" location="'06.21'!A1" display="Table 6.21" xr:uid="{950202B6-0DA4-4F3A-82BE-2F2B462B3B72}"/>
    <hyperlink ref="A30" location="'06.22'!A1" display="Table 6.22" xr:uid="{8FA35D10-8C19-4499-8196-9548C5D1466A}"/>
    <hyperlink ref="A31" location="'06.23'!A1" display="Table 6.23" xr:uid="{6812965C-6D8E-4E75-94C8-5BC818126293}"/>
    <hyperlink ref="A32" location="'06.24'!A1" display="Table 6.24" xr:uid="{7AB87E0F-2A7F-4A5B-BECE-A68569EF0460}"/>
    <hyperlink ref="A33" location="Titles!A1" display="Table 6.25" xr:uid="{A4E6557F-2548-47B6-A6E9-2B1506A0927D}"/>
    <hyperlink ref="A36" location="'06.26'!A1" display="Table 6.26" xr:uid="{A2C3CD02-DD6E-42C9-8A23-D068124D7440}"/>
    <hyperlink ref="A37" location="'06.27'!A1" display="Table 6.27" xr:uid="{B7CDB9C4-14E0-4F08-A56B-081911E6408A}"/>
    <hyperlink ref="A38" location="'06.28'!A1" display="Table 6.28" xr:uid="{6B068EFD-2B8D-47D9-BCDB-85C33C78B2D2}"/>
    <hyperlink ref="A39" location="'06.29'!A1" display="Table 6.29" xr:uid="{3ED0CF15-21A3-4EB7-82C1-D9D855BFAB24}"/>
    <hyperlink ref="A40" location="'06.30'!A1" display="Table 6.30" xr:uid="{E9111ADB-ABD6-4EEF-A26B-0965314A043A}"/>
    <hyperlink ref="A41" location="'06.31'!A1" display="Table 6.31" xr:uid="{7181886F-FCDA-4B53-876C-04C8895DA083}"/>
    <hyperlink ref="A42" location="'06.32'!A1" display="Table 6.32" xr:uid="{243EF789-53DA-4165-9532-59F4B0E6434F}"/>
    <hyperlink ref="A43" location="'06.33'!A1" display="Table 6.33" xr:uid="{C5A9904F-0D89-437E-82F2-3BF5A4DBD61F}"/>
    <hyperlink ref="A44" location="'06.34'!A1" display="Table 6.34" xr:uid="{599312D5-05E1-4651-B91D-4E0F3D2286FC}"/>
    <hyperlink ref="A45" location="'06.35'!A1" display="Table 6.35" xr:uid="{17BA13D4-F91A-4667-B07C-0317C4DC8C31}"/>
    <hyperlink ref="A46" location="'06.36'!A1" display="Table 6.36" xr:uid="{4D269744-5BCA-4E46-8F8A-4CD633B6D961}"/>
    <hyperlink ref="A47" location="'06.37'!A1" display="Table 6.37" xr:uid="{AD5ED647-DD20-4D1E-A3AE-335F88868636}"/>
    <hyperlink ref="A48" location="'06.38'!A1" display="Table 6.38" xr:uid="{1EC08E90-E79B-43F5-A8D1-9E8BCB094094}"/>
    <hyperlink ref="A49" location="'06.39'!A1" display="Table 6.39" xr:uid="{DC2CF86C-914B-4214-A794-E438AE2464AF}"/>
    <hyperlink ref="A50" location="'06.40'!A1" display="Table 6.40" xr:uid="{0D83AFAA-5323-4719-8F51-9D841691035C}"/>
    <hyperlink ref="A51" location="'06.41'!A1" display="Table 6.41" xr:uid="{8EA44BE4-CC9E-48FC-A2A9-09ED4E8146D2}"/>
    <hyperlink ref="A114" location="'06.98'!A1" display="Table 6.98" xr:uid="{B61E4324-1AC3-401F-AB30-0EA16F65E9D4}"/>
    <hyperlink ref="A113" location="'06.97'!A1" display="Table 6.97" xr:uid="{44C281FD-A022-4446-8081-C9B3DAEB235C}"/>
    <hyperlink ref="A112" location="'06.96'!A1" display="Table 6.96" xr:uid="{A5BD1657-B2E3-440F-B90A-62ABF0EA0AFD}"/>
    <hyperlink ref="A111" location="'06.95'!A1" display="Table 6.95" xr:uid="{F2649610-258B-46A2-9F32-BA347743348A}"/>
    <hyperlink ref="A108" location="'06.94'!A1" display="Table 6.94" xr:uid="{F13C7A69-7E73-4163-AFB4-D15C095CEF86}"/>
    <hyperlink ref="A107" location="'06.93'!A1" display="Table 6.93" xr:uid="{D4EAAA2C-476A-45AD-9BBA-282EB1148BFA}"/>
    <hyperlink ref="A106" location="'06.92'!A1" display="Table 6.92" xr:uid="{2F5B1A79-DE73-47B0-957C-DAB15E53ED85}"/>
    <hyperlink ref="A105" location="'06.91'!A1" display="Table 6.91" xr:uid="{A184E2BE-5463-4BCC-90A9-D63756B85C1A}"/>
    <hyperlink ref="A104" location="'06.90'!A1" display="Table 6.90" xr:uid="{8E55E356-4D43-4BF9-8E8E-02EC3CDCE6A4}"/>
    <hyperlink ref="A103" location="'06.89'!A1" display="Table 6.89" xr:uid="{F07C39B3-0EDE-4831-ABAB-69A844FA05AE}"/>
    <hyperlink ref="A102" location="'06.88'!A1" display="Table 6.88" xr:uid="{4631F6BC-CD19-4D74-A406-DD0BAE444D09}"/>
    <hyperlink ref="A101" location="'06.87'!A1" display="Table 6.87" xr:uid="{B9AE69BF-F636-454C-9383-E73D86706852}"/>
    <hyperlink ref="A100" location="'06.86'!A1" display="Table 6.86" xr:uid="{37DADD11-2FFD-4A93-85D4-3A2BC0E0B73E}"/>
    <hyperlink ref="A97" location="'06.85'!A1" display="Table 6.85" xr:uid="{B0A430F4-A278-44B7-938A-84B60FA5C276}"/>
    <hyperlink ref="A96" location="'06.84'!A1" display="Table 6.84" xr:uid="{ADE82AEF-A290-4DF1-ADA9-D7410108DD9C}"/>
    <hyperlink ref="A95" location="'06.83'!A1" display="Table 6.83" xr:uid="{D0FBBB5E-1E58-47E7-A5BF-265B2DE2AF6A}"/>
    <hyperlink ref="A94" location="'06.82'!A1" display="Table 6.82" xr:uid="{E7329E40-77F3-4EFE-80C1-3B74CAE16F48}"/>
    <hyperlink ref="A93" location="'06.81'!A1" display="Table 6.81" xr:uid="{C9D6C3F1-C8C1-4794-8E74-5872EE814FBE}"/>
    <hyperlink ref="A92" location="'06.80'!A1" display="Table 6.80" xr:uid="{F7D72E06-F603-4758-BCBB-73988459862B}"/>
    <hyperlink ref="A91" location="'06.79'!A1" display="Table 6.79" xr:uid="{F85D37BD-D04C-4E0C-8F4A-41F484A643E9}"/>
    <hyperlink ref="A90" location="'06.78'!A1" display="Table 6.78" xr:uid="{FDF1FAF3-07D0-4D46-B24F-EE6B2C2CA5A6}"/>
    <hyperlink ref="A89" location="'06.77'!A1" display="Table 6.77" xr:uid="{ABB52A5A-BD7B-4BA1-8A6C-F07BF350B327}"/>
    <hyperlink ref="A88" location="'06.76'!A1" display="Table 6.76" xr:uid="{BA8B2463-E332-405C-B13B-8007D5889134}"/>
    <hyperlink ref="A87" location="'06.75'!A1" display="Table 6.75" xr:uid="{73F86D1D-25F1-42D3-9C1A-865284FA09BA}"/>
    <hyperlink ref="A86" location="'06.74'!A1" display="Table 6.74" xr:uid="{76FD410A-25E5-4C28-AA2F-2ECB1EAB604D}"/>
    <hyperlink ref="A85" location="'06.73'!A1" display="Table 6.73" xr:uid="{906D6418-5D54-4CD6-A98A-0FC0B20AD3AB}"/>
    <hyperlink ref="A84" location="'06.72'!A1" display="Table 6.72" xr:uid="{44F86FE6-A789-4AA7-A27E-BA667D5B0D5E}"/>
    <hyperlink ref="A83" location="'06.71'!A1" display="Table 6.71" xr:uid="{94E4A508-B487-417F-9364-C95CB90AA8CA}"/>
    <hyperlink ref="A82" location="'06.70'!A1" display="Table 6.70" xr:uid="{205680D1-B8C6-4FBE-84DB-B815AD9CFBFC}"/>
    <hyperlink ref="A81" location="'06.69'!A1" display="Table 6.69" xr:uid="{5D89EE31-5DDA-472F-A284-248F9EAB76CD}"/>
    <hyperlink ref="A80" location="'06.68'!A1" display="Table 6.68" xr:uid="{BAB7F9ED-55BC-4F55-A07B-6E30719E3395}"/>
    <hyperlink ref="A79" location="'06.67'!A1" display="Table 6.67" xr:uid="{4AF7240D-F8D2-46B8-9677-E84C5F98CFC7}"/>
    <hyperlink ref="A78" location="'06.66'!A1" display="Table 6.66" xr:uid="{6C1A32C0-D730-4433-BFFA-DCE9CA141F62}"/>
    <hyperlink ref="A77" location="'06.65'!A1" display="Table 6.65" xr:uid="{41774F6C-B627-427E-AD2E-3487F59C7D7B}"/>
    <hyperlink ref="A76" location="'06.64'!A1" display="Table 6.64" xr:uid="{EB0299F8-0230-4D12-A39C-AF261122F84D}"/>
    <hyperlink ref="A75" location="'06.63'!A1" display="Table 6.63" xr:uid="{F4BE3D39-0B5C-468B-B18B-C0535B8EA8C3}"/>
    <hyperlink ref="A72" location="'06.62'!A1" display="Table 6.62" xr:uid="{E86D2194-701D-4F8D-986C-8F6B3C1DAB60}"/>
    <hyperlink ref="A71" location="'06.61'!A1" display="Table 6.61" xr:uid="{743CBB89-BE53-40DF-821E-532D17781E78}"/>
    <hyperlink ref="A70" location="'06.60'!A1" display="Table 6.60" xr:uid="{C336FB03-DA2E-455E-BBE0-8240386896C4}"/>
    <hyperlink ref="A69" location="'06.59'!A1" display="Table 6.59" xr:uid="{B89B8F0F-17B8-4EED-BDD8-058E6DCE8A34}"/>
    <hyperlink ref="A68" location="'06.58'!A1" display="Table 6.58" xr:uid="{D2FB287F-3653-402A-8F74-841F9E64E4F4}"/>
    <hyperlink ref="A67" location="'06.57'!A1" display="Table 6.57" xr:uid="{AA6834EC-B1EF-49CE-8A38-C5A023FFBE42}"/>
    <hyperlink ref="A66" location="'06.56'!A1" display="Table 6.56" xr:uid="{12215C16-01A9-4F87-830E-C17766E7CF32}"/>
    <hyperlink ref="A65" location="'06.55'!A1" display="Table 6.55" xr:uid="{5E583A88-C4D0-482D-9924-E464B2D19667}"/>
    <hyperlink ref="A64" location="'06.54'!A1" display="Table 6.54" xr:uid="{BC55A501-9CAD-4390-B631-E5F7FBE0D9C2}"/>
    <hyperlink ref="A63" location="'06.53'!A1" display="Table 6.53" xr:uid="{A3DEA61B-41C5-47DE-AB0B-B092BA5DDA4E}"/>
    <hyperlink ref="A62" location="'06.52'!A1" display="Table 6.52" xr:uid="{21BF5C91-BE02-4F03-9FCB-B0AD5F566F2D}"/>
    <hyperlink ref="A61" location="'06.51'!A1" display="Table 6.51" xr:uid="{618E26D5-09B2-4C7F-80C9-51CE5C615955}"/>
    <hyperlink ref="A60" location="'06.50'!A1" display="Table 6.50" xr:uid="{1F3452F9-B507-4F62-A858-5B827AC63A28}"/>
    <hyperlink ref="A59" location="'06.49'!A1" display="Table 6.49" xr:uid="{DE28CD96-660B-4E39-933C-5E84B1C83274}"/>
    <hyperlink ref="A58" location="'06.48'!A1" display="Table 6.48" xr:uid="{9F33A8AA-E00D-4308-8A48-BB1950C739ED}"/>
    <hyperlink ref="A57" location="'06.47'!A1" display="Table 6.47" xr:uid="{388D3FFF-523A-4185-A22B-55DE7A272A56}"/>
    <hyperlink ref="A56" location="'06.46'!A1" display="Table 6.46" xr:uid="{761B2B06-BEF4-41BD-9651-05E7FBEF7201}"/>
    <hyperlink ref="A55" location="'06.45'!A1" display="Table 6.45" xr:uid="{31D01BA9-3901-4CC1-87AE-040AA6CD42BC}"/>
    <hyperlink ref="A54" location="'06.44'!A1" display="Table 6.44" xr:uid="{91A0216B-691D-49A0-8C1D-ABFED6E3262C}"/>
    <hyperlink ref="A53" location="'06.43'!A1" display="Table 6.43" xr:uid="{F87D7C4D-FA61-4006-86E5-C7D24EB6C139}"/>
    <hyperlink ref="A52" location="'06.42'!A1" display="Table 6.42" xr:uid="{418F8FFF-07FB-4F42-8DFE-2C816544B515}"/>
  </hyperlinks>
  <pageMargins left="0.5" right="0.5" top="0.5" bottom="0.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06"/>
  <sheetViews>
    <sheetView workbookViewId="0">
      <selection activeCell="P297" sqref="P297"/>
    </sheetView>
  </sheetViews>
  <sheetFormatPr defaultColWidth="9" defaultRowHeight="14"/>
  <cols>
    <col min="1" max="1" width="10.33203125" style="539" customWidth="1"/>
    <col min="2" max="2" width="18.5" style="8" customWidth="1"/>
    <col min="3" max="3" width="36.83203125" style="8" customWidth="1"/>
    <col min="4" max="4" width="18.58203125" style="8" customWidth="1"/>
    <col min="5" max="5" width="41.58203125" style="8" customWidth="1"/>
    <col min="6" max="6" width="11.33203125" style="8" customWidth="1"/>
    <col min="7" max="8" width="9.58203125" style="8" customWidth="1"/>
    <col min="9" max="9" width="11.33203125" style="8" customWidth="1"/>
    <col min="10" max="11" width="9.58203125" style="8" customWidth="1"/>
    <col min="12" max="12" width="11.5" style="8" customWidth="1"/>
    <col min="13" max="14" width="9.58203125" style="8" customWidth="1"/>
    <col min="15" max="15" width="9" style="8"/>
    <col min="16" max="16" width="9" style="125"/>
    <col min="17" max="16384" width="9" style="8"/>
  </cols>
  <sheetData>
    <row r="1" spans="1:16" ht="25">
      <c r="A1" s="3943" t="s">
        <v>1877</v>
      </c>
      <c r="B1" s="3943"/>
      <c r="C1" s="3943"/>
      <c r="D1" s="3943"/>
      <c r="E1" s="3943"/>
      <c r="F1" s="3943"/>
      <c r="G1" s="3943"/>
      <c r="H1" s="3943"/>
      <c r="I1" s="3943"/>
      <c r="J1" s="3943"/>
      <c r="K1" s="3943"/>
      <c r="L1" s="3943"/>
      <c r="M1" s="3943"/>
      <c r="N1" s="3943"/>
      <c r="O1" s="1472"/>
    </row>
    <row r="2" spans="1:16" ht="14.5" thickBot="1"/>
    <row r="3" spans="1:16" ht="17.5">
      <c r="A3" s="3944" t="s">
        <v>122</v>
      </c>
      <c r="B3" s="3947" t="s">
        <v>37</v>
      </c>
      <c r="C3" s="3947" t="s">
        <v>38</v>
      </c>
      <c r="D3" s="3947" t="s">
        <v>149</v>
      </c>
      <c r="E3" s="3949" t="s">
        <v>1613</v>
      </c>
      <c r="F3" s="480"/>
      <c r="G3" s="3957" t="s">
        <v>1554</v>
      </c>
      <c r="H3" s="3957"/>
      <c r="I3" s="3957"/>
      <c r="J3" s="3957"/>
      <c r="K3" s="3957"/>
      <c r="L3" s="3957"/>
      <c r="M3" s="3957"/>
      <c r="N3" s="3958"/>
      <c r="P3" s="495"/>
    </row>
    <row r="4" spans="1:16" ht="17.5">
      <c r="A4" s="3945"/>
      <c r="B4" s="3904"/>
      <c r="C4" s="3904"/>
      <c r="D4" s="3904"/>
      <c r="E4" s="3907"/>
      <c r="F4" s="3892" t="s">
        <v>1271</v>
      </c>
      <c r="G4" s="3893"/>
      <c r="H4" s="3894"/>
      <c r="I4" s="3893" t="s">
        <v>1272</v>
      </c>
      <c r="J4" s="3893"/>
      <c r="K4" s="3894"/>
      <c r="L4" s="3951" t="s">
        <v>1273</v>
      </c>
      <c r="M4" s="3952"/>
      <c r="N4" s="3953"/>
      <c r="P4" s="495"/>
    </row>
    <row r="5" spans="1:16" s="307" customFormat="1" ht="27.5">
      <c r="A5" s="3945"/>
      <c r="B5" s="3904"/>
      <c r="C5" s="3904"/>
      <c r="D5" s="3904"/>
      <c r="E5" s="3907"/>
      <c r="F5" s="308" t="s">
        <v>39</v>
      </c>
      <c r="G5" s="3954" t="s">
        <v>1555</v>
      </c>
      <c r="H5" s="3955"/>
      <c r="I5" s="308" t="s">
        <v>39</v>
      </c>
      <c r="J5" s="3954" t="s">
        <v>1555</v>
      </c>
      <c r="K5" s="3955"/>
      <c r="L5" s="308" t="s">
        <v>39</v>
      </c>
      <c r="M5" s="3954" t="s">
        <v>1555</v>
      </c>
      <c r="N5" s="3956"/>
      <c r="P5" s="507"/>
    </row>
    <row r="6" spans="1:16" s="307" customFormat="1" ht="18" thickBot="1">
      <c r="A6" s="3946"/>
      <c r="B6" s="3948"/>
      <c r="C6" s="3948"/>
      <c r="D6" s="3948"/>
      <c r="E6" s="3950"/>
      <c r="F6" s="127" t="s">
        <v>98</v>
      </c>
      <c r="G6" s="316" t="s">
        <v>98</v>
      </c>
      <c r="H6" s="317" t="s">
        <v>14</v>
      </c>
      <c r="I6" s="316" t="s">
        <v>98</v>
      </c>
      <c r="J6" s="193" t="s">
        <v>98</v>
      </c>
      <c r="K6" s="317" t="s">
        <v>14</v>
      </c>
      <c r="L6" s="316" t="s">
        <v>98</v>
      </c>
      <c r="M6" s="193" t="s">
        <v>98</v>
      </c>
      <c r="N6" s="545" t="s">
        <v>14</v>
      </c>
      <c r="P6" s="495"/>
    </row>
    <row r="7" spans="1:16">
      <c r="A7" s="520" t="s">
        <v>147</v>
      </c>
      <c r="B7" s="521" t="s">
        <v>40</v>
      </c>
      <c r="C7" s="522" t="s">
        <v>1274</v>
      </c>
      <c r="D7" s="521" t="s">
        <v>150</v>
      </c>
      <c r="E7" s="523" t="s">
        <v>1275</v>
      </c>
      <c r="F7" s="1821">
        <v>366</v>
      </c>
      <c r="G7" s="1815">
        <v>80</v>
      </c>
      <c r="H7" s="2492">
        <f>G7/F7</f>
        <v>0.21857923497267759</v>
      </c>
      <c r="I7" s="1821">
        <v>370</v>
      </c>
      <c r="J7" s="1815">
        <v>87</v>
      </c>
      <c r="K7" s="2492">
        <f>J7/I7</f>
        <v>0.23513513513513515</v>
      </c>
      <c r="L7" s="1814">
        <v>349</v>
      </c>
      <c r="M7" s="1815">
        <v>91</v>
      </c>
      <c r="N7" s="2486">
        <f>M7/L7</f>
        <v>0.26074498567335241</v>
      </c>
    </row>
    <row r="8" spans="1:16">
      <c r="A8" s="520" t="s">
        <v>147</v>
      </c>
      <c r="B8" s="521" t="s">
        <v>40</v>
      </c>
      <c r="C8" s="522" t="s">
        <v>1274</v>
      </c>
      <c r="D8" s="521" t="s">
        <v>150</v>
      </c>
      <c r="E8" s="523" t="s">
        <v>1276</v>
      </c>
      <c r="F8" s="1821">
        <v>627</v>
      </c>
      <c r="G8" s="1815">
        <v>19</v>
      </c>
      <c r="H8" s="2492">
        <f>G8/F8</f>
        <v>3.0303030303030304E-2</v>
      </c>
      <c r="I8" s="1821">
        <v>641</v>
      </c>
      <c r="J8" s="1815">
        <v>20</v>
      </c>
      <c r="K8" s="2492">
        <f>J8/I8</f>
        <v>3.1201248049921998E-2</v>
      </c>
      <c r="L8" s="1814">
        <v>585</v>
      </c>
      <c r="M8" s="1815">
        <v>29</v>
      </c>
      <c r="N8" s="2486">
        <f>M8/L8</f>
        <v>4.957264957264957E-2</v>
      </c>
    </row>
    <row r="9" spans="1:16">
      <c r="A9" s="520" t="s">
        <v>147</v>
      </c>
      <c r="B9" s="521" t="s">
        <v>40</v>
      </c>
      <c r="C9" s="522" t="s">
        <v>1274</v>
      </c>
      <c r="D9" s="521" t="s">
        <v>150</v>
      </c>
      <c r="E9" s="523" t="s">
        <v>1277</v>
      </c>
      <c r="F9" s="1821">
        <v>497</v>
      </c>
      <c r="G9" s="1815">
        <v>18</v>
      </c>
      <c r="H9" s="2492">
        <f>G9/F9</f>
        <v>3.6217303822937627E-2</v>
      </c>
      <c r="I9" s="1821">
        <v>512</v>
      </c>
      <c r="J9" s="1815">
        <v>35</v>
      </c>
      <c r="K9" s="2492">
        <f>J9/I9</f>
        <v>6.8359375E-2</v>
      </c>
      <c r="L9" s="1814">
        <v>493</v>
      </c>
      <c r="M9" s="1815">
        <v>58</v>
      </c>
      <c r="N9" s="2486">
        <f>M9/L9</f>
        <v>0.11764705882352941</v>
      </c>
    </row>
    <row r="10" spans="1:16">
      <c r="A10" s="520" t="s">
        <v>147</v>
      </c>
      <c r="B10" s="521" t="s">
        <v>40</v>
      </c>
      <c r="C10" s="522" t="s">
        <v>1274</v>
      </c>
      <c r="D10" s="521" t="s">
        <v>150</v>
      </c>
      <c r="E10" s="523" t="s">
        <v>1278</v>
      </c>
      <c r="F10" s="1821">
        <v>682</v>
      </c>
      <c r="G10" s="1815" t="s">
        <v>1514</v>
      </c>
      <c r="H10" s="2492"/>
      <c r="I10" s="1821">
        <v>685</v>
      </c>
      <c r="J10" s="1815">
        <v>14</v>
      </c>
      <c r="K10" s="2492">
        <f>J10/I10</f>
        <v>2.0437956204379562E-2</v>
      </c>
      <c r="L10" s="1814">
        <v>688</v>
      </c>
      <c r="M10" s="1815">
        <v>28</v>
      </c>
      <c r="N10" s="2486">
        <f>M10/L10</f>
        <v>4.0697674418604654E-2</v>
      </c>
    </row>
    <row r="11" spans="1:16">
      <c r="A11" s="520" t="s">
        <v>147</v>
      </c>
      <c r="B11" s="521" t="s">
        <v>40</v>
      </c>
      <c r="C11" s="522" t="s">
        <v>1274</v>
      </c>
      <c r="D11" s="521" t="s">
        <v>150</v>
      </c>
      <c r="E11" s="523" t="s">
        <v>1279</v>
      </c>
      <c r="F11" s="1821">
        <v>503</v>
      </c>
      <c r="G11" s="1815" t="s">
        <v>1514</v>
      </c>
      <c r="H11" s="2492"/>
      <c r="I11" s="1821">
        <v>465</v>
      </c>
      <c r="J11" s="1815">
        <v>10</v>
      </c>
      <c r="K11" s="2492">
        <f>J11/I11</f>
        <v>2.1505376344086023E-2</v>
      </c>
      <c r="L11" s="1814">
        <v>471</v>
      </c>
      <c r="M11" s="1815">
        <v>13</v>
      </c>
      <c r="N11" s="2486">
        <f>M11/L11</f>
        <v>2.7600849256900213E-2</v>
      </c>
    </row>
    <row r="12" spans="1:16">
      <c r="A12" s="520" t="s">
        <v>147</v>
      </c>
      <c r="B12" s="521" t="s">
        <v>40</v>
      </c>
      <c r="C12" s="522" t="s">
        <v>1274</v>
      </c>
      <c r="D12" s="521" t="s">
        <v>150</v>
      </c>
      <c r="E12" s="523" t="s">
        <v>1280</v>
      </c>
      <c r="F12" s="1821">
        <v>518</v>
      </c>
      <c r="G12" s="1815" t="s">
        <v>1514</v>
      </c>
      <c r="H12" s="2492"/>
      <c r="I12" s="1821">
        <v>547</v>
      </c>
      <c r="J12" s="1815" t="s">
        <v>1514</v>
      </c>
      <c r="K12" s="2492"/>
      <c r="L12" s="1814">
        <v>571</v>
      </c>
      <c r="M12" s="1815" t="s">
        <v>1514</v>
      </c>
      <c r="N12" s="2486"/>
    </row>
    <row r="13" spans="1:16">
      <c r="A13" s="520" t="s">
        <v>147</v>
      </c>
      <c r="B13" s="521" t="s">
        <v>40</v>
      </c>
      <c r="C13" s="522" t="s">
        <v>1274</v>
      </c>
      <c r="D13" s="521" t="s">
        <v>150</v>
      </c>
      <c r="E13" s="523" t="s">
        <v>1281</v>
      </c>
      <c r="F13" s="1821">
        <v>683</v>
      </c>
      <c r="G13" s="1815">
        <v>27</v>
      </c>
      <c r="H13" s="2492">
        <f>G13/F13</f>
        <v>3.9531478770131773E-2</v>
      </c>
      <c r="I13" s="1821">
        <v>641</v>
      </c>
      <c r="J13" s="1815">
        <v>50</v>
      </c>
      <c r="K13" s="2492">
        <f>J13/I13</f>
        <v>7.8003120124804995E-2</v>
      </c>
      <c r="L13" s="1814">
        <v>599</v>
      </c>
      <c r="M13" s="1815">
        <v>49</v>
      </c>
      <c r="N13" s="2486">
        <f>M13/L13</f>
        <v>8.1803005008347252E-2</v>
      </c>
    </row>
    <row r="14" spans="1:16">
      <c r="A14" s="520" t="s">
        <v>147</v>
      </c>
      <c r="B14" s="521" t="s">
        <v>40</v>
      </c>
      <c r="C14" s="522" t="s">
        <v>1274</v>
      </c>
      <c r="D14" s="521" t="s">
        <v>150</v>
      </c>
      <c r="E14" s="523" t="s">
        <v>1282</v>
      </c>
      <c r="F14" s="1821">
        <v>606</v>
      </c>
      <c r="G14" s="1815" t="s">
        <v>1514</v>
      </c>
      <c r="H14" s="2492"/>
      <c r="I14" s="1821">
        <v>640</v>
      </c>
      <c r="J14" s="1815" t="s">
        <v>1514</v>
      </c>
      <c r="K14" s="2492"/>
      <c r="L14" s="1814">
        <v>632</v>
      </c>
      <c r="M14" s="1815">
        <v>12</v>
      </c>
      <c r="N14" s="2486">
        <f>M14/L14</f>
        <v>1.8987341772151899E-2</v>
      </c>
    </row>
    <row r="15" spans="1:16">
      <c r="A15" s="520" t="s">
        <v>147</v>
      </c>
      <c r="B15" s="521" t="s">
        <v>40</v>
      </c>
      <c r="C15" s="522" t="s">
        <v>1274</v>
      </c>
      <c r="D15" s="521" t="s">
        <v>150</v>
      </c>
      <c r="E15" s="523" t="s">
        <v>1283</v>
      </c>
      <c r="F15" s="1821">
        <v>359</v>
      </c>
      <c r="G15" s="1815" t="s">
        <v>1514</v>
      </c>
      <c r="H15" s="2492"/>
      <c r="I15" s="1821">
        <v>341</v>
      </c>
      <c r="J15" s="1815" t="s">
        <v>1514</v>
      </c>
      <c r="K15" s="2492"/>
      <c r="L15" s="1814">
        <v>295</v>
      </c>
      <c r="M15" s="1815" t="s">
        <v>1514</v>
      </c>
      <c r="N15" s="2486"/>
    </row>
    <row r="16" spans="1:16">
      <c r="A16" s="520" t="s">
        <v>147</v>
      </c>
      <c r="B16" s="521" t="s">
        <v>40</v>
      </c>
      <c r="C16" s="522" t="s">
        <v>1274</v>
      </c>
      <c r="D16" s="521" t="s">
        <v>150</v>
      </c>
      <c r="E16" s="523" t="s">
        <v>1284</v>
      </c>
      <c r="F16" s="1821">
        <v>631</v>
      </c>
      <c r="G16" s="1815">
        <v>34</v>
      </c>
      <c r="H16" s="2492">
        <f t="shared" ref="H16:H29" si="0">G16/F16</f>
        <v>5.388272583201268E-2</v>
      </c>
      <c r="I16" s="1821">
        <v>598</v>
      </c>
      <c r="J16" s="1815">
        <v>44</v>
      </c>
      <c r="K16" s="2492">
        <f t="shared" ref="K16:K29" si="1">J16/I16</f>
        <v>7.3578595317725759E-2</v>
      </c>
      <c r="L16" s="1814">
        <v>564</v>
      </c>
      <c r="M16" s="1815">
        <v>36</v>
      </c>
      <c r="N16" s="2486">
        <f t="shared" ref="N16:N29" si="2">M16/L16</f>
        <v>6.3829787234042548E-2</v>
      </c>
    </row>
    <row r="17" spans="1:14">
      <c r="A17" s="520" t="s">
        <v>147</v>
      </c>
      <c r="B17" s="521" t="s">
        <v>40</v>
      </c>
      <c r="C17" s="522" t="s">
        <v>1274</v>
      </c>
      <c r="D17" s="521" t="s">
        <v>150</v>
      </c>
      <c r="E17" s="523" t="s">
        <v>1285</v>
      </c>
      <c r="F17" s="1821">
        <v>520</v>
      </c>
      <c r="G17" s="1815">
        <v>15</v>
      </c>
      <c r="H17" s="2492">
        <f t="shared" si="0"/>
        <v>2.8846153846153848E-2</v>
      </c>
      <c r="I17" s="1821">
        <v>500</v>
      </c>
      <c r="J17" s="1815">
        <v>12</v>
      </c>
      <c r="K17" s="2492">
        <f t="shared" si="1"/>
        <v>2.4E-2</v>
      </c>
      <c r="L17" s="1814">
        <v>444</v>
      </c>
      <c r="M17" s="1815">
        <v>15</v>
      </c>
      <c r="N17" s="2486">
        <f t="shared" si="2"/>
        <v>3.3783783783783786E-2</v>
      </c>
    </row>
    <row r="18" spans="1:14">
      <c r="A18" s="520" t="s">
        <v>147</v>
      </c>
      <c r="B18" s="521" t="s">
        <v>40</v>
      </c>
      <c r="C18" s="522" t="s">
        <v>1274</v>
      </c>
      <c r="D18" s="521" t="s">
        <v>150</v>
      </c>
      <c r="E18" s="523" t="s">
        <v>1286</v>
      </c>
      <c r="F18" s="1821">
        <v>567</v>
      </c>
      <c r="G18" s="1815">
        <v>28</v>
      </c>
      <c r="H18" s="2492">
        <f t="shared" si="0"/>
        <v>4.9382716049382713E-2</v>
      </c>
      <c r="I18" s="1821">
        <v>546</v>
      </c>
      <c r="J18" s="1815">
        <v>34</v>
      </c>
      <c r="K18" s="2492">
        <f t="shared" si="1"/>
        <v>6.2271062271062272E-2</v>
      </c>
      <c r="L18" s="1814">
        <v>529</v>
      </c>
      <c r="M18" s="1815">
        <v>33</v>
      </c>
      <c r="N18" s="2486">
        <f t="shared" si="2"/>
        <v>6.2381852551984876E-2</v>
      </c>
    </row>
    <row r="19" spans="1:14">
      <c r="A19" s="520" t="s">
        <v>147</v>
      </c>
      <c r="B19" s="521" t="s">
        <v>40</v>
      </c>
      <c r="C19" s="522" t="s">
        <v>1274</v>
      </c>
      <c r="D19" s="521" t="s">
        <v>150</v>
      </c>
      <c r="E19" s="523" t="s">
        <v>1287</v>
      </c>
      <c r="F19" s="1821">
        <v>472</v>
      </c>
      <c r="G19" s="1815">
        <v>23</v>
      </c>
      <c r="H19" s="2492">
        <f t="shared" si="0"/>
        <v>4.8728813559322036E-2</v>
      </c>
      <c r="I19" s="1821">
        <v>524</v>
      </c>
      <c r="J19" s="1815">
        <v>28</v>
      </c>
      <c r="K19" s="2492">
        <f t="shared" si="1"/>
        <v>5.3435114503816793E-2</v>
      </c>
      <c r="L19" s="1814">
        <v>456</v>
      </c>
      <c r="M19" s="1815">
        <v>28</v>
      </c>
      <c r="N19" s="2486">
        <f t="shared" si="2"/>
        <v>6.1403508771929821E-2</v>
      </c>
    </row>
    <row r="20" spans="1:14">
      <c r="A20" s="520" t="s">
        <v>147</v>
      </c>
      <c r="B20" s="521" t="s">
        <v>40</v>
      </c>
      <c r="C20" s="522" t="s">
        <v>1274</v>
      </c>
      <c r="D20" s="521" t="s">
        <v>150</v>
      </c>
      <c r="E20" s="523" t="s">
        <v>1288</v>
      </c>
      <c r="F20" s="1821">
        <v>718</v>
      </c>
      <c r="G20" s="1815">
        <v>102</v>
      </c>
      <c r="H20" s="2492">
        <f t="shared" si="0"/>
        <v>0.14206128133704735</v>
      </c>
      <c r="I20" s="1821">
        <v>707</v>
      </c>
      <c r="J20" s="1815">
        <v>107</v>
      </c>
      <c r="K20" s="2492">
        <f t="shared" si="1"/>
        <v>0.15134370579915135</v>
      </c>
      <c r="L20" s="1814">
        <v>731</v>
      </c>
      <c r="M20" s="1815">
        <v>110</v>
      </c>
      <c r="N20" s="2486">
        <f t="shared" si="2"/>
        <v>0.15047879616963064</v>
      </c>
    </row>
    <row r="21" spans="1:14">
      <c r="A21" s="520" t="s">
        <v>147</v>
      </c>
      <c r="B21" s="521" t="s">
        <v>40</v>
      </c>
      <c r="C21" s="522" t="s">
        <v>1274</v>
      </c>
      <c r="D21" s="521" t="s">
        <v>150</v>
      </c>
      <c r="E21" s="523" t="s">
        <v>1289</v>
      </c>
      <c r="F21" s="1821">
        <v>460</v>
      </c>
      <c r="G21" s="1815">
        <v>37</v>
      </c>
      <c r="H21" s="2492">
        <f t="shared" si="0"/>
        <v>8.0434782608695646E-2</v>
      </c>
      <c r="I21" s="1821">
        <v>401</v>
      </c>
      <c r="J21" s="1815">
        <v>44</v>
      </c>
      <c r="K21" s="2492">
        <f t="shared" si="1"/>
        <v>0.10972568578553615</v>
      </c>
      <c r="L21" s="1814">
        <v>406</v>
      </c>
      <c r="M21" s="1815">
        <v>63</v>
      </c>
      <c r="N21" s="2486">
        <f t="shared" si="2"/>
        <v>0.15517241379310345</v>
      </c>
    </row>
    <row r="22" spans="1:14">
      <c r="A22" s="520" t="s">
        <v>147</v>
      </c>
      <c r="B22" s="521" t="s">
        <v>40</v>
      </c>
      <c r="C22" s="522" t="s">
        <v>1274</v>
      </c>
      <c r="D22" s="521" t="s">
        <v>150</v>
      </c>
      <c r="E22" s="523" t="s">
        <v>1290</v>
      </c>
      <c r="F22" s="1821">
        <v>470</v>
      </c>
      <c r="G22" s="1815">
        <v>13</v>
      </c>
      <c r="H22" s="2492">
        <f t="shared" si="0"/>
        <v>2.7659574468085105E-2</v>
      </c>
      <c r="I22" s="1821">
        <v>487</v>
      </c>
      <c r="J22" s="1815">
        <v>10</v>
      </c>
      <c r="K22" s="2492">
        <f t="shared" si="1"/>
        <v>2.0533880903490759E-2</v>
      </c>
      <c r="L22" s="1814">
        <v>459</v>
      </c>
      <c r="M22" s="1815">
        <v>14</v>
      </c>
      <c r="N22" s="2486">
        <f t="shared" si="2"/>
        <v>3.0501089324618737E-2</v>
      </c>
    </row>
    <row r="23" spans="1:14">
      <c r="A23" s="524" t="s">
        <v>147</v>
      </c>
      <c r="B23" s="525" t="s">
        <v>40</v>
      </c>
      <c r="C23" s="526" t="s">
        <v>1274</v>
      </c>
      <c r="D23" s="524" t="s">
        <v>151</v>
      </c>
      <c r="E23" s="527" t="s">
        <v>1291</v>
      </c>
      <c r="F23" s="1822">
        <v>584</v>
      </c>
      <c r="G23" s="1824">
        <v>33</v>
      </c>
      <c r="H23" s="2493">
        <f t="shared" si="0"/>
        <v>5.650684931506849E-2</v>
      </c>
      <c r="I23" s="1822">
        <v>586</v>
      </c>
      <c r="J23" s="1824">
        <v>27</v>
      </c>
      <c r="K23" s="2493">
        <f t="shared" si="1"/>
        <v>4.607508532423208E-2</v>
      </c>
      <c r="L23" s="1816">
        <v>588</v>
      </c>
      <c r="M23" s="1824">
        <v>41</v>
      </c>
      <c r="N23" s="2487">
        <f t="shared" si="2"/>
        <v>6.9727891156462579E-2</v>
      </c>
    </row>
    <row r="24" spans="1:14">
      <c r="A24" s="524" t="s">
        <v>147</v>
      </c>
      <c r="B24" s="525" t="s">
        <v>40</v>
      </c>
      <c r="C24" s="526" t="s">
        <v>1274</v>
      </c>
      <c r="D24" s="524" t="s">
        <v>151</v>
      </c>
      <c r="E24" s="527" t="s">
        <v>1292</v>
      </c>
      <c r="F24" s="1822">
        <v>724</v>
      </c>
      <c r="G24" s="1824">
        <v>23</v>
      </c>
      <c r="H24" s="2493">
        <f t="shared" si="0"/>
        <v>3.1767955801104975E-2</v>
      </c>
      <c r="I24" s="1822">
        <v>678</v>
      </c>
      <c r="J24" s="1824">
        <v>22</v>
      </c>
      <c r="K24" s="2493">
        <f t="shared" si="1"/>
        <v>3.2448377581120944E-2</v>
      </c>
      <c r="L24" s="1816">
        <v>714</v>
      </c>
      <c r="M24" s="1824">
        <v>29</v>
      </c>
      <c r="N24" s="2487">
        <f t="shared" si="2"/>
        <v>4.0616246498599441E-2</v>
      </c>
    </row>
    <row r="25" spans="1:14">
      <c r="A25" s="524" t="s">
        <v>147</v>
      </c>
      <c r="B25" s="525" t="s">
        <v>40</v>
      </c>
      <c r="C25" s="526" t="s">
        <v>1274</v>
      </c>
      <c r="D25" s="524" t="s">
        <v>151</v>
      </c>
      <c r="E25" s="527" t="s">
        <v>1293</v>
      </c>
      <c r="F25" s="1822">
        <v>814</v>
      </c>
      <c r="G25" s="1824">
        <v>25</v>
      </c>
      <c r="H25" s="2493">
        <f t="shared" si="0"/>
        <v>3.0712530712530713E-2</v>
      </c>
      <c r="I25" s="1822">
        <v>791</v>
      </c>
      <c r="J25" s="1824">
        <v>22</v>
      </c>
      <c r="K25" s="2493">
        <f t="shared" si="1"/>
        <v>2.7812895069532238E-2</v>
      </c>
      <c r="L25" s="1816">
        <v>823</v>
      </c>
      <c r="M25" s="1824">
        <v>30</v>
      </c>
      <c r="N25" s="2487">
        <f t="shared" si="2"/>
        <v>3.6452004860267312E-2</v>
      </c>
    </row>
    <row r="26" spans="1:14">
      <c r="A26" s="528" t="s">
        <v>147</v>
      </c>
      <c r="B26" s="529" t="s">
        <v>40</v>
      </c>
      <c r="C26" s="530" t="s">
        <v>1274</v>
      </c>
      <c r="D26" s="529" t="s">
        <v>152</v>
      </c>
      <c r="E26" s="531" t="s">
        <v>1294</v>
      </c>
      <c r="F26" s="1823">
        <v>1330</v>
      </c>
      <c r="G26" s="1828">
        <v>18</v>
      </c>
      <c r="H26" s="2494">
        <f t="shared" si="0"/>
        <v>1.3533834586466165E-2</v>
      </c>
      <c r="I26" s="1823">
        <v>1298</v>
      </c>
      <c r="J26" s="1828">
        <v>32</v>
      </c>
      <c r="K26" s="2494">
        <f t="shared" si="1"/>
        <v>2.465331278890601E-2</v>
      </c>
      <c r="L26" s="1817">
        <v>1275</v>
      </c>
      <c r="M26" s="1825">
        <v>45</v>
      </c>
      <c r="N26" s="2488">
        <f t="shared" si="2"/>
        <v>3.5294117647058823E-2</v>
      </c>
    </row>
    <row r="27" spans="1:14">
      <c r="A27" s="528" t="s">
        <v>147</v>
      </c>
      <c r="B27" s="529" t="s">
        <v>40</v>
      </c>
      <c r="C27" s="530" t="s">
        <v>1274</v>
      </c>
      <c r="D27" s="529" t="s">
        <v>152</v>
      </c>
      <c r="E27" s="531" t="s">
        <v>1295</v>
      </c>
      <c r="F27" s="1823">
        <v>1048</v>
      </c>
      <c r="G27" s="1828">
        <v>34</v>
      </c>
      <c r="H27" s="2494">
        <f t="shared" si="0"/>
        <v>3.2442748091603052E-2</v>
      </c>
      <c r="I27" s="1823">
        <v>1031</v>
      </c>
      <c r="J27" s="1828">
        <v>50</v>
      </c>
      <c r="K27" s="2494">
        <f t="shared" si="1"/>
        <v>4.8496605237633363E-2</v>
      </c>
      <c r="L27" s="1817">
        <v>997</v>
      </c>
      <c r="M27" s="1825">
        <v>68</v>
      </c>
      <c r="N27" s="2488">
        <f t="shared" si="2"/>
        <v>6.820461384152457E-2</v>
      </c>
    </row>
    <row r="28" spans="1:14">
      <c r="A28" s="528" t="s">
        <v>147</v>
      </c>
      <c r="B28" s="529" t="s">
        <v>40</v>
      </c>
      <c r="C28" s="530" t="s">
        <v>1274</v>
      </c>
      <c r="D28" s="529" t="s">
        <v>152</v>
      </c>
      <c r="E28" s="531" t="s">
        <v>1296</v>
      </c>
      <c r="F28" s="1823">
        <v>1986</v>
      </c>
      <c r="G28" s="1828">
        <v>33</v>
      </c>
      <c r="H28" s="2494">
        <f t="shared" si="0"/>
        <v>1.6616314199395771E-2</v>
      </c>
      <c r="I28" s="1823">
        <v>1972</v>
      </c>
      <c r="J28" s="1828">
        <v>53</v>
      </c>
      <c r="K28" s="2494">
        <f t="shared" si="1"/>
        <v>2.6876267748478701E-2</v>
      </c>
      <c r="L28" s="1817">
        <v>1942</v>
      </c>
      <c r="M28" s="1825">
        <v>49</v>
      </c>
      <c r="N28" s="2488">
        <f t="shared" si="2"/>
        <v>2.5231719876416064E-2</v>
      </c>
    </row>
    <row r="29" spans="1:14">
      <c r="A29" s="520" t="s">
        <v>147</v>
      </c>
      <c r="B29" s="521" t="s">
        <v>40</v>
      </c>
      <c r="C29" s="522" t="s">
        <v>1297</v>
      </c>
      <c r="D29" s="521" t="s">
        <v>150</v>
      </c>
      <c r="E29" s="523" t="s">
        <v>1298</v>
      </c>
      <c r="F29" s="1821">
        <v>763</v>
      </c>
      <c r="G29" s="1815">
        <v>28</v>
      </c>
      <c r="H29" s="2495">
        <f t="shared" si="0"/>
        <v>3.669724770642202E-2</v>
      </c>
      <c r="I29" s="1821">
        <v>762</v>
      </c>
      <c r="J29" s="1815">
        <v>26</v>
      </c>
      <c r="K29" s="2495">
        <f t="shared" si="1"/>
        <v>3.4120734908136482E-2</v>
      </c>
      <c r="L29" s="1814">
        <v>735</v>
      </c>
      <c r="M29" s="1818">
        <v>32</v>
      </c>
      <c r="N29" s="2489">
        <f t="shared" si="2"/>
        <v>4.3537414965986392E-2</v>
      </c>
    </row>
    <row r="30" spans="1:14">
      <c r="A30" s="520" t="s">
        <v>147</v>
      </c>
      <c r="B30" s="521" t="s">
        <v>40</v>
      </c>
      <c r="C30" s="522" t="s">
        <v>1297</v>
      </c>
      <c r="D30" s="521" t="s">
        <v>150</v>
      </c>
      <c r="E30" s="523" t="s">
        <v>1299</v>
      </c>
      <c r="F30" s="1821">
        <v>207</v>
      </c>
      <c r="G30" s="1815" t="s">
        <v>1514</v>
      </c>
      <c r="H30" s="2495"/>
      <c r="I30" s="1821">
        <v>221</v>
      </c>
      <c r="J30" s="1815" t="s">
        <v>1514</v>
      </c>
      <c r="K30" s="2495"/>
      <c r="L30" s="1814">
        <v>217</v>
      </c>
      <c r="M30" s="1818" t="s">
        <v>1514</v>
      </c>
      <c r="N30" s="2489"/>
    </row>
    <row r="31" spans="1:14">
      <c r="A31" s="520" t="s">
        <v>147</v>
      </c>
      <c r="B31" s="521" t="s">
        <v>40</v>
      </c>
      <c r="C31" s="522" t="s">
        <v>1297</v>
      </c>
      <c r="D31" s="521" t="s">
        <v>150</v>
      </c>
      <c r="E31" s="523" t="s">
        <v>1300</v>
      </c>
      <c r="F31" s="1821">
        <v>593</v>
      </c>
      <c r="G31" s="1815">
        <v>62</v>
      </c>
      <c r="H31" s="2495">
        <f>G31/F31</f>
        <v>0.1045531197301855</v>
      </c>
      <c r="I31" s="1821">
        <v>621</v>
      </c>
      <c r="J31" s="1815">
        <v>67</v>
      </c>
      <c r="K31" s="2495">
        <f t="shared" ref="K31:K37" si="3">J31/I31</f>
        <v>0.10789049919484701</v>
      </c>
      <c r="L31" s="1814">
        <v>552</v>
      </c>
      <c r="M31" s="1818">
        <v>62</v>
      </c>
      <c r="N31" s="2489">
        <f>M31/L31</f>
        <v>0.11231884057971014</v>
      </c>
    </row>
    <row r="32" spans="1:14">
      <c r="A32" s="520" t="s">
        <v>147</v>
      </c>
      <c r="B32" s="521" t="s">
        <v>40</v>
      </c>
      <c r="C32" s="522" t="s">
        <v>1297</v>
      </c>
      <c r="D32" s="521" t="s">
        <v>150</v>
      </c>
      <c r="E32" s="523" t="s">
        <v>1301</v>
      </c>
      <c r="F32" s="1821">
        <v>415</v>
      </c>
      <c r="G32" s="1815">
        <v>43</v>
      </c>
      <c r="H32" s="2495">
        <f>G32/F32</f>
        <v>0.10361445783132531</v>
      </c>
      <c r="I32" s="1821">
        <v>408</v>
      </c>
      <c r="J32" s="1815">
        <v>35</v>
      </c>
      <c r="K32" s="2495">
        <f t="shared" si="3"/>
        <v>8.5784313725490197E-2</v>
      </c>
      <c r="L32" s="1814">
        <v>366</v>
      </c>
      <c r="M32" s="1818">
        <v>25</v>
      </c>
      <c r="N32" s="2489">
        <f>M32/L32</f>
        <v>6.8306010928961755E-2</v>
      </c>
    </row>
    <row r="33" spans="1:14">
      <c r="A33" s="520" t="s">
        <v>147</v>
      </c>
      <c r="B33" s="521" t="s">
        <v>40</v>
      </c>
      <c r="C33" s="522" t="s">
        <v>1297</v>
      </c>
      <c r="D33" s="521" t="s">
        <v>150</v>
      </c>
      <c r="E33" s="523" t="s">
        <v>1302</v>
      </c>
      <c r="F33" s="1821">
        <v>406</v>
      </c>
      <c r="G33" s="1815">
        <v>53</v>
      </c>
      <c r="H33" s="2495">
        <f>G33/F33</f>
        <v>0.13054187192118227</v>
      </c>
      <c r="I33" s="1821">
        <v>406</v>
      </c>
      <c r="J33" s="1815">
        <v>88</v>
      </c>
      <c r="K33" s="2495">
        <f t="shared" si="3"/>
        <v>0.21674876847290642</v>
      </c>
      <c r="L33" s="1814">
        <v>407</v>
      </c>
      <c r="M33" s="1818">
        <v>90</v>
      </c>
      <c r="N33" s="2489">
        <f>M33/L33</f>
        <v>0.22113022113022113</v>
      </c>
    </row>
    <row r="34" spans="1:14">
      <c r="A34" s="520" t="s">
        <v>147</v>
      </c>
      <c r="B34" s="521" t="s">
        <v>40</v>
      </c>
      <c r="C34" s="522" t="s">
        <v>1297</v>
      </c>
      <c r="D34" s="521" t="s">
        <v>150</v>
      </c>
      <c r="E34" s="523" t="s">
        <v>1303</v>
      </c>
      <c r="F34" s="1821">
        <v>586</v>
      </c>
      <c r="G34" s="1815">
        <v>27</v>
      </c>
      <c r="H34" s="2495">
        <f>G34/F34</f>
        <v>4.607508532423208E-2</v>
      </c>
      <c r="I34" s="1821">
        <v>580</v>
      </c>
      <c r="J34" s="1815">
        <v>29</v>
      </c>
      <c r="K34" s="2495">
        <f t="shared" si="3"/>
        <v>0.05</v>
      </c>
      <c r="L34" s="1814">
        <v>590</v>
      </c>
      <c r="M34" s="1818">
        <v>43</v>
      </c>
      <c r="N34" s="2489">
        <f>M34/L34</f>
        <v>7.2881355932203393E-2</v>
      </c>
    </row>
    <row r="35" spans="1:14">
      <c r="A35" s="520" t="s">
        <v>147</v>
      </c>
      <c r="B35" s="521" t="s">
        <v>40</v>
      </c>
      <c r="C35" s="522" t="s">
        <v>1297</v>
      </c>
      <c r="D35" s="521" t="s">
        <v>150</v>
      </c>
      <c r="E35" s="523" t="s">
        <v>1304</v>
      </c>
      <c r="F35" s="1821">
        <v>742</v>
      </c>
      <c r="G35" s="1815">
        <v>13</v>
      </c>
      <c r="H35" s="2495">
        <f>G35/F35</f>
        <v>1.7520215633423181E-2</v>
      </c>
      <c r="I35" s="1821">
        <v>718</v>
      </c>
      <c r="J35" s="1815">
        <v>13</v>
      </c>
      <c r="K35" s="2495">
        <f t="shared" si="3"/>
        <v>1.8105849582172703E-2</v>
      </c>
      <c r="L35" s="1814">
        <v>766</v>
      </c>
      <c r="M35" s="1818">
        <v>20</v>
      </c>
      <c r="N35" s="2489">
        <f>M35/L35</f>
        <v>2.6109660574412531E-2</v>
      </c>
    </row>
    <row r="36" spans="1:14">
      <c r="A36" s="520" t="s">
        <v>147</v>
      </c>
      <c r="B36" s="521" t="s">
        <v>40</v>
      </c>
      <c r="C36" s="522" t="s">
        <v>1297</v>
      </c>
      <c r="D36" s="521" t="s">
        <v>150</v>
      </c>
      <c r="E36" s="523" t="s">
        <v>1305</v>
      </c>
      <c r="F36" s="1821">
        <v>784</v>
      </c>
      <c r="G36" s="1815" t="s">
        <v>1514</v>
      </c>
      <c r="H36" s="2495"/>
      <c r="I36" s="1821">
        <v>726</v>
      </c>
      <c r="J36" s="1815">
        <v>10</v>
      </c>
      <c r="K36" s="2495">
        <f t="shared" si="3"/>
        <v>1.3774104683195593E-2</v>
      </c>
      <c r="L36" s="1814">
        <v>653</v>
      </c>
      <c r="M36" s="1818" t="s">
        <v>1514</v>
      </c>
      <c r="N36" s="2489"/>
    </row>
    <row r="37" spans="1:14">
      <c r="A37" s="520" t="s">
        <v>147</v>
      </c>
      <c r="B37" s="521" t="s">
        <v>40</v>
      </c>
      <c r="C37" s="522" t="s">
        <v>1297</v>
      </c>
      <c r="D37" s="521" t="s">
        <v>150</v>
      </c>
      <c r="E37" s="523" t="s">
        <v>1306</v>
      </c>
      <c r="F37" s="1821">
        <v>841</v>
      </c>
      <c r="G37" s="1815">
        <v>15</v>
      </c>
      <c r="H37" s="2495">
        <f>G37/F37</f>
        <v>1.78359096313912E-2</v>
      </c>
      <c r="I37" s="1821">
        <v>846</v>
      </c>
      <c r="J37" s="1815">
        <v>25</v>
      </c>
      <c r="K37" s="2495">
        <f t="shared" si="3"/>
        <v>2.955082742316785E-2</v>
      </c>
      <c r="L37" s="1814">
        <v>813</v>
      </c>
      <c r="M37" s="1818">
        <v>28</v>
      </c>
      <c r="N37" s="2489">
        <f t="shared" ref="N37:N48" si="4">M37/L37</f>
        <v>3.4440344403444033E-2</v>
      </c>
    </row>
    <row r="38" spans="1:14">
      <c r="A38" s="520" t="s">
        <v>147</v>
      </c>
      <c r="B38" s="521" t="s">
        <v>40</v>
      </c>
      <c r="C38" s="522" t="s">
        <v>1297</v>
      </c>
      <c r="D38" s="521" t="s">
        <v>150</v>
      </c>
      <c r="E38" s="523" t="s">
        <v>1307</v>
      </c>
      <c r="F38" s="1821">
        <v>638</v>
      </c>
      <c r="G38" s="1815" t="s">
        <v>1514</v>
      </c>
      <c r="H38" s="2495"/>
      <c r="I38" s="1821">
        <v>641</v>
      </c>
      <c r="J38" s="1815" t="s">
        <v>1514</v>
      </c>
      <c r="K38" s="2495"/>
      <c r="L38" s="1814">
        <v>656</v>
      </c>
      <c r="M38" s="1818">
        <v>11</v>
      </c>
      <c r="N38" s="2489">
        <f t="shared" si="4"/>
        <v>1.676829268292683E-2</v>
      </c>
    </row>
    <row r="39" spans="1:14">
      <c r="A39" s="520" t="s">
        <v>147</v>
      </c>
      <c r="B39" s="521" t="s">
        <v>40</v>
      </c>
      <c r="C39" s="522" t="s">
        <v>1297</v>
      </c>
      <c r="D39" s="521" t="s">
        <v>150</v>
      </c>
      <c r="E39" s="523" t="s">
        <v>1308</v>
      </c>
      <c r="F39" s="1821">
        <v>763</v>
      </c>
      <c r="G39" s="1815">
        <v>12</v>
      </c>
      <c r="H39" s="2495">
        <f t="shared" ref="H39:H48" si="5">G39/F39</f>
        <v>1.5727391874180863E-2</v>
      </c>
      <c r="I39" s="1821">
        <v>786</v>
      </c>
      <c r="J39" s="1815">
        <v>21</v>
      </c>
      <c r="K39" s="2495">
        <f t="shared" ref="K39:K48" si="6">J39/I39</f>
        <v>2.6717557251908396E-2</v>
      </c>
      <c r="L39" s="1814">
        <v>766</v>
      </c>
      <c r="M39" s="1818">
        <v>24</v>
      </c>
      <c r="N39" s="2489">
        <f t="shared" si="4"/>
        <v>3.1331592689295036E-2</v>
      </c>
    </row>
    <row r="40" spans="1:14">
      <c r="A40" s="520" t="s">
        <v>147</v>
      </c>
      <c r="B40" s="521" t="s">
        <v>40</v>
      </c>
      <c r="C40" s="522" t="s">
        <v>1297</v>
      </c>
      <c r="D40" s="521" t="s">
        <v>150</v>
      </c>
      <c r="E40" s="523" t="s">
        <v>1309</v>
      </c>
      <c r="F40" s="1821">
        <v>924</v>
      </c>
      <c r="G40" s="1815">
        <v>36</v>
      </c>
      <c r="H40" s="2495">
        <f t="shared" si="5"/>
        <v>3.896103896103896E-2</v>
      </c>
      <c r="I40" s="1821">
        <v>933</v>
      </c>
      <c r="J40" s="1815">
        <v>32</v>
      </c>
      <c r="K40" s="2495">
        <f t="shared" si="6"/>
        <v>3.4297963558413719E-2</v>
      </c>
      <c r="L40" s="1814">
        <v>885</v>
      </c>
      <c r="M40" s="1818">
        <v>38</v>
      </c>
      <c r="N40" s="2489">
        <f t="shared" si="4"/>
        <v>4.2937853107344631E-2</v>
      </c>
    </row>
    <row r="41" spans="1:14">
      <c r="A41" s="520" t="s">
        <v>147</v>
      </c>
      <c r="B41" s="521" t="s">
        <v>40</v>
      </c>
      <c r="C41" s="522" t="s">
        <v>1297</v>
      </c>
      <c r="D41" s="521" t="s">
        <v>150</v>
      </c>
      <c r="E41" s="523" t="s">
        <v>1310</v>
      </c>
      <c r="F41" s="1821">
        <v>513</v>
      </c>
      <c r="G41" s="1815">
        <v>68</v>
      </c>
      <c r="H41" s="2495">
        <f t="shared" si="5"/>
        <v>0.13255360623781676</v>
      </c>
      <c r="I41" s="1821">
        <v>540</v>
      </c>
      <c r="J41" s="1815">
        <v>88</v>
      </c>
      <c r="K41" s="2495">
        <f t="shared" si="6"/>
        <v>0.16296296296296298</v>
      </c>
      <c r="L41" s="1814">
        <v>450</v>
      </c>
      <c r="M41" s="1818">
        <v>76</v>
      </c>
      <c r="N41" s="2489">
        <f t="shared" si="4"/>
        <v>0.16888888888888889</v>
      </c>
    </row>
    <row r="42" spans="1:14">
      <c r="A42" s="520" t="s">
        <v>147</v>
      </c>
      <c r="B42" s="521" t="s">
        <v>40</v>
      </c>
      <c r="C42" s="522" t="s">
        <v>1297</v>
      </c>
      <c r="D42" s="521" t="s">
        <v>150</v>
      </c>
      <c r="E42" s="523" t="s">
        <v>1311</v>
      </c>
      <c r="F42" s="1821">
        <v>557</v>
      </c>
      <c r="G42" s="1815">
        <v>17</v>
      </c>
      <c r="H42" s="2495">
        <f t="shared" si="5"/>
        <v>3.052064631956912E-2</v>
      </c>
      <c r="I42" s="1821">
        <v>574</v>
      </c>
      <c r="J42" s="1815">
        <v>20</v>
      </c>
      <c r="K42" s="2495">
        <f t="shared" si="6"/>
        <v>3.484320557491289E-2</v>
      </c>
      <c r="L42" s="1814">
        <v>543</v>
      </c>
      <c r="M42" s="1818">
        <v>19</v>
      </c>
      <c r="N42" s="2489">
        <f t="shared" si="4"/>
        <v>3.4990791896869246E-2</v>
      </c>
    </row>
    <row r="43" spans="1:14">
      <c r="A43" s="524" t="s">
        <v>147</v>
      </c>
      <c r="B43" s="525" t="s">
        <v>40</v>
      </c>
      <c r="C43" s="526" t="s">
        <v>1297</v>
      </c>
      <c r="D43" s="524" t="s">
        <v>151</v>
      </c>
      <c r="E43" s="527" t="s">
        <v>1312</v>
      </c>
      <c r="F43" s="1822">
        <v>785</v>
      </c>
      <c r="G43" s="1824">
        <v>16</v>
      </c>
      <c r="H43" s="2496">
        <f t="shared" si="5"/>
        <v>2.038216560509554E-2</v>
      </c>
      <c r="I43" s="1822">
        <v>810</v>
      </c>
      <c r="J43" s="1824">
        <v>13</v>
      </c>
      <c r="K43" s="2496">
        <f t="shared" si="6"/>
        <v>1.6049382716049384E-2</v>
      </c>
      <c r="L43" s="1816">
        <v>799</v>
      </c>
      <c r="M43" s="1826">
        <v>24</v>
      </c>
      <c r="N43" s="2490">
        <f t="shared" si="4"/>
        <v>3.0037546933667083E-2</v>
      </c>
    </row>
    <row r="44" spans="1:14">
      <c r="A44" s="524" t="s">
        <v>147</v>
      </c>
      <c r="B44" s="525" t="s">
        <v>40</v>
      </c>
      <c r="C44" s="526" t="s">
        <v>1297</v>
      </c>
      <c r="D44" s="524" t="s">
        <v>151</v>
      </c>
      <c r="E44" s="527" t="s">
        <v>1313</v>
      </c>
      <c r="F44" s="1822">
        <v>1836</v>
      </c>
      <c r="G44" s="1824">
        <v>21</v>
      </c>
      <c r="H44" s="2496">
        <f t="shared" si="5"/>
        <v>1.1437908496732025E-2</v>
      </c>
      <c r="I44" s="1822">
        <v>1837</v>
      </c>
      <c r="J44" s="1824">
        <v>17</v>
      </c>
      <c r="K44" s="2496">
        <f t="shared" si="6"/>
        <v>9.2542188350571587E-3</v>
      </c>
      <c r="L44" s="1816">
        <v>1873</v>
      </c>
      <c r="M44" s="1826">
        <v>22</v>
      </c>
      <c r="N44" s="2490">
        <f t="shared" si="4"/>
        <v>1.1745862253069941E-2</v>
      </c>
    </row>
    <row r="45" spans="1:14">
      <c r="A45" s="524" t="s">
        <v>147</v>
      </c>
      <c r="B45" s="525" t="s">
        <v>40</v>
      </c>
      <c r="C45" s="526" t="s">
        <v>1297</v>
      </c>
      <c r="D45" s="524" t="s">
        <v>151</v>
      </c>
      <c r="E45" s="527" t="s">
        <v>1314</v>
      </c>
      <c r="F45" s="1822">
        <v>834</v>
      </c>
      <c r="G45" s="1824">
        <v>48</v>
      </c>
      <c r="H45" s="2496">
        <f t="shared" si="5"/>
        <v>5.7553956834532377E-2</v>
      </c>
      <c r="I45" s="1822">
        <v>851</v>
      </c>
      <c r="J45" s="1824">
        <v>58</v>
      </c>
      <c r="K45" s="2496">
        <f t="shared" si="6"/>
        <v>6.8155111633372498E-2</v>
      </c>
      <c r="L45" s="1816">
        <v>775</v>
      </c>
      <c r="M45" s="1826">
        <v>71</v>
      </c>
      <c r="N45" s="2490">
        <f t="shared" si="4"/>
        <v>9.1612903225806452E-2</v>
      </c>
    </row>
    <row r="46" spans="1:14">
      <c r="A46" s="528" t="s">
        <v>147</v>
      </c>
      <c r="B46" s="529" t="s">
        <v>40</v>
      </c>
      <c r="C46" s="530" t="s">
        <v>1297</v>
      </c>
      <c r="D46" s="529" t="s">
        <v>152</v>
      </c>
      <c r="E46" s="531" t="s">
        <v>1315</v>
      </c>
      <c r="F46" s="1823">
        <v>1699</v>
      </c>
      <c r="G46" s="1828">
        <v>48</v>
      </c>
      <c r="H46" s="2494">
        <f t="shared" si="5"/>
        <v>2.8251912889935255E-2</v>
      </c>
      <c r="I46" s="1823">
        <v>1644</v>
      </c>
      <c r="J46" s="1828">
        <v>70</v>
      </c>
      <c r="K46" s="2494">
        <f t="shared" si="6"/>
        <v>4.2579075425790751E-2</v>
      </c>
      <c r="L46" s="1817">
        <v>1683</v>
      </c>
      <c r="M46" s="1825">
        <v>91</v>
      </c>
      <c r="N46" s="2488">
        <f t="shared" si="4"/>
        <v>5.4070112893642303E-2</v>
      </c>
    </row>
    <row r="47" spans="1:14">
      <c r="A47" s="528" t="s">
        <v>147</v>
      </c>
      <c r="B47" s="529" t="s">
        <v>40</v>
      </c>
      <c r="C47" s="530" t="s">
        <v>1297</v>
      </c>
      <c r="D47" s="529" t="s">
        <v>152</v>
      </c>
      <c r="E47" s="531" t="s">
        <v>1316</v>
      </c>
      <c r="F47" s="1823">
        <v>2514</v>
      </c>
      <c r="G47" s="1828">
        <v>14</v>
      </c>
      <c r="H47" s="2494">
        <f t="shared" si="5"/>
        <v>5.5688146380270488E-3</v>
      </c>
      <c r="I47" s="1823">
        <v>2556</v>
      </c>
      <c r="J47" s="1828">
        <v>18</v>
      </c>
      <c r="K47" s="2494">
        <f t="shared" si="6"/>
        <v>7.0422535211267607E-3</v>
      </c>
      <c r="L47" s="1817">
        <v>2571</v>
      </c>
      <c r="M47" s="1825">
        <v>25</v>
      </c>
      <c r="N47" s="2488">
        <f t="shared" si="4"/>
        <v>9.723842862699339E-3</v>
      </c>
    </row>
    <row r="48" spans="1:14">
      <c r="A48" s="532" t="s">
        <v>147</v>
      </c>
      <c r="B48" s="533" t="s">
        <v>40</v>
      </c>
      <c r="C48" s="534" t="s">
        <v>1297</v>
      </c>
      <c r="D48" s="533" t="s">
        <v>153</v>
      </c>
      <c r="E48" s="535" t="s">
        <v>1317</v>
      </c>
      <c r="F48" s="1585">
        <v>672</v>
      </c>
      <c r="G48" s="1569">
        <v>24</v>
      </c>
      <c r="H48" s="2497">
        <f t="shared" si="5"/>
        <v>3.5714285714285712E-2</v>
      </c>
      <c r="I48" s="1585">
        <v>692</v>
      </c>
      <c r="J48" s="1569">
        <v>27</v>
      </c>
      <c r="K48" s="2497">
        <f t="shared" si="6"/>
        <v>3.9017341040462429E-2</v>
      </c>
      <c r="L48" s="1819">
        <v>673</v>
      </c>
      <c r="M48" s="1827">
        <v>28</v>
      </c>
      <c r="N48" s="2491">
        <f t="shared" si="4"/>
        <v>4.1604754829123326E-2</v>
      </c>
    </row>
    <row r="50" spans="1:16" ht="14.5" thickBot="1"/>
    <row r="51" spans="1:16" ht="17.5">
      <c r="A51" s="3944" t="s">
        <v>122</v>
      </c>
      <c r="B51" s="3947" t="s">
        <v>37</v>
      </c>
      <c r="C51" s="3947" t="s">
        <v>38</v>
      </c>
      <c r="D51" s="3947" t="s">
        <v>149</v>
      </c>
      <c r="E51" s="3949" t="s">
        <v>1613</v>
      </c>
      <c r="F51" s="480"/>
      <c r="G51" s="3957" t="s">
        <v>1554</v>
      </c>
      <c r="H51" s="3957"/>
      <c r="I51" s="3957"/>
      <c r="J51" s="3957"/>
      <c r="K51" s="3957"/>
      <c r="L51" s="3957"/>
      <c r="M51" s="3957"/>
      <c r="N51" s="3958"/>
      <c r="P51" s="495"/>
    </row>
    <row r="52" spans="1:16" ht="17.5">
      <c r="A52" s="3945"/>
      <c r="B52" s="3904"/>
      <c r="C52" s="3904"/>
      <c r="D52" s="3904"/>
      <c r="E52" s="3907"/>
      <c r="F52" s="3892" t="s">
        <v>1271</v>
      </c>
      <c r="G52" s="3893"/>
      <c r="H52" s="3894"/>
      <c r="I52" s="3893" t="s">
        <v>1272</v>
      </c>
      <c r="J52" s="3893"/>
      <c r="K52" s="3894"/>
      <c r="L52" s="3951" t="s">
        <v>1273</v>
      </c>
      <c r="M52" s="3952"/>
      <c r="N52" s="3953"/>
      <c r="P52" s="495"/>
    </row>
    <row r="53" spans="1:16" s="307" customFormat="1" ht="27.5">
      <c r="A53" s="3945"/>
      <c r="B53" s="3904"/>
      <c r="C53" s="3904"/>
      <c r="D53" s="3904"/>
      <c r="E53" s="3907"/>
      <c r="F53" s="308" t="s">
        <v>39</v>
      </c>
      <c r="G53" s="3954" t="s">
        <v>1555</v>
      </c>
      <c r="H53" s="3955"/>
      <c r="I53" s="308" t="s">
        <v>39</v>
      </c>
      <c r="J53" s="3954" t="s">
        <v>1555</v>
      </c>
      <c r="K53" s="3955"/>
      <c r="L53" s="308" t="s">
        <v>39</v>
      </c>
      <c r="M53" s="3954" t="s">
        <v>1555</v>
      </c>
      <c r="N53" s="3956"/>
      <c r="P53" s="507"/>
    </row>
    <row r="54" spans="1:16" s="307" customFormat="1" ht="18" thickBot="1">
      <c r="A54" s="3946"/>
      <c r="B54" s="3948"/>
      <c r="C54" s="3948"/>
      <c r="D54" s="3948"/>
      <c r="E54" s="3950"/>
      <c r="F54" s="127" t="s">
        <v>98</v>
      </c>
      <c r="G54" s="316" t="s">
        <v>98</v>
      </c>
      <c r="H54" s="317" t="s">
        <v>14</v>
      </c>
      <c r="I54" s="316" t="s">
        <v>98</v>
      </c>
      <c r="J54" s="193" t="s">
        <v>98</v>
      </c>
      <c r="K54" s="317" t="s">
        <v>14</v>
      </c>
      <c r="L54" s="316" t="s">
        <v>98</v>
      </c>
      <c r="M54" s="193" t="s">
        <v>98</v>
      </c>
      <c r="N54" s="545" t="s">
        <v>14</v>
      </c>
      <c r="P54" s="495"/>
    </row>
    <row r="55" spans="1:16">
      <c r="A55" s="516" t="s">
        <v>147</v>
      </c>
      <c r="B55" s="517" t="s">
        <v>41</v>
      </c>
      <c r="C55" s="518" t="s">
        <v>1318</v>
      </c>
      <c r="D55" s="517" t="s">
        <v>150</v>
      </c>
      <c r="E55" s="519" t="s">
        <v>1319</v>
      </c>
      <c r="F55" s="1831">
        <v>499</v>
      </c>
      <c r="G55" s="1830">
        <v>14</v>
      </c>
      <c r="H55" s="2495">
        <f t="shared" ref="H55:H64" si="7">G55/F55</f>
        <v>2.8056112224448898E-2</v>
      </c>
      <c r="I55" s="1831">
        <v>488</v>
      </c>
      <c r="J55" s="1830">
        <v>20</v>
      </c>
      <c r="K55" s="2495">
        <f t="shared" ref="K55:K64" si="8">J55/I55</f>
        <v>4.0983606557377046E-2</v>
      </c>
      <c r="L55" s="1829">
        <v>466</v>
      </c>
      <c r="M55" s="1830">
        <v>23</v>
      </c>
      <c r="N55" s="2489">
        <f t="shared" ref="N55:N106" si="9">M55/L55</f>
        <v>4.9356223175965663E-2</v>
      </c>
    </row>
    <row r="56" spans="1:16">
      <c r="A56" s="520" t="s">
        <v>147</v>
      </c>
      <c r="B56" s="521" t="s">
        <v>41</v>
      </c>
      <c r="C56" s="522" t="s">
        <v>1318</v>
      </c>
      <c r="D56" s="521" t="s">
        <v>150</v>
      </c>
      <c r="E56" s="523" t="s">
        <v>1320</v>
      </c>
      <c r="F56" s="1821">
        <v>559</v>
      </c>
      <c r="G56" s="1815">
        <v>24</v>
      </c>
      <c r="H56" s="2495">
        <f t="shared" si="7"/>
        <v>4.2933810375670838E-2</v>
      </c>
      <c r="I56" s="1821">
        <v>539</v>
      </c>
      <c r="J56" s="1815">
        <v>46</v>
      </c>
      <c r="K56" s="2495">
        <f t="shared" si="8"/>
        <v>8.534322820037106E-2</v>
      </c>
      <c r="L56" s="1814">
        <v>538</v>
      </c>
      <c r="M56" s="1815">
        <v>61</v>
      </c>
      <c r="N56" s="2489">
        <f t="shared" si="9"/>
        <v>0.11338289962825279</v>
      </c>
    </row>
    <row r="57" spans="1:16">
      <c r="A57" s="520" t="s">
        <v>147</v>
      </c>
      <c r="B57" s="521" t="s">
        <v>41</v>
      </c>
      <c r="C57" s="522" t="s">
        <v>1318</v>
      </c>
      <c r="D57" s="521" t="s">
        <v>150</v>
      </c>
      <c r="E57" s="523" t="s">
        <v>1321</v>
      </c>
      <c r="F57" s="1821">
        <v>580</v>
      </c>
      <c r="G57" s="1815">
        <v>22</v>
      </c>
      <c r="H57" s="2495">
        <f t="shared" si="7"/>
        <v>3.793103448275862E-2</v>
      </c>
      <c r="I57" s="1821">
        <v>557</v>
      </c>
      <c r="J57" s="1815">
        <v>33</v>
      </c>
      <c r="K57" s="2495">
        <f t="shared" si="8"/>
        <v>5.9245960502692999E-2</v>
      </c>
      <c r="L57" s="1814">
        <v>575</v>
      </c>
      <c r="M57" s="1815">
        <v>42</v>
      </c>
      <c r="N57" s="2489">
        <f t="shared" si="9"/>
        <v>7.3043478260869571E-2</v>
      </c>
    </row>
    <row r="58" spans="1:16">
      <c r="A58" s="520" t="s">
        <v>147</v>
      </c>
      <c r="B58" s="521" t="s">
        <v>41</v>
      </c>
      <c r="C58" s="522" t="s">
        <v>1318</v>
      </c>
      <c r="D58" s="521" t="s">
        <v>150</v>
      </c>
      <c r="E58" s="523" t="s">
        <v>1322</v>
      </c>
      <c r="F58" s="1821">
        <v>505</v>
      </c>
      <c r="G58" s="1815">
        <v>135</v>
      </c>
      <c r="H58" s="2495">
        <f t="shared" si="7"/>
        <v>0.26732673267326734</v>
      </c>
      <c r="I58" s="1821">
        <v>452</v>
      </c>
      <c r="J58" s="1815">
        <v>147</v>
      </c>
      <c r="K58" s="2495">
        <f t="shared" si="8"/>
        <v>0.3252212389380531</v>
      </c>
      <c r="L58" s="1814">
        <v>434</v>
      </c>
      <c r="M58" s="1815">
        <v>190</v>
      </c>
      <c r="N58" s="2489">
        <f t="shared" si="9"/>
        <v>0.43778801843317972</v>
      </c>
    </row>
    <row r="59" spans="1:16">
      <c r="A59" s="520" t="s">
        <v>147</v>
      </c>
      <c r="B59" s="521" t="s">
        <v>41</v>
      </c>
      <c r="C59" s="522" t="s">
        <v>1318</v>
      </c>
      <c r="D59" s="521" t="s">
        <v>150</v>
      </c>
      <c r="E59" s="523" t="s">
        <v>1323</v>
      </c>
      <c r="F59" s="1821">
        <v>330</v>
      </c>
      <c r="G59" s="1815">
        <v>71</v>
      </c>
      <c r="H59" s="2495">
        <f t="shared" si="7"/>
        <v>0.21515151515151515</v>
      </c>
      <c r="I59" s="1821">
        <v>329</v>
      </c>
      <c r="J59" s="1815">
        <v>82</v>
      </c>
      <c r="K59" s="2495">
        <f t="shared" si="8"/>
        <v>0.24924012158054712</v>
      </c>
      <c r="L59" s="1814">
        <v>313</v>
      </c>
      <c r="M59" s="1815">
        <v>99</v>
      </c>
      <c r="N59" s="2489">
        <f t="shared" si="9"/>
        <v>0.31629392971246006</v>
      </c>
    </row>
    <row r="60" spans="1:16">
      <c r="A60" s="520" t="s">
        <v>147</v>
      </c>
      <c r="B60" s="521" t="s">
        <v>41</v>
      </c>
      <c r="C60" s="522" t="s">
        <v>1318</v>
      </c>
      <c r="D60" s="521" t="s">
        <v>150</v>
      </c>
      <c r="E60" s="523" t="s">
        <v>1324</v>
      </c>
      <c r="F60" s="1821">
        <v>365</v>
      </c>
      <c r="G60" s="1815">
        <v>27</v>
      </c>
      <c r="H60" s="2495">
        <f t="shared" si="7"/>
        <v>7.3972602739726029E-2</v>
      </c>
      <c r="I60" s="1821">
        <v>361</v>
      </c>
      <c r="J60" s="1815">
        <v>36</v>
      </c>
      <c r="K60" s="2495">
        <f t="shared" si="8"/>
        <v>9.9722991689750698E-2</v>
      </c>
      <c r="L60" s="1814">
        <v>373</v>
      </c>
      <c r="M60" s="1815">
        <v>63</v>
      </c>
      <c r="N60" s="2489">
        <f t="shared" si="9"/>
        <v>0.16890080428954424</v>
      </c>
    </row>
    <row r="61" spans="1:16">
      <c r="A61" s="520" t="s">
        <v>147</v>
      </c>
      <c r="B61" s="521" t="s">
        <v>41</v>
      </c>
      <c r="C61" s="522" t="s">
        <v>1318</v>
      </c>
      <c r="D61" s="521" t="s">
        <v>150</v>
      </c>
      <c r="E61" s="523" t="s">
        <v>1325</v>
      </c>
      <c r="F61" s="1821">
        <v>262</v>
      </c>
      <c r="G61" s="1815">
        <v>118</v>
      </c>
      <c r="H61" s="2495">
        <f t="shared" si="7"/>
        <v>0.45038167938931295</v>
      </c>
      <c r="I61" s="1821">
        <v>243</v>
      </c>
      <c r="J61" s="1815">
        <v>127</v>
      </c>
      <c r="K61" s="2495">
        <f t="shared" si="8"/>
        <v>0.52263374485596703</v>
      </c>
      <c r="L61" s="1814">
        <v>223</v>
      </c>
      <c r="M61" s="1815">
        <v>119</v>
      </c>
      <c r="N61" s="2489">
        <f t="shared" si="9"/>
        <v>0.53363228699551568</v>
      </c>
    </row>
    <row r="62" spans="1:16">
      <c r="A62" s="520" t="s">
        <v>147</v>
      </c>
      <c r="B62" s="521" t="s">
        <v>41</v>
      </c>
      <c r="C62" s="522" t="s">
        <v>1318</v>
      </c>
      <c r="D62" s="521" t="s">
        <v>150</v>
      </c>
      <c r="E62" s="523" t="s">
        <v>1326</v>
      </c>
      <c r="F62" s="1821">
        <v>587</v>
      </c>
      <c r="G62" s="1815">
        <v>164</v>
      </c>
      <c r="H62" s="2495">
        <f t="shared" si="7"/>
        <v>0.27938671209540034</v>
      </c>
      <c r="I62" s="1821">
        <v>596</v>
      </c>
      <c r="J62" s="1815">
        <v>187</v>
      </c>
      <c r="K62" s="2495">
        <f t="shared" si="8"/>
        <v>0.31375838926174499</v>
      </c>
      <c r="L62" s="1814">
        <v>540</v>
      </c>
      <c r="M62" s="1815">
        <v>217</v>
      </c>
      <c r="N62" s="2489">
        <f t="shared" si="9"/>
        <v>0.40185185185185185</v>
      </c>
    </row>
    <row r="63" spans="1:16">
      <c r="A63" s="520" t="s">
        <v>147</v>
      </c>
      <c r="B63" s="521" t="s">
        <v>41</v>
      </c>
      <c r="C63" s="522" t="s">
        <v>1318</v>
      </c>
      <c r="D63" s="521" t="s">
        <v>150</v>
      </c>
      <c r="E63" s="523" t="s">
        <v>1327</v>
      </c>
      <c r="F63" s="1821">
        <v>261</v>
      </c>
      <c r="G63" s="1815">
        <v>22</v>
      </c>
      <c r="H63" s="2495">
        <f t="shared" si="7"/>
        <v>8.4291187739463605E-2</v>
      </c>
      <c r="I63" s="1821">
        <v>226</v>
      </c>
      <c r="J63" s="1815">
        <v>26</v>
      </c>
      <c r="K63" s="2495">
        <f t="shared" si="8"/>
        <v>0.11504424778761062</v>
      </c>
      <c r="L63" s="1814">
        <v>234</v>
      </c>
      <c r="M63" s="1815">
        <v>19</v>
      </c>
      <c r="N63" s="2489">
        <f t="shared" si="9"/>
        <v>8.11965811965812E-2</v>
      </c>
    </row>
    <row r="64" spans="1:16">
      <c r="A64" s="520" t="s">
        <v>147</v>
      </c>
      <c r="B64" s="521" t="s">
        <v>41</v>
      </c>
      <c r="C64" s="522" t="s">
        <v>1318</v>
      </c>
      <c r="D64" s="521" t="s">
        <v>150</v>
      </c>
      <c r="E64" s="523" t="s">
        <v>1328</v>
      </c>
      <c r="F64" s="1821">
        <v>525</v>
      </c>
      <c r="G64" s="1815">
        <v>114</v>
      </c>
      <c r="H64" s="2495">
        <f t="shared" si="7"/>
        <v>0.21714285714285714</v>
      </c>
      <c r="I64" s="1821">
        <v>481</v>
      </c>
      <c r="J64" s="1815">
        <v>113</v>
      </c>
      <c r="K64" s="2495">
        <f t="shared" si="8"/>
        <v>0.23492723492723494</v>
      </c>
      <c r="L64" s="1814">
        <v>461</v>
      </c>
      <c r="M64" s="1815">
        <v>129</v>
      </c>
      <c r="N64" s="2489">
        <f t="shared" si="9"/>
        <v>0.27982646420824298</v>
      </c>
    </row>
    <row r="65" spans="1:14">
      <c r="A65" s="520" t="s">
        <v>147</v>
      </c>
      <c r="B65" s="521" t="s">
        <v>41</v>
      </c>
      <c r="C65" s="522" t="s">
        <v>1318</v>
      </c>
      <c r="D65" s="521" t="s">
        <v>150</v>
      </c>
      <c r="E65" s="523" t="s">
        <v>1329</v>
      </c>
      <c r="F65" s="1821">
        <v>397</v>
      </c>
      <c r="G65" s="1815" t="s">
        <v>1514</v>
      </c>
      <c r="H65" s="2495"/>
      <c r="I65" s="1821">
        <v>410</v>
      </c>
      <c r="J65" s="1815" t="s">
        <v>1514</v>
      </c>
      <c r="K65" s="2495"/>
      <c r="L65" s="1814">
        <v>376</v>
      </c>
      <c r="M65" s="1815">
        <v>12</v>
      </c>
      <c r="N65" s="2489">
        <f t="shared" si="9"/>
        <v>3.1914893617021274E-2</v>
      </c>
    </row>
    <row r="66" spans="1:14">
      <c r="A66" s="520" t="s">
        <v>147</v>
      </c>
      <c r="B66" s="521" t="s">
        <v>41</v>
      </c>
      <c r="C66" s="522" t="s">
        <v>1318</v>
      </c>
      <c r="D66" s="521" t="s">
        <v>150</v>
      </c>
      <c r="E66" s="523" t="s">
        <v>1330</v>
      </c>
      <c r="F66" s="1821">
        <v>572</v>
      </c>
      <c r="G66" s="1815">
        <v>33</v>
      </c>
      <c r="H66" s="2495">
        <f t="shared" ref="H66:H88" si="10">G66/F66</f>
        <v>5.7692307692307696E-2</v>
      </c>
      <c r="I66" s="1821">
        <v>562</v>
      </c>
      <c r="J66" s="1815">
        <v>56</v>
      </c>
      <c r="K66" s="2495">
        <f t="shared" ref="K66:K106" si="11">J66/I66</f>
        <v>9.9644128113879002E-2</v>
      </c>
      <c r="L66" s="1814">
        <v>556</v>
      </c>
      <c r="M66" s="1815">
        <v>97</v>
      </c>
      <c r="N66" s="2489">
        <f t="shared" si="9"/>
        <v>0.17446043165467626</v>
      </c>
    </row>
    <row r="67" spans="1:14">
      <c r="A67" s="520" t="s">
        <v>147</v>
      </c>
      <c r="B67" s="521" t="s">
        <v>41</v>
      </c>
      <c r="C67" s="522" t="s">
        <v>1318</v>
      </c>
      <c r="D67" s="521" t="s">
        <v>150</v>
      </c>
      <c r="E67" s="523" t="s">
        <v>1331</v>
      </c>
      <c r="F67" s="1821">
        <v>428</v>
      </c>
      <c r="G67" s="1815">
        <v>48</v>
      </c>
      <c r="H67" s="2495">
        <f t="shared" si="10"/>
        <v>0.11214953271028037</v>
      </c>
      <c r="I67" s="1821">
        <v>438</v>
      </c>
      <c r="J67" s="1815">
        <v>71</v>
      </c>
      <c r="K67" s="2495">
        <f t="shared" si="11"/>
        <v>0.16210045662100456</v>
      </c>
      <c r="L67" s="1814">
        <v>462</v>
      </c>
      <c r="M67" s="1815">
        <v>82</v>
      </c>
      <c r="N67" s="2489">
        <f t="shared" si="9"/>
        <v>0.1774891774891775</v>
      </c>
    </row>
    <row r="68" spans="1:14">
      <c r="A68" s="520" t="s">
        <v>147</v>
      </c>
      <c r="B68" s="521" t="s">
        <v>41</v>
      </c>
      <c r="C68" s="522" t="s">
        <v>1318</v>
      </c>
      <c r="D68" s="521" t="s">
        <v>150</v>
      </c>
      <c r="E68" s="523" t="s">
        <v>1332</v>
      </c>
      <c r="F68" s="1821">
        <v>311</v>
      </c>
      <c r="G68" s="1815">
        <v>11</v>
      </c>
      <c r="H68" s="2495">
        <f t="shared" si="10"/>
        <v>3.5369774919614148E-2</v>
      </c>
      <c r="I68" s="1821">
        <v>306</v>
      </c>
      <c r="J68" s="1815">
        <v>18</v>
      </c>
      <c r="K68" s="2495">
        <f t="shared" si="11"/>
        <v>5.8823529411764705E-2</v>
      </c>
      <c r="L68" s="1814">
        <v>295</v>
      </c>
      <c r="M68" s="1815">
        <v>28</v>
      </c>
      <c r="N68" s="2489">
        <f t="shared" si="9"/>
        <v>9.4915254237288138E-2</v>
      </c>
    </row>
    <row r="69" spans="1:14">
      <c r="A69" s="520" t="s">
        <v>147</v>
      </c>
      <c r="B69" s="521" t="s">
        <v>41</v>
      </c>
      <c r="C69" s="522" t="s">
        <v>1318</v>
      </c>
      <c r="D69" s="521" t="s">
        <v>150</v>
      </c>
      <c r="E69" s="523" t="s">
        <v>1333</v>
      </c>
      <c r="F69" s="1821">
        <v>133</v>
      </c>
      <c r="G69" s="1815">
        <v>72</v>
      </c>
      <c r="H69" s="2495">
        <f t="shared" si="10"/>
        <v>0.54135338345864659</v>
      </c>
      <c r="I69" s="1821">
        <v>153</v>
      </c>
      <c r="J69" s="1815">
        <v>86</v>
      </c>
      <c r="K69" s="2495">
        <f t="shared" si="11"/>
        <v>0.56209150326797386</v>
      </c>
      <c r="L69" s="1814">
        <v>144</v>
      </c>
      <c r="M69" s="1815">
        <v>99</v>
      </c>
      <c r="N69" s="2489">
        <f t="shared" si="9"/>
        <v>0.6875</v>
      </c>
    </row>
    <row r="70" spans="1:14">
      <c r="A70" s="520" t="s">
        <v>147</v>
      </c>
      <c r="B70" s="521" t="s">
        <v>41</v>
      </c>
      <c r="C70" s="522" t="s">
        <v>1318</v>
      </c>
      <c r="D70" s="521" t="s">
        <v>150</v>
      </c>
      <c r="E70" s="523" t="s">
        <v>1334</v>
      </c>
      <c r="F70" s="1821">
        <v>238</v>
      </c>
      <c r="G70" s="1815">
        <v>61</v>
      </c>
      <c r="H70" s="2495">
        <f t="shared" si="10"/>
        <v>0.25630252100840334</v>
      </c>
      <c r="I70" s="1821">
        <v>219</v>
      </c>
      <c r="J70" s="1815">
        <v>67</v>
      </c>
      <c r="K70" s="2495">
        <f t="shared" si="11"/>
        <v>0.30593607305936071</v>
      </c>
      <c r="L70" s="1814">
        <v>220</v>
      </c>
      <c r="M70" s="1815">
        <v>82</v>
      </c>
      <c r="N70" s="2489">
        <f t="shared" si="9"/>
        <v>0.37272727272727274</v>
      </c>
    </row>
    <row r="71" spans="1:14">
      <c r="A71" s="520" t="s">
        <v>147</v>
      </c>
      <c r="B71" s="521" t="s">
        <v>41</v>
      </c>
      <c r="C71" s="522" t="s">
        <v>1318</v>
      </c>
      <c r="D71" s="521" t="s">
        <v>150</v>
      </c>
      <c r="E71" s="523" t="s">
        <v>1335</v>
      </c>
      <c r="F71" s="1821">
        <v>547</v>
      </c>
      <c r="G71" s="1815">
        <v>79</v>
      </c>
      <c r="H71" s="2495">
        <f t="shared" si="10"/>
        <v>0.14442413162705667</v>
      </c>
      <c r="I71" s="1821">
        <v>570</v>
      </c>
      <c r="J71" s="1815">
        <v>105</v>
      </c>
      <c r="K71" s="2495">
        <f t="shared" si="11"/>
        <v>0.18421052631578946</v>
      </c>
      <c r="L71" s="1814">
        <v>582</v>
      </c>
      <c r="M71" s="1815">
        <v>115</v>
      </c>
      <c r="N71" s="2489">
        <f t="shared" si="9"/>
        <v>0.19759450171821305</v>
      </c>
    </row>
    <row r="72" spans="1:14">
      <c r="A72" s="524" t="s">
        <v>147</v>
      </c>
      <c r="B72" s="525" t="s">
        <v>41</v>
      </c>
      <c r="C72" s="526" t="s">
        <v>1318</v>
      </c>
      <c r="D72" s="524" t="s">
        <v>151</v>
      </c>
      <c r="E72" s="536" t="s">
        <v>1336</v>
      </c>
      <c r="F72" s="1822">
        <v>1008</v>
      </c>
      <c r="G72" s="1824">
        <v>40</v>
      </c>
      <c r="H72" s="2496">
        <f t="shared" si="10"/>
        <v>3.968253968253968E-2</v>
      </c>
      <c r="I72" s="1822">
        <v>1004</v>
      </c>
      <c r="J72" s="1824">
        <v>45</v>
      </c>
      <c r="K72" s="2496">
        <f t="shared" si="11"/>
        <v>4.4820717131474105E-2</v>
      </c>
      <c r="L72" s="1816">
        <v>988</v>
      </c>
      <c r="M72" s="1824">
        <v>49</v>
      </c>
      <c r="N72" s="2490">
        <f t="shared" si="9"/>
        <v>4.9595141700404861E-2</v>
      </c>
    </row>
    <row r="73" spans="1:14">
      <c r="A73" s="524" t="s">
        <v>147</v>
      </c>
      <c r="B73" s="525" t="s">
        <v>41</v>
      </c>
      <c r="C73" s="526" t="s">
        <v>1318</v>
      </c>
      <c r="D73" s="524" t="s">
        <v>151</v>
      </c>
      <c r="E73" s="536" t="s">
        <v>1337</v>
      </c>
      <c r="F73" s="1822">
        <v>989</v>
      </c>
      <c r="G73" s="1824">
        <v>158</v>
      </c>
      <c r="H73" s="2496">
        <f t="shared" si="10"/>
        <v>0.15975733063700709</v>
      </c>
      <c r="I73" s="1822">
        <v>1017</v>
      </c>
      <c r="J73" s="1824">
        <v>166</v>
      </c>
      <c r="K73" s="2496">
        <f t="shared" si="11"/>
        <v>0.16322517207472959</v>
      </c>
      <c r="L73" s="1816">
        <v>1075</v>
      </c>
      <c r="M73" s="1824">
        <v>190</v>
      </c>
      <c r="N73" s="2490">
        <f t="shared" si="9"/>
        <v>0.17674418604651163</v>
      </c>
    </row>
    <row r="74" spans="1:14">
      <c r="A74" s="524" t="s">
        <v>147</v>
      </c>
      <c r="B74" s="525" t="s">
        <v>41</v>
      </c>
      <c r="C74" s="526" t="s">
        <v>1318</v>
      </c>
      <c r="D74" s="524" t="s">
        <v>151</v>
      </c>
      <c r="E74" s="536" t="s">
        <v>1338</v>
      </c>
      <c r="F74" s="1822">
        <v>908</v>
      </c>
      <c r="G74" s="1824">
        <v>15</v>
      </c>
      <c r="H74" s="2496">
        <f t="shared" si="10"/>
        <v>1.6519823788546256E-2</v>
      </c>
      <c r="I74" s="1822">
        <v>916</v>
      </c>
      <c r="J74" s="1824">
        <v>14</v>
      </c>
      <c r="K74" s="2496">
        <f t="shared" si="11"/>
        <v>1.5283842794759825E-2</v>
      </c>
      <c r="L74" s="1816">
        <v>868</v>
      </c>
      <c r="M74" s="1824">
        <v>18</v>
      </c>
      <c r="N74" s="2490">
        <f t="shared" si="9"/>
        <v>2.0737327188940093E-2</v>
      </c>
    </row>
    <row r="75" spans="1:14">
      <c r="A75" s="524" t="s">
        <v>147</v>
      </c>
      <c r="B75" s="525" t="s">
        <v>41</v>
      </c>
      <c r="C75" s="526" t="s">
        <v>1318</v>
      </c>
      <c r="D75" s="524" t="s">
        <v>151</v>
      </c>
      <c r="E75" s="536" t="s">
        <v>1339</v>
      </c>
      <c r="F75" s="1822">
        <v>800</v>
      </c>
      <c r="G75" s="1824">
        <v>177</v>
      </c>
      <c r="H75" s="2496">
        <f t="shared" si="10"/>
        <v>0.22125</v>
      </c>
      <c r="I75" s="1822">
        <v>795</v>
      </c>
      <c r="J75" s="1824">
        <v>172</v>
      </c>
      <c r="K75" s="2496">
        <f t="shared" si="11"/>
        <v>0.21635220125786164</v>
      </c>
      <c r="L75" s="1816">
        <v>784</v>
      </c>
      <c r="M75" s="1824">
        <v>164</v>
      </c>
      <c r="N75" s="2490">
        <f t="shared" si="9"/>
        <v>0.20918367346938777</v>
      </c>
    </row>
    <row r="76" spans="1:14">
      <c r="A76" s="528" t="s">
        <v>147</v>
      </c>
      <c r="B76" s="529" t="s">
        <v>41</v>
      </c>
      <c r="C76" s="530" t="s">
        <v>1318</v>
      </c>
      <c r="D76" s="529" t="s">
        <v>152</v>
      </c>
      <c r="E76" s="531" t="s">
        <v>1340</v>
      </c>
      <c r="F76" s="1823">
        <v>1144</v>
      </c>
      <c r="G76" s="1828">
        <v>12</v>
      </c>
      <c r="H76" s="2494">
        <f t="shared" si="10"/>
        <v>1.048951048951049E-2</v>
      </c>
      <c r="I76" s="1823">
        <v>1134</v>
      </c>
      <c r="J76" s="1828">
        <v>19</v>
      </c>
      <c r="K76" s="2494">
        <f t="shared" si="11"/>
        <v>1.6754850088183421E-2</v>
      </c>
      <c r="L76" s="1817">
        <v>1141</v>
      </c>
      <c r="M76" s="1828">
        <v>17</v>
      </c>
      <c r="N76" s="2488">
        <f t="shared" si="9"/>
        <v>1.4899211218229623E-2</v>
      </c>
    </row>
    <row r="77" spans="1:14">
      <c r="A77" s="528" t="s">
        <v>147</v>
      </c>
      <c r="B77" s="529" t="s">
        <v>41</v>
      </c>
      <c r="C77" s="530" t="s">
        <v>1318</v>
      </c>
      <c r="D77" s="529" t="s">
        <v>152</v>
      </c>
      <c r="E77" s="531" t="s">
        <v>1341</v>
      </c>
      <c r="F77" s="1823">
        <v>1331</v>
      </c>
      <c r="G77" s="1828">
        <v>29</v>
      </c>
      <c r="H77" s="2494">
        <f t="shared" si="10"/>
        <v>2.1788129226145755E-2</v>
      </c>
      <c r="I77" s="1823">
        <v>1371</v>
      </c>
      <c r="J77" s="1828">
        <v>43</v>
      </c>
      <c r="K77" s="2494">
        <f t="shared" si="11"/>
        <v>3.1363967906637494E-2</v>
      </c>
      <c r="L77" s="1817">
        <v>1383</v>
      </c>
      <c r="M77" s="1828">
        <v>48</v>
      </c>
      <c r="N77" s="2488">
        <f t="shared" si="9"/>
        <v>3.4707158351409979E-2</v>
      </c>
    </row>
    <row r="78" spans="1:14">
      <c r="A78" s="528" t="s">
        <v>147</v>
      </c>
      <c r="B78" s="529" t="s">
        <v>41</v>
      </c>
      <c r="C78" s="530" t="s">
        <v>1318</v>
      </c>
      <c r="D78" s="529" t="s">
        <v>152</v>
      </c>
      <c r="E78" s="531" t="s">
        <v>1342</v>
      </c>
      <c r="F78" s="1823">
        <v>2376</v>
      </c>
      <c r="G78" s="1828">
        <v>248</v>
      </c>
      <c r="H78" s="2494">
        <f t="shared" si="10"/>
        <v>0.10437710437710437</v>
      </c>
      <c r="I78" s="1823">
        <v>2370</v>
      </c>
      <c r="J78" s="1828">
        <v>329</v>
      </c>
      <c r="K78" s="2494">
        <f t="shared" si="11"/>
        <v>0.13881856540084389</v>
      </c>
      <c r="L78" s="1817">
        <v>2309</v>
      </c>
      <c r="M78" s="1828">
        <v>356</v>
      </c>
      <c r="N78" s="2488">
        <f t="shared" si="9"/>
        <v>0.15417929839757472</v>
      </c>
    </row>
    <row r="79" spans="1:14">
      <c r="A79" s="532" t="s">
        <v>147</v>
      </c>
      <c r="B79" s="533" t="s">
        <v>41</v>
      </c>
      <c r="C79" s="534" t="s">
        <v>1318</v>
      </c>
      <c r="D79" s="533" t="s">
        <v>153</v>
      </c>
      <c r="E79" s="535" t="s">
        <v>1343</v>
      </c>
      <c r="F79" s="1585">
        <v>50</v>
      </c>
      <c r="G79" s="1569">
        <v>16</v>
      </c>
      <c r="H79" s="2497">
        <f t="shared" si="10"/>
        <v>0.32</v>
      </c>
      <c r="I79" s="1585">
        <v>46</v>
      </c>
      <c r="J79" s="1569">
        <v>17</v>
      </c>
      <c r="K79" s="2497">
        <f t="shared" si="11"/>
        <v>0.36956521739130432</v>
      </c>
      <c r="L79" s="1819">
        <v>53</v>
      </c>
      <c r="M79" s="1569">
        <v>19</v>
      </c>
      <c r="N79" s="2491">
        <f t="shared" si="9"/>
        <v>0.35849056603773582</v>
      </c>
    </row>
    <row r="80" spans="1:14">
      <c r="A80" s="520" t="s">
        <v>147</v>
      </c>
      <c r="B80" s="521" t="s">
        <v>41</v>
      </c>
      <c r="C80" s="522" t="s">
        <v>1344</v>
      </c>
      <c r="D80" s="521" t="s">
        <v>150</v>
      </c>
      <c r="E80" s="523" t="s">
        <v>1345</v>
      </c>
      <c r="F80" s="1821">
        <v>320</v>
      </c>
      <c r="G80" s="1815">
        <v>46</v>
      </c>
      <c r="H80" s="2495">
        <f t="shared" si="10"/>
        <v>0.14374999999999999</v>
      </c>
      <c r="I80" s="1821">
        <v>327</v>
      </c>
      <c r="J80" s="1815">
        <v>44</v>
      </c>
      <c r="K80" s="2495">
        <f t="shared" si="11"/>
        <v>0.13455657492354739</v>
      </c>
      <c r="L80" s="1814">
        <v>326</v>
      </c>
      <c r="M80" s="1815">
        <v>40</v>
      </c>
      <c r="N80" s="2489">
        <f t="shared" si="9"/>
        <v>0.12269938650306748</v>
      </c>
    </row>
    <row r="81" spans="1:14">
      <c r="A81" s="520" t="s">
        <v>147</v>
      </c>
      <c r="B81" s="521" t="s">
        <v>41</v>
      </c>
      <c r="C81" s="522" t="s">
        <v>1344</v>
      </c>
      <c r="D81" s="521" t="s">
        <v>150</v>
      </c>
      <c r="E81" s="523" t="s">
        <v>1346</v>
      </c>
      <c r="F81" s="1821">
        <v>418</v>
      </c>
      <c r="G81" s="1815">
        <v>100</v>
      </c>
      <c r="H81" s="2495">
        <f t="shared" si="10"/>
        <v>0.23923444976076555</v>
      </c>
      <c r="I81" s="1821">
        <v>403</v>
      </c>
      <c r="J81" s="1815">
        <v>105</v>
      </c>
      <c r="K81" s="2495">
        <f t="shared" si="11"/>
        <v>0.26054590570719605</v>
      </c>
      <c r="L81" s="1814">
        <v>378</v>
      </c>
      <c r="M81" s="1815">
        <v>130</v>
      </c>
      <c r="N81" s="2489">
        <f t="shared" si="9"/>
        <v>0.3439153439153439</v>
      </c>
    </row>
    <row r="82" spans="1:14">
      <c r="A82" s="520" t="s">
        <v>147</v>
      </c>
      <c r="B82" s="521" t="s">
        <v>41</v>
      </c>
      <c r="C82" s="522" t="s">
        <v>1344</v>
      </c>
      <c r="D82" s="521" t="s">
        <v>150</v>
      </c>
      <c r="E82" s="523" t="s">
        <v>1347</v>
      </c>
      <c r="F82" s="1821">
        <v>277</v>
      </c>
      <c r="G82" s="1815">
        <v>31</v>
      </c>
      <c r="H82" s="2495">
        <f t="shared" si="10"/>
        <v>0.11191335740072202</v>
      </c>
      <c r="I82" s="1821">
        <v>209</v>
      </c>
      <c r="J82" s="1815">
        <v>26</v>
      </c>
      <c r="K82" s="2495">
        <f t="shared" si="11"/>
        <v>0.12440191387559808</v>
      </c>
      <c r="L82" s="1814">
        <v>212</v>
      </c>
      <c r="M82" s="1815">
        <v>32</v>
      </c>
      <c r="N82" s="2489">
        <f t="shared" si="9"/>
        <v>0.15094339622641509</v>
      </c>
    </row>
    <row r="83" spans="1:14">
      <c r="A83" s="520" t="s">
        <v>147</v>
      </c>
      <c r="B83" s="521" t="s">
        <v>41</v>
      </c>
      <c r="C83" s="522" t="s">
        <v>1344</v>
      </c>
      <c r="D83" s="521" t="s">
        <v>150</v>
      </c>
      <c r="E83" s="523" t="s">
        <v>1348</v>
      </c>
      <c r="F83" s="1821">
        <v>370</v>
      </c>
      <c r="G83" s="1815">
        <v>28</v>
      </c>
      <c r="H83" s="2495">
        <f t="shared" si="10"/>
        <v>7.567567567567568E-2</v>
      </c>
      <c r="I83" s="1821">
        <v>359</v>
      </c>
      <c r="J83" s="1815">
        <v>38</v>
      </c>
      <c r="K83" s="2495">
        <f t="shared" si="11"/>
        <v>0.10584958217270195</v>
      </c>
      <c r="L83" s="1814">
        <v>339</v>
      </c>
      <c r="M83" s="1815">
        <v>36</v>
      </c>
      <c r="N83" s="2489">
        <f t="shared" si="9"/>
        <v>0.10619469026548672</v>
      </c>
    </row>
    <row r="84" spans="1:14">
      <c r="A84" s="520" t="s">
        <v>147</v>
      </c>
      <c r="B84" s="521" t="s">
        <v>41</v>
      </c>
      <c r="C84" s="522" t="s">
        <v>1344</v>
      </c>
      <c r="D84" s="521" t="s">
        <v>150</v>
      </c>
      <c r="E84" s="523" t="s">
        <v>1349</v>
      </c>
      <c r="F84" s="1821">
        <v>365</v>
      </c>
      <c r="G84" s="1815">
        <v>91</v>
      </c>
      <c r="H84" s="2495">
        <f t="shared" si="10"/>
        <v>0.24931506849315069</v>
      </c>
      <c r="I84" s="1821">
        <v>363</v>
      </c>
      <c r="J84" s="1815">
        <v>132</v>
      </c>
      <c r="K84" s="2495">
        <f t="shared" si="11"/>
        <v>0.36363636363636365</v>
      </c>
      <c r="L84" s="1814">
        <v>417</v>
      </c>
      <c r="M84" s="1815">
        <v>169</v>
      </c>
      <c r="N84" s="2489">
        <f t="shared" si="9"/>
        <v>0.40527577937649878</v>
      </c>
    </row>
    <row r="85" spans="1:14">
      <c r="A85" s="520" t="s">
        <v>147</v>
      </c>
      <c r="B85" s="521" t="s">
        <v>41</v>
      </c>
      <c r="C85" s="522" t="s">
        <v>1344</v>
      </c>
      <c r="D85" s="521" t="s">
        <v>150</v>
      </c>
      <c r="E85" s="523" t="s">
        <v>1350</v>
      </c>
      <c r="F85" s="1821">
        <v>402</v>
      </c>
      <c r="G85" s="1815">
        <v>67</v>
      </c>
      <c r="H85" s="2495">
        <f t="shared" si="10"/>
        <v>0.16666666666666666</v>
      </c>
      <c r="I85" s="1821">
        <v>372</v>
      </c>
      <c r="J85" s="1815">
        <v>96</v>
      </c>
      <c r="K85" s="2495">
        <f t="shared" si="11"/>
        <v>0.25806451612903225</v>
      </c>
      <c r="L85" s="1814">
        <v>353</v>
      </c>
      <c r="M85" s="1815">
        <v>109</v>
      </c>
      <c r="N85" s="2489">
        <f t="shared" si="9"/>
        <v>0.30878186968838528</v>
      </c>
    </row>
    <row r="86" spans="1:14">
      <c r="A86" s="520" t="s">
        <v>147</v>
      </c>
      <c r="B86" s="521" t="s">
        <v>41</v>
      </c>
      <c r="C86" s="522" t="s">
        <v>1344</v>
      </c>
      <c r="D86" s="521" t="s">
        <v>150</v>
      </c>
      <c r="E86" s="523" t="s">
        <v>1351</v>
      </c>
      <c r="F86" s="1821">
        <v>378</v>
      </c>
      <c r="G86" s="1815">
        <v>65</v>
      </c>
      <c r="H86" s="2495">
        <f t="shared" si="10"/>
        <v>0.17195767195767195</v>
      </c>
      <c r="I86" s="1821">
        <v>387</v>
      </c>
      <c r="J86" s="1815">
        <v>94</v>
      </c>
      <c r="K86" s="2495">
        <f t="shared" si="11"/>
        <v>0.24289405684754523</v>
      </c>
      <c r="L86" s="1814">
        <v>386</v>
      </c>
      <c r="M86" s="1815">
        <v>105</v>
      </c>
      <c r="N86" s="2489">
        <f t="shared" si="9"/>
        <v>0.27202072538860106</v>
      </c>
    </row>
    <row r="87" spans="1:14">
      <c r="A87" s="520" t="s">
        <v>147</v>
      </c>
      <c r="B87" s="521" t="s">
        <v>41</v>
      </c>
      <c r="C87" s="522" t="s">
        <v>1344</v>
      </c>
      <c r="D87" s="521" t="s">
        <v>150</v>
      </c>
      <c r="E87" s="523" t="s">
        <v>1352</v>
      </c>
      <c r="F87" s="1821">
        <v>680</v>
      </c>
      <c r="G87" s="1815">
        <v>14</v>
      </c>
      <c r="H87" s="2495">
        <f t="shared" si="10"/>
        <v>2.0588235294117647E-2</v>
      </c>
      <c r="I87" s="1821">
        <v>670</v>
      </c>
      <c r="J87" s="1815">
        <v>28</v>
      </c>
      <c r="K87" s="2495">
        <f t="shared" si="11"/>
        <v>4.1791044776119404E-2</v>
      </c>
      <c r="L87" s="1814">
        <v>675</v>
      </c>
      <c r="M87" s="1815">
        <v>39</v>
      </c>
      <c r="N87" s="2489">
        <f t="shared" si="9"/>
        <v>5.7777777777777775E-2</v>
      </c>
    </row>
    <row r="88" spans="1:14">
      <c r="A88" s="520" t="s">
        <v>147</v>
      </c>
      <c r="B88" s="521" t="s">
        <v>41</v>
      </c>
      <c r="C88" s="522" t="s">
        <v>1344</v>
      </c>
      <c r="D88" s="521" t="s">
        <v>150</v>
      </c>
      <c r="E88" s="523" t="s">
        <v>1353</v>
      </c>
      <c r="F88" s="1821">
        <v>534</v>
      </c>
      <c r="G88" s="1815">
        <v>19</v>
      </c>
      <c r="H88" s="2495">
        <f t="shared" si="10"/>
        <v>3.5580524344569285E-2</v>
      </c>
      <c r="I88" s="1821">
        <v>549</v>
      </c>
      <c r="J88" s="1815">
        <v>31</v>
      </c>
      <c r="K88" s="2495">
        <f t="shared" si="11"/>
        <v>5.6466302367941715E-2</v>
      </c>
      <c r="L88" s="1814">
        <v>526</v>
      </c>
      <c r="M88" s="1815">
        <v>34</v>
      </c>
      <c r="N88" s="2489">
        <f t="shared" si="9"/>
        <v>6.4638783269961975E-2</v>
      </c>
    </row>
    <row r="89" spans="1:14">
      <c r="A89" s="520" t="s">
        <v>147</v>
      </c>
      <c r="B89" s="521" t="s">
        <v>41</v>
      </c>
      <c r="C89" s="522" t="s">
        <v>1344</v>
      </c>
      <c r="D89" s="521" t="s">
        <v>150</v>
      </c>
      <c r="E89" s="523" t="s">
        <v>1354</v>
      </c>
      <c r="F89" s="1821">
        <v>434</v>
      </c>
      <c r="G89" s="1815" t="s">
        <v>1514</v>
      </c>
      <c r="H89" s="2495"/>
      <c r="I89" s="1821">
        <v>449</v>
      </c>
      <c r="J89" s="1815">
        <v>17</v>
      </c>
      <c r="K89" s="2495">
        <f t="shared" si="11"/>
        <v>3.7861915367483297E-2</v>
      </c>
      <c r="L89" s="1814">
        <v>466</v>
      </c>
      <c r="M89" s="1815">
        <v>33</v>
      </c>
      <c r="N89" s="2489">
        <f t="shared" si="9"/>
        <v>7.0815450643776826E-2</v>
      </c>
    </row>
    <row r="90" spans="1:14">
      <c r="A90" s="520" t="s">
        <v>147</v>
      </c>
      <c r="B90" s="521" t="s">
        <v>41</v>
      </c>
      <c r="C90" s="522" t="s">
        <v>1344</v>
      </c>
      <c r="D90" s="521" t="s">
        <v>150</v>
      </c>
      <c r="E90" s="523" t="s">
        <v>1355</v>
      </c>
      <c r="F90" s="1821">
        <v>377</v>
      </c>
      <c r="G90" s="1815" t="s">
        <v>1514</v>
      </c>
      <c r="H90" s="2495"/>
      <c r="I90" s="1821">
        <v>373</v>
      </c>
      <c r="J90" s="1815">
        <v>14</v>
      </c>
      <c r="K90" s="2495">
        <f t="shared" si="11"/>
        <v>3.7533512064343161E-2</v>
      </c>
      <c r="L90" s="1814">
        <v>369</v>
      </c>
      <c r="M90" s="1815">
        <v>16</v>
      </c>
      <c r="N90" s="2489">
        <f t="shared" si="9"/>
        <v>4.3360433604336043E-2</v>
      </c>
    </row>
    <row r="91" spans="1:14">
      <c r="A91" s="520" t="s">
        <v>147</v>
      </c>
      <c r="B91" s="521" t="s">
        <v>41</v>
      </c>
      <c r="C91" s="522" t="s">
        <v>1344</v>
      </c>
      <c r="D91" s="521" t="s">
        <v>150</v>
      </c>
      <c r="E91" s="523" t="s">
        <v>1356</v>
      </c>
      <c r="F91" s="1821">
        <v>287</v>
      </c>
      <c r="G91" s="1815">
        <v>89</v>
      </c>
      <c r="H91" s="2495">
        <f t="shared" ref="H91:H107" si="12">G91/F91</f>
        <v>0.31010452961672474</v>
      </c>
      <c r="I91" s="1821">
        <v>292</v>
      </c>
      <c r="J91" s="1815">
        <v>94</v>
      </c>
      <c r="K91" s="2495">
        <f t="shared" si="11"/>
        <v>0.32191780821917809</v>
      </c>
      <c r="L91" s="1814">
        <v>276</v>
      </c>
      <c r="M91" s="1815">
        <v>122</v>
      </c>
      <c r="N91" s="2489">
        <f t="shared" si="9"/>
        <v>0.4420289855072464</v>
      </c>
    </row>
    <row r="92" spans="1:14">
      <c r="A92" s="520" t="s">
        <v>147</v>
      </c>
      <c r="B92" s="521" t="s">
        <v>41</v>
      </c>
      <c r="C92" s="522" t="s">
        <v>1344</v>
      </c>
      <c r="D92" s="521" t="s">
        <v>150</v>
      </c>
      <c r="E92" s="523" t="s">
        <v>1357</v>
      </c>
      <c r="F92" s="1821">
        <v>288</v>
      </c>
      <c r="G92" s="1815">
        <v>21</v>
      </c>
      <c r="H92" s="2495">
        <f t="shared" si="12"/>
        <v>7.2916666666666671E-2</v>
      </c>
      <c r="I92" s="1821">
        <v>289</v>
      </c>
      <c r="J92" s="1815">
        <v>25</v>
      </c>
      <c r="K92" s="2495">
        <f t="shared" si="11"/>
        <v>8.6505190311418678E-2</v>
      </c>
      <c r="L92" s="1814">
        <v>278</v>
      </c>
      <c r="M92" s="1815">
        <v>27</v>
      </c>
      <c r="N92" s="2489">
        <f t="shared" si="9"/>
        <v>9.7122302158273388E-2</v>
      </c>
    </row>
    <row r="93" spans="1:14">
      <c r="A93" s="520" t="s">
        <v>147</v>
      </c>
      <c r="B93" s="521" t="s">
        <v>41</v>
      </c>
      <c r="C93" s="522" t="s">
        <v>1344</v>
      </c>
      <c r="D93" s="521" t="s">
        <v>150</v>
      </c>
      <c r="E93" s="523" t="s">
        <v>1358</v>
      </c>
      <c r="F93" s="1821">
        <v>249</v>
      </c>
      <c r="G93" s="1815">
        <v>64</v>
      </c>
      <c r="H93" s="2495">
        <f t="shared" si="12"/>
        <v>0.25702811244979917</v>
      </c>
      <c r="I93" s="1821">
        <v>235</v>
      </c>
      <c r="J93" s="1815">
        <v>65</v>
      </c>
      <c r="K93" s="2495">
        <f t="shared" si="11"/>
        <v>0.27659574468085107</v>
      </c>
      <c r="L93" s="1814">
        <v>230</v>
      </c>
      <c r="M93" s="1815">
        <v>59</v>
      </c>
      <c r="N93" s="2489">
        <f t="shared" si="9"/>
        <v>0.2565217391304348</v>
      </c>
    </row>
    <row r="94" spans="1:14">
      <c r="A94" s="520" t="s">
        <v>147</v>
      </c>
      <c r="B94" s="521" t="s">
        <v>41</v>
      </c>
      <c r="C94" s="522" t="s">
        <v>1344</v>
      </c>
      <c r="D94" s="521" t="s">
        <v>150</v>
      </c>
      <c r="E94" s="523" t="s">
        <v>1359</v>
      </c>
      <c r="F94" s="1821">
        <v>352</v>
      </c>
      <c r="G94" s="1815">
        <v>94</v>
      </c>
      <c r="H94" s="2495">
        <f t="shared" si="12"/>
        <v>0.26704545454545453</v>
      </c>
      <c r="I94" s="1821">
        <v>330</v>
      </c>
      <c r="J94" s="1815">
        <v>119</v>
      </c>
      <c r="K94" s="2495">
        <f t="shared" si="11"/>
        <v>0.3606060606060606</v>
      </c>
      <c r="L94" s="1814">
        <v>323</v>
      </c>
      <c r="M94" s="1815">
        <v>134</v>
      </c>
      <c r="N94" s="2489">
        <f t="shared" si="9"/>
        <v>0.4148606811145511</v>
      </c>
    </row>
    <row r="95" spans="1:14">
      <c r="A95" s="520" t="s">
        <v>147</v>
      </c>
      <c r="B95" s="521" t="s">
        <v>41</v>
      </c>
      <c r="C95" s="522" t="s">
        <v>1344</v>
      </c>
      <c r="D95" s="521" t="s">
        <v>150</v>
      </c>
      <c r="E95" s="523" t="s">
        <v>1360</v>
      </c>
      <c r="F95" s="1821">
        <v>377</v>
      </c>
      <c r="G95" s="1815">
        <v>154</v>
      </c>
      <c r="H95" s="2495">
        <f t="shared" si="12"/>
        <v>0.40848806366047746</v>
      </c>
      <c r="I95" s="1821">
        <v>354</v>
      </c>
      <c r="J95" s="1815">
        <v>158</v>
      </c>
      <c r="K95" s="2495">
        <f t="shared" si="11"/>
        <v>0.4463276836158192</v>
      </c>
      <c r="L95" s="1814">
        <v>344</v>
      </c>
      <c r="M95" s="1815">
        <v>153</v>
      </c>
      <c r="N95" s="2489">
        <f t="shared" si="9"/>
        <v>0.44476744186046513</v>
      </c>
    </row>
    <row r="96" spans="1:14">
      <c r="A96" s="520" t="s">
        <v>147</v>
      </c>
      <c r="B96" s="521" t="s">
        <v>41</v>
      </c>
      <c r="C96" s="522" t="s">
        <v>1344</v>
      </c>
      <c r="D96" s="521" t="s">
        <v>150</v>
      </c>
      <c r="E96" s="523" t="s">
        <v>1361</v>
      </c>
      <c r="F96" s="1821">
        <v>525</v>
      </c>
      <c r="G96" s="1815">
        <v>135</v>
      </c>
      <c r="H96" s="2495">
        <f t="shared" si="12"/>
        <v>0.25714285714285712</v>
      </c>
      <c r="I96" s="1821">
        <v>508</v>
      </c>
      <c r="J96" s="1815">
        <v>150</v>
      </c>
      <c r="K96" s="2495">
        <f t="shared" si="11"/>
        <v>0.29527559055118108</v>
      </c>
      <c r="L96" s="1814">
        <v>511</v>
      </c>
      <c r="M96" s="1815">
        <v>174</v>
      </c>
      <c r="N96" s="2489">
        <f t="shared" si="9"/>
        <v>0.3405088062622309</v>
      </c>
    </row>
    <row r="97" spans="1:16">
      <c r="A97" s="520" t="s">
        <v>147</v>
      </c>
      <c r="B97" s="521" t="s">
        <v>41</v>
      </c>
      <c r="C97" s="522" t="s">
        <v>1344</v>
      </c>
      <c r="D97" s="521" t="s">
        <v>150</v>
      </c>
      <c r="E97" s="523" t="s">
        <v>1362</v>
      </c>
      <c r="F97" s="1821">
        <v>392</v>
      </c>
      <c r="G97" s="1815">
        <v>38</v>
      </c>
      <c r="H97" s="2495">
        <f t="shared" si="12"/>
        <v>9.6938775510204078E-2</v>
      </c>
      <c r="I97" s="1821">
        <v>373</v>
      </c>
      <c r="J97" s="1815">
        <v>56</v>
      </c>
      <c r="K97" s="2495">
        <f t="shared" si="11"/>
        <v>0.15013404825737264</v>
      </c>
      <c r="L97" s="1814">
        <v>362</v>
      </c>
      <c r="M97" s="1815">
        <v>62</v>
      </c>
      <c r="N97" s="2489">
        <f t="shared" si="9"/>
        <v>0.17127071823204421</v>
      </c>
    </row>
    <row r="98" spans="1:16">
      <c r="A98" s="520" t="s">
        <v>147</v>
      </c>
      <c r="B98" s="521" t="s">
        <v>41</v>
      </c>
      <c r="C98" s="522" t="s">
        <v>1344</v>
      </c>
      <c r="D98" s="521" t="s">
        <v>150</v>
      </c>
      <c r="E98" s="523" t="s">
        <v>1363</v>
      </c>
      <c r="F98" s="1821">
        <v>405</v>
      </c>
      <c r="G98" s="1815">
        <v>97</v>
      </c>
      <c r="H98" s="2495">
        <f t="shared" si="12"/>
        <v>0.23950617283950618</v>
      </c>
      <c r="I98" s="1821">
        <v>400</v>
      </c>
      <c r="J98" s="1815">
        <v>129</v>
      </c>
      <c r="K98" s="2495">
        <f t="shared" si="11"/>
        <v>0.32250000000000001</v>
      </c>
      <c r="L98" s="1814">
        <v>369</v>
      </c>
      <c r="M98" s="1815">
        <v>128</v>
      </c>
      <c r="N98" s="2489">
        <f t="shared" si="9"/>
        <v>0.34688346883468835</v>
      </c>
    </row>
    <row r="99" spans="1:16">
      <c r="A99" s="524" t="s">
        <v>147</v>
      </c>
      <c r="B99" s="525" t="s">
        <v>41</v>
      </c>
      <c r="C99" s="526" t="s">
        <v>1344</v>
      </c>
      <c r="D99" s="524" t="s">
        <v>151</v>
      </c>
      <c r="E99" s="536" t="s">
        <v>1364</v>
      </c>
      <c r="F99" s="1822">
        <v>398</v>
      </c>
      <c r="G99" s="1824">
        <v>95</v>
      </c>
      <c r="H99" s="2496">
        <f t="shared" si="12"/>
        <v>0.23869346733668342</v>
      </c>
      <c r="I99" s="1822">
        <v>429</v>
      </c>
      <c r="J99" s="1824">
        <v>108</v>
      </c>
      <c r="K99" s="2496">
        <f t="shared" si="11"/>
        <v>0.25174825174825177</v>
      </c>
      <c r="L99" s="1816">
        <v>391</v>
      </c>
      <c r="M99" s="1824">
        <v>114</v>
      </c>
      <c r="N99" s="2490">
        <f t="shared" si="9"/>
        <v>0.2915601023017903</v>
      </c>
    </row>
    <row r="100" spans="1:16">
      <c r="A100" s="524" t="s">
        <v>147</v>
      </c>
      <c r="B100" s="525" t="s">
        <v>41</v>
      </c>
      <c r="C100" s="526" t="s">
        <v>1344</v>
      </c>
      <c r="D100" s="524" t="s">
        <v>151</v>
      </c>
      <c r="E100" s="536" t="s">
        <v>1365</v>
      </c>
      <c r="F100" s="1822">
        <v>845</v>
      </c>
      <c r="G100" s="1824">
        <v>109</v>
      </c>
      <c r="H100" s="2496">
        <f t="shared" si="12"/>
        <v>0.1289940828402367</v>
      </c>
      <c r="I100" s="1822">
        <v>848</v>
      </c>
      <c r="J100" s="1824">
        <v>122</v>
      </c>
      <c r="K100" s="2496">
        <f t="shared" si="11"/>
        <v>0.14386792452830188</v>
      </c>
      <c r="L100" s="1816">
        <v>801</v>
      </c>
      <c r="M100" s="1824">
        <v>114</v>
      </c>
      <c r="N100" s="2490">
        <f t="shared" si="9"/>
        <v>0.14232209737827714</v>
      </c>
    </row>
    <row r="101" spans="1:16">
      <c r="A101" s="524" t="s">
        <v>147</v>
      </c>
      <c r="B101" s="525" t="s">
        <v>41</v>
      </c>
      <c r="C101" s="526" t="s">
        <v>1344</v>
      </c>
      <c r="D101" s="524" t="s">
        <v>151</v>
      </c>
      <c r="E101" s="536" t="s">
        <v>1366</v>
      </c>
      <c r="F101" s="1822">
        <v>828</v>
      </c>
      <c r="G101" s="1824">
        <v>25</v>
      </c>
      <c r="H101" s="2496">
        <f t="shared" si="12"/>
        <v>3.0193236714975844E-2</v>
      </c>
      <c r="I101" s="1822">
        <v>803</v>
      </c>
      <c r="J101" s="1824">
        <v>38</v>
      </c>
      <c r="K101" s="2496">
        <f t="shared" si="11"/>
        <v>4.7322540473225407E-2</v>
      </c>
      <c r="L101" s="1816">
        <v>775</v>
      </c>
      <c r="M101" s="1824">
        <v>36</v>
      </c>
      <c r="N101" s="2490">
        <f t="shared" si="9"/>
        <v>4.645161290322581E-2</v>
      </c>
    </row>
    <row r="102" spans="1:16">
      <c r="A102" s="524" t="s">
        <v>147</v>
      </c>
      <c r="B102" s="525" t="s">
        <v>41</v>
      </c>
      <c r="C102" s="526" t="s">
        <v>1344</v>
      </c>
      <c r="D102" s="524" t="s">
        <v>151</v>
      </c>
      <c r="E102" s="536" t="s">
        <v>1367</v>
      </c>
      <c r="F102" s="1822">
        <v>631</v>
      </c>
      <c r="G102" s="1824">
        <v>37</v>
      </c>
      <c r="H102" s="2496">
        <f t="shared" si="12"/>
        <v>5.8637083993660855E-2</v>
      </c>
      <c r="I102" s="1822">
        <v>666</v>
      </c>
      <c r="J102" s="1824">
        <v>47</v>
      </c>
      <c r="K102" s="2496">
        <f t="shared" si="11"/>
        <v>7.0570570570570576E-2</v>
      </c>
      <c r="L102" s="1816">
        <v>647</v>
      </c>
      <c r="M102" s="1824">
        <v>41</v>
      </c>
      <c r="N102" s="2490">
        <f t="shared" si="9"/>
        <v>6.3369397217928905E-2</v>
      </c>
    </row>
    <row r="103" spans="1:16">
      <c r="A103" s="524" t="s">
        <v>147</v>
      </c>
      <c r="B103" s="525" t="s">
        <v>41</v>
      </c>
      <c r="C103" s="526" t="s">
        <v>1344</v>
      </c>
      <c r="D103" s="524" t="s">
        <v>151</v>
      </c>
      <c r="E103" s="536" t="s">
        <v>1368</v>
      </c>
      <c r="F103" s="1822">
        <v>246</v>
      </c>
      <c r="G103" s="1824">
        <v>27</v>
      </c>
      <c r="H103" s="2496">
        <f t="shared" si="12"/>
        <v>0.10975609756097561</v>
      </c>
      <c r="I103" s="1822">
        <v>251</v>
      </c>
      <c r="J103" s="1824">
        <v>34</v>
      </c>
      <c r="K103" s="2496">
        <f t="shared" si="11"/>
        <v>0.13545816733067728</v>
      </c>
      <c r="L103" s="1816">
        <v>256</v>
      </c>
      <c r="M103" s="1824">
        <v>34</v>
      </c>
      <c r="N103" s="2490">
        <f t="shared" si="9"/>
        <v>0.1328125</v>
      </c>
    </row>
    <row r="104" spans="1:16">
      <c r="A104" s="528" t="s">
        <v>147</v>
      </c>
      <c r="B104" s="529" t="s">
        <v>41</v>
      </c>
      <c r="C104" s="530" t="s">
        <v>1344</v>
      </c>
      <c r="D104" s="529" t="s">
        <v>152</v>
      </c>
      <c r="E104" s="531" t="s">
        <v>1369</v>
      </c>
      <c r="F104" s="1823">
        <v>741</v>
      </c>
      <c r="G104" s="1828">
        <v>92</v>
      </c>
      <c r="H104" s="2494">
        <f t="shared" si="12"/>
        <v>0.12415654520917679</v>
      </c>
      <c r="I104" s="1823">
        <v>739</v>
      </c>
      <c r="J104" s="1828">
        <v>105</v>
      </c>
      <c r="K104" s="2494">
        <f t="shared" si="11"/>
        <v>0.14208389715832206</v>
      </c>
      <c r="L104" s="1817">
        <v>703</v>
      </c>
      <c r="M104" s="1828">
        <v>117</v>
      </c>
      <c r="N104" s="2488">
        <f t="shared" si="9"/>
        <v>0.16642958748221906</v>
      </c>
    </row>
    <row r="105" spans="1:16">
      <c r="A105" s="528" t="s">
        <v>147</v>
      </c>
      <c r="B105" s="529" t="s">
        <v>41</v>
      </c>
      <c r="C105" s="530" t="s">
        <v>1344</v>
      </c>
      <c r="D105" s="529" t="s">
        <v>152</v>
      </c>
      <c r="E105" s="531" t="s">
        <v>1370</v>
      </c>
      <c r="F105" s="1823">
        <v>1368</v>
      </c>
      <c r="G105" s="1828">
        <v>61</v>
      </c>
      <c r="H105" s="2494">
        <f t="shared" si="12"/>
        <v>4.4590643274853799E-2</v>
      </c>
      <c r="I105" s="1823">
        <v>1355</v>
      </c>
      <c r="J105" s="1828">
        <v>66</v>
      </c>
      <c r="K105" s="2494">
        <f t="shared" si="11"/>
        <v>4.8708487084870848E-2</v>
      </c>
      <c r="L105" s="1817">
        <v>1363</v>
      </c>
      <c r="M105" s="1828">
        <v>65</v>
      </c>
      <c r="N105" s="2488">
        <f t="shared" si="9"/>
        <v>4.7688921496698462E-2</v>
      </c>
    </row>
    <row r="106" spans="1:16">
      <c r="A106" s="528" t="s">
        <v>147</v>
      </c>
      <c r="B106" s="529" t="s">
        <v>41</v>
      </c>
      <c r="C106" s="530" t="s">
        <v>1344</v>
      </c>
      <c r="D106" s="529" t="s">
        <v>152</v>
      </c>
      <c r="E106" s="531" t="s">
        <v>1371</v>
      </c>
      <c r="F106" s="1823">
        <v>1603</v>
      </c>
      <c r="G106" s="1828">
        <v>176</v>
      </c>
      <c r="H106" s="2494">
        <f t="shared" si="12"/>
        <v>0.10979413599500935</v>
      </c>
      <c r="I106" s="1823">
        <v>1570</v>
      </c>
      <c r="J106" s="1828">
        <v>178</v>
      </c>
      <c r="K106" s="2494">
        <f t="shared" si="11"/>
        <v>0.11337579617834395</v>
      </c>
      <c r="L106" s="1817">
        <v>1583</v>
      </c>
      <c r="M106" s="1828">
        <v>225</v>
      </c>
      <c r="N106" s="2488">
        <f t="shared" si="9"/>
        <v>0.14213518635502212</v>
      </c>
    </row>
    <row r="107" spans="1:16">
      <c r="A107" s="532" t="s">
        <v>147</v>
      </c>
      <c r="B107" s="533" t="s">
        <v>41</v>
      </c>
      <c r="C107" s="534" t="s">
        <v>1344</v>
      </c>
      <c r="D107" s="533" t="s">
        <v>153</v>
      </c>
      <c r="E107" s="535" t="s">
        <v>1372</v>
      </c>
      <c r="F107" s="1585">
        <v>421</v>
      </c>
      <c r="G107" s="1569">
        <v>39</v>
      </c>
      <c r="H107" s="2497">
        <f t="shared" si="12"/>
        <v>9.2636579572446559E-2</v>
      </c>
      <c r="I107" s="1585">
        <v>435</v>
      </c>
      <c r="J107" s="1569" t="s">
        <v>1514</v>
      </c>
      <c r="K107" s="542"/>
      <c r="L107" s="1819">
        <v>455</v>
      </c>
      <c r="M107" s="1569" t="s">
        <v>1514</v>
      </c>
      <c r="N107" s="2491"/>
    </row>
    <row r="109" spans="1:16" ht="14.5" thickBot="1"/>
    <row r="110" spans="1:16" ht="17.5">
      <c r="A110" s="3944" t="s">
        <v>122</v>
      </c>
      <c r="B110" s="3947" t="s">
        <v>37</v>
      </c>
      <c r="C110" s="3947" t="s">
        <v>38</v>
      </c>
      <c r="D110" s="3947" t="s">
        <v>149</v>
      </c>
      <c r="E110" s="3949" t="s">
        <v>1613</v>
      </c>
      <c r="F110" s="480"/>
      <c r="G110" s="3957" t="s">
        <v>1554</v>
      </c>
      <c r="H110" s="3957"/>
      <c r="I110" s="3957"/>
      <c r="J110" s="3957"/>
      <c r="K110" s="3957"/>
      <c r="L110" s="3957"/>
      <c r="M110" s="3957"/>
      <c r="N110" s="3958"/>
      <c r="P110" s="495"/>
    </row>
    <row r="111" spans="1:16" ht="17.5">
      <c r="A111" s="3945"/>
      <c r="B111" s="3904"/>
      <c r="C111" s="3904"/>
      <c r="D111" s="3904"/>
      <c r="E111" s="3907"/>
      <c r="F111" s="3892" t="s">
        <v>1271</v>
      </c>
      <c r="G111" s="3893"/>
      <c r="H111" s="3894"/>
      <c r="I111" s="3893" t="s">
        <v>1272</v>
      </c>
      <c r="J111" s="3893"/>
      <c r="K111" s="3894"/>
      <c r="L111" s="3951" t="s">
        <v>1273</v>
      </c>
      <c r="M111" s="3952"/>
      <c r="N111" s="3953"/>
      <c r="P111" s="495"/>
    </row>
    <row r="112" spans="1:16" s="307" customFormat="1" ht="27.5">
      <c r="A112" s="3945"/>
      <c r="B112" s="3904"/>
      <c r="C112" s="3904"/>
      <c r="D112" s="3904"/>
      <c r="E112" s="3907"/>
      <c r="F112" s="308" t="s">
        <v>39</v>
      </c>
      <c r="G112" s="3954" t="s">
        <v>1555</v>
      </c>
      <c r="H112" s="3955"/>
      <c r="I112" s="308" t="s">
        <v>39</v>
      </c>
      <c r="J112" s="3954" t="s">
        <v>1555</v>
      </c>
      <c r="K112" s="3955"/>
      <c r="L112" s="308" t="s">
        <v>39</v>
      </c>
      <c r="M112" s="3954" t="s">
        <v>1555</v>
      </c>
      <c r="N112" s="3956"/>
      <c r="P112" s="507"/>
    </row>
    <row r="113" spans="1:16" s="307" customFormat="1" ht="18" thickBot="1">
      <c r="A113" s="3946"/>
      <c r="B113" s="3948"/>
      <c r="C113" s="3948"/>
      <c r="D113" s="3948"/>
      <c r="E113" s="3950"/>
      <c r="F113" s="127" t="s">
        <v>98</v>
      </c>
      <c r="G113" s="316" t="s">
        <v>98</v>
      </c>
      <c r="H113" s="317" t="s">
        <v>14</v>
      </c>
      <c r="I113" s="316" t="s">
        <v>98</v>
      </c>
      <c r="J113" s="193" t="s">
        <v>98</v>
      </c>
      <c r="K113" s="317" t="s">
        <v>14</v>
      </c>
      <c r="L113" s="316" t="s">
        <v>98</v>
      </c>
      <c r="M113" s="193" t="s">
        <v>98</v>
      </c>
      <c r="N113" s="545" t="s">
        <v>14</v>
      </c>
      <c r="P113" s="495"/>
    </row>
    <row r="114" spans="1:16">
      <c r="A114" s="516" t="s">
        <v>147</v>
      </c>
      <c r="B114" s="517" t="s">
        <v>42</v>
      </c>
      <c r="C114" s="518" t="s">
        <v>1373</v>
      </c>
      <c r="D114" s="517" t="s">
        <v>150</v>
      </c>
      <c r="E114" s="519" t="s">
        <v>1374</v>
      </c>
      <c r="F114" s="1831">
        <v>496</v>
      </c>
      <c r="G114" s="1830">
        <v>33</v>
      </c>
      <c r="H114" s="2495">
        <f>G114/F114</f>
        <v>6.6532258064516125E-2</v>
      </c>
      <c r="I114" s="1831">
        <v>476</v>
      </c>
      <c r="J114" s="1830">
        <v>57</v>
      </c>
      <c r="K114" s="2495">
        <f t="shared" ref="K114:K134" si="13">J114/I114</f>
        <v>0.11974789915966387</v>
      </c>
      <c r="L114" s="1829">
        <v>518</v>
      </c>
      <c r="M114" s="1830">
        <v>47</v>
      </c>
      <c r="N114" s="2489">
        <f t="shared" ref="N114:N134" si="14">M114/L114</f>
        <v>9.0733590733590733E-2</v>
      </c>
    </row>
    <row r="115" spans="1:16">
      <c r="A115" s="520" t="s">
        <v>147</v>
      </c>
      <c r="B115" s="521" t="s">
        <v>42</v>
      </c>
      <c r="C115" s="522" t="s">
        <v>1373</v>
      </c>
      <c r="D115" s="521" t="s">
        <v>150</v>
      </c>
      <c r="E115" s="537" t="s">
        <v>1375</v>
      </c>
      <c r="F115" s="1821">
        <v>777</v>
      </c>
      <c r="G115" s="1815">
        <v>34</v>
      </c>
      <c r="H115" s="2495">
        <f>G115/F115</f>
        <v>4.3758043758043756E-2</v>
      </c>
      <c r="I115" s="1832">
        <v>780</v>
      </c>
      <c r="J115" s="1815">
        <v>38</v>
      </c>
      <c r="K115" s="2495">
        <f t="shared" si="13"/>
        <v>4.8717948717948718E-2</v>
      </c>
      <c r="L115" s="1814">
        <v>747</v>
      </c>
      <c r="M115" s="1815">
        <v>44</v>
      </c>
      <c r="N115" s="2489">
        <f t="shared" si="14"/>
        <v>5.8902275769745646E-2</v>
      </c>
    </row>
    <row r="116" spans="1:16">
      <c r="A116" s="520" t="s">
        <v>147</v>
      </c>
      <c r="B116" s="521" t="s">
        <v>42</v>
      </c>
      <c r="C116" s="522" t="s">
        <v>1373</v>
      </c>
      <c r="D116" s="521" t="s">
        <v>150</v>
      </c>
      <c r="E116" s="523" t="s">
        <v>1376</v>
      </c>
      <c r="F116" s="1821">
        <v>1086</v>
      </c>
      <c r="G116" s="1815">
        <v>48</v>
      </c>
      <c r="H116" s="2495">
        <f>G116/F116</f>
        <v>4.4198895027624308E-2</v>
      </c>
      <c r="I116" s="1821">
        <v>1100</v>
      </c>
      <c r="J116" s="1815">
        <v>62</v>
      </c>
      <c r="K116" s="2495">
        <f t="shared" si="13"/>
        <v>5.6363636363636366E-2</v>
      </c>
      <c r="L116" s="1814">
        <v>1070</v>
      </c>
      <c r="M116" s="1815">
        <v>83</v>
      </c>
      <c r="N116" s="2489">
        <f t="shared" si="14"/>
        <v>7.7570093457943926E-2</v>
      </c>
    </row>
    <row r="117" spans="1:16">
      <c r="A117" s="520" t="s">
        <v>147</v>
      </c>
      <c r="B117" s="521" t="s">
        <v>42</v>
      </c>
      <c r="C117" s="522" t="s">
        <v>1373</v>
      </c>
      <c r="D117" s="521" t="s">
        <v>150</v>
      </c>
      <c r="E117" s="523" t="s">
        <v>1377</v>
      </c>
      <c r="F117" s="1821">
        <v>1231</v>
      </c>
      <c r="G117" s="1815">
        <v>39</v>
      </c>
      <c r="H117" s="2495">
        <f>G117/F117</f>
        <v>3.1681559707554832E-2</v>
      </c>
      <c r="I117" s="1821">
        <v>1184</v>
      </c>
      <c r="J117" s="1815">
        <v>56</v>
      </c>
      <c r="K117" s="2495">
        <f t="shared" si="13"/>
        <v>4.72972972972973E-2</v>
      </c>
      <c r="L117" s="1814">
        <v>1163</v>
      </c>
      <c r="M117" s="1815">
        <v>72</v>
      </c>
      <c r="N117" s="2489">
        <f t="shared" si="14"/>
        <v>6.1908856405846945E-2</v>
      </c>
    </row>
    <row r="118" spans="1:16">
      <c r="A118" s="520" t="s">
        <v>147</v>
      </c>
      <c r="B118" s="521" t="s">
        <v>42</v>
      </c>
      <c r="C118" s="522" t="s">
        <v>1373</v>
      </c>
      <c r="D118" s="521" t="s">
        <v>150</v>
      </c>
      <c r="E118" s="523" t="s">
        <v>1378</v>
      </c>
      <c r="F118" s="1821">
        <v>453</v>
      </c>
      <c r="G118" s="1815" t="s">
        <v>1514</v>
      </c>
      <c r="H118" s="2495"/>
      <c r="I118" s="1821">
        <v>660</v>
      </c>
      <c r="J118" s="1815">
        <v>13</v>
      </c>
      <c r="K118" s="2495">
        <f t="shared" si="13"/>
        <v>1.9696969696969695E-2</v>
      </c>
      <c r="L118" s="1814">
        <v>727</v>
      </c>
      <c r="M118" s="1815">
        <v>30</v>
      </c>
      <c r="N118" s="2489">
        <f t="shared" si="14"/>
        <v>4.1265474552957357E-2</v>
      </c>
    </row>
    <row r="119" spans="1:16">
      <c r="A119" s="520" t="s">
        <v>147</v>
      </c>
      <c r="B119" s="521" t="s">
        <v>42</v>
      </c>
      <c r="C119" s="522" t="s">
        <v>1373</v>
      </c>
      <c r="D119" s="521" t="s">
        <v>150</v>
      </c>
      <c r="E119" s="523" t="s">
        <v>1379</v>
      </c>
      <c r="F119" s="1821">
        <v>711</v>
      </c>
      <c r="G119" s="1815">
        <v>15</v>
      </c>
      <c r="H119" s="2495">
        <f t="shared" ref="H119:H132" si="15">G119/F119</f>
        <v>2.1097046413502109E-2</v>
      </c>
      <c r="I119" s="1821">
        <v>632</v>
      </c>
      <c r="J119" s="1815">
        <v>31</v>
      </c>
      <c r="K119" s="2495">
        <f t="shared" si="13"/>
        <v>4.9050632911392403E-2</v>
      </c>
      <c r="L119" s="1814">
        <v>674</v>
      </c>
      <c r="M119" s="1815">
        <v>38</v>
      </c>
      <c r="N119" s="2489">
        <f t="shared" si="14"/>
        <v>5.637982195845697E-2</v>
      </c>
    </row>
    <row r="120" spans="1:16">
      <c r="A120" s="520" t="s">
        <v>147</v>
      </c>
      <c r="B120" s="521" t="s">
        <v>42</v>
      </c>
      <c r="C120" s="522" t="s">
        <v>1373</v>
      </c>
      <c r="D120" s="521" t="s">
        <v>150</v>
      </c>
      <c r="E120" s="523" t="s">
        <v>1380</v>
      </c>
      <c r="F120" s="1821">
        <v>663</v>
      </c>
      <c r="G120" s="1815">
        <v>73</v>
      </c>
      <c r="H120" s="2495">
        <f t="shared" si="15"/>
        <v>0.11010558069381599</v>
      </c>
      <c r="I120" s="1821">
        <v>658</v>
      </c>
      <c r="J120" s="1815">
        <v>84</v>
      </c>
      <c r="K120" s="2495">
        <f t="shared" si="13"/>
        <v>0.1276595744680851</v>
      </c>
      <c r="L120" s="1814">
        <v>633</v>
      </c>
      <c r="M120" s="1815">
        <v>101</v>
      </c>
      <c r="N120" s="2489">
        <f t="shared" si="14"/>
        <v>0.15955766192733017</v>
      </c>
    </row>
    <row r="121" spans="1:16">
      <c r="A121" s="520" t="s">
        <v>147</v>
      </c>
      <c r="B121" s="521" t="s">
        <v>42</v>
      </c>
      <c r="C121" s="522" t="s">
        <v>1373</v>
      </c>
      <c r="D121" s="521" t="s">
        <v>150</v>
      </c>
      <c r="E121" s="523" t="s">
        <v>1381</v>
      </c>
      <c r="F121" s="1821">
        <v>894</v>
      </c>
      <c r="G121" s="1815">
        <v>22</v>
      </c>
      <c r="H121" s="2495">
        <f t="shared" si="15"/>
        <v>2.4608501118568233E-2</v>
      </c>
      <c r="I121" s="1821">
        <v>883</v>
      </c>
      <c r="J121" s="1815">
        <v>29</v>
      </c>
      <c r="K121" s="2495">
        <f t="shared" si="13"/>
        <v>3.2842582106455263E-2</v>
      </c>
      <c r="L121" s="1814">
        <v>848</v>
      </c>
      <c r="M121" s="1815">
        <v>42</v>
      </c>
      <c r="N121" s="2489">
        <f t="shared" si="14"/>
        <v>4.9528301886792456E-2</v>
      </c>
    </row>
    <row r="122" spans="1:16">
      <c r="A122" s="520" t="s">
        <v>147</v>
      </c>
      <c r="B122" s="521" t="s">
        <v>42</v>
      </c>
      <c r="C122" s="522" t="s">
        <v>1373</v>
      </c>
      <c r="D122" s="521" t="s">
        <v>150</v>
      </c>
      <c r="E122" s="523" t="s">
        <v>1382</v>
      </c>
      <c r="F122" s="1821">
        <v>926</v>
      </c>
      <c r="G122" s="1815">
        <v>20</v>
      </c>
      <c r="H122" s="2495">
        <f t="shared" si="15"/>
        <v>2.159827213822894E-2</v>
      </c>
      <c r="I122" s="1821">
        <v>972</v>
      </c>
      <c r="J122" s="1815">
        <v>24</v>
      </c>
      <c r="K122" s="2495">
        <f t="shared" si="13"/>
        <v>2.4691358024691357E-2</v>
      </c>
      <c r="L122" s="1814">
        <v>1037</v>
      </c>
      <c r="M122" s="1815">
        <v>36</v>
      </c>
      <c r="N122" s="2489">
        <f t="shared" si="14"/>
        <v>3.4715525554484088E-2</v>
      </c>
    </row>
    <row r="123" spans="1:16">
      <c r="A123" s="520" t="s">
        <v>147</v>
      </c>
      <c r="B123" s="521" t="s">
        <v>42</v>
      </c>
      <c r="C123" s="522" t="s">
        <v>1373</v>
      </c>
      <c r="D123" s="521" t="s">
        <v>150</v>
      </c>
      <c r="E123" s="523" t="s">
        <v>1383</v>
      </c>
      <c r="F123" s="1821">
        <v>517</v>
      </c>
      <c r="G123" s="1815">
        <v>19</v>
      </c>
      <c r="H123" s="2495">
        <f t="shared" si="15"/>
        <v>3.6750483558994199E-2</v>
      </c>
      <c r="I123" s="1821">
        <v>489</v>
      </c>
      <c r="J123" s="1815">
        <v>27</v>
      </c>
      <c r="K123" s="2495">
        <f t="shared" si="13"/>
        <v>5.5214723926380369E-2</v>
      </c>
      <c r="L123" s="1814">
        <v>481</v>
      </c>
      <c r="M123" s="1815">
        <v>32</v>
      </c>
      <c r="N123" s="2489">
        <f t="shared" si="14"/>
        <v>6.6528066528066532E-2</v>
      </c>
    </row>
    <row r="124" spans="1:16">
      <c r="A124" s="520" t="s">
        <v>147</v>
      </c>
      <c r="B124" s="521" t="s">
        <v>42</v>
      </c>
      <c r="C124" s="522" t="s">
        <v>1373</v>
      </c>
      <c r="D124" s="521" t="s">
        <v>150</v>
      </c>
      <c r="E124" s="523" t="s">
        <v>1384</v>
      </c>
      <c r="F124" s="1821">
        <v>595</v>
      </c>
      <c r="G124" s="1815">
        <v>14</v>
      </c>
      <c r="H124" s="2495">
        <f t="shared" si="15"/>
        <v>2.3529411764705882E-2</v>
      </c>
      <c r="I124" s="1821">
        <v>621</v>
      </c>
      <c r="J124" s="1815">
        <v>21</v>
      </c>
      <c r="K124" s="2495">
        <f t="shared" si="13"/>
        <v>3.3816425120772944E-2</v>
      </c>
      <c r="L124" s="1814">
        <v>600</v>
      </c>
      <c r="M124" s="1815">
        <v>32</v>
      </c>
      <c r="N124" s="2489">
        <f t="shared" si="14"/>
        <v>5.3333333333333337E-2</v>
      </c>
    </row>
    <row r="125" spans="1:16">
      <c r="A125" s="520" t="s">
        <v>147</v>
      </c>
      <c r="B125" s="521" t="s">
        <v>42</v>
      </c>
      <c r="C125" s="522" t="s">
        <v>1373</v>
      </c>
      <c r="D125" s="521" t="s">
        <v>150</v>
      </c>
      <c r="E125" s="523" t="s">
        <v>1385</v>
      </c>
      <c r="F125" s="1821">
        <v>582</v>
      </c>
      <c r="G125" s="1815">
        <v>35</v>
      </c>
      <c r="H125" s="2495">
        <f t="shared" si="15"/>
        <v>6.0137457044673541E-2</v>
      </c>
      <c r="I125" s="1821">
        <v>545</v>
      </c>
      <c r="J125" s="1815">
        <v>38</v>
      </c>
      <c r="K125" s="2495">
        <f t="shared" si="13"/>
        <v>6.9724770642201839E-2</v>
      </c>
      <c r="L125" s="1814">
        <v>511</v>
      </c>
      <c r="M125" s="1815">
        <v>50</v>
      </c>
      <c r="N125" s="2489">
        <f t="shared" si="14"/>
        <v>9.7847358121330719E-2</v>
      </c>
    </row>
    <row r="126" spans="1:16">
      <c r="A126" s="524" t="s">
        <v>147</v>
      </c>
      <c r="B126" s="524" t="s">
        <v>42</v>
      </c>
      <c r="C126" s="526" t="s">
        <v>1373</v>
      </c>
      <c r="D126" s="524" t="s">
        <v>151</v>
      </c>
      <c r="E126" s="527" t="s">
        <v>1386</v>
      </c>
      <c r="F126" s="1822">
        <v>928</v>
      </c>
      <c r="G126" s="1824">
        <v>18</v>
      </c>
      <c r="H126" s="2496">
        <f t="shared" si="15"/>
        <v>1.9396551724137932E-2</v>
      </c>
      <c r="I126" s="1822">
        <v>957</v>
      </c>
      <c r="J126" s="1824">
        <v>20</v>
      </c>
      <c r="K126" s="2496">
        <f t="shared" si="13"/>
        <v>2.0898641588296761E-2</v>
      </c>
      <c r="L126" s="1816">
        <v>882</v>
      </c>
      <c r="M126" s="1824">
        <v>21</v>
      </c>
      <c r="N126" s="2490">
        <f t="shared" si="14"/>
        <v>2.3809523809523808E-2</v>
      </c>
    </row>
    <row r="127" spans="1:16">
      <c r="A127" s="524" t="s">
        <v>147</v>
      </c>
      <c r="B127" s="525" t="s">
        <v>42</v>
      </c>
      <c r="C127" s="526" t="s">
        <v>1373</v>
      </c>
      <c r="D127" s="524" t="s">
        <v>151</v>
      </c>
      <c r="E127" s="527" t="s">
        <v>1387</v>
      </c>
      <c r="F127" s="1822">
        <v>873</v>
      </c>
      <c r="G127" s="1824">
        <v>37</v>
      </c>
      <c r="H127" s="2496">
        <f t="shared" si="15"/>
        <v>4.2382588774341354E-2</v>
      </c>
      <c r="I127" s="1822">
        <v>886</v>
      </c>
      <c r="J127" s="1824">
        <v>48</v>
      </c>
      <c r="K127" s="2496">
        <f t="shared" si="13"/>
        <v>5.4176072234762979E-2</v>
      </c>
      <c r="L127" s="1816">
        <v>870</v>
      </c>
      <c r="M127" s="1824">
        <v>55</v>
      </c>
      <c r="N127" s="2490">
        <f t="shared" si="14"/>
        <v>6.3218390804597707E-2</v>
      </c>
    </row>
    <row r="128" spans="1:16">
      <c r="A128" s="524" t="s">
        <v>147</v>
      </c>
      <c r="B128" s="525" t="s">
        <v>42</v>
      </c>
      <c r="C128" s="526" t="s">
        <v>1373</v>
      </c>
      <c r="D128" s="524" t="s">
        <v>151</v>
      </c>
      <c r="E128" s="527" t="s">
        <v>1388</v>
      </c>
      <c r="F128" s="1822">
        <v>1438</v>
      </c>
      <c r="G128" s="1824">
        <v>23</v>
      </c>
      <c r="H128" s="2496">
        <f t="shared" si="15"/>
        <v>1.5994436717663423E-2</v>
      </c>
      <c r="I128" s="1822">
        <v>1402</v>
      </c>
      <c r="J128" s="1824">
        <v>23</v>
      </c>
      <c r="K128" s="2496">
        <f t="shared" si="13"/>
        <v>1.6405135520684736E-2</v>
      </c>
      <c r="L128" s="1816">
        <v>1521</v>
      </c>
      <c r="M128" s="1824">
        <v>27</v>
      </c>
      <c r="N128" s="2490">
        <f t="shared" si="14"/>
        <v>1.7751479289940829E-2</v>
      </c>
    </row>
    <row r="129" spans="1:14">
      <c r="A129" s="528" t="s">
        <v>147</v>
      </c>
      <c r="B129" s="529" t="s">
        <v>42</v>
      </c>
      <c r="C129" s="530" t="s">
        <v>1373</v>
      </c>
      <c r="D129" s="529" t="s">
        <v>152</v>
      </c>
      <c r="E129" s="531" t="s">
        <v>1389</v>
      </c>
      <c r="F129" s="1823">
        <v>3049</v>
      </c>
      <c r="G129" s="1828">
        <v>57</v>
      </c>
      <c r="H129" s="2494">
        <f t="shared" si="15"/>
        <v>1.8694653984913087E-2</v>
      </c>
      <c r="I129" s="1823">
        <v>3125</v>
      </c>
      <c r="J129" s="1828">
        <v>83</v>
      </c>
      <c r="K129" s="2494">
        <f t="shared" si="13"/>
        <v>2.656E-2</v>
      </c>
      <c r="L129" s="1817">
        <v>3110</v>
      </c>
      <c r="M129" s="1828">
        <v>110</v>
      </c>
      <c r="N129" s="2488">
        <f t="shared" si="14"/>
        <v>3.5369774919614148E-2</v>
      </c>
    </row>
    <row r="130" spans="1:14">
      <c r="A130" s="528" t="s">
        <v>147</v>
      </c>
      <c r="B130" s="529" t="s">
        <v>42</v>
      </c>
      <c r="C130" s="530" t="s">
        <v>1373</v>
      </c>
      <c r="D130" s="529" t="s">
        <v>152</v>
      </c>
      <c r="E130" s="531" t="s">
        <v>1390</v>
      </c>
      <c r="F130" s="1823">
        <v>2038</v>
      </c>
      <c r="G130" s="1828">
        <v>27</v>
      </c>
      <c r="H130" s="2494">
        <f t="shared" si="15"/>
        <v>1.324828263002944E-2</v>
      </c>
      <c r="I130" s="1823">
        <v>2020</v>
      </c>
      <c r="J130" s="1828">
        <v>49</v>
      </c>
      <c r="K130" s="2494">
        <f t="shared" si="13"/>
        <v>2.4257425742574258E-2</v>
      </c>
      <c r="L130" s="1817">
        <v>2035</v>
      </c>
      <c r="M130" s="1828">
        <v>47</v>
      </c>
      <c r="N130" s="2488">
        <f t="shared" si="14"/>
        <v>2.3095823095823097E-2</v>
      </c>
    </row>
    <row r="131" spans="1:14">
      <c r="A131" s="520" t="s">
        <v>147</v>
      </c>
      <c r="B131" s="521" t="s">
        <v>42</v>
      </c>
      <c r="C131" s="522" t="s">
        <v>1391</v>
      </c>
      <c r="D131" s="521" t="s">
        <v>150</v>
      </c>
      <c r="E131" s="523" t="s">
        <v>1392</v>
      </c>
      <c r="F131" s="1821">
        <v>951</v>
      </c>
      <c r="G131" s="1815">
        <v>48</v>
      </c>
      <c r="H131" s="2495">
        <f t="shared" si="15"/>
        <v>5.0473186119873815E-2</v>
      </c>
      <c r="I131" s="1821">
        <v>924</v>
      </c>
      <c r="J131" s="1815">
        <v>46</v>
      </c>
      <c r="K131" s="2495">
        <f t="shared" si="13"/>
        <v>4.9783549783549784E-2</v>
      </c>
      <c r="L131" s="1814">
        <v>886</v>
      </c>
      <c r="M131" s="1815">
        <v>45</v>
      </c>
      <c r="N131" s="2489">
        <f t="shared" si="14"/>
        <v>5.0790067720090294E-2</v>
      </c>
    </row>
    <row r="132" spans="1:14">
      <c r="A132" s="520" t="s">
        <v>147</v>
      </c>
      <c r="B132" s="521" t="s">
        <v>42</v>
      </c>
      <c r="C132" s="522" t="s">
        <v>1391</v>
      </c>
      <c r="D132" s="521" t="s">
        <v>150</v>
      </c>
      <c r="E132" s="523" t="s">
        <v>1393</v>
      </c>
      <c r="F132" s="1821">
        <v>1015</v>
      </c>
      <c r="G132" s="1815">
        <v>46</v>
      </c>
      <c r="H132" s="2495">
        <f t="shared" si="15"/>
        <v>4.5320197044334973E-2</v>
      </c>
      <c r="I132" s="1821">
        <v>888</v>
      </c>
      <c r="J132" s="1815">
        <v>57</v>
      </c>
      <c r="K132" s="2495">
        <f t="shared" si="13"/>
        <v>6.4189189189189186E-2</v>
      </c>
      <c r="L132" s="1814">
        <v>812</v>
      </c>
      <c r="M132" s="1815">
        <v>58</v>
      </c>
      <c r="N132" s="2489">
        <f t="shared" si="14"/>
        <v>7.1428571428571425E-2</v>
      </c>
    </row>
    <row r="133" spans="1:14">
      <c r="A133" s="520" t="s">
        <v>147</v>
      </c>
      <c r="B133" s="521" t="s">
        <v>42</v>
      </c>
      <c r="C133" s="522" t="s">
        <v>1391</v>
      </c>
      <c r="D133" s="521" t="s">
        <v>150</v>
      </c>
      <c r="E133" s="523" t="s">
        <v>1394</v>
      </c>
      <c r="F133" s="1821">
        <v>571</v>
      </c>
      <c r="G133" s="1815" t="s">
        <v>1514</v>
      </c>
      <c r="H133" s="2495"/>
      <c r="I133" s="1821">
        <v>564</v>
      </c>
      <c r="J133" s="1815">
        <v>14</v>
      </c>
      <c r="K133" s="2495">
        <f t="shared" si="13"/>
        <v>2.4822695035460994E-2</v>
      </c>
      <c r="L133" s="1814">
        <v>540</v>
      </c>
      <c r="M133" s="1815">
        <v>17</v>
      </c>
      <c r="N133" s="2489">
        <f t="shared" si="14"/>
        <v>3.1481481481481478E-2</v>
      </c>
    </row>
    <row r="134" spans="1:14">
      <c r="A134" s="520" t="s">
        <v>147</v>
      </c>
      <c r="B134" s="521" t="s">
        <v>42</v>
      </c>
      <c r="C134" s="522" t="s">
        <v>1391</v>
      </c>
      <c r="D134" s="521" t="s">
        <v>150</v>
      </c>
      <c r="E134" s="523" t="s">
        <v>1395</v>
      </c>
      <c r="F134" s="1821">
        <v>839</v>
      </c>
      <c r="G134" s="1815">
        <v>61</v>
      </c>
      <c r="H134" s="2495">
        <f>G134/F134</f>
        <v>7.270560190703218E-2</v>
      </c>
      <c r="I134" s="1821">
        <v>817</v>
      </c>
      <c r="J134" s="1815">
        <v>60</v>
      </c>
      <c r="K134" s="2495">
        <f t="shared" si="13"/>
        <v>7.3439412484700123E-2</v>
      </c>
      <c r="L134" s="1814">
        <v>777</v>
      </c>
      <c r="M134" s="1815">
        <v>74</v>
      </c>
      <c r="N134" s="2489">
        <f t="shared" si="14"/>
        <v>9.5238095238095233E-2</v>
      </c>
    </row>
    <row r="135" spans="1:14">
      <c r="A135" s="520" t="s">
        <v>147</v>
      </c>
      <c r="B135" s="521" t="s">
        <v>42</v>
      </c>
      <c r="C135" s="522" t="s">
        <v>1391</v>
      </c>
      <c r="D135" s="521" t="s">
        <v>150</v>
      </c>
      <c r="E135" s="523" t="s">
        <v>1396</v>
      </c>
      <c r="F135" s="1821">
        <v>445</v>
      </c>
      <c r="G135" s="1815" t="s">
        <v>1514</v>
      </c>
      <c r="H135" s="2495"/>
      <c r="I135" s="1821">
        <v>437</v>
      </c>
      <c r="J135" s="1815" t="s">
        <v>1514</v>
      </c>
      <c r="K135" s="2495"/>
      <c r="L135" s="1814">
        <v>424</v>
      </c>
      <c r="M135" s="1815" t="s">
        <v>1514</v>
      </c>
      <c r="N135" s="2489"/>
    </row>
    <row r="136" spans="1:14">
      <c r="A136" s="520" t="s">
        <v>147</v>
      </c>
      <c r="B136" s="521" t="s">
        <v>42</v>
      </c>
      <c r="C136" s="522" t="s">
        <v>1391</v>
      </c>
      <c r="D136" s="521" t="s">
        <v>150</v>
      </c>
      <c r="E136" s="523" t="s">
        <v>1397</v>
      </c>
      <c r="F136" s="1821">
        <v>606</v>
      </c>
      <c r="G136" s="1815">
        <v>32</v>
      </c>
      <c r="H136" s="2495">
        <f t="shared" ref="H136:H145" si="16">G136/F136</f>
        <v>5.2805280528052806E-2</v>
      </c>
      <c r="I136" s="1821">
        <v>531</v>
      </c>
      <c r="J136" s="1815">
        <v>50</v>
      </c>
      <c r="K136" s="2495">
        <f t="shared" ref="K136:K145" si="17">J136/I136</f>
        <v>9.4161958568738227E-2</v>
      </c>
      <c r="L136" s="1814">
        <v>514</v>
      </c>
      <c r="M136" s="1815">
        <v>58</v>
      </c>
      <c r="N136" s="2489">
        <f t="shared" ref="N136:N145" si="18">M136/L136</f>
        <v>0.11284046692607004</v>
      </c>
    </row>
    <row r="137" spans="1:14">
      <c r="A137" s="524" t="s">
        <v>147</v>
      </c>
      <c r="B137" s="525" t="s">
        <v>42</v>
      </c>
      <c r="C137" s="526" t="s">
        <v>1391</v>
      </c>
      <c r="D137" s="524" t="s">
        <v>151</v>
      </c>
      <c r="E137" s="527" t="s">
        <v>1398</v>
      </c>
      <c r="F137" s="1822">
        <v>942</v>
      </c>
      <c r="G137" s="1824">
        <v>41</v>
      </c>
      <c r="H137" s="2496">
        <f t="shared" si="16"/>
        <v>4.3524416135881101E-2</v>
      </c>
      <c r="I137" s="1822">
        <v>913</v>
      </c>
      <c r="J137" s="1824">
        <v>36</v>
      </c>
      <c r="K137" s="2496">
        <f t="shared" si="17"/>
        <v>3.9430449069003289E-2</v>
      </c>
      <c r="L137" s="1816">
        <v>942</v>
      </c>
      <c r="M137" s="1824">
        <v>52</v>
      </c>
      <c r="N137" s="2490">
        <f t="shared" si="18"/>
        <v>5.5201698513800426E-2</v>
      </c>
    </row>
    <row r="138" spans="1:14">
      <c r="A138" s="528" t="s">
        <v>147</v>
      </c>
      <c r="B138" s="529" t="s">
        <v>42</v>
      </c>
      <c r="C138" s="530" t="s">
        <v>1391</v>
      </c>
      <c r="D138" s="529" t="s">
        <v>152</v>
      </c>
      <c r="E138" s="531" t="s">
        <v>1399</v>
      </c>
      <c r="F138" s="1823">
        <v>1803</v>
      </c>
      <c r="G138" s="1828">
        <v>74</v>
      </c>
      <c r="H138" s="2494">
        <f t="shared" si="16"/>
        <v>4.1042706600110924E-2</v>
      </c>
      <c r="I138" s="1823">
        <v>1788</v>
      </c>
      <c r="J138" s="1828">
        <v>70</v>
      </c>
      <c r="K138" s="2494">
        <f t="shared" si="17"/>
        <v>3.9149888143176735E-2</v>
      </c>
      <c r="L138" s="1817">
        <v>1742</v>
      </c>
      <c r="M138" s="1828">
        <v>64</v>
      </c>
      <c r="N138" s="2488">
        <f t="shared" si="18"/>
        <v>3.6739380022962113E-2</v>
      </c>
    </row>
    <row r="139" spans="1:14">
      <c r="A139" s="532" t="s">
        <v>147</v>
      </c>
      <c r="B139" s="533" t="s">
        <v>42</v>
      </c>
      <c r="C139" s="534" t="s">
        <v>1391</v>
      </c>
      <c r="D139" s="533" t="s">
        <v>153</v>
      </c>
      <c r="E139" s="535" t="s">
        <v>1400</v>
      </c>
      <c r="F139" s="1585">
        <v>1056</v>
      </c>
      <c r="G139" s="1569">
        <v>57</v>
      </c>
      <c r="H139" s="2497">
        <f t="shared" si="16"/>
        <v>5.3977272727272728E-2</v>
      </c>
      <c r="I139" s="1585">
        <v>1069</v>
      </c>
      <c r="J139" s="1569">
        <v>58</v>
      </c>
      <c r="K139" s="2497">
        <f t="shared" si="17"/>
        <v>5.4256314312441531E-2</v>
      </c>
      <c r="L139" s="1819">
        <v>1032</v>
      </c>
      <c r="M139" s="1569">
        <v>57</v>
      </c>
      <c r="N139" s="2491">
        <f t="shared" si="18"/>
        <v>5.5232558139534885E-2</v>
      </c>
    </row>
    <row r="140" spans="1:14">
      <c r="A140" s="520" t="s">
        <v>147</v>
      </c>
      <c r="B140" s="521" t="s">
        <v>42</v>
      </c>
      <c r="C140" s="522" t="s">
        <v>1401</v>
      </c>
      <c r="D140" s="521" t="s">
        <v>150</v>
      </c>
      <c r="E140" s="523" t="s">
        <v>1402</v>
      </c>
      <c r="F140" s="1821">
        <v>1291</v>
      </c>
      <c r="G140" s="1815">
        <v>190</v>
      </c>
      <c r="H140" s="2495">
        <f t="shared" si="16"/>
        <v>0.14717273431448488</v>
      </c>
      <c r="I140" s="1821">
        <v>1262</v>
      </c>
      <c r="J140" s="1815">
        <v>253</v>
      </c>
      <c r="K140" s="2495">
        <f t="shared" si="17"/>
        <v>0.20047543581616481</v>
      </c>
      <c r="L140" s="1814">
        <v>1249</v>
      </c>
      <c r="M140" s="1815">
        <v>279</v>
      </c>
      <c r="N140" s="2489">
        <f t="shared" si="18"/>
        <v>0.22337870296236989</v>
      </c>
    </row>
    <row r="141" spans="1:14">
      <c r="A141" s="520" t="s">
        <v>147</v>
      </c>
      <c r="B141" s="521" t="s">
        <v>42</v>
      </c>
      <c r="C141" s="522" t="s">
        <v>1401</v>
      </c>
      <c r="D141" s="521" t="s">
        <v>150</v>
      </c>
      <c r="E141" s="523" t="s">
        <v>1403</v>
      </c>
      <c r="F141" s="1821">
        <v>723</v>
      </c>
      <c r="G141" s="1815">
        <v>119</v>
      </c>
      <c r="H141" s="2495">
        <f t="shared" si="16"/>
        <v>0.16459197786998617</v>
      </c>
      <c r="I141" s="1821">
        <v>705</v>
      </c>
      <c r="J141" s="1815">
        <v>137</v>
      </c>
      <c r="K141" s="2495">
        <f t="shared" si="17"/>
        <v>0.19432624113475178</v>
      </c>
      <c r="L141" s="1814">
        <v>648</v>
      </c>
      <c r="M141" s="1815">
        <v>132</v>
      </c>
      <c r="N141" s="2489">
        <f t="shared" si="18"/>
        <v>0.20370370370370369</v>
      </c>
    </row>
    <row r="142" spans="1:14">
      <c r="A142" s="520" t="s">
        <v>147</v>
      </c>
      <c r="B142" s="521" t="s">
        <v>42</v>
      </c>
      <c r="C142" s="522" t="s">
        <v>1401</v>
      </c>
      <c r="D142" s="521" t="s">
        <v>150</v>
      </c>
      <c r="E142" s="523" t="s">
        <v>1404</v>
      </c>
      <c r="F142" s="1821">
        <v>867</v>
      </c>
      <c r="G142" s="1815">
        <v>41</v>
      </c>
      <c r="H142" s="2495">
        <f t="shared" si="16"/>
        <v>4.7289504036908882E-2</v>
      </c>
      <c r="I142" s="1821">
        <v>856</v>
      </c>
      <c r="J142" s="1815">
        <v>55</v>
      </c>
      <c r="K142" s="2495">
        <f t="shared" si="17"/>
        <v>6.4252336448598124E-2</v>
      </c>
      <c r="L142" s="1814">
        <v>833</v>
      </c>
      <c r="M142" s="1815">
        <v>107</v>
      </c>
      <c r="N142" s="2489">
        <f t="shared" si="18"/>
        <v>0.12845138055222088</v>
      </c>
    </row>
    <row r="143" spans="1:14">
      <c r="A143" s="520" t="s">
        <v>147</v>
      </c>
      <c r="B143" s="521" t="s">
        <v>42</v>
      </c>
      <c r="C143" s="522" t="s">
        <v>1401</v>
      </c>
      <c r="D143" s="521" t="s">
        <v>150</v>
      </c>
      <c r="E143" s="523" t="s">
        <v>1405</v>
      </c>
      <c r="F143" s="1821">
        <v>723</v>
      </c>
      <c r="G143" s="1815">
        <v>36</v>
      </c>
      <c r="H143" s="2495">
        <f t="shared" si="16"/>
        <v>4.9792531120331947E-2</v>
      </c>
      <c r="I143" s="1821">
        <v>738</v>
      </c>
      <c r="J143" s="1815">
        <v>50</v>
      </c>
      <c r="K143" s="2495">
        <f t="shared" si="17"/>
        <v>6.7750677506775062E-2</v>
      </c>
      <c r="L143" s="1814">
        <v>779</v>
      </c>
      <c r="M143" s="1815">
        <v>54</v>
      </c>
      <c r="N143" s="2489">
        <f t="shared" si="18"/>
        <v>6.9319640564826701E-2</v>
      </c>
    </row>
    <row r="144" spans="1:14">
      <c r="A144" s="520" t="s">
        <v>147</v>
      </c>
      <c r="B144" s="521" t="s">
        <v>42</v>
      </c>
      <c r="C144" s="522" t="s">
        <v>1401</v>
      </c>
      <c r="D144" s="521" t="s">
        <v>150</v>
      </c>
      <c r="E144" s="523" t="s">
        <v>1406</v>
      </c>
      <c r="F144" s="1821">
        <v>281</v>
      </c>
      <c r="G144" s="1815">
        <v>16</v>
      </c>
      <c r="H144" s="2495">
        <f t="shared" si="16"/>
        <v>5.6939501779359428E-2</v>
      </c>
      <c r="I144" s="1821">
        <v>273</v>
      </c>
      <c r="J144" s="1815">
        <v>32</v>
      </c>
      <c r="K144" s="2495">
        <f t="shared" si="17"/>
        <v>0.11721611721611722</v>
      </c>
      <c r="L144" s="1814">
        <v>234</v>
      </c>
      <c r="M144" s="1815">
        <v>47</v>
      </c>
      <c r="N144" s="2489">
        <f t="shared" si="18"/>
        <v>0.20085470085470086</v>
      </c>
    </row>
    <row r="145" spans="1:16">
      <c r="A145" s="520" t="s">
        <v>147</v>
      </c>
      <c r="B145" s="521" t="s">
        <v>42</v>
      </c>
      <c r="C145" s="522" t="s">
        <v>1401</v>
      </c>
      <c r="D145" s="521" t="s">
        <v>150</v>
      </c>
      <c r="E145" s="523" t="s">
        <v>1407</v>
      </c>
      <c r="F145" s="1821">
        <v>428</v>
      </c>
      <c r="G145" s="1815">
        <v>12</v>
      </c>
      <c r="H145" s="2495">
        <f t="shared" si="16"/>
        <v>2.8037383177570093E-2</v>
      </c>
      <c r="I145" s="1821">
        <v>417</v>
      </c>
      <c r="J145" s="1815">
        <v>12</v>
      </c>
      <c r="K145" s="2495">
        <f t="shared" si="17"/>
        <v>2.8776978417266189E-2</v>
      </c>
      <c r="L145" s="1814">
        <v>385</v>
      </c>
      <c r="M145" s="1815">
        <v>14</v>
      </c>
      <c r="N145" s="2489">
        <f t="shared" si="18"/>
        <v>3.6363636363636362E-2</v>
      </c>
    </row>
    <row r="146" spans="1:16">
      <c r="A146" s="520" t="s">
        <v>147</v>
      </c>
      <c r="B146" s="521" t="s">
        <v>42</v>
      </c>
      <c r="C146" s="522" t="s">
        <v>1401</v>
      </c>
      <c r="D146" s="521" t="s">
        <v>150</v>
      </c>
      <c r="E146" s="523" t="s">
        <v>1408</v>
      </c>
      <c r="F146" s="1821">
        <v>418</v>
      </c>
      <c r="G146" s="1815" t="s">
        <v>1514</v>
      </c>
      <c r="H146" s="2495"/>
      <c r="I146" s="1821">
        <v>407</v>
      </c>
      <c r="J146" s="1815" t="s">
        <v>1514</v>
      </c>
      <c r="K146" s="2495"/>
      <c r="L146" s="1814">
        <v>409</v>
      </c>
      <c r="M146" s="1815" t="s">
        <v>1514</v>
      </c>
      <c r="N146" s="2489"/>
    </row>
    <row r="147" spans="1:16">
      <c r="A147" s="520" t="s">
        <v>147</v>
      </c>
      <c r="B147" s="521" t="s">
        <v>42</v>
      </c>
      <c r="C147" s="522" t="s">
        <v>1401</v>
      </c>
      <c r="D147" s="521" t="s">
        <v>150</v>
      </c>
      <c r="E147" s="523" t="s">
        <v>1409</v>
      </c>
      <c r="F147" s="1821">
        <v>447</v>
      </c>
      <c r="G147" s="1815">
        <v>15</v>
      </c>
      <c r="H147" s="2495">
        <f t="shared" ref="H147:H156" si="19">G147/F147</f>
        <v>3.3557046979865772E-2</v>
      </c>
      <c r="I147" s="1821">
        <v>422</v>
      </c>
      <c r="J147" s="1815">
        <v>28</v>
      </c>
      <c r="K147" s="2495">
        <f t="shared" ref="K147:K156" si="20">J147/I147</f>
        <v>6.6350710900473939E-2</v>
      </c>
      <c r="L147" s="1814">
        <v>439</v>
      </c>
      <c r="M147" s="1815">
        <v>39</v>
      </c>
      <c r="N147" s="2489">
        <f t="shared" ref="N147:N156" si="21">M147/L147</f>
        <v>8.8838268792710701E-2</v>
      </c>
    </row>
    <row r="148" spans="1:16">
      <c r="A148" s="520" t="s">
        <v>147</v>
      </c>
      <c r="B148" s="521" t="s">
        <v>42</v>
      </c>
      <c r="C148" s="522" t="s">
        <v>1401</v>
      </c>
      <c r="D148" s="521" t="s">
        <v>150</v>
      </c>
      <c r="E148" s="537" t="s">
        <v>1410</v>
      </c>
      <c r="F148" s="1821">
        <v>442</v>
      </c>
      <c r="G148" s="1815">
        <v>27</v>
      </c>
      <c r="H148" s="2495">
        <f t="shared" si="19"/>
        <v>6.1085972850678731E-2</v>
      </c>
      <c r="I148" s="1832">
        <v>411</v>
      </c>
      <c r="J148" s="1815">
        <v>31</v>
      </c>
      <c r="K148" s="2495">
        <f t="shared" si="20"/>
        <v>7.5425790754257913E-2</v>
      </c>
      <c r="L148" s="1814">
        <v>416</v>
      </c>
      <c r="M148" s="1815">
        <v>40</v>
      </c>
      <c r="N148" s="2489">
        <f t="shared" si="21"/>
        <v>9.6153846153846159E-2</v>
      </c>
    </row>
    <row r="149" spans="1:16">
      <c r="A149" s="520" t="s">
        <v>147</v>
      </c>
      <c r="B149" s="521" t="s">
        <v>42</v>
      </c>
      <c r="C149" s="522" t="s">
        <v>1401</v>
      </c>
      <c r="D149" s="521" t="s">
        <v>150</v>
      </c>
      <c r="E149" s="523" t="s">
        <v>1411</v>
      </c>
      <c r="F149" s="1821">
        <v>496</v>
      </c>
      <c r="G149" s="1815">
        <v>17</v>
      </c>
      <c r="H149" s="2495">
        <f t="shared" si="19"/>
        <v>3.4274193548387094E-2</v>
      </c>
      <c r="I149" s="1821">
        <v>515</v>
      </c>
      <c r="J149" s="1815">
        <v>19</v>
      </c>
      <c r="K149" s="2495">
        <f t="shared" si="20"/>
        <v>3.6893203883495145E-2</v>
      </c>
      <c r="L149" s="1814">
        <v>542</v>
      </c>
      <c r="M149" s="1815">
        <v>25</v>
      </c>
      <c r="N149" s="2489">
        <f t="shared" si="21"/>
        <v>4.6125461254612546E-2</v>
      </c>
    </row>
    <row r="150" spans="1:16">
      <c r="A150" s="520" t="s">
        <v>147</v>
      </c>
      <c r="B150" s="521" t="s">
        <v>42</v>
      </c>
      <c r="C150" s="522" t="s">
        <v>1401</v>
      </c>
      <c r="D150" s="521" t="s">
        <v>150</v>
      </c>
      <c r="E150" s="523" t="s">
        <v>1412</v>
      </c>
      <c r="F150" s="1821">
        <v>474</v>
      </c>
      <c r="G150" s="1815">
        <v>25</v>
      </c>
      <c r="H150" s="2495">
        <f t="shared" si="19"/>
        <v>5.2742616033755275E-2</v>
      </c>
      <c r="I150" s="1821">
        <v>468</v>
      </c>
      <c r="J150" s="1815">
        <v>18</v>
      </c>
      <c r="K150" s="2495">
        <f t="shared" si="20"/>
        <v>3.8461538461538464E-2</v>
      </c>
      <c r="L150" s="1814">
        <v>476</v>
      </c>
      <c r="M150" s="1815">
        <v>17</v>
      </c>
      <c r="N150" s="2489">
        <f t="shared" si="21"/>
        <v>3.5714285714285712E-2</v>
      </c>
    </row>
    <row r="151" spans="1:16">
      <c r="A151" s="520" t="s">
        <v>147</v>
      </c>
      <c r="B151" s="521" t="s">
        <v>42</v>
      </c>
      <c r="C151" s="522" t="s">
        <v>1401</v>
      </c>
      <c r="D151" s="521" t="s">
        <v>150</v>
      </c>
      <c r="E151" s="523" t="s">
        <v>1413</v>
      </c>
      <c r="F151" s="1821">
        <v>604</v>
      </c>
      <c r="G151" s="1815">
        <v>86</v>
      </c>
      <c r="H151" s="2495">
        <f t="shared" si="19"/>
        <v>0.14238410596026491</v>
      </c>
      <c r="I151" s="1821">
        <v>585</v>
      </c>
      <c r="J151" s="1815">
        <v>83</v>
      </c>
      <c r="K151" s="2495">
        <f t="shared" si="20"/>
        <v>0.14188034188034188</v>
      </c>
      <c r="L151" s="1814">
        <v>589</v>
      </c>
      <c r="M151" s="1815">
        <v>87</v>
      </c>
      <c r="N151" s="2489">
        <f t="shared" si="21"/>
        <v>0.14770797962648557</v>
      </c>
    </row>
    <row r="152" spans="1:16">
      <c r="A152" s="520" t="s">
        <v>147</v>
      </c>
      <c r="B152" s="521" t="s">
        <v>42</v>
      </c>
      <c r="C152" s="522" t="s">
        <v>1401</v>
      </c>
      <c r="D152" s="521" t="s">
        <v>150</v>
      </c>
      <c r="E152" s="523" t="s">
        <v>1414</v>
      </c>
      <c r="F152" s="1821">
        <v>1078</v>
      </c>
      <c r="G152" s="1815">
        <v>341</v>
      </c>
      <c r="H152" s="2495">
        <f t="shared" si="19"/>
        <v>0.31632653061224492</v>
      </c>
      <c r="I152" s="1821">
        <v>1015</v>
      </c>
      <c r="J152" s="1815">
        <v>389</v>
      </c>
      <c r="K152" s="2495">
        <f t="shared" si="20"/>
        <v>0.38325123152709362</v>
      </c>
      <c r="L152" s="1814">
        <v>1026</v>
      </c>
      <c r="M152" s="1815">
        <v>443</v>
      </c>
      <c r="N152" s="2489">
        <f t="shared" si="21"/>
        <v>0.4317738791423002</v>
      </c>
    </row>
    <row r="153" spans="1:16">
      <c r="A153" s="524" t="s">
        <v>147</v>
      </c>
      <c r="B153" s="525" t="s">
        <v>42</v>
      </c>
      <c r="C153" s="526" t="s">
        <v>1401</v>
      </c>
      <c r="D153" s="524" t="s">
        <v>151</v>
      </c>
      <c r="E153" s="527" t="s">
        <v>1415</v>
      </c>
      <c r="F153" s="1822">
        <v>907</v>
      </c>
      <c r="G153" s="1824">
        <v>23</v>
      </c>
      <c r="H153" s="2496">
        <f t="shared" si="19"/>
        <v>2.5358324145534728E-2</v>
      </c>
      <c r="I153" s="1822">
        <v>876</v>
      </c>
      <c r="J153" s="1824">
        <v>26</v>
      </c>
      <c r="K153" s="2496">
        <f t="shared" si="20"/>
        <v>2.9680365296803651E-2</v>
      </c>
      <c r="L153" s="1816">
        <v>889</v>
      </c>
      <c r="M153" s="1824">
        <v>40</v>
      </c>
      <c r="N153" s="2490">
        <f t="shared" si="21"/>
        <v>4.4994375703037118E-2</v>
      </c>
    </row>
    <row r="154" spans="1:16">
      <c r="A154" s="524" t="s">
        <v>147</v>
      </c>
      <c r="B154" s="525" t="s">
        <v>42</v>
      </c>
      <c r="C154" s="526" t="s">
        <v>1401</v>
      </c>
      <c r="D154" s="524" t="s">
        <v>151</v>
      </c>
      <c r="E154" s="527" t="s">
        <v>1416</v>
      </c>
      <c r="F154" s="1822">
        <v>1339</v>
      </c>
      <c r="G154" s="1824">
        <v>203</v>
      </c>
      <c r="H154" s="2496">
        <f t="shared" si="19"/>
        <v>0.15160567587752055</v>
      </c>
      <c r="I154" s="1822">
        <v>1314</v>
      </c>
      <c r="J154" s="1824">
        <v>216</v>
      </c>
      <c r="K154" s="2496">
        <f t="shared" si="20"/>
        <v>0.16438356164383561</v>
      </c>
      <c r="L154" s="1816">
        <v>1294</v>
      </c>
      <c r="M154" s="1824">
        <v>231</v>
      </c>
      <c r="N154" s="2490">
        <f t="shared" si="21"/>
        <v>0.178516228748068</v>
      </c>
    </row>
    <row r="155" spans="1:16">
      <c r="A155" s="528" t="s">
        <v>147</v>
      </c>
      <c r="B155" s="529" t="s">
        <v>42</v>
      </c>
      <c r="C155" s="530" t="s">
        <v>1401</v>
      </c>
      <c r="D155" s="529" t="s">
        <v>152</v>
      </c>
      <c r="E155" s="531" t="s">
        <v>1417</v>
      </c>
      <c r="F155" s="1823">
        <v>1639</v>
      </c>
      <c r="G155" s="1828">
        <v>37</v>
      </c>
      <c r="H155" s="2494">
        <f t="shared" si="19"/>
        <v>2.2574740695546065E-2</v>
      </c>
      <c r="I155" s="1823">
        <v>1561</v>
      </c>
      <c r="J155" s="1828">
        <v>44</v>
      </c>
      <c r="K155" s="2494">
        <f t="shared" si="20"/>
        <v>2.8187059577194105E-2</v>
      </c>
      <c r="L155" s="1817">
        <v>1568</v>
      </c>
      <c r="M155" s="1828">
        <v>62</v>
      </c>
      <c r="N155" s="2488">
        <f t="shared" si="21"/>
        <v>3.9540816326530615E-2</v>
      </c>
    </row>
    <row r="156" spans="1:16">
      <c r="A156" s="528" t="s">
        <v>147</v>
      </c>
      <c r="B156" s="529" t="s">
        <v>42</v>
      </c>
      <c r="C156" s="530" t="s">
        <v>1401</v>
      </c>
      <c r="D156" s="529" t="s">
        <v>152</v>
      </c>
      <c r="E156" s="531" t="s">
        <v>1418</v>
      </c>
      <c r="F156" s="1823">
        <v>2475</v>
      </c>
      <c r="G156" s="1828">
        <v>189</v>
      </c>
      <c r="H156" s="2494">
        <f t="shared" si="19"/>
        <v>7.636363636363637E-2</v>
      </c>
      <c r="I156" s="1823">
        <v>2463</v>
      </c>
      <c r="J156" s="1828">
        <v>270</v>
      </c>
      <c r="K156" s="2494">
        <f t="shared" si="20"/>
        <v>0.10962241169305725</v>
      </c>
      <c r="L156" s="1817">
        <v>2554</v>
      </c>
      <c r="M156" s="1828">
        <v>337</v>
      </c>
      <c r="N156" s="2488">
        <f t="shared" si="21"/>
        <v>0.13194988253719656</v>
      </c>
    </row>
    <row r="158" spans="1:16" ht="14.5" thickBot="1"/>
    <row r="159" spans="1:16" ht="17.5">
      <c r="A159" s="3944" t="s">
        <v>122</v>
      </c>
      <c r="B159" s="3947" t="s">
        <v>37</v>
      </c>
      <c r="C159" s="3947" t="s">
        <v>38</v>
      </c>
      <c r="D159" s="3947" t="s">
        <v>149</v>
      </c>
      <c r="E159" s="3949" t="s">
        <v>1613</v>
      </c>
      <c r="F159" s="480"/>
      <c r="G159" s="3957" t="s">
        <v>1554</v>
      </c>
      <c r="H159" s="3957"/>
      <c r="I159" s="3957"/>
      <c r="J159" s="3957"/>
      <c r="K159" s="3957"/>
      <c r="L159" s="3957"/>
      <c r="M159" s="3957"/>
      <c r="N159" s="3958"/>
      <c r="P159" s="495"/>
    </row>
    <row r="160" spans="1:16" ht="17.5">
      <c r="A160" s="3945"/>
      <c r="B160" s="3904"/>
      <c r="C160" s="3904"/>
      <c r="D160" s="3904"/>
      <c r="E160" s="3907"/>
      <c r="F160" s="3892" t="s">
        <v>1271</v>
      </c>
      <c r="G160" s="3893"/>
      <c r="H160" s="3894"/>
      <c r="I160" s="3893" t="s">
        <v>1272</v>
      </c>
      <c r="J160" s="3893"/>
      <c r="K160" s="3894"/>
      <c r="L160" s="3951" t="s">
        <v>1273</v>
      </c>
      <c r="M160" s="3952"/>
      <c r="N160" s="3953"/>
      <c r="P160" s="495"/>
    </row>
    <row r="161" spans="1:16" s="307" customFormat="1" ht="27.5">
      <c r="A161" s="3945"/>
      <c r="B161" s="3904"/>
      <c r="C161" s="3904"/>
      <c r="D161" s="3904"/>
      <c r="E161" s="3907"/>
      <c r="F161" s="308" t="s">
        <v>39</v>
      </c>
      <c r="G161" s="3954" t="s">
        <v>1555</v>
      </c>
      <c r="H161" s="3955"/>
      <c r="I161" s="308" t="s">
        <v>39</v>
      </c>
      <c r="J161" s="3954" t="s">
        <v>1555</v>
      </c>
      <c r="K161" s="3955"/>
      <c r="L161" s="308" t="s">
        <v>39</v>
      </c>
      <c r="M161" s="3954" t="s">
        <v>1555</v>
      </c>
      <c r="N161" s="3956"/>
      <c r="P161" s="507"/>
    </row>
    <row r="162" spans="1:16" s="307" customFormat="1" ht="18" thickBot="1">
      <c r="A162" s="3946"/>
      <c r="B162" s="3948"/>
      <c r="C162" s="3948"/>
      <c r="D162" s="3948"/>
      <c r="E162" s="3950"/>
      <c r="F162" s="127" t="s">
        <v>98</v>
      </c>
      <c r="G162" s="316" t="s">
        <v>98</v>
      </c>
      <c r="H162" s="317" t="s">
        <v>14</v>
      </c>
      <c r="I162" s="316" t="s">
        <v>98</v>
      </c>
      <c r="J162" s="193" t="s">
        <v>98</v>
      </c>
      <c r="K162" s="317" t="s">
        <v>14</v>
      </c>
      <c r="L162" s="316" t="s">
        <v>98</v>
      </c>
      <c r="M162" s="193" t="s">
        <v>98</v>
      </c>
      <c r="N162" s="545" t="s">
        <v>14</v>
      </c>
      <c r="P162" s="495"/>
    </row>
    <row r="163" spans="1:16">
      <c r="A163" s="516" t="s">
        <v>147</v>
      </c>
      <c r="B163" s="517" t="s">
        <v>44</v>
      </c>
      <c r="C163" s="518" t="s">
        <v>1419</v>
      </c>
      <c r="D163" s="517" t="s">
        <v>150</v>
      </c>
      <c r="E163" s="519" t="s">
        <v>1420</v>
      </c>
      <c r="F163" s="1831">
        <v>300</v>
      </c>
      <c r="G163" s="1830" t="s">
        <v>1514</v>
      </c>
      <c r="H163" s="540"/>
      <c r="I163" s="1831">
        <v>300</v>
      </c>
      <c r="J163" s="1830" t="s">
        <v>1514</v>
      </c>
      <c r="K163" s="540"/>
      <c r="L163" s="1829">
        <v>307</v>
      </c>
      <c r="M163" s="1830" t="s">
        <v>1514</v>
      </c>
      <c r="N163" s="541"/>
    </row>
    <row r="164" spans="1:16">
      <c r="A164" s="520" t="s">
        <v>147</v>
      </c>
      <c r="B164" s="521" t="s">
        <v>44</v>
      </c>
      <c r="C164" s="522" t="s">
        <v>1419</v>
      </c>
      <c r="D164" s="521" t="s">
        <v>150</v>
      </c>
      <c r="E164" s="523" t="s">
        <v>1421</v>
      </c>
      <c r="F164" s="1821">
        <v>325</v>
      </c>
      <c r="G164" s="1815">
        <v>14</v>
      </c>
      <c r="H164" s="2495">
        <f>G164/F164</f>
        <v>4.3076923076923075E-2</v>
      </c>
      <c r="I164" s="1821">
        <v>342</v>
      </c>
      <c r="J164" s="1815">
        <v>18</v>
      </c>
      <c r="K164" s="2495">
        <f>J164/I164</f>
        <v>5.2631578947368418E-2</v>
      </c>
      <c r="L164" s="1814">
        <v>318</v>
      </c>
      <c r="M164" s="1815">
        <v>18</v>
      </c>
      <c r="N164" s="2489">
        <f>M164/L164</f>
        <v>5.6603773584905662E-2</v>
      </c>
    </row>
    <row r="165" spans="1:16">
      <c r="A165" s="520" t="s">
        <v>147</v>
      </c>
      <c r="B165" s="521" t="s">
        <v>44</v>
      </c>
      <c r="C165" s="522" t="s">
        <v>1419</v>
      </c>
      <c r="D165" s="521" t="s">
        <v>150</v>
      </c>
      <c r="E165" s="523" t="s">
        <v>1422</v>
      </c>
      <c r="F165" s="1821">
        <v>335</v>
      </c>
      <c r="G165" s="1815" t="s">
        <v>1514</v>
      </c>
      <c r="H165" s="2495"/>
      <c r="I165" s="1821">
        <v>338</v>
      </c>
      <c r="J165" s="1815" t="s">
        <v>1514</v>
      </c>
      <c r="K165" s="2495"/>
      <c r="L165" s="1814">
        <v>336</v>
      </c>
      <c r="M165" s="1815" t="s">
        <v>1514</v>
      </c>
      <c r="N165" s="2489"/>
    </row>
    <row r="166" spans="1:16">
      <c r="A166" s="520" t="s">
        <v>147</v>
      </c>
      <c r="B166" s="521" t="s">
        <v>44</v>
      </c>
      <c r="C166" s="522" t="s">
        <v>1419</v>
      </c>
      <c r="D166" s="521" t="s">
        <v>150</v>
      </c>
      <c r="E166" s="523" t="s">
        <v>1423</v>
      </c>
      <c r="F166" s="1821">
        <v>456</v>
      </c>
      <c r="G166" s="1815">
        <v>12</v>
      </c>
      <c r="H166" s="2495">
        <f>G166/F166</f>
        <v>2.6315789473684209E-2</v>
      </c>
      <c r="I166" s="1821">
        <v>436</v>
      </c>
      <c r="J166" s="1815">
        <v>13</v>
      </c>
      <c r="K166" s="2495">
        <f>J166/I166</f>
        <v>2.9816513761467892E-2</v>
      </c>
      <c r="L166" s="1814">
        <v>435</v>
      </c>
      <c r="M166" s="1815">
        <v>17</v>
      </c>
      <c r="N166" s="2489">
        <f>M166/L166</f>
        <v>3.9080459770114942E-2</v>
      </c>
    </row>
    <row r="167" spans="1:16">
      <c r="A167" s="520" t="s">
        <v>147</v>
      </c>
      <c r="B167" s="521" t="s">
        <v>44</v>
      </c>
      <c r="C167" s="522" t="s">
        <v>1419</v>
      </c>
      <c r="D167" s="521" t="s">
        <v>150</v>
      </c>
      <c r="E167" s="523" t="s">
        <v>1424</v>
      </c>
      <c r="F167" s="1821">
        <v>128</v>
      </c>
      <c r="G167" s="1815" t="s">
        <v>1514</v>
      </c>
      <c r="H167" s="2495"/>
      <c r="I167" s="1821">
        <v>125</v>
      </c>
      <c r="J167" s="1815" t="s">
        <v>1514</v>
      </c>
      <c r="K167" s="2495"/>
      <c r="L167" s="1814">
        <v>125</v>
      </c>
      <c r="M167" s="1815" t="s">
        <v>1514</v>
      </c>
      <c r="N167" s="2489"/>
    </row>
    <row r="168" spans="1:16">
      <c r="A168" s="520" t="s">
        <v>147</v>
      </c>
      <c r="B168" s="521" t="s">
        <v>44</v>
      </c>
      <c r="C168" s="522" t="s">
        <v>1419</v>
      </c>
      <c r="D168" s="521" t="s">
        <v>150</v>
      </c>
      <c r="E168" s="523" t="s">
        <v>1425</v>
      </c>
      <c r="F168" s="1821">
        <v>271</v>
      </c>
      <c r="G168" s="1815">
        <v>11</v>
      </c>
      <c r="H168" s="2495">
        <f>G168/F168</f>
        <v>4.0590405904059039E-2</v>
      </c>
      <c r="I168" s="1821">
        <v>273</v>
      </c>
      <c r="J168" s="1815" t="s">
        <v>1514</v>
      </c>
      <c r="K168" s="2495"/>
      <c r="L168" s="1814">
        <v>269</v>
      </c>
      <c r="M168" s="1815">
        <v>11</v>
      </c>
      <c r="N168" s="2489">
        <f>M168/L168</f>
        <v>4.0892193308550186E-2</v>
      </c>
    </row>
    <row r="169" spans="1:16">
      <c r="A169" s="520" t="s">
        <v>147</v>
      </c>
      <c r="B169" s="521" t="s">
        <v>44</v>
      </c>
      <c r="C169" s="522" t="s">
        <v>1419</v>
      </c>
      <c r="D169" s="521" t="s">
        <v>150</v>
      </c>
      <c r="E169" s="523" t="s">
        <v>1426</v>
      </c>
      <c r="F169" s="1821">
        <v>424</v>
      </c>
      <c r="G169" s="1815">
        <v>32</v>
      </c>
      <c r="H169" s="2495">
        <f>G169/F169</f>
        <v>7.5471698113207544E-2</v>
      </c>
      <c r="I169" s="1821">
        <v>413</v>
      </c>
      <c r="J169" s="1815">
        <v>36</v>
      </c>
      <c r="K169" s="2495">
        <f>J169/I169</f>
        <v>8.7167070217917669E-2</v>
      </c>
      <c r="L169" s="1814">
        <v>421</v>
      </c>
      <c r="M169" s="1815">
        <v>36</v>
      </c>
      <c r="N169" s="2489">
        <f>M169/L169</f>
        <v>8.5510688836104506E-2</v>
      </c>
    </row>
    <row r="170" spans="1:16">
      <c r="A170" s="520" t="s">
        <v>147</v>
      </c>
      <c r="B170" s="521" t="s">
        <v>44</v>
      </c>
      <c r="C170" s="522" t="s">
        <v>1419</v>
      </c>
      <c r="D170" s="521" t="s">
        <v>150</v>
      </c>
      <c r="E170" s="523" t="s">
        <v>1427</v>
      </c>
      <c r="F170" s="1821">
        <v>615</v>
      </c>
      <c r="G170" s="1815" t="s">
        <v>1514</v>
      </c>
      <c r="H170" s="2495"/>
      <c r="I170" s="1821">
        <v>640</v>
      </c>
      <c r="J170" s="1815" t="s">
        <v>1514</v>
      </c>
      <c r="K170" s="2495"/>
      <c r="L170" s="1814">
        <v>613</v>
      </c>
      <c r="M170" s="1815">
        <v>13</v>
      </c>
      <c r="N170" s="2489">
        <f>M170/L170</f>
        <v>2.1207177814029365E-2</v>
      </c>
    </row>
    <row r="171" spans="1:16">
      <c r="A171" s="520" t="s">
        <v>147</v>
      </c>
      <c r="B171" s="521" t="s">
        <v>44</v>
      </c>
      <c r="C171" s="522" t="s">
        <v>1419</v>
      </c>
      <c r="D171" s="521" t="s">
        <v>150</v>
      </c>
      <c r="E171" s="523" t="s">
        <v>1428</v>
      </c>
      <c r="F171" s="1821">
        <v>540</v>
      </c>
      <c r="G171" s="1815" t="s">
        <v>1514</v>
      </c>
      <c r="H171" s="2495"/>
      <c r="I171" s="1821">
        <v>548</v>
      </c>
      <c r="J171" s="1815">
        <v>10</v>
      </c>
      <c r="K171" s="2495">
        <f>J171/I171</f>
        <v>1.824817518248175E-2</v>
      </c>
      <c r="L171" s="1814">
        <v>553</v>
      </c>
      <c r="M171" s="1815">
        <v>10</v>
      </c>
      <c r="N171" s="2489">
        <f>M171/L171</f>
        <v>1.8083182640144666E-2</v>
      </c>
    </row>
    <row r="172" spans="1:16">
      <c r="A172" s="520" t="s">
        <v>147</v>
      </c>
      <c r="B172" s="521" t="s">
        <v>44</v>
      </c>
      <c r="C172" s="522" t="s">
        <v>1419</v>
      </c>
      <c r="D172" s="521" t="s">
        <v>150</v>
      </c>
      <c r="E172" s="523" t="s">
        <v>1429</v>
      </c>
      <c r="F172" s="1821">
        <v>658</v>
      </c>
      <c r="G172" s="1815">
        <v>13</v>
      </c>
      <c r="H172" s="2495">
        <f>G172/F172</f>
        <v>1.9756838905775075E-2</v>
      </c>
      <c r="I172" s="1821">
        <v>685</v>
      </c>
      <c r="J172" s="1815">
        <v>24</v>
      </c>
      <c r="K172" s="2495">
        <f>J172/I172</f>
        <v>3.5036496350364967E-2</v>
      </c>
      <c r="L172" s="1814">
        <v>650</v>
      </c>
      <c r="M172" s="1815">
        <v>19</v>
      </c>
      <c r="N172" s="2489">
        <f>M172/L172</f>
        <v>2.923076923076923E-2</v>
      </c>
    </row>
    <row r="173" spans="1:16">
      <c r="A173" s="520" t="s">
        <v>147</v>
      </c>
      <c r="B173" s="521" t="s">
        <v>44</v>
      </c>
      <c r="C173" s="522" t="s">
        <v>1419</v>
      </c>
      <c r="D173" s="521" t="s">
        <v>150</v>
      </c>
      <c r="E173" s="523" t="s">
        <v>1430</v>
      </c>
      <c r="F173" s="1821">
        <v>286</v>
      </c>
      <c r="G173" s="1815">
        <v>13</v>
      </c>
      <c r="H173" s="2495">
        <f>G173/F173</f>
        <v>4.5454545454545456E-2</v>
      </c>
      <c r="I173" s="1821">
        <v>284</v>
      </c>
      <c r="J173" s="1815" t="s">
        <v>1514</v>
      </c>
      <c r="K173" s="2495"/>
      <c r="L173" s="1814">
        <v>272</v>
      </c>
      <c r="M173" s="1815" t="s">
        <v>1514</v>
      </c>
      <c r="N173" s="2489"/>
    </row>
    <row r="174" spans="1:16">
      <c r="A174" s="520" t="s">
        <v>147</v>
      </c>
      <c r="B174" s="521" t="s">
        <v>44</v>
      </c>
      <c r="C174" s="522" t="s">
        <v>1419</v>
      </c>
      <c r="D174" s="521" t="s">
        <v>150</v>
      </c>
      <c r="E174" s="523" t="s">
        <v>1431</v>
      </c>
      <c r="F174" s="1821">
        <v>446</v>
      </c>
      <c r="G174" s="1815" t="s">
        <v>1514</v>
      </c>
      <c r="H174" s="2495"/>
      <c r="I174" s="1821">
        <v>444</v>
      </c>
      <c r="J174" s="1815" t="s">
        <v>1514</v>
      </c>
      <c r="K174" s="2495"/>
      <c r="L174" s="1814">
        <v>436</v>
      </c>
      <c r="M174" s="1815" t="s">
        <v>1514</v>
      </c>
      <c r="N174" s="2489"/>
    </row>
    <row r="175" spans="1:16">
      <c r="A175" s="520" t="s">
        <v>147</v>
      </c>
      <c r="B175" s="521" t="s">
        <v>44</v>
      </c>
      <c r="C175" s="522" t="s">
        <v>1419</v>
      </c>
      <c r="D175" s="521" t="s">
        <v>150</v>
      </c>
      <c r="E175" s="523" t="s">
        <v>1432</v>
      </c>
      <c r="F175" s="1821">
        <v>82</v>
      </c>
      <c r="G175" s="1815" t="s">
        <v>1514</v>
      </c>
      <c r="H175" s="2495"/>
      <c r="I175" s="1821">
        <v>68</v>
      </c>
      <c r="J175" s="1815" t="s">
        <v>1514</v>
      </c>
      <c r="K175" s="2495"/>
      <c r="L175" s="1814">
        <v>81</v>
      </c>
      <c r="M175" s="1815" t="s">
        <v>1514</v>
      </c>
      <c r="N175" s="2489"/>
    </row>
    <row r="176" spans="1:16">
      <c r="A176" s="524" t="s">
        <v>147</v>
      </c>
      <c r="B176" s="525" t="s">
        <v>44</v>
      </c>
      <c r="C176" s="526" t="s">
        <v>1419</v>
      </c>
      <c r="D176" s="524" t="s">
        <v>151</v>
      </c>
      <c r="E176" s="527" t="s">
        <v>1433</v>
      </c>
      <c r="F176" s="1822">
        <v>668</v>
      </c>
      <c r="G176" s="1824" t="s">
        <v>1514</v>
      </c>
      <c r="H176" s="2496"/>
      <c r="I176" s="1822">
        <v>609</v>
      </c>
      <c r="J176" s="1824" t="s">
        <v>1514</v>
      </c>
      <c r="K176" s="2496"/>
      <c r="L176" s="1816">
        <v>615</v>
      </c>
      <c r="M176" s="1824">
        <v>13</v>
      </c>
      <c r="N176" s="2490">
        <f>M176/L176</f>
        <v>2.113821138211382E-2</v>
      </c>
    </row>
    <row r="177" spans="1:15">
      <c r="A177" s="528" t="s">
        <v>147</v>
      </c>
      <c r="B177" s="529" t="s">
        <v>44</v>
      </c>
      <c r="C177" s="530" t="s">
        <v>1419</v>
      </c>
      <c r="D177" s="529" t="s">
        <v>152</v>
      </c>
      <c r="E177" s="531" t="s">
        <v>1434</v>
      </c>
      <c r="F177" s="1823">
        <v>1179</v>
      </c>
      <c r="G177" s="1828">
        <v>19</v>
      </c>
      <c r="H177" s="2494">
        <f>G177/F177</f>
        <v>1.6115351993214587E-2</v>
      </c>
      <c r="I177" s="1823">
        <v>1181</v>
      </c>
      <c r="J177" s="1828">
        <v>16</v>
      </c>
      <c r="K177" s="2494">
        <f>J177/I177</f>
        <v>1.3547840812870448E-2</v>
      </c>
      <c r="L177" s="1817">
        <v>1173</v>
      </c>
      <c r="M177" s="1828">
        <v>11</v>
      </c>
      <c r="N177" s="2488">
        <f>M177/L177</f>
        <v>9.3776641091219103E-3</v>
      </c>
    </row>
    <row r="178" spans="1:15">
      <c r="A178" s="532" t="s">
        <v>147</v>
      </c>
      <c r="B178" s="533" t="s">
        <v>44</v>
      </c>
      <c r="C178" s="534" t="s">
        <v>1419</v>
      </c>
      <c r="D178" s="533" t="s">
        <v>153</v>
      </c>
      <c r="E178" s="535" t="s">
        <v>1435</v>
      </c>
      <c r="F178" s="1585">
        <v>1379</v>
      </c>
      <c r="G178" s="1569">
        <v>40</v>
      </c>
      <c r="H178" s="2497">
        <f>G178/F178</f>
        <v>2.9006526468455404E-2</v>
      </c>
      <c r="I178" s="1585">
        <v>1386</v>
      </c>
      <c r="J178" s="1569">
        <v>40</v>
      </c>
      <c r="K178" s="2497">
        <f>J178/I178</f>
        <v>2.886002886002886E-2</v>
      </c>
      <c r="L178" s="1819">
        <v>1390</v>
      </c>
      <c r="M178" s="1569">
        <v>33</v>
      </c>
      <c r="N178" s="2491">
        <f>M178/L178</f>
        <v>2.3741007194244605E-2</v>
      </c>
    </row>
    <row r="179" spans="1:15">
      <c r="A179" s="520" t="s">
        <v>147</v>
      </c>
      <c r="B179" s="521" t="s">
        <v>44</v>
      </c>
      <c r="C179" s="522" t="s">
        <v>1436</v>
      </c>
      <c r="D179" s="521" t="s">
        <v>150</v>
      </c>
      <c r="E179" s="523" t="s">
        <v>1437</v>
      </c>
      <c r="F179" s="1821">
        <v>452</v>
      </c>
      <c r="G179" s="1834" t="s">
        <v>1514</v>
      </c>
      <c r="H179" s="2495"/>
      <c r="I179" s="1821">
        <v>461</v>
      </c>
      <c r="J179" s="1834" t="s">
        <v>1514</v>
      </c>
      <c r="K179" s="2495"/>
      <c r="L179" s="1814">
        <v>473</v>
      </c>
      <c r="M179" s="1833">
        <v>12</v>
      </c>
      <c r="N179" s="2489">
        <f>M179/L179</f>
        <v>2.5369978858350951E-2</v>
      </c>
    </row>
    <row r="180" spans="1:15">
      <c r="A180" s="520" t="s">
        <v>147</v>
      </c>
      <c r="B180" s="521" t="s">
        <v>44</v>
      </c>
      <c r="C180" s="522" t="s">
        <v>1436</v>
      </c>
      <c r="D180" s="521" t="s">
        <v>150</v>
      </c>
      <c r="E180" s="523" t="s">
        <v>1438</v>
      </c>
      <c r="F180" s="1821">
        <v>224</v>
      </c>
      <c r="G180" s="1815" t="s">
        <v>1514</v>
      </c>
      <c r="H180" s="2495"/>
      <c r="I180" s="1821">
        <v>234</v>
      </c>
      <c r="J180" s="1815" t="s">
        <v>1514</v>
      </c>
      <c r="K180" s="2495"/>
      <c r="L180" s="1814">
        <v>241</v>
      </c>
      <c r="M180" s="1815" t="s">
        <v>1514</v>
      </c>
      <c r="N180" s="2489"/>
    </row>
    <row r="181" spans="1:15">
      <c r="A181" s="520" t="s">
        <v>147</v>
      </c>
      <c r="B181" s="521" t="s">
        <v>44</v>
      </c>
      <c r="C181" s="522" t="s">
        <v>1436</v>
      </c>
      <c r="D181" s="521" t="s">
        <v>150</v>
      </c>
      <c r="E181" s="523" t="s">
        <v>1439</v>
      </c>
      <c r="F181" s="1821">
        <v>461</v>
      </c>
      <c r="G181" s="1815" t="s">
        <v>1514</v>
      </c>
      <c r="H181" s="2495"/>
      <c r="I181" s="1821">
        <v>449</v>
      </c>
      <c r="J181" s="1815" t="s">
        <v>1514</v>
      </c>
      <c r="K181" s="2495"/>
      <c r="L181" s="1814">
        <v>426</v>
      </c>
      <c r="M181" s="1815" t="s">
        <v>1514</v>
      </c>
      <c r="N181" s="2489"/>
    </row>
    <row r="182" spans="1:15">
      <c r="A182" s="520" t="s">
        <v>147</v>
      </c>
      <c r="B182" s="521" t="s">
        <v>44</v>
      </c>
      <c r="C182" s="522" t="s">
        <v>1436</v>
      </c>
      <c r="D182" s="521" t="s">
        <v>150</v>
      </c>
      <c r="E182" s="523" t="s">
        <v>1440</v>
      </c>
      <c r="F182" s="1821">
        <v>189</v>
      </c>
      <c r="G182" s="1815" t="s">
        <v>1514</v>
      </c>
      <c r="H182" s="2495"/>
      <c r="I182" s="1821">
        <v>189</v>
      </c>
      <c r="J182" s="1815" t="s">
        <v>1514</v>
      </c>
      <c r="K182" s="2495"/>
      <c r="L182" s="1814">
        <v>200</v>
      </c>
      <c r="M182" s="1815" t="s">
        <v>1514</v>
      </c>
      <c r="N182" s="2489"/>
    </row>
    <row r="183" spans="1:15">
      <c r="A183" s="520" t="s">
        <v>147</v>
      </c>
      <c r="B183" s="521" t="s">
        <v>44</v>
      </c>
      <c r="C183" s="522" t="s">
        <v>1436</v>
      </c>
      <c r="D183" s="521" t="s">
        <v>150</v>
      </c>
      <c r="E183" s="523" t="s">
        <v>1441</v>
      </c>
      <c r="F183" s="1821">
        <v>333</v>
      </c>
      <c r="G183" s="1815">
        <v>13</v>
      </c>
      <c r="H183" s="2495">
        <f>G183/F183</f>
        <v>3.903903903903904E-2</v>
      </c>
      <c r="I183" s="1821">
        <v>350</v>
      </c>
      <c r="J183" s="1815">
        <v>18</v>
      </c>
      <c r="K183" s="2495">
        <f>J183/I183</f>
        <v>5.1428571428571428E-2</v>
      </c>
      <c r="L183" s="1814">
        <v>340</v>
      </c>
      <c r="M183" s="1815">
        <v>22</v>
      </c>
      <c r="N183" s="2489">
        <f>M183/L183</f>
        <v>6.4705882352941183E-2</v>
      </c>
    </row>
    <row r="184" spans="1:15">
      <c r="A184" s="520" t="s">
        <v>147</v>
      </c>
      <c r="B184" s="521" t="s">
        <v>44</v>
      </c>
      <c r="C184" s="522" t="s">
        <v>1436</v>
      </c>
      <c r="D184" s="521" t="s">
        <v>150</v>
      </c>
      <c r="E184" s="523" t="s">
        <v>1442</v>
      </c>
      <c r="F184" s="1821">
        <v>483</v>
      </c>
      <c r="G184" s="1815" t="s">
        <v>1514</v>
      </c>
      <c r="H184" s="2495"/>
      <c r="I184" s="1821">
        <v>457</v>
      </c>
      <c r="J184" s="1815" t="s">
        <v>1514</v>
      </c>
      <c r="K184" s="2495"/>
      <c r="L184" s="1814">
        <v>436</v>
      </c>
      <c r="M184" s="1815" t="s">
        <v>1514</v>
      </c>
      <c r="N184" s="2489"/>
    </row>
    <row r="185" spans="1:15">
      <c r="A185" s="520" t="s">
        <v>147</v>
      </c>
      <c r="B185" s="521" t="s">
        <v>44</v>
      </c>
      <c r="C185" s="522" t="s">
        <v>1436</v>
      </c>
      <c r="D185" s="521" t="s">
        <v>150</v>
      </c>
      <c r="E185" s="523" t="s">
        <v>1443</v>
      </c>
      <c r="F185" s="1821">
        <v>132</v>
      </c>
      <c r="G185" s="1815" t="s">
        <v>1514</v>
      </c>
      <c r="H185" s="2495"/>
      <c r="I185" s="1821">
        <v>115</v>
      </c>
      <c r="J185" s="1815" t="s">
        <v>1514</v>
      </c>
      <c r="K185" s="2495"/>
      <c r="L185" s="1814">
        <v>119</v>
      </c>
      <c r="M185" s="1815" t="s">
        <v>1514</v>
      </c>
      <c r="N185" s="2489"/>
    </row>
    <row r="186" spans="1:15">
      <c r="A186" s="520" t="s">
        <v>147</v>
      </c>
      <c r="B186" s="521" t="s">
        <v>44</v>
      </c>
      <c r="C186" s="522" t="s">
        <v>1436</v>
      </c>
      <c r="D186" s="521" t="s">
        <v>150</v>
      </c>
      <c r="E186" s="523" t="s">
        <v>1444</v>
      </c>
      <c r="F186" s="1821">
        <v>355</v>
      </c>
      <c r="G186" s="1815" t="s">
        <v>1514</v>
      </c>
      <c r="H186" s="2495"/>
      <c r="I186" s="1821">
        <v>347</v>
      </c>
      <c r="J186" s="1815" t="s">
        <v>1514</v>
      </c>
      <c r="K186" s="2495"/>
      <c r="L186" s="1814">
        <v>340</v>
      </c>
      <c r="M186" s="1815" t="s">
        <v>1514</v>
      </c>
      <c r="N186" s="2489"/>
    </row>
    <row r="187" spans="1:15">
      <c r="A187" s="520" t="s">
        <v>147</v>
      </c>
      <c r="B187" s="521" t="s">
        <v>44</v>
      </c>
      <c r="C187" s="522" t="s">
        <v>1436</v>
      </c>
      <c r="D187" s="521" t="s">
        <v>150</v>
      </c>
      <c r="E187" s="523" t="s">
        <v>1445</v>
      </c>
      <c r="F187" s="1821">
        <v>850</v>
      </c>
      <c r="G187" s="1815">
        <v>15</v>
      </c>
      <c r="H187" s="2495">
        <f>G187/F187</f>
        <v>1.7647058823529412E-2</v>
      </c>
      <c r="I187" s="1821">
        <v>832</v>
      </c>
      <c r="J187" s="1815">
        <v>18</v>
      </c>
      <c r="K187" s="2495">
        <f>J187/I187</f>
        <v>2.1634615384615384E-2</v>
      </c>
      <c r="L187" s="1814">
        <v>856</v>
      </c>
      <c r="M187" s="1815">
        <v>21</v>
      </c>
      <c r="N187" s="2489">
        <f>M187/L187</f>
        <v>2.4532710280373831E-2</v>
      </c>
    </row>
    <row r="188" spans="1:15">
      <c r="A188" s="524" t="s">
        <v>147</v>
      </c>
      <c r="B188" s="525" t="s">
        <v>44</v>
      </c>
      <c r="C188" s="526" t="s">
        <v>1436</v>
      </c>
      <c r="D188" s="524" t="s">
        <v>151</v>
      </c>
      <c r="E188" s="527" t="s">
        <v>1446</v>
      </c>
      <c r="F188" s="1822">
        <v>735</v>
      </c>
      <c r="G188" s="1824">
        <v>15</v>
      </c>
      <c r="H188" s="2496">
        <f>G188/F188</f>
        <v>2.0408163265306121E-2</v>
      </c>
      <c r="I188" s="1822">
        <v>781</v>
      </c>
      <c r="J188" s="1824">
        <v>14</v>
      </c>
      <c r="K188" s="2496">
        <f>J188/I188</f>
        <v>1.7925736235595392E-2</v>
      </c>
      <c r="L188" s="1816">
        <v>737</v>
      </c>
      <c r="M188" s="1824" t="s">
        <v>1514</v>
      </c>
      <c r="N188" s="2490"/>
    </row>
    <row r="189" spans="1:15">
      <c r="A189" s="528" t="s">
        <v>147</v>
      </c>
      <c r="B189" s="529" t="s">
        <v>44</v>
      </c>
      <c r="C189" s="530" t="s">
        <v>1436</v>
      </c>
      <c r="D189" s="529" t="s">
        <v>152</v>
      </c>
      <c r="E189" s="531" t="s">
        <v>1447</v>
      </c>
      <c r="F189" s="1823">
        <v>732</v>
      </c>
      <c r="G189" s="1828">
        <v>12</v>
      </c>
      <c r="H189" s="2494">
        <f>G189/F189</f>
        <v>1.6393442622950821E-2</v>
      </c>
      <c r="I189" s="1823">
        <v>712</v>
      </c>
      <c r="J189" s="1828">
        <v>12</v>
      </c>
      <c r="K189" s="2494">
        <f>J189/I189</f>
        <v>1.6853932584269662E-2</v>
      </c>
      <c r="L189" s="1817">
        <v>756</v>
      </c>
      <c r="M189" s="1828">
        <v>15</v>
      </c>
      <c r="N189" s="2488">
        <f>M189/L189</f>
        <v>1.984126984126984E-2</v>
      </c>
      <c r="O189" s="538"/>
    </row>
    <row r="190" spans="1:15">
      <c r="A190" s="528" t="s">
        <v>147</v>
      </c>
      <c r="B190" s="529" t="s">
        <v>44</v>
      </c>
      <c r="C190" s="530" t="s">
        <v>1436</v>
      </c>
      <c r="D190" s="529" t="s">
        <v>152</v>
      </c>
      <c r="E190" s="531" t="s">
        <v>1448</v>
      </c>
      <c r="F190" s="1823">
        <v>905</v>
      </c>
      <c r="G190" s="1828">
        <v>10</v>
      </c>
      <c r="H190" s="2494">
        <f>G190/F190</f>
        <v>1.1049723756906077E-2</v>
      </c>
      <c r="I190" s="1823">
        <v>883</v>
      </c>
      <c r="J190" s="1828">
        <v>13</v>
      </c>
      <c r="K190" s="2494">
        <f>J190/I190</f>
        <v>1.4722536806342015E-2</v>
      </c>
      <c r="L190" s="1817">
        <v>808</v>
      </c>
      <c r="M190" s="1828">
        <v>10</v>
      </c>
      <c r="N190" s="2488">
        <f>M190/L190</f>
        <v>1.2376237623762377E-2</v>
      </c>
    </row>
    <row r="191" spans="1:15">
      <c r="A191" s="532" t="s">
        <v>147</v>
      </c>
      <c r="B191" s="533" t="s">
        <v>44</v>
      </c>
      <c r="C191" s="534" t="s">
        <v>1436</v>
      </c>
      <c r="D191" s="533" t="s">
        <v>153</v>
      </c>
      <c r="E191" s="535" t="s">
        <v>1449</v>
      </c>
      <c r="F191" s="1585">
        <v>74</v>
      </c>
      <c r="G191" s="1569" t="s">
        <v>1514</v>
      </c>
      <c r="H191" s="2497"/>
      <c r="I191" s="1585">
        <v>69</v>
      </c>
      <c r="J191" s="1569" t="s">
        <v>1514</v>
      </c>
      <c r="K191" s="2497"/>
      <c r="L191" s="1819">
        <v>69</v>
      </c>
      <c r="M191" s="1569" t="s">
        <v>1514</v>
      </c>
      <c r="N191" s="2491"/>
    </row>
    <row r="192" spans="1:15">
      <c r="A192" s="532" t="s">
        <v>147</v>
      </c>
      <c r="B192" s="533" t="s">
        <v>44</v>
      </c>
      <c r="C192" s="534" t="s">
        <v>1436</v>
      </c>
      <c r="D192" s="533" t="s">
        <v>153</v>
      </c>
      <c r="E192" s="535" t="s">
        <v>1450</v>
      </c>
      <c r="F192" s="1585">
        <v>478</v>
      </c>
      <c r="G192" s="1569">
        <v>22</v>
      </c>
      <c r="H192" s="2497">
        <f>G192/F192</f>
        <v>4.6025104602510462E-2</v>
      </c>
      <c r="I192" s="1585">
        <v>450</v>
      </c>
      <c r="J192" s="1569">
        <v>26</v>
      </c>
      <c r="K192" s="2497">
        <f>J192/I192</f>
        <v>5.7777777777777775E-2</v>
      </c>
      <c r="L192" s="1819">
        <v>455</v>
      </c>
      <c r="M192" s="1569">
        <v>37</v>
      </c>
      <c r="N192" s="2491">
        <f>M192/L192</f>
        <v>8.1318681318681321E-2</v>
      </c>
    </row>
    <row r="194" spans="1:16" ht="14.5" thickBot="1">
      <c r="A194" s="8"/>
    </row>
    <row r="195" spans="1:16" ht="17.5">
      <c r="A195" s="3944" t="s">
        <v>122</v>
      </c>
      <c r="B195" s="3947" t="s">
        <v>37</v>
      </c>
      <c r="C195" s="3947" t="s">
        <v>38</v>
      </c>
      <c r="D195" s="3947" t="s">
        <v>149</v>
      </c>
      <c r="E195" s="3949" t="s">
        <v>1613</v>
      </c>
      <c r="F195" s="480"/>
      <c r="G195" s="3957" t="s">
        <v>1554</v>
      </c>
      <c r="H195" s="3957"/>
      <c r="I195" s="3957"/>
      <c r="J195" s="3957"/>
      <c r="K195" s="3957"/>
      <c r="L195" s="3957"/>
      <c r="M195" s="3957"/>
      <c r="N195" s="3958"/>
      <c r="P195" s="495"/>
    </row>
    <row r="196" spans="1:16" ht="17.5">
      <c r="A196" s="3945"/>
      <c r="B196" s="3904"/>
      <c r="C196" s="3904"/>
      <c r="D196" s="3904"/>
      <c r="E196" s="3907"/>
      <c r="F196" s="3892" t="s">
        <v>1271</v>
      </c>
      <c r="G196" s="3893"/>
      <c r="H196" s="3894"/>
      <c r="I196" s="3893" t="s">
        <v>1272</v>
      </c>
      <c r="J196" s="3893"/>
      <c r="K196" s="3894"/>
      <c r="L196" s="3951" t="s">
        <v>1273</v>
      </c>
      <c r="M196" s="3952"/>
      <c r="N196" s="3953"/>
      <c r="P196" s="495"/>
    </row>
    <row r="197" spans="1:16" s="307" customFormat="1" ht="27.5">
      <c r="A197" s="3945"/>
      <c r="B197" s="3904"/>
      <c r="C197" s="3904"/>
      <c r="D197" s="3904"/>
      <c r="E197" s="3907"/>
      <c r="F197" s="308" t="s">
        <v>39</v>
      </c>
      <c r="G197" s="3954" t="s">
        <v>1555</v>
      </c>
      <c r="H197" s="3955"/>
      <c r="I197" s="308" t="s">
        <v>39</v>
      </c>
      <c r="J197" s="3954" t="s">
        <v>1555</v>
      </c>
      <c r="K197" s="3955"/>
      <c r="L197" s="308" t="s">
        <v>39</v>
      </c>
      <c r="M197" s="3954" t="s">
        <v>1555</v>
      </c>
      <c r="N197" s="3956"/>
      <c r="P197" s="507"/>
    </row>
    <row r="198" spans="1:16" s="307" customFormat="1" ht="18" thickBot="1">
      <c r="A198" s="3946"/>
      <c r="B198" s="3948"/>
      <c r="C198" s="3948"/>
      <c r="D198" s="3948"/>
      <c r="E198" s="3950"/>
      <c r="F198" s="127" t="s">
        <v>98</v>
      </c>
      <c r="G198" s="316" t="s">
        <v>98</v>
      </c>
      <c r="H198" s="317" t="s">
        <v>14</v>
      </c>
      <c r="I198" s="316" t="s">
        <v>98</v>
      </c>
      <c r="J198" s="193" t="s">
        <v>98</v>
      </c>
      <c r="K198" s="317" t="s">
        <v>14</v>
      </c>
      <c r="L198" s="316" t="s">
        <v>98</v>
      </c>
      <c r="M198" s="193" t="s">
        <v>98</v>
      </c>
      <c r="N198" s="545" t="s">
        <v>14</v>
      </c>
      <c r="P198" s="495"/>
    </row>
    <row r="199" spans="1:16">
      <c r="A199" s="516" t="s">
        <v>126</v>
      </c>
      <c r="B199" s="517" t="s">
        <v>143</v>
      </c>
      <c r="C199" s="518" t="s">
        <v>1451</v>
      </c>
      <c r="D199" s="517" t="s">
        <v>150</v>
      </c>
      <c r="E199" s="519" t="s">
        <v>1452</v>
      </c>
      <c r="F199" s="1831">
        <v>337</v>
      </c>
      <c r="G199" s="1830">
        <v>35</v>
      </c>
      <c r="H199" s="2495">
        <f>G199/F199</f>
        <v>0.10385756676557864</v>
      </c>
      <c r="I199" s="1831">
        <v>338</v>
      </c>
      <c r="J199" s="1830">
        <v>45</v>
      </c>
      <c r="K199" s="2495">
        <f>J199/I199</f>
        <v>0.13313609467455623</v>
      </c>
      <c r="L199" s="1829">
        <v>330</v>
      </c>
      <c r="M199" s="1835">
        <v>56</v>
      </c>
      <c r="N199" s="2489">
        <f>M199/L199</f>
        <v>0.16969696969696971</v>
      </c>
    </row>
    <row r="200" spans="1:16">
      <c r="A200" s="520" t="s">
        <v>126</v>
      </c>
      <c r="B200" s="521" t="s">
        <v>143</v>
      </c>
      <c r="C200" s="522" t="s">
        <v>1451</v>
      </c>
      <c r="D200" s="521" t="s">
        <v>150</v>
      </c>
      <c r="E200" s="523" t="s">
        <v>1453</v>
      </c>
      <c r="F200" s="1821">
        <v>454</v>
      </c>
      <c r="G200" s="1815" t="s">
        <v>1514</v>
      </c>
      <c r="H200" s="2495"/>
      <c r="I200" s="1821">
        <v>458</v>
      </c>
      <c r="J200" s="1815" t="s">
        <v>1514</v>
      </c>
      <c r="K200" s="2495"/>
      <c r="L200" s="1814">
        <v>448</v>
      </c>
      <c r="M200" s="1818" t="s">
        <v>1514</v>
      </c>
      <c r="N200" s="2489"/>
    </row>
    <row r="201" spans="1:16">
      <c r="A201" s="520" t="s">
        <v>126</v>
      </c>
      <c r="B201" s="521" t="s">
        <v>143</v>
      </c>
      <c r="C201" s="522" t="s">
        <v>1451</v>
      </c>
      <c r="D201" s="521" t="s">
        <v>150</v>
      </c>
      <c r="E201" s="523" t="s">
        <v>1454</v>
      </c>
      <c r="F201" s="1821">
        <v>182</v>
      </c>
      <c r="G201" s="1815" t="s">
        <v>1514</v>
      </c>
      <c r="H201" s="2495"/>
      <c r="I201" s="1821">
        <v>190</v>
      </c>
      <c r="J201" s="1815" t="s">
        <v>1514</v>
      </c>
      <c r="K201" s="2495"/>
      <c r="L201" s="1814">
        <v>197</v>
      </c>
      <c r="M201" s="1818">
        <v>16</v>
      </c>
      <c r="N201" s="2489">
        <f>M201/L201</f>
        <v>8.1218274111675121E-2</v>
      </c>
    </row>
    <row r="202" spans="1:16">
      <c r="A202" s="520" t="s">
        <v>126</v>
      </c>
      <c r="B202" s="521" t="s">
        <v>143</v>
      </c>
      <c r="C202" s="522" t="s">
        <v>1451</v>
      </c>
      <c r="D202" s="521" t="s">
        <v>150</v>
      </c>
      <c r="E202" s="523" t="s">
        <v>1455</v>
      </c>
      <c r="F202" s="1821">
        <v>427</v>
      </c>
      <c r="G202" s="1815">
        <v>45</v>
      </c>
      <c r="H202" s="2495">
        <f>G202/F202</f>
        <v>0.1053864168618267</v>
      </c>
      <c r="I202" s="1821">
        <v>394</v>
      </c>
      <c r="J202" s="1815">
        <v>62</v>
      </c>
      <c r="K202" s="2495">
        <f>J202/I202</f>
        <v>0.15736040609137056</v>
      </c>
      <c r="L202" s="1814">
        <v>404</v>
      </c>
      <c r="M202" s="1818">
        <v>68</v>
      </c>
      <c r="N202" s="2489">
        <f>M202/L202</f>
        <v>0.16831683168316833</v>
      </c>
    </row>
    <row r="203" spans="1:16">
      <c r="A203" s="520" t="s">
        <v>126</v>
      </c>
      <c r="B203" s="521" t="s">
        <v>143</v>
      </c>
      <c r="C203" s="522" t="s">
        <v>1451</v>
      </c>
      <c r="D203" s="521" t="s">
        <v>150</v>
      </c>
      <c r="E203" s="523" t="s">
        <v>1456</v>
      </c>
      <c r="F203" s="1821">
        <v>270</v>
      </c>
      <c r="G203" s="1815" t="s">
        <v>1514</v>
      </c>
      <c r="H203" s="2495"/>
      <c r="I203" s="1821">
        <v>271</v>
      </c>
      <c r="J203" s="1815">
        <v>13</v>
      </c>
      <c r="K203" s="2495">
        <f>J203/I203</f>
        <v>4.797047970479705E-2</v>
      </c>
      <c r="L203" s="1814">
        <v>279</v>
      </c>
      <c r="M203" s="1818">
        <v>10</v>
      </c>
      <c r="N203" s="2489">
        <f>M203/L203</f>
        <v>3.5842293906810034E-2</v>
      </c>
    </row>
    <row r="204" spans="1:16">
      <c r="A204" s="520" t="s">
        <v>126</v>
      </c>
      <c r="B204" s="521" t="s">
        <v>143</v>
      </c>
      <c r="C204" s="522" t="s">
        <v>1451</v>
      </c>
      <c r="D204" s="521" t="s">
        <v>150</v>
      </c>
      <c r="E204" s="523" t="s">
        <v>1457</v>
      </c>
      <c r="F204" s="1821">
        <v>399</v>
      </c>
      <c r="G204" s="1815" t="s">
        <v>1514</v>
      </c>
      <c r="H204" s="2495"/>
      <c r="I204" s="1821">
        <v>406</v>
      </c>
      <c r="J204" s="1815" t="s">
        <v>1514</v>
      </c>
      <c r="K204" s="2495"/>
      <c r="L204" s="1814">
        <v>413</v>
      </c>
      <c r="M204" s="1818" t="s">
        <v>1514</v>
      </c>
      <c r="N204" s="2489"/>
    </row>
    <row r="205" spans="1:16">
      <c r="A205" s="520" t="s">
        <v>126</v>
      </c>
      <c r="B205" s="521" t="s">
        <v>143</v>
      </c>
      <c r="C205" s="522" t="s">
        <v>1451</v>
      </c>
      <c r="D205" s="521" t="s">
        <v>150</v>
      </c>
      <c r="E205" s="523" t="s">
        <v>1458</v>
      </c>
      <c r="F205" s="1821">
        <v>804</v>
      </c>
      <c r="G205" s="1815">
        <v>39</v>
      </c>
      <c r="H205" s="2495">
        <f>G205/F205</f>
        <v>4.8507462686567165E-2</v>
      </c>
      <c r="I205" s="1821">
        <v>829</v>
      </c>
      <c r="J205" s="1815">
        <v>39</v>
      </c>
      <c r="K205" s="2495">
        <f t="shared" ref="K205:K221" si="22">J205/I205</f>
        <v>4.7044632086851626E-2</v>
      </c>
      <c r="L205" s="1814">
        <v>863</v>
      </c>
      <c r="M205" s="1818">
        <v>56</v>
      </c>
      <c r="N205" s="2489">
        <f t="shared" ref="N205:N219" si="23">M205/L205</f>
        <v>6.4889918887601386E-2</v>
      </c>
    </row>
    <row r="206" spans="1:16">
      <c r="A206" s="520" t="s">
        <v>126</v>
      </c>
      <c r="B206" s="521" t="s">
        <v>143</v>
      </c>
      <c r="C206" s="522" t="s">
        <v>1451</v>
      </c>
      <c r="D206" s="521" t="s">
        <v>150</v>
      </c>
      <c r="E206" s="523" t="s">
        <v>1459</v>
      </c>
      <c r="F206" s="1821">
        <v>701</v>
      </c>
      <c r="G206" s="1815">
        <v>56</v>
      </c>
      <c r="H206" s="2495">
        <f>G206/F206</f>
        <v>7.9885877318116971E-2</v>
      </c>
      <c r="I206" s="1821">
        <v>699</v>
      </c>
      <c r="J206" s="1815">
        <v>64</v>
      </c>
      <c r="K206" s="2495">
        <f t="shared" si="22"/>
        <v>9.1559370529327611E-2</v>
      </c>
      <c r="L206" s="1814">
        <v>719</v>
      </c>
      <c r="M206" s="1818">
        <v>37</v>
      </c>
      <c r="N206" s="2489">
        <f t="shared" si="23"/>
        <v>5.1460361613351879E-2</v>
      </c>
    </row>
    <row r="207" spans="1:16">
      <c r="A207" s="524" t="s">
        <v>126</v>
      </c>
      <c r="B207" s="525" t="s">
        <v>143</v>
      </c>
      <c r="C207" s="526" t="s">
        <v>1451</v>
      </c>
      <c r="D207" s="524" t="s">
        <v>151</v>
      </c>
      <c r="E207" s="527" t="s">
        <v>1460</v>
      </c>
      <c r="F207" s="1822">
        <v>481</v>
      </c>
      <c r="G207" s="1824">
        <v>15</v>
      </c>
      <c r="H207" s="2496">
        <f>G207/F207</f>
        <v>3.1185031185031187E-2</v>
      </c>
      <c r="I207" s="1822">
        <v>484</v>
      </c>
      <c r="J207" s="1824">
        <v>15</v>
      </c>
      <c r="K207" s="2496">
        <f t="shared" si="22"/>
        <v>3.0991735537190084E-2</v>
      </c>
      <c r="L207" s="1816">
        <v>506</v>
      </c>
      <c r="M207" s="1826">
        <v>15</v>
      </c>
      <c r="N207" s="2490">
        <f t="shared" si="23"/>
        <v>2.9644268774703556E-2</v>
      </c>
    </row>
    <row r="208" spans="1:16">
      <c r="A208" s="524" t="s">
        <v>126</v>
      </c>
      <c r="B208" s="525" t="s">
        <v>143</v>
      </c>
      <c r="C208" s="526" t="s">
        <v>1451</v>
      </c>
      <c r="D208" s="524" t="s">
        <v>151</v>
      </c>
      <c r="E208" s="527" t="s">
        <v>1461</v>
      </c>
      <c r="F208" s="1822">
        <v>858</v>
      </c>
      <c r="G208" s="1824">
        <v>13</v>
      </c>
      <c r="H208" s="2496">
        <f>G208/F208</f>
        <v>1.5151515151515152E-2</v>
      </c>
      <c r="I208" s="1822">
        <v>848</v>
      </c>
      <c r="J208" s="1824">
        <v>13</v>
      </c>
      <c r="K208" s="2496">
        <f t="shared" si="22"/>
        <v>1.5330188679245283E-2</v>
      </c>
      <c r="L208" s="1816">
        <v>867</v>
      </c>
      <c r="M208" s="1824">
        <v>13</v>
      </c>
      <c r="N208" s="2490">
        <f t="shared" si="23"/>
        <v>1.4994232987312572E-2</v>
      </c>
    </row>
    <row r="209" spans="1:14">
      <c r="A209" s="528" t="s">
        <v>126</v>
      </c>
      <c r="B209" s="529" t="s">
        <v>143</v>
      </c>
      <c r="C209" s="530" t="s">
        <v>1451</v>
      </c>
      <c r="D209" s="529" t="s">
        <v>152</v>
      </c>
      <c r="E209" s="531" t="s">
        <v>1462</v>
      </c>
      <c r="F209" s="1823">
        <v>1160</v>
      </c>
      <c r="G209" s="1828">
        <v>36</v>
      </c>
      <c r="H209" s="2494">
        <f>G209/F209</f>
        <v>3.1034482758620689E-2</v>
      </c>
      <c r="I209" s="1823">
        <v>1134</v>
      </c>
      <c r="J209" s="1828">
        <v>40</v>
      </c>
      <c r="K209" s="2494">
        <f t="shared" si="22"/>
        <v>3.5273368606701938E-2</v>
      </c>
      <c r="L209" s="1817">
        <v>1136</v>
      </c>
      <c r="M209" s="1825">
        <v>42</v>
      </c>
      <c r="N209" s="2488">
        <f t="shared" si="23"/>
        <v>3.6971830985915492E-2</v>
      </c>
    </row>
    <row r="210" spans="1:14">
      <c r="A210" s="528" t="s">
        <v>126</v>
      </c>
      <c r="B210" s="529" t="s">
        <v>143</v>
      </c>
      <c r="C210" s="530" t="s">
        <v>1451</v>
      </c>
      <c r="D210" s="529" t="s">
        <v>152</v>
      </c>
      <c r="E210" s="531" t="s">
        <v>1463</v>
      </c>
      <c r="F210" s="1823">
        <v>1197</v>
      </c>
      <c r="G210" s="1828" t="s">
        <v>1514</v>
      </c>
      <c r="H210" s="2494"/>
      <c r="I210" s="1823">
        <v>1253</v>
      </c>
      <c r="J210" s="1828">
        <v>15</v>
      </c>
      <c r="K210" s="2494">
        <f t="shared" si="22"/>
        <v>1.1971268954509178E-2</v>
      </c>
      <c r="L210" s="1817">
        <v>1256</v>
      </c>
      <c r="M210" s="1825">
        <v>20</v>
      </c>
      <c r="N210" s="2488">
        <f t="shared" si="23"/>
        <v>1.5923566878980892E-2</v>
      </c>
    </row>
    <row r="211" spans="1:14">
      <c r="A211" s="532" t="s">
        <v>126</v>
      </c>
      <c r="B211" s="533" t="s">
        <v>143</v>
      </c>
      <c r="C211" s="534" t="s">
        <v>1451</v>
      </c>
      <c r="D211" s="533" t="s">
        <v>153</v>
      </c>
      <c r="E211" s="535" t="s">
        <v>1464</v>
      </c>
      <c r="F211" s="1585">
        <v>299</v>
      </c>
      <c r="G211" s="1569">
        <v>49</v>
      </c>
      <c r="H211" s="2497">
        <f t="shared" ref="H211:H221" si="24">G211/F211</f>
        <v>0.16387959866220736</v>
      </c>
      <c r="I211" s="1585">
        <v>303</v>
      </c>
      <c r="J211" s="1569">
        <v>60</v>
      </c>
      <c r="K211" s="2497">
        <f t="shared" si="22"/>
        <v>0.19801980198019803</v>
      </c>
      <c r="L211" s="1819">
        <v>326</v>
      </c>
      <c r="M211" s="1569">
        <v>82</v>
      </c>
      <c r="N211" s="2491">
        <f t="shared" si="23"/>
        <v>0.25153374233128833</v>
      </c>
    </row>
    <row r="212" spans="1:14">
      <c r="A212" s="520" t="s">
        <v>126</v>
      </c>
      <c r="B212" s="521" t="s">
        <v>143</v>
      </c>
      <c r="C212" s="522" t="s">
        <v>1465</v>
      </c>
      <c r="D212" s="521" t="s">
        <v>150</v>
      </c>
      <c r="E212" s="523" t="s">
        <v>1466</v>
      </c>
      <c r="F212" s="1821">
        <v>489</v>
      </c>
      <c r="G212" s="1815">
        <v>52</v>
      </c>
      <c r="H212" s="2495">
        <f t="shared" si="24"/>
        <v>0.10633946830265849</v>
      </c>
      <c r="I212" s="1821">
        <v>486</v>
      </c>
      <c r="J212" s="1815">
        <v>60</v>
      </c>
      <c r="K212" s="2495">
        <f t="shared" si="22"/>
        <v>0.12345679012345678</v>
      </c>
      <c r="L212" s="1814">
        <v>516</v>
      </c>
      <c r="M212" s="1815">
        <v>73</v>
      </c>
      <c r="N212" s="2489">
        <f t="shared" si="23"/>
        <v>0.14147286821705427</v>
      </c>
    </row>
    <row r="213" spans="1:14">
      <c r="A213" s="520" t="s">
        <v>126</v>
      </c>
      <c r="B213" s="521" t="s">
        <v>143</v>
      </c>
      <c r="C213" s="522" t="s">
        <v>1465</v>
      </c>
      <c r="D213" s="521" t="s">
        <v>150</v>
      </c>
      <c r="E213" s="523" t="s">
        <v>1467</v>
      </c>
      <c r="F213" s="1821">
        <v>149</v>
      </c>
      <c r="G213" s="1815">
        <v>25</v>
      </c>
      <c r="H213" s="2495">
        <f t="shared" si="24"/>
        <v>0.16778523489932887</v>
      </c>
      <c r="I213" s="1821">
        <v>150</v>
      </c>
      <c r="J213" s="1815">
        <v>32</v>
      </c>
      <c r="K213" s="2495">
        <f t="shared" si="22"/>
        <v>0.21333333333333335</v>
      </c>
      <c r="L213" s="1814">
        <v>139</v>
      </c>
      <c r="M213" s="1815">
        <v>32</v>
      </c>
      <c r="N213" s="2489">
        <f t="shared" si="23"/>
        <v>0.23021582733812951</v>
      </c>
    </row>
    <row r="214" spans="1:14">
      <c r="A214" s="520" t="s">
        <v>126</v>
      </c>
      <c r="B214" s="521" t="s">
        <v>143</v>
      </c>
      <c r="C214" s="522" t="s">
        <v>1465</v>
      </c>
      <c r="D214" s="521" t="s">
        <v>150</v>
      </c>
      <c r="E214" s="523" t="s">
        <v>1468</v>
      </c>
      <c r="F214" s="1821">
        <v>361</v>
      </c>
      <c r="G214" s="1815">
        <v>10</v>
      </c>
      <c r="H214" s="2495">
        <f t="shared" si="24"/>
        <v>2.7700831024930747E-2</v>
      </c>
      <c r="I214" s="1821">
        <v>366</v>
      </c>
      <c r="J214" s="1815">
        <v>15</v>
      </c>
      <c r="K214" s="2495">
        <f t="shared" si="22"/>
        <v>4.0983606557377046E-2</v>
      </c>
      <c r="L214" s="1814">
        <v>369</v>
      </c>
      <c r="M214" s="1815">
        <v>26</v>
      </c>
      <c r="N214" s="2489">
        <f t="shared" si="23"/>
        <v>7.0460704607046065E-2</v>
      </c>
    </row>
    <row r="215" spans="1:14">
      <c r="A215" s="520" t="s">
        <v>126</v>
      </c>
      <c r="B215" s="521" t="s">
        <v>143</v>
      </c>
      <c r="C215" s="522" t="s">
        <v>1465</v>
      </c>
      <c r="D215" s="521" t="s">
        <v>150</v>
      </c>
      <c r="E215" s="523" t="s">
        <v>1469</v>
      </c>
      <c r="F215" s="1821">
        <v>117</v>
      </c>
      <c r="G215" s="1815">
        <v>11</v>
      </c>
      <c r="H215" s="2495">
        <f t="shared" si="24"/>
        <v>9.4017094017094016E-2</v>
      </c>
      <c r="I215" s="1821">
        <v>114</v>
      </c>
      <c r="J215" s="1815">
        <v>12</v>
      </c>
      <c r="K215" s="2495">
        <f t="shared" si="22"/>
        <v>0.10526315789473684</v>
      </c>
      <c r="L215" s="1814">
        <v>106</v>
      </c>
      <c r="M215" s="1815">
        <v>10</v>
      </c>
      <c r="N215" s="2489">
        <f t="shared" si="23"/>
        <v>9.4339622641509441E-2</v>
      </c>
    </row>
    <row r="216" spans="1:14">
      <c r="A216" s="520" t="s">
        <v>126</v>
      </c>
      <c r="B216" s="521" t="s">
        <v>143</v>
      </c>
      <c r="C216" s="522" t="s">
        <v>1465</v>
      </c>
      <c r="D216" s="521" t="s">
        <v>150</v>
      </c>
      <c r="E216" s="523" t="s">
        <v>1470</v>
      </c>
      <c r="F216" s="1821">
        <v>690</v>
      </c>
      <c r="G216" s="1815">
        <v>83</v>
      </c>
      <c r="H216" s="2495">
        <f t="shared" si="24"/>
        <v>0.12028985507246377</v>
      </c>
      <c r="I216" s="1821">
        <v>727</v>
      </c>
      <c r="J216" s="1815">
        <v>110</v>
      </c>
      <c r="K216" s="2495">
        <f t="shared" si="22"/>
        <v>0.15130674002751032</v>
      </c>
      <c r="L216" s="1814">
        <v>720</v>
      </c>
      <c r="M216" s="1815">
        <v>140</v>
      </c>
      <c r="N216" s="2489">
        <f t="shared" si="23"/>
        <v>0.19444444444444445</v>
      </c>
    </row>
    <row r="217" spans="1:14">
      <c r="A217" s="520" t="s">
        <v>126</v>
      </c>
      <c r="B217" s="521" t="s">
        <v>143</v>
      </c>
      <c r="C217" s="522" t="s">
        <v>1465</v>
      </c>
      <c r="D217" s="521" t="s">
        <v>150</v>
      </c>
      <c r="E217" s="523" t="s">
        <v>1471</v>
      </c>
      <c r="F217" s="1821">
        <v>1014</v>
      </c>
      <c r="G217" s="1815">
        <v>191</v>
      </c>
      <c r="H217" s="2495">
        <f t="shared" si="24"/>
        <v>0.18836291913214989</v>
      </c>
      <c r="I217" s="1821">
        <v>956</v>
      </c>
      <c r="J217" s="1815">
        <v>225</v>
      </c>
      <c r="K217" s="2495">
        <f t="shared" si="22"/>
        <v>0.23535564853556484</v>
      </c>
      <c r="L217" s="1814">
        <v>968</v>
      </c>
      <c r="M217" s="1815">
        <v>262</v>
      </c>
      <c r="N217" s="2489">
        <f t="shared" si="23"/>
        <v>0.27066115702479338</v>
      </c>
    </row>
    <row r="218" spans="1:14">
      <c r="A218" s="520" t="s">
        <v>126</v>
      </c>
      <c r="B218" s="521" t="s">
        <v>143</v>
      </c>
      <c r="C218" s="522" t="s">
        <v>1465</v>
      </c>
      <c r="D218" s="521" t="s">
        <v>150</v>
      </c>
      <c r="E218" s="523" t="s">
        <v>1472</v>
      </c>
      <c r="F218" s="1821">
        <v>347</v>
      </c>
      <c r="G218" s="1815">
        <v>21</v>
      </c>
      <c r="H218" s="2495">
        <f t="shared" si="24"/>
        <v>6.0518731988472622E-2</v>
      </c>
      <c r="I218" s="1821">
        <v>335</v>
      </c>
      <c r="J218" s="1815">
        <v>16</v>
      </c>
      <c r="K218" s="2495">
        <f t="shared" si="22"/>
        <v>4.7761194029850747E-2</v>
      </c>
      <c r="L218" s="1814">
        <v>317</v>
      </c>
      <c r="M218" s="1815">
        <v>28</v>
      </c>
      <c r="N218" s="2489">
        <f t="shared" si="23"/>
        <v>8.8328075709779186E-2</v>
      </c>
    </row>
    <row r="219" spans="1:14">
      <c r="A219" s="520" t="s">
        <v>126</v>
      </c>
      <c r="B219" s="521" t="s">
        <v>143</v>
      </c>
      <c r="C219" s="522" t="s">
        <v>1465</v>
      </c>
      <c r="D219" s="521" t="s">
        <v>150</v>
      </c>
      <c r="E219" s="523" t="s">
        <v>1473</v>
      </c>
      <c r="F219" s="1821">
        <v>553</v>
      </c>
      <c r="G219" s="1815">
        <v>47</v>
      </c>
      <c r="H219" s="2495">
        <f t="shared" si="24"/>
        <v>8.4990958408679929E-2</v>
      </c>
      <c r="I219" s="1821">
        <v>544</v>
      </c>
      <c r="J219" s="1815">
        <v>57</v>
      </c>
      <c r="K219" s="2495">
        <f t="shared" si="22"/>
        <v>0.10477941176470588</v>
      </c>
      <c r="L219" s="1814">
        <v>518</v>
      </c>
      <c r="M219" s="1815">
        <v>64</v>
      </c>
      <c r="N219" s="2489">
        <f t="shared" si="23"/>
        <v>0.12355212355212356</v>
      </c>
    </row>
    <row r="220" spans="1:14">
      <c r="A220" s="520" t="s">
        <v>126</v>
      </c>
      <c r="B220" s="521" t="s">
        <v>143</v>
      </c>
      <c r="C220" s="522" t="s">
        <v>1465</v>
      </c>
      <c r="D220" s="521" t="s">
        <v>150</v>
      </c>
      <c r="E220" s="523" t="s">
        <v>1474</v>
      </c>
      <c r="F220" s="1821">
        <v>530</v>
      </c>
      <c r="G220" s="1815">
        <v>54</v>
      </c>
      <c r="H220" s="2495">
        <f t="shared" si="24"/>
        <v>0.10188679245283019</v>
      </c>
      <c r="I220" s="1821">
        <v>527</v>
      </c>
      <c r="J220" s="1815">
        <v>52</v>
      </c>
      <c r="K220" s="2495">
        <f t="shared" si="22"/>
        <v>9.8671726755218223E-2</v>
      </c>
      <c r="L220" s="1814" t="s">
        <v>1475</v>
      </c>
      <c r="M220" s="1815">
        <v>49</v>
      </c>
      <c r="N220" s="2489"/>
    </row>
    <row r="221" spans="1:14">
      <c r="A221" s="524" t="s">
        <v>126</v>
      </c>
      <c r="B221" s="525" t="s">
        <v>143</v>
      </c>
      <c r="C221" s="526" t="s">
        <v>1465</v>
      </c>
      <c r="D221" s="524" t="s">
        <v>151</v>
      </c>
      <c r="E221" s="527" t="s">
        <v>1476</v>
      </c>
      <c r="F221" s="1822">
        <v>694</v>
      </c>
      <c r="G221" s="1824">
        <v>61</v>
      </c>
      <c r="H221" s="2496">
        <f t="shared" si="24"/>
        <v>8.7896253602305477E-2</v>
      </c>
      <c r="I221" s="1822">
        <v>724</v>
      </c>
      <c r="J221" s="1824">
        <v>78</v>
      </c>
      <c r="K221" s="2496">
        <f t="shared" si="22"/>
        <v>0.10773480662983426</v>
      </c>
      <c r="L221" s="1816">
        <v>705</v>
      </c>
      <c r="M221" s="1824">
        <v>85</v>
      </c>
      <c r="N221" s="2490">
        <f>M221/L221</f>
        <v>0.12056737588652482</v>
      </c>
    </row>
    <row r="222" spans="1:14">
      <c r="A222" s="524" t="s">
        <v>126</v>
      </c>
      <c r="B222" s="525" t="s">
        <v>143</v>
      </c>
      <c r="C222" s="526" t="s">
        <v>1465</v>
      </c>
      <c r="D222" s="524" t="s">
        <v>151</v>
      </c>
      <c r="E222" s="527" t="s">
        <v>1477</v>
      </c>
      <c r="F222" s="1822">
        <v>189</v>
      </c>
      <c r="G222" s="1824" t="s">
        <v>1514</v>
      </c>
      <c r="H222" s="2496"/>
      <c r="I222" s="1822">
        <v>178</v>
      </c>
      <c r="J222" s="1824" t="s">
        <v>1514</v>
      </c>
      <c r="K222" s="2496"/>
      <c r="L222" s="1816">
        <v>179</v>
      </c>
      <c r="M222" s="1824" t="s">
        <v>1514</v>
      </c>
      <c r="N222" s="2490"/>
    </row>
    <row r="223" spans="1:14">
      <c r="A223" s="524" t="s">
        <v>126</v>
      </c>
      <c r="B223" s="525" t="s">
        <v>143</v>
      </c>
      <c r="C223" s="526" t="s">
        <v>1465</v>
      </c>
      <c r="D223" s="524" t="s">
        <v>151</v>
      </c>
      <c r="E223" s="527" t="s">
        <v>1478</v>
      </c>
      <c r="F223" s="1822">
        <v>564</v>
      </c>
      <c r="G223" s="1824">
        <v>42</v>
      </c>
      <c r="H223" s="2496">
        <f>G223/F223</f>
        <v>7.4468085106382975E-2</v>
      </c>
      <c r="I223" s="1822">
        <v>584</v>
      </c>
      <c r="J223" s="1824">
        <v>42</v>
      </c>
      <c r="K223" s="2496">
        <f>J223/I223</f>
        <v>7.1917808219178078E-2</v>
      </c>
      <c r="L223" s="1816">
        <v>632</v>
      </c>
      <c r="M223" s="1824">
        <v>49</v>
      </c>
      <c r="N223" s="2490">
        <f>M223/L223</f>
        <v>7.753164556962025E-2</v>
      </c>
    </row>
    <row r="224" spans="1:14">
      <c r="A224" s="528" t="s">
        <v>126</v>
      </c>
      <c r="B224" s="529" t="s">
        <v>143</v>
      </c>
      <c r="C224" s="530" t="s">
        <v>1465</v>
      </c>
      <c r="D224" s="529" t="s">
        <v>152</v>
      </c>
      <c r="E224" s="531" t="s">
        <v>1479</v>
      </c>
      <c r="F224" s="1823">
        <v>1237</v>
      </c>
      <c r="G224" s="1828">
        <v>82</v>
      </c>
      <c r="H224" s="2494">
        <f>G224/F224</f>
        <v>6.6289409862570731E-2</v>
      </c>
      <c r="I224" s="1823">
        <v>1281</v>
      </c>
      <c r="J224" s="1828">
        <v>92</v>
      </c>
      <c r="K224" s="2494">
        <f>J224/I224</f>
        <v>7.1818891491022635E-2</v>
      </c>
      <c r="L224" s="1817">
        <v>1311</v>
      </c>
      <c r="M224" s="1828">
        <v>94</v>
      </c>
      <c r="N224" s="2488">
        <f>M224/L224</f>
        <v>7.1700991609458434E-2</v>
      </c>
    </row>
    <row r="225" spans="1:14">
      <c r="A225" s="528" t="s">
        <v>126</v>
      </c>
      <c r="B225" s="529" t="s">
        <v>143</v>
      </c>
      <c r="C225" s="530" t="s">
        <v>1465</v>
      </c>
      <c r="D225" s="529" t="s">
        <v>152</v>
      </c>
      <c r="E225" s="531" t="s">
        <v>1480</v>
      </c>
      <c r="F225" s="1823">
        <v>251</v>
      </c>
      <c r="G225" s="1828" t="s">
        <v>1514</v>
      </c>
      <c r="H225" s="2494"/>
      <c r="I225" s="1823">
        <v>249</v>
      </c>
      <c r="J225" s="1828" t="s">
        <v>1514</v>
      </c>
      <c r="K225" s="2494"/>
      <c r="L225" s="1817">
        <v>253</v>
      </c>
      <c r="M225" s="1828" t="s">
        <v>1514</v>
      </c>
      <c r="N225" s="2488"/>
    </row>
    <row r="226" spans="1:14">
      <c r="A226" s="528" t="s">
        <v>126</v>
      </c>
      <c r="B226" s="529" t="s">
        <v>143</v>
      </c>
      <c r="C226" s="530" t="s">
        <v>1465</v>
      </c>
      <c r="D226" s="529" t="s">
        <v>152</v>
      </c>
      <c r="E226" s="531" t="s">
        <v>1481</v>
      </c>
      <c r="F226" s="1823">
        <v>759</v>
      </c>
      <c r="G226" s="1828">
        <v>56</v>
      </c>
      <c r="H226" s="2494">
        <f>G226/F226</f>
        <v>7.378129117259552E-2</v>
      </c>
      <c r="I226" s="1823">
        <v>822</v>
      </c>
      <c r="J226" s="1828">
        <v>57</v>
      </c>
      <c r="K226" s="2494">
        <f>J226/I226</f>
        <v>6.9343065693430656E-2</v>
      </c>
      <c r="L226" s="1817">
        <v>832</v>
      </c>
      <c r="M226" s="1828">
        <v>63</v>
      </c>
      <c r="N226" s="2488">
        <f>M226/L226</f>
        <v>7.5721153846153841E-2</v>
      </c>
    </row>
    <row r="227" spans="1:14">
      <c r="A227" s="532" t="s">
        <v>126</v>
      </c>
      <c r="B227" s="533" t="s">
        <v>143</v>
      </c>
      <c r="C227" s="534" t="s">
        <v>1465</v>
      </c>
      <c r="D227" s="533" t="s">
        <v>153</v>
      </c>
      <c r="E227" s="535" t="s">
        <v>1482</v>
      </c>
      <c r="F227" s="1585">
        <v>679</v>
      </c>
      <c r="G227" s="1569">
        <v>37</v>
      </c>
      <c r="H227" s="2497">
        <f>G227/F227</f>
        <v>5.4491899852724596E-2</v>
      </c>
      <c r="I227" s="1585">
        <v>683</v>
      </c>
      <c r="J227" s="1569">
        <v>33</v>
      </c>
      <c r="K227" s="2497">
        <f>J227/I227</f>
        <v>4.8316251830161056E-2</v>
      </c>
      <c r="L227" s="1819">
        <v>652</v>
      </c>
      <c r="M227" s="1569">
        <v>39</v>
      </c>
      <c r="N227" s="2491">
        <f>M227/L227</f>
        <v>5.98159509202454E-2</v>
      </c>
    </row>
    <row r="228" spans="1:14">
      <c r="A228" s="532" t="s">
        <v>126</v>
      </c>
      <c r="B228" s="533" t="s">
        <v>143</v>
      </c>
      <c r="C228" s="534" t="s">
        <v>1465</v>
      </c>
      <c r="D228" s="533" t="s">
        <v>153</v>
      </c>
      <c r="E228" s="535" t="s">
        <v>1483</v>
      </c>
      <c r="F228" s="1585">
        <v>225</v>
      </c>
      <c r="G228" s="1569" t="s">
        <v>1514</v>
      </c>
      <c r="H228" s="2497"/>
      <c r="I228" s="1585">
        <v>218</v>
      </c>
      <c r="J228" s="1569" t="s">
        <v>1514</v>
      </c>
      <c r="K228" s="2497"/>
      <c r="L228" s="1819">
        <v>210</v>
      </c>
      <c r="M228" s="1569" t="s">
        <v>1514</v>
      </c>
      <c r="N228" s="2491"/>
    </row>
    <row r="229" spans="1:14">
      <c r="A229" s="532" t="s">
        <v>126</v>
      </c>
      <c r="B229" s="533" t="s">
        <v>143</v>
      </c>
      <c r="C229" s="534" t="s">
        <v>1465</v>
      </c>
      <c r="D229" s="533" t="s">
        <v>153</v>
      </c>
      <c r="E229" s="535" t="s">
        <v>1484</v>
      </c>
      <c r="F229" s="1585">
        <v>213</v>
      </c>
      <c r="G229" s="1569">
        <v>13</v>
      </c>
      <c r="H229" s="2497">
        <f t="shared" ref="H229:H239" si="25">G229/F229</f>
        <v>6.1032863849765258E-2</v>
      </c>
      <c r="I229" s="1585">
        <v>196</v>
      </c>
      <c r="J229" s="1569" t="s">
        <v>1514</v>
      </c>
      <c r="K229" s="2497"/>
      <c r="L229" s="1819">
        <v>193</v>
      </c>
      <c r="M229" s="1569" t="s">
        <v>1514</v>
      </c>
      <c r="N229" s="2491"/>
    </row>
    <row r="230" spans="1:14">
      <c r="A230" s="532" t="s">
        <v>126</v>
      </c>
      <c r="B230" s="533" t="s">
        <v>143</v>
      </c>
      <c r="C230" s="534" t="s">
        <v>1465</v>
      </c>
      <c r="D230" s="533" t="s">
        <v>153</v>
      </c>
      <c r="E230" s="535" t="s">
        <v>1485</v>
      </c>
      <c r="F230" s="1585">
        <v>742</v>
      </c>
      <c r="G230" s="1569">
        <v>105</v>
      </c>
      <c r="H230" s="2497">
        <f t="shared" si="25"/>
        <v>0.14150943396226415</v>
      </c>
      <c r="I230" s="1585">
        <v>792</v>
      </c>
      <c r="J230" s="1569">
        <v>137</v>
      </c>
      <c r="K230" s="2497">
        <f t="shared" ref="K230:K239" si="26">J230/I230</f>
        <v>0.17297979797979798</v>
      </c>
      <c r="L230" s="1819">
        <v>817</v>
      </c>
      <c r="M230" s="1569">
        <v>140</v>
      </c>
      <c r="N230" s="2491">
        <f t="shared" ref="N230:N239" si="27">M230/L230</f>
        <v>0.17135862913096694</v>
      </c>
    </row>
    <row r="231" spans="1:14">
      <c r="A231" s="520" t="s">
        <v>126</v>
      </c>
      <c r="B231" s="521" t="s">
        <v>143</v>
      </c>
      <c r="C231" s="522" t="s">
        <v>1486</v>
      </c>
      <c r="D231" s="521" t="s">
        <v>150</v>
      </c>
      <c r="E231" s="523" t="s">
        <v>1487</v>
      </c>
      <c r="F231" s="1821">
        <v>800</v>
      </c>
      <c r="G231" s="1815">
        <v>90</v>
      </c>
      <c r="H231" s="2495">
        <f t="shared" si="25"/>
        <v>0.1125</v>
      </c>
      <c r="I231" s="1821">
        <v>797</v>
      </c>
      <c r="J231" s="1815">
        <v>111</v>
      </c>
      <c r="K231" s="2495">
        <f t="shared" si="26"/>
        <v>0.13927227101631118</v>
      </c>
      <c r="L231" s="1814">
        <v>858</v>
      </c>
      <c r="M231" s="1815">
        <v>133</v>
      </c>
      <c r="N231" s="2489">
        <f t="shared" si="27"/>
        <v>0.15501165501165501</v>
      </c>
    </row>
    <row r="232" spans="1:14">
      <c r="A232" s="520" t="s">
        <v>126</v>
      </c>
      <c r="B232" s="521" t="s">
        <v>143</v>
      </c>
      <c r="C232" s="522" t="s">
        <v>1486</v>
      </c>
      <c r="D232" s="521" t="s">
        <v>150</v>
      </c>
      <c r="E232" s="523" t="s">
        <v>1488</v>
      </c>
      <c r="F232" s="1821">
        <v>547</v>
      </c>
      <c r="G232" s="1815">
        <v>35</v>
      </c>
      <c r="H232" s="2495">
        <f t="shared" si="25"/>
        <v>6.3985374771480807E-2</v>
      </c>
      <c r="I232" s="1821">
        <v>595</v>
      </c>
      <c r="J232" s="1815">
        <v>41</v>
      </c>
      <c r="K232" s="2495">
        <f t="shared" si="26"/>
        <v>6.8907563025210089E-2</v>
      </c>
      <c r="L232" s="1814">
        <v>587</v>
      </c>
      <c r="M232" s="1815">
        <v>50</v>
      </c>
      <c r="N232" s="2489">
        <f t="shared" si="27"/>
        <v>8.5178875638841564E-2</v>
      </c>
    </row>
    <row r="233" spans="1:14">
      <c r="A233" s="520" t="s">
        <v>126</v>
      </c>
      <c r="B233" s="521" t="s">
        <v>143</v>
      </c>
      <c r="C233" s="522" t="s">
        <v>1486</v>
      </c>
      <c r="D233" s="521" t="s">
        <v>150</v>
      </c>
      <c r="E233" s="523" t="s">
        <v>1489</v>
      </c>
      <c r="F233" s="1821">
        <v>507</v>
      </c>
      <c r="G233" s="1815">
        <v>46</v>
      </c>
      <c r="H233" s="2495">
        <f t="shared" si="25"/>
        <v>9.0729783037475351E-2</v>
      </c>
      <c r="I233" s="1821">
        <v>505</v>
      </c>
      <c r="J233" s="1815">
        <v>45</v>
      </c>
      <c r="K233" s="2495">
        <f t="shared" si="26"/>
        <v>8.9108910891089105E-2</v>
      </c>
      <c r="L233" s="1814">
        <v>454</v>
      </c>
      <c r="M233" s="1815">
        <v>29</v>
      </c>
      <c r="N233" s="2489">
        <f t="shared" si="27"/>
        <v>6.3876651982378851E-2</v>
      </c>
    </row>
    <row r="234" spans="1:14">
      <c r="A234" s="520" t="s">
        <v>126</v>
      </c>
      <c r="B234" s="521" t="s">
        <v>143</v>
      </c>
      <c r="C234" s="522" t="s">
        <v>1486</v>
      </c>
      <c r="D234" s="521" t="s">
        <v>150</v>
      </c>
      <c r="E234" s="523" t="s">
        <v>1490</v>
      </c>
      <c r="F234" s="1821">
        <v>338</v>
      </c>
      <c r="G234" s="1815">
        <v>46</v>
      </c>
      <c r="H234" s="2495">
        <f t="shared" si="25"/>
        <v>0.13609467455621302</v>
      </c>
      <c r="I234" s="1821">
        <v>338</v>
      </c>
      <c r="J234" s="1815">
        <v>45</v>
      </c>
      <c r="K234" s="2495">
        <f t="shared" si="26"/>
        <v>0.13313609467455623</v>
      </c>
      <c r="L234" s="1814">
        <v>353</v>
      </c>
      <c r="M234" s="1815">
        <v>98</v>
      </c>
      <c r="N234" s="2489">
        <f t="shared" si="27"/>
        <v>0.27762039660056659</v>
      </c>
    </row>
    <row r="235" spans="1:14">
      <c r="A235" s="520" t="s">
        <v>126</v>
      </c>
      <c r="B235" s="521" t="s">
        <v>143</v>
      </c>
      <c r="C235" s="522" t="s">
        <v>1486</v>
      </c>
      <c r="D235" s="521" t="s">
        <v>150</v>
      </c>
      <c r="E235" s="523" t="s">
        <v>1491</v>
      </c>
      <c r="F235" s="1821">
        <v>423</v>
      </c>
      <c r="G235" s="1815">
        <v>32</v>
      </c>
      <c r="H235" s="2495">
        <f t="shared" si="25"/>
        <v>7.5650118203309691E-2</v>
      </c>
      <c r="I235" s="1821">
        <v>438</v>
      </c>
      <c r="J235" s="1815">
        <v>36</v>
      </c>
      <c r="K235" s="2495">
        <f t="shared" si="26"/>
        <v>8.2191780821917804E-2</v>
      </c>
      <c r="L235" s="1814">
        <v>399</v>
      </c>
      <c r="M235" s="1815">
        <v>35</v>
      </c>
      <c r="N235" s="2489">
        <f t="shared" si="27"/>
        <v>8.771929824561403E-2</v>
      </c>
    </row>
    <row r="236" spans="1:14">
      <c r="A236" s="524" t="s">
        <v>126</v>
      </c>
      <c r="B236" s="525" t="s">
        <v>143</v>
      </c>
      <c r="C236" s="526" t="s">
        <v>1486</v>
      </c>
      <c r="D236" s="524" t="s">
        <v>151</v>
      </c>
      <c r="E236" s="527" t="s">
        <v>1492</v>
      </c>
      <c r="F236" s="1822">
        <v>668</v>
      </c>
      <c r="G236" s="1824">
        <v>38</v>
      </c>
      <c r="H236" s="2496">
        <f t="shared" si="25"/>
        <v>5.6886227544910177E-2</v>
      </c>
      <c r="I236" s="1822">
        <v>698</v>
      </c>
      <c r="J236" s="1824">
        <v>42</v>
      </c>
      <c r="K236" s="2496">
        <f t="shared" si="26"/>
        <v>6.0171919770773637E-2</v>
      </c>
      <c r="L236" s="1816">
        <v>697</v>
      </c>
      <c r="M236" s="1824">
        <v>36</v>
      </c>
      <c r="N236" s="2490">
        <f t="shared" si="27"/>
        <v>5.1649928263988523E-2</v>
      </c>
    </row>
    <row r="237" spans="1:14">
      <c r="A237" s="528" t="s">
        <v>126</v>
      </c>
      <c r="B237" s="529" t="s">
        <v>143</v>
      </c>
      <c r="C237" s="530" t="s">
        <v>1486</v>
      </c>
      <c r="D237" s="529" t="s">
        <v>152</v>
      </c>
      <c r="E237" s="531" t="s">
        <v>1493</v>
      </c>
      <c r="F237" s="1823">
        <v>988</v>
      </c>
      <c r="G237" s="1828">
        <v>33</v>
      </c>
      <c r="H237" s="2494">
        <f t="shared" si="25"/>
        <v>3.3400809716599193E-2</v>
      </c>
      <c r="I237" s="1823">
        <v>973</v>
      </c>
      <c r="J237" s="1828">
        <v>55</v>
      </c>
      <c r="K237" s="2494">
        <f t="shared" si="26"/>
        <v>5.6526207605344297E-2</v>
      </c>
      <c r="L237" s="1836">
        <v>1030</v>
      </c>
      <c r="M237" s="1828">
        <v>71</v>
      </c>
      <c r="N237" s="2488">
        <f t="shared" si="27"/>
        <v>6.8932038834951456E-2</v>
      </c>
    </row>
    <row r="238" spans="1:14">
      <c r="A238" s="532" t="s">
        <v>126</v>
      </c>
      <c r="B238" s="533" t="s">
        <v>143</v>
      </c>
      <c r="C238" s="534" t="s">
        <v>1486</v>
      </c>
      <c r="D238" s="533" t="s">
        <v>153</v>
      </c>
      <c r="E238" s="535" t="s">
        <v>1494</v>
      </c>
      <c r="F238" s="1585">
        <v>506</v>
      </c>
      <c r="G238" s="1569">
        <v>66</v>
      </c>
      <c r="H238" s="2497">
        <f t="shared" si="25"/>
        <v>0.13043478260869565</v>
      </c>
      <c r="I238" s="1585">
        <v>481</v>
      </c>
      <c r="J238" s="1569">
        <v>64</v>
      </c>
      <c r="K238" s="2497">
        <f t="shared" si="26"/>
        <v>0.13305613305613306</v>
      </c>
      <c r="L238" s="1819">
        <v>482</v>
      </c>
      <c r="M238" s="1569">
        <v>64</v>
      </c>
      <c r="N238" s="2491">
        <f t="shared" si="27"/>
        <v>0.13278008298755187</v>
      </c>
    </row>
    <row r="239" spans="1:14">
      <c r="A239" s="532" t="s">
        <v>126</v>
      </c>
      <c r="B239" s="533" t="s">
        <v>143</v>
      </c>
      <c r="C239" s="534" t="s">
        <v>1486</v>
      </c>
      <c r="D239" s="533" t="s">
        <v>153</v>
      </c>
      <c r="E239" s="535" t="s">
        <v>1495</v>
      </c>
      <c r="F239" s="1585">
        <v>576</v>
      </c>
      <c r="G239" s="1569">
        <v>16</v>
      </c>
      <c r="H239" s="2497">
        <f t="shared" si="25"/>
        <v>2.7777777777777776E-2</v>
      </c>
      <c r="I239" s="1585">
        <v>528</v>
      </c>
      <c r="J239" s="1569">
        <v>16</v>
      </c>
      <c r="K239" s="2497">
        <f t="shared" si="26"/>
        <v>3.0303030303030304E-2</v>
      </c>
      <c r="L239" s="1819">
        <v>532</v>
      </c>
      <c r="M239" s="1569">
        <v>18</v>
      </c>
      <c r="N239" s="2491">
        <f t="shared" si="27"/>
        <v>3.3834586466165412E-2</v>
      </c>
    </row>
    <row r="241" spans="1:16" ht="14.5" thickBot="1"/>
    <row r="242" spans="1:16" ht="17.5">
      <c r="A242" s="3944" t="s">
        <v>122</v>
      </c>
      <c r="B242" s="3947" t="s">
        <v>37</v>
      </c>
      <c r="C242" s="3947" t="s">
        <v>38</v>
      </c>
      <c r="D242" s="3947" t="s">
        <v>149</v>
      </c>
      <c r="E242" s="3949" t="s">
        <v>1613</v>
      </c>
      <c r="F242" s="480"/>
      <c r="G242" s="3957" t="s">
        <v>1554</v>
      </c>
      <c r="H242" s="3957"/>
      <c r="I242" s="3957"/>
      <c r="J242" s="3957"/>
      <c r="K242" s="3957"/>
      <c r="L242" s="3957"/>
      <c r="M242" s="3957"/>
      <c r="N242" s="3958"/>
      <c r="P242" s="495"/>
    </row>
    <row r="243" spans="1:16" ht="17.5">
      <c r="A243" s="3945"/>
      <c r="B243" s="3904"/>
      <c r="C243" s="3904"/>
      <c r="D243" s="3904"/>
      <c r="E243" s="3907"/>
      <c r="F243" s="3892" t="s">
        <v>1271</v>
      </c>
      <c r="G243" s="3893"/>
      <c r="H243" s="3894"/>
      <c r="I243" s="3893" t="s">
        <v>1272</v>
      </c>
      <c r="J243" s="3893"/>
      <c r="K243" s="3894"/>
      <c r="L243" s="3951" t="s">
        <v>1273</v>
      </c>
      <c r="M243" s="3952"/>
      <c r="N243" s="3953"/>
      <c r="P243" s="495"/>
    </row>
    <row r="244" spans="1:16" s="307" customFormat="1" ht="27.5">
      <c r="A244" s="3945"/>
      <c r="B244" s="3904"/>
      <c r="C244" s="3904"/>
      <c r="D244" s="3904"/>
      <c r="E244" s="3907"/>
      <c r="F244" s="308" t="s">
        <v>39</v>
      </c>
      <c r="G244" s="3954" t="s">
        <v>1555</v>
      </c>
      <c r="H244" s="3955"/>
      <c r="I244" s="308" t="s">
        <v>39</v>
      </c>
      <c r="J244" s="3954" t="s">
        <v>1555</v>
      </c>
      <c r="K244" s="3955"/>
      <c r="L244" s="308" t="s">
        <v>39</v>
      </c>
      <c r="M244" s="3954" t="s">
        <v>1555</v>
      </c>
      <c r="N244" s="3956"/>
      <c r="P244" s="507"/>
    </row>
    <row r="245" spans="1:16" s="307" customFormat="1" ht="18" thickBot="1">
      <c r="A245" s="3946"/>
      <c r="B245" s="3948"/>
      <c r="C245" s="3948"/>
      <c r="D245" s="3948"/>
      <c r="E245" s="3950"/>
      <c r="F245" s="127" t="s">
        <v>98</v>
      </c>
      <c r="G245" s="316" t="s">
        <v>98</v>
      </c>
      <c r="H245" s="317" t="s">
        <v>14</v>
      </c>
      <c r="I245" s="316" t="s">
        <v>98</v>
      </c>
      <c r="J245" s="193" t="s">
        <v>98</v>
      </c>
      <c r="K245" s="317" t="s">
        <v>14</v>
      </c>
      <c r="L245" s="316" t="s">
        <v>98</v>
      </c>
      <c r="M245" s="193" t="s">
        <v>98</v>
      </c>
      <c r="N245" s="545" t="s">
        <v>14</v>
      </c>
      <c r="P245" s="495"/>
    </row>
    <row r="246" spans="1:16">
      <c r="A246" s="516" t="s">
        <v>144</v>
      </c>
      <c r="B246" s="517" t="s">
        <v>145</v>
      </c>
      <c r="C246" s="518" t="s">
        <v>1496</v>
      </c>
      <c r="D246" s="517" t="s">
        <v>150</v>
      </c>
      <c r="E246" s="519" t="s">
        <v>1497</v>
      </c>
      <c r="F246" s="1831">
        <v>461</v>
      </c>
      <c r="G246" s="1830">
        <v>41</v>
      </c>
      <c r="H246" s="2495">
        <f>G246/F246</f>
        <v>8.8937093275488072E-2</v>
      </c>
      <c r="I246" s="1831">
        <v>470</v>
      </c>
      <c r="J246" s="1830">
        <v>49</v>
      </c>
      <c r="K246" s="2495">
        <f>J246/I246</f>
        <v>0.10425531914893617</v>
      </c>
      <c r="L246" s="1829">
        <v>479</v>
      </c>
      <c r="M246" s="1830">
        <v>64</v>
      </c>
      <c r="N246" s="2489">
        <f>M246/L246</f>
        <v>0.1336116910229645</v>
      </c>
    </row>
    <row r="247" spans="1:16">
      <c r="A247" s="520" t="s">
        <v>144</v>
      </c>
      <c r="B247" s="521" t="s">
        <v>145</v>
      </c>
      <c r="C247" s="522" t="s">
        <v>1496</v>
      </c>
      <c r="D247" s="521" t="s">
        <v>150</v>
      </c>
      <c r="E247" s="523" t="s">
        <v>1498</v>
      </c>
      <c r="F247" s="1821">
        <v>807</v>
      </c>
      <c r="G247" s="1815">
        <v>45</v>
      </c>
      <c r="H247" s="2495">
        <f>G247/F247</f>
        <v>5.5762081784386616E-2</v>
      </c>
      <c r="I247" s="1821">
        <v>796</v>
      </c>
      <c r="J247" s="1815">
        <v>57</v>
      </c>
      <c r="K247" s="2495">
        <f>J247/I247</f>
        <v>7.160804020100503E-2</v>
      </c>
      <c r="L247" s="1814">
        <v>799</v>
      </c>
      <c r="M247" s="1815">
        <v>57</v>
      </c>
      <c r="N247" s="2489">
        <f>M247/L247</f>
        <v>7.1339173967459327E-2</v>
      </c>
    </row>
    <row r="248" spans="1:16">
      <c r="A248" s="520" t="s">
        <v>144</v>
      </c>
      <c r="B248" s="521" t="s">
        <v>145</v>
      </c>
      <c r="C248" s="522" t="s">
        <v>1496</v>
      </c>
      <c r="D248" s="521" t="s">
        <v>150</v>
      </c>
      <c r="E248" s="523" t="s">
        <v>1499</v>
      </c>
      <c r="F248" s="1821">
        <v>296</v>
      </c>
      <c r="G248" s="1815" t="s">
        <v>1514</v>
      </c>
      <c r="H248" s="2495"/>
      <c r="I248" s="1821">
        <v>296</v>
      </c>
      <c r="J248" s="1815" t="s">
        <v>1514</v>
      </c>
      <c r="K248" s="2495"/>
      <c r="L248" s="1814">
        <v>286</v>
      </c>
      <c r="M248" s="1815" t="s">
        <v>1514</v>
      </c>
      <c r="N248" s="2489"/>
    </row>
    <row r="249" spans="1:16">
      <c r="A249" s="520" t="s">
        <v>144</v>
      </c>
      <c r="B249" s="521" t="s">
        <v>145</v>
      </c>
      <c r="C249" s="522" t="s">
        <v>1496</v>
      </c>
      <c r="D249" s="521" t="s">
        <v>150</v>
      </c>
      <c r="E249" s="523" t="s">
        <v>1500</v>
      </c>
      <c r="F249" s="1821">
        <v>472</v>
      </c>
      <c r="G249" s="1815">
        <v>12</v>
      </c>
      <c r="H249" s="2495">
        <f t="shared" ref="H249:H260" si="28">G249/F249</f>
        <v>2.5423728813559324E-2</v>
      </c>
      <c r="I249" s="1821">
        <v>443</v>
      </c>
      <c r="J249" s="1815">
        <v>12</v>
      </c>
      <c r="K249" s="2495">
        <f t="shared" ref="K249:K260" si="29">J249/I249</f>
        <v>2.7088036117381489E-2</v>
      </c>
      <c r="L249" s="1814">
        <v>452</v>
      </c>
      <c r="M249" s="1815">
        <v>13</v>
      </c>
      <c r="N249" s="2489">
        <f t="shared" ref="N249:N260" si="30">M249/L249</f>
        <v>2.8761061946902654E-2</v>
      </c>
    </row>
    <row r="250" spans="1:16">
      <c r="A250" s="520" t="s">
        <v>144</v>
      </c>
      <c r="B250" s="521" t="s">
        <v>145</v>
      </c>
      <c r="C250" s="522" t="s">
        <v>1496</v>
      </c>
      <c r="D250" s="521" t="s">
        <v>150</v>
      </c>
      <c r="E250" s="523" t="s">
        <v>1501</v>
      </c>
      <c r="F250" s="1821">
        <v>889</v>
      </c>
      <c r="G250" s="1815">
        <v>54</v>
      </c>
      <c r="H250" s="2495">
        <f t="shared" si="28"/>
        <v>6.074240719910011E-2</v>
      </c>
      <c r="I250" s="1821">
        <v>920</v>
      </c>
      <c r="J250" s="1815">
        <v>59</v>
      </c>
      <c r="K250" s="2495">
        <f t="shared" si="29"/>
        <v>6.41304347826087E-2</v>
      </c>
      <c r="L250" s="1814">
        <v>911</v>
      </c>
      <c r="M250" s="1815">
        <v>66</v>
      </c>
      <c r="N250" s="2489">
        <f t="shared" si="30"/>
        <v>7.2447859495060371E-2</v>
      </c>
    </row>
    <row r="251" spans="1:16">
      <c r="A251" s="520" t="s">
        <v>144</v>
      </c>
      <c r="B251" s="521" t="s">
        <v>145</v>
      </c>
      <c r="C251" s="522" t="s">
        <v>1496</v>
      </c>
      <c r="D251" s="521" t="s">
        <v>150</v>
      </c>
      <c r="E251" s="523" t="s">
        <v>1502</v>
      </c>
      <c r="F251" s="1821">
        <v>331</v>
      </c>
      <c r="G251" s="1815">
        <v>17</v>
      </c>
      <c r="H251" s="2495">
        <f t="shared" si="28"/>
        <v>5.1359516616314202E-2</v>
      </c>
      <c r="I251" s="1821">
        <v>335</v>
      </c>
      <c r="J251" s="1815">
        <v>22</v>
      </c>
      <c r="K251" s="2495">
        <f t="shared" si="29"/>
        <v>6.5671641791044774E-2</v>
      </c>
      <c r="L251" s="1814">
        <v>239</v>
      </c>
      <c r="M251" s="1815">
        <v>23</v>
      </c>
      <c r="N251" s="2489">
        <f t="shared" si="30"/>
        <v>9.6234309623430964E-2</v>
      </c>
    </row>
    <row r="252" spans="1:16">
      <c r="A252" s="520" t="s">
        <v>144</v>
      </c>
      <c r="B252" s="521" t="s">
        <v>145</v>
      </c>
      <c r="C252" s="522" t="s">
        <v>1496</v>
      </c>
      <c r="D252" s="521" t="s">
        <v>150</v>
      </c>
      <c r="E252" s="523" t="s">
        <v>1503</v>
      </c>
      <c r="F252" s="1821">
        <v>291</v>
      </c>
      <c r="G252" s="1815">
        <v>23</v>
      </c>
      <c r="H252" s="2495">
        <f t="shared" si="28"/>
        <v>7.903780068728522E-2</v>
      </c>
      <c r="I252" s="1821">
        <v>289</v>
      </c>
      <c r="J252" s="1815">
        <v>23</v>
      </c>
      <c r="K252" s="2495">
        <f t="shared" si="29"/>
        <v>7.9584775086505188E-2</v>
      </c>
      <c r="L252" s="1814">
        <v>309</v>
      </c>
      <c r="M252" s="1815">
        <v>23</v>
      </c>
      <c r="N252" s="2489">
        <f t="shared" si="30"/>
        <v>7.4433656957928807E-2</v>
      </c>
    </row>
    <row r="253" spans="1:16">
      <c r="A253" s="520" t="s">
        <v>144</v>
      </c>
      <c r="B253" s="521" t="s">
        <v>145</v>
      </c>
      <c r="C253" s="522" t="s">
        <v>1496</v>
      </c>
      <c r="D253" s="521" t="s">
        <v>150</v>
      </c>
      <c r="E253" s="523" t="s">
        <v>1504</v>
      </c>
      <c r="F253" s="1821">
        <v>593</v>
      </c>
      <c r="G253" s="1815">
        <v>59</v>
      </c>
      <c r="H253" s="2495">
        <f t="shared" si="28"/>
        <v>9.949409780775717E-2</v>
      </c>
      <c r="I253" s="1821">
        <v>609</v>
      </c>
      <c r="J253" s="1815">
        <v>86</v>
      </c>
      <c r="K253" s="2495">
        <f t="shared" si="29"/>
        <v>0.14121510673234811</v>
      </c>
      <c r="L253" s="1814">
        <v>605</v>
      </c>
      <c r="M253" s="1815">
        <v>85</v>
      </c>
      <c r="N253" s="2489">
        <f t="shared" si="30"/>
        <v>0.14049586776859505</v>
      </c>
    </row>
    <row r="254" spans="1:16">
      <c r="A254" s="520" t="s">
        <v>144</v>
      </c>
      <c r="B254" s="521" t="s">
        <v>145</v>
      </c>
      <c r="C254" s="522" t="s">
        <v>1496</v>
      </c>
      <c r="D254" s="521" t="s">
        <v>150</v>
      </c>
      <c r="E254" s="523" t="s">
        <v>1505</v>
      </c>
      <c r="F254" s="1821">
        <v>384</v>
      </c>
      <c r="G254" s="1815">
        <v>15</v>
      </c>
      <c r="H254" s="2495">
        <f t="shared" si="28"/>
        <v>3.90625E-2</v>
      </c>
      <c r="I254" s="1821">
        <v>381</v>
      </c>
      <c r="J254" s="1815">
        <v>24</v>
      </c>
      <c r="K254" s="2495">
        <f t="shared" si="29"/>
        <v>6.2992125984251968E-2</v>
      </c>
      <c r="L254" s="1814">
        <v>372</v>
      </c>
      <c r="M254" s="1815">
        <v>23</v>
      </c>
      <c r="N254" s="2489">
        <f t="shared" si="30"/>
        <v>6.1827956989247312E-2</v>
      </c>
    </row>
    <row r="255" spans="1:16">
      <c r="A255" s="524" t="s">
        <v>144</v>
      </c>
      <c r="B255" s="525" t="s">
        <v>145</v>
      </c>
      <c r="C255" s="526" t="s">
        <v>1496</v>
      </c>
      <c r="D255" s="524" t="s">
        <v>151</v>
      </c>
      <c r="E255" s="527" t="s">
        <v>1506</v>
      </c>
      <c r="F255" s="1822">
        <v>953</v>
      </c>
      <c r="G255" s="1824">
        <v>37</v>
      </c>
      <c r="H255" s="2496">
        <f t="shared" si="28"/>
        <v>3.8824763903462747E-2</v>
      </c>
      <c r="I255" s="1822">
        <v>975</v>
      </c>
      <c r="J255" s="1824">
        <v>38</v>
      </c>
      <c r="K255" s="2496">
        <f t="shared" si="29"/>
        <v>3.8974358974358976E-2</v>
      </c>
      <c r="L255" s="1816">
        <v>963</v>
      </c>
      <c r="M255" s="1824">
        <v>48</v>
      </c>
      <c r="N255" s="2490">
        <f t="shared" si="30"/>
        <v>4.9844236760124609E-2</v>
      </c>
    </row>
    <row r="256" spans="1:16">
      <c r="A256" s="524" t="s">
        <v>144</v>
      </c>
      <c r="B256" s="525" t="s">
        <v>145</v>
      </c>
      <c r="C256" s="526" t="s">
        <v>1496</v>
      </c>
      <c r="D256" s="524" t="s">
        <v>151</v>
      </c>
      <c r="E256" s="527" t="s">
        <v>1507</v>
      </c>
      <c r="F256" s="1822">
        <v>647</v>
      </c>
      <c r="G256" s="1824">
        <v>22</v>
      </c>
      <c r="H256" s="2496">
        <f t="shared" si="28"/>
        <v>3.4003091190108192E-2</v>
      </c>
      <c r="I256" s="1822">
        <v>638</v>
      </c>
      <c r="J256" s="1824">
        <v>23</v>
      </c>
      <c r="K256" s="2496">
        <f t="shared" si="29"/>
        <v>3.6050156739811913E-2</v>
      </c>
      <c r="L256" s="1816">
        <v>586</v>
      </c>
      <c r="M256" s="1824">
        <v>21</v>
      </c>
      <c r="N256" s="2490">
        <f t="shared" si="30"/>
        <v>3.5836177474402729E-2</v>
      </c>
    </row>
    <row r="257" spans="1:16">
      <c r="A257" s="524" t="s">
        <v>144</v>
      </c>
      <c r="B257" s="525" t="s">
        <v>145</v>
      </c>
      <c r="C257" s="526" t="s">
        <v>1496</v>
      </c>
      <c r="D257" s="524" t="s">
        <v>151</v>
      </c>
      <c r="E257" s="527" t="s">
        <v>1508</v>
      </c>
      <c r="F257" s="1822">
        <v>427</v>
      </c>
      <c r="G257" s="1824">
        <v>14</v>
      </c>
      <c r="H257" s="2496">
        <f t="shared" si="28"/>
        <v>3.2786885245901641E-2</v>
      </c>
      <c r="I257" s="1822">
        <v>408</v>
      </c>
      <c r="J257" s="1824">
        <v>13</v>
      </c>
      <c r="K257" s="2496">
        <f t="shared" si="29"/>
        <v>3.1862745098039214E-2</v>
      </c>
      <c r="L257" s="1816">
        <v>447</v>
      </c>
      <c r="M257" s="1824">
        <v>15</v>
      </c>
      <c r="N257" s="2490">
        <f t="shared" si="30"/>
        <v>3.3557046979865772E-2</v>
      </c>
    </row>
    <row r="258" spans="1:16">
      <c r="A258" s="528" t="s">
        <v>144</v>
      </c>
      <c r="B258" s="529" t="s">
        <v>145</v>
      </c>
      <c r="C258" s="530" t="s">
        <v>1496</v>
      </c>
      <c r="D258" s="529" t="s">
        <v>152</v>
      </c>
      <c r="E258" s="531" t="s">
        <v>1509</v>
      </c>
      <c r="F258" s="1823">
        <v>1046</v>
      </c>
      <c r="G258" s="1828">
        <v>25</v>
      </c>
      <c r="H258" s="2494">
        <f t="shared" si="28"/>
        <v>2.390057361376673E-2</v>
      </c>
      <c r="I258" s="1823">
        <v>1041</v>
      </c>
      <c r="J258" s="1828">
        <v>25</v>
      </c>
      <c r="K258" s="2494">
        <f t="shared" si="29"/>
        <v>2.4015369836695485E-2</v>
      </c>
      <c r="L258" s="1817">
        <v>1082</v>
      </c>
      <c r="M258" s="1828">
        <v>28</v>
      </c>
      <c r="N258" s="2488">
        <f t="shared" si="30"/>
        <v>2.5878003696857672E-2</v>
      </c>
    </row>
    <row r="259" spans="1:16">
      <c r="A259" s="528" t="s">
        <v>144</v>
      </c>
      <c r="B259" s="529" t="s">
        <v>145</v>
      </c>
      <c r="C259" s="530" t="s">
        <v>1496</v>
      </c>
      <c r="D259" s="529" t="s">
        <v>152</v>
      </c>
      <c r="E259" s="531" t="s">
        <v>1510</v>
      </c>
      <c r="F259" s="1823">
        <v>1131</v>
      </c>
      <c r="G259" s="1828">
        <v>42</v>
      </c>
      <c r="H259" s="2494">
        <f t="shared" si="28"/>
        <v>3.7135278514588858E-2</v>
      </c>
      <c r="I259" s="1823">
        <v>1130</v>
      </c>
      <c r="J259" s="1828">
        <v>49</v>
      </c>
      <c r="K259" s="2494">
        <f t="shared" si="29"/>
        <v>4.3362831858407079E-2</v>
      </c>
      <c r="L259" s="1817">
        <v>1126</v>
      </c>
      <c r="M259" s="1828">
        <v>60</v>
      </c>
      <c r="N259" s="2488">
        <f t="shared" si="30"/>
        <v>5.328596802841918E-2</v>
      </c>
    </row>
    <row r="260" spans="1:16">
      <c r="A260" s="528" t="s">
        <v>144</v>
      </c>
      <c r="B260" s="529" t="s">
        <v>145</v>
      </c>
      <c r="C260" s="530" t="s">
        <v>1496</v>
      </c>
      <c r="D260" s="529" t="s">
        <v>152</v>
      </c>
      <c r="E260" s="531" t="s">
        <v>1511</v>
      </c>
      <c r="F260" s="1823">
        <v>578</v>
      </c>
      <c r="G260" s="1828">
        <v>19</v>
      </c>
      <c r="H260" s="2494">
        <f t="shared" si="28"/>
        <v>3.2871972318339097E-2</v>
      </c>
      <c r="I260" s="1823">
        <v>580</v>
      </c>
      <c r="J260" s="1828">
        <v>26</v>
      </c>
      <c r="K260" s="2494">
        <f t="shared" si="29"/>
        <v>4.4827586206896551E-2</v>
      </c>
      <c r="L260" s="1817">
        <v>577</v>
      </c>
      <c r="M260" s="1828">
        <v>32</v>
      </c>
      <c r="N260" s="2488">
        <f t="shared" si="30"/>
        <v>5.5459272097053723E-2</v>
      </c>
    </row>
    <row r="261" spans="1:16">
      <c r="A261" s="532" t="s">
        <v>1512</v>
      </c>
      <c r="B261" s="533" t="s">
        <v>145</v>
      </c>
      <c r="C261" s="534" t="s">
        <v>1496</v>
      </c>
      <c r="D261" s="533" t="s">
        <v>153</v>
      </c>
      <c r="E261" s="535" t="s">
        <v>1513</v>
      </c>
      <c r="F261" s="1585">
        <v>4</v>
      </c>
      <c r="G261" s="1569" t="s">
        <v>1514</v>
      </c>
      <c r="H261" s="542"/>
      <c r="I261" s="1585">
        <v>11</v>
      </c>
      <c r="J261" s="1569" t="s">
        <v>1514</v>
      </c>
      <c r="K261" s="542"/>
      <c r="L261" s="1819">
        <v>9</v>
      </c>
      <c r="M261" s="1569" t="s">
        <v>1514</v>
      </c>
      <c r="N261" s="543"/>
    </row>
    <row r="263" spans="1:16" ht="14.5" thickBot="1"/>
    <row r="264" spans="1:16" ht="17.5">
      <c r="A264" s="3944" t="s">
        <v>122</v>
      </c>
      <c r="B264" s="3947" t="s">
        <v>37</v>
      </c>
      <c r="C264" s="3947" t="s">
        <v>38</v>
      </c>
      <c r="D264" s="3947" t="s">
        <v>149</v>
      </c>
      <c r="E264" s="3949" t="s">
        <v>1613</v>
      </c>
      <c r="F264" s="480"/>
      <c r="G264" s="3957" t="s">
        <v>1554</v>
      </c>
      <c r="H264" s="3957"/>
      <c r="I264" s="3957"/>
      <c r="J264" s="3957"/>
      <c r="K264" s="3957"/>
      <c r="L264" s="3957"/>
      <c r="M264" s="3957"/>
      <c r="N264" s="3958"/>
      <c r="P264" s="495"/>
    </row>
    <row r="265" spans="1:16" ht="17.5">
      <c r="A265" s="3945"/>
      <c r="B265" s="3904"/>
      <c r="C265" s="3904"/>
      <c r="D265" s="3904"/>
      <c r="E265" s="3907"/>
      <c r="F265" s="3892" t="s">
        <v>1271</v>
      </c>
      <c r="G265" s="3893"/>
      <c r="H265" s="3894"/>
      <c r="I265" s="3893" t="s">
        <v>1272</v>
      </c>
      <c r="J265" s="3893"/>
      <c r="K265" s="3894"/>
      <c r="L265" s="3951" t="s">
        <v>1273</v>
      </c>
      <c r="M265" s="3952"/>
      <c r="N265" s="3953"/>
      <c r="P265" s="495"/>
    </row>
    <row r="266" spans="1:16" s="307" customFormat="1" ht="27.5">
      <c r="A266" s="3945"/>
      <c r="B266" s="3904"/>
      <c r="C266" s="3904"/>
      <c r="D266" s="3904"/>
      <c r="E266" s="3907"/>
      <c r="F266" s="308" t="s">
        <v>39</v>
      </c>
      <c r="G266" s="3954" t="s">
        <v>1555</v>
      </c>
      <c r="H266" s="3955"/>
      <c r="I266" s="308" t="s">
        <v>39</v>
      </c>
      <c r="J266" s="3954" t="s">
        <v>1555</v>
      </c>
      <c r="K266" s="3955"/>
      <c r="L266" s="308" t="s">
        <v>39</v>
      </c>
      <c r="M266" s="3954" t="s">
        <v>1555</v>
      </c>
      <c r="N266" s="3956"/>
      <c r="P266" s="507"/>
    </row>
    <row r="267" spans="1:16" s="307" customFormat="1" ht="18" thickBot="1">
      <c r="A267" s="3946"/>
      <c r="B267" s="3948"/>
      <c r="C267" s="3948"/>
      <c r="D267" s="3948"/>
      <c r="E267" s="3950"/>
      <c r="F267" s="127" t="s">
        <v>98</v>
      </c>
      <c r="G267" s="316" t="s">
        <v>98</v>
      </c>
      <c r="H267" s="317" t="s">
        <v>14</v>
      </c>
      <c r="I267" s="316" t="s">
        <v>98</v>
      </c>
      <c r="J267" s="193" t="s">
        <v>98</v>
      </c>
      <c r="K267" s="317" t="s">
        <v>14</v>
      </c>
      <c r="L267" s="316" t="s">
        <v>98</v>
      </c>
      <c r="M267" s="193" t="s">
        <v>98</v>
      </c>
      <c r="N267" s="545" t="s">
        <v>14</v>
      </c>
      <c r="P267" s="495"/>
    </row>
    <row r="268" spans="1:16">
      <c r="A268" s="516" t="s">
        <v>114</v>
      </c>
      <c r="B268" s="517" t="s">
        <v>43</v>
      </c>
      <c r="C268" s="518" t="s">
        <v>1516</v>
      </c>
      <c r="D268" s="517" t="s">
        <v>150</v>
      </c>
      <c r="E268" s="519" t="s">
        <v>1517</v>
      </c>
      <c r="F268" s="1831">
        <v>483</v>
      </c>
      <c r="G268" s="1830">
        <v>23</v>
      </c>
      <c r="H268" s="2495">
        <f t="shared" ref="H268:H287" si="31">G268/F268</f>
        <v>4.7619047619047616E-2</v>
      </c>
      <c r="I268" s="1831">
        <v>482</v>
      </c>
      <c r="J268" s="1830">
        <v>22</v>
      </c>
      <c r="K268" s="2495">
        <f t="shared" ref="K268:K274" si="32">J268/I268</f>
        <v>4.5643153526970952E-2</v>
      </c>
      <c r="L268" s="1829">
        <v>490</v>
      </c>
      <c r="M268" s="1830">
        <v>37</v>
      </c>
      <c r="N268" s="2489">
        <f>M268/L268</f>
        <v>7.5510204081632656E-2</v>
      </c>
    </row>
    <row r="269" spans="1:16">
      <c r="A269" s="520" t="s">
        <v>114</v>
      </c>
      <c r="B269" s="521" t="s">
        <v>43</v>
      </c>
      <c r="C269" s="522" t="s">
        <v>1516</v>
      </c>
      <c r="D269" s="521" t="s">
        <v>150</v>
      </c>
      <c r="E269" s="523" t="s">
        <v>1518</v>
      </c>
      <c r="F269" s="1821">
        <v>954</v>
      </c>
      <c r="G269" s="1815">
        <v>182</v>
      </c>
      <c r="H269" s="2495">
        <f t="shared" si="31"/>
        <v>0.19077568134171907</v>
      </c>
      <c r="I269" s="1821">
        <v>949</v>
      </c>
      <c r="J269" s="1815">
        <v>206</v>
      </c>
      <c r="K269" s="2495">
        <f t="shared" si="32"/>
        <v>0.21707060063224448</v>
      </c>
      <c r="L269" s="1814">
        <v>964</v>
      </c>
      <c r="M269" s="1815">
        <v>226</v>
      </c>
      <c r="N269" s="2489">
        <f>M269/L269</f>
        <v>0.23443983402489627</v>
      </c>
    </row>
    <row r="270" spans="1:16">
      <c r="A270" s="520" t="s">
        <v>114</v>
      </c>
      <c r="B270" s="521" t="s">
        <v>43</v>
      </c>
      <c r="C270" s="522" t="s">
        <v>1516</v>
      </c>
      <c r="D270" s="521" t="s">
        <v>150</v>
      </c>
      <c r="E270" s="523" t="s">
        <v>1519</v>
      </c>
      <c r="F270" s="1821">
        <v>481</v>
      </c>
      <c r="G270" s="1815">
        <v>17</v>
      </c>
      <c r="H270" s="2495">
        <f t="shared" si="31"/>
        <v>3.5343035343035345E-2</v>
      </c>
      <c r="I270" s="1821">
        <v>452</v>
      </c>
      <c r="J270" s="1815">
        <v>23</v>
      </c>
      <c r="K270" s="2495">
        <f t="shared" si="32"/>
        <v>5.0884955752212392E-2</v>
      </c>
      <c r="L270" s="1814">
        <v>482</v>
      </c>
      <c r="M270" s="1815">
        <v>39</v>
      </c>
      <c r="N270" s="2489">
        <f>M270/L270</f>
        <v>8.0912863070539423E-2</v>
      </c>
    </row>
    <row r="271" spans="1:16">
      <c r="A271" s="520" t="s">
        <v>114</v>
      </c>
      <c r="B271" s="521" t="s">
        <v>43</v>
      </c>
      <c r="C271" s="522" t="s">
        <v>1516</v>
      </c>
      <c r="D271" s="521" t="s">
        <v>150</v>
      </c>
      <c r="E271" s="523" t="s">
        <v>1520</v>
      </c>
      <c r="F271" s="1821">
        <v>801</v>
      </c>
      <c r="G271" s="1815">
        <v>60</v>
      </c>
      <c r="H271" s="2495">
        <f t="shared" si="31"/>
        <v>7.4906367041198504E-2</v>
      </c>
      <c r="I271" s="1821">
        <v>786</v>
      </c>
      <c r="J271" s="1815">
        <v>63</v>
      </c>
      <c r="K271" s="2495">
        <f t="shared" si="32"/>
        <v>8.0152671755725186E-2</v>
      </c>
      <c r="L271" s="1814">
        <v>768</v>
      </c>
      <c r="M271" s="1815">
        <v>126</v>
      </c>
      <c r="N271" s="2489">
        <f>M271/L271</f>
        <v>0.1640625</v>
      </c>
    </row>
    <row r="272" spans="1:16">
      <c r="A272" s="520" t="s">
        <v>114</v>
      </c>
      <c r="B272" s="521" t="s">
        <v>43</v>
      </c>
      <c r="C272" s="522" t="s">
        <v>1516</v>
      </c>
      <c r="D272" s="521" t="s">
        <v>150</v>
      </c>
      <c r="E272" s="523" t="s">
        <v>1521</v>
      </c>
      <c r="F272" s="1821">
        <v>433</v>
      </c>
      <c r="G272" s="1815">
        <v>14</v>
      </c>
      <c r="H272" s="2495">
        <f t="shared" si="31"/>
        <v>3.2332563510392612E-2</v>
      </c>
      <c r="I272" s="1821">
        <v>446</v>
      </c>
      <c r="J272" s="1815">
        <v>11</v>
      </c>
      <c r="K272" s="2495">
        <f t="shared" si="32"/>
        <v>2.4663677130044841E-2</v>
      </c>
      <c r="L272" s="1814">
        <v>439</v>
      </c>
      <c r="M272" s="1815" t="s">
        <v>1514</v>
      </c>
      <c r="N272" s="2489"/>
    </row>
    <row r="273" spans="1:15">
      <c r="A273" s="520" t="s">
        <v>114</v>
      </c>
      <c r="B273" s="521" t="s">
        <v>43</v>
      </c>
      <c r="C273" s="522" t="s">
        <v>1516</v>
      </c>
      <c r="D273" s="521" t="s">
        <v>150</v>
      </c>
      <c r="E273" s="523" t="s">
        <v>1522</v>
      </c>
      <c r="F273" s="1821">
        <v>901</v>
      </c>
      <c r="G273" s="1815">
        <v>198</v>
      </c>
      <c r="H273" s="2495">
        <f t="shared" si="31"/>
        <v>0.21975582685904552</v>
      </c>
      <c r="I273" s="1821">
        <v>872</v>
      </c>
      <c r="J273" s="1815">
        <v>209</v>
      </c>
      <c r="K273" s="2495">
        <f t="shared" si="32"/>
        <v>0.23967889908256881</v>
      </c>
      <c r="L273" s="1814">
        <v>846</v>
      </c>
      <c r="M273" s="1815">
        <v>215</v>
      </c>
      <c r="N273" s="2489">
        <f>M273/L273</f>
        <v>0.25413711583924348</v>
      </c>
      <c r="O273" s="538"/>
    </row>
    <row r="274" spans="1:15">
      <c r="A274" s="520" t="s">
        <v>114</v>
      </c>
      <c r="B274" s="521" t="s">
        <v>43</v>
      </c>
      <c r="C274" s="522" t="s">
        <v>1516</v>
      </c>
      <c r="D274" s="521" t="s">
        <v>150</v>
      </c>
      <c r="E274" s="523" t="s">
        <v>1523</v>
      </c>
      <c r="F274" s="1821">
        <v>541</v>
      </c>
      <c r="G274" s="1815">
        <v>20</v>
      </c>
      <c r="H274" s="2495">
        <f t="shared" si="31"/>
        <v>3.6968576709796676E-2</v>
      </c>
      <c r="I274" s="1821">
        <v>536</v>
      </c>
      <c r="J274" s="1815">
        <v>22</v>
      </c>
      <c r="K274" s="2495">
        <f t="shared" si="32"/>
        <v>4.1044776119402986E-2</v>
      </c>
      <c r="L274" s="1814">
        <v>541</v>
      </c>
      <c r="M274" s="1815">
        <v>26</v>
      </c>
      <c r="N274" s="2489">
        <f>M274/L274</f>
        <v>4.8059149722735672E-2</v>
      </c>
    </row>
    <row r="275" spans="1:15">
      <c r="A275" s="520" t="s">
        <v>114</v>
      </c>
      <c r="B275" s="521" t="s">
        <v>43</v>
      </c>
      <c r="C275" s="522" t="s">
        <v>1516</v>
      </c>
      <c r="D275" s="521" t="s">
        <v>150</v>
      </c>
      <c r="E275" s="523" t="s">
        <v>1524</v>
      </c>
      <c r="F275" s="1821">
        <v>364</v>
      </c>
      <c r="G275" s="1815">
        <v>11</v>
      </c>
      <c r="H275" s="2495">
        <f t="shared" si="31"/>
        <v>3.021978021978022E-2</v>
      </c>
      <c r="I275" s="1821">
        <v>379</v>
      </c>
      <c r="J275" s="1815" t="s">
        <v>1514</v>
      </c>
      <c r="K275" s="2495"/>
      <c r="L275" s="1814">
        <v>404</v>
      </c>
      <c r="M275" s="1815" t="s">
        <v>1514</v>
      </c>
      <c r="N275" s="2489"/>
    </row>
    <row r="276" spans="1:15">
      <c r="A276" s="520" t="s">
        <v>114</v>
      </c>
      <c r="B276" s="521" t="s">
        <v>43</v>
      </c>
      <c r="C276" s="522" t="s">
        <v>1516</v>
      </c>
      <c r="D276" s="521" t="s">
        <v>150</v>
      </c>
      <c r="E276" s="523" t="s">
        <v>1525</v>
      </c>
      <c r="F276" s="1821">
        <v>574</v>
      </c>
      <c r="G276" s="1815">
        <v>15</v>
      </c>
      <c r="H276" s="2495">
        <f t="shared" si="31"/>
        <v>2.6132404181184669E-2</v>
      </c>
      <c r="I276" s="1821">
        <v>580</v>
      </c>
      <c r="J276" s="1815">
        <v>15</v>
      </c>
      <c r="K276" s="2495">
        <f t="shared" ref="K276:K287" si="33">J276/I276</f>
        <v>2.5862068965517241E-2</v>
      </c>
      <c r="L276" s="1814">
        <v>593</v>
      </c>
      <c r="M276" s="1815">
        <v>13</v>
      </c>
      <c r="N276" s="2489">
        <f t="shared" ref="N276:N287" si="34">M276/L276</f>
        <v>2.1922428330522766E-2</v>
      </c>
    </row>
    <row r="277" spans="1:15">
      <c r="A277" s="520" t="s">
        <v>114</v>
      </c>
      <c r="B277" s="521" t="s">
        <v>43</v>
      </c>
      <c r="C277" s="522" t="s">
        <v>1516</v>
      </c>
      <c r="D277" s="521" t="s">
        <v>150</v>
      </c>
      <c r="E277" s="523" t="s">
        <v>1526</v>
      </c>
      <c r="F277" s="1821">
        <v>405</v>
      </c>
      <c r="G277" s="1815">
        <v>17</v>
      </c>
      <c r="H277" s="2495">
        <f t="shared" si="31"/>
        <v>4.1975308641975309E-2</v>
      </c>
      <c r="I277" s="1821">
        <v>436</v>
      </c>
      <c r="J277" s="1815">
        <v>17</v>
      </c>
      <c r="K277" s="2495">
        <f t="shared" si="33"/>
        <v>3.8990825688073397E-2</v>
      </c>
      <c r="L277" s="1814">
        <v>407</v>
      </c>
      <c r="M277" s="1815">
        <v>17</v>
      </c>
      <c r="N277" s="2489">
        <f t="shared" si="34"/>
        <v>4.1769041769041768E-2</v>
      </c>
    </row>
    <row r="278" spans="1:15">
      <c r="A278" s="520" t="s">
        <v>114</v>
      </c>
      <c r="B278" s="521" t="s">
        <v>43</v>
      </c>
      <c r="C278" s="522" t="s">
        <v>1516</v>
      </c>
      <c r="D278" s="521" t="s">
        <v>150</v>
      </c>
      <c r="E278" s="523" t="s">
        <v>1527</v>
      </c>
      <c r="F278" s="1821">
        <v>692</v>
      </c>
      <c r="G278" s="1815">
        <v>41</v>
      </c>
      <c r="H278" s="2495">
        <f t="shared" si="31"/>
        <v>5.9248554913294796E-2</v>
      </c>
      <c r="I278" s="1821">
        <v>738</v>
      </c>
      <c r="J278" s="1815">
        <v>40</v>
      </c>
      <c r="K278" s="2495">
        <f t="shared" si="33"/>
        <v>5.4200542005420058E-2</v>
      </c>
      <c r="L278" s="1814">
        <v>778</v>
      </c>
      <c r="M278" s="1815">
        <v>46</v>
      </c>
      <c r="N278" s="2489">
        <f t="shared" si="34"/>
        <v>5.9125964010282778E-2</v>
      </c>
    </row>
    <row r="279" spans="1:15">
      <c r="A279" s="520" t="s">
        <v>114</v>
      </c>
      <c r="B279" s="521" t="s">
        <v>43</v>
      </c>
      <c r="C279" s="522" t="s">
        <v>1516</v>
      </c>
      <c r="D279" s="521" t="s">
        <v>150</v>
      </c>
      <c r="E279" s="523" t="s">
        <v>1528</v>
      </c>
      <c r="F279" s="1821">
        <v>752</v>
      </c>
      <c r="G279" s="1815">
        <v>27</v>
      </c>
      <c r="H279" s="2495">
        <f t="shared" si="31"/>
        <v>3.5904255319148939E-2</v>
      </c>
      <c r="I279" s="1821">
        <v>740</v>
      </c>
      <c r="J279" s="1815">
        <v>25</v>
      </c>
      <c r="K279" s="2495">
        <f t="shared" si="33"/>
        <v>3.3783783783783786E-2</v>
      </c>
      <c r="L279" s="1814">
        <v>685</v>
      </c>
      <c r="M279" s="1815">
        <v>41</v>
      </c>
      <c r="N279" s="2489">
        <f t="shared" si="34"/>
        <v>5.9854014598540145E-2</v>
      </c>
    </row>
    <row r="280" spans="1:15">
      <c r="A280" s="520" t="s">
        <v>114</v>
      </c>
      <c r="B280" s="521" t="s">
        <v>43</v>
      </c>
      <c r="C280" s="522" t="s">
        <v>1516</v>
      </c>
      <c r="D280" s="521" t="s">
        <v>150</v>
      </c>
      <c r="E280" s="523" t="s">
        <v>1529</v>
      </c>
      <c r="F280" s="1821">
        <v>694</v>
      </c>
      <c r="G280" s="1815">
        <v>88</v>
      </c>
      <c r="H280" s="2495">
        <f t="shared" si="31"/>
        <v>0.12680115273775217</v>
      </c>
      <c r="I280" s="1821">
        <v>669</v>
      </c>
      <c r="J280" s="1815">
        <v>110</v>
      </c>
      <c r="K280" s="2495">
        <f t="shared" si="33"/>
        <v>0.16442451420029897</v>
      </c>
      <c r="L280" s="1814">
        <v>686</v>
      </c>
      <c r="M280" s="1815">
        <v>119</v>
      </c>
      <c r="N280" s="2489">
        <f t="shared" si="34"/>
        <v>0.17346938775510204</v>
      </c>
    </row>
    <row r="281" spans="1:15">
      <c r="A281" s="524" t="s">
        <v>114</v>
      </c>
      <c r="B281" s="525" t="s">
        <v>43</v>
      </c>
      <c r="C281" s="526" t="s">
        <v>1516</v>
      </c>
      <c r="D281" s="524" t="s">
        <v>151</v>
      </c>
      <c r="E281" s="527" t="s">
        <v>1530</v>
      </c>
      <c r="F281" s="1822">
        <v>918</v>
      </c>
      <c r="G281" s="1824">
        <v>35</v>
      </c>
      <c r="H281" s="2496">
        <f t="shared" si="31"/>
        <v>3.8126361655773419E-2</v>
      </c>
      <c r="I281" s="1822">
        <v>904</v>
      </c>
      <c r="J281" s="1824">
        <v>43</v>
      </c>
      <c r="K281" s="2496">
        <f t="shared" si="33"/>
        <v>4.7566371681415927E-2</v>
      </c>
      <c r="L281" s="1816">
        <v>953</v>
      </c>
      <c r="M281" s="1824">
        <v>44</v>
      </c>
      <c r="N281" s="2490">
        <f t="shared" si="34"/>
        <v>4.6169989506820566E-2</v>
      </c>
    </row>
    <row r="282" spans="1:15">
      <c r="A282" s="524" t="s">
        <v>114</v>
      </c>
      <c r="B282" s="525" t="s">
        <v>43</v>
      </c>
      <c r="C282" s="526" t="s">
        <v>1516</v>
      </c>
      <c r="D282" s="524" t="s">
        <v>151</v>
      </c>
      <c r="E282" s="527" t="s">
        <v>1531</v>
      </c>
      <c r="F282" s="1822">
        <v>594</v>
      </c>
      <c r="G282" s="1824">
        <v>39</v>
      </c>
      <c r="H282" s="2496">
        <f t="shared" si="31"/>
        <v>6.5656565656565663E-2</v>
      </c>
      <c r="I282" s="1822">
        <v>584</v>
      </c>
      <c r="J282" s="1824">
        <v>43</v>
      </c>
      <c r="K282" s="2496">
        <f t="shared" si="33"/>
        <v>7.3630136986301373E-2</v>
      </c>
      <c r="L282" s="1816">
        <v>591</v>
      </c>
      <c r="M282" s="1824">
        <v>35</v>
      </c>
      <c r="N282" s="2490">
        <f t="shared" si="34"/>
        <v>5.9221658206429779E-2</v>
      </c>
    </row>
    <row r="283" spans="1:15">
      <c r="A283" s="524" t="s">
        <v>114</v>
      </c>
      <c r="B283" s="525" t="s">
        <v>43</v>
      </c>
      <c r="C283" s="526" t="s">
        <v>1516</v>
      </c>
      <c r="D283" s="524" t="s">
        <v>151</v>
      </c>
      <c r="E283" s="527" t="s">
        <v>1532</v>
      </c>
      <c r="F283" s="1822">
        <v>1143</v>
      </c>
      <c r="G283" s="1824">
        <v>107</v>
      </c>
      <c r="H283" s="2496">
        <f t="shared" si="31"/>
        <v>9.361329833770779E-2</v>
      </c>
      <c r="I283" s="1822">
        <v>1183</v>
      </c>
      <c r="J283" s="1824">
        <v>109</v>
      </c>
      <c r="K283" s="2496">
        <f t="shared" si="33"/>
        <v>9.2138630600169066E-2</v>
      </c>
      <c r="L283" s="1816">
        <v>1176</v>
      </c>
      <c r="M283" s="1824">
        <v>134</v>
      </c>
      <c r="N283" s="2490">
        <f t="shared" si="34"/>
        <v>0.11394557823129252</v>
      </c>
    </row>
    <row r="284" spans="1:15">
      <c r="A284" s="524" t="s">
        <v>114</v>
      </c>
      <c r="B284" s="525" t="s">
        <v>43</v>
      </c>
      <c r="C284" s="526" t="s">
        <v>1516</v>
      </c>
      <c r="D284" s="524" t="s">
        <v>151</v>
      </c>
      <c r="E284" s="527" t="s">
        <v>1533</v>
      </c>
      <c r="F284" s="1822">
        <v>861</v>
      </c>
      <c r="G284" s="1824">
        <v>14</v>
      </c>
      <c r="H284" s="2496">
        <f t="shared" si="31"/>
        <v>1.6260162601626018E-2</v>
      </c>
      <c r="I284" s="1822">
        <v>883</v>
      </c>
      <c r="J284" s="1824">
        <v>13</v>
      </c>
      <c r="K284" s="2496">
        <f t="shared" si="33"/>
        <v>1.4722536806342015E-2</v>
      </c>
      <c r="L284" s="1816">
        <v>856</v>
      </c>
      <c r="M284" s="1824">
        <v>11</v>
      </c>
      <c r="N284" s="2490">
        <f t="shared" si="34"/>
        <v>1.2850467289719626E-2</v>
      </c>
    </row>
    <row r="285" spans="1:15">
      <c r="A285" s="528" t="s">
        <v>114</v>
      </c>
      <c r="B285" s="529" t="s">
        <v>43</v>
      </c>
      <c r="C285" s="530" t="s">
        <v>1516</v>
      </c>
      <c r="D285" s="529" t="s">
        <v>152</v>
      </c>
      <c r="E285" s="531" t="s">
        <v>1534</v>
      </c>
      <c r="F285" s="1823">
        <v>1398</v>
      </c>
      <c r="G285" s="1828">
        <v>53</v>
      </c>
      <c r="H285" s="2494">
        <f t="shared" si="31"/>
        <v>3.7911301859799712E-2</v>
      </c>
      <c r="I285" s="1823">
        <v>1361</v>
      </c>
      <c r="J285" s="1828">
        <v>54</v>
      </c>
      <c r="K285" s="2494">
        <f t="shared" si="33"/>
        <v>3.9676708302718591E-2</v>
      </c>
      <c r="L285" s="1817">
        <v>1361</v>
      </c>
      <c r="M285" s="1828">
        <v>68</v>
      </c>
      <c r="N285" s="2488">
        <f t="shared" si="34"/>
        <v>4.996326230712711E-2</v>
      </c>
    </row>
    <row r="286" spans="1:15">
      <c r="A286" s="528" t="s">
        <v>114</v>
      </c>
      <c r="B286" s="529" t="s">
        <v>43</v>
      </c>
      <c r="C286" s="530" t="s">
        <v>1516</v>
      </c>
      <c r="D286" s="529" t="s">
        <v>152</v>
      </c>
      <c r="E286" s="531" t="s">
        <v>1535</v>
      </c>
      <c r="F286" s="1823">
        <v>1043</v>
      </c>
      <c r="G286" s="1828">
        <v>17</v>
      </c>
      <c r="H286" s="2494">
        <f t="shared" si="31"/>
        <v>1.6299137104506232E-2</v>
      </c>
      <c r="I286" s="1823">
        <v>1085</v>
      </c>
      <c r="J286" s="1828">
        <v>10</v>
      </c>
      <c r="K286" s="2494">
        <f t="shared" si="33"/>
        <v>9.2165898617511521E-3</v>
      </c>
      <c r="L286" s="1817">
        <v>1088</v>
      </c>
      <c r="M286" s="1828">
        <v>12</v>
      </c>
      <c r="N286" s="2488">
        <f t="shared" si="34"/>
        <v>1.1029411764705883E-2</v>
      </c>
    </row>
    <row r="287" spans="1:15">
      <c r="A287" s="528" t="s">
        <v>114</v>
      </c>
      <c r="B287" s="529" t="s">
        <v>43</v>
      </c>
      <c r="C287" s="530" t="s">
        <v>1516</v>
      </c>
      <c r="D287" s="529" t="s">
        <v>152</v>
      </c>
      <c r="E287" s="531" t="s">
        <v>1536</v>
      </c>
      <c r="F287" s="1823">
        <v>1906</v>
      </c>
      <c r="G287" s="1828">
        <v>140</v>
      </c>
      <c r="H287" s="2494">
        <f t="shared" si="31"/>
        <v>7.3452256033578175E-2</v>
      </c>
      <c r="I287" s="1823">
        <v>1941</v>
      </c>
      <c r="J287" s="1828">
        <v>149</v>
      </c>
      <c r="K287" s="2494">
        <f t="shared" si="33"/>
        <v>7.6764554353426065E-2</v>
      </c>
      <c r="L287" s="1817">
        <v>1950</v>
      </c>
      <c r="M287" s="1828">
        <v>168</v>
      </c>
      <c r="N287" s="2488">
        <f t="shared" si="34"/>
        <v>8.615384615384615E-2</v>
      </c>
    </row>
    <row r="288" spans="1:15">
      <c r="A288" s="520" t="s">
        <v>114</v>
      </c>
      <c r="B288" s="521" t="s">
        <v>43</v>
      </c>
      <c r="C288" s="522" t="s">
        <v>1537</v>
      </c>
      <c r="D288" s="521" t="s">
        <v>150</v>
      </c>
      <c r="E288" s="523" t="s">
        <v>1538</v>
      </c>
      <c r="F288" s="1821">
        <v>298</v>
      </c>
      <c r="G288" s="1815" t="s">
        <v>1514</v>
      </c>
      <c r="H288" s="2495"/>
      <c r="I288" s="1821">
        <v>280</v>
      </c>
      <c r="J288" s="1815" t="s">
        <v>1514</v>
      </c>
      <c r="K288" s="2495"/>
      <c r="L288" s="1814">
        <v>275</v>
      </c>
      <c r="M288" s="1815">
        <v>10</v>
      </c>
      <c r="N288" s="2489"/>
    </row>
    <row r="289" spans="1:14">
      <c r="A289" s="520" t="s">
        <v>114</v>
      </c>
      <c r="B289" s="521" t="s">
        <v>43</v>
      </c>
      <c r="C289" s="522" t="s">
        <v>1537</v>
      </c>
      <c r="D289" s="521" t="s">
        <v>150</v>
      </c>
      <c r="E289" s="523" t="s">
        <v>1539</v>
      </c>
      <c r="F289" s="1821">
        <v>80</v>
      </c>
      <c r="G289" s="1815" t="s">
        <v>1514</v>
      </c>
      <c r="H289" s="2495"/>
      <c r="I289" s="1821">
        <v>82</v>
      </c>
      <c r="J289" s="1815" t="s">
        <v>1514</v>
      </c>
      <c r="K289" s="2495"/>
      <c r="L289" s="1814">
        <v>83</v>
      </c>
      <c r="M289" s="1815" t="s">
        <v>1514</v>
      </c>
      <c r="N289" s="2489"/>
    </row>
    <row r="290" spans="1:14">
      <c r="A290" s="520" t="s">
        <v>114</v>
      </c>
      <c r="B290" s="521" t="s">
        <v>43</v>
      </c>
      <c r="C290" s="522" t="s">
        <v>1537</v>
      </c>
      <c r="D290" s="521" t="s">
        <v>150</v>
      </c>
      <c r="E290" s="523" t="s">
        <v>1540</v>
      </c>
      <c r="F290" s="1821">
        <v>790</v>
      </c>
      <c r="G290" s="1815">
        <v>103</v>
      </c>
      <c r="H290" s="2495">
        <f>G290/F290</f>
        <v>0.13037974683544304</v>
      </c>
      <c r="I290" s="1821">
        <v>747</v>
      </c>
      <c r="J290" s="1815">
        <v>110</v>
      </c>
      <c r="K290" s="2495">
        <f>J290/I290</f>
        <v>0.14725568942436412</v>
      </c>
      <c r="L290" s="1814">
        <v>720</v>
      </c>
      <c r="M290" s="1815">
        <v>132</v>
      </c>
      <c r="N290" s="2489">
        <f>M290/L290</f>
        <v>0.18333333333333332</v>
      </c>
    </row>
    <row r="291" spans="1:14">
      <c r="A291" s="520" t="s">
        <v>177</v>
      </c>
      <c r="B291" s="521" t="s">
        <v>43</v>
      </c>
      <c r="C291" s="522" t="s">
        <v>1537</v>
      </c>
      <c r="D291" s="521" t="s">
        <v>150</v>
      </c>
      <c r="E291" s="523" t="s">
        <v>1541</v>
      </c>
      <c r="F291" s="1821">
        <v>60</v>
      </c>
      <c r="G291" s="1815" t="s">
        <v>1514</v>
      </c>
      <c r="H291" s="2495"/>
      <c r="I291" s="1821">
        <v>51</v>
      </c>
      <c r="J291" s="1815" t="s">
        <v>1514</v>
      </c>
      <c r="K291" s="2495"/>
      <c r="L291" s="1814">
        <v>41</v>
      </c>
      <c r="M291" s="1815" t="s">
        <v>1514</v>
      </c>
      <c r="N291" s="2489"/>
    </row>
    <row r="292" spans="1:14">
      <c r="A292" s="520" t="s">
        <v>114</v>
      </c>
      <c r="B292" s="521" t="s">
        <v>43</v>
      </c>
      <c r="C292" s="522" t="s">
        <v>1537</v>
      </c>
      <c r="D292" s="521" t="s">
        <v>150</v>
      </c>
      <c r="E292" s="523" t="s">
        <v>1542</v>
      </c>
      <c r="F292" s="1821">
        <v>720</v>
      </c>
      <c r="G292" s="1815">
        <v>52</v>
      </c>
      <c r="H292" s="2495">
        <f>G292/F292</f>
        <v>7.2222222222222215E-2</v>
      </c>
      <c r="I292" s="1821">
        <v>711</v>
      </c>
      <c r="J292" s="1815">
        <v>47</v>
      </c>
      <c r="K292" s="2495">
        <f>J292/I292</f>
        <v>6.6104078762306617E-2</v>
      </c>
      <c r="L292" s="1814">
        <v>717</v>
      </c>
      <c r="M292" s="1815">
        <v>149</v>
      </c>
      <c r="N292" s="2489">
        <f>M292/L292</f>
        <v>0.20781032078103207</v>
      </c>
    </row>
    <row r="293" spans="1:14">
      <c r="A293" s="524" t="s">
        <v>114</v>
      </c>
      <c r="B293" s="525" t="s">
        <v>43</v>
      </c>
      <c r="C293" s="526" t="s">
        <v>1537</v>
      </c>
      <c r="D293" s="524" t="s">
        <v>151</v>
      </c>
      <c r="E293" s="527" t="s">
        <v>1543</v>
      </c>
      <c r="F293" s="1822">
        <v>674</v>
      </c>
      <c r="G293" s="1824">
        <v>76</v>
      </c>
      <c r="H293" s="2496">
        <f>G293/F293</f>
        <v>0.11275964391691394</v>
      </c>
      <c r="I293" s="1822">
        <v>712</v>
      </c>
      <c r="J293" s="1824">
        <v>83</v>
      </c>
      <c r="K293" s="2496">
        <f>J293/I293</f>
        <v>0.11657303370786516</v>
      </c>
      <c r="L293" s="1816">
        <v>724</v>
      </c>
      <c r="M293" s="1824">
        <v>79</v>
      </c>
      <c r="N293" s="2490">
        <f>M293/L293</f>
        <v>0.10911602209944751</v>
      </c>
    </row>
    <row r="294" spans="1:14">
      <c r="A294" s="524" t="s">
        <v>177</v>
      </c>
      <c r="B294" s="525" t="s">
        <v>43</v>
      </c>
      <c r="C294" s="526" t="s">
        <v>1537</v>
      </c>
      <c r="D294" s="524" t="s">
        <v>151</v>
      </c>
      <c r="E294" s="527" t="s">
        <v>1544</v>
      </c>
      <c r="F294" s="1822">
        <v>179</v>
      </c>
      <c r="G294" s="1824" t="s">
        <v>1514</v>
      </c>
      <c r="H294" s="2496"/>
      <c r="I294" s="1822">
        <v>168</v>
      </c>
      <c r="J294" s="1824" t="s">
        <v>1514</v>
      </c>
      <c r="K294" s="2496"/>
      <c r="L294" s="1816">
        <v>199</v>
      </c>
      <c r="M294" s="1824" t="s">
        <v>1514</v>
      </c>
      <c r="N294" s="2490"/>
    </row>
    <row r="295" spans="1:14">
      <c r="A295" s="528" t="s">
        <v>114</v>
      </c>
      <c r="B295" s="529" t="s">
        <v>43</v>
      </c>
      <c r="C295" s="530" t="s">
        <v>1537</v>
      </c>
      <c r="D295" s="529" t="s">
        <v>152</v>
      </c>
      <c r="E295" s="531" t="s">
        <v>1545</v>
      </c>
      <c r="F295" s="1823">
        <v>964</v>
      </c>
      <c r="G295" s="1828">
        <v>98</v>
      </c>
      <c r="H295" s="2494">
        <f>G295/F295</f>
        <v>0.1016597510373444</v>
      </c>
      <c r="I295" s="1823">
        <v>1007</v>
      </c>
      <c r="J295" s="1828">
        <v>102</v>
      </c>
      <c r="K295" s="2494">
        <f>J295/I295</f>
        <v>0.10129096325719961</v>
      </c>
      <c r="L295" s="1817">
        <v>1020</v>
      </c>
      <c r="M295" s="1828">
        <v>98</v>
      </c>
      <c r="N295" s="2488">
        <f>M295/L295</f>
        <v>9.6078431372549025E-2</v>
      </c>
    </row>
    <row r="296" spans="1:14">
      <c r="A296" s="528" t="s">
        <v>177</v>
      </c>
      <c r="B296" s="529" t="s">
        <v>43</v>
      </c>
      <c r="C296" s="530" t="s">
        <v>1537</v>
      </c>
      <c r="D296" s="529" t="s">
        <v>152</v>
      </c>
      <c r="E296" s="531" t="s">
        <v>1546</v>
      </c>
      <c r="F296" s="1823">
        <v>340</v>
      </c>
      <c r="G296" s="1828" t="s">
        <v>1514</v>
      </c>
      <c r="H296" s="2494"/>
      <c r="I296" s="1823">
        <v>335</v>
      </c>
      <c r="J296" s="1828" t="s">
        <v>1514</v>
      </c>
      <c r="K296" s="2494"/>
      <c r="L296" s="1817">
        <v>343</v>
      </c>
      <c r="M296" s="1828" t="s">
        <v>1514</v>
      </c>
      <c r="N296" s="2488"/>
    </row>
    <row r="297" spans="1:14">
      <c r="A297" s="532" t="s">
        <v>114</v>
      </c>
      <c r="B297" s="533" t="s">
        <v>43</v>
      </c>
      <c r="C297" s="534" t="s">
        <v>1537</v>
      </c>
      <c r="D297" s="533" t="s">
        <v>153</v>
      </c>
      <c r="E297" s="535" t="s">
        <v>1547</v>
      </c>
      <c r="F297" s="1585">
        <v>337</v>
      </c>
      <c r="G297" s="1569" t="s">
        <v>1514</v>
      </c>
      <c r="H297" s="2497"/>
      <c r="I297" s="1585">
        <v>349</v>
      </c>
      <c r="J297" s="1569" t="s">
        <v>1514</v>
      </c>
      <c r="K297" s="2497"/>
      <c r="L297" s="1819">
        <v>356</v>
      </c>
      <c r="M297" s="1569" t="s">
        <v>1514</v>
      </c>
      <c r="N297" s="2491"/>
    </row>
    <row r="298" spans="1:14">
      <c r="A298" s="532" t="s">
        <v>1548</v>
      </c>
      <c r="B298" s="533" t="s">
        <v>43</v>
      </c>
      <c r="C298" s="534" t="s">
        <v>1537</v>
      </c>
      <c r="D298" s="533" t="s">
        <v>153</v>
      </c>
      <c r="E298" s="535" t="s">
        <v>1549</v>
      </c>
      <c r="F298" s="1585">
        <v>557</v>
      </c>
      <c r="G298" s="1569">
        <v>56</v>
      </c>
      <c r="H298" s="2497">
        <f>G298/F298</f>
        <v>0.10053859964093358</v>
      </c>
      <c r="I298" s="1585">
        <v>562</v>
      </c>
      <c r="J298" s="1569">
        <v>72</v>
      </c>
      <c r="K298" s="2497">
        <f>J298/I298</f>
        <v>0.12811387900355872</v>
      </c>
      <c r="L298" s="1819">
        <v>569</v>
      </c>
      <c r="M298" s="1569">
        <v>76</v>
      </c>
      <c r="N298" s="2491">
        <f>M298/L298</f>
        <v>0.1335676625659051</v>
      </c>
    </row>
    <row r="300" spans="1:14">
      <c r="A300" s="3872" t="s">
        <v>1612</v>
      </c>
      <c r="B300" s="3872"/>
      <c r="C300" s="3872"/>
      <c r="D300" s="3872"/>
      <c r="E300" s="3872"/>
      <c r="F300" s="3872"/>
      <c r="G300" s="3872"/>
      <c r="H300" s="3872"/>
      <c r="I300" s="3872"/>
      <c r="J300" s="3872"/>
      <c r="K300" s="3872"/>
      <c r="L300" s="3872"/>
      <c r="M300" s="3872"/>
      <c r="N300" s="3872"/>
    </row>
    <row r="301" spans="1:14">
      <c r="A301" s="8"/>
    </row>
    <row r="302" spans="1:14">
      <c r="A302" s="538" t="s">
        <v>1550</v>
      </c>
    </row>
    <row r="303" spans="1:14">
      <c r="A303" s="538" t="s">
        <v>1515</v>
      </c>
    </row>
    <row r="304" spans="1:14" ht="28" customHeight="1">
      <c r="A304" s="538"/>
      <c r="B304" s="3876" t="s">
        <v>1551</v>
      </c>
      <c r="C304" s="3876"/>
      <c r="D304" s="3876"/>
      <c r="E304" s="3876"/>
      <c r="F304" s="3876"/>
      <c r="G304" s="3876"/>
      <c r="H304" s="3876"/>
      <c r="I304" s="3876"/>
      <c r="J304" s="3876"/>
      <c r="K304" s="3876"/>
      <c r="L304" s="3876"/>
      <c r="M304" s="3876"/>
      <c r="N304" s="3876"/>
    </row>
    <row r="305" spans="1:14">
      <c r="A305" s="538" t="s">
        <v>1552</v>
      </c>
    </row>
    <row r="306" spans="1:14">
      <c r="A306" s="8"/>
      <c r="B306" s="3876" t="s">
        <v>1553</v>
      </c>
      <c r="C306" s="3876"/>
      <c r="D306" s="3876"/>
      <c r="E306" s="3876"/>
      <c r="F306" s="3876"/>
      <c r="G306" s="3876"/>
      <c r="H306" s="3876"/>
      <c r="I306" s="3876"/>
      <c r="J306" s="3876"/>
      <c r="K306" s="3876"/>
      <c r="L306" s="3876"/>
      <c r="M306" s="3876"/>
      <c r="N306" s="3876"/>
    </row>
  </sheetData>
  <mergeCells count="88">
    <mergeCell ref="B304:N304"/>
    <mergeCell ref="B306:N306"/>
    <mergeCell ref="A300:N300"/>
    <mergeCell ref="F265:H265"/>
    <mergeCell ref="I265:K265"/>
    <mergeCell ref="L265:N265"/>
    <mergeCell ref="G266:H266"/>
    <mergeCell ref="J266:K266"/>
    <mergeCell ref="M266:N266"/>
    <mergeCell ref="G264:N264"/>
    <mergeCell ref="A264:A267"/>
    <mergeCell ref="B264:B267"/>
    <mergeCell ref="C264:C267"/>
    <mergeCell ref="D264:D267"/>
    <mergeCell ref="E264:E267"/>
    <mergeCell ref="G242:N242"/>
    <mergeCell ref="A242:A245"/>
    <mergeCell ref="B242:B245"/>
    <mergeCell ref="C242:C245"/>
    <mergeCell ref="D242:D245"/>
    <mergeCell ref="E242:E245"/>
    <mergeCell ref="F243:H243"/>
    <mergeCell ref="I243:K243"/>
    <mergeCell ref="L243:N243"/>
    <mergeCell ref="G244:H244"/>
    <mergeCell ref="J244:K244"/>
    <mergeCell ref="M244:N244"/>
    <mergeCell ref="G195:N195"/>
    <mergeCell ref="A195:A198"/>
    <mergeCell ref="B195:B198"/>
    <mergeCell ref="C195:C198"/>
    <mergeCell ref="D195:D198"/>
    <mergeCell ref="E195:E198"/>
    <mergeCell ref="F196:H196"/>
    <mergeCell ref="I196:K196"/>
    <mergeCell ref="L196:N196"/>
    <mergeCell ref="G197:H197"/>
    <mergeCell ref="J197:K197"/>
    <mergeCell ref="M197:N197"/>
    <mergeCell ref="G159:N159"/>
    <mergeCell ref="A159:A162"/>
    <mergeCell ref="B159:B162"/>
    <mergeCell ref="C159:C162"/>
    <mergeCell ref="D159:D162"/>
    <mergeCell ref="E159:E162"/>
    <mergeCell ref="F160:H160"/>
    <mergeCell ref="I160:K160"/>
    <mergeCell ref="L160:N160"/>
    <mergeCell ref="G161:H161"/>
    <mergeCell ref="J161:K161"/>
    <mergeCell ref="M161:N161"/>
    <mergeCell ref="G110:N110"/>
    <mergeCell ref="A110:A113"/>
    <mergeCell ref="B110:B113"/>
    <mergeCell ref="C110:C113"/>
    <mergeCell ref="D110:D113"/>
    <mergeCell ref="E110:E113"/>
    <mergeCell ref="F111:H111"/>
    <mergeCell ref="I111:K111"/>
    <mergeCell ref="L111:N111"/>
    <mergeCell ref="G112:H112"/>
    <mergeCell ref="J112:K112"/>
    <mergeCell ref="M112:N112"/>
    <mergeCell ref="G51:N51"/>
    <mergeCell ref="A51:A54"/>
    <mergeCell ref="B51:B54"/>
    <mergeCell ref="C51:C54"/>
    <mergeCell ref="D51:D54"/>
    <mergeCell ref="E51:E54"/>
    <mergeCell ref="F52:H52"/>
    <mergeCell ref="I52:K52"/>
    <mergeCell ref="L52:N52"/>
    <mergeCell ref="G53:H53"/>
    <mergeCell ref="J53:K53"/>
    <mergeCell ref="M53:N53"/>
    <mergeCell ref="A1:N1"/>
    <mergeCell ref="A3:A6"/>
    <mergeCell ref="B3:B6"/>
    <mergeCell ref="C3:C6"/>
    <mergeCell ref="D3:D6"/>
    <mergeCell ref="E3:E6"/>
    <mergeCell ref="F4:H4"/>
    <mergeCell ref="I4:K4"/>
    <mergeCell ref="L4:N4"/>
    <mergeCell ref="G5:H5"/>
    <mergeCell ref="J5:K5"/>
    <mergeCell ref="M5:N5"/>
    <mergeCell ref="G3:N3"/>
  </mergeCells>
  <pageMargins left="0" right="0" top="0" bottom="0" header="0.3" footer="0"/>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A66"/>
  <sheetViews>
    <sheetView workbookViewId="0">
      <selection sqref="A1:Y1"/>
    </sheetView>
  </sheetViews>
  <sheetFormatPr defaultColWidth="9" defaultRowHeight="14"/>
  <cols>
    <col min="1" max="1" width="36.75" style="784" customWidth="1"/>
    <col min="2" max="25" width="7.75" style="784" customWidth="1"/>
    <col min="26" max="26" width="9" style="784"/>
    <col min="27" max="27" width="9" style="20"/>
    <col min="28" max="16384" width="9" style="784"/>
  </cols>
  <sheetData>
    <row r="1" spans="1:27" ht="25">
      <c r="A1" s="3943" t="s">
        <v>4439</v>
      </c>
      <c r="B1" s="3943"/>
      <c r="C1" s="3943"/>
      <c r="D1" s="3943"/>
      <c r="E1" s="3943"/>
      <c r="F1" s="3943"/>
      <c r="G1" s="3943"/>
      <c r="H1" s="3943"/>
      <c r="I1" s="3943"/>
      <c r="J1" s="3943"/>
      <c r="K1" s="3943"/>
      <c r="L1" s="3943"/>
      <c r="M1" s="3943"/>
      <c r="N1" s="3943"/>
      <c r="O1" s="3943"/>
      <c r="P1" s="3943"/>
      <c r="Q1" s="3943"/>
      <c r="R1" s="3943"/>
      <c r="S1" s="3943"/>
      <c r="T1" s="3943"/>
      <c r="U1" s="3943"/>
      <c r="V1" s="3943"/>
      <c r="W1" s="3943"/>
      <c r="X1" s="3943"/>
      <c r="Y1" s="3943"/>
      <c r="Z1" s="1681"/>
    </row>
    <row r="2" spans="1:27">
      <c r="A2" s="8"/>
      <c r="B2" s="8"/>
    </row>
    <row r="3" spans="1:27" ht="17.5">
      <c r="A3" s="4655"/>
      <c r="B3" s="4663" t="s">
        <v>594</v>
      </c>
      <c r="C3" s="4664"/>
      <c r="D3" s="4664"/>
      <c r="E3" s="4664"/>
      <c r="F3" s="4664"/>
      <c r="G3" s="4664"/>
      <c r="H3" s="4664"/>
      <c r="I3" s="4664"/>
      <c r="J3" s="4664"/>
      <c r="K3" s="4664"/>
      <c r="L3" s="4664"/>
      <c r="M3" s="4664"/>
      <c r="N3" s="4664"/>
      <c r="O3" s="4664"/>
      <c r="P3" s="4664"/>
      <c r="Q3" s="4664"/>
      <c r="R3" s="4664"/>
      <c r="S3" s="4664"/>
      <c r="T3" s="4664"/>
      <c r="U3" s="4664"/>
      <c r="V3" s="4664"/>
      <c r="W3" s="4664"/>
      <c r="X3" s="4664"/>
      <c r="Y3" s="4665"/>
      <c r="Z3" s="495"/>
      <c r="AA3" s="495"/>
    </row>
    <row r="4" spans="1:27" ht="17.5">
      <c r="A4" s="4656"/>
      <c r="B4" s="881">
        <v>2016</v>
      </c>
      <c r="C4" s="882">
        <v>2013</v>
      </c>
      <c r="D4" s="882">
        <v>2009</v>
      </c>
      <c r="E4" s="882">
        <v>2006</v>
      </c>
      <c r="F4" s="882">
        <v>2002</v>
      </c>
      <c r="G4" s="882">
        <v>1998</v>
      </c>
      <c r="H4" s="882">
        <v>1995</v>
      </c>
      <c r="I4" s="882">
        <v>1990</v>
      </c>
      <c r="J4" s="882">
        <v>1986</v>
      </c>
      <c r="K4" s="882">
        <v>1983</v>
      </c>
      <c r="L4" s="882">
        <v>1980</v>
      </c>
      <c r="M4" s="882">
        <v>1997</v>
      </c>
      <c r="N4" s="883">
        <v>1974</v>
      </c>
      <c r="O4" s="882">
        <v>1972</v>
      </c>
      <c r="P4" s="882">
        <v>1971</v>
      </c>
      <c r="Q4" s="882">
        <v>1970</v>
      </c>
      <c r="R4" s="882">
        <v>1969</v>
      </c>
      <c r="S4" s="882">
        <v>1968</v>
      </c>
      <c r="T4" s="882">
        <v>1965</v>
      </c>
      <c r="U4" s="882">
        <v>1963</v>
      </c>
      <c r="V4" s="882">
        <v>1961</v>
      </c>
      <c r="W4" s="882">
        <v>1960</v>
      </c>
      <c r="X4" s="882">
        <v>1959</v>
      </c>
      <c r="Y4" s="884">
        <v>1958</v>
      </c>
      <c r="Z4" s="495"/>
      <c r="AA4" s="495"/>
    </row>
    <row r="5" spans="1:27" ht="17.5">
      <c r="A5" s="787" t="s">
        <v>595</v>
      </c>
      <c r="B5" s="2399">
        <v>1740</v>
      </c>
      <c r="C5" s="1558">
        <v>2336</v>
      </c>
      <c r="D5" s="1558">
        <v>2006</v>
      </c>
      <c r="E5" s="1558">
        <v>1654</v>
      </c>
      <c r="F5" s="1558">
        <v>1687</v>
      </c>
      <c r="G5" s="1558">
        <v>2007</v>
      </c>
      <c r="H5" s="1558">
        <v>1890</v>
      </c>
      <c r="I5" s="1558">
        <v>913</v>
      </c>
      <c r="J5" s="1558">
        <v>441</v>
      </c>
      <c r="K5" s="1558">
        <v>495</v>
      </c>
      <c r="L5" s="1558">
        <v>610</v>
      </c>
      <c r="M5" s="1558">
        <v>875</v>
      </c>
      <c r="N5" s="2400">
        <v>555</v>
      </c>
      <c r="O5" s="1558">
        <v>0</v>
      </c>
      <c r="P5" s="1558">
        <v>73</v>
      </c>
      <c r="Q5" s="1558">
        <v>251</v>
      </c>
      <c r="R5" s="1558">
        <v>0</v>
      </c>
      <c r="S5" s="1558">
        <v>121</v>
      </c>
      <c r="T5" s="1558">
        <v>92</v>
      </c>
      <c r="U5" s="1558">
        <v>73</v>
      </c>
      <c r="V5" s="1558">
        <v>33</v>
      </c>
      <c r="W5" s="1558">
        <v>50</v>
      </c>
      <c r="X5" s="1558">
        <v>41</v>
      </c>
      <c r="Y5" s="1558">
        <v>48</v>
      </c>
      <c r="AA5" s="495"/>
    </row>
    <row r="6" spans="1:27" ht="17.5">
      <c r="A6" s="824"/>
      <c r="B6" s="1569"/>
      <c r="C6" s="1569"/>
      <c r="D6" s="1569"/>
      <c r="E6" s="1569"/>
      <c r="F6" s="1569"/>
      <c r="G6" s="1569"/>
      <c r="H6" s="1569"/>
      <c r="I6" s="1569"/>
      <c r="J6" s="1569"/>
      <c r="K6" s="1569"/>
      <c r="L6" s="1569"/>
      <c r="M6" s="1569"/>
      <c r="N6" s="1820"/>
      <c r="O6" s="1569"/>
      <c r="P6" s="1569"/>
      <c r="Q6" s="1569"/>
      <c r="R6" s="1569"/>
      <c r="S6" s="1569"/>
      <c r="T6" s="1569"/>
      <c r="U6" s="1569"/>
      <c r="V6" s="1569"/>
      <c r="W6" s="1569"/>
      <c r="X6" s="1569"/>
      <c r="Y6" s="1569"/>
      <c r="AA6" s="495"/>
    </row>
    <row r="7" spans="1:27">
      <c r="A7" s="885" t="s">
        <v>235</v>
      </c>
      <c r="B7" s="1579">
        <v>6</v>
      </c>
      <c r="C7" s="1579">
        <v>4</v>
      </c>
      <c r="D7" s="1579">
        <v>19</v>
      </c>
      <c r="E7" s="1579">
        <v>0</v>
      </c>
      <c r="F7" s="1579">
        <v>9</v>
      </c>
      <c r="G7" s="1579">
        <v>0</v>
      </c>
      <c r="H7" s="1579">
        <v>0</v>
      </c>
      <c r="I7" s="1579">
        <v>1</v>
      </c>
      <c r="J7" s="1579">
        <v>0</v>
      </c>
      <c r="K7" s="1579">
        <v>0</v>
      </c>
      <c r="L7" s="1579">
        <v>1</v>
      </c>
      <c r="M7" s="1579">
        <v>0</v>
      </c>
      <c r="N7" s="2401">
        <v>0</v>
      </c>
      <c r="O7" s="1579">
        <v>0</v>
      </c>
      <c r="P7" s="1579" t="s">
        <v>597</v>
      </c>
      <c r="Q7" s="1579" t="s">
        <v>597</v>
      </c>
      <c r="R7" s="1579" t="s">
        <v>597</v>
      </c>
      <c r="S7" s="1579" t="s">
        <v>597</v>
      </c>
      <c r="T7" s="1579" t="s">
        <v>597</v>
      </c>
      <c r="U7" s="1579" t="s">
        <v>597</v>
      </c>
      <c r="V7" s="1579" t="s">
        <v>597</v>
      </c>
      <c r="W7" s="1579" t="s">
        <v>597</v>
      </c>
      <c r="X7" s="1579" t="s">
        <v>597</v>
      </c>
      <c r="Y7" s="1579" t="s">
        <v>597</v>
      </c>
    </row>
    <row r="8" spans="1:27">
      <c r="A8" s="886" t="s">
        <v>596</v>
      </c>
      <c r="B8" s="1965">
        <v>6</v>
      </c>
      <c r="C8" s="1569">
        <v>4</v>
      </c>
      <c r="D8" s="1569">
        <v>19</v>
      </c>
      <c r="E8" s="1569">
        <v>0</v>
      </c>
      <c r="F8" s="1569">
        <v>9</v>
      </c>
      <c r="G8" s="1569">
        <v>0</v>
      </c>
      <c r="H8" s="1569">
        <v>0</v>
      </c>
      <c r="I8" s="1569">
        <v>0</v>
      </c>
      <c r="J8" s="1569" t="s">
        <v>597</v>
      </c>
      <c r="K8" s="1569" t="s">
        <v>597</v>
      </c>
      <c r="L8" s="1569" t="s">
        <v>597</v>
      </c>
      <c r="M8" s="1569" t="s">
        <v>597</v>
      </c>
      <c r="N8" s="1820" t="s">
        <v>597</v>
      </c>
      <c r="O8" s="1569" t="s">
        <v>597</v>
      </c>
      <c r="P8" s="1569" t="s">
        <v>597</v>
      </c>
      <c r="Q8" s="1569" t="s">
        <v>597</v>
      </c>
      <c r="R8" s="1569" t="s">
        <v>597</v>
      </c>
      <c r="S8" s="1569" t="s">
        <v>597</v>
      </c>
      <c r="T8" s="1569" t="s">
        <v>597</v>
      </c>
      <c r="U8" s="1569" t="s">
        <v>597</v>
      </c>
      <c r="V8" s="1569" t="s">
        <v>597</v>
      </c>
      <c r="W8" s="1569" t="s">
        <v>597</v>
      </c>
      <c r="X8" s="1569" t="s">
        <v>597</v>
      </c>
      <c r="Y8" s="1569" t="s">
        <v>597</v>
      </c>
    </row>
    <row r="9" spans="1:27" ht="14.5" thickBot="1">
      <c r="A9" s="887" t="s">
        <v>598</v>
      </c>
      <c r="B9" s="1975">
        <v>0</v>
      </c>
      <c r="C9" s="2402">
        <v>0</v>
      </c>
      <c r="D9" s="2402">
        <v>0</v>
      </c>
      <c r="E9" s="2402">
        <v>0</v>
      </c>
      <c r="F9" s="2402">
        <v>0</v>
      </c>
      <c r="G9" s="2402">
        <v>0</v>
      </c>
      <c r="H9" s="2402">
        <v>0</v>
      </c>
      <c r="I9" s="2402">
        <v>1</v>
      </c>
      <c r="J9" s="2402">
        <v>0</v>
      </c>
      <c r="K9" s="2402">
        <v>0</v>
      </c>
      <c r="L9" s="2402">
        <v>1</v>
      </c>
      <c r="M9" s="2402">
        <v>0</v>
      </c>
      <c r="N9" s="2403">
        <v>0</v>
      </c>
      <c r="O9" s="2402">
        <v>0</v>
      </c>
      <c r="P9" s="2402" t="s">
        <v>597</v>
      </c>
      <c r="Q9" s="2402" t="s">
        <v>597</v>
      </c>
      <c r="R9" s="2402" t="s">
        <v>597</v>
      </c>
      <c r="S9" s="2402" t="s">
        <v>597</v>
      </c>
      <c r="T9" s="2402" t="s">
        <v>597</v>
      </c>
      <c r="U9" s="2402" t="s">
        <v>597</v>
      </c>
      <c r="V9" s="2402" t="s">
        <v>597</v>
      </c>
      <c r="W9" s="2402" t="s">
        <v>597</v>
      </c>
      <c r="X9" s="2402" t="s">
        <v>597</v>
      </c>
      <c r="Y9" s="2402" t="s">
        <v>597</v>
      </c>
    </row>
    <row r="10" spans="1:27" ht="17.5">
      <c r="A10" s="787" t="s">
        <v>599</v>
      </c>
      <c r="B10" s="1870">
        <v>1</v>
      </c>
      <c r="C10" s="1558">
        <v>1</v>
      </c>
      <c r="D10" s="1558">
        <v>1</v>
      </c>
      <c r="E10" s="1558">
        <v>0</v>
      </c>
      <c r="F10" s="1558">
        <v>1</v>
      </c>
      <c r="G10" s="1558">
        <v>0</v>
      </c>
      <c r="H10" s="1558">
        <v>0</v>
      </c>
      <c r="I10" s="1558">
        <v>1</v>
      </c>
      <c r="J10" s="1558">
        <v>0</v>
      </c>
      <c r="K10" s="1558">
        <v>0</v>
      </c>
      <c r="L10" s="1558">
        <v>1</v>
      </c>
      <c r="M10" s="1558">
        <v>0</v>
      </c>
      <c r="N10" s="2400">
        <v>0</v>
      </c>
      <c r="O10" s="1558">
        <v>0</v>
      </c>
      <c r="P10" s="1558" t="s">
        <v>597</v>
      </c>
      <c r="Q10" s="1558" t="s">
        <v>597</v>
      </c>
      <c r="R10" s="1558" t="s">
        <v>597</v>
      </c>
      <c r="S10" s="1558" t="s">
        <v>597</v>
      </c>
      <c r="T10" s="1558" t="s">
        <v>597</v>
      </c>
      <c r="U10" s="1558" t="s">
        <v>597</v>
      </c>
      <c r="V10" s="1558" t="s">
        <v>597</v>
      </c>
      <c r="W10" s="1558" t="s">
        <v>597</v>
      </c>
      <c r="X10" s="1558" t="s">
        <v>597</v>
      </c>
      <c r="Y10" s="1558" t="s">
        <v>597</v>
      </c>
      <c r="AA10" s="495"/>
    </row>
    <row r="11" spans="1:27">
      <c r="A11" s="824"/>
      <c r="B11" s="1569"/>
      <c r="C11" s="1569"/>
      <c r="D11" s="1569"/>
      <c r="E11" s="1569"/>
      <c r="F11" s="1569"/>
      <c r="G11" s="1569"/>
      <c r="H11" s="1569"/>
      <c r="I11" s="1569"/>
      <c r="J11" s="1569"/>
      <c r="K11" s="1569"/>
      <c r="L11" s="1569"/>
      <c r="M11" s="1569"/>
      <c r="N11" s="1820"/>
      <c r="O11" s="1569"/>
      <c r="P11" s="1569"/>
      <c r="Q11" s="1569"/>
      <c r="R11" s="1569"/>
      <c r="S11" s="1569"/>
      <c r="T11" s="1569"/>
      <c r="U11" s="1569"/>
      <c r="V11" s="1569"/>
      <c r="W11" s="1569"/>
      <c r="X11" s="1569"/>
      <c r="Y11" s="1569"/>
    </row>
    <row r="12" spans="1:27">
      <c r="A12" s="885" t="s">
        <v>241</v>
      </c>
      <c r="B12" s="1579">
        <v>1714</v>
      </c>
      <c r="C12" s="1579">
        <v>2314</v>
      </c>
      <c r="D12" s="1579">
        <v>1971</v>
      </c>
      <c r="E12" s="1579">
        <v>1645</v>
      </c>
      <c r="F12" s="1579">
        <v>1674</v>
      </c>
      <c r="G12" s="1579">
        <v>2007</v>
      </c>
      <c r="H12" s="1579">
        <v>1890</v>
      </c>
      <c r="I12" s="1579">
        <v>912</v>
      </c>
      <c r="J12" s="1579">
        <v>441</v>
      </c>
      <c r="K12" s="1579">
        <v>495</v>
      </c>
      <c r="L12" s="1579">
        <v>609</v>
      </c>
      <c r="M12" s="1579">
        <v>875</v>
      </c>
      <c r="N12" s="2401">
        <v>555</v>
      </c>
      <c r="O12" s="1579">
        <v>0</v>
      </c>
      <c r="P12" s="1579" t="s">
        <v>597</v>
      </c>
      <c r="Q12" s="1579" t="s">
        <v>597</v>
      </c>
      <c r="R12" s="1579">
        <v>0</v>
      </c>
      <c r="S12" s="1579">
        <v>121</v>
      </c>
      <c r="T12" s="1579">
        <v>92</v>
      </c>
      <c r="U12" s="1579" t="s">
        <v>597</v>
      </c>
      <c r="V12" s="1579" t="s">
        <v>597</v>
      </c>
      <c r="W12" s="1579">
        <v>50</v>
      </c>
      <c r="X12" s="1579" t="s">
        <v>597</v>
      </c>
      <c r="Y12" s="1579" t="s">
        <v>597</v>
      </c>
    </row>
    <row r="13" spans="1:27">
      <c r="A13" s="886" t="s">
        <v>600</v>
      </c>
      <c r="B13" s="1965">
        <v>34</v>
      </c>
      <c r="C13" s="1569">
        <v>26</v>
      </c>
      <c r="D13" s="1569">
        <v>43</v>
      </c>
      <c r="E13" s="1569">
        <v>51</v>
      </c>
      <c r="F13" s="1569">
        <v>38</v>
      </c>
      <c r="G13" s="1569">
        <v>64</v>
      </c>
      <c r="H13" s="1569">
        <v>35</v>
      </c>
      <c r="I13" s="1569">
        <v>0</v>
      </c>
      <c r="J13" s="1569">
        <v>0</v>
      </c>
      <c r="K13" s="1569">
        <v>0</v>
      </c>
      <c r="L13" s="1569">
        <v>18</v>
      </c>
      <c r="M13" s="1569">
        <v>50</v>
      </c>
      <c r="N13" s="1820">
        <v>0</v>
      </c>
      <c r="O13" s="1569">
        <v>0</v>
      </c>
      <c r="P13" s="1569" t="s">
        <v>597</v>
      </c>
      <c r="Q13" s="1569" t="s">
        <v>597</v>
      </c>
      <c r="R13" s="1569">
        <v>0</v>
      </c>
      <c r="S13" s="1569">
        <v>0</v>
      </c>
      <c r="T13" s="1569">
        <v>0</v>
      </c>
      <c r="U13" s="1569" t="s">
        <v>597</v>
      </c>
      <c r="V13" s="1569" t="s">
        <v>597</v>
      </c>
      <c r="W13" s="1569">
        <v>18</v>
      </c>
      <c r="X13" s="1569" t="s">
        <v>597</v>
      </c>
      <c r="Y13" s="1569" t="s">
        <v>597</v>
      </c>
    </row>
    <row r="14" spans="1:27">
      <c r="A14" s="886" t="s">
        <v>601</v>
      </c>
      <c r="B14" s="1965">
        <v>10</v>
      </c>
      <c r="C14" s="1569">
        <v>9</v>
      </c>
      <c r="D14" s="1569">
        <v>14</v>
      </c>
      <c r="E14" s="1569">
        <v>21</v>
      </c>
      <c r="F14" s="1569">
        <v>23</v>
      </c>
      <c r="G14" s="1569">
        <v>34</v>
      </c>
      <c r="H14" s="1569">
        <v>21</v>
      </c>
      <c r="I14" s="1569">
        <v>0</v>
      </c>
      <c r="J14" s="1569">
        <v>0</v>
      </c>
      <c r="K14" s="1569">
        <v>0</v>
      </c>
      <c r="L14" s="1569">
        <v>0</v>
      </c>
      <c r="M14" s="1569">
        <v>0</v>
      </c>
      <c r="N14" s="1820">
        <v>0</v>
      </c>
      <c r="O14" s="1569">
        <v>0</v>
      </c>
      <c r="P14" s="1569">
        <v>0</v>
      </c>
      <c r="Q14" s="1569">
        <v>0</v>
      </c>
      <c r="R14" s="1569" t="s">
        <v>597</v>
      </c>
      <c r="S14" s="1569" t="s">
        <v>597</v>
      </c>
      <c r="T14" s="1569" t="s">
        <v>597</v>
      </c>
      <c r="U14" s="1569" t="s">
        <v>597</v>
      </c>
      <c r="V14" s="1569" t="s">
        <v>597</v>
      </c>
      <c r="W14" s="1569" t="s">
        <v>597</v>
      </c>
      <c r="X14" s="1569" t="s">
        <v>597</v>
      </c>
      <c r="Y14" s="1569" t="s">
        <v>597</v>
      </c>
    </row>
    <row r="15" spans="1:27">
      <c r="A15" s="886" t="s">
        <v>602</v>
      </c>
      <c r="B15" s="1965">
        <v>57</v>
      </c>
      <c r="C15" s="1569">
        <v>48</v>
      </c>
      <c r="D15" s="1569">
        <v>53</v>
      </c>
      <c r="E15" s="1569">
        <v>56</v>
      </c>
      <c r="F15" s="1569">
        <v>30</v>
      </c>
      <c r="G15" s="1569">
        <v>24</v>
      </c>
      <c r="H15" s="1569">
        <v>0</v>
      </c>
      <c r="I15" s="1569">
        <v>0</v>
      </c>
      <c r="J15" s="1569">
        <v>0</v>
      </c>
      <c r="K15" s="1569">
        <v>0</v>
      </c>
      <c r="L15" s="1569">
        <v>0</v>
      </c>
      <c r="M15" s="1569">
        <v>0</v>
      </c>
      <c r="N15" s="1820">
        <v>8</v>
      </c>
      <c r="O15" s="1569">
        <v>0</v>
      </c>
      <c r="P15" s="1569" t="s">
        <v>597</v>
      </c>
      <c r="Q15" s="1569" t="s">
        <v>597</v>
      </c>
      <c r="R15" s="1569" t="s">
        <v>597</v>
      </c>
      <c r="S15" s="1569" t="s">
        <v>597</v>
      </c>
      <c r="T15" s="1569" t="s">
        <v>597</v>
      </c>
      <c r="U15" s="1569" t="s">
        <v>597</v>
      </c>
      <c r="V15" s="1569" t="s">
        <v>597</v>
      </c>
      <c r="W15" s="1569" t="s">
        <v>597</v>
      </c>
      <c r="X15" s="1569" t="s">
        <v>597</v>
      </c>
      <c r="Y15" s="1569" t="s">
        <v>597</v>
      </c>
    </row>
    <row r="16" spans="1:27">
      <c r="A16" s="886" t="s">
        <v>603</v>
      </c>
      <c r="B16" s="1965">
        <v>118</v>
      </c>
      <c r="C16" s="1569">
        <v>140</v>
      </c>
      <c r="D16" s="1569">
        <v>132</v>
      </c>
      <c r="E16" s="1569">
        <v>81</v>
      </c>
      <c r="F16" s="1569">
        <v>113</v>
      </c>
      <c r="G16" s="1569">
        <v>0</v>
      </c>
      <c r="H16" s="1569">
        <v>0</v>
      </c>
      <c r="I16" s="1569">
        <v>0</v>
      </c>
      <c r="J16" s="1569">
        <v>0</v>
      </c>
      <c r="K16" s="1569">
        <v>61</v>
      </c>
      <c r="L16" s="1569">
        <v>0</v>
      </c>
      <c r="M16" s="1569">
        <v>38</v>
      </c>
      <c r="N16" s="1820">
        <v>0</v>
      </c>
      <c r="O16" s="1569">
        <v>0</v>
      </c>
      <c r="P16" s="1569" t="s">
        <v>597</v>
      </c>
      <c r="Q16" s="1569" t="s">
        <v>597</v>
      </c>
      <c r="R16" s="1569" t="s">
        <v>597</v>
      </c>
      <c r="S16" s="1569" t="s">
        <v>597</v>
      </c>
      <c r="T16" s="1569" t="s">
        <v>597</v>
      </c>
      <c r="U16" s="1569" t="s">
        <v>597</v>
      </c>
      <c r="V16" s="1569" t="s">
        <v>597</v>
      </c>
      <c r="W16" s="1569" t="s">
        <v>597</v>
      </c>
      <c r="X16" s="1569" t="s">
        <v>597</v>
      </c>
      <c r="Y16" s="1569" t="s">
        <v>597</v>
      </c>
    </row>
    <row r="17" spans="1:25">
      <c r="A17" s="886" t="s">
        <v>604</v>
      </c>
      <c r="B17" s="1965">
        <v>227</v>
      </c>
      <c r="C17" s="1569">
        <v>355</v>
      </c>
      <c r="D17" s="1569">
        <v>288</v>
      </c>
      <c r="E17" s="1569">
        <v>248</v>
      </c>
      <c r="F17" s="1569">
        <v>174</v>
      </c>
      <c r="G17" s="1569">
        <v>241</v>
      </c>
      <c r="H17" s="1569">
        <v>255</v>
      </c>
      <c r="I17" s="1569">
        <v>182</v>
      </c>
      <c r="J17" s="1569" t="s">
        <v>597</v>
      </c>
      <c r="K17" s="1569" t="s">
        <v>597</v>
      </c>
      <c r="L17" s="1569" t="s">
        <v>597</v>
      </c>
      <c r="M17" s="1569" t="s">
        <v>597</v>
      </c>
      <c r="N17" s="1820" t="s">
        <v>597</v>
      </c>
      <c r="O17" s="1569" t="s">
        <v>597</v>
      </c>
      <c r="P17" s="1569" t="s">
        <v>597</v>
      </c>
      <c r="Q17" s="1569" t="s">
        <v>597</v>
      </c>
      <c r="R17" s="1569" t="s">
        <v>597</v>
      </c>
      <c r="S17" s="1569" t="s">
        <v>597</v>
      </c>
      <c r="T17" s="1569" t="s">
        <v>597</v>
      </c>
      <c r="U17" s="1569" t="s">
        <v>597</v>
      </c>
      <c r="V17" s="1569" t="s">
        <v>597</v>
      </c>
      <c r="W17" s="1569" t="s">
        <v>597</v>
      </c>
      <c r="X17" s="1569" t="s">
        <v>597</v>
      </c>
      <c r="Y17" s="1569" t="s">
        <v>597</v>
      </c>
    </row>
    <row r="18" spans="1:25">
      <c r="A18" s="886" t="s">
        <v>605</v>
      </c>
      <c r="B18" s="1965">
        <v>27</v>
      </c>
      <c r="C18" s="1569">
        <v>43</v>
      </c>
      <c r="D18" s="1569">
        <v>44</v>
      </c>
      <c r="E18" s="1569">
        <v>33</v>
      </c>
      <c r="F18" s="1569">
        <v>40</v>
      </c>
      <c r="G18" s="1569">
        <v>79</v>
      </c>
      <c r="H18" s="1569">
        <v>0</v>
      </c>
      <c r="I18" s="1569">
        <v>56</v>
      </c>
      <c r="J18" s="1569" t="s">
        <v>597</v>
      </c>
      <c r="K18" s="1569" t="s">
        <v>597</v>
      </c>
      <c r="L18" s="1569" t="s">
        <v>597</v>
      </c>
      <c r="M18" s="1569" t="s">
        <v>597</v>
      </c>
      <c r="N18" s="1820" t="s">
        <v>597</v>
      </c>
      <c r="O18" s="1569" t="s">
        <v>597</v>
      </c>
      <c r="P18" s="1569" t="s">
        <v>597</v>
      </c>
      <c r="Q18" s="1569" t="s">
        <v>597</v>
      </c>
      <c r="R18" s="1569" t="s">
        <v>597</v>
      </c>
      <c r="S18" s="1569" t="s">
        <v>597</v>
      </c>
      <c r="T18" s="1569" t="s">
        <v>597</v>
      </c>
      <c r="U18" s="1569" t="s">
        <v>597</v>
      </c>
      <c r="V18" s="1569" t="s">
        <v>597</v>
      </c>
      <c r="W18" s="1569" t="s">
        <v>597</v>
      </c>
      <c r="X18" s="1569" t="s">
        <v>597</v>
      </c>
      <c r="Y18" s="1569" t="s">
        <v>597</v>
      </c>
    </row>
    <row r="19" spans="1:25">
      <c r="A19" s="886" t="s">
        <v>606</v>
      </c>
      <c r="B19" s="1965">
        <v>184</v>
      </c>
      <c r="C19" s="1569">
        <v>185</v>
      </c>
      <c r="D19" s="1569">
        <v>164</v>
      </c>
      <c r="E19" s="1569">
        <v>167</v>
      </c>
      <c r="F19" s="1569">
        <v>153</v>
      </c>
      <c r="G19" s="1569">
        <v>222</v>
      </c>
      <c r="H19" s="1569">
        <v>200</v>
      </c>
      <c r="I19" s="1569">
        <v>41</v>
      </c>
      <c r="J19" s="1569" t="s">
        <v>597</v>
      </c>
      <c r="K19" s="1569" t="s">
        <v>597</v>
      </c>
      <c r="L19" s="1569" t="s">
        <v>597</v>
      </c>
      <c r="M19" s="1569" t="s">
        <v>597</v>
      </c>
      <c r="N19" s="1820" t="s">
        <v>597</v>
      </c>
      <c r="O19" s="1569" t="s">
        <v>597</v>
      </c>
      <c r="P19" s="1569" t="s">
        <v>597</v>
      </c>
      <c r="Q19" s="1569" t="s">
        <v>597</v>
      </c>
      <c r="R19" s="1569" t="s">
        <v>597</v>
      </c>
      <c r="S19" s="1569" t="s">
        <v>597</v>
      </c>
      <c r="T19" s="1569" t="s">
        <v>597</v>
      </c>
      <c r="U19" s="1569" t="s">
        <v>597</v>
      </c>
      <c r="V19" s="1569" t="s">
        <v>597</v>
      </c>
      <c r="W19" s="1569" t="s">
        <v>597</v>
      </c>
      <c r="X19" s="1569" t="s">
        <v>597</v>
      </c>
      <c r="Y19" s="1569" t="s">
        <v>597</v>
      </c>
    </row>
    <row r="20" spans="1:25">
      <c r="A20" s="886" t="s">
        <v>607</v>
      </c>
      <c r="B20" s="1965">
        <v>35</v>
      </c>
      <c r="C20" s="1569">
        <v>65</v>
      </c>
      <c r="D20" s="1569">
        <v>50</v>
      </c>
      <c r="E20" s="1569">
        <v>33</v>
      </c>
      <c r="F20" s="1569">
        <v>48</v>
      </c>
      <c r="G20" s="1569">
        <v>82</v>
      </c>
      <c r="H20" s="1569">
        <v>137</v>
      </c>
      <c r="I20" s="1569">
        <v>54</v>
      </c>
      <c r="J20" s="1569" t="s">
        <v>597</v>
      </c>
      <c r="K20" s="1569" t="s">
        <v>597</v>
      </c>
      <c r="L20" s="1569" t="s">
        <v>597</v>
      </c>
      <c r="M20" s="1569" t="s">
        <v>597</v>
      </c>
      <c r="N20" s="1820" t="s">
        <v>597</v>
      </c>
      <c r="O20" s="1569" t="s">
        <v>597</v>
      </c>
      <c r="P20" s="1569" t="s">
        <v>597</v>
      </c>
      <c r="Q20" s="1569" t="s">
        <v>597</v>
      </c>
      <c r="R20" s="1569" t="s">
        <v>597</v>
      </c>
      <c r="S20" s="1569" t="s">
        <v>597</v>
      </c>
      <c r="T20" s="1569" t="s">
        <v>597</v>
      </c>
      <c r="U20" s="1569" t="s">
        <v>597</v>
      </c>
      <c r="V20" s="1569" t="s">
        <v>597</v>
      </c>
      <c r="W20" s="1569" t="s">
        <v>597</v>
      </c>
      <c r="X20" s="1569" t="s">
        <v>597</v>
      </c>
      <c r="Y20" s="1569" t="s">
        <v>597</v>
      </c>
    </row>
    <row r="21" spans="1:25">
      <c r="A21" s="886" t="s">
        <v>608</v>
      </c>
      <c r="B21" s="1965">
        <v>145</v>
      </c>
      <c r="C21" s="1569">
        <v>112</v>
      </c>
      <c r="D21" s="1569">
        <v>75</v>
      </c>
      <c r="E21" s="1569">
        <v>67</v>
      </c>
      <c r="F21" s="1569">
        <v>111</v>
      </c>
      <c r="G21" s="1569">
        <v>160</v>
      </c>
      <c r="H21" s="1569">
        <v>155</v>
      </c>
      <c r="I21" s="1569">
        <v>71</v>
      </c>
      <c r="J21" s="1569">
        <v>0</v>
      </c>
      <c r="K21" s="1569">
        <v>0</v>
      </c>
      <c r="L21" s="1569">
        <v>55</v>
      </c>
      <c r="M21" s="1569">
        <v>0</v>
      </c>
      <c r="N21" s="1820">
        <v>86</v>
      </c>
      <c r="O21" s="1569">
        <v>0</v>
      </c>
      <c r="P21" s="1569" t="s">
        <v>597</v>
      </c>
      <c r="Q21" s="1569" t="s">
        <v>597</v>
      </c>
      <c r="R21" s="1569" t="s">
        <v>597</v>
      </c>
      <c r="S21" s="1569" t="s">
        <v>597</v>
      </c>
      <c r="T21" s="1569" t="s">
        <v>597</v>
      </c>
      <c r="U21" s="1569" t="s">
        <v>597</v>
      </c>
      <c r="V21" s="1569" t="s">
        <v>597</v>
      </c>
      <c r="W21" s="1569" t="s">
        <v>597</v>
      </c>
      <c r="X21" s="1569" t="s">
        <v>597</v>
      </c>
      <c r="Y21" s="1569" t="s">
        <v>597</v>
      </c>
    </row>
    <row r="22" spans="1:25">
      <c r="A22" s="886" t="s">
        <v>609</v>
      </c>
      <c r="B22" s="1965">
        <v>560</v>
      </c>
      <c r="C22" s="1569">
        <v>1093</v>
      </c>
      <c r="D22" s="1569">
        <v>838</v>
      </c>
      <c r="E22" s="1569">
        <v>720</v>
      </c>
      <c r="F22" s="1569">
        <v>742</v>
      </c>
      <c r="G22" s="1569">
        <v>999</v>
      </c>
      <c r="H22" s="1569">
        <v>944</v>
      </c>
      <c r="I22" s="1569">
        <v>431</v>
      </c>
      <c r="J22" s="1569">
        <v>175</v>
      </c>
      <c r="K22" s="1569">
        <v>221</v>
      </c>
      <c r="L22" s="1569">
        <v>269</v>
      </c>
      <c r="M22" s="1569">
        <v>391</v>
      </c>
      <c r="N22" s="1820">
        <v>317</v>
      </c>
      <c r="O22" s="1569">
        <v>0</v>
      </c>
      <c r="P22" s="1569" t="s">
        <v>597</v>
      </c>
      <c r="Q22" s="1569" t="s">
        <v>597</v>
      </c>
      <c r="R22" s="1569">
        <v>0</v>
      </c>
      <c r="S22" s="1569">
        <v>121</v>
      </c>
      <c r="T22" s="1569">
        <v>92</v>
      </c>
      <c r="U22" s="1569" t="s">
        <v>597</v>
      </c>
      <c r="V22" s="1569" t="s">
        <v>597</v>
      </c>
      <c r="W22" s="1569">
        <v>32</v>
      </c>
      <c r="X22" s="1569" t="s">
        <v>597</v>
      </c>
      <c r="Y22" s="1569" t="s">
        <v>597</v>
      </c>
    </row>
    <row r="23" spans="1:25">
      <c r="A23" s="886" t="s">
        <v>610</v>
      </c>
      <c r="B23" s="1965">
        <v>161</v>
      </c>
      <c r="C23" s="1569">
        <v>169</v>
      </c>
      <c r="D23" s="1569">
        <v>163</v>
      </c>
      <c r="E23" s="1569">
        <v>94</v>
      </c>
      <c r="F23" s="1569">
        <v>107</v>
      </c>
      <c r="G23" s="1569">
        <v>0</v>
      </c>
      <c r="H23" s="1569">
        <v>0</v>
      </c>
      <c r="I23" s="1569">
        <v>27</v>
      </c>
      <c r="J23" s="1569">
        <v>57</v>
      </c>
      <c r="K23" s="1569">
        <v>72</v>
      </c>
      <c r="L23" s="1569">
        <v>0</v>
      </c>
      <c r="M23" s="1569">
        <v>181</v>
      </c>
      <c r="N23" s="1820">
        <v>0</v>
      </c>
      <c r="O23" s="1569">
        <v>0</v>
      </c>
      <c r="P23" s="1569" t="s">
        <v>597</v>
      </c>
      <c r="Q23" s="1569" t="s">
        <v>597</v>
      </c>
      <c r="R23" s="1569" t="s">
        <v>597</v>
      </c>
      <c r="S23" s="1569" t="s">
        <v>597</v>
      </c>
      <c r="T23" s="1569" t="s">
        <v>597</v>
      </c>
      <c r="U23" s="1569" t="s">
        <v>597</v>
      </c>
      <c r="V23" s="1569" t="s">
        <v>597</v>
      </c>
      <c r="W23" s="1569" t="s">
        <v>597</v>
      </c>
      <c r="X23" s="1569" t="s">
        <v>597</v>
      </c>
      <c r="Y23" s="1569" t="s">
        <v>597</v>
      </c>
    </row>
    <row r="24" spans="1:25">
      <c r="A24" s="886" t="s">
        <v>611</v>
      </c>
      <c r="B24" s="1965">
        <v>35</v>
      </c>
      <c r="C24" s="1569">
        <v>28</v>
      </c>
      <c r="D24" s="1569">
        <v>16</v>
      </c>
      <c r="E24" s="1569">
        <v>0</v>
      </c>
      <c r="F24" s="1569">
        <v>0</v>
      </c>
      <c r="G24" s="1569">
        <v>0</v>
      </c>
      <c r="H24" s="1569">
        <v>0</v>
      </c>
      <c r="I24" s="1569">
        <v>0</v>
      </c>
      <c r="J24" s="1569" t="s">
        <v>597</v>
      </c>
      <c r="K24" s="1569" t="s">
        <v>597</v>
      </c>
      <c r="L24" s="1569" t="s">
        <v>597</v>
      </c>
      <c r="M24" s="1569" t="s">
        <v>597</v>
      </c>
      <c r="N24" s="1820" t="s">
        <v>597</v>
      </c>
      <c r="O24" s="1569" t="s">
        <v>597</v>
      </c>
      <c r="P24" s="1569" t="s">
        <v>597</v>
      </c>
      <c r="Q24" s="1569" t="s">
        <v>597</v>
      </c>
      <c r="R24" s="1569" t="s">
        <v>597</v>
      </c>
      <c r="S24" s="1569" t="s">
        <v>597</v>
      </c>
      <c r="T24" s="1569" t="s">
        <v>597</v>
      </c>
      <c r="U24" s="1569" t="s">
        <v>597</v>
      </c>
      <c r="V24" s="1569" t="s">
        <v>597</v>
      </c>
      <c r="W24" s="1569" t="s">
        <v>597</v>
      </c>
      <c r="X24" s="1569" t="s">
        <v>597</v>
      </c>
      <c r="Y24" s="1569" t="s">
        <v>597</v>
      </c>
    </row>
    <row r="25" spans="1:25" ht="14.5" thickBot="1">
      <c r="A25" s="887" t="s">
        <v>612</v>
      </c>
      <c r="B25" s="1975">
        <v>121</v>
      </c>
      <c r="C25" s="2402">
        <v>124</v>
      </c>
      <c r="D25" s="2402">
        <v>91</v>
      </c>
      <c r="E25" s="2402">
        <v>74</v>
      </c>
      <c r="F25" s="2402">
        <v>95</v>
      </c>
      <c r="G25" s="2402">
        <v>102</v>
      </c>
      <c r="H25" s="2402">
        <v>143</v>
      </c>
      <c r="I25" s="2402">
        <v>50</v>
      </c>
      <c r="J25" s="2402">
        <v>47</v>
      </c>
      <c r="K25" s="2402">
        <v>48</v>
      </c>
      <c r="L25" s="2402">
        <v>50</v>
      </c>
      <c r="M25" s="2402">
        <v>53</v>
      </c>
      <c r="N25" s="2403">
        <v>44</v>
      </c>
      <c r="O25" s="2402">
        <v>0</v>
      </c>
      <c r="P25" s="2402" t="s">
        <v>597</v>
      </c>
      <c r="Q25" s="2402" t="s">
        <v>597</v>
      </c>
      <c r="R25" s="2402" t="s">
        <v>597</v>
      </c>
      <c r="S25" s="2402" t="s">
        <v>597</v>
      </c>
      <c r="T25" s="2402" t="s">
        <v>597</v>
      </c>
      <c r="U25" s="2402" t="s">
        <v>597</v>
      </c>
      <c r="V25" s="2402" t="s">
        <v>597</v>
      </c>
      <c r="W25" s="2402" t="s">
        <v>597</v>
      </c>
      <c r="X25" s="2402" t="s">
        <v>597</v>
      </c>
      <c r="Y25" s="2402" t="s">
        <v>597</v>
      </c>
    </row>
    <row r="26" spans="1:25">
      <c r="A26" s="787" t="s">
        <v>599</v>
      </c>
      <c r="B26" s="1870">
        <v>13</v>
      </c>
      <c r="C26" s="1558">
        <v>13</v>
      </c>
      <c r="D26" s="1558">
        <v>13</v>
      </c>
      <c r="E26" s="1558">
        <v>12</v>
      </c>
      <c r="F26" s="1558">
        <v>12</v>
      </c>
      <c r="G26" s="1558">
        <v>10</v>
      </c>
      <c r="H26" s="1558">
        <v>8</v>
      </c>
      <c r="I26" s="1558">
        <v>8</v>
      </c>
      <c r="J26" s="1558">
        <v>7</v>
      </c>
      <c r="K26" s="1558">
        <v>6</v>
      </c>
      <c r="L26" s="1558">
        <v>7</v>
      </c>
      <c r="M26" s="1558">
        <v>7</v>
      </c>
      <c r="N26" s="2400">
        <v>6</v>
      </c>
      <c r="O26" s="1558">
        <v>0</v>
      </c>
      <c r="P26" s="1558" t="s">
        <v>597</v>
      </c>
      <c r="Q26" s="1558" t="s">
        <v>597</v>
      </c>
      <c r="R26" s="1558">
        <v>0</v>
      </c>
      <c r="S26" s="1558">
        <v>1</v>
      </c>
      <c r="T26" s="1558">
        <v>1</v>
      </c>
      <c r="U26" s="1558" t="s">
        <v>597</v>
      </c>
      <c r="V26" s="1558" t="s">
        <v>597</v>
      </c>
      <c r="W26" s="1558">
        <v>2</v>
      </c>
      <c r="X26" s="1558" t="s">
        <v>597</v>
      </c>
      <c r="Y26" s="1558" t="s">
        <v>597</v>
      </c>
    </row>
    <row r="27" spans="1:25">
      <c r="A27" s="824"/>
      <c r="B27" s="1569"/>
      <c r="C27" s="1569"/>
      <c r="D27" s="1569"/>
      <c r="E27" s="1569"/>
      <c r="F27" s="1569"/>
      <c r="G27" s="1569"/>
      <c r="H27" s="1569"/>
      <c r="I27" s="1569"/>
      <c r="J27" s="1569"/>
      <c r="K27" s="1569"/>
      <c r="L27" s="1569"/>
      <c r="M27" s="1569"/>
      <c r="N27" s="1820"/>
      <c r="O27" s="1569"/>
      <c r="P27" s="1569"/>
      <c r="Q27" s="1569"/>
      <c r="R27" s="1569"/>
      <c r="S27" s="1569"/>
      <c r="T27" s="1569"/>
      <c r="U27" s="1569"/>
      <c r="V27" s="1569"/>
      <c r="W27" s="1569"/>
      <c r="X27" s="1569"/>
      <c r="Y27" s="1569"/>
    </row>
    <row r="28" spans="1:25">
      <c r="A28" s="885" t="s">
        <v>273</v>
      </c>
      <c r="B28" s="1579">
        <v>20</v>
      </c>
      <c r="C28" s="1579">
        <v>18</v>
      </c>
      <c r="D28" s="1579">
        <v>16</v>
      </c>
      <c r="E28" s="1579">
        <v>9</v>
      </c>
      <c r="F28" s="1579">
        <v>4</v>
      </c>
      <c r="G28" s="1579">
        <v>0</v>
      </c>
      <c r="H28" s="1579">
        <v>0</v>
      </c>
      <c r="I28" s="1579">
        <v>0</v>
      </c>
      <c r="J28" s="1579" t="s">
        <v>597</v>
      </c>
      <c r="K28" s="1579" t="s">
        <v>597</v>
      </c>
      <c r="L28" s="1579" t="s">
        <v>597</v>
      </c>
      <c r="M28" s="1579" t="s">
        <v>597</v>
      </c>
      <c r="N28" s="2401" t="s">
        <v>597</v>
      </c>
      <c r="O28" s="1579" t="s">
        <v>597</v>
      </c>
      <c r="P28" s="1579" t="s">
        <v>597</v>
      </c>
      <c r="Q28" s="1579" t="s">
        <v>597</v>
      </c>
      <c r="R28" s="1579" t="s">
        <v>597</v>
      </c>
      <c r="S28" s="1579" t="s">
        <v>597</v>
      </c>
      <c r="T28" s="1579" t="s">
        <v>597</v>
      </c>
      <c r="U28" s="1579" t="s">
        <v>597</v>
      </c>
      <c r="V28" s="1579" t="s">
        <v>597</v>
      </c>
      <c r="W28" s="1579" t="s">
        <v>597</v>
      </c>
      <c r="X28" s="1579" t="s">
        <v>597</v>
      </c>
      <c r="Y28" s="1579" t="s">
        <v>597</v>
      </c>
    </row>
    <row r="29" spans="1:25" ht="14.5" thickBot="1">
      <c r="A29" s="887" t="s">
        <v>613</v>
      </c>
      <c r="B29" s="1975">
        <v>20</v>
      </c>
      <c r="C29" s="2402">
        <v>18</v>
      </c>
      <c r="D29" s="2402">
        <v>16</v>
      </c>
      <c r="E29" s="2402">
        <v>9</v>
      </c>
      <c r="F29" s="2402">
        <v>4</v>
      </c>
      <c r="G29" s="2402">
        <v>0</v>
      </c>
      <c r="H29" s="2402">
        <v>0</v>
      </c>
      <c r="I29" s="2402">
        <v>0</v>
      </c>
      <c r="J29" s="2402" t="s">
        <v>597</v>
      </c>
      <c r="K29" s="2402" t="s">
        <v>597</v>
      </c>
      <c r="L29" s="2402" t="s">
        <v>597</v>
      </c>
      <c r="M29" s="2402" t="s">
        <v>597</v>
      </c>
      <c r="N29" s="2403" t="s">
        <v>597</v>
      </c>
      <c r="O29" s="2402" t="s">
        <v>597</v>
      </c>
      <c r="P29" s="2402" t="s">
        <v>597</v>
      </c>
      <c r="Q29" s="2402" t="s">
        <v>597</v>
      </c>
      <c r="R29" s="2402" t="s">
        <v>597</v>
      </c>
      <c r="S29" s="2402" t="s">
        <v>597</v>
      </c>
      <c r="T29" s="2402" t="s">
        <v>597</v>
      </c>
      <c r="U29" s="2402" t="s">
        <v>597</v>
      </c>
      <c r="V29" s="2402" t="s">
        <v>597</v>
      </c>
      <c r="W29" s="2402" t="s">
        <v>597</v>
      </c>
      <c r="X29" s="2402" t="s">
        <v>597</v>
      </c>
      <c r="Y29" s="2402" t="s">
        <v>597</v>
      </c>
    </row>
    <row r="30" spans="1:25">
      <c r="A30" s="787" t="s">
        <v>599</v>
      </c>
      <c r="B30" s="1870">
        <v>1</v>
      </c>
      <c r="C30" s="1558">
        <v>1</v>
      </c>
      <c r="D30" s="1558">
        <v>1</v>
      </c>
      <c r="E30" s="1558">
        <v>1</v>
      </c>
      <c r="F30" s="1558">
        <v>1</v>
      </c>
      <c r="G30" s="1558">
        <v>0</v>
      </c>
      <c r="H30" s="1558">
        <v>0</v>
      </c>
      <c r="I30" s="1558">
        <v>0</v>
      </c>
      <c r="J30" s="1558" t="s">
        <v>597</v>
      </c>
      <c r="K30" s="1558" t="s">
        <v>597</v>
      </c>
      <c r="L30" s="1558" t="s">
        <v>597</v>
      </c>
      <c r="M30" s="1558" t="s">
        <v>597</v>
      </c>
      <c r="N30" s="2400" t="s">
        <v>597</v>
      </c>
      <c r="O30" s="1558" t="s">
        <v>597</v>
      </c>
      <c r="P30" s="1558" t="s">
        <v>597</v>
      </c>
      <c r="Q30" s="1558" t="s">
        <v>597</v>
      </c>
      <c r="R30" s="1558" t="s">
        <v>597</v>
      </c>
      <c r="S30" s="1558" t="s">
        <v>597</v>
      </c>
      <c r="T30" s="1558" t="s">
        <v>597</v>
      </c>
      <c r="U30" s="1558" t="s">
        <v>597</v>
      </c>
      <c r="V30" s="1558" t="s">
        <v>597</v>
      </c>
      <c r="W30" s="1558" t="s">
        <v>597</v>
      </c>
      <c r="X30" s="1558" t="s">
        <v>597</v>
      </c>
      <c r="Y30" s="1558" t="s">
        <v>597</v>
      </c>
    </row>
    <row r="31" spans="1:25">
      <c r="A31" s="4657" t="s">
        <v>614</v>
      </c>
      <c r="B31" s="4658"/>
      <c r="C31" s="4658"/>
      <c r="D31" s="4658"/>
      <c r="E31" s="4658"/>
      <c r="F31" s="4658"/>
      <c r="G31" s="4658"/>
      <c r="H31" s="4658"/>
      <c r="I31" s="4658"/>
      <c r="J31" s="4658"/>
      <c r="K31" s="4658"/>
      <c r="L31" s="4658"/>
      <c r="M31" s="4658"/>
      <c r="N31" s="4658"/>
      <c r="O31" s="4658"/>
      <c r="P31" s="4658"/>
      <c r="Q31" s="4658"/>
      <c r="R31" s="4658"/>
      <c r="S31" s="4658"/>
      <c r="T31" s="4658"/>
      <c r="U31" s="4658"/>
      <c r="V31" s="4658"/>
      <c r="W31" s="4658"/>
      <c r="X31" s="4658"/>
      <c r="Y31" s="4659"/>
    </row>
    <row r="32" spans="1:25">
      <c r="A32" s="4660" t="s">
        <v>615</v>
      </c>
      <c r="B32" s="4661"/>
      <c r="C32" s="4661"/>
      <c r="D32" s="4661"/>
      <c r="E32" s="4661"/>
      <c r="F32" s="4661"/>
      <c r="G32" s="4661"/>
      <c r="H32" s="4661"/>
      <c r="I32" s="4661"/>
      <c r="J32" s="4661"/>
      <c r="K32" s="4661"/>
      <c r="L32" s="4661"/>
      <c r="M32" s="4661"/>
      <c r="N32" s="4661"/>
      <c r="O32" s="4661"/>
      <c r="P32" s="4661"/>
      <c r="Q32" s="4661"/>
      <c r="R32" s="4661"/>
      <c r="S32" s="4661"/>
      <c r="T32" s="4661"/>
      <c r="U32" s="4661"/>
      <c r="V32" s="4661"/>
      <c r="W32" s="4661"/>
      <c r="X32" s="4661"/>
      <c r="Y32" s="4662"/>
    </row>
    <row r="33" spans="1:25">
      <c r="A33" s="4660" t="s">
        <v>616</v>
      </c>
      <c r="B33" s="4661"/>
      <c r="C33" s="4661"/>
      <c r="D33" s="4661"/>
      <c r="E33" s="4661"/>
      <c r="F33" s="4661"/>
      <c r="G33" s="4661"/>
      <c r="H33" s="4661"/>
      <c r="I33" s="4661"/>
      <c r="J33" s="4661"/>
      <c r="K33" s="4661"/>
      <c r="L33" s="4661"/>
      <c r="M33" s="4661"/>
      <c r="N33" s="4661"/>
      <c r="O33" s="4661"/>
      <c r="P33" s="4661"/>
      <c r="Q33" s="4661"/>
      <c r="R33" s="4661"/>
      <c r="S33" s="4661"/>
      <c r="T33" s="4661"/>
      <c r="U33" s="4661"/>
      <c r="V33" s="4661"/>
      <c r="W33" s="4661"/>
      <c r="X33" s="4661"/>
      <c r="Y33" s="4662"/>
    </row>
    <row r="34" spans="1:25">
      <c r="A34" s="4660" t="s">
        <v>617</v>
      </c>
      <c r="B34" s="4661"/>
      <c r="C34" s="4661"/>
      <c r="D34" s="4661"/>
      <c r="E34" s="4661"/>
      <c r="F34" s="4661"/>
      <c r="G34" s="4661"/>
      <c r="H34" s="4661"/>
      <c r="I34" s="4661"/>
      <c r="J34" s="4661"/>
      <c r="K34" s="4661"/>
      <c r="L34" s="4661"/>
      <c r="M34" s="4661"/>
      <c r="N34" s="4661"/>
      <c r="O34" s="4661"/>
      <c r="P34" s="4661"/>
      <c r="Q34" s="4661"/>
      <c r="R34" s="4661"/>
      <c r="S34" s="4661"/>
      <c r="T34" s="4661"/>
      <c r="U34" s="4661"/>
      <c r="V34" s="4661"/>
      <c r="W34" s="4661"/>
      <c r="X34" s="4661"/>
      <c r="Y34" s="4662"/>
    </row>
    <row r="35" spans="1:25">
      <c r="A35" s="4660" t="s">
        <v>618</v>
      </c>
      <c r="B35" s="4661"/>
      <c r="C35" s="4661"/>
      <c r="D35" s="4661"/>
      <c r="E35" s="4661"/>
      <c r="F35" s="4661"/>
      <c r="G35" s="4661"/>
      <c r="H35" s="4661"/>
      <c r="I35" s="4661"/>
      <c r="J35" s="4661"/>
      <c r="K35" s="4661"/>
      <c r="L35" s="4661"/>
      <c r="M35" s="4661"/>
      <c r="N35" s="4661"/>
      <c r="O35" s="4661"/>
      <c r="P35" s="4661"/>
      <c r="Q35" s="4661"/>
      <c r="R35" s="4661"/>
      <c r="S35" s="4661"/>
      <c r="T35" s="4661"/>
      <c r="U35" s="4661"/>
      <c r="V35" s="4661"/>
      <c r="W35" s="4661"/>
      <c r="X35" s="4661"/>
      <c r="Y35" s="4662"/>
    </row>
    <row r="36" spans="1:25">
      <c r="A36" s="4660" t="s">
        <v>619</v>
      </c>
      <c r="B36" s="4661"/>
      <c r="C36" s="4661"/>
      <c r="D36" s="4661"/>
      <c r="E36" s="4661"/>
      <c r="F36" s="4661"/>
      <c r="G36" s="4661"/>
      <c r="H36" s="4661"/>
      <c r="I36" s="4661"/>
      <c r="J36" s="4661"/>
      <c r="K36" s="4661"/>
      <c r="L36" s="4661"/>
      <c r="M36" s="4661"/>
      <c r="N36" s="4661"/>
      <c r="O36" s="4661"/>
      <c r="P36" s="4661"/>
      <c r="Q36" s="4661"/>
      <c r="R36" s="4661"/>
      <c r="S36" s="4661"/>
      <c r="T36" s="4661"/>
      <c r="U36" s="4661"/>
      <c r="V36" s="4661"/>
      <c r="W36" s="4661"/>
      <c r="X36" s="4661"/>
      <c r="Y36" s="4662"/>
    </row>
    <row r="37" spans="1:25">
      <c r="A37" s="4660" t="s">
        <v>620</v>
      </c>
      <c r="B37" s="4661"/>
      <c r="C37" s="4661"/>
      <c r="D37" s="4661"/>
      <c r="E37" s="4661"/>
      <c r="F37" s="4661"/>
      <c r="G37" s="4661"/>
      <c r="H37" s="4661"/>
      <c r="I37" s="4661"/>
      <c r="J37" s="4661"/>
      <c r="K37" s="4661"/>
      <c r="L37" s="4661"/>
      <c r="M37" s="4661"/>
      <c r="N37" s="4661"/>
      <c r="O37" s="4661"/>
      <c r="P37" s="4661"/>
      <c r="Q37" s="4661"/>
      <c r="R37" s="4661"/>
      <c r="S37" s="4661"/>
      <c r="T37" s="4661"/>
      <c r="U37" s="4661"/>
      <c r="V37" s="4661"/>
      <c r="W37" s="4661"/>
      <c r="X37" s="4661"/>
      <c r="Y37" s="4662"/>
    </row>
    <row r="38" spans="1:25">
      <c r="A38" s="4660" t="s">
        <v>621</v>
      </c>
      <c r="B38" s="4661"/>
      <c r="C38" s="4661"/>
      <c r="D38" s="4661"/>
      <c r="E38" s="4661"/>
      <c r="F38" s="4661"/>
      <c r="G38" s="4661"/>
      <c r="H38" s="4661"/>
      <c r="I38" s="4661"/>
      <c r="J38" s="4661"/>
      <c r="K38" s="4661"/>
      <c r="L38" s="4661"/>
      <c r="M38" s="4661"/>
      <c r="N38" s="4661"/>
      <c r="O38" s="4661"/>
      <c r="P38" s="4661"/>
      <c r="Q38" s="4661"/>
      <c r="R38" s="4661"/>
      <c r="S38" s="4661"/>
      <c r="T38" s="4661"/>
      <c r="U38" s="4661"/>
      <c r="V38" s="4661"/>
      <c r="W38" s="4661"/>
      <c r="X38" s="4661"/>
      <c r="Y38" s="4662"/>
    </row>
    <row r="39" spans="1:25">
      <c r="A39" s="4660" t="s">
        <v>622</v>
      </c>
      <c r="B39" s="4661"/>
      <c r="C39" s="4661"/>
      <c r="D39" s="4661"/>
      <c r="E39" s="4661"/>
      <c r="F39" s="4661"/>
      <c r="G39" s="4661"/>
      <c r="H39" s="4661"/>
      <c r="I39" s="4661"/>
      <c r="J39" s="4661"/>
      <c r="K39" s="4661"/>
      <c r="L39" s="4661"/>
      <c r="M39" s="4661"/>
      <c r="N39" s="4661"/>
      <c r="O39" s="4661"/>
      <c r="P39" s="4661"/>
      <c r="Q39" s="4661"/>
      <c r="R39" s="4661"/>
      <c r="S39" s="4661"/>
      <c r="T39" s="4661"/>
      <c r="U39" s="4661"/>
      <c r="V39" s="4661"/>
      <c r="W39" s="4661"/>
      <c r="X39" s="4661"/>
      <c r="Y39" s="4662"/>
    </row>
    <row r="40" spans="1:25">
      <c r="A40" s="4660" t="s">
        <v>623</v>
      </c>
      <c r="B40" s="4661"/>
      <c r="C40" s="4661"/>
      <c r="D40" s="4661"/>
      <c r="E40" s="4661"/>
      <c r="F40" s="4661"/>
      <c r="G40" s="4661"/>
      <c r="H40" s="4661"/>
      <c r="I40" s="4661"/>
      <c r="J40" s="4661"/>
      <c r="K40" s="4661"/>
      <c r="L40" s="4661"/>
      <c r="M40" s="4661"/>
      <c r="N40" s="4661"/>
      <c r="O40" s="4661"/>
      <c r="P40" s="4661"/>
      <c r="Q40" s="4661"/>
      <c r="R40" s="4661"/>
      <c r="S40" s="4661"/>
      <c r="T40" s="4661"/>
      <c r="U40" s="4661"/>
      <c r="V40" s="4661"/>
      <c r="W40" s="4661"/>
      <c r="X40" s="4661"/>
      <c r="Y40" s="4662"/>
    </row>
    <row r="41" spans="1:25">
      <c r="A41" s="4660" t="s">
        <v>624</v>
      </c>
      <c r="B41" s="4661"/>
      <c r="C41" s="4661"/>
      <c r="D41" s="4661"/>
      <c r="E41" s="4661"/>
      <c r="F41" s="4661"/>
      <c r="G41" s="4661"/>
      <c r="H41" s="4661"/>
      <c r="I41" s="4661"/>
      <c r="J41" s="4661"/>
      <c r="K41" s="4661"/>
      <c r="L41" s="4661"/>
      <c r="M41" s="4661"/>
      <c r="N41" s="4661"/>
      <c r="O41" s="4661"/>
      <c r="P41" s="4661"/>
      <c r="Q41" s="4661"/>
      <c r="R41" s="4661"/>
      <c r="S41" s="4661"/>
      <c r="T41" s="4661"/>
      <c r="U41" s="4661"/>
      <c r="V41" s="4661"/>
      <c r="W41" s="4661"/>
      <c r="X41" s="4661"/>
      <c r="Y41" s="4662"/>
    </row>
    <row r="42" spans="1:25">
      <c r="A42" s="4660" t="s">
        <v>625</v>
      </c>
      <c r="B42" s="4661"/>
      <c r="C42" s="4661"/>
      <c r="D42" s="4661"/>
      <c r="E42" s="4661"/>
      <c r="F42" s="4661"/>
      <c r="G42" s="4661"/>
      <c r="H42" s="4661"/>
      <c r="I42" s="4661"/>
      <c r="J42" s="4661"/>
      <c r="K42" s="4661"/>
      <c r="L42" s="4661"/>
      <c r="M42" s="4661"/>
      <c r="N42" s="4661"/>
      <c r="O42" s="4661"/>
      <c r="P42" s="4661"/>
      <c r="Q42" s="4661"/>
      <c r="R42" s="4661"/>
      <c r="S42" s="4661"/>
      <c r="T42" s="4661"/>
      <c r="U42" s="4661"/>
      <c r="V42" s="4661"/>
      <c r="W42" s="4661"/>
      <c r="X42" s="4661"/>
      <c r="Y42" s="4662"/>
    </row>
    <row r="43" spans="1:25">
      <c r="A43" s="4666" t="s">
        <v>626</v>
      </c>
      <c r="B43" s="4667"/>
      <c r="C43" s="4667"/>
      <c r="D43" s="4667"/>
      <c r="E43" s="4667"/>
      <c r="F43" s="4667"/>
      <c r="G43" s="4667"/>
      <c r="H43" s="4667"/>
      <c r="I43" s="4667"/>
      <c r="J43" s="4667"/>
      <c r="K43" s="4667"/>
      <c r="L43" s="4667"/>
      <c r="M43" s="4667"/>
      <c r="N43" s="4667"/>
      <c r="O43" s="4667"/>
      <c r="P43" s="4667"/>
      <c r="Q43" s="4667"/>
      <c r="R43" s="4667"/>
      <c r="S43" s="4667"/>
      <c r="T43" s="4667"/>
      <c r="U43" s="4667"/>
      <c r="V43" s="4667"/>
      <c r="W43" s="4667"/>
      <c r="X43" s="4667"/>
      <c r="Y43" s="4668"/>
    </row>
    <row r="44" spans="1:25">
      <c r="A44" s="11"/>
      <c r="B44" s="11"/>
      <c r="C44" s="11"/>
      <c r="D44" s="11"/>
      <c r="E44" s="11"/>
      <c r="F44" s="11"/>
      <c r="G44" s="11"/>
      <c r="H44" s="11"/>
      <c r="I44" s="11"/>
      <c r="J44" s="11"/>
      <c r="K44" s="11"/>
      <c r="L44" s="11"/>
      <c r="M44" s="11"/>
      <c r="N44" s="11"/>
      <c r="O44" s="11"/>
      <c r="P44" s="11"/>
      <c r="Q44" s="11"/>
      <c r="R44" s="11"/>
      <c r="S44" s="11"/>
      <c r="T44" s="11"/>
      <c r="U44" s="11"/>
      <c r="V44" s="11"/>
      <c r="W44" s="11"/>
      <c r="X44" s="11"/>
      <c r="Y44" s="11"/>
    </row>
    <row r="45" spans="1:25">
      <c r="A45" s="4669" t="s">
        <v>1662</v>
      </c>
      <c r="B45" s="4669"/>
      <c r="C45" s="4669"/>
      <c r="D45" s="4669"/>
      <c r="E45" s="4669"/>
      <c r="F45" s="4669"/>
      <c r="G45" s="4669"/>
      <c r="H45" s="4669"/>
      <c r="I45" s="4669"/>
      <c r="J45" s="4669"/>
      <c r="K45" s="4669"/>
      <c r="L45" s="4669"/>
      <c r="M45" s="4669"/>
      <c r="N45" s="4669"/>
      <c r="O45" s="4669"/>
      <c r="P45" s="4669"/>
      <c r="Q45" s="4669"/>
      <c r="R45" s="4669"/>
      <c r="S45" s="4669"/>
      <c r="T45" s="4669"/>
      <c r="U45" s="11"/>
      <c r="V45" s="11"/>
      <c r="W45" s="11"/>
      <c r="X45" s="11"/>
      <c r="Y45" s="11"/>
    </row>
    <row r="46" spans="1:25">
      <c r="A46" s="888"/>
      <c r="B46" s="888"/>
      <c r="C46" s="889"/>
      <c r="D46" s="889"/>
      <c r="E46" s="889"/>
      <c r="F46" s="889"/>
      <c r="G46" s="889"/>
      <c r="H46" s="889"/>
      <c r="I46" s="889"/>
      <c r="J46" s="889"/>
      <c r="K46" s="889"/>
      <c r="L46" s="889"/>
    </row>
    <row r="47" spans="1:25">
      <c r="A47" s="3858" t="s">
        <v>802</v>
      </c>
      <c r="B47" s="3858"/>
      <c r="C47" s="3858"/>
      <c r="D47" s="3858"/>
      <c r="E47" s="3858"/>
      <c r="F47" s="3858"/>
      <c r="G47" s="3858"/>
      <c r="H47" s="3858"/>
      <c r="I47" s="3858"/>
      <c r="J47" s="3858"/>
      <c r="K47" s="3858"/>
      <c r="L47" s="3858"/>
    </row>
    <row r="48" spans="1:25">
      <c r="A48" s="483"/>
      <c r="B48" s="483"/>
      <c r="C48" s="889"/>
      <c r="D48" s="889"/>
      <c r="E48" s="889"/>
      <c r="F48" s="889"/>
      <c r="G48" s="889"/>
      <c r="H48" s="889"/>
      <c r="I48" s="889"/>
      <c r="J48" s="889"/>
      <c r="K48" s="889"/>
      <c r="L48" s="889"/>
    </row>
    <row r="49" spans="1:12">
      <c r="A49" s="3858" t="s">
        <v>627</v>
      </c>
      <c r="B49" s="3858"/>
      <c r="C49" s="3858"/>
      <c r="D49" s="3858"/>
      <c r="E49" s="3858"/>
      <c r="F49" s="3858"/>
      <c r="G49" s="3858"/>
      <c r="H49" s="3858"/>
      <c r="I49" s="3858"/>
      <c r="J49" s="3858"/>
      <c r="K49" s="3858"/>
      <c r="L49" s="3858"/>
    </row>
    <row r="50" spans="1:12">
      <c r="A50" s="483"/>
      <c r="B50" s="483"/>
      <c r="C50" s="889"/>
      <c r="D50" s="889"/>
      <c r="E50" s="889"/>
      <c r="F50" s="889"/>
      <c r="G50" s="889"/>
      <c r="H50" s="889"/>
      <c r="I50" s="889"/>
      <c r="J50" s="889"/>
      <c r="K50" s="889"/>
      <c r="L50" s="889"/>
    </row>
    <row r="51" spans="1:12">
      <c r="A51" s="3858" t="s">
        <v>628</v>
      </c>
      <c r="B51" s="3858"/>
      <c r="C51" s="3858"/>
      <c r="D51" s="3858"/>
      <c r="E51" s="3858"/>
      <c r="F51" s="3858"/>
      <c r="G51" s="3858"/>
      <c r="H51" s="3858"/>
      <c r="I51" s="3858"/>
      <c r="J51" s="3858"/>
      <c r="K51" s="3858"/>
      <c r="L51" s="3858"/>
    </row>
    <row r="52" spans="1:12">
      <c r="A52" s="880"/>
      <c r="B52" s="880"/>
    </row>
    <row r="54" spans="1:12">
      <c r="B54" s="26"/>
    </row>
    <row r="55" spans="1:12">
      <c r="B55" s="26"/>
    </row>
    <row r="56" spans="1:12">
      <c r="B56" s="26"/>
    </row>
    <row r="57" spans="1:12">
      <c r="B57" s="26"/>
    </row>
    <row r="58" spans="1:12">
      <c r="B58" s="26"/>
    </row>
    <row r="59" spans="1:12">
      <c r="B59" s="26"/>
    </row>
    <row r="60" spans="1:12">
      <c r="B60" s="26"/>
    </row>
    <row r="61" spans="1:12">
      <c r="B61" s="26"/>
    </row>
    <row r="62" spans="1:12">
      <c r="B62" s="26"/>
    </row>
    <row r="63" spans="1:12">
      <c r="B63" s="26"/>
    </row>
    <row r="64" spans="1:12">
      <c r="B64" s="26"/>
    </row>
    <row r="65" spans="2:2">
      <c r="B65" s="26"/>
    </row>
    <row r="66" spans="2:2">
      <c r="B66" s="26"/>
    </row>
  </sheetData>
  <mergeCells count="20">
    <mergeCell ref="A49:L49"/>
    <mergeCell ref="A51:L51"/>
    <mergeCell ref="A41:Y41"/>
    <mergeCell ref="A42:Y42"/>
    <mergeCell ref="A43:Y43"/>
    <mergeCell ref="A45:T45"/>
    <mergeCell ref="A47:L47"/>
    <mergeCell ref="A39:Y39"/>
    <mergeCell ref="A40:Y40"/>
    <mergeCell ref="A34:Y34"/>
    <mergeCell ref="A35:Y35"/>
    <mergeCell ref="A36:Y36"/>
    <mergeCell ref="A37:Y37"/>
    <mergeCell ref="A38:Y38"/>
    <mergeCell ref="A1:Y1"/>
    <mergeCell ref="A3:A4"/>
    <mergeCell ref="A31:Y31"/>
    <mergeCell ref="A32:Y32"/>
    <mergeCell ref="A33:Y33"/>
    <mergeCell ref="B3:Y3"/>
  </mergeCells>
  <pageMargins left="0" right="0" top="0" bottom="0"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342"/>
  <sheetViews>
    <sheetView topLeftCell="F1" workbookViewId="0">
      <selection sqref="A1:N1"/>
    </sheetView>
  </sheetViews>
  <sheetFormatPr defaultColWidth="8.58203125" defaultRowHeight="13"/>
  <cols>
    <col min="1" max="1" width="8.58203125" style="1362" customWidth="1"/>
    <col min="2" max="2" width="15.33203125" style="1363" customWidth="1"/>
    <col min="3" max="3" width="33.33203125" style="1363" customWidth="1"/>
    <col min="4" max="4" width="17.83203125" style="1363" customWidth="1"/>
    <col min="5" max="5" width="59.83203125" style="1364" customWidth="1"/>
    <col min="6" max="14" width="10.83203125" style="1363" customWidth="1"/>
    <col min="15" max="16384" width="8.58203125" style="515"/>
  </cols>
  <sheetData>
    <row r="1" spans="1:15" ht="25">
      <c r="A1" s="3942" t="s">
        <v>1878</v>
      </c>
      <c r="B1" s="3942"/>
      <c r="C1" s="3942"/>
      <c r="D1" s="3942"/>
      <c r="E1" s="3942"/>
      <c r="F1" s="3942"/>
      <c r="G1" s="3942"/>
      <c r="H1" s="3942"/>
      <c r="I1" s="3942"/>
      <c r="J1" s="3942"/>
      <c r="K1" s="3942"/>
      <c r="L1" s="3942"/>
      <c r="M1" s="3942"/>
      <c r="N1" s="3942"/>
      <c r="O1" s="1475"/>
    </row>
    <row r="2" spans="1:15" ht="13.5" thickBot="1"/>
    <row r="3" spans="1:15" ht="17.5">
      <c r="A3" s="3944" t="s">
        <v>122</v>
      </c>
      <c r="B3" s="3947" t="s">
        <v>37</v>
      </c>
      <c r="C3" s="3947" t="s">
        <v>38</v>
      </c>
      <c r="D3" s="3947" t="s">
        <v>149</v>
      </c>
      <c r="E3" s="3949" t="s">
        <v>1613</v>
      </c>
      <c r="F3" s="3923" t="s">
        <v>1270</v>
      </c>
      <c r="G3" s="3924"/>
      <c r="H3" s="3924"/>
      <c r="I3" s="3924"/>
      <c r="J3" s="3924"/>
      <c r="K3" s="3924"/>
      <c r="L3" s="3924"/>
      <c r="M3" s="3924"/>
      <c r="N3" s="3925"/>
      <c r="O3" s="495"/>
    </row>
    <row r="4" spans="1:15" ht="17.5">
      <c r="A4" s="3945"/>
      <c r="B4" s="3904"/>
      <c r="C4" s="3904"/>
      <c r="D4" s="3904"/>
      <c r="E4" s="3907"/>
      <c r="F4" s="3926" t="s">
        <v>1744</v>
      </c>
      <c r="G4" s="3927"/>
      <c r="H4" s="3928"/>
      <c r="I4" s="3929" t="s">
        <v>1745</v>
      </c>
      <c r="J4" s="3927"/>
      <c r="K4" s="3930"/>
      <c r="L4" s="3926" t="s">
        <v>1746</v>
      </c>
      <c r="M4" s="3927"/>
      <c r="N4" s="3931"/>
      <c r="O4" s="495"/>
    </row>
    <row r="5" spans="1:15" ht="27.5">
      <c r="A5" s="3945"/>
      <c r="B5" s="3904"/>
      <c r="C5" s="3904"/>
      <c r="D5" s="3904"/>
      <c r="E5" s="3907"/>
      <c r="F5" s="1365" t="s">
        <v>67</v>
      </c>
      <c r="G5" s="3932" t="s">
        <v>85</v>
      </c>
      <c r="H5" s="3933"/>
      <c r="I5" s="1366" t="s">
        <v>67</v>
      </c>
      <c r="J5" s="3932" t="s">
        <v>85</v>
      </c>
      <c r="K5" s="3959"/>
      <c r="L5" s="1367" t="s">
        <v>67</v>
      </c>
      <c r="M5" s="3932" t="s">
        <v>85</v>
      </c>
      <c r="N5" s="3960"/>
      <c r="O5" s="507"/>
    </row>
    <row r="6" spans="1:15" ht="18" thickBot="1">
      <c r="A6" s="3946"/>
      <c r="B6" s="3948"/>
      <c r="C6" s="3948"/>
      <c r="D6" s="3948"/>
      <c r="E6" s="3950"/>
      <c r="F6" s="1368" t="s">
        <v>98</v>
      </c>
      <c r="G6" s="1368" t="s">
        <v>98</v>
      </c>
      <c r="H6" s="1369" t="s">
        <v>14</v>
      </c>
      <c r="I6" s="1370" t="s">
        <v>98</v>
      </c>
      <c r="J6" s="1368" t="s">
        <v>98</v>
      </c>
      <c r="K6" s="1369" t="s">
        <v>14</v>
      </c>
      <c r="L6" s="1370" t="s">
        <v>98</v>
      </c>
      <c r="M6" s="1368" t="s">
        <v>98</v>
      </c>
      <c r="N6" s="1371" t="s">
        <v>14</v>
      </c>
      <c r="O6" s="495"/>
    </row>
    <row r="7" spans="1:15">
      <c r="A7" s="1372" t="s">
        <v>147</v>
      </c>
      <c r="B7" s="1373" t="s">
        <v>40</v>
      </c>
      <c r="C7" s="1374" t="s">
        <v>1274</v>
      </c>
      <c r="D7" s="1373" t="s">
        <v>150</v>
      </c>
      <c r="E7" s="1375" t="s">
        <v>1275</v>
      </c>
      <c r="F7" s="1809">
        <v>320</v>
      </c>
      <c r="G7" s="1779">
        <v>67</v>
      </c>
      <c r="H7" s="2482">
        <v>0.20937500000000001</v>
      </c>
      <c r="I7" s="1809">
        <v>329</v>
      </c>
      <c r="J7" s="1779">
        <v>72</v>
      </c>
      <c r="K7" s="2482">
        <v>0.21884498480243161</v>
      </c>
      <c r="L7" s="1801">
        <v>268</v>
      </c>
      <c r="M7" s="1780">
        <v>55</v>
      </c>
      <c r="N7" s="2462">
        <v>0.20522388059701493</v>
      </c>
    </row>
    <row r="8" spans="1:15">
      <c r="A8" s="1372" t="s">
        <v>147</v>
      </c>
      <c r="B8" s="1373" t="s">
        <v>40</v>
      </c>
      <c r="C8" s="1374" t="s">
        <v>1274</v>
      </c>
      <c r="D8" s="1373" t="s">
        <v>150</v>
      </c>
      <c r="E8" s="1377" t="s">
        <v>1276</v>
      </c>
      <c r="F8" s="1809">
        <v>203</v>
      </c>
      <c r="G8" s="1779">
        <v>21</v>
      </c>
      <c r="H8" s="2482">
        <v>0.10344827586206896</v>
      </c>
      <c r="I8" s="1809">
        <v>191</v>
      </c>
      <c r="J8" s="1779">
        <v>14</v>
      </c>
      <c r="K8" s="2482">
        <v>7.3298429319371722E-2</v>
      </c>
      <c r="L8" s="1801">
        <v>178</v>
      </c>
      <c r="M8" s="1780">
        <v>12</v>
      </c>
      <c r="N8" s="2462">
        <v>6.741573033707865E-2</v>
      </c>
    </row>
    <row r="9" spans="1:15">
      <c r="A9" s="1372" t="s">
        <v>147</v>
      </c>
      <c r="B9" s="1373" t="s">
        <v>40</v>
      </c>
      <c r="C9" s="1374" t="s">
        <v>1274</v>
      </c>
      <c r="D9" s="1373" t="s">
        <v>150</v>
      </c>
      <c r="E9" s="1377" t="s">
        <v>1277</v>
      </c>
      <c r="F9" s="1809">
        <v>252</v>
      </c>
      <c r="G9" s="1779">
        <v>54</v>
      </c>
      <c r="H9" s="2482">
        <v>0.21428571428571427</v>
      </c>
      <c r="I9" s="1809">
        <v>255</v>
      </c>
      <c r="J9" s="1779">
        <v>57</v>
      </c>
      <c r="K9" s="2482">
        <v>0.22352941176470589</v>
      </c>
      <c r="L9" s="1801">
        <v>233</v>
      </c>
      <c r="M9" s="1780">
        <v>50</v>
      </c>
      <c r="N9" s="2462">
        <v>0.21459227467811159</v>
      </c>
    </row>
    <row r="10" spans="1:15">
      <c r="A10" s="1372" t="s">
        <v>147</v>
      </c>
      <c r="B10" s="1373" t="s">
        <v>40</v>
      </c>
      <c r="C10" s="1374" t="s">
        <v>1274</v>
      </c>
      <c r="D10" s="1373" t="s">
        <v>150</v>
      </c>
      <c r="E10" s="1377" t="s">
        <v>1278</v>
      </c>
      <c r="F10" s="1809">
        <v>165</v>
      </c>
      <c r="G10" s="1780" t="s">
        <v>1514</v>
      </c>
      <c r="H10" s="2479" t="s">
        <v>1514</v>
      </c>
      <c r="I10" s="1809">
        <v>165</v>
      </c>
      <c r="J10" s="1780" t="s">
        <v>1514</v>
      </c>
      <c r="K10" s="2479" t="s">
        <v>1514</v>
      </c>
      <c r="L10" s="1801">
        <v>181</v>
      </c>
      <c r="M10" s="1837" t="s">
        <v>1514</v>
      </c>
      <c r="N10" s="2462" t="s">
        <v>1514</v>
      </c>
    </row>
    <row r="11" spans="1:15">
      <c r="A11" s="1372" t="s">
        <v>147</v>
      </c>
      <c r="B11" s="1373" t="s">
        <v>40</v>
      </c>
      <c r="C11" s="1374" t="s">
        <v>1274</v>
      </c>
      <c r="D11" s="1373" t="s">
        <v>150</v>
      </c>
      <c r="E11" s="1377" t="s">
        <v>1279</v>
      </c>
      <c r="F11" s="1809">
        <v>176</v>
      </c>
      <c r="G11" s="1779">
        <v>37</v>
      </c>
      <c r="H11" s="2482">
        <v>0.21022727272727273</v>
      </c>
      <c r="I11" s="1809">
        <v>159</v>
      </c>
      <c r="J11" s="1779">
        <v>40</v>
      </c>
      <c r="K11" s="2482">
        <v>0.25157232704402516</v>
      </c>
      <c r="L11" s="1801">
        <v>165</v>
      </c>
      <c r="M11" s="1780">
        <v>32</v>
      </c>
      <c r="N11" s="2462">
        <v>0.19393939393939394</v>
      </c>
    </row>
    <row r="12" spans="1:15">
      <c r="A12" s="1372" t="s">
        <v>147</v>
      </c>
      <c r="B12" s="1373" t="s">
        <v>40</v>
      </c>
      <c r="C12" s="1374" t="s">
        <v>1274</v>
      </c>
      <c r="D12" s="1373" t="s">
        <v>150</v>
      </c>
      <c r="E12" s="1377" t="s">
        <v>1280</v>
      </c>
      <c r="F12" s="1809">
        <v>44</v>
      </c>
      <c r="G12" s="1780" t="s">
        <v>1514</v>
      </c>
      <c r="H12" s="2479" t="s">
        <v>1514</v>
      </c>
      <c r="I12" s="1809">
        <v>48</v>
      </c>
      <c r="J12" s="1780" t="s">
        <v>1514</v>
      </c>
      <c r="K12" s="2479" t="s">
        <v>1514</v>
      </c>
      <c r="L12" s="1801">
        <v>48</v>
      </c>
      <c r="M12" s="1837" t="s">
        <v>1514</v>
      </c>
      <c r="N12" s="2462" t="s">
        <v>1514</v>
      </c>
    </row>
    <row r="13" spans="1:15">
      <c r="A13" s="1372" t="s">
        <v>147</v>
      </c>
      <c r="B13" s="1373" t="s">
        <v>40</v>
      </c>
      <c r="C13" s="1374" t="s">
        <v>1274</v>
      </c>
      <c r="D13" s="1373" t="s">
        <v>150</v>
      </c>
      <c r="E13" s="1377" t="s">
        <v>1281</v>
      </c>
      <c r="F13" s="1809">
        <v>296</v>
      </c>
      <c r="G13" s="1779">
        <v>36</v>
      </c>
      <c r="H13" s="2482">
        <v>0.12162162162162163</v>
      </c>
      <c r="I13" s="1809">
        <v>277</v>
      </c>
      <c r="J13" s="1779">
        <v>27</v>
      </c>
      <c r="K13" s="2482">
        <v>9.7472924187725629E-2</v>
      </c>
      <c r="L13" s="1801">
        <v>317</v>
      </c>
      <c r="M13" s="1780">
        <v>27</v>
      </c>
      <c r="N13" s="2462">
        <v>8.5173501577287064E-2</v>
      </c>
    </row>
    <row r="14" spans="1:15">
      <c r="A14" s="1372" t="s">
        <v>147</v>
      </c>
      <c r="B14" s="1373" t="s">
        <v>40</v>
      </c>
      <c r="C14" s="1374" t="s">
        <v>1274</v>
      </c>
      <c r="D14" s="1373" t="s">
        <v>150</v>
      </c>
      <c r="E14" s="1377" t="s">
        <v>1282</v>
      </c>
      <c r="F14" s="1809">
        <v>143</v>
      </c>
      <c r="G14" s="1779">
        <v>30</v>
      </c>
      <c r="H14" s="2482">
        <v>0.20979020979020979</v>
      </c>
      <c r="I14" s="1809">
        <v>137</v>
      </c>
      <c r="J14" s="1779">
        <v>16</v>
      </c>
      <c r="K14" s="2482">
        <v>0.11678832116788321</v>
      </c>
      <c r="L14" s="1801">
        <v>141</v>
      </c>
      <c r="M14" s="1780">
        <v>19</v>
      </c>
      <c r="N14" s="2462">
        <v>0.13475177304964539</v>
      </c>
    </row>
    <row r="15" spans="1:15">
      <c r="A15" s="1372" t="s">
        <v>147</v>
      </c>
      <c r="B15" s="1373" t="s">
        <v>40</v>
      </c>
      <c r="C15" s="1374" t="s">
        <v>1274</v>
      </c>
      <c r="D15" s="1373" t="s">
        <v>150</v>
      </c>
      <c r="E15" s="1377" t="s">
        <v>1283</v>
      </c>
      <c r="F15" s="1809">
        <v>104</v>
      </c>
      <c r="G15" s="1779">
        <v>7</v>
      </c>
      <c r="H15" s="2482">
        <v>6.7307692307692304E-2</v>
      </c>
      <c r="I15" s="1809">
        <v>104</v>
      </c>
      <c r="J15" s="1780" t="s">
        <v>1514</v>
      </c>
      <c r="K15" s="2479" t="s">
        <v>1514</v>
      </c>
      <c r="L15" s="1801">
        <v>89</v>
      </c>
      <c r="M15" s="1780">
        <v>5</v>
      </c>
      <c r="N15" s="2462">
        <v>5.6179775280898875E-2</v>
      </c>
    </row>
    <row r="16" spans="1:15">
      <c r="A16" s="1372" t="s">
        <v>147</v>
      </c>
      <c r="B16" s="1373" t="s">
        <v>40</v>
      </c>
      <c r="C16" s="1374" t="s">
        <v>1274</v>
      </c>
      <c r="D16" s="1373" t="s">
        <v>150</v>
      </c>
      <c r="E16" s="1377" t="s">
        <v>1284</v>
      </c>
      <c r="F16" s="1809">
        <v>330</v>
      </c>
      <c r="G16" s="1779">
        <v>25</v>
      </c>
      <c r="H16" s="2482">
        <v>7.575757575757576E-2</v>
      </c>
      <c r="I16" s="1809">
        <v>302</v>
      </c>
      <c r="J16" s="1779">
        <v>24</v>
      </c>
      <c r="K16" s="2482">
        <v>7.9470198675496692E-2</v>
      </c>
      <c r="L16" s="1801">
        <v>258</v>
      </c>
      <c r="M16" s="1780">
        <v>24</v>
      </c>
      <c r="N16" s="2462">
        <v>9.3023255813953487E-2</v>
      </c>
    </row>
    <row r="17" spans="1:14">
      <c r="A17" s="1372" t="s">
        <v>147</v>
      </c>
      <c r="B17" s="1373" t="s">
        <v>40</v>
      </c>
      <c r="C17" s="1374" t="s">
        <v>1274</v>
      </c>
      <c r="D17" s="1373" t="s">
        <v>150</v>
      </c>
      <c r="E17" s="1377" t="s">
        <v>1285</v>
      </c>
      <c r="F17" s="1809">
        <v>132</v>
      </c>
      <c r="G17" s="1780" t="s">
        <v>1514</v>
      </c>
      <c r="H17" s="2479" t="s">
        <v>1514</v>
      </c>
      <c r="I17" s="1809">
        <v>117</v>
      </c>
      <c r="J17" s="1780" t="s">
        <v>1514</v>
      </c>
      <c r="K17" s="2479" t="s">
        <v>1514</v>
      </c>
      <c r="L17" s="1801">
        <v>116</v>
      </c>
      <c r="M17" s="1837" t="s">
        <v>1514</v>
      </c>
      <c r="N17" s="2462" t="s">
        <v>1514</v>
      </c>
    </row>
    <row r="18" spans="1:14">
      <c r="A18" s="1372" t="s">
        <v>147</v>
      </c>
      <c r="B18" s="1373" t="s">
        <v>40</v>
      </c>
      <c r="C18" s="1374" t="s">
        <v>1274</v>
      </c>
      <c r="D18" s="1373" t="s">
        <v>150</v>
      </c>
      <c r="E18" s="1377" t="s">
        <v>1286</v>
      </c>
      <c r="F18" s="1809">
        <v>155</v>
      </c>
      <c r="G18" s="1779">
        <v>42</v>
      </c>
      <c r="H18" s="2482">
        <v>0.2709677419354839</v>
      </c>
      <c r="I18" s="1809">
        <v>132</v>
      </c>
      <c r="J18" s="1779">
        <v>39</v>
      </c>
      <c r="K18" s="2482">
        <v>0.29545454545454547</v>
      </c>
      <c r="L18" s="1801">
        <v>148</v>
      </c>
      <c r="M18" s="1780">
        <v>43</v>
      </c>
      <c r="N18" s="2462">
        <v>0.29054054054054052</v>
      </c>
    </row>
    <row r="19" spans="1:14">
      <c r="A19" s="1372" t="s">
        <v>147</v>
      </c>
      <c r="B19" s="1373" t="s">
        <v>40</v>
      </c>
      <c r="C19" s="1374" t="s">
        <v>1274</v>
      </c>
      <c r="D19" s="1373" t="s">
        <v>150</v>
      </c>
      <c r="E19" s="1377" t="s">
        <v>1287</v>
      </c>
      <c r="F19" s="1809">
        <v>147</v>
      </c>
      <c r="G19" s="1779">
        <v>13</v>
      </c>
      <c r="H19" s="2482">
        <v>8.8435374149659865E-2</v>
      </c>
      <c r="I19" s="1809">
        <v>160</v>
      </c>
      <c r="J19" s="1779">
        <v>15</v>
      </c>
      <c r="K19" s="2482">
        <v>9.375E-2</v>
      </c>
      <c r="L19" s="1801">
        <v>173</v>
      </c>
      <c r="M19" s="1780">
        <v>20</v>
      </c>
      <c r="N19" s="2462">
        <v>0.11560693641618497</v>
      </c>
    </row>
    <row r="20" spans="1:14">
      <c r="A20" s="1372" t="s">
        <v>147</v>
      </c>
      <c r="B20" s="1373" t="s">
        <v>40</v>
      </c>
      <c r="C20" s="1374" t="s">
        <v>1274</v>
      </c>
      <c r="D20" s="1373" t="s">
        <v>150</v>
      </c>
      <c r="E20" s="1377" t="s">
        <v>1288</v>
      </c>
      <c r="F20" s="1809">
        <v>353</v>
      </c>
      <c r="G20" s="1779">
        <v>51</v>
      </c>
      <c r="H20" s="2482">
        <v>0.14447592067988668</v>
      </c>
      <c r="I20" s="1809">
        <v>334</v>
      </c>
      <c r="J20" s="1779">
        <v>49</v>
      </c>
      <c r="K20" s="2482">
        <v>0.1467065868263473</v>
      </c>
      <c r="L20" s="1801">
        <v>367</v>
      </c>
      <c r="M20" s="1780">
        <v>51</v>
      </c>
      <c r="N20" s="2462">
        <v>0.13896457765667575</v>
      </c>
    </row>
    <row r="21" spans="1:14">
      <c r="A21" s="1372" t="s">
        <v>147</v>
      </c>
      <c r="B21" s="1373" t="s">
        <v>40</v>
      </c>
      <c r="C21" s="1374" t="s">
        <v>1274</v>
      </c>
      <c r="D21" s="1373" t="s">
        <v>150</v>
      </c>
      <c r="E21" s="1377" t="s">
        <v>1289</v>
      </c>
      <c r="F21" s="1809">
        <v>268</v>
      </c>
      <c r="G21" s="1779">
        <v>61</v>
      </c>
      <c r="H21" s="2482">
        <v>0.22761194029850745</v>
      </c>
      <c r="I21" s="1809">
        <v>225</v>
      </c>
      <c r="J21" s="1779">
        <v>56</v>
      </c>
      <c r="K21" s="2482">
        <v>0.24888888888888888</v>
      </c>
      <c r="L21" s="1801">
        <v>231</v>
      </c>
      <c r="M21" s="1780">
        <v>43</v>
      </c>
      <c r="N21" s="2462">
        <v>0.18614718614718614</v>
      </c>
    </row>
    <row r="22" spans="1:14">
      <c r="A22" s="1372" t="s">
        <v>147</v>
      </c>
      <c r="B22" s="1373" t="s">
        <v>40</v>
      </c>
      <c r="C22" s="1374" t="s">
        <v>1274</v>
      </c>
      <c r="D22" s="1373" t="s">
        <v>150</v>
      </c>
      <c r="E22" s="1377" t="s">
        <v>1290</v>
      </c>
      <c r="F22" s="1809">
        <v>169</v>
      </c>
      <c r="G22" s="1780" t="s">
        <v>1514</v>
      </c>
      <c r="H22" s="2479" t="s">
        <v>1514</v>
      </c>
      <c r="I22" s="1809">
        <v>161</v>
      </c>
      <c r="J22" s="1780" t="s">
        <v>1514</v>
      </c>
      <c r="K22" s="2479" t="s">
        <v>1514</v>
      </c>
      <c r="L22" s="1801">
        <v>147</v>
      </c>
      <c r="M22" s="1780">
        <v>5</v>
      </c>
      <c r="N22" s="2462">
        <v>3.4013605442176874E-2</v>
      </c>
    </row>
    <row r="23" spans="1:14">
      <c r="A23" s="1378" t="s">
        <v>147</v>
      </c>
      <c r="B23" s="1379" t="s">
        <v>40</v>
      </c>
      <c r="C23" s="1380" t="s">
        <v>1274</v>
      </c>
      <c r="D23" s="1378" t="s">
        <v>151</v>
      </c>
      <c r="E23" s="1381" t="s">
        <v>1291</v>
      </c>
      <c r="F23" s="1810">
        <v>293</v>
      </c>
      <c r="G23" s="1782">
        <v>69</v>
      </c>
      <c r="H23" s="2483">
        <v>0.23549488054607509</v>
      </c>
      <c r="I23" s="1810">
        <v>287</v>
      </c>
      <c r="J23" s="1782">
        <v>67</v>
      </c>
      <c r="K23" s="2483">
        <v>0.23344947735191637</v>
      </c>
      <c r="L23" s="1802">
        <v>290</v>
      </c>
      <c r="M23" s="1803">
        <v>74</v>
      </c>
      <c r="N23" s="2470">
        <v>0.25517241379310346</v>
      </c>
    </row>
    <row r="24" spans="1:14">
      <c r="A24" s="1378" t="s">
        <v>147</v>
      </c>
      <c r="B24" s="1379" t="s">
        <v>40</v>
      </c>
      <c r="C24" s="1380" t="s">
        <v>1274</v>
      </c>
      <c r="D24" s="1378" t="s">
        <v>151</v>
      </c>
      <c r="E24" s="1381" t="s">
        <v>1292</v>
      </c>
      <c r="F24" s="1810">
        <v>264</v>
      </c>
      <c r="G24" s="1782">
        <v>22</v>
      </c>
      <c r="H24" s="2483">
        <v>8.3333333333333329E-2</v>
      </c>
      <c r="I24" s="1810">
        <v>205</v>
      </c>
      <c r="J24" s="1782">
        <v>17</v>
      </c>
      <c r="K24" s="2483">
        <v>8.2926829268292687E-2</v>
      </c>
      <c r="L24" s="1802">
        <v>211</v>
      </c>
      <c r="M24" s="1803">
        <v>11</v>
      </c>
      <c r="N24" s="2470">
        <v>5.2132701421800945E-2</v>
      </c>
    </row>
    <row r="25" spans="1:14">
      <c r="A25" s="1378" t="s">
        <v>147</v>
      </c>
      <c r="B25" s="1379" t="s">
        <v>40</v>
      </c>
      <c r="C25" s="1380" t="s">
        <v>1274</v>
      </c>
      <c r="D25" s="1378" t="s">
        <v>151</v>
      </c>
      <c r="E25" s="1381" t="s">
        <v>1293</v>
      </c>
      <c r="F25" s="1810">
        <v>236</v>
      </c>
      <c r="G25" s="1782">
        <v>37</v>
      </c>
      <c r="H25" s="2483">
        <v>0.15677966101694915</v>
      </c>
      <c r="I25" s="1810">
        <v>196</v>
      </c>
      <c r="J25" s="1782">
        <v>41</v>
      </c>
      <c r="K25" s="2483">
        <v>0.20918367346938777</v>
      </c>
      <c r="L25" s="1802">
        <v>224</v>
      </c>
      <c r="M25" s="1803">
        <v>35</v>
      </c>
      <c r="N25" s="2470">
        <v>0.15625</v>
      </c>
    </row>
    <row r="26" spans="1:14">
      <c r="A26" s="1382" t="s">
        <v>147</v>
      </c>
      <c r="B26" s="1383" t="s">
        <v>40</v>
      </c>
      <c r="C26" s="1384" t="s">
        <v>1274</v>
      </c>
      <c r="D26" s="1383" t="s">
        <v>152</v>
      </c>
      <c r="E26" s="1385" t="s">
        <v>1294</v>
      </c>
      <c r="F26" s="1811">
        <v>346</v>
      </c>
      <c r="G26" s="1784">
        <v>35</v>
      </c>
      <c r="H26" s="2484">
        <v>0.10115606936416185</v>
      </c>
      <c r="I26" s="1811">
        <v>322</v>
      </c>
      <c r="J26" s="1784">
        <v>24</v>
      </c>
      <c r="K26" s="2484">
        <v>7.4534161490683232E-2</v>
      </c>
      <c r="L26" s="1804">
        <v>321</v>
      </c>
      <c r="M26" s="1805">
        <v>34</v>
      </c>
      <c r="N26" s="2471">
        <v>0.1059190031152648</v>
      </c>
    </row>
    <row r="27" spans="1:14">
      <c r="A27" s="1382" t="s">
        <v>147</v>
      </c>
      <c r="B27" s="1383" t="s">
        <v>40</v>
      </c>
      <c r="C27" s="1384" t="s">
        <v>1274</v>
      </c>
      <c r="D27" s="1383" t="s">
        <v>152</v>
      </c>
      <c r="E27" s="1385" t="s">
        <v>1295</v>
      </c>
      <c r="F27" s="1811">
        <v>507</v>
      </c>
      <c r="G27" s="1784">
        <v>124</v>
      </c>
      <c r="H27" s="2484">
        <v>0.24457593688362919</v>
      </c>
      <c r="I27" s="1811">
        <v>511</v>
      </c>
      <c r="J27" s="1784">
        <v>114</v>
      </c>
      <c r="K27" s="2484">
        <v>0.22309197651663404</v>
      </c>
      <c r="L27" s="1804">
        <v>472</v>
      </c>
      <c r="M27" s="1805">
        <v>105</v>
      </c>
      <c r="N27" s="2471">
        <v>0.22245762711864406</v>
      </c>
    </row>
    <row r="28" spans="1:14">
      <c r="A28" s="1382" t="s">
        <v>147</v>
      </c>
      <c r="B28" s="1383" t="s">
        <v>40</v>
      </c>
      <c r="C28" s="1384" t="s">
        <v>1274</v>
      </c>
      <c r="D28" s="1383" t="s">
        <v>152</v>
      </c>
      <c r="E28" s="1385" t="s">
        <v>1296</v>
      </c>
      <c r="F28" s="1811">
        <v>487</v>
      </c>
      <c r="G28" s="1784">
        <v>72</v>
      </c>
      <c r="H28" s="2484">
        <v>0.14784394250513347</v>
      </c>
      <c r="I28" s="1811">
        <v>473</v>
      </c>
      <c r="J28" s="1784">
        <v>80</v>
      </c>
      <c r="K28" s="2484">
        <v>0.16913319238900634</v>
      </c>
      <c r="L28" s="1804">
        <v>482</v>
      </c>
      <c r="M28" s="1805">
        <v>84</v>
      </c>
      <c r="N28" s="2471">
        <v>0.17427385892116182</v>
      </c>
    </row>
    <row r="29" spans="1:14">
      <c r="A29" s="1372" t="s">
        <v>147</v>
      </c>
      <c r="B29" s="1373" t="s">
        <v>40</v>
      </c>
      <c r="C29" s="1374" t="s">
        <v>1297</v>
      </c>
      <c r="D29" s="1373" t="s">
        <v>150</v>
      </c>
      <c r="E29" s="1377" t="s">
        <v>1298</v>
      </c>
      <c r="F29" s="1809">
        <v>197</v>
      </c>
      <c r="G29" s="1779">
        <v>6</v>
      </c>
      <c r="H29" s="2482">
        <v>3.0456852791878174E-2</v>
      </c>
      <c r="I29" s="1809">
        <v>202</v>
      </c>
      <c r="J29" s="1779">
        <v>12</v>
      </c>
      <c r="K29" s="2482">
        <v>5.9405940594059403E-2</v>
      </c>
      <c r="L29" s="1801">
        <v>180</v>
      </c>
      <c r="M29" s="1837" t="s">
        <v>1514</v>
      </c>
      <c r="N29" s="2462" t="s">
        <v>1514</v>
      </c>
    </row>
    <row r="30" spans="1:14">
      <c r="A30" s="1372" t="s">
        <v>147</v>
      </c>
      <c r="B30" s="1373" t="s">
        <v>40</v>
      </c>
      <c r="C30" s="1374" t="s">
        <v>1297</v>
      </c>
      <c r="D30" s="1373" t="s">
        <v>150</v>
      </c>
      <c r="E30" s="1377" t="s">
        <v>1299</v>
      </c>
      <c r="F30" s="1809">
        <v>107</v>
      </c>
      <c r="G30" s="1779">
        <v>52</v>
      </c>
      <c r="H30" s="2482">
        <v>0.48598130841121495</v>
      </c>
      <c r="I30" s="1809">
        <v>120</v>
      </c>
      <c r="J30" s="1779">
        <v>55</v>
      </c>
      <c r="K30" s="2482">
        <v>0.45833333333333331</v>
      </c>
      <c r="L30" s="1809">
        <v>134</v>
      </c>
      <c r="M30" s="1779">
        <v>61</v>
      </c>
      <c r="N30" s="2461">
        <v>0.45522388059701491</v>
      </c>
    </row>
    <row r="31" spans="1:14">
      <c r="A31" s="1372" t="s">
        <v>147</v>
      </c>
      <c r="B31" s="1373" t="s">
        <v>40</v>
      </c>
      <c r="C31" s="1374" t="s">
        <v>1297</v>
      </c>
      <c r="D31" s="1373" t="s">
        <v>150</v>
      </c>
      <c r="E31" s="1377" t="s">
        <v>1300</v>
      </c>
      <c r="F31" s="1809">
        <v>355</v>
      </c>
      <c r="G31" s="1779">
        <v>41</v>
      </c>
      <c r="H31" s="2482">
        <v>0.11549295774647887</v>
      </c>
      <c r="I31" s="1809">
        <v>372</v>
      </c>
      <c r="J31" s="1779">
        <v>49</v>
      </c>
      <c r="K31" s="2482">
        <v>0.13172043010752688</v>
      </c>
      <c r="L31" s="1809">
        <v>317</v>
      </c>
      <c r="M31" s="1779">
        <v>46</v>
      </c>
      <c r="N31" s="2461">
        <v>0.14511041009463724</v>
      </c>
    </row>
    <row r="32" spans="1:14">
      <c r="A32" s="1372" t="s">
        <v>147</v>
      </c>
      <c r="B32" s="1373" t="s">
        <v>40</v>
      </c>
      <c r="C32" s="1374" t="s">
        <v>1297</v>
      </c>
      <c r="D32" s="1373" t="s">
        <v>150</v>
      </c>
      <c r="E32" s="1377" t="s">
        <v>1301</v>
      </c>
      <c r="F32" s="1809">
        <v>236</v>
      </c>
      <c r="G32" s="1779">
        <v>83</v>
      </c>
      <c r="H32" s="2482">
        <v>0.35169491525423729</v>
      </c>
      <c r="I32" s="1809">
        <v>219</v>
      </c>
      <c r="J32" s="1779">
        <v>74</v>
      </c>
      <c r="K32" s="2482">
        <v>0.33789954337899542</v>
      </c>
      <c r="L32" s="1809">
        <v>187</v>
      </c>
      <c r="M32" s="1779">
        <v>68</v>
      </c>
      <c r="N32" s="2461">
        <v>0.36363636363636365</v>
      </c>
    </row>
    <row r="33" spans="1:14">
      <c r="A33" s="1372" t="s">
        <v>147</v>
      </c>
      <c r="B33" s="1373" t="s">
        <v>40</v>
      </c>
      <c r="C33" s="1374" t="s">
        <v>1297</v>
      </c>
      <c r="D33" s="1373" t="s">
        <v>150</v>
      </c>
      <c r="E33" s="1377" t="s">
        <v>1302</v>
      </c>
      <c r="F33" s="1809">
        <v>349</v>
      </c>
      <c r="G33" s="1779">
        <v>116</v>
      </c>
      <c r="H33" s="2482">
        <v>0.33237822349570201</v>
      </c>
      <c r="I33" s="1809">
        <v>318</v>
      </c>
      <c r="J33" s="1779">
        <v>112</v>
      </c>
      <c r="K33" s="2482">
        <v>0.3522012578616352</v>
      </c>
      <c r="L33" s="1809">
        <v>264</v>
      </c>
      <c r="M33" s="1779">
        <v>94</v>
      </c>
      <c r="N33" s="2461">
        <v>0.35606060606060608</v>
      </c>
    </row>
    <row r="34" spans="1:14">
      <c r="A34" s="1372" t="s">
        <v>147</v>
      </c>
      <c r="B34" s="1373" t="s">
        <v>40</v>
      </c>
      <c r="C34" s="1374" t="s">
        <v>1297</v>
      </c>
      <c r="D34" s="1373" t="s">
        <v>150</v>
      </c>
      <c r="E34" s="1377" t="s">
        <v>1303</v>
      </c>
      <c r="F34" s="1809">
        <v>304</v>
      </c>
      <c r="G34" s="1779">
        <v>75</v>
      </c>
      <c r="H34" s="2482">
        <v>0.24671052631578946</v>
      </c>
      <c r="I34" s="1809">
        <v>293</v>
      </c>
      <c r="J34" s="1779">
        <v>72</v>
      </c>
      <c r="K34" s="2482">
        <v>0.24573378839590443</v>
      </c>
      <c r="L34" s="1809">
        <v>314</v>
      </c>
      <c r="M34" s="1779">
        <v>92</v>
      </c>
      <c r="N34" s="2461">
        <v>0.2929936305732484</v>
      </c>
    </row>
    <row r="35" spans="1:14">
      <c r="A35" s="1372" t="s">
        <v>147</v>
      </c>
      <c r="B35" s="1373" t="s">
        <v>40</v>
      </c>
      <c r="C35" s="1374" t="s">
        <v>1297</v>
      </c>
      <c r="D35" s="1373" t="s">
        <v>150</v>
      </c>
      <c r="E35" s="1377" t="s">
        <v>1304</v>
      </c>
      <c r="F35" s="1809">
        <v>319</v>
      </c>
      <c r="G35" s="1779">
        <v>7</v>
      </c>
      <c r="H35" s="2482">
        <v>2.1943573667711599E-2</v>
      </c>
      <c r="I35" s="1809">
        <v>279</v>
      </c>
      <c r="J35" s="1779">
        <v>9</v>
      </c>
      <c r="K35" s="2482">
        <v>3.2258064516129031E-2</v>
      </c>
      <c r="L35" s="1809">
        <v>340</v>
      </c>
      <c r="M35" s="1779">
        <v>8</v>
      </c>
      <c r="N35" s="2461">
        <v>2.3529411764705882E-2</v>
      </c>
    </row>
    <row r="36" spans="1:14">
      <c r="A36" s="1372" t="s">
        <v>147</v>
      </c>
      <c r="B36" s="1373" t="s">
        <v>40</v>
      </c>
      <c r="C36" s="1374" t="s">
        <v>1297</v>
      </c>
      <c r="D36" s="1373" t="s">
        <v>150</v>
      </c>
      <c r="E36" s="1377" t="s">
        <v>1305</v>
      </c>
      <c r="F36" s="1809">
        <v>38</v>
      </c>
      <c r="G36" s="1779">
        <v>9</v>
      </c>
      <c r="H36" s="2482">
        <v>0.23684210526315788</v>
      </c>
      <c r="I36" s="1809">
        <v>37</v>
      </c>
      <c r="J36" s="1779">
        <v>12</v>
      </c>
      <c r="K36" s="2482">
        <v>0.32432432432432434</v>
      </c>
      <c r="L36" s="1809">
        <v>37</v>
      </c>
      <c r="M36" s="1779">
        <v>11</v>
      </c>
      <c r="N36" s="2461">
        <v>0.29729729729729731</v>
      </c>
    </row>
    <row r="37" spans="1:14">
      <c r="A37" s="1372" t="s">
        <v>147</v>
      </c>
      <c r="B37" s="1373" t="s">
        <v>40</v>
      </c>
      <c r="C37" s="1374" t="s">
        <v>1297</v>
      </c>
      <c r="D37" s="1373" t="s">
        <v>150</v>
      </c>
      <c r="E37" s="1377" t="s">
        <v>1306</v>
      </c>
      <c r="F37" s="1809">
        <v>160</v>
      </c>
      <c r="G37" s="1779">
        <v>32</v>
      </c>
      <c r="H37" s="2482">
        <v>0.2</v>
      </c>
      <c r="I37" s="1809">
        <v>137</v>
      </c>
      <c r="J37" s="1779">
        <v>28</v>
      </c>
      <c r="K37" s="2482">
        <v>0.20437956204379562</v>
      </c>
      <c r="L37" s="1809">
        <v>124</v>
      </c>
      <c r="M37" s="1779">
        <v>32</v>
      </c>
      <c r="N37" s="2461">
        <v>0.25806451612903225</v>
      </c>
    </row>
    <row r="38" spans="1:14">
      <c r="A38" s="1372" t="s">
        <v>147</v>
      </c>
      <c r="B38" s="1373" t="s">
        <v>40</v>
      </c>
      <c r="C38" s="1374" t="s">
        <v>1297</v>
      </c>
      <c r="D38" s="1373" t="s">
        <v>150</v>
      </c>
      <c r="E38" s="1377" t="s">
        <v>1307</v>
      </c>
      <c r="F38" s="1809">
        <v>183</v>
      </c>
      <c r="G38" s="1779">
        <v>40</v>
      </c>
      <c r="H38" s="2482">
        <v>0.21857923497267759</v>
      </c>
      <c r="I38" s="1809">
        <v>177</v>
      </c>
      <c r="J38" s="1779">
        <v>40</v>
      </c>
      <c r="K38" s="2482">
        <v>0.22598870056497175</v>
      </c>
      <c r="L38" s="1809">
        <v>176</v>
      </c>
      <c r="M38" s="1779">
        <v>33</v>
      </c>
      <c r="N38" s="2461">
        <v>0.1875</v>
      </c>
    </row>
    <row r="39" spans="1:14">
      <c r="A39" s="1372" t="s">
        <v>147</v>
      </c>
      <c r="B39" s="1373" t="s">
        <v>40</v>
      </c>
      <c r="C39" s="1374" t="s">
        <v>1297</v>
      </c>
      <c r="D39" s="1373" t="s">
        <v>150</v>
      </c>
      <c r="E39" s="1377" t="s">
        <v>1308</v>
      </c>
      <c r="F39" s="1809">
        <v>208</v>
      </c>
      <c r="G39" s="1779">
        <v>61</v>
      </c>
      <c r="H39" s="2482">
        <v>0.29326923076923078</v>
      </c>
      <c r="I39" s="1809">
        <v>211</v>
      </c>
      <c r="J39" s="1779">
        <v>63</v>
      </c>
      <c r="K39" s="2482">
        <v>0.29857819905213268</v>
      </c>
      <c r="L39" s="1809">
        <v>211</v>
      </c>
      <c r="M39" s="1779">
        <v>66</v>
      </c>
      <c r="N39" s="2461">
        <v>0.3127962085308057</v>
      </c>
    </row>
    <row r="40" spans="1:14">
      <c r="A40" s="1372" t="s">
        <v>147</v>
      </c>
      <c r="B40" s="1373" t="s">
        <v>40</v>
      </c>
      <c r="C40" s="1374" t="s">
        <v>1297</v>
      </c>
      <c r="D40" s="1373" t="s">
        <v>150</v>
      </c>
      <c r="E40" s="1377" t="s">
        <v>1309</v>
      </c>
      <c r="F40" s="1809">
        <v>386</v>
      </c>
      <c r="G40" s="1779">
        <v>6</v>
      </c>
      <c r="H40" s="2482">
        <v>1.5544041450777202E-2</v>
      </c>
      <c r="I40" s="1809">
        <v>469</v>
      </c>
      <c r="J40" s="1780">
        <v>5</v>
      </c>
      <c r="K40" s="2474">
        <v>1.0660980810234541E-2</v>
      </c>
      <c r="L40" s="1809">
        <v>469</v>
      </c>
      <c r="M40" s="1779">
        <v>10</v>
      </c>
      <c r="N40" s="2461">
        <v>2.1321961620469083E-2</v>
      </c>
    </row>
    <row r="41" spans="1:14">
      <c r="A41" s="1372" t="s">
        <v>147</v>
      </c>
      <c r="B41" s="1373" t="s">
        <v>40</v>
      </c>
      <c r="C41" s="1374" t="s">
        <v>1297</v>
      </c>
      <c r="D41" s="1373" t="s">
        <v>150</v>
      </c>
      <c r="E41" s="1377" t="s">
        <v>1310</v>
      </c>
      <c r="F41" s="1809">
        <v>397</v>
      </c>
      <c r="G41" s="1779">
        <v>114</v>
      </c>
      <c r="H41" s="2482">
        <v>0.2871536523929471</v>
      </c>
      <c r="I41" s="1809">
        <v>388</v>
      </c>
      <c r="J41" s="1779">
        <v>111</v>
      </c>
      <c r="K41" s="2482">
        <v>0.28608247422680411</v>
      </c>
      <c r="L41" s="1809">
        <v>325</v>
      </c>
      <c r="M41" s="1779">
        <v>93</v>
      </c>
      <c r="N41" s="2461">
        <v>0.28615384615384615</v>
      </c>
    </row>
    <row r="42" spans="1:14">
      <c r="A42" s="1372" t="s">
        <v>147</v>
      </c>
      <c r="B42" s="1373" t="s">
        <v>40</v>
      </c>
      <c r="C42" s="1374" t="s">
        <v>1297</v>
      </c>
      <c r="D42" s="1373" t="s">
        <v>150</v>
      </c>
      <c r="E42" s="1377" t="s">
        <v>1311</v>
      </c>
      <c r="F42" s="1809">
        <v>287</v>
      </c>
      <c r="G42" s="1779">
        <v>72</v>
      </c>
      <c r="H42" s="2482">
        <v>0.25087108013937282</v>
      </c>
      <c r="I42" s="1809">
        <v>272</v>
      </c>
      <c r="J42" s="1779">
        <v>64</v>
      </c>
      <c r="K42" s="2482">
        <v>0.23529411764705882</v>
      </c>
      <c r="L42" s="1809">
        <v>277</v>
      </c>
      <c r="M42" s="1779">
        <v>52</v>
      </c>
      <c r="N42" s="2461">
        <v>0.18772563176895307</v>
      </c>
    </row>
    <row r="43" spans="1:14">
      <c r="A43" s="1378" t="s">
        <v>147</v>
      </c>
      <c r="B43" s="1379" t="s">
        <v>40</v>
      </c>
      <c r="C43" s="1380" t="s">
        <v>1297</v>
      </c>
      <c r="D43" s="1378" t="s">
        <v>151</v>
      </c>
      <c r="E43" s="1381" t="s">
        <v>1312</v>
      </c>
      <c r="F43" s="1810">
        <v>269</v>
      </c>
      <c r="G43" s="1782">
        <v>9</v>
      </c>
      <c r="H43" s="2498">
        <v>3.3457249070631967E-2</v>
      </c>
      <c r="I43" s="1810">
        <v>274</v>
      </c>
      <c r="J43" s="1782">
        <v>13</v>
      </c>
      <c r="K43" s="2498">
        <v>4.7445255474452552E-2</v>
      </c>
      <c r="L43" s="1810">
        <v>282</v>
      </c>
      <c r="M43" s="1782">
        <v>14</v>
      </c>
      <c r="N43" s="2500">
        <v>4.9645390070921988E-2</v>
      </c>
    </row>
    <row r="44" spans="1:14">
      <c r="A44" s="1378" t="s">
        <v>147</v>
      </c>
      <c r="B44" s="1379" t="s">
        <v>40</v>
      </c>
      <c r="C44" s="1380" t="s">
        <v>1297</v>
      </c>
      <c r="D44" s="1378" t="s">
        <v>151</v>
      </c>
      <c r="E44" s="1381" t="s">
        <v>1314</v>
      </c>
      <c r="F44" s="1810">
        <v>562</v>
      </c>
      <c r="G44" s="1782">
        <v>188</v>
      </c>
      <c r="H44" s="2498">
        <v>0.33451957295373663</v>
      </c>
      <c r="I44" s="1810">
        <v>552</v>
      </c>
      <c r="J44" s="1782">
        <v>170</v>
      </c>
      <c r="K44" s="2498">
        <v>0.3079710144927536</v>
      </c>
      <c r="L44" s="1810">
        <v>522</v>
      </c>
      <c r="M44" s="1782">
        <v>157</v>
      </c>
      <c r="N44" s="2500">
        <v>0.3007662835249042</v>
      </c>
    </row>
    <row r="45" spans="1:14">
      <c r="A45" s="1378" t="s">
        <v>147</v>
      </c>
      <c r="B45" s="1379" t="s">
        <v>40</v>
      </c>
      <c r="C45" s="1380" t="s">
        <v>1297</v>
      </c>
      <c r="D45" s="1378" t="s">
        <v>151</v>
      </c>
      <c r="E45" s="1381" t="s">
        <v>1313</v>
      </c>
      <c r="F45" s="1810">
        <v>408</v>
      </c>
      <c r="G45" s="1782">
        <v>146</v>
      </c>
      <c r="H45" s="2498">
        <v>0.35784313725490197</v>
      </c>
      <c r="I45" s="1810">
        <v>363</v>
      </c>
      <c r="J45" s="1782">
        <v>112</v>
      </c>
      <c r="K45" s="2498">
        <v>0.30853994490358128</v>
      </c>
      <c r="L45" s="1810">
        <v>407</v>
      </c>
      <c r="M45" s="1782">
        <v>122</v>
      </c>
      <c r="N45" s="2500">
        <v>0.29975429975429974</v>
      </c>
    </row>
    <row r="46" spans="1:14">
      <c r="A46" s="1382" t="s">
        <v>147</v>
      </c>
      <c r="B46" s="1383" t="s">
        <v>40</v>
      </c>
      <c r="C46" s="1384" t="s">
        <v>1297</v>
      </c>
      <c r="D46" s="1383" t="s">
        <v>152</v>
      </c>
      <c r="E46" s="1385" t="s">
        <v>1315</v>
      </c>
      <c r="F46" s="1811">
        <v>851</v>
      </c>
      <c r="G46" s="1784">
        <v>193</v>
      </c>
      <c r="H46" s="2484">
        <v>0.22679200940070504</v>
      </c>
      <c r="I46" s="1811">
        <v>811</v>
      </c>
      <c r="J46" s="1784">
        <v>205</v>
      </c>
      <c r="K46" s="2484">
        <v>0.25277435265104808</v>
      </c>
      <c r="L46" s="1811">
        <v>845</v>
      </c>
      <c r="M46" s="1784">
        <v>193</v>
      </c>
      <c r="N46" s="2464">
        <v>0.22840236686390533</v>
      </c>
    </row>
    <row r="47" spans="1:14">
      <c r="A47" s="1382" t="s">
        <v>147</v>
      </c>
      <c r="B47" s="1383" t="s">
        <v>40</v>
      </c>
      <c r="C47" s="1384" t="s">
        <v>1297</v>
      </c>
      <c r="D47" s="1383" t="s">
        <v>152</v>
      </c>
      <c r="E47" s="1385" t="s">
        <v>1316</v>
      </c>
      <c r="F47" s="1811">
        <v>467</v>
      </c>
      <c r="G47" s="1784">
        <v>152</v>
      </c>
      <c r="H47" s="2484">
        <v>0.32548179871520344</v>
      </c>
      <c r="I47" s="1811">
        <v>437</v>
      </c>
      <c r="J47" s="1784">
        <v>144</v>
      </c>
      <c r="K47" s="2484">
        <v>0.32951945080091533</v>
      </c>
      <c r="L47" s="1811">
        <v>449</v>
      </c>
      <c r="M47" s="1784">
        <v>128</v>
      </c>
      <c r="N47" s="2464">
        <v>0.28507795100222716</v>
      </c>
    </row>
    <row r="48" spans="1:14" ht="14.5">
      <c r="A48" s="1386" t="s">
        <v>147</v>
      </c>
      <c r="B48" s="1387" t="s">
        <v>40</v>
      </c>
      <c r="C48" s="1388" t="s">
        <v>1297</v>
      </c>
      <c r="D48" s="1387" t="s">
        <v>153</v>
      </c>
      <c r="E48" s="1389" t="s">
        <v>1747</v>
      </c>
      <c r="F48" s="1838"/>
      <c r="G48" s="1839"/>
      <c r="H48" s="2499"/>
      <c r="I48" s="1812"/>
      <c r="J48" s="1786"/>
      <c r="K48" s="2466"/>
      <c r="L48" s="1812">
        <v>68</v>
      </c>
      <c r="M48" s="1797">
        <v>24</v>
      </c>
      <c r="N48" s="2467">
        <v>0.35294117647058826</v>
      </c>
    </row>
    <row r="49" spans="1:15">
      <c r="A49" s="1386" t="s">
        <v>147</v>
      </c>
      <c r="B49" s="1387" t="s">
        <v>40</v>
      </c>
      <c r="C49" s="1388" t="s">
        <v>1297</v>
      </c>
      <c r="D49" s="1387" t="s">
        <v>153</v>
      </c>
      <c r="E49" s="1389" t="s">
        <v>1317</v>
      </c>
      <c r="F49" s="1812">
        <v>314</v>
      </c>
      <c r="G49" s="1786">
        <v>110</v>
      </c>
      <c r="H49" s="2466">
        <v>0.3503184713375796</v>
      </c>
      <c r="I49" s="1812">
        <v>312</v>
      </c>
      <c r="J49" s="1786">
        <v>105</v>
      </c>
      <c r="K49" s="2466">
        <v>0.33653846153846156</v>
      </c>
      <c r="L49" s="1812">
        <v>288</v>
      </c>
      <c r="M49" s="1786">
        <v>92</v>
      </c>
      <c r="N49" s="2465">
        <v>0.31944444444444442</v>
      </c>
    </row>
    <row r="50" spans="1:15">
      <c r="L50" s="1393"/>
      <c r="M50" s="1393"/>
      <c r="N50" s="1394"/>
    </row>
    <row r="51" spans="1:15" ht="13.5" thickBot="1"/>
    <row r="52" spans="1:15" ht="17.5">
      <c r="A52" s="3944" t="s">
        <v>122</v>
      </c>
      <c r="B52" s="3947" t="s">
        <v>37</v>
      </c>
      <c r="C52" s="3947" t="s">
        <v>38</v>
      </c>
      <c r="D52" s="3947" t="s">
        <v>149</v>
      </c>
      <c r="E52" s="3949" t="s">
        <v>1613</v>
      </c>
      <c r="F52" s="3923" t="s">
        <v>1270</v>
      </c>
      <c r="G52" s="3924"/>
      <c r="H52" s="3924"/>
      <c r="I52" s="3924"/>
      <c r="J52" s="3924"/>
      <c r="K52" s="3924"/>
      <c r="L52" s="3924"/>
      <c r="M52" s="3924"/>
      <c r="N52" s="3925"/>
      <c r="O52" s="495"/>
    </row>
    <row r="53" spans="1:15" ht="17.5">
      <c r="A53" s="3945"/>
      <c r="B53" s="3904"/>
      <c r="C53" s="3904"/>
      <c r="D53" s="3904"/>
      <c r="E53" s="3907"/>
      <c r="F53" s="3926" t="s">
        <v>1744</v>
      </c>
      <c r="G53" s="3927"/>
      <c r="H53" s="3928"/>
      <c r="I53" s="3929" t="s">
        <v>1745</v>
      </c>
      <c r="J53" s="3927"/>
      <c r="K53" s="3930"/>
      <c r="L53" s="3926" t="s">
        <v>1746</v>
      </c>
      <c r="M53" s="3927"/>
      <c r="N53" s="3931"/>
      <c r="O53" s="495"/>
    </row>
    <row r="54" spans="1:15" ht="27.5">
      <c r="A54" s="3945"/>
      <c r="B54" s="3904"/>
      <c r="C54" s="3904"/>
      <c r="D54" s="3904"/>
      <c r="E54" s="3907"/>
      <c r="F54" s="1365" t="s">
        <v>67</v>
      </c>
      <c r="G54" s="3932" t="s">
        <v>85</v>
      </c>
      <c r="H54" s="3933"/>
      <c r="I54" s="1366" t="s">
        <v>67</v>
      </c>
      <c r="J54" s="3932" t="s">
        <v>85</v>
      </c>
      <c r="K54" s="3959"/>
      <c r="L54" s="1367" t="s">
        <v>67</v>
      </c>
      <c r="M54" s="3932" t="s">
        <v>85</v>
      </c>
      <c r="N54" s="3960"/>
      <c r="O54" s="507"/>
    </row>
    <row r="55" spans="1:15" ht="18" thickBot="1">
      <c r="A55" s="3946"/>
      <c r="B55" s="3948"/>
      <c r="C55" s="3948"/>
      <c r="D55" s="3948"/>
      <c r="E55" s="3950"/>
      <c r="F55" s="1368" t="s">
        <v>98</v>
      </c>
      <c r="G55" s="1368" t="s">
        <v>98</v>
      </c>
      <c r="H55" s="1369" t="s">
        <v>14</v>
      </c>
      <c r="I55" s="1370" t="s">
        <v>98</v>
      </c>
      <c r="J55" s="1368" t="s">
        <v>98</v>
      </c>
      <c r="K55" s="1369" t="s">
        <v>14</v>
      </c>
      <c r="L55" s="1370" t="s">
        <v>98</v>
      </c>
      <c r="M55" s="1368" t="s">
        <v>98</v>
      </c>
      <c r="N55" s="1371" t="s">
        <v>14</v>
      </c>
      <c r="O55" s="495"/>
    </row>
    <row r="56" spans="1:15">
      <c r="A56" s="1372" t="s">
        <v>147</v>
      </c>
      <c r="B56" s="1373" t="s">
        <v>41</v>
      </c>
      <c r="C56" s="1374" t="s">
        <v>1318</v>
      </c>
      <c r="D56" s="1373" t="s">
        <v>150</v>
      </c>
      <c r="E56" s="1375" t="s">
        <v>1319</v>
      </c>
      <c r="F56" s="1809">
        <v>96</v>
      </c>
      <c r="G56" s="1779">
        <v>22</v>
      </c>
      <c r="H56" s="2482">
        <v>0.22916666666666666</v>
      </c>
      <c r="I56" s="1840">
        <v>85</v>
      </c>
      <c r="J56" s="1777">
        <v>17</v>
      </c>
      <c r="K56" s="2482">
        <v>0.2</v>
      </c>
      <c r="L56" s="1809">
        <v>87</v>
      </c>
      <c r="M56" s="1779">
        <v>17</v>
      </c>
      <c r="N56" s="2461">
        <v>0.19540229885057472</v>
      </c>
    </row>
    <row r="57" spans="1:15">
      <c r="A57" s="1372" t="s">
        <v>147</v>
      </c>
      <c r="B57" s="1373" t="s">
        <v>41</v>
      </c>
      <c r="C57" s="1374" t="s">
        <v>1318</v>
      </c>
      <c r="D57" s="1373" t="s">
        <v>150</v>
      </c>
      <c r="E57" s="1377" t="s">
        <v>1320</v>
      </c>
      <c r="F57" s="1809">
        <v>52</v>
      </c>
      <c r="G57" s="1779">
        <v>17</v>
      </c>
      <c r="H57" s="2482">
        <v>0.32692307692307693</v>
      </c>
      <c r="I57" s="1809">
        <v>55</v>
      </c>
      <c r="J57" s="1779">
        <v>12</v>
      </c>
      <c r="K57" s="2482">
        <v>0.21818181818181817</v>
      </c>
      <c r="L57" s="1809">
        <v>69</v>
      </c>
      <c r="M57" s="1779">
        <v>11</v>
      </c>
      <c r="N57" s="2461">
        <v>0.15942028985507245</v>
      </c>
    </row>
    <row r="58" spans="1:15">
      <c r="A58" s="1372" t="s">
        <v>147</v>
      </c>
      <c r="B58" s="1373" t="s">
        <v>41</v>
      </c>
      <c r="C58" s="1374" t="s">
        <v>1318</v>
      </c>
      <c r="D58" s="1373" t="s">
        <v>150</v>
      </c>
      <c r="E58" s="1377" t="s">
        <v>1321</v>
      </c>
      <c r="F58" s="1809">
        <v>64</v>
      </c>
      <c r="G58" s="1779">
        <v>9</v>
      </c>
      <c r="H58" s="2482">
        <v>0.140625</v>
      </c>
      <c r="I58" s="1809">
        <v>66</v>
      </c>
      <c r="J58" s="1779">
        <v>9</v>
      </c>
      <c r="K58" s="2482">
        <v>0.13636363636363635</v>
      </c>
      <c r="L58" s="1809">
        <v>62</v>
      </c>
      <c r="M58" s="1779">
        <v>7</v>
      </c>
      <c r="N58" s="2461">
        <v>0.11290322580645161</v>
      </c>
    </row>
    <row r="59" spans="1:15">
      <c r="A59" s="1372" t="s">
        <v>147</v>
      </c>
      <c r="B59" s="1373" t="s">
        <v>41</v>
      </c>
      <c r="C59" s="1374" t="s">
        <v>1318</v>
      </c>
      <c r="D59" s="1373" t="s">
        <v>150</v>
      </c>
      <c r="E59" s="1377" t="s">
        <v>1322</v>
      </c>
      <c r="F59" s="1809">
        <v>444</v>
      </c>
      <c r="G59" s="1779">
        <v>47</v>
      </c>
      <c r="H59" s="2482">
        <v>0.10585585585585586</v>
      </c>
      <c r="I59" s="1809">
        <v>385</v>
      </c>
      <c r="J59" s="1779">
        <v>28</v>
      </c>
      <c r="K59" s="2482">
        <v>7.2727272727272724E-2</v>
      </c>
      <c r="L59" s="1809">
        <v>272</v>
      </c>
      <c r="M59" s="1779">
        <v>26</v>
      </c>
      <c r="N59" s="2461">
        <v>9.5588235294117641E-2</v>
      </c>
    </row>
    <row r="60" spans="1:15">
      <c r="A60" s="1372" t="s">
        <v>147</v>
      </c>
      <c r="B60" s="1373" t="s">
        <v>41</v>
      </c>
      <c r="C60" s="1374" t="s">
        <v>1318</v>
      </c>
      <c r="D60" s="1373" t="s">
        <v>150</v>
      </c>
      <c r="E60" s="1377" t="s">
        <v>1323</v>
      </c>
      <c r="F60" s="1809">
        <v>293</v>
      </c>
      <c r="G60" s="1779">
        <v>49</v>
      </c>
      <c r="H60" s="2482">
        <v>0.16723549488054607</v>
      </c>
      <c r="I60" s="1809">
        <v>285</v>
      </c>
      <c r="J60" s="1779">
        <v>59</v>
      </c>
      <c r="K60" s="2482">
        <v>0.20701754385964913</v>
      </c>
      <c r="L60" s="1809">
        <v>224</v>
      </c>
      <c r="M60" s="1779">
        <v>48</v>
      </c>
      <c r="N60" s="2461">
        <v>0.21428571428571427</v>
      </c>
    </row>
    <row r="61" spans="1:15">
      <c r="A61" s="1372" t="s">
        <v>147</v>
      </c>
      <c r="B61" s="1373" t="s">
        <v>41</v>
      </c>
      <c r="C61" s="1374" t="s">
        <v>1318</v>
      </c>
      <c r="D61" s="1373" t="s">
        <v>150</v>
      </c>
      <c r="E61" s="1377" t="s">
        <v>1324</v>
      </c>
      <c r="F61" s="1809">
        <v>73</v>
      </c>
      <c r="G61" s="1779">
        <v>17</v>
      </c>
      <c r="H61" s="2482">
        <v>0.23287671232876711</v>
      </c>
      <c r="I61" s="1809">
        <v>59</v>
      </c>
      <c r="J61" s="1779">
        <v>11</v>
      </c>
      <c r="K61" s="2482">
        <v>0.1864406779661017</v>
      </c>
      <c r="L61" s="1809">
        <v>63</v>
      </c>
      <c r="M61" s="1779">
        <v>9</v>
      </c>
      <c r="N61" s="2461">
        <v>0.14285714285714285</v>
      </c>
    </row>
    <row r="62" spans="1:15">
      <c r="A62" s="1372" t="s">
        <v>147</v>
      </c>
      <c r="B62" s="1373" t="s">
        <v>41</v>
      </c>
      <c r="C62" s="1374" t="s">
        <v>1318</v>
      </c>
      <c r="D62" s="1373" t="s">
        <v>150</v>
      </c>
      <c r="E62" s="1377" t="s">
        <v>1325</v>
      </c>
      <c r="F62" s="1809">
        <v>233</v>
      </c>
      <c r="G62" s="1779">
        <v>27</v>
      </c>
      <c r="H62" s="2482">
        <v>0.11587982832618025</v>
      </c>
      <c r="I62" s="1809">
        <v>209</v>
      </c>
      <c r="J62" s="1779">
        <v>21</v>
      </c>
      <c r="K62" s="2482">
        <v>0.10047846889952153</v>
      </c>
      <c r="L62" s="1809">
        <v>148</v>
      </c>
      <c r="M62" s="1779">
        <v>13</v>
      </c>
      <c r="N62" s="2461">
        <v>8.7837837837837843E-2</v>
      </c>
    </row>
    <row r="63" spans="1:15">
      <c r="A63" s="1372" t="s">
        <v>147</v>
      </c>
      <c r="B63" s="1373" t="s">
        <v>41</v>
      </c>
      <c r="C63" s="1374" t="s">
        <v>1318</v>
      </c>
      <c r="D63" s="1373" t="s">
        <v>150</v>
      </c>
      <c r="E63" s="1377" t="s">
        <v>1326</v>
      </c>
      <c r="F63" s="1809">
        <v>454</v>
      </c>
      <c r="G63" s="1779">
        <v>52</v>
      </c>
      <c r="H63" s="2482">
        <v>0.11453744493392071</v>
      </c>
      <c r="I63" s="1809">
        <v>436</v>
      </c>
      <c r="J63" s="1779">
        <v>49</v>
      </c>
      <c r="K63" s="2482">
        <v>0.11238532110091744</v>
      </c>
      <c r="L63" s="1809">
        <v>381</v>
      </c>
      <c r="M63" s="1779">
        <v>39</v>
      </c>
      <c r="N63" s="2461">
        <v>0.10236220472440945</v>
      </c>
    </row>
    <row r="64" spans="1:15">
      <c r="A64" s="1372" t="s">
        <v>147</v>
      </c>
      <c r="B64" s="1373" t="s">
        <v>41</v>
      </c>
      <c r="C64" s="1374" t="s">
        <v>1318</v>
      </c>
      <c r="D64" s="1373" t="s">
        <v>150</v>
      </c>
      <c r="E64" s="1377" t="s">
        <v>1327</v>
      </c>
      <c r="F64" s="1809">
        <v>185</v>
      </c>
      <c r="G64" s="1779">
        <v>25</v>
      </c>
      <c r="H64" s="2482">
        <v>0.13513513513513514</v>
      </c>
      <c r="I64" s="1809">
        <v>164</v>
      </c>
      <c r="J64" s="1779">
        <v>16</v>
      </c>
      <c r="K64" s="2482">
        <v>9.7560975609756101E-2</v>
      </c>
      <c r="L64" s="1809">
        <v>176</v>
      </c>
      <c r="M64" s="1779">
        <v>20</v>
      </c>
      <c r="N64" s="2461">
        <v>0.11363636363636363</v>
      </c>
    </row>
    <row r="65" spans="1:14">
      <c r="A65" s="1372" t="s">
        <v>147</v>
      </c>
      <c r="B65" s="1373" t="s">
        <v>41</v>
      </c>
      <c r="C65" s="1374" t="s">
        <v>1318</v>
      </c>
      <c r="D65" s="1373" t="s">
        <v>150</v>
      </c>
      <c r="E65" s="1377" t="s">
        <v>1328</v>
      </c>
      <c r="F65" s="1809">
        <v>425</v>
      </c>
      <c r="G65" s="1779">
        <v>39</v>
      </c>
      <c r="H65" s="2482">
        <v>9.1764705882352943E-2</v>
      </c>
      <c r="I65" s="1809">
        <v>384</v>
      </c>
      <c r="J65" s="1779">
        <v>23</v>
      </c>
      <c r="K65" s="2482">
        <v>5.9895833333333336E-2</v>
      </c>
      <c r="L65" s="1809">
        <v>357</v>
      </c>
      <c r="M65" s="1779">
        <v>18</v>
      </c>
      <c r="N65" s="2461">
        <v>5.0420168067226892E-2</v>
      </c>
    </row>
    <row r="66" spans="1:14">
      <c r="A66" s="1372" t="s">
        <v>147</v>
      </c>
      <c r="B66" s="1373" t="s">
        <v>41</v>
      </c>
      <c r="C66" s="1374" t="s">
        <v>1318</v>
      </c>
      <c r="D66" s="1373" t="s">
        <v>150</v>
      </c>
      <c r="E66" s="1377" t="s">
        <v>1329</v>
      </c>
      <c r="F66" s="1809">
        <v>73</v>
      </c>
      <c r="G66" s="1779">
        <v>21</v>
      </c>
      <c r="H66" s="2482">
        <v>0.28767123287671231</v>
      </c>
      <c r="I66" s="1809">
        <v>68</v>
      </c>
      <c r="J66" s="1779">
        <v>18</v>
      </c>
      <c r="K66" s="2482">
        <v>0.26470588235294118</v>
      </c>
      <c r="L66" s="1809">
        <v>58</v>
      </c>
      <c r="M66" s="1779">
        <v>11</v>
      </c>
      <c r="N66" s="2461">
        <v>0.18965517241379309</v>
      </c>
    </row>
    <row r="67" spans="1:14">
      <c r="A67" s="1372" t="s">
        <v>147</v>
      </c>
      <c r="B67" s="1373" t="s">
        <v>41</v>
      </c>
      <c r="C67" s="1374" t="s">
        <v>1318</v>
      </c>
      <c r="D67" s="1373" t="s">
        <v>150</v>
      </c>
      <c r="E67" s="1377" t="s">
        <v>1330</v>
      </c>
      <c r="F67" s="1809">
        <v>329</v>
      </c>
      <c r="G67" s="1779">
        <v>47</v>
      </c>
      <c r="H67" s="2482">
        <v>0.14285714285714285</v>
      </c>
      <c r="I67" s="1809">
        <v>309</v>
      </c>
      <c r="J67" s="1779">
        <v>34</v>
      </c>
      <c r="K67" s="2482">
        <v>0.11003236245954692</v>
      </c>
      <c r="L67" s="1809">
        <v>305</v>
      </c>
      <c r="M67" s="1779">
        <v>31</v>
      </c>
      <c r="N67" s="2461">
        <v>0.10163934426229508</v>
      </c>
    </row>
    <row r="68" spans="1:14">
      <c r="A68" s="1372" t="s">
        <v>147</v>
      </c>
      <c r="B68" s="1373" t="s">
        <v>41</v>
      </c>
      <c r="C68" s="1374" t="s">
        <v>1318</v>
      </c>
      <c r="D68" s="1373" t="s">
        <v>150</v>
      </c>
      <c r="E68" s="1377" t="s">
        <v>1331</v>
      </c>
      <c r="F68" s="1809">
        <v>136</v>
      </c>
      <c r="G68" s="1779">
        <v>25</v>
      </c>
      <c r="H68" s="2482">
        <v>0.18382352941176472</v>
      </c>
      <c r="I68" s="1809">
        <v>134</v>
      </c>
      <c r="J68" s="1779">
        <v>22</v>
      </c>
      <c r="K68" s="2482">
        <v>0.16417910447761194</v>
      </c>
      <c r="L68" s="1809">
        <v>166</v>
      </c>
      <c r="M68" s="1779">
        <v>29</v>
      </c>
      <c r="N68" s="2461">
        <v>0.1746987951807229</v>
      </c>
    </row>
    <row r="69" spans="1:14">
      <c r="A69" s="1372" t="s">
        <v>147</v>
      </c>
      <c r="B69" s="1373" t="s">
        <v>41</v>
      </c>
      <c r="C69" s="1374" t="s">
        <v>1318</v>
      </c>
      <c r="D69" s="1373" t="s">
        <v>150</v>
      </c>
      <c r="E69" s="1377" t="s">
        <v>1332</v>
      </c>
      <c r="F69" s="1809">
        <v>54</v>
      </c>
      <c r="G69" s="1779">
        <v>15</v>
      </c>
      <c r="H69" s="2482">
        <v>0.27777777777777779</v>
      </c>
      <c r="I69" s="1809">
        <v>49</v>
      </c>
      <c r="J69" s="1779">
        <v>12</v>
      </c>
      <c r="K69" s="2482">
        <v>0.24489795918367346</v>
      </c>
      <c r="L69" s="1809">
        <v>48</v>
      </c>
      <c r="M69" s="1779">
        <v>13</v>
      </c>
      <c r="N69" s="2461">
        <v>0.27083333333333331</v>
      </c>
    </row>
    <row r="70" spans="1:14">
      <c r="A70" s="1372" t="s">
        <v>147</v>
      </c>
      <c r="B70" s="1373" t="s">
        <v>41</v>
      </c>
      <c r="C70" s="1374" t="s">
        <v>1318</v>
      </c>
      <c r="D70" s="1373" t="s">
        <v>150</v>
      </c>
      <c r="E70" s="1377" t="s">
        <v>1333</v>
      </c>
      <c r="F70" s="1809">
        <v>130</v>
      </c>
      <c r="G70" s="1779">
        <v>10</v>
      </c>
      <c r="H70" s="2482">
        <v>7.6923076923076927E-2</v>
      </c>
      <c r="I70" s="1809">
        <v>139</v>
      </c>
      <c r="J70" s="1779">
        <v>7</v>
      </c>
      <c r="K70" s="2482">
        <v>5.0359712230215826E-2</v>
      </c>
      <c r="L70" s="1809">
        <v>125</v>
      </c>
      <c r="M70" s="1779">
        <v>6</v>
      </c>
      <c r="N70" s="2461">
        <v>4.8000000000000001E-2</v>
      </c>
    </row>
    <row r="71" spans="1:14">
      <c r="A71" s="1372" t="s">
        <v>147</v>
      </c>
      <c r="B71" s="1373" t="s">
        <v>41</v>
      </c>
      <c r="C71" s="1374" t="s">
        <v>1318</v>
      </c>
      <c r="D71" s="1373" t="s">
        <v>150</v>
      </c>
      <c r="E71" s="1377" t="s">
        <v>1334</v>
      </c>
      <c r="F71" s="1809">
        <v>190</v>
      </c>
      <c r="G71" s="1779">
        <v>32</v>
      </c>
      <c r="H71" s="2482">
        <v>0.16842105263157894</v>
      </c>
      <c r="I71" s="1809">
        <v>182</v>
      </c>
      <c r="J71" s="1779">
        <v>26</v>
      </c>
      <c r="K71" s="2482">
        <v>0.14285714285714285</v>
      </c>
      <c r="L71" s="1809">
        <v>115</v>
      </c>
      <c r="M71" s="1779">
        <v>11</v>
      </c>
      <c r="N71" s="2461">
        <v>9.5652173913043481E-2</v>
      </c>
    </row>
    <row r="72" spans="1:14" ht="14.5">
      <c r="A72" s="1372" t="s">
        <v>147</v>
      </c>
      <c r="B72" s="1373" t="s">
        <v>41</v>
      </c>
      <c r="C72" s="1374" t="s">
        <v>1318</v>
      </c>
      <c r="D72" s="1373" t="s">
        <v>150</v>
      </c>
      <c r="E72" s="1377" t="s">
        <v>1748</v>
      </c>
      <c r="F72" s="1809">
        <v>58</v>
      </c>
      <c r="G72" s="1779">
        <v>11</v>
      </c>
      <c r="H72" s="2482">
        <v>0.18965517241379309</v>
      </c>
      <c r="I72" s="1809">
        <v>115</v>
      </c>
      <c r="J72" s="1779">
        <v>25</v>
      </c>
      <c r="K72" s="2482">
        <v>0.21739130434782608</v>
      </c>
      <c r="L72" s="1809">
        <v>57</v>
      </c>
      <c r="M72" s="1779">
        <v>14</v>
      </c>
      <c r="N72" s="2461">
        <v>0.24561403508771928</v>
      </c>
    </row>
    <row r="73" spans="1:14">
      <c r="A73" s="1372" t="s">
        <v>147</v>
      </c>
      <c r="B73" s="1373" t="s">
        <v>41</v>
      </c>
      <c r="C73" s="1374" t="s">
        <v>1318</v>
      </c>
      <c r="D73" s="1373" t="s">
        <v>150</v>
      </c>
      <c r="E73" s="1377" t="s">
        <v>1335</v>
      </c>
      <c r="F73" s="1809">
        <v>164</v>
      </c>
      <c r="G73" s="1779">
        <v>26</v>
      </c>
      <c r="H73" s="2482">
        <v>0.15853658536585366</v>
      </c>
      <c r="I73" s="1809">
        <v>149</v>
      </c>
      <c r="J73" s="1779">
        <v>27</v>
      </c>
      <c r="K73" s="2482">
        <v>0.18120805369127516</v>
      </c>
      <c r="L73" s="1809">
        <v>144</v>
      </c>
      <c r="M73" s="1779">
        <v>22</v>
      </c>
      <c r="N73" s="2461">
        <v>0.15277777777777779</v>
      </c>
    </row>
    <row r="74" spans="1:14">
      <c r="A74" s="1378" t="s">
        <v>147</v>
      </c>
      <c r="B74" s="1379" t="s">
        <v>41</v>
      </c>
      <c r="C74" s="1380" t="s">
        <v>1318</v>
      </c>
      <c r="D74" s="1378" t="s">
        <v>151</v>
      </c>
      <c r="E74" s="1395" t="s">
        <v>1336</v>
      </c>
      <c r="F74" s="1810">
        <v>258</v>
      </c>
      <c r="G74" s="1782">
        <v>42</v>
      </c>
      <c r="H74" s="2483">
        <v>0.16279069767441862</v>
      </c>
      <c r="I74" s="1810">
        <v>239</v>
      </c>
      <c r="J74" s="1782">
        <v>39</v>
      </c>
      <c r="K74" s="2483">
        <v>0.16317991631799164</v>
      </c>
      <c r="L74" s="1810">
        <v>215</v>
      </c>
      <c r="M74" s="1782">
        <v>36</v>
      </c>
      <c r="N74" s="2463">
        <v>0.16744186046511628</v>
      </c>
    </row>
    <row r="75" spans="1:14">
      <c r="A75" s="1378" t="s">
        <v>147</v>
      </c>
      <c r="B75" s="1379" t="s">
        <v>41</v>
      </c>
      <c r="C75" s="1380" t="s">
        <v>1318</v>
      </c>
      <c r="D75" s="1378" t="s">
        <v>151</v>
      </c>
      <c r="E75" s="1395" t="s">
        <v>1337</v>
      </c>
      <c r="F75" s="1810">
        <v>702</v>
      </c>
      <c r="G75" s="1782">
        <v>79</v>
      </c>
      <c r="H75" s="2483">
        <v>0.11253561253561253</v>
      </c>
      <c r="I75" s="1810">
        <v>682</v>
      </c>
      <c r="J75" s="1782">
        <v>80</v>
      </c>
      <c r="K75" s="2483">
        <v>0.11730205278592376</v>
      </c>
      <c r="L75" s="1810">
        <v>705</v>
      </c>
      <c r="M75" s="1782">
        <v>82</v>
      </c>
      <c r="N75" s="2463">
        <v>0.11631205673758865</v>
      </c>
    </row>
    <row r="76" spans="1:14">
      <c r="A76" s="1378" t="s">
        <v>147</v>
      </c>
      <c r="B76" s="1379" t="s">
        <v>41</v>
      </c>
      <c r="C76" s="1380" t="s">
        <v>1318</v>
      </c>
      <c r="D76" s="1378" t="s">
        <v>151</v>
      </c>
      <c r="E76" s="1395" t="s">
        <v>1338</v>
      </c>
      <c r="F76" s="1810">
        <v>133</v>
      </c>
      <c r="G76" s="1782">
        <v>45</v>
      </c>
      <c r="H76" s="2483">
        <v>0.33834586466165412</v>
      </c>
      <c r="I76" s="1810">
        <v>118</v>
      </c>
      <c r="J76" s="1782">
        <v>40</v>
      </c>
      <c r="K76" s="2483">
        <v>0.33898305084745761</v>
      </c>
      <c r="L76" s="1810">
        <v>115</v>
      </c>
      <c r="M76" s="1782">
        <v>26</v>
      </c>
      <c r="N76" s="2463">
        <v>0.22608695652173913</v>
      </c>
    </row>
    <row r="77" spans="1:14">
      <c r="A77" s="1378" t="s">
        <v>147</v>
      </c>
      <c r="B77" s="1379" t="s">
        <v>41</v>
      </c>
      <c r="C77" s="1380" t="s">
        <v>1318</v>
      </c>
      <c r="D77" s="1378" t="s">
        <v>151</v>
      </c>
      <c r="E77" s="1395" t="s">
        <v>1339</v>
      </c>
      <c r="F77" s="1810">
        <v>636</v>
      </c>
      <c r="G77" s="1782">
        <v>70</v>
      </c>
      <c r="H77" s="2483">
        <v>0.11006289308176101</v>
      </c>
      <c r="I77" s="1810">
        <v>648</v>
      </c>
      <c r="J77" s="1782">
        <v>84</v>
      </c>
      <c r="K77" s="2483">
        <v>0.12962962962962962</v>
      </c>
      <c r="L77" s="1810">
        <v>473</v>
      </c>
      <c r="M77" s="1782">
        <v>67</v>
      </c>
      <c r="N77" s="2463">
        <v>0.14164904862579281</v>
      </c>
    </row>
    <row r="78" spans="1:14" ht="14.5">
      <c r="A78" s="1378" t="s">
        <v>147</v>
      </c>
      <c r="B78" s="1379" t="s">
        <v>41</v>
      </c>
      <c r="C78" s="1380" t="s">
        <v>1318</v>
      </c>
      <c r="D78" s="1378" t="s">
        <v>151</v>
      </c>
      <c r="E78" s="1395" t="s">
        <v>1749</v>
      </c>
      <c r="F78" s="1810">
        <v>21</v>
      </c>
      <c r="G78" s="1803" t="s">
        <v>1514</v>
      </c>
      <c r="H78" s="2480" t="s">
        <v>1514</v>
      </c>
      <c r="I78" s="1810">
        <v>18</v>
      </c>
      <c r="J78" s="1803" t="s">
        <v>1514</v>
      </c>
      <c r="K78" s="2475" t="s">
        <v>1514</v>
      </c>
      <c r="L78" s="1810">
        <v>56</v>
      </c>
      <c r="M78" s="1782">
        <v>14</v>
      </c>
      <c r="N78" s="2463">
        <v>0.25</v>
      </c>
    </row>
    <row r="79" spans="1:14">
      <c r="A79" s="1382" t="s">
        <v>147</v>
      </c>
      <c r="B79" s="1383" t="s">
        <v>41</v>
      </c>
      <c r="C79" s="1384" t="s">
        <v>1318</v>
      </c>
      <c r="D79" s="1383" t="s">
        <v>152</v>
      </c>
      <c r="E79" s="1385" t="s">
        <v>1340</v>
      </c>
      <c r="F79" s="1811">
        <v>208</v>
      </c>
      <c r="G79" s="1784">
        <v>69</v>
      </c>
      <c r="H79" s="2484">
        <v>0.33173076923076922</v>
      </c>
      <c r="I79" s="1811">
        <v>165</v>
      </c>
      <c r="J79" s="1784">
        <v>45</v>
      </c>
      <c r="K79" s="2484">
        <v>0.27272727272727271</v>
      </c>
      <c r="L79" s="1811">
        <v>160</v>
      </c>
      <c r="M79" s="1784">
        <v>47</v>
      </c>
      <c r="N79" s="2464">
        <v>0.29375000000000001</v>
      </c>
    </row>
    <row r="80" spans="1:14">
      <c r="A80" s="1382" t="s">
        <v>147</v>
      </c>
      <c r="B80" s="1383" t="s">
        <v>41</v>
      </c>
      <c r="C80" s="1384" t="s">
        <v>1318</v>
      </c>
      <c r="D80" s="1383" t="s">
        <v>152</v>
      </c>
      <c r="E80" s="1385" t="s">
        <v>1341</v>
      </c>
      <c r="F80" s="1811">
        <v>288</v>
      </c>
      <c r="G80" s="1784">
        <v>38</v>
      </c>
      <c r="H80" s="2484">
        <v>0.13194444444444445</v>
      </c>
      <c r="I80" s="1811">
        <v>293</v>
      </c>
      <c r="J80" s="1784">
        <v>36</v>
      </c>
      <c r="K80" s="2484">
        <v>0.12286689419795221</v>
      </c>
      <c r="L80" s="1811">
        <v>267</v>
      </c>
      <c r="M80" s="1784">
        <v>36</v>
      </c>
      <c r="N80" s="2464">
        <v>0.1348314606741573</v>
      </c>
    </row>
    <row r="81" spans="1:14">
      <c r="A81" s="1382" t="s">
        <v>147</v>
      </c>
      <c r="B81" s="1383" t="s">
        <v>41</v>
      </c>
      <c r="C81" s="1384" t="s">
        <v>1318</v>
      </c>
      <c r="D81" s="1383" t="s">
        <v>152</v>
      </c>
      <c r="E81" s="1385" t="s">
        <v>1342</v>
      </c>
      <c r="F81" s="1811">
        <v>1467</v>
      </c>
      <c r="G81" s="1784">
        <v>174</v>
      </c>
      <c r="H81" s="2484">
        <v>0.11860940695296524</v>
      </c>
      <c r="I81" s="1811">
        <v>1416</v>
      </c>
      <c r="J81" s="1784">
        <v>170</v>
      </c>
      <c r="K81" s="2484">
        <v>0.12005649717514125</v>
      </c>
      <c r="L81" s="1811">
        <v>1308</v>
      </c>
      <c r="M81" s="1784">
        <v>163</v>
      </c>
      <c r="N81" s="2464">
        <v>0.1246177370030581</v>
      </c>
    </row>
    <row r="82" spans="1:14">
      <c r="A82" s="1386" t="s">
        <v>147</v>
      </c>
      <c r="B82" s="1387" t="s">
        <v>41</v>
      </c>
      <c r="C82" s="1388" t="s">
        <v>1318</v>
      </c>
      <c r="D82" s="1387" t="s">
        <v>153</v>
      </c>
      <c r="E82" s="1389" t="s">
        <v>1343</v>
      </c>
      <c r="F82" s="1812">
        <v>22</v>
      </c>
      <c r="G82" s="1786">
        <v>9</v>
      </c>
      <c r="H82" s="2466">
        <v>0.40909090909090912</v>
      </c>
      <c r="I82" s="1812">
        <v>19</v>
      </c>
      <c r="J82" s="1786">
        <v>7</v>
      </c>
      <c r="K82" s="2466">
        <v>0.36842105263157893</v>
      </c>
      <c r="L82" s="1812">
        <v>34</v>
      </c>
      <c r="M82" s="1786">
        <v>11</v>
      </c>
      <c r="N82" s="2465">
        <v>0.3235294117647059</v>
      </c>
    </row>
    <row r="83" spans="1:14">
      <c r="A83" s="1372" t="s">
        <v>147</v>
      </c>
      <c r="B83" s="1373" t="s">
        <v>41</v>
      </c>
      <c r="C83" s="1374" t="s">
        <v>1344</v>
      </c>
      <c r="D83" s="1373" t="s">
        <v>150</v>
      </c>
      <c r="E83" s="1377" t="s">
        <v>1345</v>
      </c>
      <c r="F83" s="1809">
        <v>196</v>
      </c>
      <c r="G83" s="1779">
        <v>78</v>
      </c>
      <c r="H83" s="2482">
        <v>0.39795918367346939</v>
      </c>
      <c r="I83" s="1809">
        <v>192</v>
      </c>
      <c r="J83" s="1779">
        <v>75</v>
      </c>
      <c r="K83" s="2482">
        <v>0.390625</v>
      </c>
      <c r="L83" s="1809">
        <v>205</v>
      </c>
      <c r="M83" s="1779">
        <v>73</v>
      </c>
      <c r="N83" s="2461">
        <v>0.35609756097560974</v>
      </c>
    </row>
    <row r="84" spans="1:14">
      <c r="A84" s="1372" t="s">
        <v>147</v>
      </c>
      <c r="B84" s="1373" t="s">
        <v>41</v>
      </c>
      <c r="C84" s="1374" t="s">
        <v>1344</v>
      </c>
      <c r="D84" s="1373" t="s">
        <v>150</v>
      </c>
      <c r="E84" s="1377" t="s">
        <v>1346</v>
      </c>
      <c r="F84" s="1809">
        <v>253</v>
      </c>
      <c r="G84" s="1779">
        <v>27</v>
      </c>
      <c r="H84" s="2482">
        <v>0.1067193675889328</v>
      </c>
      <c r="I84" s="1809">
        <v>218</v>
      </c>
      <c r="J84" s="1779">
        <v>27</v>
      </c>
      <c r="K84" s="2482">
        <v>0.12385321100917432</v>
      </c>
      <c r="L84" s="1809">
        <v>213</v>
      </c>
      <c r="M84" s="1779">
        <v>26</v>
      </c>
      <c r="N84" s="2461">
        <v>0.12206572769953052</v>
      </c>
    </row>
    <row r="85" spans="1:14">
      <c r="A85" s="1372" t="s">
        <v>147</v>
      </c>
      <c r="B85" s="1373" t="s">
        <v>41</v>
      </c>
      <c r="C85" s="1374" t="s">
        <v>1344</v>
      </c>
      <c r="D85" s="1373" t="s">
        <v>150</v>
      </c>
      <c r="E85" s="1377" t="s">
        <v>1347</v>
      </c>
      <c r="F85" s="1809">
        <v>97</v>
      </c>
      <c r="G85" s="1779">
        <v>19</v>
      </c>
      <c r="H85" s="2482">
        <v>0.19587628865979381</v>
      </c>
      <c r="I85" s="1809">
        <v>83</v>
      </c>
      <c r="J85" s="1779">
        <v>24</v>
      </c>
      <c r="K85" s="2482">
        <v>0.28915662650602408</v>
      </c>
      <c r="L85" s="1809">
        <v>103</v>
      </c>
      <c r="M85" s="1779">
        <v>24</v>
      </c>
      <c r="N85" s="2461">
        <v>0.23300970873786409</v>
      </c>
    </row>
    <row r="86" spans="1:14">
      <c r="A86" s="1372" t="s">
        <v>147</v>
      </c>
      <c r="B86" s="1373" t="s">
        <v>41</v>
      </c>
      <c r="C86" s="1374" t="s">
        <v>1344</v>
      </c>
      <c r="D86" s="1373" t="s">
        <v>150</v>
      </c>
      <c r="E86" s="1377" t="s">
        <v>1348</v>
      </c>
      <c r="F86" s="1809">
        <v>65</v>
      </c>
      <c r="G86" s="1779">
        <v>11</v>
      </c>
      <c r="H86" s="2482">
        <v>0.16923076923076924</v>
      </c>
      <c r="I86" s="1809">
        <v>48</v>
      </c>
      <c r="J86" s="1779">
        <v>7</v>
      </c>
      <c r="K86" s="2482">
        <v>0.14583333333333334</v>
      </c>
      <c r="L86" s="1809">
        <v>50</v>
      </c>
      <c r="M86" s="1779">
        <v>11</v>
      </c>
      <c r="N86" s="2461">
        <v>0.22</v>
      </c>
    </row>
    <row r="87" spans="1:14">
      <c r="A87" s="1372" t="s">
        <v>147</v>
      </c>
      <c r="B87" s="1373" t="s">
        <v>41</v>
      </c>
      <c r="C87" s="1374" t="s">
        <v>1344</v>
      </c>
      <c r="D87" s="1373" t="s">
        <v>150</v>
      </c>
      <c r="E87" s="1377" t="s">
        <v>1349</v>
      </c>
      <c r="F87" s="1809">
        <v>299</v>
      </c>
      <c r="G87" s="1779">
        <v>37</v>
      </c>
      <c r="H87" s="2482">
        <v>0.12374581939799331</v>
      </c>
      <c r="I87" s="1809">
        <v>289</v>
      </c>
      <c r="J87" s="1779">
        <v>37</v>
      </c>
      <c r="K87" s="2482">
        <v>0.12802768166089964</v>
      </c>
      <c r="L87" s="1809">
        <v>271</v>
      </c>
      <c r="M87" s="1779">
        <v>35</v>
      </c>
      <c r="N87" s="2461">
        <v>0.12915129151291513</v>
      </c>
    </row>
    <row r="88" spans="1:14">
      <c r="A88" s="1372" t="s">
        <v>147</v>
      </c>
      <c r="B88" s="1373" t="s">
        <v>41</v>
      </c>
      <c r="C88" s="1374" t="s">
        <v>1344</v>
      </c>
      <c r="D88" s="1373" t="s">
        <v>150</v>
      </c>
      <c r="E88" s="1377" t="s">
        <v>1350</v>
      </c>
      <c r="F88" s="1809">
        <v>246</v>
      </c>
      <c r="G88" s="1779">
        <v>32</v>
      </c>
      <c r="H88" s="2482">
        <v>0.13008130081300814</v>
      </c>
      <c r="I88" s="1809">
        <v>221</v>
      </c>
      <c r="J88" s="1779">
        <v>30</v>
      </c>
      <c r="K88" s="2482">
        <v>0.13574660633484162</v>
      </c>
      <c r="L88" s="1809">
        <v>206</v>
      </c>
      <c r="M88" s="1779">
        <v>38</v>
      </c>
      <c r="N88" s="2461">
        <v>0.18446601941747573</v>
      </c>
    </row>
    <row r="89" spans="1:14">
      <c r="A89" s="1372" t="s">
        <v>147</v>
      </c>
      <c r="B89" s="1373" t="s">
        <v>41</v>
      </c>
      <c r="C89" s="1374" t="s">
        <v>1344</v>
      </c>
      <c r="D89" s="1373" t="s">
        <v>150</v>
      </c>
      <c r="E89" s="1377" t="s">
        <v>1351</v>
      </c>
      <c r="F89" s="1809">
        <v>255</v>
      </c>
      <c r="G89" s="1779">
        <v>32</v>
      </c>
      <c r="H89" s="2482">
        <v>0.12549019607843137</v>
      </c>
      <c r="I89" s="1809">
        <v>260</v>
      </c>
      <c r="J89" s="1779">
        <v>34</v>
      </c>
      <c r="K89" s="2482">
        <v>0.13076923076923078</v>
      </c>
      <c r="L89" s="1809">
        <v>256</v>
      </c>
      <c r="M89" s="1779">
        <v>25</v>
      </c>
      <c r="N89" s="2461">
        <v>9.765625E-2</v>
      </c>
    </row>
    <row r="90" spans="1:14">
      <c r="A90" s="1372" t="s">
        <v>147</v>
      </c>
      <c r="B90" s="1373" t="s">
        <v>41</v>
      </c>
      <c r="C90" s="1374" t="s">
        <v>1344</v>
      </c>
      <c r="D90" s="1373" t="s">
        <v>150</v>
      </c>
      <c r="E90" s="1377" t="s">
        <v>1352</v>
      </c>
      <c r="F90" s="1809">
        <v>173</v>
      </c>
      <c r="G90" s="1779">
        <v>48</v>
      </c>
      <c r="H90" s="2482">
        <v>0.2774566473988439</v>
      </c>
      <c r="I90" s="1809">
        <v>156</v>
      </c>
      <c r="J90" s="1779">
        <v>40</v>
      </c>
      <c r="K90" s="2482">
        <v>0.25641025641025639</v>
      </c>
      <c r="L90" s="1809">
        <v>162</v>
      </c>
      <c r="M90" s="1779">
        <v>35</v>
      </c>
      <c r="N90" s="2461">
        <v>0.21604938271604937</v>
      </c>
    </row>
    <row r="91" spans="1:14">
      <c r="A91" s="1372" t="s">
        <v>147</v>
      </c>
      <c r="B91" s="1373" t="s">
        <v>41</v>
      </c>
      <c r="C91" s="1374" t="s">
        <v>1344</v>
      </c>
      <c r="D91" s="1373" t="s">
        <v>150</v>
      </c>
      <c r="E91" s="1377" t="s">
        <v>1353</v>
      </c>
      <c r="F91" s="1809">
        <v>91</v>
      </c>
      <c r="G91" s="1779">
        <v>19</v>
      </c>
      <c r="H91" s="2482">
        <v>0.2087912087912088</v>
      </c>
      <c r="I91" s="1809">
        <v>89</v>
      </c>
      <c r="J91" s="1779">
        <v>17</v>
      </c>
      <c r="K91" s="2482">
        <v>0.19101123595505617</v>
      </c>
      <c r="L91" s="1809">
        <v>85</v>
      </c>
      <c r="M91" s="1779">
        <v>13</v>
      </c>
      <c r="N91" s="2461">
        <v>0.15294117647058825</v>
      </c>
    </row>
    <row r="92" spans="1:14">
      <c r="A92" s="1372" t="s">
        <v>147</v>
      </c>
      <c r="B92" s="1373" t="s">
        <v>41</v>
      </c>
      <c r="C92" s="1374" t="s">
        <v>1344</v>
      </c>
      <c r="D92" s="1373" t="s">
        <v>150</v>
      </c>
      <c r="E92" s="1377" t="s">
        <v>1354</v>
      </c>
      <c r="F92" s="1809">
        <v>60</v>
      </c>
      <c r="G92" s="1779">
        <v>8</v>
      </c>
      <c r="H92" s="2482">
        <v>0.13333333333333333</v>
      </c>
      <c r="I92" s="1809">
        <v>53</v>
      </c>
      <c r="J92" s="1779">
        <v>10</v>
      </c>
      <c r="K92" s="2482">
        <v>0.18867924528301888</v>
      </c>
      <c r="L92" s="1809">
        <v>62</v>
      </c>
      <c r="M92" s="1779">
        <v>10</v>
      </c>
      <c r="N92" s="2461">
        <v>0.16129032258064516</v>
      </c>
    </row>
    <row r="93" spans="1:14">
      <c r="A93" s="1372" t="s">
        <v>147</v>
      </c>
      <c r="B93" s="1373" t="s">
        <v>41</v>
      </c>
      <c r="C93" s="1374" t="s">
        <v>1344</v>
      </c>
      <c r="D93" s="1373" t="s">
        <v>150</v>
      </c>
      <c r="E93" s="1377" t="s">
        <v>1355</v>
      </c>
      <c r="F93" s="1809">
        <v>45</v>
      </c>
      <c r="G93" s="1779">
        <v>11</v>
      </c>
      <c r="H93" s="2482">
        <v>0.24444444444444444</v>
      </c>
      <c r="I93" s="1809">
        <v>46</v>
      </c>
      <c r="J93" s="1779">
        <v>13</v>
      </c>
      <c r="K93" s="2482">
        <v>0.28260869565217389</v>
      </c>
      <c r="L93" s="1809">
        <v>51</v>
      </c>
      <c r="M93" s="1779">
        <v>14</v>
      </c>
      <c r="N93" s="2461">
        <v>0.27450980392156865</v>
      </c>
    </row>
    <row r="94" spans="1:14">
      <c r="A94" s="1372" t="s">
        <v>147</v>
      </c>
      <c r="B94" s="1373" t="s">
        <v>41</v>
      </c>
      <c r="C94" s="1374" t="s">
        <v>1344</v>
      </c>
      <c r="D94" s="1373" t="s">
        <v>150</v>
      </c>
      <c r="E94" s="1377" t="s">
        <v>1356</v>
      </c>
      <c r="F94" s="1809">
        <v>263</v>
      </c>
      <c r="G94" s="1779">
        <v>38</v>
      </c>
      <c r="H94" s="2482">
        <v>0.14448669201520911</v>
      </c>
      <c r="I94" s="1809">
        <v>279</v>
      </c>
      <c r="J94" s="1779">
        <v>40</v>
      </c>
      <c r="K94" s="2482">
        <v>0.14336917562724014</v>
      </c>
      <c r="L94" s="1809">
        <v>240</v>
      </c>
      <c r="M94" s="1779">
        <v>36</v>
      </c>
      <c r="N94" s="2461">
        <v>0.15</v>
      </c>
    </row>
    <row r="95" spans="1:14">
      <c r="A95" s="1372" t="s">
        <v>147</v>
      </c>
      <c r="B95" s="1373" t="s">
        <v>41</v>
      </c>
      <c r="C95" s="1374" t="s">
        <v>1344</v>
      </c>
      <c r="D95" s="1373" t="s">
        <v>150</v>
      </c>
      <c r="E95" s="1377" t="s">
        <v>1357</v>
      </c>
      <c r="F95" s="1809">
        <v>171</v>
      </c>
      <c r="G95" s="1779">
        <v>85</v>
      </c>
      <c r="H95" s="2482">
        <v>0.49707602339181284</v>
      </c>
      <c r="I95" s="1809">
        <v>175</v>
      </c>
      <c r="J95" s="1779">
        <v>76</v>
      </c>
      <c r="K95" s="2482">
        <v>0.43428571428571427</v>
      </c>
      <c r="L95" s="1809">
        <v>160</v>
      </c>
      <c r="M95" s="1779">
        <v>65</v>
      </c>
      <c r="N95" s="2461">
        <v>0.40625</v>
      </c>
    </row>
    <row r="96" spans="1:14">
      <c r="A96" s="1372" t="s">
        <v>147</v>
      </c>
      <c r="B96" s="1373" t="s">
        <v>41</v>
      </c>
      <c r="C96" s="1374" t="s">
        <v>1344</v>
      </c>
      <c r="D96" s="1373" t="s">
        <v>150</v>
      </c>
      <c r="E96" s="1377" t="s">
        <v>1358</v>
      </c>
      <c r="F96" s="1809">
        <v>200</v>
      </c>
      <c r="G96" s="1779">
        <v>32</v>
      </c>
      <c r="H96" s="2482">
        <v>0.16</v>
      </c>
      <c r="I96" s="1809">
        <v>173</v>
      </c>
      <c r="J96" s="1779">
        <v>28</v>
      </c>
      <c r="K96" s="2482">
        <v>0.16184971098265896</v>
      </c>
      <c r="L96" s="1809">
        <v>176</v>
      </c>
      <c r="M96" s="1779">
        <v>24</v>
      </c>
      <c r="N96" s="2461">
        <v>0.13636363636363635</v>
      </c>
    </row>
    <row r="97" spans="1:14">
      <c r="A97" s="1372" t="s">
        <v>147</v>
      </c>
      <c r="B97" s="1373" t="s">
        <v>41</v>
      </c>
      <c r="C97" s="1374" t="s">
        <v>1344</v>
      </c>
      <c r="D97" s="1373" t="s">
        <v>150</v>
      </c>
      <c r="E97" s="1377" t="s">
        <v>1359</v>
      </c>
      <c r="F97" s="1809">
        <v>308</v>
      </c>
      <c r="G97" s="1779">
        <v>30</v>
      </c>
      <c r="H97" s="2482">
        <v>9.7402597402597407E-2</v>
      </c>
      <c r="I97" s="1809">
        <v>264</v>
      </c>
      <c r="J97" s="1779">
        <v>25</v>
      </c>
      <c r="K97" s="2482">
        <v>9.4696969696969696E-2</v>
      </c>
      <c r="L97" s="1809">
        <v>260</v>
      </c>
      <c r="M97" s="1779">
        <v>25</v>
      </c>
      <c r="N97" s="2461">
        <v>9.6153846153846159E-2</v>
      </c>
    </row>
    <row r="98" spans="1:14">
      <c r="A98" s="1372" t="s">
        <v>147</v>
      </c>
      <c r="B98" s="1373" t="s">
        <v>41</v>
      </c>
      <c r="C98" s="1374" t="s">
        <v>1344</v>
      </c>
      <c r="D98" s="1373" t="s">
        <v>150</v>
      </c>
      <c r="E98" s="1377" t="s">
        <v>1360</v>
      </c>
      <c r="F98" s="1809">
        <v>339</v>
      </c>
      <c r="G98" s="1779">
        <v>38</v>
      </c>
      <c r="H98" s="2482">
        <v>0.11209439528023599</v>
      </c>
      <c r="I98" s="1809">
        <v>326</v>
      </c>
      <c r="J98" s="1779">
        <v>28</v>
      </c>
      <c r="K98" s="2482">
        <v>8.5889570552147243E-2</v>
      </c>
      <c r="L98" s="1809">
        <v>238</v>
      </c>
      <c r="M98" s="1779">
        <v>28</v>
      </c>
      <c r="N98" s="2461">
        <v>0.11764705882352941</v>
      </c>
    </row>
    <row r="99" spans="1:14">
      <c r="A99" s="1372" t="s">
        <v>147</v>
      </c>
      <c r="B99" s="1373" t="s">
        <v>41</v>
      </c>
      <c r="C99" s="1374" t="s">
        <v>1344</v>
      </c>
      <c r="D99" s="1373" t="s">
        <v>150</v>
      </c>
      <c r="E99" s="1377" t="s">
        <v>1361</v>
      </c>
      <c r="F99" s="1809">
        <v>369</v>
      </c>
      <c r="G99" s="1779">
        <v>36</v>
      </c>
      <c r="H99" s="2482">
        <v>9.7560975609756101E-2</v>
      </c>
      <c r="I99" s="1809">
        <v>344</v>
      </c>
      <c r="J99" s="1779">
        <v>31</v>
      </c>
      <c r="K99" s="2482">
        <v>9.0116279069767435E-2</v>
      </c>
      <c r="L99" s="1809">
        <v>360</v>
      </c>
      <c r="M99" s="1779">
        <v>39</v>
      </c>
      <c r="N99" s="2461">
        <v>0.10833333333333334</v>
      </c>
    </row>
    <row r="100" spans="1:14">
      <c r="A100" s="1372" t="s">
        <v>147</v>
      </c>
      <c r="B100" s="1373" t="s">
        <v>41</v>
      </c>
      <c r="C100" s="1374" t="s">
        <v>1344</v>
      </c>
      <c r="D100" s="1373" t="s">
        <v>150</v>
      </c>
      <c r="E100" s="1377" t="s">
        <v>1362</v>
      </c>
      <c r="F100" s="1809">
        <v>276</v>
      </c>
      <c r="G100" s="1779">
        <v>65</v>
      </c>
      <c r="H100" s="2482">
        <v>0.23550724637681159</v>
      </c>
      <c r="I100" s="1809">
        <v>237</v>
      </c>
      <c r="J100" s="1779">
        <v>56</v>
      </c>
      <c r="K100" s="2482">
        <v>0.23628691983122363</v>
      </c>
      <c r="L100" s="1809">
        <v>211</v>
      </c>
      <c r="M100" s="1779">
        <v>35</v>
      </c>
      <c r="N100" s="2461">
        <v>0.16587677725118483</v>
      </c>
    </row>
    <row r="101" spans="1:14">
      <c r="A101" s="1372" t="s">
        <v>147</v>
      </c>
      <c r="B101" s="1373" t="s">
        <v>41</v>
      </c>
      <c r="C101" s="1374" t="s">
        <v>1344</v>
      </c>
      <c r="D101" s="1373" t="s">
        <v>150</v>
      </c>
      <c r="E101" s="1377" t="s">
        <v>1363</v>
      </c>
      <c r="F101" s="1809">
        <v>257</v>
      </c>
      <c r="G101" s="1779">
        <v>45</v>
      </c>
      <c r="H101" s="2482">
        <v>0.17509727626459143</v>
      </c>
      <c r="I101" s="1809">
        <v>231</v>
      </c>
      <c r="J101" s="1779">
        <v>37</v>
      </c>
      <c r="K101" s="2482">
        <v>0.16017316017316016</v>
      </c>
      <c r="L101" s="1809">
        <v>208</v>
      </c>
      <c r="M101" s="1779">
        <v>33</v>
      </c>
      <c r="N101" s="2461">
        <v>0.15865384615384615</v>
      </c>
    </row>
    <row r="102" spans="1:14">
      <c r="A102" s="1378" t="s">
        <v>147</v>
      </c>
      <c r="B102" s="1379" t="s">
        <v>41</v>
      </c>
      <c r="C102" s="1380" t="s">
        <v>1344</v>
      </c>
      <c r="D102" s="1378" t="s">
        <v>151</v>
      </c>
      <c r="E102" s="1381" t="s">
        <v>1364</v>
      </c>
      <c r="F102" s="1810">
        <v>338</v>
      </c>
      <c r="G102" s="1782">
        <v>45</v>
      </c>
      <c r="H102" s="2483">
        <v>0.13313609467455623</v>
      </c>
      <c r="I102" s="1810">
        <v>360</v>
      </c>
      <c r="J102" s="1782">
        <v>38</v>
      </c>
      <c r="K102" s="2483">
        <v>0.10555555555555556</v>
      </c>
      <c r="L102" s="1810">
        <v>269</v>
      </c>
      <c r="M102" s="1782">
        <v>39</v>
      </c>
      <c r="N102" s="2463">
        <v>0.1449814126394052</v>
      </c>
    </row>
    <row r="103" spans="1:14">
      <c r="A103" s="1378" t="s">
        <v>147</v>
      </c>
      <c r="B103" s="1379" t="s">
        <v>41</v>
      </c>
      <c r="C103" s="1380" t="s">
        <v>1344</v>
      </c>
      <c r="D103" s="1378" t="s">
        <v>151</v>
      </c>
      <c r="E103" s="1381" t="s">
        <v>1365</v>
      </c>
      <c r="F103" s="1810">
        <v>523</v>
      </c>
      <c r="G103" s="1782">
        <v>60</v>
      </c>
      <c r="H103" s="2483">
        <v>0.1147227533460803</v>
      </c>
      <c r="I103" s="1810">
        <v>506</v>
      </c>
      <c r="J103" s="1782">
        <v>61</v>
      </c>
      <c r="K103" s="2483">
        <v>0.12055335968379446</v>
      </c>
      <c r="L103" s="1810">
        <v>466</v>
      </c>
      <c r="M103" s="1782">
        <v>51</v>
      </c>
      <c r="N103" s="2463">
        <v>0.10944206008583691</v>
      </c>
    </row>
    <row r="104" spans="1:14" ht="14.5">
      <c r="A104" s="1378" t="s">
        <v>147</v>
      </c>
      <c r="B104" s="1379" t="s">
        <v>41</v>
      </c>
      <c r="C104" s="1380" t="s">
        <v>1344</v>
      </c>
      <c r="D104" s="1378" t="s">
        <v>151</v>
      </c>
      <c r="E104" s="1381" t="s">
        <v>1750</v>
      </c>
      <c r="F104" s="1810">
        <v>39</v>
      </c>
      <c r="G104" s="1782">
        <v>33</v>
      </c>
      <c r="H104" s="2483">
        <v>0.84615384615384615</v>
      </c>
      <c r="I104" s="1810">
        <v>30</v>
      </c>
      <c r="J104" s="1782">
        <v>27</v>
      </c>
      <c r="K104" s="2483">
        <v>0.9</v>
      </c>
      <c r="L104" s="1810">
        <v>30</v>
      </c>
      <c r="M104" s="1782">
        <v>28</v>
      </c>
      <c r="N104" s="2463">
        <v>0.93333333333333335</v>
      </c>
    </row>
    <row r="105" spans="1:14">
      <c r="A105" s="1378" t="s">
        <v>147</v>
      </c>
      <c r="B105" s="1379" t="s">
        <v>41</v>
      </c>
      <c r="C105" s="1380" t="s">
        <v>1344</v>
      </c>
      <c r="D105" s="1378" t="s">
        <v>151</v>
      </c>
      <c r="E105" s="1381" t="s">
        <v>1366</v>
      </c>
      <c r="F105" s="1810">
        <v>410</v>
      </c>
      <c r="G105" s="1782">
        <v>70</v>
      </c>
      <c r="H105" s="2483">
        <v>0.17073170731707318</v>
      </c>
      <c r="I105" s="1810">
        <v>407</v>
      </c>
      <c r="J105" s="1782">
        <v>61</v>
      </c>
      <c r="K105" s="2483">
        <v>0.14987714987714987</v>
      </c>
      <c r="L105" s="1810">
        <v>394</v>
      </c>
      <c r="M105" s="1782">
        <v>57</v>
      </c>
      <c r="N105" s="2463">
        <v>0.14467005076142131</v>
      </c>
    </row>
    <row r="106" spans="1:14">
      <c r="A106" s="1378" t="s">
        <v>147</v>
      </c>
      <c r="B106" s="1379" t="s">
        <v>41</v>
      </c>
      <c r="C106" s="1380" t="s">
        <v>1344</v>
      </c>
      <c r="D106" s="1378" t="s">
        <v>151</v>
      </c>
      <c r="E106" s="1381" t="s">
        <v>1367</v>
      </c>
      <c r="F106" s="1810">
        <v>330</v>
      </c>
      <c r="G106" s="1782">
        <v>84</v>
      </c>
      <c r="H106" s="2483">
        <v>0.25454545454545452</v>
      </c>
      <c r="I106" s="1810">
        <v>325</v>
      </c>
      <c r="J106" s="1782">
        <v>82</v>
      </c>
      <c r="K106" s="2483">
        <v>0.25230769230769229</v>
      </c>
      <c r="L106" s="1810">
        <v>313</v>
      </c>
      <c r="M106" s="1782">
        <v>87</v>
      </c>
      <c r="N106" s="2463">
        <v>0.27795527156549521</v>
      </c>
    </row>
    <row r="107" spans="1:14">
      <c r="A107" s="1378" t="s">
        <v>147</v>
      </c>
      <c r="B107" s="1379" t="s">
        <v>41</v>
      </c>
      <c r="C107" s="1380" t="s">
        <v>1344</v>
      </c>
      <c r="D107" s="1378" t="s">
        <v>151</v>
      </c>
      <c r="E107" s="1381" t="s">
        <v>1368</v>
      </c>
      <c r="F107" s="1810">
        <v>183</v>
      </c>
      <c r="G107" s="1782">
        <v>50</v>
      </c>
      <c r="H107" s="2483">
        <v>0.27322404371584702</v>
      </c>
      <c r="I107" s="1810">
        <v>187</v>
      </c>
      <c r="J107" s="1782">
        <v>48</v>
      </c>
      <c r="K107" s="2483">
        <v>0.25668449197860965</v>
      </c>
      <c r="L107" s="1810">
        <v>147</v>
      </c>
      <c r="M107" s="1782">
        <v>35</v>
      </c>
      <c r="N107" s="2463">
        <v>0.23809523809523808</v>
      </c>
    </row>
    <row r="108" spans="1:14">
      <c r="A108" s="1382" t="s">
        <v>147</v>
      </c>
      <c r="B108" s="1383" t="s">
        <v>41</v>
      </c>
      <c r="C108" s="1384" t="s">
        <v>1344</v>
      </c>
      <c r="D108" s="1383" t="s">
        <v>152</v>
      </c>
      <c r="E108" s="1385" t="s">
        <v>1369</v>
      </c>
      <c r="F108" s="1811">
        <v>460</v>
      </c>
      <c r="G108" s="1784">
        <v>97</v>
      </c>
      <c r="H108" s="2484">
        <v>0.21086956521739131</v>
      </c>
      <c r="I108" s="1811">
        <v>421</v>
      </c>
      <c r="J108" s="1784">
        <v>81</v>
      </c>
      <c r="K108" s="2484">
        <v>0.19239904988123516</v>
      </c>
      <c r="L108" s="1811">
        <v>423</v>
      </c>
      <c r="M108" s="1784">
        <v>91</v>
      </c>
      <c r="N108" s="2464">
        <v>0.21513002364066194</v>
      </c>
    </row>
    <row r="109" spans="1:14">
      <c r="A109" s="1382" t="s">
        <v>147</v>
      </c>
      <c r="B109" s="1383" t="s">
        <v>41</v>
      </c>
      <c r="C109" s="1384" t="s">
        <v>1344</v>
      </c>
      <c r="D109" s="1383" t="s">
        <v>152</v>
      </c>
      <c r="E109" s="1385" t="s">
        <v>1370</v>
      </c>
      <c r="F109" s="1811">
        <v>638</v>
      </c>
      <c r="G109" s="1784">
        <v>125</v>
      </c>
      <c r="H109" s="2484">
        <v>0.19592476489028213</v>
      </c>
      <c r="I109" s="1811">
        <v>611</v>
      </c>
      <c r="J109" s="1784">
        <v>140</v>
      </c>
      <c r="K109" s="2484">
        <v>0.22913256955810146</v>
      </c>
      <c r="L109" s="1811">
        <v>632</v>
      </c>
      <c r="M109" s="1784">
        <v>138</v>
      </c>
      <c r="N109" s="2464">
        <v>0.21835443037974683</v>
      </c>
    </row>
    <row r="110" spans="1:14">
      <c r="A110" s="1382" t="s">
        <v>147</v>
      </c>
      <c r="B110" s="1383" t="s">
        <v>41</v>
      </c>
      <c r="C110" s="1384" t="s">
        <v>1344</v>
      </c>
      <c r="D110" s="1383" t="s">
        <v>152</v>
      </c>
      <c r="E110" s="1385" t="s">
        <v>1371</v>
      </c>
      <c r="F110" s="1811">
        <v>952</v>
      </c>
      <c r="G110" s="1784">
        <v>82</v>
      </c>
      <c r="H110" s="2484">
        <v>8.6134453781512604E-2</v>
      </c>
      <c r="I110" s="1811">
        <v>929</v>
      </c>
      <c r="J110" s="1784">
        <v>85</v>
      </c>
      <c r="K110" s="2484">
        <v>9.1496232508073191E-2</v>
      </c>
      <c r="L110" s="1811">
        <v>897</v>
      </c>
      <c r="M110" s="1784">
        <v>72</v>
      </c>
      <c r="N110" s="2464">
        <v>8.0267558528428096E-2</v>
      </c>
    </row>
    <row r="111" spans="1:14">
      <c r="A111" s="1386" t="s">
        <v>147</v>
      </c>
      <c r="B111" s="1387" t="s">
        <v>41</v>
      </c>
      <c r="C111" s="1388" t="s">
        <v>1344</v>
      </c>
      <c r="D111" s="1387" t="s">
        <v>153</v>
      </c>
      <c r="E111" s="1396" t="s">
        <v>1372</v>
      </c>
      <c r="F111" s="1812">
        <v>299</v>
      </c>
      <c r="G111" s="1786">
        <v>261</v>
      </c>
      <c r="H111" s="2466">
        <v>0.87290969899665549</v>
      </c>
      <c r="I111" s="1812">
        <v>298</v>
      </c>
      <c r="J111" s="1786">
        <v>253</v>
      </c>
      <c r="K111" s="2466">
        <v>0.84899328859060408</v>
      </c>
      <c r="L111" s="1812">
        <v>314</v>
      </c>
      <c r="M111" s="1786">
        <v>268</v>
      </c>
      <c r="N111" s="2465">
        <v>0.85350318471337583</v>
      </c>
    </row>
    <row r="112" spans="1:14" ht="14.5">
      <c r="A112" s="1386" t="s">
        <v>147</v>
      </c>
      <c r="B112" s="1387" t="s">
        <v>41</v>
      </c>
      <c r="C112" s="1388" t="s">
        <v>1344</v>
      </c>
      <c r="D112" s="1387" t="s">
        <v>153</v>
      </c>
      <c r="E112" s="1396" t="s">
        <v>1751</v>
      </c>
      <c r="F112" s="1812">
        <v>98</v>
      </c>
      <c r="G112" s="1786">
        <v>17</v>
      </c>
      <c r="H112" s="2466">
        <v>0.17346938775510204</v>
      </c>
      <c r="I112" s="1812">
        <v>85</v>
      </c>
      <c r="J112" s="1786">
        <v>18</v>
      </c>
      <c r="K112" s="2466">
        <v>0.21176470588235294</v>
      </c>
      <c r="L112" s="1812">
        <v>89</v>
      </c>
      <c r="M112" s="1786">
        <v>20</v>
      </c>
      <c r="N112" s="2465">
        <v>0.2247191011235955</v>
      </c>
    </row>
    <row r="113" spans="1:15" ht="14.5">
      <c r="A113" s="1386" t="s">
        <v>147</v>
      </c>
      <c r="B113" s="1387" t="s">
        <v>41</v>
      </c>
      <c r="C113" s="1388" t="s">
        <v>1344</v>
      </c>
      <c r="D113" s="1387" t="s">
        <v>153</v>
      </c>
      <c r="E113" s="1396" t="s">
        <v>1752</v>
      </c>
      <c r="F113" s="1812">
        <v>76</v>
      </c>
      <c r="G113" s="1786">
        <v>18</v>
      </c>
      <c r="H113" s="2466">
        <v>0.23684210526315788</v>
      </c>
      <c r="I113" s="1812">
        <v>62</v>
      </c>
      <c r="J113" s="1786">
        <v>17</v>
      </c>
      <c r="K113" s="2466">
        <v>0.27419354838709675</v>
      </c>
      <c r="L113" s="1812">
        <v>53</v>
      </c>
      <c r="M113" s="1786">
        <v>15</v>
      </c>
      <c r="N113" s="2465">
        <v>0.28301886792452829</v>
      </c>
    </row>
    <row r="114" spans="1:15" ht="14.5">
      <c r="A114" s="1386" t="s">
        <v>147</v>
      </c>
      <c r="B114" s="1387" t="s">
        <v>41</v>
      </c>
      <c r="C114" s="1388" t="s">
        <v>1344</v>
      </c>
      <c r="D114" s="1387" t="s">
        <v>153</v>
      </c>
      <c r="E114" s="1396" t="s">
        <v>1753</v>
      </c>
      <c r="F114" s="1812">
        <v>45</v>
      </c>
      <c r="G114" s="1786">
        <v>17</v>
      </c>
      <c r="H114" s="2466">
        <v>0.37777777777777777</v>
      </c>
      <c r="I114" s="1812">
        <v>44</v>
      </c>
      <c r="J114" s="1786">
        <v>13</v>
      </c>
      <c r="K114" s="2466">
        <v>0.29545454545454547</v>
      </c>
      <c r="L114" s="1812">
        <v>46</v>
      </c>
      <c r="M114" s="1786">
        <v>12</v>
      </c>
      <c r="N114" s="2465">
        <v>0.2608695652173913</v>
      </c>
    </row>
    <row r="115" spans="1:15">
      <c r="L115" s="1393"/>
      <c r="M115" s="1393"/>
      <c r="N115" s="1394"/>
    </row>
    <row r="116" spans="1:15" ht="13.5" thickBot="1"/>
    <row r="117" spans="1:15" ht="17.5">
      <c r="A117" s="3944" t="s">
        <v>122</v>
      </c>
      <c r="B117" s="3947" t="s">
        <v>37</v>
      </c>
      <c r="C117" s="3947" t="s">
        <v>38</v>
      </c>
      <c r="D117" s="3947" t="s">
        <v>149</v>
      </c>
      <c r="E117" s="3949" t="s">
        <v>1613</v>
      </c>
      <c r="F117" s="3923" t="s">
        <v>1270</v>
      </c>
      <c r="G117" s="3924"/>
      <c r="H117" s="3924"/>
      <c r="I117" s="3924"/>
      <c r="J117" s="3924"/>
      <c r="K117" s="3924"/>
      <c r="L117" s="3924"/>
      <c r="M117" s="3924"/>
      <c r="N117" s="3925"/>
      <c r="O117" s="495"/>
    </row>
    <row r="118" spans="1:15" ht="17.5">
      <c r="A118" s="3945"/>
      <c r="B118" s="3904"/>
      <c r="C118" s="3904"/>
      <c r="D118" s="3904"/>
      <c r="E118" s="3907"/>
      <c r="F118" s="3926" t="s">
        <v>1744</v>
      </c>
      <c r="G118" s="3927"/>
      <c r="H118" s="3928"/>
      <c r="I118" s="3929" t="s">
        <v>1745</v>
      </c>
      <c r="J118" s="3927"/>
      <c r="K118" s="3930"/>
      <c r="L118" s="3926" t="s">
        <v>1746</v>
      </c>
      <c r="M118" s="3927"/>
      <c r="N118" s="3931"/>
      <c r="O118" s="495"/>
    </row>
    <row r="119" spans="1:15" ht="27.5">
      <c r="A119" s="3945"/>
      <c r="B119" s="3904"/>
      <c r="C119" s="3904"/>
      <c r="D119" s="3904"/>
      <c r="E119" s="3907"/>
      <c r="F119" s="1365" t="s">
        <v>67</v>
      </c>
      <c r="G119" s="3932" t="s">
        <v>85</v>
      </c>
      <c r="H119" s="3933"/>
      <c r="I119" s="1366" t="s">
        <v>67</v>
      </c>
      <c r="J119" s="3932" t="s">
        <v>85</v>
      </c>
      <c r="K119" s="3959"/>
      <c r="L119" s="1367" t="s">
        <v>67</v>
      </c>
      <c r="M119" s="3932" t="s">
        <v>85</v>
      </c>
      <c r="N119" s="3960"/>
      <c r="O119" s="507"/>
    </row>
    <row r="120" spans="1:15" ht="18" thickBot="1">
      <c r="A120" s="3946"/>
      <c r="B120" s="3948"/>
      <c r="C120" s="3948"/>
      <c r="D120" s="3948"/>
      <c r="E120" s="3950"/>
      <c r="F120" s="1368" t="s">
        <v>98</v>
      </c>
      <c r="G120" s="1368" t="s">
        <v>98</v>
      </c>
      <c r="H120" s="1369" t="s">
        <v>14</v>
      </c>
      <c r="I120" s="1370" t="s">
        <v>98</v>
      </c>
      <c r="J120" s="1368" t="s">
        <v>98</v>
      </c>
      <c r="K120" s="1369" t="s">
        <v>14</v>
      </c>
      <c r="L120" s="1370" t="s">
        <v>98</v>
      </c>
      <c r="M120" s="1368" t="s">
        <v>98</v>
      </c>
      <c r="N120" s="1371" t="s">
        <v>14</v>
      </c>
      <c r="O120" s="495"/>
    </row>
    <row r="121" spans="1:15">
      <c r="A121" s="1372" t="s">
        <v>147</v>
      </c>
      <c r="B121" s="1373" t="s">
        <v>42</v>
      </c>
      <c r="C121" s="1374" t="s">
        <v>1373</v>
      </c>
      <c r="D121" s="1373" t="s">
        <v>150</v>
      </c>
      <c r="E121" s="1375" t="s">
        <v>1374</v>
      </c>
      <c r="F121" s="1809">
        <v>297</v>
      </c>
      <c r="G121" s="1779">
        <v>109</v>
      </c>
      <c r="H121" s="2482">
        <v>0.367003367003367</v>
      </c>
      <c r="I121" s="1809">
        <v>276</v>
      </c>
      <c r="J121" s="1779">
        <v>85</v>
      </c>
      <c r="K121" s="2482">
        <v>0.3079710144927536</v>
      </c>
      <c r="L121" s="1809">
        <v>321</v>
      </c>
      <c r="M121" s="1779">
        <v>99</v>
      </c>
      <c r="N121" s="2461">
        <v>0.30841121495327101</v>
      </c>
    </row>
    <row r="122" spans="1:15">
      <c r="A122" s="1372" t="s">
        <v>147</v>
      </c>
      <c r="B122" s="1373" t="s">
        <v>42</v>
      </c>
      <c r="C122" s="1374" t="s">
        <v>1373</v>
      </c>
      <c r="D122" s="1373" t="s">
        <v>150</v>
      </c>
      <c r="E122" s="1397" t="s">
        <v>1375</v>
      </c>
      <c r="F122" s="1809">
        <v>308</v>
      </c>
      <c r="G122" s="1779">
        <v>61</v>
      </c>
      <c r="H122" s="2482">
        <v>0.19805194805194806</v>
      </c>
      <c r="I122" s="1809">
        <v>287</v>
      </c>
      <c r="J122" s="1779">
        <v>57</v>
      </c>
      <c r="K122" s="2482">
        <v>0.19860627177700349</v>
      </c>
      <c r="L122" s="1809">
        <v>291</v>
      </c>
      <c r="M122" s="1779">
        <v>48</v>
      </c>
      <c r="N122" s="2461">
        <v>0.16494845360824742</v>
      </c>
    </row>
    <row r="123" spans="1:15">
      <c r="A123" s="1372" t="s">
        <v>147</v>
      </c>
      <c r="B123" s="1373" t="s">
        <v>42</v>
      </c>
      <c r="C123" s="1374" t="s">
        <v>1373</v>
      </c>
      <c r="D123" s="1373" t="s">
        <v>150</v>
      </c>
      <c r="E123" s="1377" t="s">
        <v>1376</v>
      </c>
      <c r="F123" s="1809">
        <v>629</v>
      </c>
      <c r="G123" s="1779">
        <v>176</v>
      </c>
      <c r="H123" s="2482">
        <v>0.27980922098569155</v>
      </c>
      <c r="I123" s="1809">
        <v>640</v>
      </c>
      <c r="J123" s="1779">
        <v>181</v>
      </c>
      <c r="K123" s="2482">
        <v>0.28281250000000002</v>
      </c>
      <c r="L123" s="1809">
        <v>630</v>
      </c>
      <c r="M123" s="1779">
        <v>162</v>
      </c>
      <c r="N123" s="2461">
        <v>0.25714285714285712</v>
      </c>
    </row>
    <row r="124" spans="1:15">
      <c r="A124" s="1372" t="s">
        <v>147</v>
      </c>
      <c r="B124" s="1373" t="s">
        <v>42</v>
      </c>
      <c r="C124" s="1374" t="s">
        <v>1373</v>
      </c>
      <c r="D124" s="1373" t="s">
        <v>150</v>
      </c>
      <c r="E124" s="1377" t="s">
        <v>1377</v>
      </c>
      <c r="F124" s="1809">
        <v>479</v>
      </c>
      <c r="G124" s="1779">
        <v>109</v>
      </c>
      <c r="H124" s="2482">
        <v>0.22755741127348644</v>
      </c>
      <c r="I124" s="1809">
        <v>438</v>
      </c>
      <c r="J124" s="1779">
        <v>89</v>
      </c>
      <c r="K124" s="2482">
        <v>0.20319634703196346</v>
      </c>
      <c r="L124" s="1809">
        <v>448</v>
      </c>
      <c r="M124" s="1779">
        <v>85</v>
      </c>
      <c r="N124" s="2461">
        <v>0.18973214285714285</v>
      </c>
    </row>
    <row r="125" spans="1:15">
      <c r="A125" s="1372" t="s">
        <v>147</v>
      </c>
      <c r="B125" s="1373" t="s">
        <v>42</v>
      </c>
      <c r="C125" s="1374" t="s">
        <v>1373</v>
      </c>
      <c r="D125" s="1373" t="s">
        <v>150</v>
      </c>
      <c r="E125" s="1377" t="s">
        <v>1378</v>
      </c>
      <c r="F125" s="1809">
        <v>136</v>
      </c>
      <c r="G125" s="1779">
        <v>80</v>
      </c>
      <c r="H125" s="2482">
        <v>0.58823529411764708</v>
      </c>
      <c r="I125" s="1809">
        <v>181</v>
      </c>
      <c r="J125" s="1779">
        <v>97</v>
      </c>
      <c r="K125" s="2482">
        <v>0.53591160220994472</v>
      </c>
      <c r="L125" s="1809">
        <v>208</v>
      </c>
      <c r="M125" s="1779">
        <v>105</v>
      </c>
      <c r="N125" s="2461">
        <v>0.50480769230769229</v>
      </c>
    </row>
    <row r="126" spans="1:15">
      <c r="A126" s="1372" t="s">
        <v>147</v>
      </c>
      <c r="B126" s="1373" t="s">
        <v>42</v>
      </c>
      <c r="C126" s="1374" t="s">
        <v>1373</v>
      </c>
      <c r="D126" s="1373" t="s">
        <v>150</v>
      </c>
      <c r="E126" s="1377" t="s">
        <v>1379</v>
      </c>
      <c r="F126" s="1809">
        <v>223</v>
      </c>
      <c r="G126" s="1779">
        <v>45</v>
      </c>
      <c r="H126" s="2482">
        <v>0.20179372197309417</v>
      </c>
      <c r="I126" s="1809">
        <v>185</v>
      </c>
      <c r="J126" s="1779">
        <v>42</v>
      </c>
      <c r="K126" s="2482">
        <v>0.22702702702702704</v>
      </c>
      <c r="L126" s="1809">
        <v>217</v>
      </c>
      <c r="M126" s="1779">
        <v>41</v>
      </c>
      <c r="N126" s="2461">
        <v>0.1889400921658986</v>
      </c>
    </row>
    <row r="127" spans="1:15">
      <c r="A127" s="1372" t="s">
        <v>147</v>
      </c>
      <c r="B127" s="1373" t="s">
        <v>42</v>
      </c>
      <c r="C127" s="1374" t="s">
        <v>1373</v>
      </c>
      <c r="D127" s="1373" t="s">
        <v>150</v>
      </c>
      <c r="E127" s="1377" t="s">
        <v>1380</v>
      </c>
      <c r="F127" s="1809">
        <v>443</v>
      </c>
      <c r="G127" s="1779">
        <v>91</v>
      </c>
      <c r="H127" s="2482">
        <v>0.2054176072234763</v>
      </c>
      <c r="I127" s="1809">
        <v>425</v>
      </c>
      <c r="J127" s="1779">
        <v>92</v>
      </c>
      <c r="K127" s="2482">
        <v>0.21647058823529411</v>
      </c>
      <c r="L127" s="1809">
        <v>404</v>
      </c>
      <c r="M127" s="1779">
        <v>82</v>
      </c>
      <c r="N127" s="2461">
        <v>0.20297029702970298</v>
      </c>
    </row>
    <row r="128" spans="1:15">
      <c r="A128" s="1372" t="s">
        <v>147</v>
      </c>
      <c r="B128" s="1373" t="s">
        <v>42</v>
      </c>
      <c r="C128" s="1374" t="s">
        <v>1373</v>
      </c>
      <c r="D128" s="1373" t="s">
        <v>150</v>
      </c>
      <c r="E128" s="1377" t="s">
        <v>1381</v>
      </c>
      <c r="F128" s="1809">
        <v>392</v>
      </c>
      <c r="G128" s="1779">
        <v>169</v>
      </c>
      <c r="H128" s="2482">
        <v>0.43112244897959184</v>
      </c>
      <c r="I128" s="1809">
        <v>393</v>
      </c>
      <c r="J128" s="1779">
        <v>168</v>
      </c>
      <c r="K128" s="2482">
        <v>0.42748091603053434</v>
      </c>
      <c r="L128" s="1809">
        <v>401</v>
      </c>
      <c r="M128" s="1779">
        <v>159</v>
      </c>
      <c r="N128" s="2461">
        <v>0.39650872817955113</v>
      </c>
    </row>
    <row r="129" spans="1:14">
      <c r="A129" s="1372" t="s">
        <v>147</v>
      </c>
      <c r="B129" s="1373" t="s">
        <v>42</v>
      </c>
      <c r="C129" s="1374" t="s">
        <v>1373</v>
      </c>
      <c r="D129" s="1373" t="s">
        <v>150</v>
      </c>
      <c r="E129" s="1377" t="s">
        <v>1382</v>
      </c>
      <c r="F129" s="1809">
        <v>255</v>
      </c>
      <c r="G129" s="1779">
        <v>44</v>
      </c>
      <c r="H129" s="2482">
        <v>0.17254901960784313</v>
      </c>
      <c r="I129" s="1809">
        <v>278</v>
      </c>
      <c r="J129" s="1779">
        <v>63</v>
      </c>
      <c r="K129" s="2482">
        <v>0.22661870503597123</v>
      </c>
      <c r="L129" s="1809">
        <v>311</v>
      </c>
      <c r="M129" s="1779">
        <v>74</v>
      </c>
      <c r="N129" s="2461">
        <v>0.23794212218649519</v>
      </c>
    </row>
    <row r="130" spans="1:14">
      <c r="A130" s="1372" t="s">
        <v>147</v>
      </c>
      <c r="B130" s="1373" t="s">
        <v>42</v>
      </c>
      <c r="C130" s="1374" t="s">
        <v>1373</v>
      </c>
      <c r="D130" s="1373" t="s">
        <v>150</v>
      </c>
      <c r="E130" s="1377" t="s">
        <v>1383</v>
      </c>
      <c r="F130" s="1809">
        <v>236</v>
      </c>
      <c r="G130" s="1779">
        <v>82</v>
      </c>
      <c r="H130" s="2482">
        <v>0.34745762711864409</v>
      </c>
      <c r="I130" s="1809">
        <v>219</v>
      </c>
      <c r="J130" s="1779">
        <v>77</v>
      </c>
      <c r="K130" s="2482">
        <v>0.35159817351598172</v>
      </c>
      <c r="L130" s="1809">
        <v>243</v>
      </c>
      <c r="M130" s="1779">
        <v>78</v>
      </c>
      <c r="N130" s="2461">
        <v>0.32098765432098764</v>
      </c>
    </row>
    <row r="131" spans="1:14">
      <c r="A131" s="1372" t="s">
        <v>147</v>
      </c>
      <c r="B131" s="1373" t="s">
        <v>42</v>
      </c>
      <c r="C131" s="1374" t="s">
        <v>1373</v>
      </c>
      <c r="D131" s="1373" t="s">
        <v>150</v>
      </c>
      <c r="E131" s="1377" t="s">
        <v>1384</v>
      </c>
      <c r="F131" s="1809">
        <v>317</v>
      </c>
      <c r="G131" s="1779">
        <v>124</v>
      </c>
      <c r="H131" s="2482">
        <v>0.39116719242902209</v>
      </c>
      <c r="I131" s="1809">
        <v>323</v>
      </c>
      <c r="J131" s="1779">
        <v>134</v>
      </c>
      <c r="K131" s="2482">
        <v>0.4148606811145511</v>
      </c>
      <c r="L131" s="1809">
        <v>299</v>
      </c>
      <c r="M131" s="1779">
        <v>125</v>
      </c>
      <c r="N131" s="2461">
        <v>0.41806020066889632</v>
      </c>
    </row>
    <row r="132" spans="1:14">
      <c r="A132" s="1372" t="s">
        <v>147</v>
      </c>
      <c r="B132" s="1373" t="s">
        <v>42</v>
      </c>
      <c r="C132" s="1374" t="s">
        <v>1373</v>
      </c>
      <c r="D132" s="1373" t="s">
        <v>150</v>
      </c>
      <c r="E132" s="1377" t="s">
        <v>1385</v>
      </c>
      <c r="F132" s="1809">
        <v>339</v>
      </c>
      <c r="G132" s="1779">
        <v>110</v>
      </c>
      <c r="H132" s="2482">
        <v>0.32448377581120946</v>
      </c>
      <c r="I132" s="1809">
        <v>311</v>
      </c>
      <c r="J132" s="1779">
        <v>87</v>
      </c>
      <c r="K132" s="2482">
        <v>0.27974276527331188</v>
      </c>
      <c r="L132" s="1809">
        <v>306</v>
      </c>
      <c r="M132" s="1779">
        <v>66</v>
      </c>
      <c r="N132" s="2461">
        <v>0.21568627450980393</v>
      </c>
    </row>
    <row r="133" spans="1:14">
      <c r="A133" s="1378" t="s">
        <v>147</v>
      </c>
      <c r="B133" s="1378" t="s">
        <v>42</v>
      </c>
      <c r="C133" s="1380" t="s">
        <v>1373</v>
      </c>
      <c r="D133" s="1378" t="s">
        <v>151</v>
      </c>
      <c r="E133" s="1381" t="s">
        <v>1386</v>
      </c>
      <c r="F133" s="1810">
        <v>339</v>
      </c>
      <c r="G133" s="1782">
        <v>98</v>
      </c>
      <c r="H133" s="2483">
        <v>0.28908554572271389</v>
      </c>
      <c r="I133" s="1810">
        <v>338</v>
      </c>
      <c r="J133" s="1782">
        <v>86</v>
      </c>
      <c r="K133" s="2483">
        <v>0.25443786982248523</v>
      </c>
      <c r="L133" s="1810">
        <v>290</v>
      </c>
      <c r="M133" s="1782">
        <v>80</v>
      </c>
      <c r="N133" s="2463">
        <v>0.27586206896551724</v>
      </c>
    </row>
    <row r="134" spans="1:14">
      <c r="A134" s="1378" t="s">
        <v>147</v>
      </c>
      <c r="B134" s="1379" t="s">
        <v>42</v>
      </c>
      <c r="C134" s="1380" t="s">
        <v>1373</v>
      </c>
      <c r="D134" s="1378" t="s">
        <v>151</v>
      </c>
      <c r="E134" s="1381" t="s">
        <v>1387</v>
      </c>
      <c r="F134" s="1810">
        <v>450</v>
      </c>
      <c r="G134" s="1782">
        <v>124</v>
      </c>
      <c r="H134" s="2483">
        <v>0.27555555555555555</v>
      </c>
      <c r="I134" s="1810">
        <v>431</v>
      </c>
      <c r="J134" s="1782">
        <v>125</v>
      </c>
      <c r="K134" s="2483">
        <v>0.29002320185614849</v>
      </c>
      <c r="L134" s="1810">
        <v>444</v>
      </c>
      <c r="M134" s="1782">
        <v>104</v>
      </c>
      <c r="N134" s="2463">
        <v>0.23423423423423423</v>
      </c>
    </row>
    <row r="135" spans="1:14">
      <c r="A135" s="1378" t="s">
        <v>147</v>
      </c>
      <c r="B135" s="1379" t="s">
        <v>42</v>
      </c>
      <c r="C135" s="1380" t="s">
        <v>1373</v>
      </c>
      <c r="D135" s="1378" t="s">
        <v>151</v>
      </c>
      <c r="E135" s="1381" t="s">
        <v>1388</v>
      </c>
      <c r="F135" s="1810">
        <v>600</v>
      </c>
      <c r="G135" s="1782">
        <v>267</v>
      </c>
      <c r="H135" s="2483">
        <v>0.44500000000000001</v>
      </c>
      <c r="I135" s="1810">
        <v>583</v>
      </c>
      <c r="J135" s="1782">
        <v>280</v>
      </c>
      <c r="K135" s="2483">
        <v>0.48027444253859347</v>
      </c>
      <c r="L135" s="1810">
        <v>676</v>
      </c>
      <c r="M135" s="1782">
        <v>289</v>
      </c>
      <c r="N135" s="2463">
        <v>0.4275147928994083</v>
      </c>
    </row>
    <row r="136" spans="1:14">
      <c r="A136" s="1382" t="s">
        <v>147</v>
      </c>
      <c r="B136" s="1383" t="s">
        <v>42</v>
      </c>
      <c r="C136" s="1384" t="s">
        <v>1373</v>
      </c>
      <c r="D136" s="1383" t="s">
        <v>152</v>
      </c>
      <c r="E136" s="1385" t="s">
        <v>1389</v>
      </c>
      <c r="F136" s="1811">
        <v>1321</v>
      </c>
      <c r="G136" s="1784">
        <v>334</v>
      </c>
      <c r="H136" s="2484">
        <v>0.25283875851627557</v>
      </c>
      <c r="I136" s="1811">
        <v>1225</v>
      </c>
      <c r="J136" s="1784">
        <v>323</v>
      </c>
      <c r="K136" s="2484">
        <v>0.2636734693877551</v>
      </c>
      <c r="L136" s="1811">
        <v>1083</v>
      </c>
      <c r="M136" s="1784">
        <v>280</v>
      </c>
      <c r="N136" s="2464">
        <v>0.25854108956602029</v>
      </c>
    </row>
    <row r="137" spans="1:14">
      <c r="A137" s="1382" t="s">
        <v>147</v>
      </c>
      <c r="B137" s="1383" t="s">
        <v>42</v>
      </c>
      <c r="C137" s="1384" t="s">
        <v>1373</v>
      </c>
      <c r="D137" s="1383" t="s">
        <v>152</v>
      </c>
      <c r="E137" s="1385" t="s">
        <v>1390</v>
      </c>
      <c r="F137" s="1811">
        <v>711</v>
      </c>
      <c r="G137" s="1784">
        <v>311</v>
      </c>
      <c r="H137" s="2484">
        <v>0.43741209563994377</v>
      </c>
      <c r="I137" s="1811">
        <v>681</v>
      </c>
      <c r="J137" s="1784">
        <v>294</v>
      </c>
      <c r="K137" s="2484">
        <v>0.43171806167400884</v>
      </c>
      <c r="L137" s="1811">
        <v>751</v>
      </c>
      <c r="M137" s="1784">
        <v>320</v>
      </c>
      <c r="N137" s="2464">
        <v>0.42609853528628494</v>
      </c>
    </row>
    <row r="138" spans="1:14" ht="14.5">
      <c r="A138" s="1382" t="s">
        <v>147</v>
      </c>
      <c r="B138" s="1383" t="s">
        <v>42</v>
      </c>
      <c r="C138" s="1384" t="s">
        <v>1373</v>
      </c>
      <c r="D138" s="1383" t="s">
        <v>152</v>
      </c>
      <c r="E138" s="1385" t="s">
        <v>1754</v>
      </c>
      <c r="F138" s="1811"/>
      <c r="G138" s="1784"/>
      <c r="H138" s="2484"/>
      <c r="I138" s="1811"/>
      <c r="J138" s="1784"/>
      <c r="K138" s="2484"/>
      <c r="L138" s="1811">
        <v>25</v>
      </c>
      <c r="M138" s="1784">
        <v>18</v>
      </c>
      <c r="N138" s="2464">
        <v>0.72</v>
      </c>
    </row>
    <row r="139" spans="1:14">
      <c r="A139" s="1372" t="s">
        <v>147</v>
      </c>
      <c r="B139" s="1373" t="s">
        <v>42</v>
      </c>
      <c r="C139" s="1374" t="s">
        <v>1391</v>
      </c>
      <c r="D139" s="1373" t="s">
        <v>150</v>
      </c>
      <c r="E139" s="1377" t="s">
        <v>1392</v>
      </c>
      <c r="F139" s="1809">
        <v>732</v>
      </c>
      <c r="G139" s="1779">
        <v>427</v>
      </c>
      <c r="H139" s="2482">
        <v>0.58333333333333337</v>
      </c>
      <c r="I139" s="1809">
        <v>461</v>
      </c>
      <c r="J139" s="1779">
        <v>269</v>
      </c>
      <c r="K139" s="2482">
        <v>0.58351409978308022</v>
      </c>
      <c r="L139" s="1809">
        <v>464</v>
      </c>
      <c r="M139" s="1779">
        <v>269</v>
      </c>
      <c r="N139" s="2461">
        <v>0.57974137931034486</v>
      </c>
    </row>
    <row r="140" spans="1:14">
      <c r="A140" s="1372" t="s">
        <v>147</v>
      </c>
      <c r="B140" s="1373" t="s">
        <v>42</v>
      </c>
      <c r="C140" s="1374" t="s">
        <v>1391</v>
      </c>
      <c r="D140" s="1373" t="s">
        <v>150</v>
      </c>
      <c r="E140" s="1377" t="s">
        <v>1393</v>
      </c>
      <c r="F140" s="1809">
        <v>835</v>
      </c>
      <c r="G140" s="1779">
        <v>487</v>
      </c>
      <c r="H140" s="2482">
        <v>0.58323353293413172</v>
      </c>
      <c r="I140" s="1809">
        <v>530</v>
      </c>
      <c r="J140" s="1779">
        <v>307</v>
      </c>
      <c r="K140" s="2482">
        <v>0.57924528301886791</v>
      </c>
      <c r="L140" s="1809">
        <v>486</v>
      </c>
      <c r="M140" s="1779">
        <v>279</v>
      </c>
      <c r="N140" s="2461">
        <v>0.57407407407407407</v>
      </c>
    </row>
    <row r="141" spans="1:14">
      <c r="A141" s="1372" t="s">
        <v>147</v>
      </c>
      <c r="B141" s="1373" t="s">
        <v>42</v>
      </c>
      <c r="C141" s="1374" t="s">
        <v>1391</v>
      </c>
      <c r="D141" s="1373" t="s">
        <v>150</v>
      </c>
      <c r="E141" s="1377" t="s">
        <v>1394</v>
      </c>
      <c r="F141" s="1809">
        <v>486</v>
      </c>
      <c r="G141" s="1779">
        <v>293</v>
      </c>
      <c r="H141" s="2482">
        <v>0.60288065843621397</v>
      </c>
      <c r="I141" s="1809">
        <v>324</v>
      </c>
      <c r="J141" s="1779">
        <v>196</v>
      </c>
      <c r="K141" s="2482">
        <v>0.60493827160493829</v>
      </c>
      <c r="L141" s="1809">
        <v>303</v>
      </c>
      <c r="M141" s="1779">
        <v>178</v>
      </c>
      <c r="N141" s="2461">
        <v>0.58745874587458746</v>
      </c>
    </row>
    <row r="142" spans="1:14">
      <c r="A142" s="1372" t="s">
        <v>147</v>
      </c>
      <c r="B142" s="1373" t="s">
        <v>42</v>
      </c>
      <c r="C142" s="1374" t="s">
        <v>1391</v>
      </c>
      <c r="D142" s="1373" t="s">
        <v>150</v>
      </c>
      <c r="E142" s="1377" t="s">
        <v>1395</v>
      </c>
      <c r="F142" s="1809">
        <v>755</v>
      </c>
      <c r="G142" s="1779">
        <v>431</v>
      </c>
      <c r="H142" s="2482">
        <v>0.57086092715231784</v>
      </c>
      <c r="I142" s="1809">
        <v>556</v>
      </c>
      <c r="J142" s="1779">
        <v>317</v>
      </c>
      <c r="K142" s="2482">
        <v>0.57014388489208634</v>
      </c>
      <c r="L142" s="1809">
        <v>511</v>
      </c>
      <c r="M142" s="1779">
        <v>289</v>
      </c>
      <c r="N142" s="2461">
        <v>0.56555772994129161</v>
      </c>
    </row>
    <row r="143" spans="1:14">
      <c r="A143" s="1372" t="s">
        <v>147</v>
      </c>
      <c r="B143" s="1373" t="s">
        <v>42</v>
      </c>
      <c r="C143" s="1374" t="s">
        <v>1391</v>
      </c>
      <c r="D143" s="1373" t="s">
        <v>150</v>
      </c>
      <c r="E143" s="1377" t="s">
        <v>1396</v>
      </c>
      <c r="F143" s="1809">
        <v>377</v>
      </c>
      <c r="G143" s="1779">
        <v>343</v>
      </c>
      <c r="H143" s="2482">
        <v>0.90981432360742709</v>
      </c>
      <c r="I143" s="1809">
        <v>225</v>
      </c>
      <c r="J143" s="1779">
        <v>207</v>
      </c>
      <c r="K143" s="2482">
        <v>0.92</v>
      </c>
      <c r="L143" s="1809">
        <v>229</v>
      </c>
      <c r="M143" s="1779">
        <v>201</v>
      </c>
      <c r="N143" s="2461">
        <v>0.87772925764192145</v>
      </c>
    </row>
    <row r="144" spans="1:14">
      <c r="A144" s="1372" t="s">
        <v>147</v>
      </c>
      <c r="B144" s="1373" t="s">
        <v>42</v>
      </c>
      <c r="C144" s="1374" t="s">
        <v>1391</v>
      </c>
      <c r="D144" s="1373" t="s">
        <v>150</v>
      </c>
      <c r="E144" s="1377" t="s">
        <v>1397</v>
      </c>
      <c r="F144" s="1809">
        <v>558</v>
      </c>
      <c r="G144" s="1779">
        <v>377</v>
      </c>
      <c r="H144" s="2482">
        <v>0.67562724014336917</v>
      </c>
      <c r="I144" s="1809">
        <v>365</v>
      </c>
      <c r="J144" s="1779">
        <v>243</v>
      </c>
      <c r="K144" s="2482">
        <v>0.66575342465753429</v>
      </c>
      <c r="L144" s="1809">
        <v>359</v>
      </c>
      <c r="M144" s="1779">
        <v>230</v>
      </c>
      <c r="N144" s="2461">
        <v>0.64066852367688021</v>
      </c>
    </row>
    <row r="145" spans="1:14">
      <c r="A145" s="1378" t="s">
        <v>147</v>
      </c>
      <c r="B145" s="1379" t="s">
        <v>42</v>
      </c>
      <c r="C145" s="1380" t="s">
        <v>1391</v>
      </c>
      <c r="D145" s="1378" t="s">
        <v>151</v>
      </c>
      <c r="E145" s="1381" t="s">
        <v>1398</v>
      </c>
      <c r="F145" s="1810">
        <v>757</v>
      </c>
      <c r="G145" s="1782">
        <v>507</v>
      </c>
      <c r="H145" s="2483">
        <v>0.66974900924702774</v>
      </c>
      <c r="I145" s="1810">
        <v>548</v>
      </c>
      <c r="J145" s="1782">
        <v>382</v>
      </c>
      <c r="K145" s="2483">
        <v>0.6970802919708029</v>
      </c>
      <c r="L145" s="1810">
        <v>566</v>
      </c>
      <c r="M145" s="1782">
        <v>399</v>
      </c>
      <c r="N145" s="2463">
        <v>0.70494699646643111</v>
      </c>
    </row>
    <row r="146" spans="1:14">
      <c r="A146" s="1382" t="s">
        <v>147</v>
      </c>
      <c r="B146" s="1383" t="s">
        <v>42</v>
      </c>
      <c r="C146" s="1384" t="s">
        <v>1391</v>
      </c>
      <c r="D146" s="1383" t="s">
        <v>152</v>
      </c>
      <c r="E146" s="1385" t="s">
        <v>1399</v>
      </c>
      <c r="F146" s="1811">
        <v>1273</v>
      </c>
      <c r="G146" s="1784">
        <v>792</v>
      </c>
      <c r="H146" s="2484">
        <v>0.62215239591516103</v>
      </c>
      <c r="I146" s="1811">
        <v>851</v>
      </c>
      <c r="J146" s="1784">
        <v>552</v>
      </c>
      <c r="K146" s="2484">
        <v>0.64864864864864868</v>
      </c>
      <c r="L146" s="1811">
        <v>856</v>
      </c>
      <c r="M146" s="1784">
        <v>579</v>
      </c>
      <c r="N146" s="2464">
        <v>0.67640186915887845</v>
      </c>
    </row>
    <row r="147" spans="1:14" ht="14.5">
      <c r="A147" s="1386" t="s">
        <v>147</v>
      </c>
      <c r="B147" s="1387" t="s">
        <v>42</v>
      </c>
      <c r="C147" s="1388" t="s">
        <v>1391</v>
      </c>
      <c r="D147" s="1387" t="s">
        <v>153</v>
      </c>
      <c r="E147" s="1398" t="s">
        <v>1755</v>
      </c>
      <c r="F147" s="1812">
        <v>412</v>
      </c>
      <c r="G147" s="1786">
        <v>375</v>
      </c>
      <c r="H147" s="2466">
        <v>0.91019417475728159</v>
      </c>
      <c r="I147" s="1812">
        <v>299</v>
      </c>
      <c r="J147" s="1786">
        <v>270</v>
      </c>
      <c r="K147" s="2466">
        <v>0.90301003344481601</v>
      </c>
      <c r="L147" s="1812">
        <v>232</v>
      </c>
      <c r="M147" s="1786">
        <v>213</v>
      </c>
      <c r="N147" s="2465">
        <v>0.9181034482758621</v>
      </c>
    </row>
    <row r="148" spans="1:14" ht="14.5">
      <c r="A148" s="1386" t="s">
        <v>147</v>
      </c>
      <c r="B148" s="1387" t="s">
        <v>42</v>
      </c>
      <c r="C148" s="1388" t="s">
        <v>1391</v>
      </c>
      <c r="D148" s="1387" t="s">
        <v>153</v>
      </c>
      <c r="E148" s="1398" t="s">
        <v>1756</v>
      </c>
      <c r="F148" s="1812">
        <v>872</v>
      </c>
      <c r="G148" s="1786">
        <v>485</v>
      </c>
      <c r="H148" s="2466">
        <v>0.55619266055045868</v>
      </c>
      <c r="I148" s="1812">
        <v>613</v>
      </c>
      <c r="J148" s="1786">
        <v>305</v>
      </c>
      <c r="K148" s="2466">
        <v>0.49755301794453505</v>
      </c>
      <c r="L148" s="1812">
        <v>605</v>
      </c>
      <c r="M148" s="1786">
        <v>336</v>
      </c>
      <c r="N148" s="2465">
        <v>0.55537190082644627</v>
      </c>
    </row>
    <row r="149" spans="1:14">
      <c r="A149" s="1386" t="s">
        <v>147</v>
      </c>
      <c r="B149" s="1387" t="s">
        <v>42</v>
      </c>
      <c r="C149" s="1388" t="s">
        <v>1391</v>
      </c>
      <c r="D149" s="1387" t="s">
        <v>153</v>
      </c>
      <c r="E149" s="1389" t="s">
        <v>1400</v>
      </c>
      <c r="F149" s="1812">
        <v>845</v>
      </c>
      <c r="G149" s="1786">
        <v>587</v>
      </c>
      <c r="H149" s="2466">
        <v>0.69467455621301777</v>
      </c>
      <c r="I149" s="1812">
        <v>524</v>
      </c>
      <c r="J149" s="1786">
        <v>358</v>
      </c>
      <c r="K149" s="2466">
        <v>0.68320610687022898</v>
      </c>
      <c r="L149" s="1812">
        <v>538</v>
      </c>
      <c r="M149" s="1786">
        <v>381</v>
      </c>
      <c r="N149" s="2465">
        <v>0.70817843866171004</v>
      </c>
    </row>
    <row r="150" spans="1:14">
      <c r="A150" s="1372" t="s">
        <v>147</v>
      </c>
      <c r="B150" s="1373" t="s">
        <v>42</v>
      </c>
      <c r="C150" s="1374" t="s">
        <v>1401</v>
      </c>
      <c r="D150" s="1373" t="s">
        <v>150</v>
      </c>
      <c r="E150" s="1377" t="s">
        <v>1402</v>
      </c>
      <c r="F150" s="1809">
        <v>827</v>
      </c>
      <c r="G150" s="1779">
        <v>63</v>
      </c>
      <c r="H150" s="2482">
        <v>7.6178960096735193E-2</v>
      </c>
      <c r="I150" s="1809">
        <v>745</v>
      </c>
      <c r="J150" s="1779">
        <v>53</v>
      </c>
      <c r="K150" s="2482">
        <v>7.1140939597315433E-2</v>
      </c>
      <c r="L150" s="1809">
        <v>735</v>
      </c>
      <c r="M150" s="1779">
        <v>33</v>
      </c>
      <c r="N150" s="2461">
        <v>4.4897959183673466E-2</v>
      </c>
    </row>
    <row r="151" spans="1:14">
      <c r="A151" s="1372" t="s">
        <v>147</v>
      </c>
      <c r="B151" s="1373" t="s">
        <v>42</v>
      </c>
      <c r="C151" s="1374" t="s">
        <v>1401</v>
      </c>
      <c r="D151" s="1373" t="s">
        <v>150</v>
      </c>
      <c r="E151" s="1377" t="s">
        <v>1403</v>
      </c>
      <c r="F151" s="1809">
        <v>484</v>
      </c>
      <c r="G151" s="1779">
        <v>94</v>
      </c>
      <c r="H151" s="2482">
        <v>0.19421487603305784</v>
      </c>
      <c r="I151" s="1809">
        <v>451</v>
      </c>
      <c r="J151" s="1779">
        <v>93</v>
      </c>
      <c r="K151" s="2482">
        <v>0.20620842572062084</v>
      </c>
      <c r="L151" s="1809">
        <v>418</v>
      </c>
      <c r="M151" s="1779">
        <v>81</v>
      </c>
      <c r="N151" s="2461">
        <v>0.19377990430622011</v>
      </c>
    </row>
    <row r="152" spans="1:14">
      <c r="A152" s="1372" t="s">
        <v>147</v>
      </c>
      <c r="B152" s="1373" t="s">
        <v>42</v>
      </c>
      <c r="C152" s="1374" t="s">
        <v>1401</v>
      </c>
      <c r="D152" s="1373" t="s">
        <v>150</v>
      </c>
      <c r="E152" s="1377" t="s">
        <v>1404</v>
      </c>
      <c r="F152" s="1809">
        <v>421</v>
      </c>
      <c r="G152" s="1779">
        <v>69</v>
      </c>
      <c r="H152" s="2482">
        <v>0.16389548693586697</v>
      </c>
      <c r="I152" s="1809">
        <v>397</v>
      </c>
      <c r="J152" s="1779">
        <v>71</v>
      </c>
      <c r="K152" s="2482">
        <v>0.17884130982367757</v>
      </c>
      <c r="L152" s="1809">
        <v>400</v>
      </c>
      <c r="M152" s="1779">
        <v>59</v>
      </c>
      <c r="N152" s="2461">
        <v>0.14749999999999999</v>
      </c>
    </row>
    <row r="153" spans="1:14">
      <c r="A153" s="1372" t="s">
        <v>147</v>
      </c>
      <c r="B153" s="1373" t="s">
        <v>42</v>
      </c>
      <c r="C153" s="1374" t="s">
        <v>1401</v>
      </c>
      <c r="D153" s="1373" t="s">
        <v>150</v>
      </c>
      <c r="E153" s="1377" t="s">
        <v>1405</v>
      </c>
      <c r="F153" s="1809">
        <v>258</v>
      </c>
      <c r="G153" s="1779">
        <v>56</v>
      </c>
      <c r="H153" s="2482">
        <v>0.21705426356589147</v>
      </c>
      <c r="I153" s="1809">
        <v>277</v>
      </c>
      <c r="J153" s="1779">
        <v>66</v>
      </c>
      <c r="K153" s="2482">
        <v>0.23826714801444043</v>
      </c>
      <c r="L153" s="1809">
        <v>303</v>
      </c>
      <c r="M153" s="1779">
        <v>76</v>
      </c>
      <c r="N153" s="2461">
        <v>0.25082508250825081</v>
      </c>
    </row>
    <row r="154" spans="1:14">
      <c r="A154" s="1372" t="s">
        <v>147</v>
      </c>
      <c r="B154" s="1373" t="s">
        <v>42</v>
      </c>
      <c r="C154" s="1374" t="s">
        <v>1401</v>
      </c>
      <c r="D154" s="1373" t="s">
        <v>150</v>
      </c>
      <c r="E154" s="1377" t="s">
        <v>1406</v>
      </c>
      <c r="F154" s="1809">
        <v>146</v>
      </c>
      <c r="G154" s="1779">
        <v>23</v>
      </c>
      <c r="H154" s="2482">
        <v>0.15753424657534246</v>
      </c>
      <c r="I154" s="1809">
        <v>146</v>
      </c>
      <c r="J154" s="1779">
        <v>19</v>
      </c>
      <c r="K154" s="2482">
        <v>0.13013698630136986</v>
      </c>
      <c r="L154" s="1809">
        <v>142</v>
      </c>
      <c r="M154" s="1779">
        <v>29</v>
      </c>
      <c r="N154" s="2461">
        <v>0.20422535211267606</v>
      </c>
    </row>
    <row r="155" spans="1:14">
      <c r="A155" s="1372" t="s">
        <v>147</v>
      </c>
      <c r="B155" s="1373" t="s">
        <v>42</v>
      </c>
      <c r="C155" s="1374" t="s">
        <v>1401</v>
      </c>
      <c r="D155" s="1373" t="s">
        <v>150</v>
      </c>
      <c r="E155" s="1377" t="s">
        <v>1407</v>
      </c>
      <c r="F155" s="1809">
        <v>157</v>
      </c>
      <c r="G155" s="1779">
        <v>43</v>
      </c>
      <c r="H155" s="2482">
        <v>0.27388535031847133</v>
      </c>
      <c r="I155" s="1809">
        <v>160</v>
      </c>
      <c r="J155" s="1779">
        <v>39</v>
      </c>
      <c r="K155" s="2482">
        <v>0.24374999999999999</v>
      </c>
      <c r="L155" s="1809">
        <v>150</v>
      </c>
      <c r="M155" s="1779">
        <v>39</v>
      </c>
      <c r="N155" s="2461">
        <v>0.26</v>
      </c>
    </row>
    <row r="156" spans="1:14">
      <c r="A156" s="1372" t="s">
        <v>147</v>
      </c>
      <c r="B156" s="1373" t="s">
        <v>42</v>
      </c>
      <c r="C156" s="1374" t="s">
        <v>1401</v>
      </c>
      <c r="D156" s="1373" t="s">
        <v>150</v>
      </c>
      <c r="E156" s="1377" t="s">
        <v>1408</v>
      </c>
      <c r="F156" s="1809">
        <v>58</v>
      </c>
      <c r="G156" s="1779">
        <v>8</v>
      </c>
      <c r="H156" s="2482">
        <v>0.13793103448275862</v>
      </c>
      <c r="I156" s="1809">
        <v>57</v>
      </c>
      <c r="J156" s="1779">
        <v>7</v>
      </c>
      <c r="K156" s="2482">
        <v>0.12280701754385964</v>
      </c>
      <c r="L156" s="1809">
        <v>52</v>
      </c>
      <c r="M156" s="1779">
        <v>9</v>
      </c>
      <c r="N156" s="2461">
        <v>0.17307692307692307</v>
      </c>
    </row>
    <row r="157" spans="1:14">
      <c r="A157" s="1372" t="s">
        <v>147</v>
      </c>
      <c r="B157" s="1373" t="s">
        <v>42</v>
      </c>
      <c r="C157" s="1374" t="s">
        <v>1401</v>
      </c>
      <c r="D157" s="1373" t="s">
        <v>150</v>
      </c>
      <c r="E157" s="1377" t="s">
        <v>1409</v>
      </c>
      <c r="F157" s="1809">
        <v>183</v>
      </c>
      <c r="G157" s="1779">
        <v>61</v>
      </c>
      <c r="H157" s="2482">
        <v>0.33333333333333331</v>
      </c>
      <c r="I157" s="1809">
        <v>142</v>
      </c>
      <c r="J157" s="1779">
        <v>43</v>
      </c>
      <c r="K157" s="2482">
        <v>0.30281690140845069</v>
      </c>
      <c r="L157" s="1809">
        <v>162</v>
      </c>
      <c r="M157" s="1779">
        <v>51</v>
      </c>
      <c r="N157" s="2461">
        <v>0.31481481481481483</v>
      </c>
    </row>
    <row r="158" spans="1:14">
      <c r="A158" s="1372" t="s">
        <v>147</v>
      </c>
      <c r="B158" s="1373" t="s">
        <v>42</v>
      </c>
      <c r="C158" s="1374" t="s">
        <v>1401</v>
      </c>
      <c r="D158" s="1373" t="s">
        <v>150</v>
      </c>
      <c r="E158" s="1397" t="s">
        <v>1410</v>
      </c>
      <c r="F158" s="1809">
        <v>255</v>
      </c>
      <c r="G158" s="1779">
        <v>55</v>
      </c>
      <c r="H158" s="2482">
        <v>0.21568627450980393</v>
      </c>
      <c r="I158" s="1809">
        <v>227</v>
      </c>
      <c r="J158" s="1779">
        <v>49</v>
      </c>
      <c r="K158" s="2482">
        <v>0.21585903083700442</v>
      </c>
      <c r="L158" s="1809">
        <v>231</v>
      </c>
      <c r="M158" s="1779">
        <v>56</v>
      </c>
      <c r="N158" s="2461">
        <v>0.24242424242424243</v>
      </c>
    </row>
    <row r="159" spans="1:14">
      <c r="A159" s="1372" t="s">
        <v>147</v>
      </c>
      <c r="B159" s="1373" t="s">
        <v>42</v>
      </c>
      <c r="C159" s="1374" t="s">
        <v>1401</v>
      </c>
      <c r="D159" s="1373" t="s">
        <v>150</v>
      </c>
      <c r="E159" s="1377" t="s">
        <v>1411</v>
      </c>
      <c r="F159" s="1809">
        <v>166</v>
      </c>
      <c r="G159" s="1779">
        <v>42</v>
      </c>
      <c r="H159" s="2482">
        <v>0.25301204819277107</v>
      </c>
      <c r="I159" s="1809">
        <v>155</v>
      </c>
      <c r="J159" s="1779">
        <v>36</v>
      </c>
      <c r="K159" s="2482">
        <v>0.23225806451612904</v>
      </c>
      <c r="L159" s="1809">
        <v>157</v>
      </c>
      <c r="M159" s="1779">
        <v>35</v>
      </c>
      <c r="N159" s="2461">
        <v>0.22292993630573249</v>
      </c>
    </row>
    <row r="160" spans="1:14">
      <c r="A160" s="1372" t="s">
        <v>147</v>
      </c>
      <c r="B160" s="1373" t="s">
        <v>42</v>
      </c>
      <c r="C160" s="1374" t="s">
        <v>1401</v>
      </c>
      <c r="D160" s="1373" t="s">
        <v>150</v>
      </c>
      <c r="E160" s="1377" t="s">
        <v>1412</v>
      </c>
      <c r="F160" s="1809">
        <v>227</v>
      </c>
      <c r="G160" s="1779">
        <v>117</v>
      </c>
      <c r="H160" s="2482">
        <v>0.51541850220264318</v>
      </c>
      <c r="I160" s="1809">
        <v>222</v>
      </c>
      <c r="J160" s="1779">
        <v>114</v>
      </c>
      <c r="K160" s="2482">
        <v>0.51351351351351349</v>
      </c>
      <c r="L160" s="1809">
        <v>246</v>
      </c>
      <c r="M160" s="1779">
        <v>127</v>
      </c>
      <c r="N160" s="2461">
        <v>0.51626016260162599</v>
      </c>
    </row>
    <row r="161" spans="1:15">
      <c r="A161" s="1372" t="s">
        <v>147</v>
      </c>
      <c r="B161" s="1373" t="s">
        <v>42</v>
      </c>
      <c r="C161" s="1374" t="s">
        <v>1401</v>
      </c>
      <c r="D161" s="1373" t="s">
        <v>150</v>
      </c>
      <c r="E161" s="1377" t="s">
        <v>1413</v>
      </c>
      <c r="F161" s="1809">
        <v>242</v>
      </c>
      <c r="G161" s="1779">
        <v>34</v>
      </c>
      <c r="H161" s="2482">
        <v>0.14049586776859505</v>
      </c>
      <c r="I161" s="1809">
        <v>215</v>
      </c>
      <c r="J161" s="1779">
        <v>40</v>
      </c>
      <c r="K161" s="2482">
        <v>0.18604651162790697</v>
      </c>
      <c r="L161" s="1809">
        <v>218</v>
      </c>
      <c r="M161" s="1779">
        <v>37</v>
      </c>
      <c r="N161" s="2461">
        <v>0.16972477064220184</v>
      </c>
    </row>
    <row r="162" spans="1:15">
      <c r="A162" s="1372" t="s">
        <v>147</v>
      </c>
      <c r="B162" s="1373" t="s">
        <v>42</v>
      </c>
      <c r="C162" s="1374" t="s">
        <v>1401</v>
      </c>
      <c r="D162" s="1373" t="s">
        <v>150</v>
      </c>
      <c r="E162" s="1377" t="s">
        <v>1414</v>
      </c>
      <c r="F162" s="1809">
        <v>931</v>
      </c>
      <c r="G162" s="1779">
        <v>108</v>
      </c>
      <c r="H162" s="2482">
        <v>0.11600429645542427</v>
      </c>
      <c r="I162" s="1809">
        <v>844</v>
      </c>
      <c r="J162" s="1779">
        <v>81</v>
      </c>
      <c r="K162" s="2482">
        <v>9.597156398104266E-2</v>
      </c>
      <c r="L162" s="1809">
        <v>668</v>
      </c>
      <c r="M162" s="1779">
        <v>76</v>
      </c>
      <c r="N162" s="2461">
        <v>0.11377245508982035</v>
      </c>
    </row>
    <row r="163" spans="1:15">
      <c r="A163" s="1378" t="s">
        <v>147</v>
      </c>
      <c r="B163" s="1379" t="s">
        <v>42</v>
      </c>
      <c r="C163" s="1380" t="s">
        <v>1401</v>
      </c>
      <c r="D163" s="1378" t="s">
        <v>151</v>
      </c>
      <c r="E163" s="1381" t="s">
        <v>1415</v>
      </c>
      <c r="F163" s="1810">
        <v>348</v>
      </c>
      <c r="G163" s="1782">
        <v>91</v>
      </c>
      <c r="H163" s="2483">
        <v>0.2614942528735632</v>
      </c>
      <c r="I163" s="1810">
        <v>336</v>
      </c>
      <c r="J163" s="1782">
        <v>73</v>
      </c>
      <c r="K163" s="2483">
        <v>0.21726190476190477</v>
      </c>
      <c r="L163" s="1810">
        <v>348</v>
      </c>
      <c r="M163" s="1782">
        <v>94</v>
      </c>
      <c r="N163" s="2463">
        <v>0.27011494252873564</v>
      </c>
    </row>
    <row r="164" spans="1:15">
      <c r="A164" s="1378" t="s">
        <v>147</v>
      </c>
      <c r="B164" s="1379" t="s">
        <v>42</v>
      </c>
      <c r="C164" s="1380" t="s">
        <v>1401</v>
      </c>
      <c r="D164" s="1378" t="s">
        <v>151</v>
      </c>
      <c r="E164" s="1381" t="s">
        <v>1416</v>
      </c>
      <c r="F164" s="1810">
        <v>823</v>
      </c>
      <c r="G164" s="1782">
        <v>98</v>
      </c>
      <c r="H164" s="2483">
        <v>0.11907654921020656</v>
      </c>
      <c r="I164" s="1810">
        <v>762</v>
      </c>
      <c r="J164" s="1782">
        <v>105</v>
      </c>
      <c r="K164" s="2483">
        <v>0.13779527559055119</v>
      </c>
      <c r="L164" s="1810">
        <v>755</v>
      </c>
      <c r="M164" s="1782">
        <v>114</v>
      </c>
      <c r="N164" s="2463">
        <v>0.15099337748344371</v>
      </c>
    </row>
    <row r="165" spans="1:15">
      <c r="A165" s="1382" t="s">
        <v>147</v>
      </c>
      <c r="B165" s="1383" t="s">
        <v>42</v>
      </c>
      <c r="C165" s="1384" t="s">
        <v>1401</v>
      </c>
      <c r="D165" s="1383" t="s">
        <v>152</v>
      </c>
      <c r="E165" s="1385" t="s">
        <v>1417</v>
      </c>
      <c r="F165" s="1811">
        <v>498</v>
      </c>
      <c r="G165" s="1784">
        <v>139</v>
      </c>
      <c r="H165" s="2484">
        <v>0.27911646586345379</v>
      </c>
      <c r="I165" s="1811">
        <v>461</v>
      </c>
      <c r="J165" s="1784">
        <v>118</v>
      </c>
      <c r="K165" s="2484">
        <v>0.2559652928416486</v>
      </c>
      <c r="L165" s="1811">
        <v>469</v>
      </c>
      <c r="M165" s="1784">
        <v>118</v>
      </c>
      <c r="N165" s="2464">
        <v>0.25159914712153519</v>
      </c>
    </row>
    <row r="166" spans="1:15">
      <c r="A166" s="1382" t="s">
        <v>147</v>
      </c>
      <c r="B166" s="1383" t="s">
        <v>42</v>
      </c>
      <c r="C166" s="1384" t="s">
        <v>1401</v>
      </c>
      <c r="D166" s="1383" t="s">
        <v>152</v>
      </c>
      <c r="E166" s="1385" t="s">
        <v>1418</v>
      </c>
      <c r="F166" s="1811">
        <v>1324</v>
      </c>
      <c r="G166" s="1784">
        <v>126</v>
      </c>
      <c r="H166" s="2484">
        <v>9.5166163141993956E-2</v>
      </c>
      <c r="I166" s="1811">
        <v>1264</v>
      </c>
      <c r="J166" s="1784">
        <v>127</v>
      </c>
      <c r="K166" s="2484">
        <v>0.10047468354430379</v>
      </c>
      <c r="L166" s="1811">
        <v>1293</v>
      </c>
      <c r="M166" s="1784">
        <v>135</v>
      </c>
      <c r="N166" s="2464">
        <v>0.10440835266821345</v>
      </c>
    </row>
    <row r="167" spans="1:15" ht="14.5">
      <c r="A167" s="1386" t="s">
        <v>147</v>
      </c>
      <c r="B167" s="1387" t="s">
        <v>42</v>
      </c>
      <c r="C167" s="1388" t="s">
        <v>1401</v>
      </c>
      <c r="D167" s="1386" t="s">
        <v>153</v>
      </c>
      <c r="E167" s="1396" t="s">
        <v>1757</v>
      </c>
      <c r="F167" s="1812">
        <v>302</v>
      </c>
      <c r="G167" s="1786">
        <v>79</v>
      </c>
      <c r="H167" s="2466">
        <v>0.26158940397350994</v>
      </c>
      <c r="I167" s="1812">
        <v>314</v>
      </c>
      <c r="J167" s="1786">
        <v>108</v>
      </c>
      <c r="K167" s="2466">
        <v>0.34394904458598724</v>
      </c>
      <c r="L167" s="1812">
        <v>282</v>
      </c>
      <c r="M167" s="1786">
        <v>83</v>
      </c>
      <c r="N167" s="2465">
        <v>0.29432624113475175</v>
      </c>
    </row>
    <row r="168" spans="1:15">
      <c r="L168" s="1393"/>
      <c r="M168" s="1393"/>
      <c r="N168" s="1394"/>
    </row>
    <row r="169" spans="1:15" ht="13.5" thickBot="1"/>
    <row r="170" spans="1:15" ht="17.5">
      <c r="A170" s="3944" t="s">
        <v>122</v>
      </c>
      <c r="B170" s="3947" t="s">
        <v>37</v>
      </c>
      <c r="C170" s="3947" t="s">
        <v>38</v>
      </c>
      <c r="D170" s="3947" t="s">
        <v>149</v>
      </c>
      <c r="E170" s="3949" t="s">
        <v>1613</v>
      </c>
      <c r="F170" s="3923" t="s">
        <v>1270</v>
      </c>
      <c r="G170" s="3924"/>
      <c r="H170" s="3924"/>
      <c r="I170" s="3924"/>
      <c r="J170" s="3924"/>
      <c r="K170" s="3924"/>
      <c r="L170" s="3924"/>
      <c r="M170" s="3924"/>
      <c r="N170" s="3925"/>
      <c r="O170" s="495"/>
    </row>
    <row r="171" spans="1:15" ht="17.5">
      <c r="A171" s="3945"/>
      <c r="B171" s="3904"/>
      <c r="C171" s="3904"/>
      <c r="D171" s="3904"/>
      <c r="E171" s="3907"/>
      <c r="F171" s="3926" t="s">
        <v>1744</v>
      </c>
      <c r="G171" s="3927"/>
      <c r="H171" s="3928"/>
      <c r="I171" s="3929" t="s">
        <v>1745</v>
      </c>
      <c r="J171" s="3927"/>
      <c r="K171" s="3930"/>
      <c r="L171" s="3926" t="s">
        <v>1746</v>
      </c>
      <c r="M171" s="3927"/>
      <c r="N171" s="3931"/>
      <c r="O171" s="495"/>
    </row>
    <row r="172" spans="1:15" ht="27.5">
      <c r="A172" s="3945"/>
      <c r="B172" s="3904"/>
      <c r="C172" s="3904"/>
      <c r="D172" s="3904"/>
      <c r="E172" s="3907"/>
      <c r="F172" s="1365" t="s">
        <v>67</v>
      </c>
      <c r="G172" s="3932" t="s">
        <v>85</v>
      </c>
      <c r="H172" s="3933"/>
      <c r="I172" s="1366" t="s">
        <v>67</v>
      </c>
      <c r="J172" s="3932" t="s">
        <v>85</v>
      </c>
      <c r="K172" s="3959"/>
      <c r="L172" s="1367" t="s">
        <v>67</v>
      </c>
      <c r="M172" s="3932" t="s">
        <v>85</v>
      </c>
      <c r="N172" s="3960"/>
      <c r="O172" s="507"/>
    </row>
    <row r="173" spans="1:15" ht="18" thickBot="1">
      <c r="A173" s="3946"/>
      <c r="B173" s="3948"/>
      <c r="C173" s="3948"/>
      <c r="D173" s="3948"/>
      <c r="E173" s="3950"/>
      <c r="F173" s="1368" t="s">
        <v>98</v>
      </c>
      <c r="G173" s="1368" t="s">
        <v>98</v>
      </c>
      <c r="H173" s="1369" t="s">
        <v>14</v>
      </c>
      <c r="I173" s="1370" t="s">
        <v>98</v>
      </c>
      <c r="J173" s="1368" t="s">
        <v>98</v>
      </c>
      <c r="K173" s="1369" t="s">
        <v>14</v>
      </c>
      <c r="L173" s="1370" t="s">
        <v>98</v>
      </c>
      <c r="M173" s="1368" t="s">
        <v>98</v>
      </c>
      <c r="N173" s="1371" t="s">
        <v>14</v>
      </c>
      <c r="O173" s="495"/>
    </row>
    <row r="174" spans="1:15">
      <c r="A174" s="1372" t="s">
        <v>147</v>
      </c>
      <c r="B174" s="1373" t="s">
        <v>44</v>
      </c>
      <c r="C174" s="1374" t="s">
        <v>1419</v>
      </c>
      <c r="D174" s="1373" t="s">
        <v>150</v>
      </c>
      <c r="E174" s="1375" t="s">
        <v>1420</v>
      </c>
      <c r="F174" s="1809">
        <v>134</v>
      </c>
      <c r="G174" s="1779">
        <v>89</v>
      </c>
      <c r="H174" s="2482">
        <v>0.66417910447761197</v>
      </c>
      <c r="I174" s="1809">
        <v>125</v>
      </c>
      <c r="J174" s="1779">
        <v>78</v>
      </c>
      <c r="K174" s="2482">
        <v>0.624</v>
      </c>
      <c r="L174" s="1809">
        <v>127</v>
      </c>
      <c r="M174" s="1779">
        <v>80</v>
      </c>
      <c r="N174" s="2461">
        <v>0.62992125984251968</v>
      </c>
    </row>
    <row r="175" spans="1:15">
      <c r="A175" s="1372" t="s">
        <v>147</v>
      </c>
      <c r="B175" s="1373" t="s">
        <v>44</v>
      </c>
      <c r="C175" s="1374" t="s">
        <v>1419</v>
      </c>
      <c r="D175" s="1373" t="s">
        <v>150</v>
      </c>
      <c r="E175" s="1377" t="s">
        <v>1421</v>
      </c>
      <c r="F175" s="1809">
        <v>215</v>
      </c>
      <c r="G175" s="1779">
        <v>118</v>
      </c>
      <c r="H175" s="2482">
        <v>0.5488372093023256</v>
      </c>
      <c r="I175" s="1809">
        <v>208</v>
      </c>
      <c r="J175" s="1779">
        <v>106</v>
      </c>
      <c r="K175" s="2482">
        <v>0.50961538461538458</v>
      </c>
      <c r="L175" s="1809">
        <v>188</v>
      </c>
      <c r="M175" s="1779">
        <v>97</v>
      </c>
      <c r="N175" s="2461">
        <v>0.51595744680851063</v>
      </c>
    </row>
    <row r="176" spans="1:15">
      <c r="A176" s="1372" t="s">
        <v>147</v>
      </c>
      <c r="B176" s="1373" t="s">
        <v>44</v>
      </c>
      <c r="C176" s="1374" t="s">
        <v>1419</v>
      </c>
      <c r="D176" s="1373" t="s">
        <v>150</v>
      </c>
      <c r="E176" s="1377" t="s">
        <v>1422</v>
      </c>
      <c r="F176" s="1809">
        <v>233</v>
      </c>
      <c r="G176" s="1779">
        <v>176</v>
      </c>
      <c r="H176" s="2482">
        <v>0.75536480686695284</v>
      </c>
      <c r="I176" s="1809">
        <v>218</v>
      </c>
      <c r="J176" s="1779">
        <v>160</v>
      </c>
      <c r="K176" s="2482">
        <v>0.73394495412844041</v>
      </c>
      <c r="L176" s="1809">
        <v>228</v>
      </c>
      <c r="M176" s="1779">
        <v>171</v>
      </c>
      <c r="N176" s="2461">
        <v>0.75</v>
      </c>
    </row>
    <row r="177" spans="1:14">
      <c r="A177" s="1372" t="s">
        <v>147</v>
      </c>
      <c r="B177" s="1373" t="s">
        <v>44</v>
      </c>
      <c r="C177" s="1374" t="s">
        <v>1419</v>
      </c>
      <c r="D177" s="1373" t="s">
        <v>150</v>
      </c>
      <c r="E177" s="1377" t="s">
        <v>1423</v>
      </c>
      <c r="F177" s="1809">
        <v>268</v>
      </c>
      <c r="G177" s="1779">
        <v>154</v>
      </c>
      <c r="H177" s="2482">
        <v>0.57462686567164178</v>
      </c>
      <c r="I177" s="1809">
        <v>259</v>
      </c>
      <c r="J177" s="1779">
        <v>149</v>
      </c>
      <c r="K177" s="2482">
        <v>0.57528957528957525</v>
      </c>
      <c r="L177" s="1809">
        <v>255</v>
      </c>
      <c r="M177" s="1779">
        <v>141</v>
      </c>
      <c r="N177" s="2461">
        <v>0.55294117647058827</v>
      </c>
    </row>
    <row r="178" spans="1:14">
      <c r="A178" s="1372" t="s">
        <v>147</v>
      </c>
      <c r="B178" s="1373" t="s">
        <v>44</v>
      </c>
      <c r="C178" s="1374" t="s">
        <v>1419</v>
      </c>
      <c r="D178" s="1373" t="s">
        <v>150</v>
      </c>
      <c r="E178" s="1377" t="s">
        <v>1424</v>
      </c>
      <c r="F178" s="1809">
        <v>69</v>
      </c>
      <c r="G178" s="1779">
        <v>39</v>
      </c>
      <c r="H178" s="2482">
        <v>0.56521739130434778</v>
      </c>
      <c r="I178" s="1809">
        <v>71</v>
      </c>
      <c r="J178" s="1779">
        <v>41</v>
      </c>
      <c r="K178" s="2482">
        <v>0.57746478873239437</v>
      </c>
      <c r="L178" s="1809">
        <v>61</v>
      </c>
      <c r="M178" s="1779">
        <v>27</v>
      </c>
      <c r="N178" s="2461">
        <v>0.44262295081967212</v>
      </c>
    </row>
    <row r="179" spans="1:14">
      <c r="A179" s="1372" t="s">
        <v>147</v>
      </c>
      <c r="B179" s="1373" t="s">
        <v>44</v>
      </c>
      <c r="C179" s="1374" t="s">
        <v>1419</v>
      </c>
      <c r="D179" s="1373" t="s">
        <v>150</v>
      </c>
      <c r="E179" s="1377" t="s">
        <v>1425</v>
      </c>
      <c r="F179" s="1809">
        <v>212</v>
      </c>
      <c r="G179" s="1779">
        <v>137</v>
      </c>
      <c r="H179" s="2482">
        <v>0.64622641509433965</v>
      </c>
      <c r="I179" s="1809">
        <v>201</v>
      </c>
      <c r="J179" s="1779">
        <v>130</v>
      </c>
      <c r="K179" s="2482">
        <v>0.64676616915422891</v>
      </c>
      <c r="L179" s="1809">
        <v>137</v>
      </c>
      <c r="M179" s="1779">
        <v>90</v>
      </c>
      <c r="N179" s="2461">
        <v>0.65693430656934304</v>
      </c>
    </row>
    <row r="180" spans="1:14">
      <c r="A180" s="1372" t="s">
        <v>147</v>
      </c>
      <c r="B180" s="1373" t="s">
        <v>44</v>
      </c>
      <c r="C180" s="1374" t="s">
        <v>1419</v>
      </c>
      <c r="D180" s="1373" t="s">
        <v>150</v>
      </c>
      <c r="E180" s="1377" t="s">
        <v>1426</v>
      </c>
      <c r="F180" s="1809">
        <v>248</v>
      </c>
      <c r="G180" s="1779">
        <v>96</v>
      </c>
      <c r="H180" s="2482">
        <v>0.38709677419354838</v>
      </c>
      <c r="I180" s="1809">
        <v>246</v>
      </c>
      <c r="J180" s="1779">
        <v>95</v>
      </c>
      <c r="K180" s="2482">
        <v>0.38617886178861788</v>
      </c>
      <c r="L180" s="1809">
        <v>284</v>
      </c>
      <c r="M180" s="1779">
        <v>103</v>
      </c>
      <c r="N180" s="2461">
        <v>0.36267605633802819</v>
      </c>
    </row>
    <row r="181" spans="1:14">
      <c r="A181" s="1372" t="s">
        <v>147</v>
      </c>
      <c r="B181" s="1373" t="s">
        <v>44</v>
      </c>
      <c r="C181" s="1374" t="s">
        <v>1419</v>
      </c>
      <c r="D181" s="1373" t="s">
        <v>150</v>
      </c>
      <c r="E181" s="1377" t="s">
        <v>1427</v>
      </c>
      <c r="F181" s="1809">
        <v>213</v>
      </c>
      <c r="G181" s="1779">
        <v>108</v>
      </c>
      <c r="H181" s="2482">
        <v>0.50704225352112675</v>
      </c>
      <c r="I181" s="1809">
        <v>213</v>
      </c>
      <c r="J181" s="1779">
        <v>99</v>
      </c>
      <c r="K181" s="2482">
        <v>0.46478873239436619</v>
      </c>
      <c r="L181" s="1809">
        <v>190</v>
      </c>
      <c r="M181" s="1779">
        <v>92</v>
      </c>
      <c r="N181" s="2461">
        <v>0.48421052631578948</v>
      </c>
    </row>
    <row r="182" spans="1:14">
      <c r="A182" s="1372" t="s">
        <v>147</v>
      </c>
      <c r="B182" s="1373" t="s">
        <v>44</v>
      </c>
      <c r="C182" s="1374" t="s">
        <v>1419</v>
      </c>
      <c r="D182" s="1373" t="s">
        <v>150</v>
      </c>
      <c r="E182" s="1377" t="s">
        <v>1428</v>
      </c>
      <c r="F182" s="1809">
        <v>247</v>
      </c>
      <c r="G182" s="1779">
        <v>135</v>
      </c>
      <c r="H182" s="2482">
        <v>0.54655870445344135</v>
      </c>
      <c r="I182" s="1809">
        <v>217</v>
      </c>
      <c r="J182" s="1779">
        <v>112</v>
      </c>
      <c r="K182" s="2482">
        <v>0.5161290322580645</v>
      </c>
      <c r="L182" s="1809">
        <v>256</v>
      </c>
      <c r="M182" s="1779">
        <v>148</v>
      </c>
      <c r="N182" s="2461">
        <v>0.578125</v>
      </c>
    </row>
    <row r="183" spans="1:14">
      <c r="A183" s="1372" t="s">
        <v>147</v>
      </c>
      <c r="B183" s="1373" t="s">
        <v>44</v>
      </c>
      <c r="C183" s="1374" t="s">
        <v>1419</v>
      </c>
      <c r="D183" s="1373" t="s">
        <v>150</v>
      </c>
      <c r="E183" s="1377" t="s">
        <v>1429</v>
      </c>
      <c r="F183" s="1809">
        <v>347</v>
      </c>
      <c r="G183" s="1779">
        <v>100</v>
      </c>
      <c r="H183" s="2482">
        <v>0.28818443804034583</v>
      </c>
      <c r="I183" s="1809">
        <v>351</v>
      </c>
      <c r="J183" s="1779">
        <v>94</v>
      </c>
      <c r="K183" s="2482">
        <v>0.26780626780626782</v>
      </c>
      <c r="L183" s="1809">
        <v>344</v>
      </c>
      <c r="M183" s="1779">
        <v>99</v>
      </c>
      <c r="N183" s="2461">
        <v>0.28779069767441862</v>
      </c>
    </row>
    <row r="184" spans="1:14">
      <c r="A184" s="1372" t="s">
        <v>147</v>
      </c>
      <c r="B184" s="1373" t="s">
        <v>44</v>
      </c>
      <c r="C184" s="1374" t="s">
        <v>1419</v>
      </c>
      <c r="D184" s="1373" t="s">
        <v>150</v>
      </c>
      <c r="E184" s="1377" t="s">
        <v>1430</v>
      </c>
      <c r="F184" s="1809">
        <v>188</v>
      </c>
      <c r="G184" s="1779">
        <v>125</v>
      </c>
      <c r="H184" s="2482">
        <v>0.66489361702127658</v>
      </c>
      <c r="I184" s="1809">
        <v>175</v>
      </c>
      <c r="J184" s="1779">
        <v>117</v>
      </c>
      <c r="K184" s="2482">
        <v>0.66857142857142859</v>
      </c>
      <c r="L184" s="1809">
        <v>190</v>
      </c>
      <c r="M184" s="1779">
        <v>117</v>
      </c>
      <c r="N184" s="2461">
        <v>0.61578947368421055</v>
      </c>
    </row>
    <row r="185" spans="1:14">
      <c r="A185" s="1372" t="s">
        <v>147</v>
      </c>
      <c r="B185" s="1373" t="s">
        <v>44</v>
      </c>
      <c r="C185" s="1374" t="s">
        <v>1419</v>
      </c>
      <c r="D185" s="1373" t="s">
        <v>150</v>
      </c>
      <c r="E185" s="1377" t="s">
        <v>1431</v>
      </c>
      <c r="F185" s="1809">
        <v>144</v>
      </c>
      <c r="G185" s="1779">
        <v>29</v>
      </c>
      <c r="H185" s="2482">
        <v>0.2013888888888889</v>
      </c>
      <c r="I185" s="1809">
        <v>123</v>
      </c>
      <c r="J185" s="1779">
        <v>31</v>
      </c>
      <c r="K185" s="2482">
        <v>0.25203252032520324</v>
      </c>
      <c r="L185" s="1809">
        <v>141</v>
      </c>
      <c r="M185" s="1779">
        <v>28</v>
      </c>
      <c r="N185" s="2461">
        <v>0.19858156028368795</v>
      </c>
    </row>
    <row r="186" spans="1:14">
      <c r="A186" s="1372" t="s">
        <v>147</v>
      </c>
      <c r="B186" s="1373" t="s">
        <v>44</v>
      </c>
      <c r="C186" s="1374" t="s">
        <v>1419</v>
      </c>
      <c r="D186" s="1373" t="s">
        <v>150</v>
      </c>
      <c r="E186" s="1377" t="s">
        <v>1432</v>
      </c>
      <c r="F186" s="1809">
        <v>50</v>
      </c>
      <c r="G186" s="1779">
        <v>23</v>
      </c>
      <c r="H186" s="2482">
        <v>0.46</v>
      </c>
      <c r="I186" s="1809">
        <v>52</v>
      </c>
      <c r="J186" s="1779">
        <v>27</v>
      </c>
      <c r="K186" s="2482">
        <v>0.51923076923076927</v>
      </c>
      <c r="L186" s="1809">
        <v>62</v>
      </c>
      <c r="M186" s="1779">
        <v>30</v>
      </c>
      <c r="N186" s="2461">
        <v>0.4838709677419355</v>
      </c>
    </row>
    <row r="187" spans="1:14">
      <c r="A187" s="1378" t="s">
        <v>147</v>
      </c>
      <c r="B187" s="1379" t="s">
        <v>44</v>
      </c>
      <c r="C187" s="1380" t="s">
        <v>1419</v>
      </c>
      <c r="D187" s="1378" t="s">
        <v>151</v>
      </c>
      <c r="E187" s="1381" t="s">
        <v>1433</v>
      </c>
      <c r="F187" s="1810">
        <v>333</v>
      </c>
      <c r="G187" s="1782">
        <v>194</v>
      </c>
      <c r="H187" s="2483">
        <v>0.58258258258258255</v>
      </c>
      <c r="I187" s="1810">
        <v>298</v>
      </c>
      <c r="J187" s="1782">
        <v>191</v>
      </c>
      <c r="K187" s="2483">
        <v>0.64093959731543626</v>
      </c>
      <c r="L187" s="1810">
        <v>309</v>
      </c>
      <c r="M187" s="1782">
        <v>191</v>
      </c>
      <c r="N187" s="2463">
        <v>0.6181229773462783</v>
      </c>
    </row>
    <row r="188" spans="1:14">
      <c r="A188" s="1382" t="s">
        <v>147</v>
      </c>
      <c r="B188" s="1383" t="s">
        <v>44</v>
      </c>
      <c r="C188" s="1384" t="s">
        <v>1419</v>
      </c>
      <c r="D188" s="1383" t="s">
        <v>152</v>
      </c>
      <c r="E188" s="1385" t="s">
        <v>1434</v>
      </c>
      <c r="F188" s="1811">
        <v>518</v>
      </c>
      <c r="G188" s="1784">
        <v>335</v>
      </c>
      <c r="H188" s="2484">
        <v>0.64671814671814676</v>
      </c>
      <c r="I188" s="1811">
        <v>518</v>
      </c>
      <c r="J188" s="1784">
        <v>330</v>
      </c>
      <c r="K188" s="2484">
        <v>0.63706563706563701</v>
      </c>
      <c r="L188" s="1811">
        <v>471</v>
      </c>
      <c r="M188" s="1784">
        <v>290</v>
      </c>
      <c r="N188" s="2464">
        <v>0.61571125265392779</v>
      </c>
    </row>
    <row r="189" spans="1:14" ht="14.5">
      <c r="A189" s="1386" t="s">
        <v>147</v>
      </c>
      <c r="B189" s="1387" t="s">
        <v>44</v>
      </c>
      <c r="C189" s="1388" t="s">
        <v>1419</v>
      </c>
      <c r="D189" s="1387" t="s">
        <v>153</v>
      </c>
      <c r="E189" s="1396" t="s">
        <v>1758</v>
      </c>
      <c r="F189" s="1812">
        <v>51</v>
      </c>
      <c r="G189" s="1786">
        <v>41</v>
      </c>
      <c r="H189" s="2466">
        <v>0.80392156862745101</v>
      </c>
      <c r="I189" s="1812">
        <v>46</v>
      </c>
      <c r="J189" s="1786">
        <v>35</v>
      </c>
      <c r="K189" s="2466">
        <v>0.76086956521739135</v>
      </c>
      <c r="L189" s="1812">
        <v>42</v>
      </c>
      <c r="M189" s="1786">
        <v>32</v>
      </c>
      <c r="N189" s="2465">
        <v>0.76190476190476186</v>
      </c>
    </row>
    <row r="190" spans="1:14">
      <c r="A190" s="1386" t="s">
        <v>147</v>
      </c>
      <c r="B190" s="1387" t="s">
        <v>44</v>
      </c>
      <c r="C190" s="1388" t="s">
        <v>1419</v>
      </c>
      <c r="D190" s="1387" t="s">
        <v>153</v>
      </c>
      <c r="E190" s="1396" t="s">
        <v>1435</v>
      </c>
      <c r="F190" s="1812">
        <v>663</v>
      </c>
      <c r="G190" s="1786">
        <v>345</v>
      </c>
      <c r="H190" s="2466">
        <v>0.52036199095022628</v>
      </c>
      <c r="I190" s="1812">
        <v>636</v>
      </c>
      <c r="J190" s="1786">
        <v>324</v>
      </c>
      <c r="K190" s="2466">
        <v>0.50943396226415094</v>
      </c>
      <c r="L190" s="1812">
        <v>703</v>
      </c>
      <c r="M190" s="1786">
        <v>342</v>
      </c>
      <c r="N190" s="2465">
        <v>0.48648648648648651</v>
      </c>
    </row>
    <row r="191" spans="1:14" ht="14.5">
      <c r="A191" s="1386" t="s">
        <v>147</v>
      </c>
      <c r="B191" s="1387" t="s">
        <v>44</v>
      </c>
      <c r="C191" s="1388" t="s">
        <v>1419</v>
      </c>
      <c r="D191" s="1387" t="s">
        <v>153</v>
      </c>
      <c r="E191" s="1396" t="s">
        <v>1759</v>
      </c>
      <c r="F191" s="1812">
        <v>75</v>
      </c>
      <c r="G191" s="1786">
        <v>57</v>
      </c>
      <c r="H191" s="2466">
        <v>0.76</v>
      </c>
      <c r="I191" s="1812">
        <v>69</v>
      </c>
      <c r="J191" s="1786">
        <v>56</v>
      </c>
      <c r="K191" s="2466">
        <v>0.81159420289855078</v>
      </c>
      <c r="L191" s="1812">
        <v>60</v>
      </c>
      <c r="M191" s="1786">
        <v>49</v>
      </c>
      <c r="N191" s="2465">
        <v>0.81666666666666665</v>
      </c>
    </row>
    <row r="192" spans="1:14">
      <c r="A192" s="1372" t="s">
        <v>147</v>
      </c>
      <c r="B192" s="1373" t="s">
        <v>44</v>
      </c>
      <c r="C192" s="1374" t="s">
        <v>1436</v>
      </c>
      <c r="D192" s="1373" t="s">
        <v>150</v>
      </c>
      <c r="E192" s="1377" t="s">
        <v>1437</v>
      </c>
      <c r="F192" s="1809">
        <v>63</v>
      </c>
      <c r="G192" s="1779">
        <v>21</v>
      </c>
      <c r="H192" s="2482">
        <v>0.33333333333333331</v>
      </c>
      <c r="I192" s="1809">
        <v>71</v>
      </c>
      <c r="J192" s="1779">
        <v>21</v>
      </c>
      <c r="K192" s="2482">
        <v>0.29577464788732394</v>
      </c>
      <c r="L192" s="1809">
        <v>56</v>
      </c>
      <c r="M192" s="1779">
        <v>22</v>
      </c>
      <c r="N192" s="2461">
        <v>0.39285714285714285</v>
      </c>
    </row>
    <row r="193" spans="1:14">
      <c r="A193" s="1372" t="s">
        <v>147</v>
      </c>
      <c r="B193" s="1373" t="s">
        <v>44</v>
      </c>
      <c r="C193" s="1374" t="s">
        <v>1436</v>
      </c>
      <c r="D193" s="1373" t="s">
        <v>150</v>
      </c>
      <c r="E193" s="1377" t="s">
        <v>1438</v>
      </c>
      <c r="F193" s="1809">
        <v>195</v>
      </c>
      <c r="G193" s="1779">
        <v>161</v>
      </c>
      <c r="H193" s="2482">
        <v>0.82564102564102559</v>
      </c>
      <c r="I193" s="1809">
        <v>157</v>
      </c>
      <c r="J193" s="1779">
        <v>128</v>
      </c>
      <c r="K193" s="2482">
        <v>0.8152866242038217</v>
      </c>
      <c r="L193" s="1809">
        <v>158</v>
      </c>
      <c r="M193" s="1779">
        <v>135</v>
      </c>
      <c r="N193" s="2461">
        <v>0.85443037974683544</v>
      </c>
    </row>
    <row r="194" spans="1:14">
      <c r="A194" s="1372" t="s">
        <v>147</v>
      </c>
      <c r="B194" s="1373" t="s">
        <v>44</v>
      </c>
      <c r="C194" s="1374" t="s">
        <v>1436</v>
      </c>
      <c r="D194" s="1373" t="s">
        <v>150</v>
      </c>
      <c r="E194" s="1377" t="s">
        <v>1439</v>
      </c>
      <c r="F194" s="1809">
        <v>177</v>
      </c>
      <c r="G194" s="1779">
        <v>93</v>
      </c>
      <c r="H194" s="2482">
        <v>0.52542372881355937</v>
      </c>
      <c r="I194" s="1809">
        <v>165</v>
      </c>
      <c r="J194" s="1779">
        <v>80</v>
      </c>
      <c r="K194" s="2482">
        <v>0.48484848484848486</v>
      </c>
      <c r="L194" s="1809">
        <v>153</v>
      </c>
      <c r="M194" s="1779">
        <v>77</v>
      </c>
      <c r="N194" s="2461">
        <v>0.50326797385620914</v>
      </c>
    </row>
    <row r="195" spans="1:14">
      <c r="A195" s="1372" t="s">
        <v>147</v>
      </c>
      <c r="B195" s="1373" t="s">
        <v>44</v>
      </c>
      <c r="C195" s="1374" t="s">
        <v>1436</v>
      </c>
      <c r="D195" s="1373" t="s">
        <v>150</v>
      </c>
      <c r="E195" s="1377" t="s">
        <v>1440</v>
      </c>
      <c r="F195" s="1809">
        <v>28</v>
      </c>
      <c r="G195" s="1779">
        <v>10</v>
      </c>
      <c r="H195" s="2482">
        <v>0.35714285714285715</v>
      </c>
      <c r="I195" s="1809">
        <v>29</v>
      </c>
      <c r="J195" s="1779">
        <v>11</v>
      </c>
      <c r="K195" s="2482">
        <v>0.37931034482758619</v>
      </c>
      <c r="L195" s="1809">
        <v>38</v>
      </c>
      <c r="M195" s="1779">
        <v>15</v>
      </c>
      <c r="N195" s="2461">
        <v>0.39473684210526316</v>
      </c>
    </row>
    <row r="196" spans="1:14">
      <c r="A196" s="1372" t="s">
        <v>147</v>
      </c>
      <c r="B196" s="1373" t="s">
        <v>44</v>
      </c>
      <c r="C196" s="1374" t="s">
        <v>1436</v>
      </c>
      <c r="D196" s="1373" t="s">
        <v>150</v>
      </c>
      <c r="E196" s="1377" t="s">
        <v>1441</v>
      </c>
      <c r="F196" s="1809">
        <v>195</v>
      </c>
      <c r="G196" s="1779">
        <v>93</v>
      </c>
      <c r="H196" s="2482">
        <v>0.47692307692307695</v>
      </c>
      <c r="I196" s="1809">
        <v>208</v>
      </c>
      <c r="J196" s="1779">
        <v>89</v>
      </c>
      <c r="K196" s="2482">
        <v>0.42788461538461536</v>
      </c>
      <c r="L196" s="1809">
        <v>185</v>
      </c>
      <c r="M196" s="1779">
        <v>81</v>
      </c>
      <c r="N196" s="2461">
        <v>0.43783783783783786</v>
      </c>
    </row>
    <row r="197" spans="1:14">
      <c r="A197" s="1372" t="s">
        <v>147</v>
      </c>
      <c r="B197" s="1373" t="s">
        <v>44</v>
      </c>
      <c r="C197" s="1374" t="s">
        <v>1436</v>
      </c>
      <c r="D197" s="1373" t="s">
        <v>150</v>
      </c>
      <c r="E197" s="1377" t="s">
        <v>1442</v>
      </c>
      <c r="F197" s="1809">
        <v>149</v>
      </c>
      <c r="G197" s="1779">
        <v>67</v>
      </c>
      <c r="H197" s="2482">
        <v>0.44966442953020136</v>
      </c>
      <c r="I197" s="1809">
        <v>128</v>
      </c>
      <c r="J197" s="1779">
        <v>57</v>
      </c>
      <c r="K197" s="2482">
        <v>0.4453125</v>
      </c>
      <c r="L197" s="1809">
        <v>113</v>
      </c>
      <c r="M197" s="1779">
        <v>41</v>
      </c>
      <c r="N197" s="2461">
        <v>0.36283185840707965</v>
      </c>
    </row>
    <row r="198" spans="1:14" ht="14.5">
      <c r="A198" s="1372" t="s">
        <v>147</v>
      </c>
      <c r="B198" s="1373" t="s">
        <v>44</v>
      </c>
      <c r="C198" s="1374" t="s">
        <v>1436</v>
      </c>
      <c r="D198" s="1373" t="s">
        <v>150</v>
      </c>
      <c r="E198" s="1377" t="s">
        <v>1760</v>
      </c>
      <c r="F198" s="1809">
        <v>47</v>
      </c>
      <c r="G198" s="1779">
        <v>12</v>
      </c>
      <c r="H198" s="2482">
        <v>0.25531914893617019</v>
      </c>
      <c r="I198" s="1809">
        <v>21</v>
      </c>
      <c r="J198" s="1779">
        <v>6</v>
      </c>
      <c r="K198" s="2482">
        <v>0.2857142857142857</v>
      </c>
      <c r="L198" s="1809">
        <v>18</v>
      </c>
      <c r="M198" s="1780">
        <v>5</v>
      </c>
      <c r="N198" s="2462">
        <v>0.27777777777777779</v>
      </c>
    </row>
    <row r="199" spans="1:14">
      <c r="A199" s="1372" t="s">
        <v>147</v>
      </c>
      <c r="B199" s="1373" t="s">
        <v>44</v>
      </c>
      <c r="C199" s="1374" t="s">
        <v>1436</v>
      </c>
      <c r="D199" s="1373" t="s">
        <v>150</v>
      </c>
      <c r="E199" s="1377" t="s">
        <v>1443</v>
      </c>
      <c r="F199" s="1809">
        <v>90</v>
      </c>
      <c r="G199" s="1779">
        <v>40</v>
      </c>
      <c r="H199" s="2482">
        <v>0.44444444444444442</v>
      </c>
      <c r="I199" s="1809">
        <v>73</v>
      </c>
      <c r="J199" s="1779">
        <v>30</v>
      </c>
      <c r="K199" s="2482">
        <v>0.41095890410958902</v>
      </c>
      <c r="L199" s="1809">
        <v>76</v>
      </c>
      <c r="M199" s="1779">
        <v>32</v>
      </c>
      <c r="N199" s="2461">
        <v>0.42105263157894735</v>
      </c>
    </row>
    <row r="200" spans="1:14" ht="14.5">
      <c r="A200" s="1372" t="s">
        <v>147</v>
      </c>
      <c r="B200" s="1373" t="s">
        <v>44</v>
      </c>
      <c r="C200" s="1374" t="s">
        <v>1436</v>
      </c>
      <c r="D200" s="1373" t="s">
        <v>150</v>
      </c>
      <c r="E200" s="1377" t="s">
        <v>1761</v>
      </c>
      <c r="F200" s="1809">
        <v>34</v>
      </c>
      <c r="G200" s="1779">
        <v>26</v>
      </c>
      <c r="H200" s="2482">
        <v>0.76470588235294112</v>
      </c>
      <c r="I200" s="1809">
        <v>47</v>
      </c>
      <c r="J200" s="1779">
        <v>42</v>
      </c>
      <c r="K200" s="2482">
        <v>0.8936170212765957</v>
      </c>
      <c r="L200" s="1809">
        <v>53</v>
      </c>
      <c r="M200" s="1779">
        <v>44</v>
      </c>
      <c r="N200" s="2461">
        <v>0.83018867924528306</v>
      </c>
    </row>
    <row r="201" spans="1:14">
      <c r="A201" s="1372" t="s">
        <v>147</v>
      </c>
      <c r="B201" s="1373" t="s">
        <v>44</v>
      </c>
      <c r="C201" s="1374" t="s">
        <v>1436</v>
      </c>
      <c r="D201" s="1373" t="s">
        <v>150</v>
      </c>
      <c r="E201" s="1377" t="s">
        <v>1444</v>
      </c>
      <c r="F201" s="1809">
        <v>137</v>
      </c>
      <c r="G201" s="1779">
        <v>88</v>
      </c>
      <c r="H201" s="2482">
        <v>0.64233576642335766</v>
      </c>
      <c r="I201" s="1809">
        <v>124</v>
      </c>
      <c r="J201" s="1779">
        <v>81</v>
      </c>
      <c r="K201" s="2482">
        <v>0.65322580645161288</v>
      </c>
      <c r="L201" s="1809">
        <v>118</v>
      </c>
      <c r="M201" s="1779">
        <v>73</v>
      </c>
      <c r="N201" s="2461">
        <v>0.61864406779661019</v>
      </c>
    </row>
    <row r="202" spans="1:14">
      <c r="A202" s="1372" t="s">
        <v>147</v>
      </c>
      <c r="B202" s="1373" t="s">
        <v>44</v>
      </c>
      <c r="C202" s="1374" t="s">
        <v>1436</v>
      </c>
      <c r="D202" s="1373" t="s">
        <v>150</v>
      </c>
      <c r="E202" s="1377" t="s">
        <v>1445</v>
      </c>
      <c r="F202" s="1809">
        <v>202</v>
      </c>
      <c r="G202" s="1780" t="s">
        <v>1514</v>
      </c>
      <c r="H202" s="2474" t="s">
        <v>1514</v>
      </c>
      <c r="I202" s="1809">
        <v>194</v>
      </c>
      <c r="J202" s="1780" t="s">
        <v>1514</v>
      </c>
      <c r="K202" s="2479" t="s">
        <v>1514</v>
      </c>
      <c r="L202" s="1809">
        <v>198</v>
      </c>
      <c r="M202" s="1837" t="s">
        <v>1514</v>
      </c>
      <c r="N202" s="2462" t="s">
        <v>1514</v>
      </c>
    </row>
    <row r="203" spans="1:14">
      <c r="A203" s="1378" t="s">
        <v>147</v>
      </c>
      <c r="B203" s="1379" t="s">
        <v>44</v>
      </c>
      <c r="C203" s="1380" t="s">
        <v>1436</v>
      </c>
      <c r="D203" s="1378" t="s">
        <v>151</v>
      </c>
      <c r="E203" s="1381" t="s">
        <v>1446</v>
      </c>
      <c r="F203" s="1810">
        <v>241</v>
      </c>
      <c r="G203" s="1782">
        <v>112</v>
      </c>
      <c r="H203" s="2483">
        <v>0.46473029045643155</v>
      </c>
      <c r="I203" s="1810">
        <v>229</v>
      </c>
      <c r="J203" s="1782">
        <v>102</v>
      </c>
      <c r="K203" s="2483">
        <v>0.44541484716157204</v>
      </c>
      <c r="L203" s="1810">
        <v>226</v>
      </c>
      <c r="M203" s="1782">
        <v>104</v>
      </c>
      <c r="N203" s="2463">
        <v>0.46017699115044247</v>
      </c>
    </row>
    <row r="204" spans="1:14">
      <c r="A204" s="1382" t="s">
        <v>147</v>
      </c>
      <c r="B204" s="1383" t="s">
        <v>44</v>
      </c>
      <c r="C204" s="1384" t="s">
        <v>1436</v>
      </c>
      <c r="D204" s="1383" t="s">
        <v>152</v>
      </c>
      <c r="E204" s="1385" t="s">
        <v>1447</v>
      </c>
      <c r="F204" s="1811">
        <v>396</v>
      </c>
      <c r="G204" s="1784">
        <v>235</v>
      </c>
      <c r="H204" s="2484">
        <v>0.59343434343434343</v>
      </c>
      <c r="I204" s="1811">
        <v>355</v>
      </c>
      <c r="J204" s="1784">
        <v>222</v>
      </c>
      <c r="K204" s="2484">
        <v>0.62535211267605639</v>
      </c>
      <c r="L204" s="1811">
        <v>363</v>
      </c>
      <c r="M204" s="1784">
        <v>234</v>
      </c>
      <c r="N204" s="2464">
        <v>0.64462809917355368</v>
      </c>
    </row>
    <row r="205" spans="1:14">
      <c r="A205" s="1382" t="s">
        <v>147</v>
      </c>
      <c r="B205" s="1383" t="s">
        <v>44</v>
      </c>
      <c r="C205" s="1384" t="s">
        <v>1436</v>
      </c>
      <c r="D205" s="1383" t="s">
        <v>152</v>
      </c>
      <c r="E205" s="1385" t="s">
        <v>1448</v>
      </c>
      <c r="F205" s="1811">
        <v>230</v>
      </c>
      <c r="G205" s="1784">
        <v>81</v>
      </c>
      <c r="H205" s="2484">
        <v>0.35217391304347828</v>
      </c>
      <c r="I205" s="1811">
        <v>200</v>
      </c>
      <c r="J205" s="1784">
        <v>76</v>
      </c>
      <c r="K205" s="2484">
        <v>0.38</v>
      </c>
      <c r="L205" s="1811">
        <v>170</v>
      </c>
      <c r="M205" s="1784">
        <v>62</v>
      </c>
      <c r="N205" s="2464">
        <v>0.36470588235294116</v>
      </c>
    </row>
    <row r="206" spans="1:14">
      <c r="A206" s="1386" t="s">
        <v>147</v>
      </c>
      <c r="B206" s="1387" t="s">
        <v>44</v>
      </c>
      <c r="C206" s="1388" t="s">
        <v>1436</v>
      </c>
      <c r="D206" s="1387" t="s">
        <v>153</v>
      </c>
      <c r="E206" s="1389" t="s">
        <v>1449</v>
      </c>
      <c r="F206" s="1812">
        <v>47</v>
      </c>
      <c r="G206" s="1786">
        <v>33</v>
      </c>
      <c r="H206" s="2466">
        <v>0.7021276595744681</v>
      </c>
      <c r="I206" s="1838">
        <v>39</v>
      </c>
      <c r="J206" s="1786">
        <v>25</v>
      </c>
      <c r="K206" s="2466">
        <v>0.64102564102564108</v>
      </c>
      <c r="L206" s="1812">
        <v>38</v>
      </c>
      <c r="M206" s="1786">
        <v>25</v>
      </c>
      <c r="N206" s="2465">
        <v>0.65789473684210531</v>
      </c>
    </row>
    <row r="207" spans="1:14">
      <c r="A207" s="1386" t="s">
        <v>147</v>
      </c>
      <c r="B207" s="1387" t="s">
        <v>44</v>
      </c>
      <c r="C207" s="1388" t="s">
        <v>1436</v>
      </c>
      <c r="D207" s="1387" t="s">
        <v>153</v>
      </c>
      <c r="E207" s="1389" t="s">
        <v>1450</v>
      </c>
      <c r="F207" s="1812">
        <v>402</v>
      </c>
      <c r="G207" s="1786">
        <v>252</v>
      </c>
      <c r="H207" s="2466">
        <v>0.62686567164179108</v>
      </c>
      <c r="I207" s="1841">
        <v>292</v>
      </c>
      <c r="J207" s="1786">
        <v>184</v>
      </c>
      <c r="K207" s="2466">
        <v>0.63013698630136983</v>
      </c>
      <c r="L207" s="1812">
        <v>277</v>
      </c>
      <c r="M207" s="1786">
        <v>174</v>
      </c>
      <c r="N207" s="2465">
        <v>0.62815884476534301</v>
      </c>
    </row>
    <row r="208" spans="1:14">
      <c r="L208" s="1393"/>
      <c r="M208" s="1393"/>
      <c r="N208" s="1394"/>
    </row>
    <row r="209" spans="1:15" ht="13.5" thickBot="1"/>
    <row r="210" spans="1:15" ht="17.5">
      <c r="A210" s="3944" t="s">
        <v>122</v>
      </c>
      <c r="B210" s="3947" t="s">
        <v>37</v>
      </c>
      <c r="C210" s="3947" t="s">
        <v>38</v>
      </c>
      <c r="D210" s="3947" t="s">
        <v>149</v>
      </c>
      <c r="E210" s="3949" t="s">
        <v>1613</v>
      </c>
      <c r="F210" s="3923" t="s">
        <v>1270</v>
      </c>
      <c r="G210" s="3924"/>
      <c r="H210" s="3924"/>
      <c r="I210" s="3924"/>
      <c r="J210" s="3924"/>
      <c r="K210" s="3924"/>
      <c r="L210" s="3924"/>
      <c r="M210" s="3924"/>
      <c r="N210" s="3925"/>
      <c r="O210" s="495"/>
    </row>
    <row r="211" spans="1:15" ht="17.5">
      <c r="A211" s="3945"/>
      <c r="B211" s="3904"/>
      <c r="C211" s="3904"/>
      <c r="D211" s="3904"/>
      <c r="E211" s="3907"/>
      <c r="F211" s="3926" t="s">
        <v>1744</v>
      </c>
      <c r="G211" s="3927"/>
      <c r="H211" s="3928"/>
      <c r="I211" s="3929" t="s">
        <v>1745</v>
      </c>
      <c r="J211" s="3927"/>
      <c r="K211" s="3930"/>
      <c r="L211" s="3926" t="s">
        <v>1746</v>
      </c>
      <c r="M211" s="3927"/>
      <c r="N211" s="3931"/>
      <c r="O211" s="495"/>
    </row>
    <row r="212" spans="1:15" ht="27.5">
      <c r="A212" s="3945"/>
      <c r="B212" s="3904"/>
      <c r="C212" s="3904"/>
      <c r="D212" s="3904"/>
      <c r="E212" s="3907"/>
      <c r="F212" s="1365" t="s">
        <v>67</v>
      </c>
      <c r="G212" s="3932" t="s">
        <v>85</v>
      </c>
      <c r="H212" s="3933"/>
      <c r="I212" s="1366" t="s">
        <v>67</v>
      </c>
      <c r="J212" s="3932" t="s">
        <v>85</v>
      </c>
      <c r="K212" s="3959"/>
      <c r="L212" s="1367" t="s">
        <v>67</v>
      </c>
      <c r="M212" s="3932" t="s">
        <v>85</v>
      </c>
      <c r="N212" s="3960"/>
      <c r="O212" s="507"/>
    </row>
    <row r="213" spans="1:15" ht="18" thickBot="1">
      <c r="A213" s="3946"/>
      <c r="B213" s="3948"/>
      <c r="C213" s="3948"/>
      <c r="D213" s="3948"/>
      <c r="E213" s="3950"/>
      <c r="F213" s="1368" t="s">
        <v>98</v>
      </c>
      <c r="G213" s="1368" t="s">
        <v>98</v>
      </c>
      <c r="H213" s="1369" t="s">
        <v>14</v>
      </c>
      <c r="I213" s="1370" t="s">
        <v>98</v>
      </c>
      <c r="J213" s="1368" t="s">
        <v>98</v>
      </c>
      <c r="K213" s="1369" t="s">
        <v>14</v>
      </c>
      <c r="L213" s="1370" t="s">
        <v>98</v>
      </c>
      <c r="M213" s="1368" t="s">
        <v>98</v>
      </c>
      <c r="N213" s="1371" t="s">
        <v>14</v>
      </c>
      <c r="O213" s="495"/>
    </row>
    <row r="214" spans="1:15">
      <c r="A214" s="1372" t="s">
        <v>126</v>
      </c>
      <c r="B214" s="1373" t="s">
        <v>143</v>
      </c>
      <c r="C214" s="1374" t="s">
        <v>1451</v>
      </c>
      <c r="D214" s="1373" t="s">
        <v>150</v>
      </c>
      <c r="E214" s="1375" t="s">
        <v>1452</v>
      </c>
      <c r="F214" s="1809">
        <v>284</v>
      </c>
      <c r="G214" s="1779">
        <v>93</v>
      </c>
      <c r="H214" s="2482">
        <v>0.32746478873239437</v>
      </c>
      <c r="I214" s="1809">
        <v>274</v>
      </c>
      <c r="J214" s="1779">
        <v>78</v>
      </c>
      <c r="K214" s="2482">
        <v>0.28467153284671531</v>
      </c>
      <c r="L214" s="1809">
        <v>240</v>
      </c>
      <c r="M214" s="1779">
        <v>86</v>
      </c>
      <c r="N214" s="2461">
        <v>0.35833333333333334</v>
      </c>
    </row>
    <row r="215" spans="1:15">
      <c r="A215" s="1372" t="s">
        <v>126</v>
      </c>
      <c r="B215" s="1373" t="s">
        <v>143</v>
      </c>
      <c r="C215" s="1374" t="s">
        <v>1451</v>
      </c>
      <c r="D215" s="1373" t="s">
        <v>150</v>
      </c>
      <c r="E215" s="1377" t="s">
        <v>1453</v>
      </c>
      <c r="F215" s="1809">
        <v>174</v>
      </c>
      <c r="G215" s="1779">
        <v>70</v>
      </c>
      <c r="H215" s="2482">
        <v>0.40229885057471265</v>
      </c>
      <c r="I215" s="1809">
        <v>167</v>
      </c>
      <c r="J215" s="1779">
        <v>56</v>
      </c>
      <c r="K215" s="2482">
        <v>0.33532934131736525</v>
      </c>
      <c r="L215" s="1809">
        <v>147</v>
      </c>
      <c r="M215" s="1779">
        <v>46</v>
      </c>
      <c r="N215" s="2461">
        <v>0.31292517006802723</v>
      </c>
    </row>
    <row r="216" spans="1:15">
      <c r="A216" s="1372" t="s">
        <v>126</v>
      </c>
      <c r="B216" s="1373" t="s">
        <v>143</v>
      </c>
      <c r="C216" s="1374" t="s">
        <v>1451</v>
      </c>
      <c r="D216" s="1373" t="s">
        <v>150</v>
      </c>
      <c r="E216" s="1377" t="s">
        <v>1454</v>
      </c>
      <c r="F216" s="1809">
        <v>114</v>
      </c>
      <c r="G216" s="1779">
        <v>43</v>
      </c>
      <c r="H216" s="2482">
        <v>0.37719298245614036</v>
      </c>
      <c r="I216" s="1809">
        <v>113</v>
      </c>
      <c r="J216" s="1779">
        <v>50</v>
      </c>
      <c r="K216" s="2482">
        <v>0.44247787610619471</v>
      </c>
      <c r="L216" s="1809">
        <v>119</v>
      </c>
      <c r="M216" s="1779">
        <v>48</v>
      </c>
      <c r="N216" s="2461">
        <v>0.40336134453781514</v>
      </c>
    </row>
    <row r="217" spans="1:15">
      <c r="A217" s="1372" t="s">
        <v>126</v>
      </c>
      <c r="B217" s="1373" t="s">
        <v>143</v>
      </c>
      <c r="C217" s="1374" t="s">
        <v>1451</v>
      </c>
      <c r="D217" s="1373" t="s">
        <v>150</v>
      </c>
      <c r="E217" s="1377" t="s">
        <v>1455</v>
      </c>
      <c r="F217" s="1809">
        <v>372</v>
      </c>
      <c r="G217" s="1779">
        <v>168</v>
      </c>
      <c r="H217" s="2482">
        <v>0.45161290322580644</v>
      </c>
      <c r="I217" s="1809">
        <v>336</v>
      </c>
      <c r="J217" s="1779">
        <v>159</v>
      </c>
      <c r="K217" s="2482">
        <v>0.4732142857142857</v>
      </c>
      <c r="L217" s="1809">
        <v>311</v>
      </c>
      <c r="M217" s="1779">
        <v>133</v>
      </c>
      <c r="N217" s="2461">
        <v>0.42765273311897106</v>
      </c>
    </row>
    <row r="218" spans="1:15">
      <c r="A218" s="1372" t="s">
        <v>126</v>
      </c>
      <c r="B218" s="1373" t="s">
        <v>143</v>
      </c>
      <c r="C218" s="1374" t="s">
        <v>1451</v>
      </c>
      <c r="D218" s="1373" t="s">
        <v>150</v>
      </c>
      <c r="E218" s="1377" t="s">
        <v>1456</v>
      </c>
      <c r="F218" s="1809">
        <v>179</v>
      </c>
      <c r="G218" s="1779">
        <v>114</v>
      </c>
      <c r="H218" s="2482">
        <v>0.63687150837988826</v>
      </c>
      <c r="I218" s="1809">
        <v>172</v>
      </c>
      <c r="J218" s="1779">
        <v>97</v>
      </c>
      <c r="K218" s="2482">
        <v>0.56395348837209303</v>
      </c>
      <c r="L218" s="1809">
        <v>182</v>
      </c>
      <c r="M218" s="1779">
        <v>92</v>
      </c>
      <c r="N218" s="2461">
        <v>0.50549450549450547</v>
      </c>
    </row>
    <row r="219" spans="1:15">
      <c r="A219" s="1372" t="s">
        <v>126</v>
      </c>
      <c r="B219" s="1373" t="s">
        <v>143</v>
      </c>
      <c r="C219" s="1374" t="s">
        <v>1451</v>
      </c>
      <c r="D219" s="1373" t="s">
        <v>150</v>
      </c>
      <c r="E219" s="1377" t="s">
        <v>1457</v>
      </c>
      <c r="F219" s="1809">
        <v>336</v>
      </c>
      <c r="G219" s="1779">
        <v>280</v>
      </c>
      <c r="H219" s="2482">
        <v>0.83333333333333337</v>
      </c>
      <c r="I219" s="1809">
        <v>317</v>
      </c>
      <c r="J219" s="1779">
        <v>260</v>
      </c>
      <c r="K219" s="2482">
        <v>0.82018927444794953</v>
      </c>
      <c r="L219" s="1809">
        <v>276</v>
      </c>
      <c r="M219" s="1779">
        <v>233</v>
      </c>
      <c r="N219" s="2461">
        <v>0.84420289855072461</v>
      </c>
    </row>
    <row r="220" spans="1:15">
      <c r="A220" s="1372" t="s">
        <v>126</v>
      </c>
      <c r="B220" s="1373" t="s">
        <v>143</v>
      </c>
      <c r="C220" s="1374" t="s">
        <v>1451</v>
      </c>
      <c r="D220" s="1373" t="s">
        <v>150</v>
      </c>
      <c r="E220" s="1377" t="s">
        <v>1458</v>
      </c>
      <c r="F220" s="1809">
        <v>473</v>
      </c>
      <c r="G220" s="1779">
        <v>212</v>
      </c>
      <c r="H220" s="2482">
        <v>0.44820295983086683</v>
      </c>
      <c r="I220" s="1809">
        <v>483</v>
      </c>
      <c r="J220" s="1779">
        <v>208</v>
      </c>
      <c r="K220" s="2482">
        <v>0.43064182194616979</v>
      </c>
      <c r="L220" s="1809">
        <v>517</v>
      </c>
      <c r="M220" s="1779">
        <v>233</v>
      </c>
      <c r="N220" s="2461">
        <v>0.45067698259187622</v>
      </c>
    </row>
    <row r="221" spans="1:15">
      <c r="A221" s="1372" t="s">
        <v>126</v>
      </c>
      <c r="B221" s="1373" t="s">
        <v>143</v>
      </c>
      <c r="C221" s="1374" t="s">
        <v>1451</v>
      </c>
      <c r="D221" s="1373" t="s">
        <v>150</v>
      </c>
      <c r="E221" s="1377" t="s">
        <v>1459</v>
      </c>
      <c r="F221" s="1809">
        <v>440</v>
      </c>
      <c r="G221" s="1779">
        <v>192</v>
      </c>
      <c r="H221" s="2482">
        <v>0.43636363636363634</v>
      </c>
      <c r="I221" s="1809">
        <v>430</v>
      </c>
      <c r="J221" s="1779">
        <v>176</v>
      </c>
      <c r="K221" s="2482">
        <v>0.40930232558139534</v>
      </c>
      <c r="L221" s="1809">
        <v>446</v>
      </c>
      <c r="M221" s="1779">
        <v>190</v>
      </c>
      <c r="N221" s="2461">
        <v>0.42600896860986548</v>
      </c>
    </row>
    <row r="222" spans="1:15">
      <c r="A222" s="1378" t="s">
        <v>126</v>
      </c>
      <c r="B222" s="1379" t="s">
        <v>143</v>
      </c>
      <c r="C222" s="1380" t="s">
        <v>1451</v>
      </c>
      <c r="D222" s="1378" t="s">
        <v>151</v>
      </c>
      <c r="E222" s="1381" t="s">
        <v>1460</v>
      </c>
      <c r="F222" s="1810">
        <v>323</v>
      </c>
      <c r="G222" s="1782">
        <v>178</v>
      </c>
      <c r="H222" s="2483">
        <v>0.55108359133126938</v>
      </c>
      <c r="I222" s="1810">
        <v>330</v>
      </c>
      <c r="J222" s="1782">
        <v>201</v>
      </c>
      <c r="K222" s="2483">
        <v>0.60909090909090913</v>
      </c>
      <c r="L222" s="1810">
        <v>332</v>
      </c>
      <c r="M222" s="1782">
        <v>191</v>
      </c>
      <c r="N222" s="2463">
        <v>0.57530120481927716</v>
      </c>
    </row>
    <row r="223" spans="1:15" ht="14.5">
      <c r="A223" s="1378" t="s">
        <v>126</v>
      </c>
      <c r="B223" s="1379" t="s">
        <v>143</v>
      </c>
      <c r="C223" s="1380" t="s">
        <v>1451</v>
      </c>
      <c r="D223" s="1379" t="s">
        <v>151</v>
      </c>
      <c r="E223" s="1399" t="s">
        <v>1762</v>
      </c>
      <c r="F223" s="1810">
        <v>32</v>
      </c>
      <c r="G223" s="1782">
        <v>32</v>
      </c>
      <c r="H223" s="2483">
        <v>1</v>
      </c>
      <c r="I223" s="1810">
        <v>44</v>
      </c>
      <c r="J223" s="1782">
        <v>41</v>
      </c>
      <c r="K223" s="2483">
        <v>0.93181818181818177</v>
      </c>
      <c r="L223" s="1810">
        <v>30</v>
      </c>
      <c r="M223" s="1782">
        <v>28</v>
      </c>
      <c r="N223" s="2463">
        <v>0.93333333333333335</v>
      </c>
    </row>
    <row r="224" spans="1:15">
      <c r="A224" s="1378" t="s">
        <v>126</v>
      </c>
      <c r="B224" s="1379" t="s">
        <v>143</v>
      </c>
      <c r="C224" s="1380" t="s">
        <v>1451</v>
      </c>
      <c r="D224" s="1378" t="s">
        <v>151</v>
      </c>
      <c r="E224" s="1381" t="s">
        <v>1461</v>
      </c>
      <c r="F224" s="1810">
        <v>464</v>
      </c>
      <c r="G224" s="1782">
        <v>250</v>
      </c>
      <c r="H224" s="2483">
        <v>0.53879310344827591</v>
      </c>
      <c r="I224" s="1810">
        <v>427</v>
      </c>
      <c r="J224" s="1782">
        <v>223</v>
      </c>
      <c r="K224" s="2483">
        <v>0.52224824355971899</v>
      </c>
      <c r="L224" s="1810">
        <v>456</v>
      </c>
      <c r="M224" s="1782">
        <v>233</v>
      </c>
      <c r="N224" s="2463">
        <v>0.51096491228070173</v>
      </c>
    </row>
    <row r="225" spans="1:14">
      <c r="A225" s="1382" t="s">
        <v>126</v>
      </c>
      <c r="B225" s="1383" t="s">
        <v>143</v>
      </c>
      <c r="C225" s="1384" t="s">
        <v>1451</v>
      </c>
      <c r="D225" s="1383" t="s">
        <v>152</v>
      </c>
      <c r="E225" s="1385" t="s">
        <v>1462</v>
      </c>
      <c r="F225" s="1811">
        <v>683</v>
      </c>
      <c r="G225" s="1784">
        <v>357</v>
      </c>
      <c r="H225" s="2484">
        <v>0.52269399707174236</v>
      </c>
      <c r="I225" s="1811">
        <v>648</v>
      </c>
      <c r="J225" s="1784">
        <v>333</v>
      </c>
      <c r="K225" s="2484">
        <v>0.51388888888888884</v>
      </c>
      <c r="L225" s="1811">
        <v>686</v>
      </c>
      <c r="M225" s="1784">
        <v>366</v>
      </c>
      <c r="N225" s="2464">
        <v>0.53352769679300294</v>
      </c>
    </row>
    <row r="226" spans="1:14">
      <c r="A226" s="1382" t="s">
        <v>126</v>
      </c>
      <c r="B226" s="1383" t="s">
        <v>143</v>
      </c>
      <c r="C226" s="1384" t="s">
        <v>1451</v>
      </c>
      <c r="D226" s="1383" t="s">
        <v>152</v>
      </c>
      <c r="E226" s="1385" t="s">
        <v>1463</v>
      </c>
      <c r="F226" s="1811">
        <v>571</v>
      </c>
      <c r="G226" s="1784">
        <v>287</v>
      </c>
      <c r="H226" s="2484">
        <v>0.50262697022767078</v>
      </c>
      <c r="I226" s="1811">
        <v>589</v>
      </c>
      <c r="J226" s="1784">
        <v>308</v>
      </c>
      <c r="K226" s="2484">
        <v>0.52292020373514436</v>
      </c>
      <c r="L226" s="1811">
        <v>611</v>
      </c>
      <c r="M226" s="1784">
        <v>313</v>
      </c>
      <c r="N226" s="2464">
        <v>0.51227495908346976</v>
      </c>
    </row>
    <row r="227" spans="1:14" ht="14.5">
      <c r="A227" s="1386" t="s">
        <v>126</v>
      </c>
      <c r="B227" s="1387" t="s">
        <v>143</v>
      </c>
      <c r="C227" s="1388" t="s">
        <v>1451</v>
      </c>
      <c r="D227" s="1387" t="s">
        <v>153</v>
      </c>
      <c r="E227" s="1396" t="s">
        <v>1763</v>
      </c>
      <c r="F227" s="1812">
        <v>286</v>
      </c>
      <c r="G227" s="1786">
        <v>111</v>
      </c>
      <c r="H227" s="2466">
        <v>0.38811188811188813</v>
      </c>
      <c r="I227" s="1812">
        <v>231</v>
      </c>
      <c r="J227" s="1786">
        <v>85</v>
      </c>
      <c r="K227" s="2466">
        <v>0.36796536796536794</v>
      </c>
      <c r="L227" s="1812">
        <v>207</v>
      </c>
      <c r="M227" s="1786">
        <v>72</v>
      </c>
      <c r="N227" s="2465">
        <v>0.34782608695652173</v>
      </c>
    </row>
    <row r="228" spans="1:14" ht="14.5">
      <c r="A228" s="1386" t="s">
        <v>126</v>
      </c>
      <c r="B228" s="1387" t="s">
        <v>143</v>
      </c>
      <c r="C228" s="1388" t="s">
        <v>1451</v>
      </c>
      <c r="D228" s="1387" t="s">
        <v>153</v>
      </c>
      <c r="E228" s="1396" t="s">
        <v>1764</v>
      </c>
      <c r="F228" s="1812">
        <v>194</v>
      </c>
      <c r="G228" s="1786">
        <v>179</v>
      </c>
      <c r="H228" s="2466">
        <v>0.92268041237113407</v>
      </c>
      <c r="I228" s="1812">
        <v>130</v>
      </c>
      <c r="J228" s="1786">
        <v>121</v>
      </c>
      <c r="K228" s="2466">
        <v>0.93076923076923079</v>
      </c>
      <c r="L228" s="1812">
        <v>111</v>
      </c>
      <c r="M228" s="1786">
        <v>98</v>
      </c>
      <c r="N228" s="2465">
        <v>0.88288288288288286</v>
      </c>
    </row>
    <row r="229" spans="1:14">
      <c r="A229" s="1386" t="s">
        <v>126</v>
      </c>
      <c r="B229" s="1387" t="s">
        <v>143</v>
      </c>
      <c r="C229" s="1388" t="s">
        <v>1451</v>
      </c>
      <c r="D229" s="1387" t="s">
        <v>153</v>
      </c>
      <c r="E229" s="1396" t="s">
        <v>1464</v>
      </c>
      <c r="F229" s="1812">
        <v>254</v>
      </c>
      <c r="G229" s="1786">
        <v>65</v>
      </c>
      <c r="H229" s="2466">
        <v>0.25590551181102361</v>
      </c>
      <c r="I229" s="1812">
        <v>251</v>
      </c>
      <c r="J229" s="1786">
        <v>65</v>
      </c>
      <c r="K229" s="2466">
        <v>0.25896414342629481</v>
      </c>
      <c r="L229" s="1812">
        <v>240</v>
      </c>
      <c r="M229" s="1786">
        <v>65</v>
      </c>
      <c r="N229" s="2465">
        <v>0.27083333333333331</v>
      </c>
    </row>
    <row r="230" spans="1:14" ht="14.5">
      <c r="A230" s="1386" t="s">
        <v>126</v>
      </c>
      <c r="B230" s="1387" t="s">
        <v>143</v>
      </c>
      <c r="C230" s="1388" t="s">
        <v>1451</v>
      </c>
      <c r="D230" s="1386" t="s">
        <v>153</v>
      </c>
      <c r="E230" s="1396" t="s">
        <v>1765</v>
      </c>
      <c r="F230" s="1812">
        <v>183</v>
      </c>
      <c r="G230" s="1786">
        <v>57</v>
      </c>
      <c r="H230" s="2466">
        <v>0.31147540983606559</v>
      </c>
      <c r="I230" s="1812">
        <v>209</v>
      </c>
      <c r="J230" s="1786">
        <v>56</v>
      </c>
      <c r="K230" s="2466">
        <v>0.26794258373205743</v>
      </c>
      <c r="L230" s="1812">
        <v>159</v>
      </c>
      <c r="M230" s="1786">
        <v>37</v>
      </c>
      <c r="N230" s="2465">
        <v>0.23270440251572327</v>
      </c>
    </row>
    <row r="231" spans="1:14">
      <c r="A231" s="1372" t="s">
        <v>126</v>
      </c>
      <c r="B231" s="1373" t="s">
        <v>143</v>
      </c>
      <c r="C231" s="1374" t="s">
        <v>1465</v>
      </c>
      <c r="D231" s="1373" t="s">
        <v>150</v>
      </c>
      <c r="E231" s="1377" t="s">
        <v>1466</v>
      </c>
      <c r="F231" s="1809">
        <v>230</v>
      </c>
      <c r="G231" s="1779">
        <v>69</v>
      </c>
      <c r="H231" s="2482">
        <v>0.3</v>
      </c>
      <c r="I231" s="1809">
        <v>247</v>
      </c>
      <c r="J231" s="1779">
        <v>74</v>
      </c>
      <c r="K231" s="2482">
        <v>0.29959514170040485</v>
      </c>
      <c r="L231" s="1809">
        <v>265</v>
      </c>
      <c r="M231" s="1779">
        <v>76</v>
      </c>
      <c r="N231" s="2461">
        <v>0.28679245283018867</v>
      </c>
    </row>
    <row r="232" spans="1:14">
      <c r="A232" s="1372" t="s">
        <v>126</v>
      </c>
      <c r="B232" s="1373" t="s">
        <v>143</v>
      </c>
      <c r="C232" s="1374" t="s">
        <v>1465</v>
      </c>
      <c r="D232" s="1373" t="s">
        <v>150</v>
      </c>
      <c r="E232" s="1377" t="s">
        <v>1467</v>
      </c>
      <c r="F232" s="1809">
        <v>131</v>
      </c>
      <c r="G232" s="1779">
        <v>63</v>
      </c>
      <c r="H232" s="2482">
        <v>0.48091603053435117</v>
      </c>
      <c r="I232" s="1809">
        <v>134</v>
      </c>
      <c r="J232" s="1779">
        <v>58</v>
      </c>
      <c r="K232" s="2482">
        <v>0.43283582089552236</v>
      </c>
      <c r="L232" s="1809">
        <v>107</v>
      </c>
      <c r="M232" s="1779">
        <v>53</v>
      </c>
      <c r="N232" s="2461">
        <v>0.49532710280373832</v>
      </c>
    </row>
    <row r="233" spans="1:14">
      <c r="A233" s="1372" t="s">
        <v>126</v>
      </c>
      <c r="B233" s="1373" t="s">
        <v>143</v>
      </c>
      <c r="C233" s="1374" t="s">
        <v>1465</v>
      </c>
      <c r="D233" s="1373" t="s">
        <v>150</v>
      </c>
      <c r="E233" s="1377" t="s">
        <v>1468</v>
      </c>
      <c r="F233" s="1809">
        <v>254</v>
      </c>
      <c r="G233" s="1779">
        <v>98</v>
      </c>
      <c r="H233" s="2482">
        <v>0.38582677165354329</v>
      </c>
      <c r="I233" s="1809">
        <v>248</v>
      </c>
      <c r="J233" s="1779">
        <v>91</v>
      </c>
      <c r="K233" s="2482">
        <v>0.36693548387096775</v>
      </c>
      <c r="L233" s="1809">
        <v>247</v>
      </c>
      <c r="M233" s="1779">
        <v>82</v>
      </c>
      <c r="N233" s="2461">
        <v>0.33198380566801622</v>
      </c>
    </row>
    <row r="234" spans="1:14">
      <c r="A234" s="1372" t="s">
        <v>126</v>
      </c>
      <c r="B234" s="1373" t="s">
        <v>143</v>
      </c>
      <c r="C234" s="1374" t="s">
        <v>1465</v>
      </c>
      <c r="D234" s="1373" t="s">
        <v>150</v>
      </c>
      <c r="E234" s="1377" t="s">
        <v>1469</v>
      </c>
      <c r="F234" s="1809">
        <v>106</v>
      </c>
      <c r="G234" s="1779">
        <v>68</v>
      </c>
      <c r="H234" s="2482">
        <v>0.64150943396226412</v>
      </c>
      <c r="I234" s="1809">
        <v>95</v>
      </c>
      <c r="J234" s="1779">
        <v>61</v>
      </c>
      <c r="K234" s="2482">
        <v>0.64210526315789473</v>
      </c>
      <c r="L234" s="1809">
        <v>66</v>
      </c>
      <c r="M234" s="1779">
        <v>48</v>
      </c>
      <c r="N234" s="2461">
        <v>0.72727272727272729</v>
      </c>
    </row>
    <row r="235" spans="1:14">
      <c r="A235" s="1372" t="s">
        <v>126</v>
      </c>
      <c r="B235" s="1373" t="s">
        <v>143</v>
      </c>
      <c r="C235" s="1374" t="s">
        <v>1465</v>
      </c>
      <c r="D235" s="1373" t="s">
        <v>150</v>
      </c>
      <c r="E235" s="1377" t="s">
        <v>1470</v>
      </c>
      <c r="F235" s="1809">
        <v>457</v>
      </c>
      <c r="G235" s="1779">
        <v>143</v>
      </c>
      <c r="H235" s="2482">
        <v>0.31291028446389496</v>
      </c>
      <c r="I235" s="1809">
        <v>479</v>
      </c>
      <c r="J235" s="1779">
        <v>134</v>
      </c>
      <c r="K235" s="2482">
        <v>0.27974947807933193</v>
      </c>
      <c r="L235" s="1809">
        <v>459</v>
      </c>
      <c r="M235" s="1779">
        <v>122</v>
      </c>
      <c r="N235" s="2461">
        <v>0.26579520697167758</v>
      </c>
    </row>
    <row r="236" spans="1:14">
      <c r="A236" s="1372" t="s">
        <v>126</v>
      </c>
      <c r="B236" s="1373" t="s">
        <v>143</v>
      </c>
      <c r="C236" s="1374" t="s">
        <v>1465</v>
      </c>
      <c r="D236" s="1373" t="s">
        <v>150</v>
      </c>
      <c r="E236" s="1377" t="s">
        <v>1471</v>
      </c>
      <c r="F236" s="1809">
        <v>741</v>
      </c>
      <c r="G236" s="1779">
        <v>288</v>
      </c>
      <c r="H236" s="2482">
        <v>0.38866396761133604</v>
      </c>
      <c r="I236" s="1809">
        <v>683</v>
      </c>
      <c r="J236" s="1779">
        <v>234</v>
      </c>
      <c r="K236" s="2482">
        <v>0.34260614934114203</v>
      </c>
      <c r="L236" s="1809">
        <v>690</v>
      </c>
      <c r="M236" s="1779">
        <v>229</v>
      </c>
      <c r="N236" s="2461">
        <v>0.3318840579710145</v>
      </c>
    </row>
    <row r="237" spans="1:14">
      <c r="A237" s="1372" t="s">
        <v>126</v>
      </c>
      <c r="B237" s="1373" t="s">
        <v>143</v>
      </c>
      <c r="C237" s="1374" t="s">
        <v>1465</v>
      </c>
      <c r="D237" s="1373" t="s">
        <v>150</v>
      </c>
      <c r="E237" s="1377" t="s">
        <v>1472</v>
      </c>
      <c r="F237" s="1809">
        <v>256</v>
      </c>
      <c r="G237" s="1779">
        <v>121</v>
      </c>
      <c r="H237" s="2482">
        <v>0.47265625</v>
      </c>
      <c r="I237" s="1809">
        <v>238</v>
      </c>
      <c r="J237" s="1779">
        <v>110</v>
      </c>
      <c r="K237" s="2482">
        <v>0.46218487394957986</v>
      </c>
      <c r="L237" s="1809">
        <v>226</v>
      </c>
      <c r="M237" s="1779">
        <v>104</v>
      </c>
      <c r="N237" s="2461">
        <v>0.46017699115044247</v>
      </c>
    </row>
    <row r="238" spans="1:14">
      <c r="A238" s="1372" t="s">
        <v>126</v>
      </c>
      <c r="B238" s="1373" t="s">
        <v>143</v>
      </c>
      <c r="C238" s="1374" t="s">
        <v>1465</v>
      </c>
      <c r="D238" s="1373" t="s">
        <v>150</v>
      </c>
      <c r="E238" s="1377" t="s">
        <v>1473</v>
      </c>
      <c r="F238" s="1809">
        <v>395</v>
      </c>
      <c r="G238" s="1779">
        <v>167</v>
      </c>
      <c r="H238" s="2482">
        <v>0.42278481012658226</v>
      </c>
      <c r="I238" s="1809">
        <v>379</v>
      </c>
      <c r="J238" s="1779">
        <v>144</v>
      </c>
      <c r="K238" s="2482">
        <v>0.37994722955145116</v>
      </c>
      <c r="L238" s="1809">
        <v>354</v>
      </c>
      <c r="M238" s="1779">
        <v>140</v>
      </c>
      <c r="N238" s="2461">
        <v>0.39548022598870058</v>
      </c>
    </row>
    <row r="239" spans="1:14">
      <c r="A239" s="1372" t="s">
        <v>126</v>
      </c>
      <c r="B239" s="1373" t="s">
        <v>143</v>
      </c>
      <c r="C239" s="1374" t="s">
        <v>1465</v>
      </c>
      <c r="D239" s="1373" t="s">
        <v>150</v>
      </c>
      <c r="E239" s="1377" t="s">
        <v>1474</v>
      </c>
      <c r="F239" s="1809">
        <v>391</v>
      </c>
      <c r="G239" s="1779">
        <v>196</v>
      </c>
      <c r="H239" s="2482">
        <v>0.50127877237851659</v>
      </c>
      <c r="I239" s="1809">
        <v>379</v>
      </c>
      <c r="J239" s="1779">
        <v>183</v>
      </c>
      <c r="K239" s="2482">
        <v>0.48284960422163586</v>
      </c>
      <c r="L239" s="1809">
        <v>288</v>
      </c>
      <c r="M239" s="1779">
        <v>138</v>
      </c>
      <c r="N239" s="2461">
        <v>0.47916666666666669</v>
      </c>
    </row>
    <row r="240" spans="1:14">
      <c r="A240" s="1378" t="s">
        <v>126</v>
      </c>
      <c r="B240" s="1379" t="s">
        <v>143</v>
      </c>
      <c r="C240" s="1380" t="s">
        <v>1465</v>
      </c>
      <c r="D240" s="1378" t="s">
        <v>151</v>
      </c>
      <c r="E240" s="1381" t="s">
        <v>1476</v>
      </c>
      <c r="F240" s="1810">
        <v>436</v>
      </c>
      <c r="G240" s="1782">
        <v>170</v>
      </c>
      <c r="H240" s="2483">
        <v>0.38990825688073394</v>
      </c>
      <c r="I240" s="1810">
        <v>445</v>
      </c>
      <c r="J240" s="1782">
        <v>185</v>
      </c>
      <c r="K240" s="2483">
        <v>0.4157303370786517</v>
      </c>
      <c r="L240" s="1810">
        <v>447</v>
      </c>
      <c r="M240" s="1782">
        <v>180</v>
      </c>
      <c r="N240" s="2463">
        <v>0.40268456375838924</v>
      </c>
    </row>
    <row r="241" spans="1:14">
      <c r="A241" s="1378" t="s">
        <v>126</v>
      </c>
      <c r="B241" s="1379" t="s">
        <v>143</v>
      </c>
      <c r="C241" s="1380" t="s">
        <v>1465</v>
      </c>
      <c r="D241" s="1378" t="s">
        <v>151</v>
      </c>
      <c r="E241" s="1381" t="s">
        <v>1477</v>
      </c>
      <c r="F241" s="1810">
        <v>134</v>
      </c>
      <c r="G241" s="1782">
        <v>73</v>
      </c>
      <c r="H241" s="2483">
        <v>0.54477611940298509</v>
      </c>
      <c r="I241" s="1810">
        <v>120</v>
      </c>
      <c r="J241" s="1782">
        <v>69</v>
      </c>
      <c r="K241" s="2483">
        <v>0.57499999999999996</v>
      </c>
      <c r="L241" s="1810">
        <v>122</v>
      </c>
      <c r="M241" s="1782">
        <v>76</v>
      </c>
      <c r="N241" s="2463">
        <v>0.62295081967213117</v>
      </c>
    </row>
    <row r="242" spans="1:14">
      <c r="A242" s="1378" t="s">
        <v>126</v>
      </c>
      <c r="B242" s="1379" t="s">
        <v>143</v>
      </c>
      <c r="C242" s="1380" t="s">
        <v>1465</v>
      </c>
      <c r="D242" s="1378" t="s">
        <v>151</v>
      </c>
      <c r="E242" s="1381" t="s">
        <v>1478</v>
      </c>
      <c r="F242" s="1810">
        <v>394</v>
      </c>
      <c r="G242" s="1782">
        <v>201</v>
      </c>
      <c r="H242" s="2483">
        <v>0.51015228426395942</v>
      </c>
      <c r="I242" s="1810">
        <v>390</v>
      </c>
      <c r="J242" s="1782">
        <v>190</v>
      </c>
      <c r="K242" s="2483">
        <v>0.48717948717948717</v>
      </c>
      <c r="L242" s="1810">
        <v>398</v>
      </c>
      <c r="M242" s="1782">
        <v>186</v>
      </c>
      <c r="N242" s="2463">
        <v>0.46733668341708545</v>
      </c>
    </row>
    <row r="243" spans="1:14" ht="14.5">
      <c r="A243" s="1378" t="s">
        <v>126</v>
      </c>
      <c r="B243" s="1379" t="s">
        <v>143</v>
      </c>
      <c r="C243" s="1380" t="s">
        <v>1465</v>
      </c>
      <c r="D243" s="1379" t="s">
        <v>151</v>
      </c>
      <c r="E243" s="1381" t="s">
        <v>1766</v>
      </c>
      <c r="F243" s="1810">
        <v>186</v>
      </c>
      <c r="G243" s="1782">
        <v>110</v>
      </c>
      <c r="H243" s="2483">
        <v>0.59139784946236562</v>
      </c>
      <c r="I243" s="1810">
        <v>171</v>
      </c>
      <c r="J243" s="1782">
        <v>110</v>
      </c>
      <c r="K243" s="2483">
        <v>0.64327485380116955</v>
      </c>
      <c r="L243" s="1810">
        <v>85</v>
      </c>
      <c r="M243" s="1782">
        <v>60</v>
      </c>
      <c r="N243" s="2463">
        <v>0.70588235294117652</v>
      </c>
    </row>
    <row r="244" spans="1:14" ht="14.5">
      <c r="A244" s="1378" t="s">
        <v>126</v>
      </c>
      <c r="B244" s="1379" t="s">
        <v>143</v>
      </c>
      <c r="C244" s="1380" t="s">
        <v>1465</v>
      </c>
      <c r="D244" s="1379" t="s">
        <v>151</v>
      </c>
      <c r="E244" s="1381" t="s">
        <v>1767</v>
      </c>
      <c r="F244" s="1810">
        <v>117</v>
      </c>
      <c r="G244" s="1782">
        <v>32</v>
      </c>
      <c r="H244" s="2483">
        <v>0.27350427350427353</v>
      </c>
      <c r="I244" s="1810">
        <v>101</v>
      </c>
      <c r="J244" s="1782">
        <v>30</v>
      </c>
      <c r="K244" s="2483">
        <v>0.29702970297029702</v>
      </c>
      <c r="L244" s="1810">
        <v>83</v>
      </c>
      <c r="M244" s="1782">
        <v>24</v>
      </c>
      <c r="N244" s="2463">
        <v>0.28915662650602408</v>
      </c>
    </row>
    <row r="245" spans="1:14">
      <c r="A245" s="1382" t="s">
        <v>126</v>
      </c>
      <c r="B245" s="1383" t="s">
        <v>143</v>
      </c>
      <c r="C245" s="1384" t="s">
        <v>1465</v>
      </c>
      <c r="D245" s="1383" t="s">
        <v>152</v>
      </c>
      <c r="E245" s="1385" t="s">
        <v>1479</v>
      </c>
      <c r="F245" s="1811">
        <v>655</v>
      </c>
      <c r="G245" s="1784">
        <v>203</v>
      </c>
      <c r="H245" s="2484">
        <v>0.3099236641221374</v>
      </c>
      <c r="I245" s="1811">
        <v>633</v>
      </c>
      <c r="J245" s="1784">
        <v>195</v>
      </c>
      <c r="K245" s="2484">
        <v>0.30805687203791471</v>
      </c>
      <c r="L245" s="1811">
        <v>685</v>
      </c>
      <c r="M245" s="1784">
        <v>226</v>
      </c>
      <c r="N245" s="2464">
        <v>0.32992700729927005</v>
      </c>
    </row>
    <row r="246" spans="1:14">
      <c r="A246" s="1382" t="s">
        <v>126</v>
      </c>
      <c r="B246" s="1383" t="s">
        <v>143</v>
      </c>
      <c r="C246" s="1384" t="s">
        <v>1465</v>
      </c>
      <c r="D246" s="1383" t="s">
        <v>152</v>
      </c>
      <c r="E246" s="1385" t="s">
        <v>1480</v>
      </c>
      <c r="F246" s="1811">
        <v>165</v>
      </c>
      <c r="G246" s="1784">
        <v>86</v>
      </c>
      <c r="H246" s="2484">
        <v>0.52121212121212124</v>
      </c>
      <c r="I246" s="1811">
        <v>144</v>
      </c>
      <c r="J246" s="1784">
        <v>67</v>
      </c>
      <c r="K246" s="2484">
        <v>0.46527777777777779</v>
      </c>
      <c r="L246" s="1811">
        <v>138</v>
      </c>
      <c r="M246" s="1784">
        <v>67</v>
      </c>
      <c r="N246" s="2464">
        <v>0.48550724637681159</v>
      </c>
    </row>
    <row r="247" spans="1:14">
      <c r="A247" s="1382" t="s">
        <v>126</v>
      </c>
      <c r="B247" s="1383" t="s">
        <v>143</v>
      </c>
      <c r="C247" s="1384" t="s">
        <v>1465</v>
      </c>
      <c r="D247" s="1383" t="s">
        <v>152</v>
      </c>
      <c r="E247" s="1385" t="s">
        <v>1481</v>
      </c>
      <c r="F247" s="1811">
        <v>477</v>
      </c>
      <c r="G247" s="1784">
        <v>208</v>
      </c>
      <c r="H247" s="2484">
        <v>0.4360587002096436</v>
      </c>
      <c r="I247" s="1811">
        <v>512</v>
      </c>
      <c r="J247" s="1784">
        <v>235</v>
      </c>
      <c r="K247" s="2484">
        <v>0.458984375</v>
      </c>
      <c r="L247" s="1811">
        <v>478</v>
      </c>
      <c r="M247" s="1784">
        <v>229</v>
      </c>
      <c r="N247" s="2464">
        <v>0.47907949790794979</v>
      </c>
    </row>
    <row r="248" spans="1:14">
      <c r="A248" s="1386" t="s">
        <v>126</v>
      </c>
      <c r="B248" s="1387" t="s">
        <v>143</v>
      </c>
      <c r="C248" s="1388" t="s">
        <v>1465</v>
      </c>
      <c r="D248" s="1387" t="s">
        <v>153</v>
      </c>
      <c r="E248" s="1389" t="s">
        <v>1482</v>
      </c>
      <c r="F248" s="1812">
        <v>388</v>
      </c>
      <c r="G248" s="1786">
        <v>193</v>
      </c>
      <c r="H248" s="2466">
        <v>0.49742268041237114</v>
      </c>
      <c r="I248" s="1812">
        <v>390</v>
      </c>
      <c r="J248" s="1786">
        <v>198</v>
      </c>
      <c r="K248" s="2466">
        <v>0.50769230769230766</v>
      </c>
      <c r="L248" s="1812">
        <v>379</v>
      </c>
      <c r="M248" s="1786">
        <v>177</v>
      </c>
      <c r="N248" s="2465">
        <v>0.46701846965699206</v>
      </c>
    </row>
    <row r="249" spans="1:14" ht="14.5">
      <c r="A249" s="1386" t="s">
        <v>126</v>
      </c>
      <c r="B249" s="1387" t="s">
        <v>143</v>
      </c>
      <c r="C249" s="1388" t="s">
        <v>1465</v>
      </c>
      <c r="D249" s="1387" t="s">
        <v>153</v>
      </c>
      <c r="E249" s="1396" t="s">
        <v>1768</v>
      </c>
      <c r="F249" s="1812">
        <v>135</v>
      </c>
      <c r="G249" s="1786">
        <v>40</v>
      </c>
      <c r="H249" s="2466">
        <v>0.29629629629629628</v>
      </c>
      <c r="I249" s="1812">
        <v>118</v>
      </c>
      <c r="J249" s="1786">
        <v>25</v>
      </c>
      <c r="K249" s="2466">
        <v>0.21186440677966101</v>
      </c>
      <c r="L249" s="1812">
        <v>134</v>
      </c>
      <c r="M249" s="1786">
        <v>31</v>
      </c>
      <c r="N249" s="2465">
        <v>0.23134328358208955</v>
      </c>
    </row>
    <row r="250" spans="1:14" ht="14.5">
      <c r="A250" s="1386" t="s">
        <v>126</v>
      </c>
      <c r="B250" s="1387" t="s">
        <v>143</v>
      </c>
      <c r="C250" s="1388" t="s">
        <v>1465</v>
      </c>
      <c r="D250" s="1387" t="s">
        <v>153</v>
      </c>
      <c r="E250" s="1396" t="s">
        <v>1769</v>
      </c>
      <c r="F250" s="1812">
        <v>177</v>
      </c>
      <c r="G250" s="1786">
        <v>139</v>
      </c>
      <c r="H250" s="2466">
        <v>0.78531073446327682</v>
      </c>
      <c r="I250" s="1812">
        <v>187</v>
      </c>
      <c r="J250" s="1786">
        <v>144</v>
      </c>
      <c r="K250" s="2466">
        <v>0.77005347593582885</v>
      </c>
      <c r="L250" s="1812">
        <v>304</v>
      </c>
      <c r="M250" s="1786">
        <v>179</v>
      </c>
      <c r="N250" s="2465">
        <v>0.58881578947368418</v>
      </c>
    </row>
    <row r="251" spans="1:14">
      <c r="A251" s="1386" t="s">
        <v>126</v>
      </c>
      <c r="B251" s="1387" t="s">
        <v>143</v>
      </c>
      <c r="C251" s="1388" t="s">
        <v>1465</v>
      </c>
      <c r="D251" s="1387" t="s">
        <v>153</v>
      </c>
      <c r="E251" s="1396" t="s">
        <v>1483</v>
      </c>
      <c r="F251" s="1812">
        <v>169</v>
      </c>
      <c r="G251" s="1786">
        <v>153</v>
      </c>
      <c r="H251" s="2466">
        <v>0.90532544378698221</v>
      </c>
      <c r="I251" s="1812">
        <v>170</v>
      </c>
      <c r="J251" s="1786">
        <v>155</v>
      </c>
      <c r="K251" s="2466">
        <v>0.91176470588235292</v>
      </c>
      <c r="L251" s="1812">
        <v>128</v>
      </c>
      <c r="M251" s="1786">
        <v>113</v>
      </c>
      <c r="N251" s="2465">
        <v>0.8828125</v>
      </c>
    </row>
    <row r="252" spans="1:14" ht="14.5">
      <c r="A252" s="1386" t="s">
        <v>126</v>
      </c>
      <c r="B252" s="1387" t="s">
        <v>143</v>
      </c>
      <c r="C252" s="1388" t="s">
        <v>1465</v>
      </c>
      <c r="D252" s="1387" t="s">
        <v>153</v>
      </c>
      <c r="E252" s="1396" t="s">
        <v>1770</v>
      </c>
      <c r="F252" s="1812">
        <v>138</v>
      </c>
      <c r="G252" s="1786">
        <v>21</v>
      </c>
      <c r="H252" s="2466">
        <v>0.15217391304347827</v>
      </c>
      <c r="I252" s="1812">
        <v>129</v>
      </c>
      <c r="J252" s="1786">
        <v>23</v>
      </c>
      <c r="K252" s="2466">
        <v>0.17829457364341086</v>
      </c>
      <c r="L252" s="1812">
        <v>121</v>
      </c>
      <c r="M252" s="1786">
        <v>19</v>
      </c>
      <c r="N252" s="2465">
        <v>0.15702479338842976</v>
      </c>
    </row>
    <row r="253" spans="1:14">
      <c r="A253" s="1386" t="s">
        <v>126</v>
      </c>
      <c r="B253" s="1387" t="s">
        <v>143</v>
      </c>
      <c r="C253" s="1388" t="s">
        <v>1465</v>
      </c>
      <c r="D253" s="1387" t="s">
        <v>153</v>
      </c>
      <c r="E253" s="1389" t="s">
        <v>1484</v>
      </c>
      <c r="F253" s="1812">
        <v>148</v>
      </c>
      <c r="G253" s="1786">
        <v>48</v>
      </c>
      <c r="H253" s="2466">
        <v>0.32432432432432434</v>
      </c>
      <c r="I253" s="1812">
        <v>127</v>
      </c>
      <c r="J253" s="1786">
        <v>43</v>
      </c>
      <c r="K253" s="2466">
        <v>0.33858267716535434</v>
      </c>
      <c r="L253" s="1812">
        <v>134</v>
      </c>
      <c r="M253" s="1786">
        <v>41</v>
      </c>
      <c r="N253" s="2465">
        <v>0.30597014925373134</v>
      </c>
    </row>
    <row r="254" spans="1:14">
      <c r="A254" s="1386" t="s">
        <v>126</v>
      </c>
      <c r="B254" s="1387" t="s">
        <v>143</v>
      </c>
      <c r="C254" s="1388" t="s">
        <v>1465</v>
      </c>
      <c r="D254" s="1387" t="s">
        <v>153</v>
      </c>
      <c r="E254" s="1389" t="s">
        <v>1485</v>
      </c>
      <c r="F254" s="1812">
        <v>413</v>
      </c>
      <c r="G254" s="1786">
        <v>118</v>
      </c>
      <c r="H254" s="2466">
        <v>0.2857142857142857</v>
      </c>
      <c r="I254" s="1812">
        <v>440</v>
      </c>
      <c r="J254" s="1786">
        <v>121</v>
      </c>
      <c r="K254" s="2466">
        <v>0.27500000000000002</v>
      </c>
      <c r="L254" s="1812">
        <v>458</v>
      </c>
      <c r="M254" s="1786">
        <v>107</v>
      </c>
      <c r="N254" s="2465">
        <v>0.23362445414847161</v>
      </c>
    </row>
    <row r="255" spans="1:14" ht="14.5">
      <c r="A255" s="1372" t="s">
        <v>126</v>
      </c>
      <c r="B255" s="1373" t="s">
        <v>143</v>
      </c>
      <c r="C255" s="1374" t="s">
        <v>1486</v>
      </c>
      <c r="D255" s="1373" t="s">
        <v>150</v>
      </c>
      <c r="E255" s="1377" t="s">
        <v>1771</v>
      </c>
      <c r="F255" s="1809">
        <v>67</v>
      </c>
      <c r="G255" s="1779">
        <v>42</v>
      </c>
      <c r="H255" s="2482">
        <v>0.62686567164179108</v>
      </c>
      <c r="I255" s="1809">
        <v>60</v>
      </c>
      <c r="J255" s="1779">
        <v>28</v>
      </c>
      <c r="K255" s="2482">
        <v>0.46666666666666667</v>
      </c>
      <c r="L255" s="1809">
        <v>50</v>
      </c>
      <c r="M255" s="1779">
        <v>19</v>
      </c>
      <c r="N255" s="2461">
        <v>0.38</v>
      </c>
    </row>
    <row r="256" spans="1:14">
      <c r="A256" s="1372" t="s">
        <v>126</v>
      </c>
      <c r="B256" s="1373" t="s">
        <v>143</v>
      </c>
      <c r="C256" s="1374" t="s">
        <v>1486</v>
      </c>
      <c r="D256" s="1373" t="s">
        <v>150</v>
      </c>
      <c r="E256" s="1377" t="s">
        <v>1487</v>
      </c>
      <c r="F256" s="1809">
        <v>624</v>
      </c>
      <c r="G256" s="1779">
        <v>222</v>
      </c>
      <c r="H256" s="2482">
        <v>0.35576923076923078</v>
      </c>
      <c r="I256" s="1809">
        <v>485</v>
      </c>
      <c r="J256" s="1779">
        <v>179</v>
      </c>
      <c r="K256" s="2482">
        <v>0.36907216494845363</v>
      </c>
      <c r="L256" s="1809">
        <v>520</v>
      </c>
      <c r="M256" s="1779">
        <v>207</v>
      </c>
      <c r="N256" s="2461">
        <v>0.39807692307692305</v>
      </c>
    </row>
    <row r="257" spans="1:15">
      <c r="A257" s="1372" t="s">
        <v>126</v>
      </c>
      <c r="B257" s="1373" t="s">
        <v>143</v>
      </c>
      <c r="C257" s="1374" t="s">
        <v>1486</v>
      </c>
      <c r="D257" s="1373" t="s">
        <v>150</v>
      </c>
      <c r="E257" s="1377" t="s">
        <v>1488</v>
      </c>
      <c r="F257" s="1809">
        <v>500</v>
      </c>
      <c r="G257" s="1779">
        <v>252</v>
      </c>
      <c r="H257" s="2482">
        <v>0.504</v>
      </c>
      <c r="I257" s="1809">
        <v>482</v>
      </c>
      <c r="J257" s="1779">
        <v>243</v>
      </c>
      <c r="K257" s="2482">
        <v>0.50414937759336098</v>
      </c>
      <c r="L257" s="1809">
        <v>471</v>
      </c>
      <c r="M257" s="1779">
        <v>222</v>
      </c>
      <c r="N257" s="2461">
        <v>0.4713375796178344</v>
      </c>
    </row>
    <row r="258" spans="1:15">
      <c r="A258" s="1372" t="s">
        <v>126</v>
      </c>
      <c r="B258" s="1373" t="s">
        <v>143</v>
      </c>
      <c r="C258" s="1374" t="s">
        <v>1486</v>
      </c>
      <c r="D258" s="1373" t="s">
        <v>150</v>
      </c>
      <c r="E258" s="1377" t="s">
        <v>1489</v>
      </c>
      <c r="F258" s="1809">
        <v>502</v>
      </c>
      <c r="G258" s="1779">
        <v>258</v>
      </c>
      <c r="H258" s="2482">
        <v>0.51394422310756971</v>
      </c>
      <c r="I258" s="1809">
        <v>406</v>
      </c>
      <c r="J258" s="1779">
        <v>205</v>
      </c>
      <c r="K258" s="2482">
        <v>0.50492610837438423</v>
      </c>
      <c r="L258" s="1809">
        <v>348</v>
      </c>
      <c r="M258" s="1779">
        <v>180</v>
      </c>
      <c r="N258" s="2461">
        <v>0.51724137931034486</v>
      </c>
    </row>
    <row r="259" spans="1:15" ht="14.5">
      <c r="A259" s="1372" t="s">
        <v>126</v>
      </c>
      <c r="B259" s="1373" t="s">
        <v>143</v>
      </c>
      <c r="C259" s="1374" t="s">
        <v>1486</v>
      </c>
      <c r="D259" s="1373" t="s">
        <v>150</v>
      </c>
      <c r="E259" s="1377" t="s">
        <v>1772</v>
      </c>
      <c r="F259" s="1809">
        <v>188</v>
      </c>
      <c r="G259" s="1779">
        <v>92</v>
      </c>
      <c r="H259" s="2482">
        <v>0.48936170212765956</v>
      </c>
      <c r="I259" s="1809">
        <v>147</v>
      </c>
      <c r="J259" s="1779">
        <v>74</v>
      </c>
      <c r="K259" s="2482">
        <v>0.50340136054421769</v>
      </c>
      <c r="L259" s="1809">
        <v>118</v>
      </c>
      <c r="M259" s="1779">
        <v>60</v>
      </c>
      <c r="N259" s="2461">
        <v>0.50847457627118642</v>
      </c>
    </row>
    <row r="260" spans="1:15">
      <c r="A260" s="1372" t="s">
        <v>126</v>
      </c>
      <c r="B260" s="1373" t="s">
        <v>143</v>
      </c>
      <c r="C260" s="1374" t="s">
        <v>1486</v>
      </c>
      <c r="D260" s="1373" t="s">
        <v>150</v>
      </c>
      <c r="E260" s="1377" t="s">
        <v>1490</v>
      </c>
      <c r="F260" s="1809">
        <v>324</v>
      </c>
      <c r="G260" s="1779">
        <v>130</v>
      </c>
      <c r="H260" s="2482">
        <v>0.40123456790123457</v>
      </c>
      <c r="I260" s="1809">
        <v>269</v>
      </c>
      <c r="J260" s="1779">
        <v>97</v>
      </c>
      <c r="K260" s="2482">
        <v>0.36059479553903345</v>
      </c>
      <c r="L260" s="1809">
        <v>302</v>
      </c>
      <c r="M260" s="1779">
        <v>109</v>
      </c>
      <c r="N260" s="2461">
        <v>0.36092715231788081</v>
      </c>
    </row>
    <row r="261" spans="1:15">
      <c r="A261" s="1372" t="s">
        <v>126</v>
      </c>
      <c r="B261" s="1373" t="s">
        <v>143</v>
      </c>
      <c r="C261" s="1374" t="s">
        <v>1486</v>
      </c>
      <c r="D261" s="1373" t="s">
        <v>150</v>
      </c>
      <c r="E261" s="1377" t="s">
        <v>1491</v>
      </c>
      <c r="F261" s="1809">
        <v>389</v>
      </c>
      <c r="G261" s="1779">
        <v>169</v>
      </c>
      <c r="H261" s="2482">
        <v>0.43444730077120824</v>
      </c>
      <c r="I261" s="1809">
        <v>329</v>
      </c>
      <c r="J261" s="1779">
        <v>141</v>
      </c>
      <c r="K261" s="2482">
        <v>0.42857142857142855</v>
      </c>
      <c r="L261" s="1809">
        <v>305</v>
      </c>
      <c r="M261" s="1779">
        <v>129</v>
      </c>
      <c r="N261" s="2461">
        <v>0.42295081967213116</v>
      </c>
    </row>
    <row r="262" spans="1:15">
      <c r="A262" s="1378" t="s">
        <v>126</v>
      </c>
      <c r="B262" s="1379" t="s">
        <v>143</v>
      </c>
      <c r="C262" s="1380" t="s">
        <v>1486</v>
      </c>
      <c r="D262" s="1378" t="s">
        <v>151</v>
      </c>
      <c r="E262" s="1381" t="s">
        <v>1492</v>
      </c>
      <c r="F262" s="1810">
        <v>580</v>
      </c>
      <c r="G262" s="1782">
        <v>279</v>
      </c>
      <c r="H262" s="2483">
        <v>0.48103448275862071</v>
      </c>
      <c r="I262" s="1810">
        <v>430</v>
      </c>
      <c r="J262" s="1782">
        <v>226</v>
      </c>
      <c r="K262" s="2483">
        <v>0.52558139534883719</v>
      </c>
      <c r="L262" s="1810">
        <v>452</v>
      </c>
      <c r="M262" s="1782">
        <v>232</v>
      </c>
      <c r="N262" s="2463">
        <v>0.51327433628318586</v>
      </c>
    </row>
    <row r="263" spans="1:15">
      <c r="A263" s="1382" t="s">
        <v>126</v>
      </c>
      <c r="B263" s="1383" t="s">
        <v>143</v>
      </c>
      <c r="C263" s="1384" t="s">
        <v>1486</v>
      </c>
      <c r="D263" s="1383" t="s">
        <v>152</v>
      </c>
      <c r="E263" s="1385" t="s">
        <v>1493</v>
      </c>
      <c r="F263" s="1811">
        <v>776</v>
      </c>
      <c r="G263" s="1784">
        <v>356</v>
      </c>
      <c r="H263" s="2484">
        <v>0.45876288659793812</v>
      </c>
      <c r="I263" s="1811">
        <v>533</v>
      </c>
      <c r="J263" s="1784">
        <v>268</v>
      </c>
      <c r="K263" s="2484">
        <v>0.50281425891181986</v>
      </c>
      <c r="L263" s="1811">
        <v>574</v>
      </c>
      <c r="M263" s="1784">
        <v>312</v>
      </c>
      <c r="N263" s="2464">
        <v>0.54355400696864109</v>
      </c>
    </row>
    <row r="264" spans="1:15" ht="14.5">
      <c r="A264" s="1386" t="s">
        <v>126</v>
      </c>
      <c r="B264" s="1387" t="s">
        <v>143</v>
      </c>
      <c r="C264" s="1388" t="s">
        <v>1486</v>
      </c>
      <c r="D264" s="1387" t="s">
        <v>153</v>
      </c>
      <c r="E264" s="1396" t="s">
        <v>1773</v>
      </c>
      <c r="F264" s="1812">
        <v>470</v>
      </c>
      <c r="G264" s="1786">
        <v>95</v>
      </c>
      <c r="H264" s="2466">
        <v>0.20212765957446807</v>
      </c>
      <c r="I264" s="1812">
        <v>332</v>
      </c>
      <c r="J264" s="1786">
        <v>84</v>
      </c>
      <c r="K264" s="2466">
        <v>0.25301204819277107</v>
      </c>
      <c r="L264" s="1812">
        <v>329</v>
      </c>
      <c r="M264" s="1786">
        <v>77</v>
      </c>
      <c r="N264" s="2465">
        <v>0.23404255319148937</v>
      </c>
    </row>
    <row r="265" spans="1:15">
      <c r="A265" s="1386" t="s">
        <v>126</v>
      </c>
      <c r="B265" s="1387" t="s">
        <v>143</v>
      </c>
      <c r="C265" s="1388" t="s">
        <v>1486</v>
      </c>
      <c r="D265" s="1387" t="s">
        <v>153</v>
      </c>
      <c r="E265" s="1396" t="s">
        <v>1494</v>
      </c>
      <c r="F265" s="1812">
        <v>443</v>
      </c>
      <c r="G265" s="1786">
        <v>200</v>
      </c>
      <c r="H265" s="2466">
        <v>0.45146726862302483</v>
      </c>
      <c r="I265" s="1812">
        <v>351</v>
      </c>
      <c r="J265" s="1786">
        <v>164</v>
      </c>
      <c r="K265" s="2466">
        <v>0.46723646723646722</v>
      </c>
      <c r="L265" s="1812">
        <v>343</v>
      </c>
      <c r="M265" s="1786">
        <v>167</v>
      </c>
      <c r="N265" s="2465">
        <v>0.48688046647230321</v>
      </c>
    </row>
    <row r="266" spans="1:15" ht="14.5">
      <c r="A266" s="1386" t="s">
        <v>126</v>
      </c>
      <c r="B266" s="1387" t="s">
        <v>143</v>
      </c>
      <c r="C266" s="1388" t="s">
        <v>1486</v>
      </c>
      <c r="D266" s="1387" t="s">
        <v>153</v>
      </c>
      <c r="E266" s="1396" t="s">
        <v>1774</v>
      </c>
      <c r="F266" s="1812">
        <v>230</v>
      </c>
      <c r="G266" s="1786">
        <v>208</v>
      </c>
      <c r="H266" s="2466">
        <v>0.90434782608695652</v>
      </c>
      <c r="I266" s="1812">
        <v>270</v>
      </c>
      <c r="J266" s="1786">
        <v>240</v>
      </c>
      <c r="K266" s="2466">
        <v>0.88888888888888884</v>
      </c>
      <c r="L266" s="1812">
        <v>247</v>
      </c>
      <c r="M266" s="1786">
        <v>217</v>
      </c>
      <c r="N266" s="2465">
        <v>0.87854251012145745</v>
      </c>
    </row>
    <row r="267" spans="1:15" ht="14.5">
      <c r="A267" s="1386" t="s">
        <v>126</v>
      </c>
      <c r="B267" s="1387" t="s">
        <v>143</v>
      </c>
      <c r="C267" s="1388" t="s">
        <v>1486</v>
      </c>
      <c r="D267" s="1387" t="s">
        <v>153</v>
      </c>
      <c r="E267" s="1396" t="s">
        <v>1775</v>
      </c>
      <c r="F267" s="1812">
        <v>112</v>
      </c>
      <c r="G267" s="1786">
        <v>48</v>
      </c>
      <c r="H267" s="2466">
        <v>0.42857142857142855</v>
      </c>
      <c r="I267" s="1812">
        <v>159</v>
      </c>
      <c r="J267" s="1786">
        <v>82</v>
      </c>
      <c r="K267" s="2466">
        <v>0.51572327044025157</v>
      </c>
      <c r="L267" s="1812">
        <v>142</v>
      </c>
      <c r="M267" s="1786">
        <v>66</v>
      </c>
      <c r="N267" s="2465">
        <v>0.46478873239436619</v>
      </c>
    </row>
    <row r="268" spans="1:15">
      <c r="A268" s="1386" t="s">
        <v>126</v>
      </c>
      <c r="B268" s="1387" t="s">
        <v>143</v>
      </c>
      <c r="C268" s="1388" t="s">
        <v>1486</v>
      </c>
      <c r="D268" s="1387" t="s">
        <v>153</v>
      </c>
      <c r="E268" s="1396" t="s">
        <v>1495</v>
      </c>
      <c r="F268" s="1812">
        <v>519</v>
      </c>
      <c r="G268" s="1786">
        <v>270</v>
      </c>
      <c r="H268" s="2466">
        <v>0.52023121387283233</v>
      </c>
      <c r="I268" s="1812">
        <v>371</v>
      </c>
      <c r="J268" s="1786">
        <v>206</v>
      </c>
      <c r="K268" s="2466">
        <v>0.55525606469002697</v>
      </c>
      <c r="L268" s="1812">
        <v>372</v>
      </c>
      <c r="M268" s="1786">
        <v>213</v>
      </c>
      <c r="N268" s="2465">
        <v>0.57258064516129037</v>
      </c>
    </row>
    <row r="269" spans="1:15" ht="14.5">
      <c r="A269" s="1386" t="s">
        <v>126</v>
      </c>
      <c r="B269" s="1387" t="s">
        <v>143</v>
      </c>
      <c r="C269" s="1388" t="s">
        <v>1486</v>
      </c>
      <c r="D269" s="1390" t="s">
        <v>153</v>
      </c>
      <c r="E269" s="1396" t="s">
        <v>1776</v>
      </c>
      <c r="F269" s="1812">
        <v>73</v>
      </c>
      <c r="G269" s="1786">
        <v>30</v>
      </c>
      <c r="H269" s="2466">
        <v>0.41095890410958902</v>
      </c>
      <c r="I269" s="1812">
        <v>71</v>
      </c>
      <c r="J269" s="1786">
        <v>33</v>
      </c>
      <c r="K269" s="2466">
        <v>0.46478873239436619</v>
      </c>
      <c r="L269" s="1812">
        <v>75</v>
      </c>
      <c r="M269" s="1786">
        <v>42</v>
      </c>
      <c r="N269" s="2465">
        <v>0.56000000000000005</v>
      </c>
    </row>
    <row r="270" spans="1:15">
      <c r="B270" s="1400"/>
      <c r="C270" s="1401"/>
      <c r="E270" s="1402"/>
      <c r="F270" s="1393"/>
      <c r="G270" s="1393"/>
      <c r="H270" s="1394"/>
      <c r="L270" s="1393"/>
      <c r="M270" s="1393"/>
      <c r="N270" s="1394"/>
    </row>
    <row r="271" spans="1:15" ht="13.5" thickBot="1"/>
    <row r="272" spans="1:15" ht="17.5">
      <c r="A272" s="3944" t="s">
        <v>122</v>
      </c>
      <c r="B272" s="3947" t="s">
        <v>37</v>
      </c>
      <c r="C272" s="3947" t="s">
        <v>38</v>
      </c>
      <c r="D272" s="3947" t="s">
        <v>149</v>
      </c>
      <c r="E272" s="3949" t="s">
        <v>1613</v>
      </c>
      <c r="F272" s="3923" t="s">
        <v>1270</v>
      </c>
      <c r="G272" s="3924"/>
      <c r="H272" s="3924"/>
      <c r="I272" s="3924"/>
      <c r="J272" s="3924"/>
      <c r="K272" s="3924"/>
      <c r="L272" s="3924"/>
      <c r="M272" s="3924"/>
      <c r="N272" s="3925"/>
      <c r="O272" s="495"/>
    </row>
    <row r="273" spans="1:15" ht="17.5">
      <c r="A273" s="3945"/>
      <c r="B273" s="3904"/>
      <c r="C273" s="3904"/>
      <c r="D273" s="3904"/>
      <c r="E273" s="3907"/>
      <c r="F273" s="3926" t="s">
        <v>1744</v>
      </c>
      <c r="G273" s="3927"/>
      <c r="H273" s="3928"/>
      <c r="I273" s="3929" t="s">
        <v>1745</v>
      </c>
      <c r="J273" s="3927"/>
      <c r="K273" s="3930"/>
      <c r="L273" s="3926" t="s">
        <v>1746</v>
      </c>
      <c r="M273" s="3927"/>
      <c r="N273" s="3931"/>
      <c r="O273" s="495"/>
    </row>
    <row r="274" spans="1:15" ht="27.5">
      <c r="A274" s="3945"/>
      <c r="B274" s="3904"/>
      <c r="C274" s="3904"/>
      <c r="D274" s="3904"/>
      <c r="E274" s="3907"/>
      <c r="F274" s="1365" t="s">
        <v>67</v>
      </c>
      <c r="G274" s="3932" t="s">
        <v>85</v>
      </c>
      <c r="H274" s="3933"/>
      <c r="I274" s="1366" t="s">
        <v>67</v>
      </c>
      <c r="J274" s="3932" t="s">
        <v>85</v>
      </c>
      <c r="K274" s="3959"/>
      <c r="L274" s="1367" t="s">
        <v>67</v>
      </c>
      <c r="M274" s="3932" t="s">
        <v>85</v>
      </c>
      <c r="N274" s="3960"/>
      <c r="O274" s="507"/>
    </row>
    <row r="275" spans="1:15" ht="18" thickBot="1">
      <c r="A275" s="3946"/>
      <c r="B275" s="3948"/>
      <c r="C275" s="3948"/>
      <c r="D275" s="3948"/>
      <c r="E275" s="3950"/>
      <c r="F275" s="1368" t="s">
        <v>98</v>
      </c>
      <c r="G275" s="1368" t="s">
        <v>98</v>
      </c>
      <c r="H275" s="1369" t="s">
        <v>14</v>
      </c>
      <c r="I275" s="1370" t="s">
        <v>98</v>
      </c>
      <c r="J275" s="1368" t="s">
        <v>98</v>
      </c>
      <c r="K275" s="1369" t="s">
        <v>14</v>
      </c>
      <c r="L275" s="1370" t="s">
        <v>98</v>
      </c>
      <c r="M275" s="1368" t="s">
        <v>98</v>
      </c>
      <c r="N275" s="1371" t="s">
        <v>14</v>
      </c>
      <c r="O275" s="495"/>
    </row>
    <row r="276" spans="1:15">
      <c r="A276" s="1403" t="s">
        <v>144</v>
      </c>
      <c r="B276" s="1404" t="s">
        <v>145</v>
      </c>
      <c r="C276" s="1405" t="s">
        <v>1496</v>
      </c>
      <c r="D276" s="1404" t="s">
        <v>150</v>
      </c>
      <c r="E276" s="1375" t="s">
        <v>1497</v>
      </c>
      <c r="F276" s="1840">
        <v>254</v>
      </c>
      <c r="G276" s="1777">
        <v>97</v>
      </c>
      <c r="H276" s="2482">
        <v>0.38188976377952755</v>
      </c>
      <c r="I276" s="1840">
        <v>255</v>
      </c>
      <c r="J276" s="1777">
        <v>94</v>
      </c>
      <c r="K276" s="2482">
        <v>0.36862745098039218</v>
      </c>
      <c r="L276" s="1840">
        <v>271</v>
      </c>
      <c r="M276" s="1777">
        <v>97</v>
      </c>
      <c r="N276" s="2460">
        <v>0.35793357933579334</v>
      </c>
    </row>
    <row r="277" spans="1:15">
      <c r="A277" s="1372" t="s">
        <v>144</v>
      </c>
      <c r="B277" s="1373" t="s">
        <v>145</v>
      </c>
      <c r="C277" s="1374" t="s">
        <v>1496</v>
      </c>
      <c r="D277" s="1373" t="s">
        <v>150</v>
      </c>
      <c r="E277" s="1377" t="s">
        <v>1498</v>
      </c>
      <c r="F277" s="1809">
        <v>410</v>
      </c>
      <c r="G277" s="1779">
        <v>127</v>
      </c>
      <c r="H277" s="2482">
        <v>0.30975609756097561</v>
      </c>
      <c r="I277" s="1809">
        <v>399</v>
      </c>
      <c r="J277" s="1779">
        <v>126</v>
      </c>
      <c r="K277" s="2482">
        <v>0.31578947368421051</v>
      </c>
      <c r="L277" s="1809">
        <v>404</v>
      </c>
      <c r="M277" s="1779">
        <v>111</v>
      </c>
      <c r="N277" s="2461">
        <v>0.27475247524752477</v>
      </c>
    </row>
    <row r="278" spans="1:15">
      <c r="A278" s="1372" t="s">
        <v>144</v>
      </c>
      <c r="B278" s="1373" t="s">
        <v>145</v>
      </c>
      <c r="C278" s="1374" t="s">
        <v>1496</v>
      </c>
      <c r="D278" s="1373" t="s">
        <v>150</v>
      </c>
      <c r="E278" s="1377" t="s">
        <v>1499</v>
      </c>
      <c r="F278" s="1809">
        <v>115</v>
      </c>
      <c r="G278" s="1779">
        <v>28</v>
      </c>
      <c r="H278" s="2482">
        <v>0.24347826086956523</v>
      </c>
      <c r="I278" s="1809">
        <v>94</v>
      </c>
      <c r="J278" s="1779">
        <v>22</v>
      </c>
      <c r="K278" s="2482">
        <v>0.23404255319148937</v>
      </c>
      <c r="L278" s="1809">
        <v>94</v>
      </c>
      <c r="M278" s="1779">
        <v>21</v>
      </c>
      <c r="N278" s="2461">
        <v>0.22340425531914893</v>
      </c>
    </row>
    <row r="279" spans="1:15">
      <c r="A279" s="1372" t="s">
        <v>144</v>
      </c>
      <c r="B279" s="1373" t="s">
        <v>145</v>
      </c>
      <c r="C279" s="1374" t="s">
        <v>1496</v>
      </c>
      <c r="D279" s="1373" t="s">
        <v>150</v>
      </c>
      <c r="E279" s="1377" t="s">
        <v>1500</v>
      </c>
      <c r="F279" s="1809">
        <v>207</v>
      </c>
      <c r="G279" s="1779">
        <v>74</v>
      </c>
      <c r="H279" s="2482">
        <v>0.35748792270531399</v>
      </c>
      <c r="I279" s="1809">
        <v>183</v>
      </c>
      <c r="J279" s="1779">
        <v>69</v>
      </c>
      <c r="K279" s="2482">
        <v>0.37704918032786883</v>
      </c>
      <c r="L279" s="1809">
        <v>178</v>
      </c>
      <c r="M279" s="1779">
        <v>73</v>
      </c>
      <c r="N279" s="2461">
        <v>0.4101123595505618</v>
      </c>
    </row>
    <row r="280" spans="1:15">
      <c r="A280" s="1372" t="s">
        <v>144</v>
      </c>
      <c r="B280" s="1373" t="s">
        <v>145</v>
      </c>
      <c r="C280" s="1374" t="s">
        <v>1496</v>
      </c>
      <c r="D280" s="1373" t="s">
        <v>150</v>
      </c>
      <c r="E280" s="1377" t="s">
        <v>1501</v>
      </c>
      <c r="F280" s="1809">
        <v>573</v>
      </c>
      <c r="G280" s="1779">
        <v>240</v>
      </c>
      <c r="H280" s="2482">
        <v>0.41884816753926701</v>
      </c>
      <c r="I280" s="1809">
        <v>576</v>
      </c>
      <c r="J280" s="1779">
        <v>223</v>
      </c>
      <c r="K280" s="2482">
        <v>0.38715277777777779</v>
      </c>
      <c r="L280" s="1809">
        <v>546</v>
      </c>
      <c r="M280" s="1779">
        <v>213</v>
      </c>
      <c r="N280" s="2461">
        <v>0.39010989010989011</v>
      </c>
    </row>
    <row r="281" spans="1:15">
      <c r="A281" s="1372" t="s">
        <v>144</v>
      </c>
      <c r="B281" s="1373" t="s">
        <v>145</v>
      </c>
      <c r="C281" s="1374" t="s">
        <v>1496</v>
      </c>
      <c r="D281" s="1373" t="s">
        <v>150</v>
      </c>
      <c r="E281" s="1377" t="s">
        <v>1502</v>
      </c>
      <c r="F281" s="1809">
        <v>221</v>
      </c>
      <c r="G281" s="1779">
        <v>114</v>
      </c>
      <c r="H281" s="2482">
        <v>0.51583710407239824</v>
      </c>
      <c r="I281" s="1809">
        <v>170</v>
      </c>
      <c r="J281" s="1779">
        <v>97</v>
      </c>
      <c r="K281" s="2482">
        <v>0.57058823529411762</v>
      </c>
      <c r="L281" s="1809">
        <v>165</v>
      </c>
      <c r="M281" s="1779">
        <v>95</v>
      </c>
      <c r="N281" s="2461">
        <v>0.5757575757575758</v>
      </c>
    </row>
    <row r="282" spans="1:15">
      <c r="A282" s="1372" t="s">
        <v>144</v>
      </c>
      <c r="B282" s="1373" t="s">
        <v>145</v>
      </c>
      <c r="C282" s="1374" t="s">
        <v>1496</v>
      </c>
      <c r="D282" s="1373" t="s">
        <v>150</v>
      </c>
      <c r="E282" s="1377" t="s">
        <v>1503</v>
      </c>
      <c r="F282" s="1809">
        <v>153</v>
      </c>
      <c r="G282" s="1779">
        <v>31</v>
      </c>
      <c r="H282" s="2482">
        <v>0.20261437908496732</v>
      </c>
      <c r="I282" s="1809">
        <v>152</v>
      </c>
      <c r="J282" s="1779">
        <v>32</v>
      </c>
      <c r="K282" s="2482">
        <v>0.21052631578947367</v>
      </c>
      <c r="L282" s="1809">
        <v>157</v>
      </c>
      <c r="M282" s="1779">
        <v>31</v>
      </c>
      <c r="N282" s="2461">
        <v>0.19745222929936307</v>
      </c>
    </row>
    <row r="283" spans="1:15">
      <c r="A283" s="1372" t="s">
        <v>144</v>
      </c>
      <c r="B283" s="1373" t="s">
        <v>145</v>
      </c>
      <c r="C283" s="1374" t="s">
        <v>1496</v>
      </c>
      <c r="D283" s="1373" t="s">
        <v>150</v>
      </c>
      <c r="E283" s="1377" t="s">
        <v>1504</v>
      </c>
      <c r="F283" s="1809">
        <v>351</v>
      </c>
      <c r="G283" s="1779">
        <v>108</v>
      </c>
      <c r="H283" s="2482">
        <v>0.30769230769230771</v>
      </c>
      <c r="I283" s="1809">
        <v>339</v>
      </c>
      <c r="J283" s="1779">
        <v>75</v>
      </c>
      <c r="K283" s="2482">
        <v>0.22123893805309736</v>
      </c>
      <c r="L283" s="1809">
        <v>339</v>
      </c>
      <c r="M283" s="1779">
        <v>75</v>
      </c>
      <c r="N283" s="2461">
        <v>0.22123893805309736</v>
      </c>
    </row>
    <row r="284" spans="1:15">
      <c r="A284" s="1372" t="s">
        <v>144</v>
      </c>
      <c r="B284" s="1373" t="s">
        <v>145</v>
      </c>
      <c r="C284" s="1374" t="s">
        <v>1496</v>
      </c>
      <c r="D284" s="1373" t="s">
        <v>150</v>
      </c>
      <c r="E284" s="1377" t="s">
        <v>1505</v>
      </c>
      <c r="F284" s="1809">
        <v>194</v>
      </c>
      <c r="G284" s="1779">
        <v>58</v>
      </c>
      <c r="H284" s="2482">
        <v>0.29896907216494845</v>
      </c>
      <c r="I284" s="1809">
        <v>197</v>
      </c>
      <c r="J284" s="1779">
        <v>72</v>
      </c>
      <c r="K284" s="2482">
        <v>0.36548223350253806</v>
      </c>
      <c r="L284" s="1809">
        <v>197</v>
      </c>
      <c r="M284" s="1779">
        <v>65</v>
      </c>
      <c r="N284" s="2461">
        <v>0.32994923857868019</v>
      </c>
    </row>
    <row r="285" spans="1:15">
      <c r="A285" s="1378" t="s">
        <v>144</v>
      </c>
      <c r="B285" s="1379" t="s">
        <v>145</v>
      </c>
      <c r="C285" s="1380" t="s">
        <v>1496</v>
      </c>
      <c r="D285" s="1378" t="s">
        <v>151</v>
      </c>
      <c r="E285" s="1381" t="s">
        <v>1506</v>
      </c>
      <c r="F285" s="1810">
        <v>442</v>
      </c>
      <c r="G285" s="1782">
        <v>168</v>
      </c>
      <c r="H285" s="2483">
        <v>0.38009049773755654</v>
      </c>
      <c r="I285" s="1810">
        <v>460</v>
      </c>
      <c r="J285" s="1782">
        <v>175</v>
      </c>
      <c r="K285" s="2483">
        <v>0.38043478260869568</v>
      </c>
      <c r="L285" s="1810">
        <v>457</v>
      </c>
      <c r="M285" s="1782">
        <v>144</v>
      </c>
      <c r="N285" s="2463">
        <v>0.31509846827133481</v>
      </c>
    </row>
    <row r="286" spans="1:15">
      <c r="A286" s="1378" t="s">
        <v>144</v>
      </c>
      <c r="B286" s="1379" t="s">
        <v>145</v>
      </c>
      <c r="C286" s="1380" t="s">
        <v>1496</v>
      </c>
      <c r="D286" s="1378" t="s">
        <v>151</v>
      </c>
      <c r="E286" s="1381" t="s">
        <v>1507</v>
      </c>
      <c r="F286" s="1810">
        <v>339</v>
      </c>
      <c r="G286" s="1782">
        <v>140</v>
      </c>
      <c r="H286" s="2483">
        <v>0.41297935103244837</v>
      </c>
      <c r="I286" s="1810">
        <v>337</v>
      </c>
      <c r="J286" s="1782">
        <v>153</v>
      </c>
      <c r="K286" s="2483">
        <v>0.45400593471810091</v>
      </c>
      <c r="L286" s="1810">
        <v>324</v>
      </c>
      <c r="M286" s="1782">
        <v>141</v>
      </c>
      <c r="N286" s="2463">
        <v>0.43518518518518517</v>
      </c>
    </row>
    <row r="287" spans="1:15">
      <c r="A287" s="1378" t="s">
        <v>144</v>
      </c>
      <c r="B287" s="1379" t="s">
        <v>145</v>
      </c>
      <c r="C287" s="1380" t="s">
        <v>1496</v>
      </c>
      <c r="D287" s="1378" t="s">
        <v>151</v>
      </c>
      <c r="E287" s="1381" t="s">
        <v>1508</v>
      </c>
      <c r="F287" s="1810">
        <v>244</v>
      </c>
      <c r="G287" s="1782">
        <v>141</v>
      </c>
      <c r="H287" s="2483">
        <v>0.57786885245901642</v>
      </c>
      <c r="I287" s="1810">
        <v>235</v>
      </c>
      <c r="J287" s="1782">
        <v>123</v>
      </c>
      <c r="K287" s="2483">
        <v>0.52340425531914891</v>
      </c>
      <c r="L287" s="1810">
        <v>262</v>
      </c>
      <c r="M287" s="1782">
        <v>139</v>
      </c>
      <c r="N287" s="2463">
        <v>0.53053435114503822</v>
      </c>
    </row>
    <row r="288" spans="1:15">
      <c r="A288" s="1382" t="s">
        <v>144</v>
      </c>
      <c r="B288" s="1383" t="s">
        <v>145</v>
      </c>
      <c r="C288" s="1384" t="s">
        <v>1496</v>
      </c>
      <c r="D288" s="1383" t="s">
        <v>152</v>
      </c>
      <c r="E288" s="1385" t="s">
        <v>1509</v>
      </c>
      <c r="F288" s="1811">
        <v>467</v>
      </c>
      <c r="G288" s="1784">
        <v>169</v>
      </c>
      <c r="H288" s="2484">
        <v>0.36188436830835119</v>
      </c>
      <c r="I288" s="1811">
        <v>407</v>
      </c>
      <c r="J288" s="1784">
        <v>148</v>
      </c>
      <c r="K288" s="2484">
        <v>0.36363636363636365</v>
      </c>
      <c r="L288" s="1811">
        <v>420</v>
      </c>
      <c r="M288" s="1784">
        <v>178</v>
      </c>
      <c r="N288" s="2464">
        <v>0.4238095238095238</v>
      </c>
    </row>
    <row r="289" spans="1:15">
      <c r="A289" s="1382" t="s">
        <v>144</v>
      </c>
      <c r="B289" s="1383" t="s">
        <v>145</v>
      </c>
      <c r="C289" s="1384" t="s">
        <v>1496</v>
      </c>
      <c r="D289" s="1383" t="s">
        <v>152</v>
      </c>
      <c r="E289" s="1385" t="s">
        <v>1510</v>
      </c>
      <c r="F289" s="1811">
        <v>453</v>
      </c>
      <c r="G289" s="1784">
        <v>157</v>
      </c>
      <c r="H289" s="2484">
        <v>0.34657836644591611</v>
      </c>
      <c r="I289" s="1811">
        <v>415</v>
      </c>
      <c r="J289" s="1784">
        <v>152</v>
      </c>
      <c r="K289" s="2484">
        <v>0.36626506024096384</v>
      </c>
      <c r="L289" s="1811">
        <v>427</v>
      </c>
      <c r="M289" s="1784">
        <v>166</v>
      </c>
      <c r="N289" s="2464">
        <v>0.38875878220140514</v>
      </c>
    </row>
    <row r="290" spans="1:15">
      <c r="A290" s="1382" t="s">
        <v>144</v>
      </c>
      <c r="B290" s="1383" t="s">
        <v>145</v>
      </c>
      <c r="C290" s="1384" t="s">
        <v>1496</v>
      </c>
      <c r="D290" s="1383" t="s">
        <v>152</v>
      </c>
      <c r="E290" s="1385" t="s">
        <v>1511</v>
      </c>
      <c r="F290" s="1811">
        <v>285</v>
      </c>
      <c r="G290" s="1784">
        <v>141</v>
      </c>
      <c r="H290" s="2484">
        <v>0.49473684210526314</v>
      </c>
      <c r="I290" s="1811">
        <v>287</v>
      </c>
      <c r="J290" s="1784">
        <v>160</v>
      </c>
      <c r="K290" s="2484">
        <v>0.55749128919860624</v>
      </c>
      <c r="L290" s="1811">
        <v>290</v>
      </c>
      <c r="M290" s="1784">
        <v>147</v>
      </c>
      <c r="N290" s="2464">
        <v>0.50689655172413794</v>
      </c>
    </row>
    <row r="291" spans="1:15" ht="14.5">
      <c r="A291" s="1386" t="s">
        <v>144</v>
      </c>
      <c r="B291" s="1387" t="s">
        <v>145</v>
      </c>
      <c r="C291" s="1388" t="s">
        <v>1496</v>
      </c>
      <c r="D291" s="1387" t="s">
        <v>153</v>
      </c>
      <c r="E291" s="1396" t="s">
        <v>1777</v>
      </c>
      <c r="F291" s="1812">
        <v>143</v>
      </c>
      <c r="G291" s="1786">
        <v>77</v>
      </c>
      <c r="H291" s="2466">
        <v>0.53846153846153844</v>
      </c>
      <c r="I291" s="1812">
        <v>98</v>
      </c>
      <c r="J291" s="1786">
        <v>52</v>
      </c>
      <c r="K291" s="2466">
        <v>0.53061224489795922</v>
      </c>
      <c r="L291" s="1812">
        <v>98</v>
      </c>
      <c r="M291" s="1786">
        <v>52</v>
      </c>
      <c r="N291" s="2465">
        <v>0.53061224489795922</v>
      </c>
    </row>
    <row r="292" spans="1:15" ht="14.5">
      <c r="A292" s="1386" t="s">
        <v>144</v>
      </c>
      <c r="B292" s="1387" t="s">
        <v>145</v>
      </c>
      <c r="C292" s="1388" t="s">
        <v>1496</v>
      </c>
      <c r="D292" s="1390" t="s">
        <v>153</v>
      </c>
      <c r="E292" s="1396" t="s">
        <v>1778</v>
      </c>
      <c r="F292" s="1812">
        <v>56</v>
      </c>
      <c r="G292" s="1786">
        <v>51</v>
      </c>
      <c r="H292" s="2466">
        <v>0.9107142857142857</v>
      </c>
      <c r="I292" s="1812">
        <v>73</v>
      </c>
      <c r="J292" s="1786">
        <v>69</v>
      </c>
      <c r="K292" s="2466">
        <v>0.9452054794520548</v>
      </c>
      <c r="L292" s="1812">
        <v>80</v>
      </c>
      <c r="M292" s="1786">
        <v>76</v>
      </c>
      <c r="N292" s="2465">
        <v>0.95</v>
      </c>
    </row>
    <row r="293" spans="1:15" ht="14.5">
      <c r="A293" s="1386" t="s">
        <v>144</v>
      </c>
      <c r="B293" s="1387" t="s">
        <v>145</v>
      </c>
      <c r="C293" s="1388" t="s">
        <v>1496</v>
      </c>
      <c r="D293" s="1390" t="s">
        <v>153</v>
      </c>
      <c r="E293" s="1396" t="s">
        <v>1779</v>
      </c>
      <c r="F293" s="1812">
        <v>51</v>
      </c>
      <c r="G293" s="1786">
        <v>50</v>
      </c>
      <c r="H293" s="2466">
        <v>0.98039215686274506</v>
      </c>
      <c r="I293" s="1812">
        <v>30</v>
      </c>
      <c r="J293" s="1786">
        <v>29</v>
      </c>
      <c r="K293" s="2466">
        <v>0.96666666666666667</v>
      </c>
      <c r="L293" s="1812">
        <v>27</v>
      </c>
      <c r="M293" s="1786">
        <v>26</v>
      </c>
      <c r="N293" s="2465">
        <v>0.96296296296296291</v>
      </c>
    </row>
    <row r="294" spans="1:15" ht="14.5">
      <c r="A294" s="1386" t="s">
        <v>144</v>
      </c>
      <c r="B294" s="1387" t="s">
        <v>145</v>
      </c>
      <c r="C294" s="1388" t="s">
        <v>1496</v>
      </c>
      <c r="D294" s="1390" t="s">
        <v>153</v>
      </c>
      <c r="E294" s="1396" t="s">
        <v>1780</v>
      </c>
      <c r="F294" s="1812">
        <v>36</v>
      </c>
      <c r="G294" s="1786">
        <v>30</v>
      </c>
      <c r="H294" s="2466">
        <v>0.83333333333333337</v>
      </c>
      <c r="I294" s="1812">
        <v>44</v>
      </c>
      <c r="J294" s="1786">
        <v>36</v>
      </c>
      <c r="K294" s="1391">
        <v>0.81818181818181823</v>
      </c>
      <c r="L294" s="1812">
        <v>45</v>
      </c>
      <c r="M294" s="1786">
        <v>37</v>
      </c>
      <c r="N294" s="2465">
        <v>0.82222222222222219</v>
      </c>
    </row>
    <row r="295" spans="1:15">
      <c r="A295" s="1386" t="s">
        <v>1512</v>
      </c>
      <c r="B295" s="1387" t="s">
        <v>145</v>
      </c>
      <c r="C295" s="1388" t="s">
        <v>1496</v>
      </c>
      <c r="D295" s="1387" t="s">
        <v>153</v>
      </c>
      <c r="E295" s="1389" t="s">
        <v>1513</v>
      </c>
      <c r="F295" s="1406" t="s">
        <v>1514</v>
      </c>
      <c r="G295" s="1407" t="s">
        <v>1514</v>
      </c>
      <c r="H295" s="1408" t="s">
        <v>1514</v>
      </c>
      <c r="I295" s="1409" t="s">
        <v>1514</v>
      </c>
      <c r="J295" s="1392" t="s">
        <v>1514</v>
      </c>
      <c r="K295" s="1410" t="s">
        <v>1514</v>
      </c>
      <c r="L295" s="1406" t="s">
        <v>1514</v>
      </c>
      <c r="M295" s="1407" t="s">
        <v>1514</v>
      </c>
      <c r="N295" s="1407" t="s">
        <v>1514</v>
      </c>
    </row>
    <row r="296" spans="1:15">
      <c r="B296" s="1400"/>
      <c r="C296" s="1401"/>
      <c r="D296" s="1400"/>
      <c r="E296" s="1411"/>
      <c r="F296" s="1412"/>
      <c r="G296" s="1412"/>
      <c r="H296" s="1413"/>
      <c r="L296" s="1412"/>
      <c r="M296" s="1412"/>
      <c r="N296" s="1394"/>
    </row>
    <row r="297" spans="1:15" ht="13.5" thickBot="1"/>
    <row r="298" spans="1:15" ht="17.5">
      <c r="A298" s="3944" t="s">
        <v>122</v>
      </c>
      <c r="B298" s="3947" t="s">
        <v>37</v>
      </c>
      <c r="C298" s="3947" t="s">
        <v>38</v>
      </c>
      <c r="D298" s="3947" t="s">
        <v>149</v>
      </c>
      <c r="E298" s="3949" t="s">
        <v>1613</v>
      </c>
      <c r="F298" s="3923" t="s">
        <v>1270</v>
      </c>
      <c r="G298" s="3924"/>
      <c r="H298" s="3924"/>
      <c r="I298" s="3924"/>
      <c r="J298" s="3924"/>
      <c r="K298" s="3924"/>
      <c r="L298" s="3924"/>
      <c r="M298" s="3924"/>
      <c r="N298" s="3925"/>
      <c r="O298" s="495"/>
    </row>
    <row r="299" spans="1:15" ht="17.5">
      <c r="A299" s="3945"/>
      <c r="B299" s="3904"/>
      <c r="C299" s="3904"/>
      <c r="D299" s="3904"/>
      <c r="E299" s="3907"/>
      <c r="F299" s="3926" t="s">
        <v>1744</v>
      </c>
      <c r="G299" s="3927"/>
      <c r="H299" s="3928"/>
      <c r="I299" s="3929" t="s">
        <v>1745</v>
      </c>
      <c r="J299" s="3927"/>
      <c r="K299" s="3930"/>
      <c r="L299" s="3926" t="s">
        <v>1746</v>
      </c>
      <c r="M299" s="3927"/>
      <c r="N299" s="3931"/>
      <c r="O299" s="495"/>
    </row>
    <row r="300" spans="1:15" ht="27.5">
      <c r="A300" s="3945"/>
      <c r="B300" s="3904"/>
      <c r="C300" s="3904"/>
      <c r="D300" s="3904"/>
      <c r="E300" s="3907"/>
      <c r="F300" s="1365" t="s">
        <v>67</v>
      </c>
      <c r="G300" s="3932" t="s">
        <v>85</v>
      </c>
      <c r="H300" s="3933"/>
      <c r="I300" s="1366" t="s">
        <v>67</v>
      </c>
      <c r="J300" s="3932" t="s">
        <v>85</v>
      </c>
      <c r="K300" s="3959"/>
      <c r="L300" s="1367" t="s">
        <v>67</v>
      </c>
      <c r="M300" s="3932" t="s">
        <v>85</v>
      </c>
      <c r="N300" s="3960"/>
      <c r="O300" s="507"/>
    </row>
    <row r="301" spans="1:15" ht="18" thickBot="1">
      <c r="A301" s="3946"/>
      <c r="B301" s="3948"/>
      <c r="C301" s="3948"/>
      <c r="D301" s="3948"/>
      <c r="E301" s="3950"/>
      <c r="F301" s="1368" t="s">
        <v>98</v>
      </c>
      <c r="G301" s="1368" t="s">
        <v>98</v>
      </c>
      <c r="H301" s="1369" t="s">
        <v>14</v>
      </c>
      <c r="I301" s="1370" t="s">
        <v>98</v>
      </c>
      <c r="J301" s="1368" t="s">
        <v>98</v>
      </c>
      <c r="K301" s="1369" t="s">
        <v>14</v>
      </c>
      <c r="L301" s="1370" t="s">
        <v>98</v>
      </c>
      <c r="M301" s="1368" t="s">
        <v>98</v>
      </c>
      <c r="N301" s="1371" t="s">
        <v>14</v>
      </c>
      <c r="O301" s="495"/>
    </row>
    <row r="302" spans="1:15">
      <c r="A302" s="1372" t="s">
        <v>114</v>
      </c>
      <c r="B302" s="1373" t="s">
        <v>43</v>
      </c>
      <c r="C302" s="1374" t="s">
        <v>1516</v>
      </c>
      <c r="D302" s="1373" t="s">
        <v>150</v>
      </c>
      <c r="E302" s="1375" t="s">
        <v>1517</v>
      </c>
      <c r="F302" s="1809">
        <v>285</v>
      </c>
      <c r="G302" s="1779">
        <v>88</v>
      </c>
      <c r="H302" s="2482">
        <v>0.30877192982456142</v>
      </c>
      <c r="I302" s="1809">
        <v>254</v>
      </c>
      <c r="J302" s="1779">
        <v>69</v>
      </c>
      <c r="K302" s="2482">
        <v>0.27165354330708663</v>
      </c>
      <c r="L302" s="1809">
        <v>259</v>
      </c>
      <c r="M302" s="1779">
        <v>75</v>
      </c>
      <c r="N302" s="2461">
        <v>0.28957528957528955</v>
      </c>
    </row>
    <row r="303" spans="1:15">
      <c r="A303" s="1372" t="s">
        <v>114</v>
      </c>
      <c r="B303" s="1373" t="s">
        <v>43</v>
      </c>
      <c r="C303" s="1374" t="s">
        <v>1516</v>
      </c>
      <c r="D303" s="1373" t="s">
        <v>150</v>
      </c>
      <c r="E303" s="1377" t="s">
        <v>1518</v>
      </c>
      <c r="F303" s="1809">
        <v>622</v>
      </c>
      <c r="G303" s="1779">
        <v>137</v>
      </c>
      <c r="H303" s="2482">
        <v>0.22025723472668809</v>
      </c>
      <c r="I303" s="1809">
        <v>561</v>
      </c>
      <c r="J303" s="1779">
        <v>109</v>
      </c>
      <c r="K303" s="2482">
        <v>0.19429590017825313</v>
      </c>
      <c r="L303" s="1809">
        <v>571</v>
      </c>
      <c r="M303" s="1779">
        <v>96</v>
      </c>
      <c r="N303" s="2461">
        <v>0.1681260945709282</v>
      </c>
    </row>
    <row r="304" spans="1:15">
      <c r="A304" s="1372" t="s">
        <v>114</v>
      </c>
      <c r="B304" s="1373" t="s">
        <v>43</v>
      </c>
      <c r="C304" s="1374" t="s">
        <v>1516</v>
      </c>
      <c r="D304" s="1373" t="s">
        <v>150</v>
      </c>
      <c r="E304" s="1377" t="s">
        <v>1519</v>
      </c>
      <c r="F304" s="1809">
        <v>197</v>
      </c>
      <c r="G304" s="1779">
        <v>31</v>
      </c>
      <c r="H304" s="2482">
        <v>0.15736040609137056</v>
      </c>
      <c r="I304" s="1809">
        <v>161</v>
      </c>
      <c r="J304" s="1779">
        <v>24</v>
      </c>
      <c r="K304" s="2482">
        <v>0.14906832298136646</v>
      </c>
      <c r="L304" s="1809">
        <v>171</v>
      </c>
      <c r="M304" s="1779">
        <v>24</v>
      </c>
      <c r="N304" s="2461">
        <v>0.14035087719298245</v>
      </c>
    </row>
    <row r="305" spans="1:14">
      <c r="A305" s="1372" t="s">
        <v>114</v>
      </c>
      <c r="B305" s="1373" t="s">
        <v>43</v>
      </c>
      <c r="C305" s="1374" t="s">
        <v>1516</v>
      </c>
      <c r="D305" s="1373" t="s">
        <v>150</v>
      </c>
      <c r="E305" s="1377" t="s">
        <v>1520</v>
      </c>
      <c r="F305" s="1809">
        <v>480</v>
      </c>
      <c r="G305" s="1779">
        <v>101</v>
      </c>
      <c r="H305" s="2482">
        <v>0.21041666666666667</v>
      </c>
      <c r="I305" s="1809">
        <v>469</v>
      </c>
      <c r="J305" s="1779">
        <v>104</v>
      </c>
      <c r="K305" s="2482">
        <v>0.22174840085287847</v>
      </c>
      <c r="L305" s="1809">
        <v>436</v>
      </c>
      <c r="M305" s="1779">
        <v>89</v>
      </c>
      <c r="N305" s="2461">
        <v>0.20412844036697247</v>
      </c>
    </row>
    <row r="306" spans="1:14">
      <c r="A306" s="1372" t="s">
        <v>114</v>
      </c>
      <c r="B306" s="1373" t="s">
        <v>43</v>
      </c>
      <c r="C306" s="1374" t="s">
        <v>1516</v>
      </c>
      <c r="D306" s="1373" t="s">
        <v>150</v>
      </c>
      <c r="E306" s="1377" t="s">
        <v>1521</v>
      </c>
      <c r="F306" s="1809">
        <v>214</v>
      </c>
      <c r="G306" s="1779">
        <v>90</v>
      </c>
      <c r="H306" s="2482">
        <v>0.42056074766355139</v>
      </c>
      <c r="I306" s="1809">
        <v>206</v>
      </c>
      <c r="J306" s="1779">
        <v>74</v>
      </c>
      <c r="K306" s="2482">
        <v>0.35922330097087379</v>
      </c>
      <c r="L306" s="1809">
        <v>205</v>
      </c>
      <c r="M306" s="1779">
        <v>86</v>
      </c>
      <c r="N306" s="2461">
        <v>0.4195121951219512</v>
      </c>
    </row>
    <row r="307" spans="1:14">
      <c r="A307" s="1372" t="s">
        <v>114</v>
      </c>
      <c r="B307" s="1373" t="s">
        <v>43</v>
      </c>
      <c r="C307" s="1374" t="s">
        <v>1516</v>
      </c>
      <c r="D307" s="1373" t="s">
        <v>150</v>
      </c>
      <c r="E307" s="1377" t="s">
        <v>1522</v>
      </c>
      <c r="F307" s="1809">
        <v>624</v>
      </c>
      <c r="G307" s="1779">
        <v>135</v>
      </c>
      <c r="H307" s="2482">
        <v>0.21634615384615385</v>
      </c>
      <c r="I307" s="1809">
        <v>584</v>
      </c>
      <c r="J307" s="1779">
        <v>126</v>
      </c>
      <c r="K307" s="2482">
        <v>0.21575342465753425</v>
      </c>
      <c r="L307" s="1809">
        <v>555</v>
      </c>
      <c r="M307" s="1779">
        <v>140</v>
      </c>
      <c r="N307" s="2461">
        <v>0.25225225225225223</v>
      </c>
    </row>
    <row r="308" spans="1:14">
      <c r="A308" s="1372" t="s">
        <v>114</v>
      </c>
      <c r="B308" s="1373" t="s">
        <v>43</v>
      </c>
      <c r="C308" s="1374" t="s">
        <v>1516</v>
      </c>
      <c r="D308" s="1373" t="s">
        <v>150</v>
      </c>
      <c r="E308" s="1377" t="s">
        <v>1523</v>
      </c>
      <c r="F308" s="1809">
        <v>344</v>
      </c>
      <c r="G308" s="1779">
        <v>144</v>
      </c>
      <c r="H308" s="2482">
        <v>0.41860465116279072</v>
      </c>
      <c r="I308" s="1809">
        <v>319</v>
      </c>
      <c r="J308" s="1779">
        <v>132</v>
      </c>
      <c r="K308" s="2482">
        <v>0.41379310344827586</v>
      </c>
      <c r="L308" s="1809">
        <v>316</v>
      </c>
      <c r="M308" s="1779">
        <v>107</v>
      </c>
      <c r="N308" s="2461">
        <v>0.33860759493670883</v>
      </c>
    </row>
    <row r="309" spans="1:14">
      <c r="A309" s="1372" t="s">
        <v>114</v>
      </c>
      <c r="B309" s="1373" t="s">
        <v>43</v>
      </c>
      <c r="C309" s="1374" t="s">
        <v>1516</v>
      </c>
      <c r="D309" s="1373" t="s">
        <v>150</v>
      </c>
      <c r="E309" s="1377" t="s">
        <v>1524</v>
      </c>
      <c r="F309" s="1809">
        <v>236</v>
      </c>
      <c r="G309" s="1779">
        <v>174</v>
      </c>
      <c r="H309" s="2482">
        <v>0.73728813559322037</v>
      </c>
      <c r="I309" s="1809">
        <v>235</v>
      </c>
      <c r="J309" s="1779">
        <v>168</v>
      </c>
      <c r="K309" s="2482">
        <v>0.71489361702127663</v>
      </c>
      <c r="L309" s="1809">
        <v>260</v>
      </c>
      <c r="M309" s="1779">
        <v>170</v>
      </c>
      <c r="N309" s="2461">
        <v>0.65384615384615385</v>
      </c>
    </row>
    <row r="310" spans="1:14">
      <c r="A310" s="1372" t="s">
        <v>114</v>
      </c>
      <c r="B310" s="1373" t="s">
        <v>43</v>
      </c>
      <c r="C310" s="1374" t="s">
        <v>1516</v>
      </c>
      <c r="D310" s="1373" t="s">
        <v>150</v>
      </c>
      <c r="E310" s="1377" t="s">
        <v>1525</v>
      </c>
      <c r="F310" s="1809">
        <v>145</v>
      </c>
      <c r="G310" s="1779">
        <v>28</v>
      </c>
      <c r="H310" s="2482">
        <v>0.19310344827586207</v>
      </c>
      <c r="I310" s="1809">
        <v>151</v>
      </c>
      <c r="J310" s="1779">
        <v>26</v>
      </c>
      <c r="K310" s="2482">
        <v>0.17218543046357615</v>
      </c>
      <c r="L310" s="1809">
        <v>154</v>
      </c>
      <c r="M310" s="1779">
        <v>31</v>
      </c>
      <c r="N310" s="2461">
        <v>0.20129870129870131</v>
      </c>
    </row>
    <row r="311" spans="1:14">
      <c r="A311" s="1372" t="s">
        <v>114</v>
      </c>
      <c r="B311" s="1373" t="s">
        <v>43</v>
      </c>
      <c r="C311" s="1374" t="s">
        <v>1516</v>
      </c>
      <c r="D311" s="1373" t="s">
        <v>150</v>
      </c>
      <c r="E311" s="1377" t="s">
        <v>1526</v>
      </c>
      <c r="F311" s="1809">
        <v>227</v>
      </c>
      <c r="G311" s="1779">
        <v>89</v>
      </c>
      <c r="H311" s="2482">
        <v>0.39207048458149779</v>
      </c>
      <c r="I311" s="1809">
        <v>247</v>
      </c>
      <c r="J311" s="1779">
        <v>100</v>
      </c>
      <c r="K311" s="2482">
        <v>0.40485829959514169</v>
      </c>
      <c r="L311" s="1809">
        <v>234</v>
      </c>
      <c r="M311" s="1779">
        <v>83</v>
      </c>
      <c r="N311" s="2461">
        <v>0.35470085470085472</v>
      </c>
    </row>
    <row r="312" spans="1:14">
      <c r="A312" s="1372" t="s">
        <v>114</v>
      </c>
      <c r="B312" s="1373" t="s">
        <v>43</v>
      </c>
      <c r="C312" s="1374" t="s">
        <v>1516</v>
      </c>
      <c r="D312" s="1373" t="s">
        <v>150</v>
      </c>
      <c r="E312" s="1377" t="s">
        <v>1527</v>
      </c>
      <c r="F312" s="1809">
        <v>307</v>
      </c>
      <c r="G312" s="1779">
        <v>85</v>
      </c>
      <c r="H312" s="2482">
        <v>0.27687296416938112</v>
      </c>
      <c r="I312" s="1809">
        <v>290</v>
      </c>
      <c r="J312" s="1779">
        <v>89</v>
      </c>
      <c r="K312" s="2482">
        <v>0.30689655172413793</v>
      </c>
      <c r="L312" s="1809">
        <v>306</v>
      </c>
      <c r="M312" s="1779">
        <v>96</v>
      </c>
      <c r="N312" s="2461">
        <v>0.31372549019607843</v>
      </c>
    </row>
    <row r="313" spans="1:14">
      <c r="A313" s="1372" t="s">
        <v>114</v>
      </c>
      <c r="B313" s="1373" t="s">
        <v>43</v>
      </c>
      <c r="C313" s="1374" t="s">
        <v>1516</v>
      </c>
      <c r="D313" s="1373" t="s">
        <v>150</v>
      </c>
      <c r="E313" s="1377" t="s">
        <v>1528</v>
      </c>
      <c r="F313" s="1809">
        <v>477</v>
      </c>
      <c r="G313" s="1779">
        <v>261</v>
      </c>
      <c r="H313" s="2482">
        <v>0.54716981132075471</v>
      </c>
      <c r="I313" s="1809">
        <v>449</v>
      </c>
      <c r="J313" s="1779">
        <v>248</v>
      </c>
      <c r="K313" s="2482">
        <v>0.5523385300668151</v>
      </c>
      <c r="L313" s="1809">
        <v>415</v>
      </c>
      <c r="M313" s="1779">
        <v>223</v>
      </c>
      <c r="N313" s="2461">
        <v>0.53734939759036149</v>
      </c>
    </row>
    <row r="314" spans="1:14">
      <c r="A314" s="1372" t="s">
        <v>114</v>
      </c>
      <c r="B314" s="1373" t="s">
        <v>43</v>
      </c>
      <c r="C314" s="1374" t="s">
        <v>1516</v>
      </c>
      <c r="D314" s="1373" t="s">
        <v>150</v>
      </c>
      <c r="E314" s="1377" t="s">
        <v>1529</v>
      </c>
      <c r="F314" s="1809">
        <v>477</v>
      </c>
      <c r="G314" s="1779">
        <v>175</v>
      </c>
      <c r="H314" s="2482">
        <v>0.3668763102725367</v>
      </c>
      <c r="I314" s="1809">
        <v>467</v>
      </c>
      <c r="J314" s="1779">
        <v>167</v>
      </c>
      <c r="K314" s="2482">
        <v>0.35760171306209848</v>
      </c>
      <c r="L314" s="1809">
        <v>447</v>
      </c>
      <c r="M314" s="1779">
        <v>147</v>
      </c>
      <c r="N314" s="2461">
        <v>0.32885906040268459</v>
      </c>
    </row>
    <row r="315" spans="1:14">
      <c r="A315" s="1378" t="s">
        <v>114</v>
      </c>
      <c r="B315" s="1379" t="s">
        <v>43</v>
      </c>
      <c r="C315" s="1380" t="s">
        <v>1516</v>
      </c>
      <c r="D315" s="1378" t="s">
        <v>151</v>
      </c>
      <c r="E315" s="1381" t="s">
        <v>1530</v>
      </c>
      <c r="F315" s="1810">
        <v>485</v>
      </c>
      <c r="G315" s="1782">
        <v>245</v>
      </c>
      <c r="H315" s="2483">
        <v>0.50515463917525771</v>
      </c>
      <c r="I315" s="1810">
        <v>454</v>
      </c>
      <c r="J315" s="1782">
        <v>213</v>
      </c>
      <c r="K315" s="2483">
        <v>0.46916299559471364</v>
      </c>
      <c r="L315" s="1810">
        <v>481</v>
      </c>
      <c r="M315" s="1782">
        <v>215</v>
      </c>
      <c r="N315" s="2463">
        <v>0.44698544698544701</v>
      </c>
    </row>
    <row r="316" spans="1:14">
      <c r="A316" s="1378" t="s">
        <v>114</v>
      </c>
      <c r="B316" s="1379" t="s">
        <v>43</v>
      </c>
      <c r="C316" s="1380" t="s">
        <v>1516</v>
      </c>
      <c r="D316" s="1378" t="s">
        <v>151</v>
      </c>
      <c r="E316" s="1381" t="s">
        <v>1531</v>
      </c>
      <c r="F316" s="1810">
        <v>312</v>
      </c>
      <c r="G316" s="1782">
        <v>68</v>
      </c>
      <c r="H316" s="2483">
        <v>0.21794871794871795</v>
      </c>
      <c r="I316" s="1810">
        <v>285</v>
      </c>
      <c r="J316" s="1782">
        <v>64</v>
      </c>
      <c r="K316" s="2483">
        <v>0.22456140350877193</v>
      </c>
      <c r="L316" s="1810">
        <v>284</v>
      </c>
      <c r="M316" s="1782">
        <v>57</v>
      </c>
      <c r="N316" s="2463">
        <v>0.20070422535211269</v>
      </c>
    </row>
    <row r="317" spans="1:14">
      <c r="A317" s="1378" t="s">
        <v>114</v>
      </c>
      <c r="B317" s="1379" t="s">
        <v>43</v>
      </c>
      <c r="C317" s="1380" t="s">
        <v>1516</v>
      </c>
      <c r="D317" s="1378" t="s">
        <v>151</v>
      </c>
      <c r="E317" s="1381" t="s">
        <v>1532</v>
      </c>
      <c r="F317" s="1810">
        <v>642</v>
      </c>
      <c r="G317" s="1782">
        <v>149</v>
      </c>
      <c r="H317" s="2483">
        <v>0.23208722741433022</v>
      </c>
      <c r="I317" s="1810">
        <v>636</v>
      </c>
      <c r="J317" s="1782">
        <v>160</v>
      </c>
      <c r="K317" s="2483">
        <v>0.25157232704402516</v>
      </c>
      <c r="L317" s="1810">
        <v>610</v>
      </c>
      <c r="M317" s="1782">
        <v>145</v>
      </c>
      <c r="N317" s="2463">
        <v>0.23770491803278687</v>
      </c>
    </row>
    <row r="318" spans="1:14">
      <c r="A318" s="1378" t="s">
        <v>114</v>
      </c>
      <c r="B318" s="1379" t="s">
        <v>43</v>
      </c>
      <c r="C318" s="1380" t="s">
        <v>1516</v>
      </c>
      <c r="D318" s="1378" t="s">
        <v>151</v>
      </c>
      <c r="E318" s="1381" t="s">
        <v>1533</v>
      </c>
      <c r="F318" s="1810">
        <v>498</v>
      </c>
      <c r="G318" s="1782">
        <v>225</v>
      </c>
      <c r="H318" s="2483">
        <v>0.45180722891566266</v>
      </c>
      <c r="I318" s="1810">
        <v>496</v>
      </c>
      <c r="J318" s="1782">
        <v>245</v>
      </c>
      <c r="K318" s="2483">
        <v>0.49395161290322581</v>
      </c>
      <c r="L318" s="1810">
        <v>485</v>
      </c>
      <c r="M318" s="1782">
        <v>241</v>
      </c>
      <c r="N318" s="2463">
        <v>0.49690721649484537</v>
      </c>
    </row>
    <row r="319" spans="1:14">
      <c r="A319" s="1382" t="s">
        <v>114</v>
      </c>
      <c r="B319" s="1383" t="s">
        <v>43</v>
      </c>
      <c r="C319" s="1384" t="s">
        <v>1516</v>
      </c>
      <c r="D319" s="1383" t="s">
        <v>152</v>
      </c>
      <c r="E319" s="1385" t="s">
        <v>1534</v>
      </c>
      <c r="F319" s="1811">
        <v>542</v>
      </c>
      <c r="G319" s="1784">
        <v>228</v>
      </c>
      <c r="H319" s="2484">
        <v>0.42066420664206644</v>
      </c>
      <c r="I319" s="1811">
        <v>502</v>
      </c>
      <c r="J319" s="1784">
        <v>233</v>
      </c>
      <c r="K319" s="2484">
        <v>0.46414342629482069</v>
      </c>
      <c r="L319" s="1811">
        <v>517</v>
      </c>
      <c r="M319" s="1784">
        <v>223</v>
      </c>
      <c r="N319" s="2464">
        <v>0.43133462282398455</v>
      </c>
    </row>
    <row r="320" spans="1:14">
      <c r="A320" s="1382" t="s">
        <v>114</v>
      </c>
      <c r="B320" s="1383" t="s">
        <v>43</v>
      </c>
      <c r="C320" s="1384" t="s">
        <v>1516</v>
      </c>
      <c r="D320" s="1383" t="s">
        <v>152</v>
      </c>
      <c r="E320" s="1385" t="s">
        <v>1535</v>
      </c>
      <c r="F320" s="1811">
        <v>501</v>
      </c>
      <c r="G320" s="1784">
        <v>217</v>
      </c>
      <c r="H320" s="2484">
        <v>0.43313373253493015</v>
      </c>
      <c r="I320" s="1811">
        <v>511</v>
      </c>
      <c r="J320" s="1784">
        <v>215</v>
      </c>
      <c r="K320" s="2484">
        <v>0.42074363992172209</v>
      </c>
      <c r="L320" s="1811">
        <v>501</v>
      </c>
      <c r="M320" s="1784">
        <v>212</v>
      </c>
      <c r="N320" s="2464">
        <v>0.42315369261477048</v>
      </c>
    </row>
    <row r="321" spans="1:14">
      <c r="A321" s="1382" t="s">
        <v>114</v>
      </c>
      <c r="B321" s="1383" t="s">
        <v>43</v>
      </c>
      <c r="C321" s="1384" t="s">
        <v>1516</v>
      </c>
      <c r="D321" s="1383" t="s">
        <v>152</v>
      </c>
      <c r="E321" s="1385" t="s">
        <v>1536</v>
      </c>
      <c r="F321" s="1811">
        <v>789</v>
      </c>
      <c r="G321" s="1784">
        <v>178</v>
      </c>
      <c r="H321" s="2484">
        <v>0.2256020278833967</v>
      </c>
      <c r="I321" s="1811">
        <v>776</v>
      </c>
      <c r="J321" s="1784">
        <v>172</v>
      </c>
      <c r="K321" s="2484">
        <v>0.22164948453608246</v>
      </c>
      <c r="L321" s="1811">
        <v>758</v>
      </c>
      <c r="M321" s="1784">
        <v>163</v>
      </c>
      <c r="N321" s="2464">
        <v>0.21503957783641162</v>
      </c>
    </row>
    <row r="322" spans="1:14" ht="14.5">
      <c r="A322" s="1386" t="s">
        <v>114</v>
      </c>
      <c r="B322" s="1387" t="s">
        <v>43</v>
      </c>
      <c r="C322" s="1388" t="s">
        <v>1516</v>
      </c>
      <c r="D322" s="1387" t="s">
        <v>153</v>
      </c>
      <c r="E322" s="1396" t="s">
        <v>1781</v>
      </c>
      <c r="F322" s="1812">
        <v>179</v>
      </c>
      <c r="G322" s="1786">
        <v>15</v>
      </c>
      <c r="H322" s="2466">
        <v>8.3798882681564241E-2</v>
      </c>
      <c r="I322" s="1812">
        <v>125</v>
      </c>
      <c r="J322" s="1786">
        <v>9</v>
      </c>
      <c r="K322" s="2466">
        <v>7.1999999999999995E-2</v>
      </c>
      <c r="L322" s="1812">
        <v>145</v>
      </c>
      <c r="M322" s="1786">
        <v>20</v>
      </c>
      <c r="N322" s="2465">
        <v>0.13793103448275862</v>
      </c>
    </row>
    <row r="323" spans="1:14">
      <c r="A323" s="1372" t="s">
        <v>114</v>
      </c>
      <c r="B323" s="1373" t="s">
        <v>43</v>
      </c>
      <c r="C323" s="1374" t="s">
        <v>1537</v>
      </c>
      <c r="D323" s="1373" t="s">
        <v>150</v>
      </c>
      <c r="E323" s="1377" t="s">
        <v>1538</v>
      </c>
      <c r="F323" s="1809">
        <v>295</v>
      </c>
      <c r="G323" s="1779">
        <v>207</v>
      </c>
      <c r="H323" s="2482">
        <v>0.70169491525423733</v>
      </c>
      <c r="I323" s="1809">
        <v>134</v>
      </c>
      <c r="J323" s="1779">
        <v>107</v>
      </c>
      <c r="K323" s="2482">
        <v>0.79850746268656714</v>
      </c>
      <c r="L323" s="1809">
        <v>136</v>
      </c>
      <c r="M323" s="1779">
        <v>114</v>
      </c>
      <c r="N323" s="2461">
        <v>0.83823529411764708</v>
      </c>
    </row>
    <row r="324" spans="1:14">
      <c r="A324" s="1372" t="s">
        <v>114</v>
      </c>
      <c r="B324" s="1373" t="s">
        <v>43</v>
      </c>
      <c r="C324" s="1374" t="s">
        <v>1537</v>
      </c>
      <c r="D324" s="1373" t="s">
        <v>150</v>
      </c>
      <c r="E324" s="1377" t="s">
        <v>1539</v>
      </c>
      <c r="F324" s="1809">
        <v>78</v>
      </c>
      <c r="G324" s="1779">
        <v>63</v>
      </c>
      <c r="H324" s="2482">
        <v>0.80769230769230771</v>
      </c>
      <c r="I324" s="1809">
        <v>54</v>
      </c>
      <c r="J324" s="1779">
        <v>45</v>
      </c>
      <c r="K324" s="2482">
        <v>0.83333333333333337</v>
      </c>
      <c r="L324" s="1809">
        <v>52</v>
      </c>
      <c r="M324" s="1779">
        <v>42</v>
      </c>
      <c r="N324" s="2461">
        <v>0.80769230769230771</v>
      </c>
    </row>
    <row r="325" spans="1:14">
      <c r="A325" s="1372" t="s">
        <v>114</v>
      </c>
      <c r="B325" s="1373" t="s">
        <v>43</v>
      </c>
      <c r="C325" s="1374" t="s">
        <v>1537</v>
      </c>
      <c r="D325" s="1373" t="s">
        <v>150</v>
      </c>
      <c r="E325" s="1377" t="s">
        <v>1540</v>
      </c>
      <c r="F325" s="1809">
        <v>411</v>
      </c>
      <c r="G325" s="1779">
        <v>74</v>
      </c>
      <c r="H325" s="2482">
        <v>0.18004866180048662</v>
      </c>
      <c r="I325" s="1809">
        <v>367</v>
      </c>
      <c r="J325" s="1779">
        <v>70</v>
      </c>
      <c r="K325" s="2482">
        <v>0.1907356948228883</v>
      </c>
      <c r="L325" s="1809">
        <v>344</v>
      </c>
      <c r="M325" s="1779">
        <v>63</v>
      </c>
      <c r="N325" s="2461">
        <v>0.18313953488372092</v>
      </c>
    </row>
    <row r="326" spans="1:14" ht="14.5">
      <c r="A326" s="1372" t="s">
        <v>177</v>
      </c>
      <c r="B326" s="1373" t="s">
        <v>43</v>
      </c>
      <c r="C326" s="1374" t="s">
        <v>1537</v>
      </c>
      <c r="D326" s="1373" t="s">
        <v>150</v>
      </c>
      <c r="E326" s="1377" t="s">
        <v>1782</v>
      </c>
      <c r="F326" s="1809">
        <v>206</v>
      </c>
      <c r="G326" s="1779">
        <v>185</v>
      </c>
      <c r="H326" s="2482">
        <v>0.89805825242718451</v>
      </c>
      <c r="I326" s="1809">
        <v>200</v>
      </c>
      <c r="J326" s="1779">
        <v>177</v>
      </c>
      <c r="K326" s="2482">
        <v>0.88500000000000001</v>
      </c>
      <c r="L326" s="1809">
        <v>198</v>
      </c>
      <c r="M326" s="1779">
        <v>181</v>
      </c>
      <c r="N326" s="2461">
        <v>0.91414141414141414</v>
      </c>
    </row>
    <row r="327" spans="1:14">
      <c r="A327" s="1372" t="s">
        <v>177</v>
      </c>
      <c r="B327" s="1373" t="s">
        <v>43</v>
      </c>
      <c r="C327" s="1374" t="s">
        <v>1537</v>
      </c>
      <c r="D327" s="1373" t="s">
        <v>150</v>
      </c>
      <c r="E327" s="1377" t="s">
        <v>1541</v>
      </c>
      <c r="F327" s="1809">
        <v>60</v>
      </c>
      <c r="G327" s="1779">
        <v>52</v>
      </c>
      <c r="H327" s="2482">
        <v>0.8666666666666667</v>
      </c>
      <c r="I327" s="1809">
        <v>35</v>
      </c>
      <c r="J327" s="1779">
        <v>32</v>
      </c>
      <c r="K327" s="2482">
        <v>0.91428571428571426</v>
      </c>
      <c r="L327" s="1809">
        <v>32</v>
      </c>
      <c r="M327" s="1779">
        <v>27</v>
      </c>
      <c r="N327" s="2461">
        <v>0.84375</v>
      </c>
    </row>
    <row r="328" spans="1:14">
      <c r="A328" s="1372" t="s">
        <v>114</v>
      </c>
      <c r="B328" s="1373" t="s">
        <v>43</v>
      </c>
      <c r="C328" s="1374" t="s">
        <v>1537</v>
      </c>
      <c r="D328" s="1373" t="s">
        <v>150</v>
      </c>
      <c r="E328" s="1377" t="s">
        <v>1542</v>
      </c>
      <c r="F328" s="1809">
        <v>420</v>
      </c>
      <c r="G328" s="1779">
        <v>113</v>
      </c>
      <c r="H328" s="2482">
        <v>0.26904761904761904</v>
      </c>
      <c r="I328" s="1809">
        <v>364</v>
      </c>
      <c r="J328" s="1779">
        <v>102</v>
      </c>
      <c r="K328" s="2482">
        <v>0.28021978021978022</v>
      </c>
      <c r="L328" s="1809">
        <v>397</v>
      </c>
      <c r="M328" s="1779">
        <v>114</v>
      </c>
      <c r="N328" s="2461">
        <v>0.2871536523929471</v>
      </c>
    </row>
    <row r="329" spans="1:14">
      <c r="A329" s="1378" t="s">
        <v>114</v>
      </c>
      <c r="B329" s="1379" t="s">
        <v>43</v>
      </c>
      <c r="C329" s="1380" t="s">
        <v>1537</v>
      </c>
      <c r="D329" s="1378" t="s">
        <v>151</v>
      </c>
      <c r="E329" s="1381" t="s">
        <v>1543</v>
      </c>
      <c r="F329" s="1810">
        <v>372</v>
      </c>
      <c r="G329" s="1782">
        <v>86</v>
      </c>
      <c r="H329" s="2483">
        <v>0.23118279569892472</v>
      </c>
      <c r="I329" s="1810">
        <v>342</v>
      </c>
      <c r="J329" s="1782">
        <v>86</v>
      </c>
      <c r="K329" s="2483">
        <v>0.25146198830409355</v>
      </c>
      <c r="L329" s="1810">
        <v>374</v>
      </c>
      <c r="M329" s="1782">
        <v>99</v>
      </c>
      <c r="N329" s="2463">
        <v>0.26470588235294118</v>
      </c>
    </row>
    <row r="330" spans="1:14">
      <c r="A330" s="1378" t="s">
        <v>177</v>
      </c>
      <c r="B330" s="1379" t="s">
        <v>43</v>
      </c>
      <c r="C330" s="1380" t="s">
        <v>1537</v>
      </c>
      <c r="D330" s="1378" t="s">
        <v>151</v>
      </c>
      <c r="E330" s="1381" t="s">
        <v>1544</v>
      </c>
      <c r="F330" s="1810">
        <v>174</v>
      </c>
      <c r="G330" s="1782">
        <v>149</v>
      </c>
      <c r="H330" s="2483">
        <v>0.85632183908045978</v>
      </c>
      <c r="I330" s="1810">
        <v>89</v>
      </c>
      <c r="J330" s="1782">
        <v>80</v>
      </c>
      <c r="K330" s="2483">
        <v>0.898876404494382</v>
      </c>
      <c r="L330" s="1810">
        <v>97</v>
      </c>
      <c r="M330" s="1782">
        <v>88</v>
      </c>
      <c r="N330" s="2463">
        <v>0.90721649484536082</v>
      </c>
    </row>
    <row r="331" spans="1:14">
      <c r="A331" s="1382" t="s">
        <v>114</v>
      </c>
      <c r="B331" s="1383" t="s">
        <v>43</v>
      </c>
      <c r="C331" s="1384" t="s">
        <v>1537</v>
      </c>
      <c r="D331" s="1383" t="s">
        <v>152</v>
      </c>
      <c r="E331" s="1385" t="s">
        <v>1545</v>
      </c>
      <c r="F331" s="1811">
        <v>364</v>
      </c>
      <c r="G331" s="1784">
        <v>100</v>
      </c>
      <c r="H331" s="2484">
        <v>0.27472527472527475</v>
      </c>
      <c r="I331" s="1811">
        <v>375</v>
      </c>
      <c r="J331" s="1784">
        <v>102</v>
      </c>
      <c r="K331" s="2484">
        <v>0.27200000000000002</v>
      </c>
      <c r="L331" s="1811">
        <v>368</v>
      </c>
      <c r="M331" s="1784">
        <v>104</v>
      </c>
      <c r="N331" s="2464">
        <v>0.28260869565217389</v>
      </c>
    </row>
    <row r="332" spans="1:14">
      <c r="A332" s="1382" t="s">
        <v>177</v>
      </c>
      <c r="B332" s="1383" t="s">
        <v>43</v>
      </c>
      <c r="C332" s="1384" t="s">
        <v>1537</v>
      </c>
      <c r="D332" s="1383" t="s">
        <v>152</v>
      </c>
      <c r="E332" s="1385" t="s">
        <v>1546</v>
      </c>
      <c r="F332" s="1811">
        <v>332</v>
      </c>
      <c r="G332" s="1784">
        <v>255</v>
      </c>
      <c r="H332" s="2484">
        <v>0.76807228915662651</v>
      </c>
      <c r="I332" s="1811">
        <v>144</v>
      </c>
      <c r="J332" s="1784">
        <v>124</v>
      </c>
      <c r="K332" s="2484">
        <v>0.86111111111111116</v>
      </c>
      <c r="L332" s="1811">
        <v>152</v>
      </c>
      <c r="M332" s="1784">
        <v>130</v>
      </c>
      <c r="N332" s="2464">
        <v>0.85526315789473684</v>
      </c>
    </row>
    <row r="333" spans="1:14">
      <c r="A333" s="1386" t="s">
        <v>114</v>
      </c>
      <c r="B333" s="1387" t="s">
        <v>43</v>
      </c>
      <c r="C333" s="1388" t="s">
        <v>1537</v>
      </c>
      <c r="D333" s="1387" t="s">
        <v>153</v>
      </c>
      <c r="E333" s="1389" t="s">
        <v>1547</v>
      </c>
      <c r="F333" s="1812">
        <v>276</v>
      </c>
      <c r="G333" s="1786">
        <v>226</v>
      </c>
      <c r="H333" s="2466">
        <v>0.8188405797101449</v>
      </c>
      <c r="I333" s="1812">
        <v>144</v>
      </c>
      <c r="J333" s="1786">
        <v>116</v>
      </c>
      <c r="K333" s="2466">
        <v>0.80555555555555558</v>
      </c>
      <c r="L333" s="1812">
        <v>146</v>
      </c>
      <c r="M333" s="1786">
        <v>122</v>
      </c>
      <c r="N333" s="2465">
        <v>0.83561643835616439</v>
      </c>
    </row>
    <row r="334" spans="1:14">
      <c r="A334" s="1386" t="s">
        <v>1548</v>
      </c>
      <c r="B334" s="1387" t="s">
        <v>43</v>
      </c>
      <c r="C334" s="1388" t="s">
        <v>1537</v>
      </c>
      <c r="D334" s="1387" t="s">
        <v>153</v>
      </c>
      <c r="E334" s="1389" t="s">
        <v>1549</v>
      </c>
      <c r="F334" s="1812">
        <v>272</v>
      </c>
      <c r="G334" s="1786">
        <v>69</v>
      </c>
      <c r="H334" s="2466">
        <v>0.25367647058823528</v>
      </c>
      <c r="I334" s="1812">
        <v>145</v>
      </c>
      <c r="J334" s="1786">
        <v>45</v>
      </c>
      <c r="K334" s="2466">
        <v>0.31034482758620691</v>
      </c>
      <c r="L334" s="1812">
        <v>143</v>
      </c>
      <c r="M334" s="1786">
        <v>40</v>
      </c>
      <c r="N334" s="2465">
        <v>0.27972027972027974</v>
      </c>
    </row>
    <row r="335" spans="1:14">
      <c r="A335" s="515"/>
      <c r="B335" s="515"/>
      <c r="C335" s="515"/>
      <c r="D335" s="515"/>
      <c r="E335" s="515"/>
      <c r="F335" s="515"/>
      <c r="G335" s="515"/>
      <c r="H335" s="515"/>
      <c r="I335" s="515"/>
      <c r="J335" s="515"/>
      <c r="K335" s="515"/>
      <c r="L335" s="515"/>
      <c r="M335" s="515"/>
      <c r="N335" s="515"/>
    </row>
    <row r="336" spans="1:14">
      <c r="A336" s="3876" t="s">
        <v>1783</v>
      </c>
      <c r="B336" s="3876"/>
      <c r="C336" s="3876"/>
      <c r="D336" s="3876"/>
      <c r="E336" s="3876"/>
      <c r="F336" s="3876"/>
      <c r="G336" s="3876"/>
      <c r="H336" s="3876"/>
      <c r="I336" s="3876"/>
      <c r="J336" s="3876"/>
      <c r="K336" s="3876"/>
      <c r="L336" s="3876"/>
      <c r="M336" s="3876"/>
      <c r="N336" s="3876"/>
    </row>
    <row r="338" spans="1:14">
      <c r="A338" s="3879" t="s">
        <v>1550</v>
      </c>
      <c r="B338" s="3879"/>
      <c r="C338" s="3879"/>
      <c r="D338" s="3879"/>
      <c r="E338" s="3879"/>
      <c r="F338" s="3879"/>
      <c r="G338" s="3879"/>
      <c r="H338" s="3879"/>
      <c r="I338" s="3879"/>
      <c r="J338" s="3879"/>
      <c r="K338" s="3879"/>
      <c r="L338" s="3879"/>
      <c r="M338" s="3879"/>
      <c r="N338" s="3879"/>
    </row>
    <row r="339" spans="1:14">
      <c r="A339" s="3879" t="s">
        <v>1515</v>
      </c>
      <c r="B339" s="3879"/>
      <c r="C339" s="3879"/>
      <c r="D339" s="3879"/>
      <c r="E339" s="3879"/>
      <c r="F339" s="3879"/>
      <c r="G339" s="3879"/>
      <c r="H339" s="3879"/>
      <c r="I339" s="3879"/>
      <c r="J339" s="3879"/>
      <c r="K339" s="3879"/>
      <c r="L339" s="3879"/>
      <c r="M339" s="3879"/>
      <c r="N339" s="3879"/>
    </row>
    <row r="340" spans="1:14" ht="29.15" customHeight="1">
      <c r="A340" s="538"/>
      <c r="B340" s="3876" t="s">
        <v>1551</v>
      </c>
      <c r="C340" s="3876"/>
      <c r="D340" s="3876"/>
      <c r="E340" s="3876"/>
      <c r="F340" s="3876"/>
      <c r="G340" s="3876"/>
      <c r="H340" s="3876"/>
      <c r="I340" s="3876"/>
      <c r="J340" s="3876"/>
      <c r="K340" s="3876"/>
      <c r="L340" s="3876"/>
      <c r="M340" s="3876"/>
      <c r="N340" s="3876"/>
    </row>
    <row r="341" spans="1:14" ht="14.5">
      <c r="A341" s="3877" t="s">
        <v>1784</v>
      </c>
      <c r="B341" s="3877"/>
      <c r="C341" s="3877"/>
      <c r="D341" s="3877"/>
      <c r="E341" s="3877"/>
      <c r="F341" s="3877"/>
      <c r="G341" s="3877"/>
      <c r="H341" s="3877"/>
      <c r="I341" s="3877"/>
      <c r="J341" s="3877"/>
      <c r="K341" s="3877"/>
      <c r="L341" s="3877"/>
      <c r="M341" s="3877"/>
      <c r="N341" s="3877"/>
    </row>
    <row r="342" spans="1:14" ht="14.5">
      <c r="A342" s="3877" t="s">
        <v>1785</v>
      </c>
      <c r="B342" s="3877"/>
      <c r="C342" s="3877"/>
      <c r="D342" s="3877"/>
      <c r="E342" s="3877"/>
      <c r="F342" s="3877"/>
      <c r="G342" s="3877"/>
      <c r="H342" s="3877"/>
      <c r="I342" s="3877"/>
      <c r="J342" s="3877"/>
      <c r="K342" s="3877"/>
      <c r="L342" s="3877"/>
      <c r="M342" s="3877"/>
      <c r="N342" s="3877"/>
    </row>
  </sheetData>
  <mergeCells count="91">
    <mergeCell ref="E52:E55"/>
    <mergeCell ref="F52:N52"/>
    <mergeCell ref="F53:H53"/>
    <mergeCell ref="I53:K53"/>
    <mergeCell ref="L53:N53"/>
    <mergeCell ref="G54:H54"/>
    <mergeCell ref="J54:K54"/>
    <mergeCell ref="M54:N54"/>
    <mergeCell ref="E117:E120"/>
    <mergeCell ref="A1:N1"/>
    <mergeCell ref="A3:A6"/>
    <mergeCell ref="B3:B6"/>
    <mergeCell ref="C3:C6"/>
    <mergeCell ref="D3:D6"/>
    <mergeCell ref="E3:E6"/>
    <mergeCell ref="F3:N3"/>
    <mergeCell ref="F4:H4"/>
    <mergeCell ref="I4:K4"/>
    <mergeCell ref="L4:N4"/>
    <mergeCell ref="G5:H5"/>
    <mergeCell ref="J5:K5"/>
    <mergeCell ref="M5:N5"/>
    <mergeCell ref="B52:B55"/>
    <mergeCell ref="C52:C55"/>
    <mergeCell ref="F117:N117"/>
    <mergeCell ref="F118:H118"/>
    <mergeCell ref="I118:K118"/>
    <mergeCell ref="L118:N118"/>
    <mergeCell ref="G119:H119"/>
    <mergeCell ref="J119:K119"/>
    <mergeCell ref="M119:N119"/>
    <mergeCell ref="A52:A55"/>
    <mergeCell ref="A170:A173"/>
    <mergeCell ref="B170:B173"/>
    <mergeCell ref="C170:C173"/>
    <mergeCell ref="D170:D173"/>
    <mergeCell ref="A117:A120"/>
    <mergeCell ref="B117:B120"/>
    <mergeCell ref="C117:C120"/>
    <mergeCell ref="D117:D120"/>
    <mergeCell ref="D52:D55"/>
    <mergeCell ref="E170:E173"/>
    <mergeCell ref="F170:N170"/>
    <mergeCell ref="F171:H171"/>
    <mergeCell ref="I171:K171"/>
    <mergeCell ref="L171:N171"/>
    <mergeCell ref="G172:H172"/>
    <mergeCell ref="J172:K172"/>
    <mergeCell ref="M172:N172"/>
    <mergeCell ref="A210:A213"/>
    <mergeCell ref="B210:B213"/>
    <mergeCell ref="C210:C213"/>
    <mergeCell ref="D210:D213"/>
    <mergeCell ref="E210:E213"/>
    <mergeCell ref="F210:N210"/>
    <mergeCell ref="F211:H211"/>
    <mergeCell ref="I211:K211"/>
    <mergeCell ref="L211:N211"/>
    <mergeCell ref="G212:H212"/>
    <mergeCell ref="J212:K212"/>
    <mergeCell ref="M212:N212"/>
    <mergeCell ref="A272:A275"/>
    <mergeCell ref="B272:B275"/>
    <mergeCell ref="C272:C275"/>
    <mergeCell ref="D272:D275"/>
    <mergeCell ref="E272:E275"/>
    <mergeCell ref="F272:N272"/>
    <mergeCell ref="F273:H273"/>
    <mergeCell ref="I273:K273"/>
    <mergeCell ref="L273:N273"/>
    <mergeCell ref="G274:H274"/>
    <mergeCell ref="J274:K274"/>
    <mergeCell ref="M274:N274"/>
    <mergeCell ref="A298:A301"/>
    <mergeCell ref="B298:B301"/>
    <mergeCell ref="C298:C301"/>
    <mergeCell ref="D298:D301"/>
    <mergeCell ref="E298:E301"/>
    <mergeCell ref="F298:N298"/>
    <mergeCell ref="F299:H299"/>
    <mergeCell ref="I299:K299"/>
    <mergeCell ref="L299:N299"/>
    <mergeCell ref="G300:H300"/>
    <mergeCell ref="J300:K300"/>
    <mergeCell ref="M300:N300"/>
    <mergeCell ref="A342:N342"/>
    <mergeCell ref="A336:N336"/>
    <mergeCell ref="A338:N338"/>
    <mergeCell ref="A339:N339"/>
    <mergeCell ref="B340:N340"/>
    <mergeCell ref="A341:N341"/>
  </mergeCells>
  <pageMargins left="0" right="0" top="0" bottom="0"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18"/>
  <sheetViews>
    <sheetView workbookViewId="0">
      <selection sqref="A1:XFD1048576"/>
    </sheetView>
  </sheetViews>
  <sheetFormatPr defaultColWidth="9" defaultRowHeight="14"/>
  <cols>
    <col min="1" max="1" width="23.33203125" style="17" customWidth="1"/>
    <col min="2" max="17" width="10" style="17" customWidth="1"/>
    <col min="18" max="18" width="9" style="17"/>
    <col min="19" max="19" width="9" style="14"/>
    <col min="20" max="16384" width="9" style="17"/>
  </cols>
  <sheetData>
    <row r="1" spans="1:24" ht="25">
      <c r="A1" s="3961" t="s">
        <v>4570</v>
      </c>
      <c r="B1" s="3961"/>
      <c r="C1" s="3961"/>
      <c r="D1" s="3961"/>
      <c r="E1" s="3961"/>
      <c r="F1" s="3961"/>
      <c r="G1" s="3961"/>
      <c r="H1" s="3961"/>
      <c r="I1" s="3961"/>
      <c r="J1" s="3961"/>
      <c r="K1" s="3961"/>
      <c r="L1" s="3961"/>
      <c r="M1" s="3961"/>
      <c r="N1" s="3961"/>
      <c r="O1" s="3961"/>
      <c r="P1" s="3961"/>
      <c r="Q1" s="3961"/>
      <c r="R1" s="3961"/>
      <c r="S1" s="3961"/>
      <c r="T1" s="3961"/>
      <c r="U1" s="3961"/>
      <c r="V1" s="3961"/>
      <c r="W1" s="3961"/>
      <c r="X1" s="1471"/>
    </row>
    <row r="2" spans="1:24">
      <c r="A2" s="506"/>
    </row>
    <row r="3" spans="1:24" ht="17.5">
      <c r="A3" s="3867" t="s">
        <v>79</v>
      </c>
      <c r="B3" s="3964" t="s">
        <v>787</v>
      </c>
      <c r="C3" s="3965"/>
      <c r="D3" s="3964" t="s">
        <v>788</v>
      </c>
      <c r="E3" s="3965"/>
      <c r="F3" s="3964" t="s">
        <v>893</v>
      </c>
      <c r="G3" s="3965"/>
      <c r="H3" s="3865" t="s">
        <v>894</v>
      </c>
      <c r="I3" s="3866"/>
      <c r="J3" s="3966" t="s">
        <v>895</v>
      </c>
      <c r="K3" s="3841"/>
      <c r="L3" s="3840" t="s">
        <v>896</v>
      </c>
      <c r="M3" s="3962"/>
      <c r="N3" s="3840" t="s">
        <v>1268</v>
      </c>
      <c r="O3" s="3962"/>
      <c r="P3" s="3840" t="s">
        <v>1574</v>
      </c>
      <c r="Q3" s="3962"/>
      <c r="R3" s="3840" t="s">
        <v>1928</v>
      </c>
      <c r="S3" s="3962"/>
      <c r="T3" s="3840" t="s">
        <v>2010</v>
      </c>
      <c r="U3" s="3962"/>
      <c r="V3" s="3840" t="s">
        <v>4565</v>
      </c>
      <c r="W3" s="3962"/>
      <c r="X3" s="3791"/>
    </row>
    <row r="4" spans="1:24" ht="17.5">
      <c r="A4" s="3963"/>
      <c r="B4" s="750" t="s">
        <v>80</v>
      </c>
      <c r="C4" s="805" t="s">
        <v>14</v>
      </c>
      <c r="D4" s="750" t="s">
        <v>80</v>
      </c>
      <c r="E4" s="805" t="s">
        <v>14</v>
      </c>
      <c r="F4" s="750" t="s">
        <v>80</v>
      </c>
      <c r="G4" s="805" t="s">
        <v>14</v>
      </c>
      <c r="H4" s="750" t="s">
        <v>80</v>
      </c>
      <c r="I4" s="69" t="s">
        <v>14</v>
      </c>
      <c r="J4" s="750" t="s">
        <v>80</v>
      </c>
      <c r="K4" s="69" t="s">
        <v>14</v>
      </c>
      <c r="L4" s="750" t="s">
        <v>80</v>
      </c>
      <c r="M4" s="321" t="s">
        <v>14</v>
      </c>
      <c r="N4" s="881" t="s">
        <v>80</v>
      </c>
      <c r="O4" s="1695" t="s">
        <v>14</v>
      </c>
      <c r="P4" s="881" t="s">
        <v>80</v>
      </c>
      <c r="Q4" s="1695" t="s">
        <v>14</v>
      </c>
      <c r="R4" s="881" t="s">
        <v>80</v>
      </c>
      <c r="S4" s="1695" t="s">
        <v>14</v>
      </c>
      <c r="T4" s="881" t="s">
        <v>80</v>
      </c>
      <c r="U4" s="1695" t="s">
        <v>14</v>
      </c>
      <c r="V4" s="881" t="s">
        <v>80</v>
      </c>
      <c r="W4" s="1695" t="s">
        <v>14</v>
      </c>
      <c r="X4" s="1685"/>
    </row>
    <row r="5" spans="1:24">
      <c r="A5" s="3722" t="s">
        <v>81</v>
      </c>
      <c r="B5" s="1737">
        <v>52</v>
      </c>
      <c r="C5" s="3723">
        <v>5.0000000000000001E-3</v>
      </c>
      <c r="D5" s="1742">
        <v>79</v>
      </c>
      <c r="E5" s="3723">
        <v>7.0000000000000001E-3</v>
      </c>
      <c r="F5" s="1742">
        <v>89</v>
      </c>
      <c r="G5" s="3723">
        <v>8.0000000000000002E-3</v>
      </c>
      <c r="H5" s="1747">
        <v>84</v>
      </c>
      <c r="I5" s="3792">
        <v>7.0000000000000001E-3</v>
      </c>
      <c r="J5" s="1747">
        <v>95</v>
      </c>
      <c r="K5" s="3724">
        <v>8.0000000000000002E-3</v>
      </c>
      <c r="L5" s="1747">
        <v>113</v>
      </c>
      <c r="M5" s="3724">
        <v>8.9999999999999993E-3</v>
      </c>
      <c r="N5" s="1535">
        <v>105</v>
      </c>
      <c r="O5" s="2501">
        <v>8.9999999999999993E-3</v>
      </c>
      <c r="P5" s="1755">
        <v>112</v>
      </c>
      <c r="Q5" s="2440">
        <v>8.9999999999999993E-3</v>
      </c>
      <c r="R5" s="1755">
        <v>123</v>
      </c>
      <c r="S5" s="2440">
        <v>0.01</v>
      </c>
      <c r="T5" s="1755">
        <v>117</v>
      </c>
      <c r="U5" s="2440">
        <v>0.01</v>
      </c>
      <c r="V5" s="3725">
        <v>126</v>
      </c>
      <c r="W5" s="3726">
        <v>0.01</v>
      </c>
      <c r="X5" s="14"/>
    </row>
    <row r="6" spans="1:24">
      <c r="A6" s="3727" t="s">
        <v>83</v>
      </c>
      <c r="B6" s="1738">
        <v>411</v>
      </c>
      <c r="C6" s="3728">
        <v>3.6999999999999998E-2</v>
      </c>
      <c r="D6" s="1741">
        <v>414</v>
      </c>
      <c r="E6" s="3728">
        <v>3.6999999999999998E-2</v>
      </c>
      <c r="F6" s="1741">
        <v>417</v>
      </c>
      <c r="G6" s="3728">
        <v>3.6999999999999998E-2</v>
      </c>
      <c r="H6" s="1746">
        <v>405</v>
      </c>
      <c r="I6" s="3729">
        <v>3.5999999999999997E-2</v>
      </c>
      <c r="J6" s="1746">
        <v>395</v>
      </c>
      <c r="K6" s="3729">
        <v>3.4000000000000002E-2</v>
      </c>
      <c r="L6" s="1746">
        <v>386</v>
      </c>
      <c r="M6" s="3729">
        <v>3.4000000000000002E-2</v>
      </c>
      <c r="N6" s="1533">
        <v>367</v>
      </c>
      <c r="O6" s="2502">
        <v>3.2000000000000001E-2</v>
      </c>
      <c r="P6" s="1754">
        <v>372</v>
      </c>
      <c r="Q6" s="2441">
        <v>3.2000000000000001E-2</v>
      </c>
      <c r="R6" s="1754">
        <v>382</v>
      </c>
      <c r="S6" s="2441">
        <v>3.2000000000000001E-2</v>
      </c>
      <c r="T6" s="1754">
        <v>358</v>
      </c>
      <c r="U6" s="2441">
        <v>0.03</v>
      </c>
      <c r="V6" s="3731">
        <v>363</v>
      </c>
      <c r="W6" s="3732">
        <v>3.1E-2</v>
      </c>
      <c r="X6" s="14"/>
    </row>
    <row r="7" spans="1:24">
      <c r="A7" s="3722" t="s">
        <v>84</v>
      </c>
      <c r="B7" s="1737">
        <v>628</v>
      </c>
      <c r="C7" s="3723">
        <v>5.6000000000000001E-2</v>
      </c>
      <c r="D7" s="1742">
        <v>680</v>
      </c>
      <c r="E7" s="3723">
        <v>0.06</v>
      </c>
      <c r="F7" s="1742">
        <v>707</v>
      </c>
      <c r="G7" s="3723">
        <v>6.2E-2</v>
      </c>
      <c r="H7" s="1747">
        <v>728</v>
      </c>
      <c r="I7" s="3724">
        <v>6.4000000000000001E-2</v>
      </c>
      <c r="J7" s="1747">
        <v>785</v>
      </c>
      <c r="K7" s="3724">
        <v>6.9000000000000006E-2</v>
      </c>
      <c r="L7" s="1747">
        <v>775</v>
      </c>
      <c r="M7" s="3724">
        <v>6.8000000000000005E-2</v>
      </c>
      <c r="N7" s="1535">
        <v>804</v>
      </c>
      <c r="O7" s="2501">
        <v>7.0000000000000007E-2</v>
      </c>
      <c r="P7" s="1755">
        <v>855</v>
      </c>
      <c r="Q7" s="2440">
        <v>7.2999999999999995E-2</v>
      </c>
      <c r="R7" s="1755">
        <v>864</v>
      </c>
      <c r="S7" s="2440">
        <v>7.3999999999999996E-2</v>
      </c>
      <c r="T7" s="1755">
        <v>926</v>
      </c>
      <c r="U7" s="2440">
        <v>7.9000000000000001E-2</v>
      </c>
      <c r="V7" s="3725">
        <v>947</v>
      </c>
      <c r="W7" s="3726">
        <v>8.2000000000000003E-2</v>
      </c>
      <c r="X7" s="14"/>
    </row>
    <row r="8" spans="1:24">
      <c r="A8" s="3727" t="s">
        <v>891</v>
      </c>
      <c r="B8" s="1738">
        <v>1009</v>
      </c>
      <c r="C8" s="3728">
        <v>0.09</v>
      </c>
      <c r="D8" s="1741">
        <v>1042</v>
      </c>
      <c r="E8" s="3728">
        <v>9.1999999999999998E-2</v>
      </c>
      <c r="F8" s="1741">
        <v>1093</v>
      </c>
      <c r="G8" s="3728">
        <v>9.6000000000000002E-2</v>
      </c>
      <c r="H8" s="1746">
        <v>1118</v>
      </c>
      <c r="I8" s="3729">
        <v>9.9000000000000005E-2</v>
      </c>
      <c r="J8" s="1746">
        <v>1149</v>
      </c>
      <c r="K8" s="3729">
        <v>0.10100000000000001</v>
      </c>
      <c r="L8" s="1746">
        <v>1143</v>
      </c>
      <c r="M8" s="3729">
        <v>0.1</v>
      </c>
      <c r="N8" s="1533">
        <v>1209</v>
      </c>
      <c r="O8" s="2502">
        <v>0.105</v>
      </c>
      <c r="P8" s="1754">
        <v>1203</v>
      </c>
      <c r="Q8" s="2441">
        <v>0.10299999999999999</v>
      </c>
      <c r="R8" s="1754">
        <v>1202</v>
      </c>
      <c r="S8" s="2441">
        <v>0.10299999999999999</v>
      </c>
      <c r="T8" s="1754">
        <v>1207</v>
      </c>
      <c r="U8" s="2441">
        <v>0.10299999999999999</v>
      </c>
      <c r="V8" s="3731">
        <v>1217</v>
      </c>
      <c r="W8" s="3732">
        <v>0.106</v>
      </c>
      <c r="X8" s="14"/>
    </row>
    <row r="9" spans="1:24">
      <c r="A9" s="3722" t="s">
        <v>86</v>
      </c>
      <c r="B9" s="1737">
        <v>30</v>
      </c>
      <c r="C9" s="3723">
        <v>3.0000000000000001E-3</v>
      </c>
      <c r="D9" s="1742">
        <v>39</v>
      </c>
      <c r="E9" s="3723">
        <v>3.0000000000000001E-3</v>
      </c>
      <c r="F9" s="1742">
        <v>72</v>
      </c>
      <c r="G9" s="3723">
        <v>6.0000000000000001E-3</v>
      </c>
      <c r="H9" s="1747">
        <v>150</v>
      </c>
      <c r="I9" s="3724">
        <v>1.2999999999999999E-2</v>
      </c>
      <c r="J9" s="1747">
        <v>225</v>
      </c>
      <c r="K9" s="3724">
        <v>1.9E-2</v>
      </c>
      <c r="L9" s="1747">
        <v>286</v>
      </c>
      <c r="M9" s="3724">
        <v>2.5000000000000001E-2</v>
      </c>
      <c r="N9" s="1535">
        <v>327</v>
      </c>
      <c r="O9" s="2501">
        <v>2.8000000000000001E-2</v>
      </c>
      <c r="P9" s="1755">
        <v>370</v>
      </c>
      <c r="Q9" s="2440">
        <v>3.1E-2</v>
      </c>
      <c r="R9" s="1755">
        <v>416</v>
      </c>
      <c r="S9" s="2440">
        <v>3.5000000000000003E-2</v>
      </c>
      <c r="T9" s="1755">
        <v>472</v>
      </c>
      <c r="U9" s="2440">
        <v>0.04</v>
      </c>
      <c r="V9" s="3725">
        <v>494</v>
      </c>
      <c r="W9" s="3726">
        <v>4.2999999999999997E-2</v>
      </c>
      <c r="X9" s="14"/>
    </row>
    <row r="10" spans="1:24">
      <c r="A10" s="3727" t="s">
        <v>87</v>
      </c>
      <c r="B10" s="1738">
        <v>2963</v>
      </c>
      <c r="C10" s="3728">
        <v>0.26400000000000001</v>
      </c>
      <c r="D10" s="1741">
        <v>2936</v>
      </c>
      <c r="E10" s="3728">
        <v>0.26</v>
      </c>
      <c r="F10" s="1741">
        <v>2910</v>
      </c>
      <c r="G10" s="3728">
        <v>0.25600000000000001</v>
      </c>
      <c r="H10" s="1746">
        <v>2846</v>
      </c>
      <c r="I10" s="3729">
        <v>0.253</v>
      </c>
      <c r="J10" s="1746">
        <v>2813</v>
      </c>
      <c r="K10" s="3729">
        <v>0.248</v>
      </c>
      <c r="L10" s="1746">
        <v>2757</v>
      </c>
      <c r="M10" s="3729">
        <v>0.24299999999999999</v>
      </c>
      <c r="N10" s="1533">
        <v>2686</v>
      </c>
      <c r="O10" s="2502">
        <v>0.23400000000000001</v>
      </c>
      <c r="P10" s="1754">
        <v>2672</v>
      </c>
      <c r="Q10" s="2441">
        <v>0.23</v>
      </c>
      <c r="R10" s="1754">
        <v>2614</v>
      </c>
      <c r="S10" s="2441">
        <v>0.224</v>
      </c>
      <c r="T10" s="1754">
        <v>2537</v>
      </c>
      <c r="U10" s="2441">
        <v>0.218</v>
      </c>
      <c r="V10" s="3731">
        <v>2436</v>
      </c>
      <c r="W10" s="3732">
        <v>0.21199999999999999</v>
      </c>
      <c r="X10" s="14"/>
    </row>
    <row r="11" spans="1:24">
      <c r="A11" s="3722" t="s">
        <v>88</v>
      </c>
      <c r="B11" s="1737">
        <v>96</v>
      </c>
      <c r="C11" s="3723">
        <v>8.9999999999999993E-3</v>
      </c>
      <c r="D11" s="1742">
        <v>103</v>
      </c>
      <c r="E11" s="3723">
        <v>8.9999999999999993E-3</v>
      </c>
      <c r="F11" s="1742">
        <v>111</v>
      </c>
      <c r="G11" s="3723">
        <v>0.01</v>
      </c>
      <c r="H11" s="1747">
        <v>116</v>
      </c>
      <c r="I11" s="3724">
        <v>0.01</v>
      </c>
      <c r="J11" s="1747">
        <v>127</v>
      </c>
      <c r="K11" s="3724">
        <v>1.0999999999999999E-2</v>
      </c>
      <c r="L11" s="1747">
        <v>134</v>
      </c>
      <c r="M11" s="3724">
        <v>1.0999999999999999E-2</v>
      </c>
      <c r="N11" s="1535">
        <v>139</v>
      </c>
      <c r="O11" s="2501">
        <v>1.2E-2</v>
      </c>
      <c r="P11" s="1755">
        <v>140</v>
      </c>
      <c r="Q11" s="2440">
        <v>1.2E-2</v>
      </c>
      <c r="R11" s="1755">
        <v>136</v>
      </c>
      <c r="S11" s="2440">
        <v>1.0999999999999999E-2</v>
      </c>
      <c r="T11" s="1755">
        <v>134</v>
      </c>
      <c r="U11" s="2440">
        <v>1.0999999999999999E-2</v>
      </c>
      <c r="V11" s="3725">
        <v>146</v>
      </c>
      <c r="W11" s="3726">
        <v>1.2E-2</v>
      </c>
      <c r="X11" s="14"/>
    </row>
    <row r="12" spans="1:24">
      <c r="A12" s="3727" t="s">
        <v>89</v>
      </c>
      <c r="B12" s="1738">
        <v>0</v>
      </c>
      <c r="C12" s="3728">
        <v>0</v>
      </c>
      <c r="D12" s="1741">
        <v>0</v>
      </c>
      <c r="E12" s="3728">
        <v>0</v>
      </c>
      <c r="F12" s="1741">
        <v>5</v>
      </c>
      <c r="G12" s="3728">
        <v>0</v>
      </c>
      <c r="H12" s="1746">
        <v>10</v>
      </c>
      <c r="I12" s="3729">
        <v>0</v>
      </c>
      <c r="J12" s="1746">
        <v>14</v>
      </c>
      <c r="K12" s="3729">
        <v>1E-3</v>
      </c>
      <c r="L12" s="1746">
        <v>16</v>
      </c>
      <c r="M12" s="3729">
        <v>1E-3</v>
      </c>
      <c r="N12" s="1533">
        <v>20</v>
      </c>
      <c r="O12" s="2502">
        <v>1E-3</v>
      </c>
      <c r="P12" s="1754">
        <v>30</v>
      </c>
      <c r="Q12" s="2441">
        <v>2E-3</v>
      </c>
      <c r="R12" s="1754">
        <v>29</v>
      </c>
      <c r="S12" s="2441">
        <v>2E-3</v>
      </c>
      <c r="T12" s="1754">
        <v>28</v>
      </c>
      <c r="U12" s="2441">
        <v>2E-3</v>
      </c>
      <c r="V12" s="3731">
        <v>22</v>
      </c>
      <c r="W12" s="3732">
        <v>1E-3</v>
      </c>
      <c r="X12" s="14"/>
    </row>
    <row r="13" spans="1:24">
      <c r="A13" s="3722" t="s">
        <v>90</v>
      </c>
      <c r="B13" s="1737">
        <v>48</v>
      </c>
      <c r="C13" s="3723">
        <v>4.0000000000000001E-3</v>
      </c>
      <c r="D13" s="1742">
        <v>46</v>
      </c>
      <c r="E13" s="3723">
        <v>4.0000000000000001E-3</v>
      </c>
      <c r="F13" s="1742">
        <v>52</v>
      </c>
      <c r="G13" s="3723">
        <v>5.0000000000000001E-3</v>
      </c>
      <c r="H13" s="1747">
        <v>57</v>
      </c>
      <c r="I13" s="3724">
        <v>5.0000000000000001E-3</v>
      </c>
      <c r="J13" s="1747">
        <v>61</v>
      </c>
      <c r="K13" s="3724">
        <v>5.0000000000000001E-3</v>
      </c>
      <c r="L13" s="1747">
        <v>56</v>
      </c>
      <c r="M13" s="3724">
        <v>4.0000000000000001E-3</v>
      </c>
      <c r="N13" s="1535">
        <v>64</v>
      </c>
      <c r="O13" s="2501">
        <v>5.0000000000000001E-3</v>
      </c>
      <c r="P13" s="1755">
        <v>61</v>
      </c>
      <c r="Q13" s="2440">
        <v>5.0000000000000001E-3</v>
      </c>
      <c r="R13" s="1755">
        <v>62</v>
      </c>
      <c r="S13" s="2440">
        <v>5.0000000000000001E-3</v>
      </c>
      <c r="T13" s="1755">
        <v>64</v>
      </c>
      <c r="U13" s="2440">
        <v>5.0000000000000001E-3</v>
      </c>
      <c r="V13" s="3793">
        <v>69</v>
      </c>
      <c r="W13" s="3794">
        <v>6.0000000000000001E-3</v>
      </c>
      <c r="X13" s="14"/>
    </row>
    <row r="14" spans="1:24">
      <c r="A14" s="3727" t="s">
        <v>82</v>
      </c>
      <c r="B14" s="1738">
        <v>2412</v>
      </c>
      <c r="C14" s="3728">
        <v>0.215</v>
      </c>
      <c r="D14" s="1741">
        <v>2637</v>
      </c>
      <c r="E14" s="3728">
        <v>0.23400000000000001</v>
      </c>
      <c r="F14" s="1741">
        <v>2746</v>
      </c>
      <c r="G14" s="3728">
        <v>0.24099999999999999</v>
      </c>
      <c r="H14" s="1746">
        <v>2709</v>
      </c>
      <c r="I14" s="3729">
        <v>0.24099999999999999</v>
      </c>
      <c r="J14" s="1746">
        <v>2715</v>
      </c>
      <c r="K14" s="3729">
        <v>0.24</v>
      </c>
      <c r="L14" s="1746">
        <v>2771</v>
      </c>
      <c r="M14" s="3729">
        <v>0.24399999999999999</v>
      </c>
      <c r="N14" s="1533">
        <v>2881</v>
      </c>
      <c r="O14" s="2502">
        <v>0.251</v>
      </c>
      <c r="P14" s="1754">
        <v>2904</v>
      </c>
      <c r="Q14" s="2441">
        <v>0.25</v>
      </c>
      <c r="R14" s="1754">
        <v>2959</v>
      </c>
      <c r="S14" s="2441">
        <v>0.254</v>
      </c>
      <c r="T14" s="1754">
        <v>2920</v>
      </c>
      <c r="U14" s="2441">
        <v>0.251</v>
      </c>
      <c r="V14" s="3745">
        <v>2833</v>
      </c>
      <c r="W14" s="3746">
        <v>0.246</v>
      </c>
      <c r="X14" s="14"/>
    </row>
    <row r="15" spans="1:24" ht="14.5" thickBot="1">
      <c r="A15" s="3722" t="s">
        <v>66</v>
      </c>
      <c r="B15" s="1739">
        <v>3565</v>
      </c>
      <c r="C15" s="2446">
        <v>0.318</v>
      </c>
      <c r="D15" s="1743">
        <v>3304</v>
      </c>
      <c r="E15" s="2446">
        <v>0.29299999999999998</v>
      </c>
      <c r="F15" s="1743">
        <v>3174</v>
      </c>
      <c r="G15" s="2446">
        <v>0.27900000000000003</v>
      </c>
      <c r="H15" s="1748">
        <v>2999</v>
      </c>
      <c r="I15" s="2445">
        <v>0.26700000000000002</v>
      </c>
      <c r="J15" s="1748">
        <v>2927</v>
      </c>
      <c r="K15" s="2445">
        <v>0.25800000000000001</v>
      </c>
      <c r="L15" s="1748">
        <v>2885</v>
      </c>
      <c r="M15" s="2445">
        <v>0.254</v>
      </c>
      <c r="N15" s="1843">
        <v>2859</v>
      </c>
      <c r="O15" s="2503">
        <v>0.249</v>
      </c>
      <c r="P15" s="1756">
        <v>2853</v>
      </c>
      <c r="Q15" s="2442">
        <v>0.246</v>
      </c>
      <c r="R15" s="1756">
        <v>2838</v>
      </c>
      <c r="S15" s="2442">
        <v>0.24399999999999999</v>
      </c>
      <c r="T15" s="2955">
        <v>2864</v>
      </c>
      <c r="U15" s="2442">
        <v>0.246</v>
      </c>
      <c r="V15" s="3795">
        <v>2817</v>
      </c>
      <c r="W15" s="3796">
        <v>0.245</v>
      </c>
      <c r="X15" s="14"/>
    </row>
    <row r="16" spans="1:24">
      <c r="A16" s="3797" t="s">
        <v>9</v>
      </c>
      <c r="B16" s="1740">
        <v>11214</v>
      </c>
      <c r="C16" s="3741">
        <v>1</v>
      </c>
      <c r="D16" s="1744">
        <v>11280</v>
      </c>
      <c r="E16" s="3742">
        <v>1</v>
      </c>
      <c r="F16" s="1745">
        <v>11376</v>
      </c>
      <c r="G16" s="3741">
        <v>1</v>
      </c>
      <c r="H16" s="1749">
        <v>11222</v>
      </c>
      <c r="I16" s="3743">
        <v>0.995</v>
      </c>
      <c r="J16" s="1749">
        <v>11306</v>
      </c>
      <c r="K16" s="3743">
        <v>0.99399999999999999</v>
      </c>
      <c r="L16" s="1749">
        <v>11322</v>
      </c>
      <c r="M16" s="3743">
        <v>0.99299999999999999</v>
      </c>
      <c r="N16" s="1542">
        <v>11461</v>
      </c>
      <c r="O16" s="3798">
        <v>0.996</v>
      </c>
      <c r="P16" s="1842">
        <v>11572</v>
      </c>
      <c r="Q16" s="2443">
        <v>0.99299999999999999</v>
      </c>
      <c r="R16" s="1757">
        <v>11625</v>
      </c>
      <c r="S16" s="2443">
        <v>0.99399999999999999</v>
      </c>
      <c r="T16" s="1757">
        <v>11627</v>
      </c>
      <c r="U16" s="2443">
        <v>0.995</v>
      </c>
      <c r="V16" s="3745">
        <v>11470</v>
      </c>
      <c r="W16" s="3746">
        <v>0.99399999999999999</v>
      </c>
      <c r="X16" s="14"/>
    </row>
    <row r="17" spans="1:21">
      <c r="A17" s="506"/>
    </row>
    <row r="18" spans="1:21" ht="14.15" customHeight="1">
      <c r="A18" s="3832" t="s">
        <v>1580</v>
      </c>
      <c r="B18" s="3832"/>
      <c r="C18" s="3832"/>
      <c r="D18" s="3832"/>
      <c r="E18" s="3832"/>
      <c r="F18" s="3832"/>
      <c r="G18" s="3832"/>
      <c r="H18" s="3832"/>
      <c r="I18" s="3832"/>
      <c r="J18" s="3832"/>
      <c r="K18" s="3832"/>
      <c r="L18" s="3832"/>
      <c r="M18" s="3832"/>
      <c r="N18" s="3832"/>
      <c r="O18" s="3832"/>
      <c r="P18" s="3832"/>
      <c r="Q18" s="3832"/>
      <c r="R18" s="3832"/>
      <c r="S18" s="3832"/>
      <c r="T18" s="3832"/>
      <c r="U18" s="3832"/>
    </row>
  </sheetData>
  <mergeCells count="14">
    <mergeCell ref="A1:W1"/>
    <mergeCell ref="V3:W3"/>
    <mergeCell ref="T3:U3"/>
    <mergeCell ref="A18:U18"/>
    <mergeCell ref="A3:A4"/>
    <mergeCell ref="B3:C3"/>
    <mergeCell ref="D3:E3"/>
    <mergeCell ref="F3:G3"/>
    <mergeCell ref="H3:I3"/>
    <mergeCell ref="R3:S3"/>
    <mergeCell ref="P3:Q3"/>
    <mergeCell ref="N3:O3"/>
    <mergeCell ref="L3:M3"/>
    <mergeCell ref="J3:K3"/>
  </mergeCells>
  <pageMargins left="0.7" right="0.7"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42"/>
  <sheetViews>
    <sheetView workbookViewId="0">
      <selection sqref="A1:XFD1048576"/>
    </sheetView>
  </sheetViews>
  <sheetFormatPr defaultColWidth="9" defaultRowHeight="14"/>
  <cols>
    <col min="1" max="1" width="13.83203125" style="17" customWidth="1"/>
    <col min="2" max="11" width="9" style="17"/>
    <col min="12" max="15" width="11.58203125" style="17" customWidth="1"/>
    <col min="16" max="16" width="9" style="17"/>
    <col min="17" max="17" width="9" style="14"/>
    <col min="18" max="16384" width="9" style="17"/>
  </cols>
  <sheetData>
    <row r="1" spans="1:17" ht="25">
      <c r="A1" s="3961" t="s">
        <v>4571</v>
      </c>
      <c r="B1" s="3961"/>
      <c r="C1" s="3961"/>
      <c r="D1" s="3961"/>
      <c r="E1" s="3961"/>
      <c r="F1" s="3961"/>
      <c r="G1" s="3961"/>
      <c r="H1" s="3961"/>
      <c r="I1" s="3961"/>
      <c r="J1" s="3961"/>
      <c r="K1" s="3961"/>
      <c r="L1" s="3961"/>
      <c r="M1" s="3961"/>
      <c r="N1" s="3961"/>
      <c r="O1" s="3961"/>
      <c r="P1" s="1471"/>
    </row>
    <row r="2" spans="1:17">
      <c r="A2" s="506"/>
    </row>
    <row r="3" spans="1:17" ht="17.5">
      <c r="A3" s="3867" t="s">
        <v>10</v>
      </c>
      <c r="B3" s="3964" t="s">
        <v>61</v>
      </c>
      <c r="C3" s="3965"/>
      <c r="D3" s="3964" t="s">
        <v>62</v>
      </c>
      <c r="E3" s="3965"/>
      <c r="F3" s="3964" t="s">
        <v>63</v>
      </c>
      <c r="G3" s="3965"/>
      <c r="H3" s="3964" t="s">
        <v>64</v>
      </c>
      <c r="I3" s="3965"/>
      <c r="J3" s="3964" t="s">
        <v>66</v>
      </c>
      <c r="K3" s="3965"/>
      <c r="L3" s="3966" t="s">
        <v>67</v>
      </c>
      <c r="M3" s="3970" t="s">
        <v>68</v>
      </c>
      <c r="N3" s="3966" t="s">
        <v>69</v>
      </c>
      <c r="O3" s="3863" t="s">
        <v>1614</v>
      </c>
      <c r="P3" s="495"/>
    </row>
    <row r="4" spans="1:17" s="239" customFormat="1" ht="17.5">
      <c r="A4" s="3868"/>
      <c r="B4" s="548" t="s">
        <v>65</v>
      </c>
      <c r="C4" s="552" t="s">
        <v>6</v>
      </c>
      <c r="D4" s="548" t="s">
        <v>65</v>
      </c>
      <c r="E4" s="552" t="s">
        <v>6</v>
      </c>
      <c r="F4" s="548" t="s">
        <v>65</v>
      </c>
      <c r="G4" s="552" t="s">
        <v>6</v>
      </c>
      <c r="H4" s="548" t="s">
        <v>65</v>
      </c>
      <c r="I4" s="552" t="s">
        <v>6</v>
      </c>
      <c r="J4" s="548" t="s">
        <v>65</v>
      </c>
      <c r="K4" s="552" t="s">
        <v>6</v>
      </c>
      <c r="L4" s="3969"/>
      <c r="M4" s="3971"/>
      <c r="N4" s="3969"/>
      <c r="O4" s="3864"/>
      <c r="P4" s="495"/>
    </row>
    <row r="5" spans="1:17" s="239" customFormat="1">
      <c r="A5" s="3799" t="s">
        <v>4572</v>
      </c>
      <c r="B5" s="3800">
        <v>3440</v>
      </c>
      <c r="C5" s="3801">
        <v>2915</v>
      </c>
      <c r="D5" s="3800">
        <v>368</v>
      </c>
      <c r="E5" s="3801">
        <v>344</v>
      </c>
      <c r="F5" s="3800">
        <v>1882</v>
      </c>
      <c r="G5" s="3801">
        <v>1685</v>
      </c>
      <c r="H5" s="3800">
        <v>163</v>
      </c>
      <c r="I5" s="3801">
        <v>142</v>
      </c>
      <c r="J5" s="3800">
        <v>2456</v>
      </c>
      <c r="K5" s="3801">
        <v>1982</v>
      </c>
      <c r="L5" s="3802">
        <v>5924</v>
      </c>
      <c r="M5" s="1754">
        <v>171600</v>
      </c>
      <c r="N5" s="3803">
        <f t="shared" ref="N5:N11" si="0">B5+D5+F5+H5+J5</f>
        <v>8309</v>
      </c>
      <c r="O5" s="1860">
        <f t="shared" ref="O5:O11" si="1">N5/M5*1000</f>
        <v>48.420745920745915</v>
      </c>
      <c r="P5" s="125"/>
    </row>
    <row r="6" spans="1:17" s="239" customFormat="1">
      <c r="A6" s="2956" t="s">
        <v>2011</v>
      </c>
      <c r="B6" s="1755">
        <v>185</v>
      </c>
      <c r="C6" s="2957">
        <v>166</v>
      </c>
      <c r="D6" s="2958">
        <v>16</v>
      </c>
      <c r="E6" s="2957">
        <v>14</v>
      </c>
      <c r="F6" s="2958">
        <v>186</v>
      </c>
      <c r="G6" s="2957">
        <v>175</v>
      </c>
      <c r="H6" s="2958">
        <v>2</v>
      </c>
      <c r="I6" s="2957">
        <v>2</v>
      </c>
      <c r="J6" s="2958">
        <v>206</v>
      </c>
      <c r="K6" s="2957">
        <v>171</v>
      </c>
      <c r="L6" s="2958">
        <v>481</v>
      </c>
      <c r="M6" s="2957">
        <v>174704</v>
      </c>
      <c r="N6" s="3804">
        <f t="shared" si="0"/>
        <v>595</v>
      </c>
      <c r="O6" s="1861">
        <f t="shared" si="1"/>
        <v>3.4057606007876178</v>
      </c>
      <c r="P6" s="125"/>
    </row>
    <row r="7" spans="1:17" s="239" customFormat="1" ht="14" customHeight="1">
      <c r="A7" s="2959" t="s">
        <v>1929</v>
      </c>
      <c r="B7" s="1844">
        <v>2733</v>
      </c>
      <c r="C7" s="1845">
        <v>2302</v>
      </c>
      <c r="D7" s="1844">
        <v>249</v>
      </c>
      <c r="E7" s="1845">
        <v>232</v>
      </c>
      <c r="F7" s="1844">
        <v>1501</v>
      </c>
      <c r="G7" s="1845">
        <v>1381</v>
      </c>
      <c r="H7" s="1844">
        <v>227</v>
      </c>
      <c r="I7" s="1845">
        <v>198</v>
      </c>
      <c r="J7" s="1844">
        <v>2141</v>
      </c>
      <c r="K7" s="1845">
        <v>1702</v>
      </c>
      <c r="L7" s="1844">
        <v>4981</v>
      </c>
      <c r="M7" s="1845">
        <v>179331</v>
      </c>
      <c r="N7" s="1849">
        <f t="shared" si="0"/>
        <v>6851</v>
      </c>
      <c r="O7" s="1860">
        <f t="shared" si="1"/>
        <v>38.203099296830999</v>
      </c>
      <c r="P7" s="14"/>
      <c r="Q7" s="495"/>
    </row>
    <row r="8" spans="1:17">
      <c r="A8" s="2960" t="s">
        <v>1579</v>
      </c>
      <c r="B8" s="1846">
        <v>3861</v>
      </c>
      <c r="C8" s="1847">
        <v>3158</v>
      </c>
      <c r="D8" s="1846">
        <v>369</v>
      </c>
      <c r="E8" s="1847">
        <v>336</v>
      </c>
      <c r="F8" s="1846">
        <v>2408</v>
      </c>
      <c r="G8" s="1847">
        <v>2163</v>
      </c>
      <c r="H8" s="1846">
        <v>285</v>
      </c>
      <c r="I8" s="1847">
        <v>239</v>
      </c>
      <c r="J8" s="1846">
        <v>2951</v>
      </c>
      <c r="K8" s="1847">
        <v>2300</v>
      </c>
      <c r="L8" s="1846">
        <v>6832</v>
      </c>
      <c r="M8" s="1847">
        <v>179698</v>
      </c>
      <c r="N8" s="1848">
        <f t="shared" si="0"/>
        <v>9874</v>
      </c>
      <c r="O8" s="1861">
        <f t="shared" si="1"/>
        <v>54.947745662166525</v>
      </c>
      <c r="P8" s="14"/>
    </row>
    <row r="9" spans="1:17">
      <c r="A9" s="2959" t="s">
        <v>941</v>
      </c>
      <c r="B9" s="1844">
        <v>3826</v>
      </c>
      <c r="C9" s="1845">
        <v>3152</v>
      </c>
      <c r="D9" s="1844">
        <v>505</v>
      </c>
      <c r="E9" s="1845">
        <v>482</v>
      </c>
      <c r="F9" s="1844">
        <v>1909</v>
      </c>
      <c r="G9" s="1845">
        <v>1696</v>
      </c>
      <c r="H9" s="1844">
        <v>294</v>
      </c>
      <c r="I9" s="1845">
        <v>249</v>
      </c>
      <c r="J9" s="1844">
        <v>3342</v>
      </c>
      <c r="K9" s="1845">
        <v>2546</v>
      </c>
      <c r="L9" s="1844">
        <v>6729</v>
      </c>
      <c r="M9" s="1845">
        <v>179255</v>
      </c>
      <c r="N9" s="1849">
        <f t="shared" si="0"/>
        <v>9876</v>
      </c>
      <c r="O9" s="1860">
        <f t="shared" si="1"/>
        <v>55.094697497977741</v>
      </c>
      <c r="P9" s="14"/>
    </row>
    <row r="10" spans="1:17">
      <c r="A10" s="2960" t="s">
        <v>897</v>
      </c>
      <c r="B10" s="1846">
        <v>3581</v>
      </c>
      <c r="C10" s="1847">
        <v>2999</v>
      </c>
      <c r="D10" s="1846">
        <v>532</v>
      </c>
      <c r="E10" s="1847">
        <v>491</v>
      </c>
      <c r="F10" s="1846">
        <v>1330</v>
      </c>
      <c r="G10" s="1847">
        <v>1237</v>
      </c>
      <c r="H10" s="1846">
        <v>273</v>
      </c>
      <c r="I10" s="1847">
        <v>232</v>
      </c>
      <c r="J10" s="1846">
        <v>3544</v>
      </c>
      <c r="K10" s="1847">
        <v>2642</v>
      </c>
      <c r="L10" s="1846">
        <v>6305</v>
      </c>
      <c r="M10" s="1847">
        <v>179902</v>
      </c>
      <c r="N10" s="1848">
        <f t="shared" si="0"/>
        <v>9260</v>
      </c>
      <c r="O10" s="1861">
        <f t="shared" si="1"/>
        <v>51.472468343876109</v>
      </c>
      <c r="P10" s="14"/>
    </row>
    <row r="11" spans="1:17">
      <c r="A11" s="2959" t="s">
        <v>744</v>
      </c>
      <c r="B11" s="1844">
        <v>3823</v>
      </c>
      <c r="C11" s="1845">
        <v>3133</v>
      </c>
      <c r="D11" s="1844">
        <v>613</v>
      </c>
      <c r="E11" s="1845">
        <v>570</v>
      </c>
      <c r="F11" s="1844">
        <v>1218</v>
      </c>
      <c r="G11" s="1845">
        <v>1134</v>
      </c>
      <c r="H11" s="1844">
        <v>398</v>
      </c>
      <c r="I11" s="1845">
        <v>305</v>
      </c>
      <c r="J11" s="1844">
        <v>3821</v>
      </c>
      <c r="K11" s="1845">
        <v>2822</v>
      </c>
      <c r="L11" s="1844">
        <v>6527</v>
      </c>
      <c r="M11" s="1845">
        <v>180409</v>
      </c>
      <c r="N11" s="1849">
        <f t="shared" si="0"/>
        <v>9873</v>
      </c>
      <c r="O11" s="1860">
        <f t="shared" si="1"/>
        <v>54.725651159310232</v>
      </c>
      <c r="P11" s="14"/>
    </row>
    <row r="12" spans="1:17">
      <c r="A12" s="2960" t="s">
        <v>51</v>
      </c>
      <c r="B12" s="1846">
        <v>4307</v>
      </c>
      <c r="C12" s="1847">
        <v>3503</v>
      </c>
      <c r="D12" s="1846">
        <v>710</v>
      </c>
      <c r="E12" s="1847">
        <v>641</v>
      </c>
      <c r="F12" s="1846">
        <v>1124</v>
      </c>
      <c r="G12" s="1847">
        <v>1053</v>
      </c>
      <c r="H12" s="1846">
        <v>555</v>
      </c>
      <c r="I12" s="1847">
        <v>441</v>
      </c>
      <c r="J12" s="1846">
        <v>4378</v>
      </c>
      <c r="K12" s="1847">
        <v>3249</v>
      </c>
      <c r="L12" s="1846">
        <v>7201</v>
      </c>
      <c r="M12" s="1847">
        <v>180895</v>
      </c>
      <c r="N12" s="1848">
        <v>11074</v>
      </c>
      <c r="O12" s="1861">
        <v>61.2</v>
      </c>
      <c r="P12" s="14"/>
    </row>
    <row r="13" spans="1:17">
      <c r="A13" s="2959" t="s">
        <v>52</v>
      </c>
      <c r="B13" s="1844">
        <v>4177</v>
      </c>
      <c r="C13" s="1845">
        <v>3353</v>
      </c>
      <c r="D13" s="1844">
        <v>667</v>
      </c>
      <c r="E13" s="1845">
        <v>617</v>
      </c>
      <c r="F13" s="1844">
        <v>1073</v>
      </c>
      <c r="G13" s="1845">
        <v>988</v>
      </c>
      <c r="H13" s="1844">
        <v>370</v>
      </c>
      <c r="I13" s="1845">
        <v>315</v>
      </c>
      <c r="J13" s="1844">
        <v>3897</v>
      </c>
      <c r="K13" s="1845">
        <v>2899</v>
      </c>
      <c r="L13" s="1844">
        <v>6794</v>
      </c>
      <c r="M13" s="1845">
        <v>185273</v>
      </c>
      <c r="N13" s="1849">
        <v>10184</v>
      </c>
      <c r="O13" s="1860">
        <v>55</v>
      </c>
      <c r="P13" s="14"/>
    </row>
    <row r="14" spans="1:17">
      <c r="A14" s="2960" t="s">
        <v>53</v>
      </c>
      <c r="B14" s="1846">
        <v>4529</v>
      </c>
      <c r="C14" s="1847">
        <v>3642</v>
      </c>
      <c r="D14" s="1846">
        <v>847</v>
      </c>
      <c r="E14" s="1847">
        <v>796</v>
      </c>
      <c r="F14" s="1846">
        <v>1139</v>
      </c>
      <c r="G14" s="1847">
        <v>1055</v>
      </c>
      <c r="H14" s="1846">
        <v>468</v>
      </c>
      <c r="I14" s="1847">
        <v>390</v>
      </c>
      <c r="J14" s="1846">
        <v>4431</v>
      </c>
      <c r="K14" s="1847">
        <v>3373</v>
      </c>
      <c r="L14" s="1846">
        <v>7660</v>
      </c>
      <c r="M14" s="1847">
        <v>183251</v>
      </c>
      <c r="N14" s="1848">
        <v>11414</v>
      </c>
      <c r="O14" s="1861">
        <v>62.3</v>
      </c>
      <c r="P14" s="14"/>
    </row>
    <row r="15" spans="1:17">
      <c r="A15" s="2959" t="s">
        <v>36</v>
      </c>
      <c r="B15" s="1844">
        <v>4740</v>
      </c>
      <c r="C15" s="1845">
        <v>3874</v>
      </c>
      <c r="D15" s="1844">
        <v>945</v>
      </c>
      <c r="E15" s="1845">
        <v>864</v>
      </c>
      <c r="F15" s="1844">
        <v>1273</v>
      </c>
      <c r="G15" s="1845">
        <v>1151</v>
      </c>
      <c r="H15" s="1844">
        <v>473</v>
      </c>
      <c r="I15" s="1845">
        <v>411</v>
      </c>
      <c r="J15" s="1844">
        <v>5002</v>
      </c>
      <c r="K15" s="1845">
        <v>3765</v>
      </c>
      <c r="L15" s="1844">
        <v>8271</v>
      </c>
      <c r="M15" s="1845">
        <v>181213</v>
      </c>
      <c r="N15" s="1849">
        <v>12433</v>
      </c>
      <c r="O15" s="1860">
        <v>68.599999999999994</v>
      </c>
      <c r="P15" s="2961"/>
    </row>
    <row r="16" spans="1:17">
      <c r="A16" s="2960" t="s">
        <v>35</v>
      </c>
      <c r="B16" s="1846">
        <v>4731</v>
      </c>
      <c r="C16" s="1847">
        <v>3936</v>
      </c>
      <c r="D16" s="1846">
        <v>880</v>
      </c>
      <c r="E16" s="1847">
        <v>819</v>
      </c>
      <c r="F16" s="1846">
        <v>1348</v>
      </c>
      <c r="G16" s="1847">
        <v>1228</v>
      </c>
      <c r="H16" s="1846">
        <v>579</v>
      </c>
      <c r="I16" s="1847">
        <v>497</v>
      </c>
      <c r="J16" s="1846">
        <v>4820</v>
      </c>
      <c r="K16" s="1847">
        <v>3756</v>
      </c>
      <c r="L16" s="1846">
        <v>8441</v>
      </c>
      <c r="M16" s="1847">
        <v>178208</v>
      </c>
      <c r="N16" s="1848">
        <v>12358</v>
      </c>
      <c r="O16" s="1861">
        <v>69.3</v>
      </c>
      <c r="P16" s="14"/>
    </row>
    <row r="17" spans="1:16">
      <c r="A17" s="3513" t="s">
        <v>34</v>
      </c>
      <c r="B17" s="1850">
        <v>2541</v>
      </c>
      <c r="C17" s="3805">
        <v>2153</v>
      </c>
      <c r="D17" s="1850">
        <v>819</v>
      </c>
      <c r="E17" s="3805">
        <v>771</v>
      </c>
      <c r="F17" s="1850">
        <v>1357</v>
      </c>
      <c r="G17" s="3805">
        <v>1257</v>
      </c>
      <c r="H17" s="1850">
        <v>494</v>
      </c>
      <c r="I17" s="3805">
        <v>428</v>
      </c>
      <c r="J17" s="1850">
        <v>6285</v>
      </c>
      <c r="K17" s="3805">
        <v>4789</v>
      </c>
      <c r="L17" s="1850">
        <v>7879</v>
      </c>
      <c r="M17" s="1852">
        <v>178649</v>
      </c>
      <c r="N17" s="3806">
        <v>11496</v>
      </c>
      <c r="O17" s="1862">
        <v>64.3</v>
      </c>
      <c r="P17" s="14"/>
    </row>
    <row r="18" spans="1:16">
      <c r="A18" s="3474" t="s">
        <v>33</v>
      </c>
      <c r="B18" s="1775">
        <v>3224</v>
      </c>
      <c r="C18" s="3807">
        <v>2624</v>
      </c>
      <c r="D18" s="1775">
        <v>993</v>
      </c>
      <c r="E18" s="3807">
        <v>912</v>
      </c>
      <c r="F18" s="1775">
        <v>1668</v>
      </c>
      <c r="G18" s="3807">
        <v>1514</v>
      </c>
      <c r="H18" s="1775">
        <v>833</v>
      </c>
      <c r="I18" s="3807">
        <v>703</v>
      </c>
      <c r="J18" s="1775">
        <v>7767</v>
      </c>
      <c r="K18" s="3807">
        <v>5669</v>
      </c>
      <c r="L18" s="1775">
        <v>9383</v>
      </c>
      <c r="M18" s="1855">
        <v>177871</v>
      </c>
      <c r="N18" s="3510">
        <v>14485</v>
      </c>
      <c r="O18" s="3808">
        <v>81.400000000000006</v>
      </c>
      <c r="P18" s="14"/>
    </row>
    <row r="19" spans="1:16">
      <c r="A19" s="3768" t="s">
        <v>32</v>
      </c>
      <c r="B19" s="1773">
        <v>3375</v>
      </c>
      <c r="C19" s="3809">
        <v>2766</v>
      </c>
      <c r="D19" s="1773">
        <v>1022</v>
      </c>
      <c r="E19" s="3809">
        <v>952</v>
      </c>
      <c r="F19" s="1773">
        <v>1462</v>
      </c>
      <c r="G19" s="3809">
        <v>1331</v>
      </c>
      <c r="H19" s="1773">
        <v>745</v>
      </c>
      <c r="I19" s="3809">
        <v>625</v>
      </c>
      <c r="J19" s="1773">
        <v>7976</v>
      </c>
      <c r="K19" s="3809">
        <v>5783</v>
      </c>
      <c r="L19" s="1773">
        <v>9475</v>
      </c>
      <c r="M19" s="1858">
        <v>178369</v>
      </c>
      <c r="N19" s="3511">
        <v>14580</v>
      </c>
      <c r="O19" s="3810">
        <v>81.7</v>
      </c>
      <c r="P19" s="14"/>
    </row>
    <row r="20" spans="1:16">
      <c r="A20" s="3474" t="s">
        <v>31</v>
      </c>
      <c r="B20" s="1775">
        <v>3528</v>
      </c>
      <c r="C20" s="3807">
        <v>2894</v>
      </c>
      <c r="D20" s="1775">
        <v>1172</v>
      </c>
      <c r="E20" s="3807">
        <v>1077</v>
      </c>
      <c r="F20" s="1775">
        <v>1546</v>
      </c>
      <c r="G20" s="3807">
        <v>1386</v>
      </c>
      <c r="H20" s="1775">
        <v>1092</v>
      </c>
      <c r="I20" s="3807">
        <v>870</v>
      </c>
      <c r="J20" s="1775">
        <v>8828</v>
      </c>
      <c r="K20" s="3807">
        <v>6330</v>
      </c>
      <c r="L20" s="1775">
        <v>9999</v>
      </c>
      <c r="M20" s="1855">
        <v>179234</v>
      </c>
      <c r="N20" s="3510">
        <v>16166</v>
      </c>
      <c r="O20" s="3808">
        <v>90.2</v>
      </c>
      <c r="P20" s="14"/>
    </row>
    <row r="21" spans="1:16">
      <c r="A21" s="3768" t="s">
        <v>30</v>
      </c>
      <c r="B21" s="1773">
        <v>3350</v>
      </c>
      <c r="C21" s="3809">
        <v>2762</v>
      </c>
      <c r="D21" s="1773">
        <v>867</v>
      </c>
      <c r="E21" s="3809">
        <v>820</v>
      </c>
      <c r="F21" s="1773">
        <v>1604</v>
      </c>
      <c r="G21" s="3809">
        <v>1440</v>
      </c>
      <c r="H21" s="1773">
        <v>722</v>
      </c>
      <c r="I21" s="3809">
        <v>597</v>
      </c>
      <c r="J21" s="1773">
        <v>7999</v>
      </c>
      <c r="K21" s="3809">
        <v>5920</v>
      </c>
      <c r="L21" s="1773">
        <v>9580</v>
      </c>
      <c r="M21" s="1858">
        <v>181406</v>
      </c>
      <c r="N21" s="3511">
        <v>14542</v>
      </c>
      <c r="O21" s="3810">
        <v>80.2</v>
      </c>
      <c r="P21" s="14"/>
    </row>
    <row r="22" spans="1:16">
      <c r="A22" s="3474" t="s">
        <v>29</v>
      </c>
      <c r="B22" s="1775">
        <v>3022</v>
      </c>
      <c r="C22" s="3807">
        <v>2565</v>
      </c>
      <c r="D22" s="1775">
        <v>858</v>
      </c>
      <c r="E22" s="3807">
        <v>797</v>
      </c>
      <c r="F22" s="1775">
        <v>1821</v>
      </c>
      <c r="G22" s="3807">
        <v>1603</v>
      </c>
      <c r="H22" s="1775">
        <v>723</v>
      </c>
      <c r="I22" s="3807">
        <v>564</v>
      </c>
      <c r="J22" s="1775">
        <v>7647</v>
      </c>
      <c r="K22" s="3807">
        <v>5707</v>
      </c>
      <c r="L22" s="1775">
        <v>9297</v>
      </c>
      <c r="M22" s="1855">
        <v>181897</v>
      </c>
      <c r="N22" s="3510">
        <v>14071</v>
      </c>
      <c r="O22" s="3808">
        <v>77.400000000000006</v>
      </c>
      <c r="P22" s="14"/>
    </row>
    <row r="23" spans="1:16">
      <c r="A23" s="3768" t="s">
        <v>28</v>
      </c>
      <c r="B23" s="1773">
        <v>2857</v>
      </c>
      <c r="C23" s="3809">
        <v>2594</v>
      </c>
      <c r="D23" s="1773">
        <v>775</v>
      </c>
      <c r="E23" s="3809">
        <v>723</v>
      </c>
      <c r="F23" s="1773">
        <v>1854</v>
      </c>
      <c r="G23" s="3809">
        <v>1616</v>
      </c>
      <c r="H23" s="1773">
        <v>619</v>
      </c>
      <c r="I23" s="3809">
        <v>527</v>
      </c>
      <c r="J23" s="1773">
        <v>7465</v>
      </c>
      <c r="K23" s="3809">
        <v>5456</v>
      </c>
      <c r="L23" s="1773">
        <v>9024</v>
      </c>
      <c r="M23" s="1858">
        <v>182434</v>
      </c>
      <c r="N23" s="3511">
        <v>13570</v>
      </c>
      <c r="O23" s="3810">
        <v>74.400000000000006</v>
      </c>
      <c r="P23" s="14"/>
    </row>
    <row r="24" spans="1:16">
      <c r="A24" s="3474" t="s">
        <v>27</v>
      </c>
      <c r="B24" s="1775">
        <v>3412</v>
      </c>
      <c r="C24" s="3807">
        <v>2837</v>
      </c>
      <c r="D24" s="1775">
        <v>853</v>
      </c>
      <c r="E24" s="3807">
        <v>790</v>
      </c>
      <c r="F24" s="1775">
        <v>2246</v>
      </c>
      <c r="G24" s="3807">
        <v>1804</v>
      </c>
      <c r="H24" s="1775">
        <v>571</v>
      </c>
      <c r="I24" s="3807">
        <v>479</v>
      </c>
      <c r="J24" s="1775">
        <v>10064</v>
      </c>
      <c r="K24" s="3807">
        <v>6764</v>
      </c>
      <c r="L24" s="1775">
        <v>10169</v>
      </c>
      <c r="M24" s="1855">
        <v>182798</v>
      </c>
      <c r="N24" s="3510">
        <v>17146</v>
      </c>
      <c r="O24" s="3808">
        <v>93.8</v>
      </c>
      <c r="P24" s="14"/>
    </row>
    <row r="25" spans="1:16">
      <c r="A25" s="3768" t="s">
        <v>26</v>
      </c>
      <c r="B25" s="1773">
        <v>2710</v>
      </c>
      <c r="C25" s="3809">
        <v>1820</v>
      </c>
      <c r="D25" s="1773">
        <v>731</v>
      </c>
      <c r="E25" s="3809">
        <v>535</v>
      </c>
      <c r="F25" s="1773">
        <v>1958</v>
      </c>
      <c r="G25" s="3809">
        <v>1356</v>
      </c>
      <c r="H25" s="1773">
        <v>423</v>
      </c>
      <c r="I25" s="3809">
        <v>260</v>
      </c>
      <c r="J25" s="1773">
        <v>7523</v>
      </c>
      <c r="K25" s="3809">
        <v>4979</v>
      </c>
      <c r="L25" s="1773">
        <v>8950</v>
      </c>
      <c r="M25" s="1858">
        <v>183629</v>
      </c>
      <c r="N25" s="3511">
        <v>13345</v>
      </c>
      <c r="O25" s="3810">
        <v>72.7</v>
      </c>
      <c r="P25" s="14"/>
    </row>
    <row r="26" spans="1:16">
      <c r="A26" s="3474" t="s">
        <v>25</v>
      </c>
      <c r="B26" s="1775">
        <v>2754</v>
      </c>
      <c r="C26" s="3807">
        <v>1531</v>
      </c>
      <c r="D26" s="1775">
        <v>841</v>
      </c>
      <c r="E26" s="3807">
        <v>537</v>
      </c>
      <c r="F26" s="1775">
        <v>2538</v>
      </c>
      <c r="G26" s="3807">
        <v>1435</v>
      </c>
      <c r="H26" s="1775">
        <v>0</v>
      </c>
      <c r="I26" s="3807">
        <v>0</v>
      </c>
      <c r="J26" s="1775">
        <v>11356</v>
      </c>
      <c r="K26" s="3807">
        <v>6473</v>
      </c>
      <c r="L26" s="1775">
        <v>9976</v>
      </c>
      <c r="M26" s="1855">
        <v>183520</v>
      </c>
      <c r="N26" s="3510">
        <v>17489</v>
      </c>
      <c r="O26" s="3808">
        <v>95.3</v>
      </c>
      <c r="P26" s="14"/>
    </row>
    <row r="27" spans="1:16">
      <c r="A27" s="3768" t="s">
        <v>24</v>
      </c>
      <c r="B27" s="1773">
        <v>2956</v>
      </c>
      <c r="C27" s="3809">
        <v>1631</v>
      </c>
      <c r="D27" s="1773">
        <v>918</v>
      </c>
      <c r="E27" s="3809">
        <v>610</v>
      </c>
      <c r="F27" s="1773">
        <v>2826</v>
      </c>
      <c r="G27" s="3809">
        <v>1597</v>
      </c>
      <c r="H27" s="1773">
        <v>1</v>
      </c>
      <c r="I27" s="3809">
        <v>1</v>
      </c>
      <c r="J27" s="1773">
        <v>12580</v>
      </c>
      <c r="K27" s="3809">
        <v>6851</v>
      </c>
      <c r="L27" s="1773">
        <v>10690</v>
      </c>
      <c r="M27" s="1858">
        <v>185036</v>
      </c>
      <c r="N27" s="3511">
        <v>19281</v>
      </c>
      <c r="O27" s="3810">
        <v>104.2</v>
      </c>
      <c r="P27" s="14"/>
    </row>
    <row r="28" spans="1:16">
      <c r="A28" s="3474" t="s">
        <v>23</v>
      </c>
      <c r="B28" s="1775">
        <v>2879</v>
      </c>
      <c r="C28" s="3807">
        <v>1644</v>
      </c>
      <c r="D28" s="1775">
        <v>968</v>
      </c>
      <c r="E28" s="3807">
        <v>631</v>
      </c>
      <c r="F28" s="1775">
        <v>3494</v>
      </c>
      <c r="G28" s="3807">
        <v>1984</v>
      </c>
      <c r="H28" s="1775">
        <v>4</v>
      </c>
      <c r="I28" s="3807">
        <v>4</v>
      </c>
      <c r="J28" s="1775">
        <v>13491</v>
      </c>
      <c r="K28" s="3807">
        <v>7584</v>
      </c>
      <c r="L28" s="1775">
        <v>11847</v>
      </c>
      <c r="M28" s="1855">
        <v>187395</v>
      </c>
      <c r="N28" s="3510">
        <v>20836</v>
      </c>
      <c r="O28" s="3808">
        <v>111.2</v>
      </c>
      <c r="P28" s="14"/>
    </row>
    <row r="29" spans="1:16">
      <c r="A29" s="3811" t="s">
        <v>22</v>
      </c>
      <c r="B29" s="3812">
        <v>3086</v>
      </c>
      <c r="C29" s="3813">
        <v>1720</v>
      </c>
      <c r="D29" s="3812">
        <v>898</v>
      </c>
      <c r="E29" s="3813">
        <v>563</v>
      </c>
      <c r="F29" s="3812">
        <v>4273</v>
      </c>
      <c r="G29" s="3813">
        <v>2124</v>
      </c>
      <c r="H29" s="3812">
        <v>28</v>
      </c>
      <c r="I29" s="3813">
        <v>15</v>
      </c>
      <c r="J29" s="3812">
        <v>14368</v>
      </c>
      <c r="K29" s="3813">
        <v>7947</v>
      </c>
      <c r="L29" s="3812">
        <v>12352</v>
      </c>
      <c r="M29" s="3814">
        <v>189281</v>
      </c>
      <c r="N29" s="3815">
        <v>22653</v>
      </c>
      <c r="O29" s="3816">
        <v>119.7</v>
      </c>
      <c r="P29" s="14"/>
    </row>
    <row r="30" spans="1:16" ht="14.25" customHeight="1">
      <c r="A30" s="3973" t="s">
        <v>1930</v>
      </c>
      <c r="B30" s="3973"/>
      <c r="C30" s="3973"/>
      <c r="D30" s="3973"/>
      <c r="E30" s="3973"/>
      <c r="F30" s="3973"/>
      <c r="G30" s="3973"/>
      <c r="H30" s="3973"/>
      <c r="I30" s="3973"/>
      <c r="J30" s="3973"/>
      <c r="K30" s="3973"/>
      <c r="L30" s="3973"/>
      <c r="M30" s="3973"/>
      <c r="N30" s="3973"/>
      <c r="O30" s="3973"/>
    </row>
    <row r="31" spans="1:16" ht="14.25" customHeight="1">
      <c r="A31" s="16"/>
    </row>
    <row r="32" spans="1:16" ht="18" customHeight="1">
      <c r="A32" s="3974" t="s">
        <v>70</v>
      </c>
      <c r="B32" s="3975"/>
      <c r="C32" s="3975"/>
      <c r="D32" s="3975"/>
      <c r="E32" s="3975"/>
      <c r="F32" s="3975"/>
      <c r="G32" s="3975"/>
      <c r="H32" s="3975"/>
      <c r="I32" s="3975"/>
      <c r="J32" s="3975"/>
      <c r="K32" s="3975"/>
      <c r="L32" s="3975"/>
      <c r="M32" s="3975"/>
      <c r="N32" s="3975"/>
      <c r="O32" s="3976"/>
    </row>
    <row r="33" spans="1:15" ht="18" customHeight="1">
      <c r="A33" s="3986" t="s">
        <v>71</v>
      </c>
      <c r="B33" s="3967"/>
      <c r="C33" s="3967" t="s">
        <v>72</v>
      </c>
      <c r="D33" s="3967"/>
      <c r="E33" s="3967"/>
      <c r="F33" s="3967"/>
      <c r="G33" s="3967"/>
      <c r="H33" s="3967"/>
      <c r="I33" s="3967"/>
      <c r="J33" s="3967"/>
      <c r="K33" s="3967"/>
      <c r="L33" s="3967"/>
      <c r="M33" s="3967"/>
      <c r="N33" s="3967"/>
      <c r="O33" s="3968"/>
    </row>
    <row r="34" spans="1:15">
      <c r="A34" s="3982" t="s">
        <v>61</v>
      </c>
      <c r="B34" s="3982"/>
      <c r="C34" s="3983" t="s">
        <v>73</v>
      </c>
      <c r="D34" s="3984"/>
      <c r="E34" s="3984"/>
      <c r="F34" s="3984"/>
      <c r="G34" s="3984"/>
      <c r="H34" s="3984"/>
      <c r="I34" s="3984"/>
      <c r="J34" s="3984"/>
      <c r="K34" s="3984"/>
      <c r="L34" s="3984"/>
      <c r="M34" s="3984"/>
      <c r="N34" s="3984"/>
      <c r="O34" s="3985"/>
    </row>
    <row r="35" spans="1:15" ht="30" customHeight="1">
      <c r="A35" s="3977" t="s">
        <v>62</v>
      </c>
      <c r="B35" s="3977"/>
      <c r="C35" s="3978" t="s">
        <v>74</v>
      </c>
      <c r="D35" s="3979"/>
      <c r="E35" s="3979"/>
      <c r="F35" s="3979"/>
      <c r="G35" s="3979"/>
      <c r="H35" s="3979"/>
      <c r="I35" s="3979"/>
      <c r="J35" s="3979"/>
      <c r="K35" s="3979"/>
      <c r="L35" s="3979"/>
      <c r="M35" s="3979"/>
      <c r="N35" s="3979"/>
      <c r="O35" s="3980"/>
    </row>
    <row r="36" spans="1:15" ht="26" customHeight="1">
      <c r="A36" s="3977" t="s">
        <v>63</v>
      </c>
      <c r="B36" s="3977"/>
      <c r="C36" s="3978" t="s">
        <v>75</v>
      </c>
      <c r="D36" s="3979"/>
      <c r="E36" s="3979"/>
      <c r="F36" s="3979"/>
      <c r="G36" s="3979"/>
      <c r="H36" s="3979"/>
      <c r="I36" s="3979"/>
      <c r="J36" s="3979"/>
      <c r="K36" s="3979"/>
      <c r="L36" s="3979"/>
      <c r="M36" s="3979"/>
      <c r="N36" s="3979"/>
      <c r="O36" s="3980"/>
    </row>
    <row r="37" spans="1:15">
      <c r="A37" s="3977" t="s">
        <v>64</v>
      </c>
      <c r="B37" s="3977"/>
      <c r="C37" s="3978" t="s">
        <v>76</v>
      </c>
      <c r="D37" s="3979"/>
      <c r="E37" s="3979"/>
      <c r="F37" s="3979"/>
      <c r="G37" s="3979"/>
      <c r="H37" s="3979"/>
      <c r="I37" s="3979"/>
      <c r="J37" s="3979"/>
      <c r="K37" s="3979"/>
      <c r="L37" s="3979"/>
      <c r="M37" s="3979"/>
      <c r="N37" s="3979"/>
      <c r="O37" s="3980"/>
    </row>
    <row r="38" spans="1:15">
      <c r="A38" s="3977" t="s">
        <v>77</v>
      </c>
      <c r="B38" s="3977"/>
      <c r="C38" s="3978" t="s">
        <v>78</v>
      </c>
      <c r="D38" s="3979"/>
      <c r="E38" s="3979"/>
      <c r="F38" s="3979"/>
      <c r="G38" s="3979"/>
      <c r="H38" s="3979"/>
      <c r="I38" s="3979"/>
      <c r="J38" s="3979"/>
      <c r="K38" s="3979"/>
      <c r="L38" s="3979"/>
      <c r="M38" s="3979"/>
      <c r="N38" s="3979"/>
      <c r="O38" s="3980"/>
    </row>
    <row r="39" spans="1:15" ht="14.5">
      <c r="A39" s="3981" t="s">
        <v>712</v>
      </c>
      <c r="B39" s="3981"/>
      <c r="C39" s="3981"/>
      <c r="D39" s="3981"/>
      <c r="E39" s="3981"/>
      <c r="F39" s="3981"/>
      <c r="G39" s="3981"/>
      <c r="H39" s="3981"/>
      <c r="I39" s="3981"/>
      <c r="J39" s="3981"/>
      <c r="K39" s="3981"/>
      <c r="L39" s="3981"/>
      <c r="M39" s="3981"/>
      <c r="N39" s="3981"/>
      <c r="O39" s="3981"/>
    </row>
    <row r="40" spans="1:15">
      <c r="A40" s="3972"/>
      <c r="B40" s="3972"/>
    </row>
    <row r="41" spans="1:15">
      <c r="A41" s="3832" t="s">
        <v>1269</v>
      </c>
      <c r="B41" s="3832"/>
      <c r="C41" s="3832"/>
      <c r="D41" s="3832"/>
      <c r="E41" s="3832"/>
      <c r="F41" s="3832"/>
      <c r="G41" s="3832"/>
      <c r="H41" s="3832"/>
      <c r="I41" s="3832"/>
      <c r="J41" s="3832"/>
      <c r="K41" s="3832"/>
      <c r="L41" s="3832"/>
      <c r="M41" s="3832"/>
      <c r="N41" s="3832"/>
      <c r="O41" s="3832"/>
    </row>
    <row r="42" spans="1:15">
      <c r="A42" s="16"/>
    </row>
  </sheetData>
  <mergeCells count="28">
    <mergeCell ref="A40:B40"/>
    <mergeCell ref="A41:O41"/>
    <mergeCell ref="A30:O30"/>
    <mergeCell ref="A32:O32"/>
    <mergeCell ref="A38:B38"/>
    <mergeCell ref="C38:O38"/>
    <mergeCell ref="A39:O39"/>
    <mergeCell ref="A35:B35"/>
    <mergeCell ref="C35:O35"/>
    <mergeCell ref="C36:O36"/>
    <mergeCell ref="A37:B37"/>
    <mergeCell ref="C37:O37"/>
    <mergeCell ref="A34:B34"/>
    <mergeCell ref="C34:O34"/>
    <mergeCell ref="A36:B36"/>
    <mergeCell ref="A33:B33"/>
    <mergeCell ref="C33:O33"/>
    <mergeCell ref="A1:O1"/>
    <mergeCell ref="J3:K3"/>
    <mergeCell ref="L3:L4"/>
    <mergeCell ref="M3:M4"/>
    <mergeCell ref="N3:N4"/>
    <mergeCell ref="A3:A4"/>
    <mergeCell ref="B3:C3"/>
    <mergeCell ref="D3:E3"/>
    <mergeCell ref="F3:G3"/>
    <mergeCell ref="H3:I3"/>
    <mergeCell ref="O3:O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38"/>
  <sheetViews>
    <sheetView workbookViewId="0">
      <selection activeCell="I3" sqref="I3"/>
    </sheetView>
  </sheetViews>
  <sheetFormatPr defaultColWidth="9" defaultRowHeight="14"/>
  <cols>
    <col min="1" max="1" width="16.58203125" style="17" customWidth="1"/>
    <col min="2" max="3" width="17.5" style="17" customWidth="1"/>
    <col min="4" max="4" width="9" style="17"/>
    <col min="5" max="5" width="9" style="14"/>
    <col min="6" max="16384" width="9" style="17"/>
  </cols>
  <sheetData>
    <row r="1" spans="1:5" ht="32.5">
      <c r="A1" s="3961" t="s">
        <v>4378</v>
      </c>
      <c r="B1" s="3961"/>
      <c r="C1" s="3961"/>
      <c r="D1" s="1477"/>
    </row>
    <row r="2" spans="1:5">
      <c r="A2" s="16"/>
    </row>
    <row r="3" spans="1:5" ht="32.5">
      <c r="A3" s="1728" t="s">
        <v>10</v>
      </c>
      <c r="B3" s="500" t="s">
        <v>91</v>
      </c>
      <c r="C3" s="501" t="s">
        <v>92</v>
      </c>
      <c r="E3" s="896"/>
    </row>
    <row r="4" spans="1:5" ht="15" customHeight="1">
      <c r="A4" s="356" t="s">
        <v>4379</v>
      </c>
      <c r="B4" s="3510">
        <v>37</v>
      </c>
      <c r="C4" s="1872">
        <v>12213</v>
      </c>
      <c r="E4" s="17"/>
    </row>
    <row r="5" spans="1:5" ht="15" customHeight="1">
      <c r="A5" s="1722" t="s">
        <v>4380</v>
      </c>
      <c r="B5" s="1865">
        <v>37</v>
      </c>
      <c r="C5" s="3511">
        <v>11877</v>
      </c>
      <c r="E5" s="896"/>
    </row>
    <row r="6" spans="1:5" ht="15" customHeight="1">
      <c r="A6" s="1716" t="s">
        <v>4381</v>
      </c>
      <c r="B6" s="3512">
        <v>36</v>
      </c>
      <c r="C6" s="1867">
        <v>11546</v>
      </c>
    </row>
    <row r="7" spans="1:5" ht="15" customHeight="1">
      <c r="A7" s="3513" t="s">
        <v>4382</v>
      </c>
      <c r="B7" s="1850">
        <v>37</v>
      </c>
      <c r="C7" s="3514">
        <v>11160</v>
      </c>
    </row>
    <row r="8" spans="1:5" ht="15" customHeight="1">
      <c r="A8" s="1679" t="s">
        <v>4383</v>
      </c>
      <c r="B8" s="1535">
        <v>36</v>
      </c>
      <c r="C8" s="1869">
        <v>10634</v>
      </c>
    </row>
    <row r="9" spans="1:5" ht="15" customHeight="1">
      <c r="A9" s="3513" t="s">
        <v>4384</v>
      </c>
      <c r="B9" s="1850">
        <v>34</v>
      </c>
      <c r="C9" s="3514">
        <v>10422</v>
      </c>
    </row>
    <row r="10" spans="1:5" ht="15" customHeight="1">
      <c r="A10" s="3515" t="s">
        <v>4385</v>
      </c>
      <c r="B10" s="1774">
        <v>34</v>
      </c>
      <c r="C10" s="3516">
        <v>10413</v>
      </c>
    </row>
    <row r="11" spans="1:5" ht="15" customHeight="1">
      <c r="A11" s="1205" t="s">
        <v>4386</v>
      </c>
      <c r="B11" s="1773">
        <v>33</v>
      </c>
      <c r="C11" s="1871">
        <v>9797</v>
      </c>
    </row>
    <row r="12" spans="1:5" ht="15" customHeight="1">
      <c r="A12" s="135" t="s">
        <v>4387</v>
      </c>
      <c r="B12" s="1775">
        <v>32</v>
      </c>
      <c r="C12" s="1872">
        <v>9593</v>
      </c>
    </row>
    <row r="13" spans="1:5" ht="15" customHeight="1">
      <c r="A13" s="1205" t="s">
        <v>4388</v>
      </c>
      <c r="B13" s="1773">
        <v>31</v>
      </c>
      <c r="C13" s="1871">
        <v>9109</v>
      </c>
    </row>
    <row r="14" spans="1:5" ht="15" customHeight="1">
      <c r="A14" s="135" t="s">
        <v>4389</v>
      </c>
      <c r="B14" s="1775">
        <v>31</v>
      </c>
      <c r="C14" s="1872">
        <v>8202</v>
      </c>
    </row>
    <row r="15" spans="1:5" ht="15" customHeight="1">
      <c r="A15" s="1205" t="s">
        <v>4390</v>
      </c>
      <c r="B15" s="1773">
        <v>31</v>
      </c>
      <c r="C15" s="1871">
        <v>7819</v>
      </c>
    </row>
    <row r="16" spans="1:5" ht="15" customHeight="1">
      <c r="A16" s="135" t="s">
        <v>4391</v>
      </c>
      <c r="B16" s="1775">
        <v>31</v>
      </c>
      <c r="C16" s="1872">
        <v>7373</v>
      </c>
    </row>
    <row r="17" spans="1:3" ht="15" customHeight="1">
      <c r="A17" s="1205" t="s">
        <v>4392</v>
      </c>
      <c r="B17" s="1773">
        <v>28</v>
      </c>
      <c r="C17" s="1871">
        <v>6003</v>
      </c>
    </row>
    <row r="18" spans="1:3" ht="15" customHeight="1">
      <c r="A18" s="135" t="s">
        <v>4393</v>
      </c>
      <c r="B18" s="1775">
        <v>27</v>
      </c>
      <c r="C18" s="1872">
        <v>5678</v>
      </c>
    </row>
    <row r="19" spans="1:3" ht="15" customHeight="1">
      <c r="A19" s="1205" t="s">
        <v>4394</v>
      </c>
      <c r="B19" s="1773">
        <v>27</v>
      </c>
      <c r="C19" s="1871">
        <v>5596</v>
      </c>
    </row>
    <row r="20" spans="1:3" ht="15" customHeight="1">
      <c r="A20" s="135" t="s">
        <v>4395</v>
      </c>
      <c r="B20" s="1775">
        <v>27</v>
      </c>
      <c r="C20" s="1872">
        <v>5167</v>
      </c>
    </row>
    <row r="21" spans="1:3" ht="15" customHeight="1">
      <c r="A21" s="1205" t="s">
        <v>4396</v>
      </c>
      <c r="B21" s="1773">
        <v>26</v>
      </c>
      <c r="C21" s="1871">
        <v>4502</v>
      </c>
    </row>
    <row r="22" spans="1:3" ht="15" customHeight="1">
      <c r="A22" s="135" t="s">
        <v>4397</v>
      </c>
      <c r="B22" s="1775">
        <v>25</v>
      </c>
      <c r="C22" s="1872">
        <v>3350</v>
      </c>
    </row>
    <row r="23" spans="1:3" ht="15" customHeight="1">
      <c r="A23" s="1205" t="s">
        <v>4398</v>
      </c>
      <c r="B23" s="1773">
        <v>22</v>
      </c>
      <c r="C23" s="1871">
        <v>3066</v>
      </c>
    </row>
    <row r="24" spans="1:3" ht="15" customHeight="1">
      <c r="A24" s="135" t="s">
        <v>4399</v>
      </c>
      <c r="B24" s="1775">
        <v>6</v>
      </c>
      <c r="C24" s="1872">
        <v>1341</v>
      </c>
    </row>
    <row r="25" spans="1:3" ht="15" customHeight="1">
      <c r="A25" s="1205" t="s">
        <v>4400</v>
      </c>
      <c r="B25" s="1773">
        <v>2</v>
      </c>
      <c r="C25" s="1871">
        <v>784</v>
      </c>
    </row>
    <row r="26" spans="1:3" ht="15" customHeight="1">
      <c r="A26" s="135" t="s">
        <v>4401</v>
      </c>
      <c r="B26" s="1775">
        <v>2</v>
      </c>
      <c r="C26" s="1872">
        <v>835</v>
      </c>
    </row>
    <row r="27" spans="1:3" ht="15" customHeight="1">
      <c r="A27" s="1205" t="s">
        <v>4402</v>
      </c>
      <c r="B27" s="1773">
        <v>2</v>
      </c>
      <c r="C27" s="1871">
        <v>808</v>
      </c>
    </row>
    <row r="28" spans="1:3" ht="15" customHeight="1">
      <c r="A28" s="135" t="s">
        <v>4403</v>
      </c>
      <c r="B28" s="1775">
        <v>2</v>
      </c>
      <c r="C28" s="1872">
        <v>844</v>
      </c>
    </row>
    <row r="29" spans="1:3" ht="15" customHeight="1">
      <c r="A29" s="1205" t="s">
        <v>4404</v>
      </c>
      <c r="B29" s="1773">
        <v>2</v>
      </c>
      <c r="C29" s="1871">
        <v>746</v>
      </c>
    </row>
    <row r="30" spans="1:3" ht="15" customHeight="1">
      <c r="A30" s="135" t="s">
        <v>4405</v>
      </c>
      <c r="B30" s="1775">
        <v>2</v>
      </c>
      <c r="C30" s="1872">
        <v>708</v>
      </c>
    </row>
    <row r="32" spans="1:3" ht="29" customHeight="1">
      <c r="A32" s="3853" t="s">
        <v>1581</v>
      </c>
      <c r="B32" s="3853"/>
      <c r="C32" s="3853"/>
    </row>
    <row r="33" spans="1:3">
      <c r="A33" s="3507"/>
      <c r="B33" s="3507"/>
      <c r="C33" s="3507"/>
    </row>
    <row r="34" spans="1:3" ht="102" customHeight="1">
      <c r="A34" s="3987" t="s">
        <v>93</v>
      </c>
      <c r="B34" s="3987"/>
      <c r="C34" s="3987"/>
    </row>
    <row r="35" spans="1:3">
      <c r="A35" s="3509"/>
      <c r="B35" s="3509"/>
      <c r="C35" s="3509"/>
    </row>
    <row r="36" spans="1:3" ht="165.75" customHeight="1">
      <c r="A36" s="3987" t="s">
        <v>94</v>
      </c>
      <c r="B36" s="3987"/>
      <c r="C36" s="3987"/>
    </row>
    <row r="37" spans="1:3">
      <c r="A37" s="479"/>
      <c r="B37" s="479"/>
      <c r="C37" s="479"/>
    </row>
    <row r="38" spans="1:3">
      <c r="A38" s="16"/>
    </row>
  </sheetData>
  <mergeCells count="4">
    <mergeCell ref="A36:C36"/>
    <mergeCell ref="A1:C1"/>
    <mergeCell ref="A32:C32"/>
    <mergeCell ref="A34:C34"/>
  </mergeCells>
  <pageMargins left="0.7" right="0.7" top="0" bottom="0"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42"/>
  <sheetViews>
    <sheetView workbookViewId="0">
      <selection sqref="A1:XFD1048576"/>
    </sheetView>
  </sheetViews>
  <sheetFormatPr defaultRowHeight="14"/>
  <cols>
    <col min="1" max="1" width="55.4140625" style="3508" customWidth="1"/>
    <col min="2" max="2" width="11.5" style="3508" customWidth="1"/>
    <col min="3" max="3" width="12" style="557" customWidth="1"/>
    <col min="4" max="4" width="10" style="3508" customWidth="1"/>
    <col min="5" max="5" width="12" style="3508" customWidth="1"/>
    <col min="6" max="6" width="57.33203125" style="1654" customWidth="1"/>
    <col min="7" max="7" width="8.6640625" style="3508"/>
    <col min="8" max="8" width="8.6640625" style="322"/>
    <col min="9" max="16384" width="8.6640625" style="3508"/>
  </cols>
  <sheetData>
    <row r="1" spans="1:7" ht="25">
      <c r="A1" s="3988" t="s">
        <v>4406</v>
      </c>
      <c r="B1" s="3989"/>
      <c r="C1" s="3989"/>
      <c r="D1" s="3989"/>
      <c r="E1" s="3989"/>
      <c r="F1" s="3989"/>
      <c r="G1" s="1480"/>
    </row>
    <row r="3" spans="1:7" ht="38" customHeight="1">
      <c r="A3" s="3517" t="s">
        <v>123</v>
      </c>
      <c r="B3" s="3518" t="s">
        <v>1582</v>
      </c>
      <c r="C3" s="3519" t="s">
        <v>1243</v>
      </c>
      <c r="D3" s="3520" t="s">
        <v>124</v>
      </c>
      <c r="E3" s="3519" t="s">
        <v>68</v>
      </c>
      <c r="F3" s="3519" t="s">
        <v>125</v>
      </c>
    </row>
    <row r="4" spans="1:7" ht="16" customHeight="1">
      <c r="A4" s="1729" t="s">
        <v>1931</v>
      </c>
      <c r="B4" s="2505" t="s">
        <v>116</v>
      </c>
      <c r="C4" s="1704">
        <v>2016</v>
      </c>
      <c r="D4" s="3521" t="s">
        <v>132</v>
      </c>
      <c r="E4" s="3522">
        <v>172</v>
      </c>
      <c r="F4" s="1706" t="s">
        <v>1583</v>
      </c>
    </row>
    <row r="5" spans="1:7" ht="16" customHeight="1">
      <c r="A5" s="1730" t="s">
        <v>1244</v>
      </c>
      <c r="B5" s="2506" t="s">
        <v>126</v>
      </c>
      <c r="C5" s="1707">
        <v>2000</v>
      </c>
      <c r="D5" s="3523" t="s">
        <v>127</v>
      </c>
      <c r="E5" s="3524">
        <v>366</v>
      </c>
      <c r="F5" s="556" t="s">
        <v>1584</v>
      </c>
    </row>
    <row r="6" spans="1:7" ht="16" customHeight="1">
      <c r="A6" s="3525" t="s">
        <v>1874</v>
      </c>
      <c r="B6" s="2505" t="s">
        <v>135</v>
      </c>
      <c r="C6" s="1705">
        <v>2019</v>
      </c>
      <c r="D6" s="3526" t="s">
        <v>709</v>
      </c>
      <c r="E6" s="3522">
        <v>287</v>
      </c>
      <c r="F6" s="555" t="s">
        <v>1932</v>
      </c>
    </row>
    <row r="7" spans="1:7" ht="16" customHeight="1">
      <c r="A7" s="1730" t="s">
        <v>1933</v>
      </c>
      <c r="B7" s="2506" t="s">
        <v>135</v>
      </c>
      <c r="C7" s="1708">
        <v>2001</v>
      </c>
      <c r="D7" s="3523" t="s">
        <v>708</v>
      </c>
      <c r="E7" s="3524">
        <v>61</v>
      </c>
      <c r="F7" s="556" t="s">
        <v>131</v>
      </c>
    </row>
    <row r="8" spans="1:7" ht="16" customHeight="1">
      <c r="A8" s="1731" t="s">
        <v>1934</v>
      </c>
      <c r="B8" s="2505" t="s">
        <v>135</v>
      </c>
      <c r="C8" s="1705">
        <v>2000</v>
      </c>
      <c r="D8" s="3521" t="s">
        <v>711</v>
      </c>
      <c r="E8" s="3522">
        <v>120</v>
      </c>
      <c r="F8" s="555" t="s">
        <v>131</v>
      </c>
    </row>
    <row r="9" spans="1:7" ht="16" customHeight="1">
      <c r="A9" s="1730" t="s">
        <v>1245</v>
      </c>
      <c r="B9" s="2506" t="s">
        <v>126</v>
      </c>
      <c r="C9" s="1708">
        <v>2001</v>
      </c>
      <c r="D9" s="3523" t="s">
        <v>127</v>
      </c>
      <c r="E9" s="3524">
        <v>706</v>
      </c>
      <c r="F9" s="556" t="s">
        <v>1935</v>
      </c>
    </row>
    <row r="10" spans="1:7" ht="16" customHeight="1">
      <c r="A10" s="1731" t="s">
        <v>1252</v>
      </c>
      <c r="B10" s="2505" t="s">
        <v>139</v>
      </c>
      <c r="C10" s="1705">
        <v>2008</v>
      </c>
      <c r="D10" s="3521" t="s">
        <v>127</v>
      </c>
      <c r="E10" s="3527">
        <v>1363</v>
      </c>
      <c r="F10" s="555" t="s">
        <v>1936</v>
      </c>
    </row>
    <row r="11" spans="1:7" ht="16" customHeight="1">
      <c r="A11" s="1730" t="s">
        <v>1937</v>
      </c>
      <c r="B11" s="2506" t="s">
        <v>126</v>
      </c>
      <c r="C11" s="1708">
        <v>2001</v>
      </c>
      <c r="D11" s="3523" t="s">
        <v>128</v>
      </c>
      <c r="E11" s="3528">
        <v>241</v>
      </c>
      <c r="F11" s="556" t="s">
        <v>129</v>
      </c>
    </row>
    <row r="12" spans="1:7" ht="26">
      <c r="A12" s="1731" t="s">
        <v>1938</v>
      </c>
      <c r="B12" s="2505" t="s">
        <v>126</v>
      </c>
      <c r="C12" s="1705">
        <v>2001</v>
      </c>
      <c r="D12" s="3521" t="s">
        <v>1248</v>
      </c>
      <c r="E12" s="3529">
        <v>240</v>
      </c>
      <c r="F12" s="555" t="s">
        <v>1264</v>
      </c>
    </row>
    <row r="13" spans="1:7" ht="16" customHeight="1">
      <c r="A13" s="1730" t="s">
        <v>1255</v>
      </c>
      <c r="B13" s="2506" t="s">
        <v>135</v>
      </c>
      <c r="C13" s="1708">
        <v>2001</v>
      </c>
      <c r="D13" s="3523" t="s">
        <v>128</v>
      </c>
      <c r="E13" s="3528">
        <v>632</v>
      </c>
      <c r="F13" s="556" t="s">
        <v>137</v>
      </c>
    </row>
    <row r="14" spans="1:7" ht="16" customHeight="1">
      <c r="A14" s="1731" t="s">
        <v>1939</v>
      </c>
      <c r="B14" s="2505" t="s">
        <v>135</v>
      </c>
      <c r="C14" s="1705">
        <v>2007</v>
      </c>
      <c r="D14" s="3521" t="s">
        <v>1248</v>
      </c>
      <c r="E14" s="3529">
        <v>919</v>
      </c>
      <c r="F14" s="555" t="s">
        <v>137</v>
      </c>
    </row>
    <row r="15" spans="1:7" ht="16" customHeight="1">
      <c r="A15" s="1730" t="s">
        <v>1940</v>
      </c>
      <c r="B15" s="2506" t="s">
        <v>135</v>
      </c>
      <c r="C15" s="1708">
        <v>2016</v>
      </c>
      <c r="D15" s="3523" t="s">
        <v>128</v>
      </c>
      <c r="E15" s="3528">
        <v>166</v>
      </c>
      <c r="F15" s="3530" t="s">
        <v>1585</v>
      </c>
    </row>
    <row r="16" spans="1:7" ht="16" customHeight="1">
      <c r="A16" s="1731" t="s">
        <v>1246</v>
      </c>
      <c r="B16" s="2505" t="s">
        <v>126</v>
      </c>
      <c r="C16" s="1705">
        <v>2000</v>
      </c>
      <c r="D16" s="3521" t="s">
        <v>127</v>
      </c>
      <c r="E16" s="3529">
        <v>519</v>
      </c>
      <c r="F16" s="555" t="s">
        <v>1941</v>
      </c>
    </row>
    <row r="17" spans="1:6" ht="26">
      <c r="A17" s="1730" t="s">
        <v>1942</v>
      </c>
      <c r="B17" s="2506" t="s">
        <v>116</v>
      </c>
      <c r="C17" s="1708">
        <v>2001</v>
      </c>
      <c r="D17" s="3523" t="s">
        <v>127</v>
      </c>
      <c r="E17" s="3528">
        <v>226</v>
      </c>
      <c r="F17" s="556" t="s">
        <v>138</v>
      </c>
    </row>
    <row r="18" spans="1:6" ht="26">
      <c r="A18" s="1731" t="s">
        <v>1256</v>
      </c>
      <c r="B18" s="2505" t="s">
        <v>135</v>
      </c>
      <c r="C18" s="1705">
        <v>1996</v>
      </c>
      <c r="D18" s="3521" t="s">
        <v>132</v>
      </c>
      <c r="E18" s="3529">
        <v>323</v>
      </c>
      <c r="F18" s="555"/>
    </row>
    <row r="19" spans="1:6">
      <c r="A19" s="1730" t="s">
        <v>1260</v>
      </c>
      <c r="B19" s="2506" t="s">
        <v>135</v>
      </c>
      <c r="C19" s="1708">
        <v>2016</v>
      </c>
      <c r="D19" s="3523" t="s">
        <v>4407</v>
      </c>
      <c r="E19" s="3528">
        <v>161</v>
      </c>
      <c r="F19" s="556"/>
    </row>
    <row r="20" spans="1:6" ht="26">
      <c r="A20" s="1731" t="s">
        <v>1943</v>
      </c>
      <c r="B20" s="2505" t="s">
        <v>116</v>
      </c>
      <c r="C20" s="1705">
        <v>2008</v>
      </c>
      <c r="D20" s="3521" t="s">
        <v>127</v>
      </c>
      <c r="E20" s="3529">
        <v>155</v>
      </c>
      <c r="F20" s="555" t="s">
        <v>1263</v>
      </c>
    </row>
    <row r="21" spans="1:6" ht="16" customHeight="1">
      <c r="A21" s="1730" t="s">
        <v>1944</v>
      </c>
      <c r="B21" s="2506" t="s">
        <v>126</v>
      </c>
      <c r="C21" s="1708">
        <v>2001</v>
      </c>
      <c r="D21" s="3523" t="s">
        <v>708</v>
      </c>
      <c r="E21" s="3528">
        <v>41</v>
      </c>
      <c r="F21" s="556" t="s">
        <v>137</v>
      </c>
    </row>
    <row r="22" spans="1:6" ht="16" customHeight="1">
      <c r="A22" s="1731" t="s">
        <v>1254</v>
      </c>
      <c r="B22" s="2505" t="s">
        <v>116</v>
      </c>
      <c r="C22" s="1705">
        <v>2001</v>
      </c>
      <c r="D22" s="3521" t="s">
        <v>1248</v>
      </c>
      <c r="E22" s="3529">
        <v>55</v>
      </c>
      <c r="F22" s="555" t="s">
        <v>1263</v>
      </c>
    </row>
    <row r="23" spans="1:6" ht="16" customHeight="1">
      <c r="A23" s="1730" t="s">
        <v>1945</v>
      </c>
      <c r="B23" s="2506" t="s">
        <v>126</v>
      </c>
      <c r="C23" s="1708">
        <v>2001</v>
      </c>
      <c r="D23" s="3523" t="s">
        <v>1259</v>
      </c>
      <c r="E23" s="3528">
        <v>464</v>
      </c>
      <c r="F23" s="556" t="s">
        <v>1263</v>
      </c>
    </row>
    <row r="24" spans="1:6" ht="26">
      <c r="A24" s="1731" t="s">
        <v>1946</v>
      </c>
      <c r="B24" s="2505" t="s">
        <v>135</v>
      </c>
      <c r="C24" s="1705">
        <v>2001</v>
      </c>
      <c r="D24" s="3521" t="s">
        <v>1248</v>
      </c>
      <c r="E24" s="3529">
        <v>125</v>
      </c>
      <c r="F24" s="555" t="s">
        <v>1265</v>
      </c>
    </row>
    <row r="25" spans="1:6" ht="16" customHeight="1">
      <c r="A25" s="1730" t="s">
        <v>1251</v>
      </c>
      <c r="B25" s="2507" t="s">
        <v>114</v>
      </c>
      <c r="C25" s="1708">
        <v>2001</v>
      </c>
      <c r="D25" s="3523" t="s">
        <v>127</v>
      </c>
      <c r="E25" s="3528">
        <v>723</v>
      </c>
      <c r="F25" s="556" t="s">
        <v>1947</v>
      </c>
    </row>
    <row r="26" spans="1:6" ht="16" customHeight="1">
      <c r="A26" s="1731" t="s">
        <v>1948</v>
      </c>
      <c r="B26" s="2505" t="s">
        <v>126</v>
      </c>
      <c r="C26" s="1705">
        <v>2008</v>
      </c>
      <c r="D26" s="3521" t="s">
        <v>128</v>
      </c>
      <c r="E26" s="3529">
        <v>210</v>
      </c>
      <c r="F26" s="555" t="s">
        <v>1586</v>
      </c>
    </row>
    <row r="27" spans="1:6" ht="16" customHeight="1">
      <c r="A27" s="1730" t="s">
        <v>1247</v>
      </c>
      <c r="B27" s="2506" t="s">
        <v>126</v>
      </c>
      <c r="C27" s="1708">
        <v>2001</v>
      </c>
      <c r="D27" s="3531" t="s">
        <v>1259</v>
      </c>
      <c r="E27" s="3528">
        <v>148</v>
      </c>
      <c r="F27" s="556" t="s">
        <v>1949</v>
      </c>
    </row>
    <row r="28" spans="1:6" ht="16" customHeight="1">
      <c r="A28" s="1731" t="s">
        <v>1950</v>
      </c>
      <c r="B28" s="2505" t="s">
        <v>117</v>
      </c>
      <c r="C28" s="1705">
        <v>2004</v>
      </c>
      <c r="D28" s="3521" t="s">
        <v>1262</v>
      </c>
      <c r="E28" s="3529">
        <v>346</v>
      </c>
      <c r="F28" s="555" t="s">
        <v>1263</v>
      </c>
    </row>
    <row r="29" spans="1:6" ht="26">
      <c r="A29" s="1730" t="s">
        <v>1951</v>
      </c>
      <c r="B29" s="2506" t="s">
        <v>116</v>
      </c>
      <c r="C29" s="1708">
        <v>2001</v>
      </c>
      <c r="D29" s="3523" t="s">
        <v>127</v>
      </c>
      <c r="E29" s="3528">
        <v>45</v>
      </c>
      <c r="F29" s="556" t="s">
        <v>1587</v>
      </c>
    </row>
    <row r="30" spans="1:6" ht="16" customHeight="1">
      <c r="A30" s="1731" t="s">
        <v>1249</v>
      </c>
      <c r="B30" s="2505" t="s">
        <v>126</v>
      </c>
      <c r="C30" s="1705">
        <v>2011</v>
      </c>
      <c r="D30" s="3521" t="s">
        <v>1248</v>
      </c>
      <c r="E30" s="3529">
        <v>333</v>
      </c>
      <c r="F30" s="555" t="s">
        <v>137</v>
      </c>
    </row>
    <row r="31" spans="1:6" ht="16" customHeight="1">
      <c r="A31" s="1730" t="s">
        <v>1257</v>
      </c>
      <c r="B31" s="2506" t="s">
        <v>135</v>
      </c>
      <c r="C31" s="1708">
        <v>2012</v>
      </c>
      <c r="D31" s="3531" t="s">
        <v>128</v>
      </c>
      <c r="E31" s="3528">
        <v>173</v>
      </c>
      <c r="F31" s="556" t="s">
        <v>137</v>
      </c>
    </row>
    <row r="32" spans="1:6" ht="16" customHeight="1">
      <c r="A32" s="1731" t="s">
        <v>1253</v>
      </c>
      <c r="B32" s="2505" t="s">
        <v>139</v>
      </c>
      <c r="C32" s="1705">
        <v>2001</v>
      </c>
      <c r="D32" s="3521" t="s">
        <v>127</v>
      </c>
      <c r="E32" s="3529">
        <v>542</v>
      </c>
      <c r="F32" s="555" t="s">
        <v>1952</v>
      </c>
    </row>
    <row r="33" spans="1:6" ht="26">
      <c r="A33" s="1730" t="s">
        <v>1953</v>
      </c>
      <c r="B33" s="2506" t="s">
        <v>126</v>
      </c>
      <c r="C33" s="1708">
        <v>2000</v>
      </c>
      <c r="D33" s="3523" t="s">
        <v>1262</v>
      </c>
      <c r="E33" s="3528">
        <v>133</v>
      </c>
      <c r="F33" s="556" t="s">
        <v>133</v>
      </c>
    </row>
    <row r="34" spans="1:6" ht="26">
      <c r="A34" s="1731" t="s">
        <v>1954</v>
      </c>
      <c r="B34" s="2505" t="s">
        <v>135</v>
      </c>
      <c r="C34" s="1705">
        <v>2012</v>
      </c>
      <c r="D34" s="3521" t="s">
        <v>709</v>
      </c>
      <c r="E34" s="3529">
        <v>182</v>
      </c>
      <c r="F34" s="555" t="s">
        <v>1588</v>
      </c>
    </row>
    <row r="35" spans="1:6" ht="16" customHeight="1">
      <c r="A35" s="1730" t="s">
        <v>1258</v>
      </c>
      <c r="B35" s="2506" t="s">
        <v>135</v>
      </c>
      <c r="C35" s="1708">
        <v>2001</v>
      </c>
      <c r="D35" s="3523" t="s">
        <v>127</v>
      </c>
      <c r="E35" s="3528">
        <v>449</v>
      </c>
      <c r="F35" s="556" t="s">
        <v>136</v>
      </c>
    </row>
    <row r="36" spans="1:6" ht="16" customHeight="1">
      <c r="A36" s="1731" t="s">
        <v>1955</v>
      </c>
      <c r="B36" s="2505" t="s">
        <v>126</v>
      </c>
      <c r="C36" s="1705">
        <v>2001</v>
      </c>
      <c r="D36" s="3521" t="s">
        <v>4408</v>
      </c>
      <c r="E36" s="3529">
        <v>266</v>
      </c>
      <c r="F36" s="555" t="s">
        <v>1956</v>
      </c>
    </row>
    <row r="37" spans="1:6" ht="16" customHeight="1">
      <c r="A37" s="1730" t="s">
        <v>1957</v>
      </c>
      <c r="B37" s="2506" t="s">
        <v>135</v>
      </c>
      <c r="C37" s="1708">
        <v>2000</v>
      </c>
      <c r="D37" s="3523" t="s">
        <v>128</v>
      </c>
      <c r="E37" s="3528">
        <v>284</v>
      </c>
      <c r="F37" s="556" t="s">
        <v>791</v>
      </c>
    </row>
    <row r="38" spans="1:6" ht="26">
      <c r="A38" s="1731" t="s">
        <v>1958</v>
      </c>
      <c r="B38" s="2505" t="s">
        <v>135</v>
      </c>
      <c r="C38" s="1705">
        <v>1999</v>
      </c>
      <c r="D38" s="3521" t="s">
        <v>1261</v>
      </c>
      <c r="E38" s="3529">
        <v>434</v>
      </c>
      <c r="F38" s="555" t="s">
        <v>133</v>
      </c>
    </row>
    <row r="39" spans="1:6" ht="26">
      <c r="A39" s="1730" t="s">
        <v>1959</v>
      </c>
      <c r="B39" s="2506" t="s">
        <v>126</v>
      </c>
      <c r="C39" s="1708">
        <v>2003</v>
      </c>
      <c r="D39" s="3523" t="s">
        <v>709</v>
      </c>
      <c r="E39" s="3528">
        <v>211</v>
      </c>
      <c r="F39" s="556" t="s">
        <v>131</v>
      </c>
    </row>
    <row r="40" spans="1:6" ht="26">
      <c r="A40" s="1731" t="s">
        <v>1250</v>
      </c>
      <c r="B40" s="2505" t="s">
        <v>126</v>
      </c>
      <c r="C40" s="1705">
        <v>2000</v>
      </c>
      <c r="D40" s="3521" t="s">
        <v>710</v>
      </c>
      <c r="E40" s="3529">
        <v>276</v>
      </c>
      <c r="F40" s="555" t="s">
        <v>134</v>
      </c>
    </row>
    <row r="42" spans="1:6">
      <c r="A42" s="3990" t="s">
        <v>1960</v>
      </c>
      <c r="B42" s="3990"/>
      <c r="C42" s="3990"/>
      <c r="D42" s="3990"/>
      <c r="E42" s="3990"/>
      <c r="F42" s="3990"/>
    </row>
  </sheetData>
  <mergeCells count="2">
    <mergeCell ref="A1:F1"/>
    <mergeCell ref="A42:F42"/>
  </mergeCells>
  <pageMargins left="0" right="0" top="0" bottom="0" header="0" footer="0"/>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297"/>
  <sheetViews>
    <sheetView workbookViewId="0">
      <selection sqref="A1:R1"/>
    </sheetView>
  </sheetViews>
  <sheetFormatPr defaultRowHeight="13"/>
  <cols>
    <col min="1" max="1" width="32.08203125" style="17" customWidth="1"/>
    <col min="2" max="16" width="9.08203125" style="17" customWidth="1"/>
    <col min="17" max="17" width="10.08203125" style="17" customWidth="1"/>
    <col min="18" max="155" width="8.6640625" style="17"/>
    <col min="156" max="156" width="32.08203125" style="17" customWidth="1"/>
    <col min="157" max="171" width="9.08203125" style="17" customWidth="1"/>
    <col min="172" max="172" width="10.08203125" style="17" customWidth="1"/>
    <col min="173" max="411" width="8.6640625" style="17"/>
    <col min="412" max="412" width="32.08203125" style="17" customWidth="1"/>
    <col min="413" max="427" width="9.08203125" style="17" customWidth="1"/>
    <col min="428" max="428" width="10.08203125" style="17" customWidth="1"/>
    <col min="429" max="667" width="8.6640625" style="17"/>
    <col min="668" max="668" width="32.08203125" style="17" customWidth="1"/>
    <col min="669" max="683" width="9.08203125" style="17" customWidth="1"/>
    <col min="684" max="684" width="10.08203125" style="17" customWidth="1"/>
    <col min="685" max="923" width="8.6640625" style="17"/>
    <col min="924" max="924" width="32.08203125" style="17" customWidth="1"/>
    <col min="925" max="939" width="9.08203125" style="17" customWidth="1"/>
    <col min="940" max="940" width="10.08203125" style="17" customWidth="1"/>
    <col min="941" max="1179" width="8.6640625" style="17"/>
    <col min="1180" max="1180" width="32.08203125" style="17" customWidth="1"/>
    <col min="1181" max="1195" width="9.08203125" style="17" customWidth="1"/>
    <col min="1196" max="1196" width="10.08203125" style="17" customWidth="1"/>
    <col min="1197" max="1435" width="8.6640625" style="17"/>
    <col min="1436" max="1436" width="32.08203125" style="17" customWidth="1"/>
    <col min="1437" max="1451" width="9.08203125" style="17" customWidth="1"/>
    <col min="1452" max="1452" width="10.08203125" style="17" customWidth="1"/>
    <col min="1453" max="1691" width="8.6640625" style="17"/>
    <col min="1692" max="1692" width="32.08203125" style="17" customWidth="1"/>
    <col min="1693" max="1707" width="9.08203125" style="17" customWidth="1"/>
    <col min="1708" max="1708" width="10.08203125" style="17" customWidth="1"/>
    <col min="1709" max="1947" width="8.6640625" style="17"/>
    <col min="1948" max="1948" width="32.08203125" style="17" customWidth="1"/>
    <col min="1949" max="1963" width="9.08203125" style="17" customWidth="1"/>
    <col min="1964" max="1964" width="10.08203125" style="17" customWidth="1"/>
    <col min="1965" max="2203" width="8.6640625" style="17"/>
    <col min="2204" max="2204" width="32.08203125" style="17" customWidth="1"/>
    <col min="2205" max="2219" width="9.08203125" style="17" customWidth="1"/>
    <col min="2220" max="2220" width="10.08203125" style="17" customWidth="1"/>
    <col min="2221" max="2459" width="8.6640625" style="17"/>
    <col min="2460" max="2460" width="32.08203125" style="17" customWidth="1"/>
    <col min="2461" max="2475" width="9.08203125" style="17" customWidth="1"/>
    <col min="2476" max="2476" width="10.08203125" style="17" customWidth="1"/>
    <col min="2477" max="2715" width="8.6640625" style="17"/>
    <col min="2716" max="2716" width="32.08203125" style="17" customWidth="1"/>
    <col min="2717" max="2731" width="9.08203125" style="17" customWidth="1"/>
    <col min="2732" max="2732" width="10.08203125" style="17" customWidth="1"/>
    <col min="2733" max="2971" width="8.6640625" style="17"/>
    <col min="2972" max="2972" width="32.08203125" style="17" customWidth="1"/>
    <col min="2973" max="2987" width="9.08203125" style="17" customWidth="1"/>
    <col min="2988" max="2988" width="10.08203125" style="17" customWidth="1"/>
    <col min="2989" max="3227" width="8.6640625" style="17"/>
    <col min="3228" max="3228" width="32.08203125" style="17" customWidth="1"/>
    <col min="3229" max="3243" width="9.08203125" style="17" customWidth="1"/>
    <col min="3244" max="3244" width="10.08203125" style="17" customWidth="1"/>
    <col min="3245" max="3483" width="8.6640625" style="17"/>
    <col min="3484" max="3484" width="32.08203125" style="17" customWidth="1"/>
    <col min="3485" max="3499" width="9.08203125" style="17" customWidth="1"/>
    <col min="3500" max="3500" width="10.08203125" style="17" customWidth="1"/>
    <col min="3501" max="3739" width="8.6640625" style="17"/>
    <col min="3740" max="3740" width="32.08203125" style="17" customWidth="1"/>
    <col min="3741" max="3755" width="9.08203125" style="17" customWidth="1"/>
    <col min="3756" max="3756" width="10.08203125" style="17" customWidth="1"/>
    <col min="3757" max="3995" width="8.6640625" style="17"/>
    <col min="3996" max="3996" width="32.08203125" style="17" customWidth="1"/>
    <col min="3997" max="4011" width="9.08203125" style="17" customWidth="1"/>
    <col min="4012" max="4012" width="10.08203125" style="17" customWidth="1"/>
    <col min="4013" max="4251" width="8.6640625" style="17"/>
    <col min="4252" max="4252" width="32.08203125" style="17" customWidth="1"/>
    <col min="4253" max="4267" width="9.08203125" style="17" customWidth="1"/>
    <col min="4268" max="4268" width="10.08203125" style="17" customWidth="1"/>
    <col min="4269" max="4507" width="8.6640625" style="17"/>
    <col min="4508" max="4508" width="32.08203125" style="17" customWidth="1"/>
    <col min="4509" max="4523" width="9.08203125" style="17" customWidth="1"/>
    <col min="4524" max="4524" width="10.08203125" style="17" customWidth="1"/>
    <col min="4525" max="4763" width="8.6640625" style="17"/>
    <col min="4764" max="4764" width="32.08203125" style="17" customWidth="1"/>
    <col min="4765" max="4779" width="9.08203125" style="17" customWidth="1"/>
    <col min="4780" max="4780" width="10.08203125" style="17" customWidth="1"/>
    <col min="4781" max="5019" width="8.6640625" style="17"/>
    <col min="5020" max="5020" width="32.08203125" style="17" customWidth="1"/>
    <col min="5021" max="5035" width="9.08203125" style="17" customWidth="1"/>
    <col min="5036" max="5036" width="10.08203125" style="17" customWidth="1"/>
    <col min="5037" max="5275" width="8.6640625" style="17"/>
    <col min="5276" max="5276" width="32.08203125" style="17" customWidth="1"/>
    <col min="5277" max="5291" width="9.08203125" style="17" customWidth="1"/>
    <col min="5292" max="5292" width="10.08203125" style="17" customWidth="1"/>
    <col min="5293" max="5531" width="8.6640625" style="17"/>
    <col min="5532" max="5532" width="32.08203125" style="17" customWidth="1"/>
    <col min="5533" max="5547" width="9.08203125" style="17" customWidth="1"/>
    <col min="5548" max="5548" width="10.08203125" style="17" customWidth="1"/>
    <col min="5549" max="5787" width="8.6640625" style="17"/>
    <col min="5788" max="5788" width="32.08203125" style="17" customWidth="1"/>
    <col min="5789" max="5803" width="9.08203125" style="17" customWidth="1"/>
    <col min="5804" max="5804" width="10.08203125" style="17" customWidth="1"/>
    <col min="5805" max="6043" width="8.6640625" style="17"/>
    <col min="6044" max="6044" width="32.08203125" style="17" customWidth="1"/>
    <col min="6045" max="6059" width="9.08203125" style="17" customWidth="1"/>
    <col min="6060" max="6060" width="10.08203125" style="17" customWidth="1"/>
    <col min="6061" max="6299" width="8.6640625" style="17"/>
    <col min="6300" max="6300" width="32.08203125" style="17" customWidth="1"/>
    <col min="6301" max="6315" width="9.08203125" style="17" customWidth="1"/>
    <col min="6316" max="6316" width="10.08203125" style="17" customWidth="1"/>
    <col min="6317" max="6555" width="8.6640625" style="17"/>
    <col min="6556" max="6556" width="32.08203125" style="17" customWidth="1"/>
    <col min="6557" max="6571" width="9.08203125" style="17" customWidth="1"/>
    <col min="6572" max="6572" width="10.08203125" style="17" customWidth="1"/>
    <col min="6573" max="6811" width="8.6640625" style="17"/>
    <col min="6812" max="6812" width="32.08203125" style="17" customWidth="1"/>
    <col min="6813" max="6827" width="9.08203125" style="17" customWidth="1"/>
    <col min="6828" max="6828" width="10.08203125" style="17" customWidth="1"/>
    <col min="6829" max="7067" width="8.6640625" style="17"/>
    <col min="7068" max="7068" width="32.08203125" style="17" customWidth="1"/>
    <col min="7069" max="7083" width="9.08203125" style="17" customWidth="1"/>
    <col min="7084" max="7084" width="10.08203125" style="17" customWidth="1"/>
    <col min="7085" max="7323" width="8.6640625" style="17"/>
    <col min="7324" max="7324" width="32.08203125" style="17" customWidth="1"/>
    <col min="7325" max="7339" width="9.08203125" style="17" customWidth="1"/>
    <col min="7340" max="7340" width="10.08203125" style="17" customWidth="1"/>
    <col min="7341" max="7579" width="8.6640625" style="17"/>
    <col min="7580" max="7580" width="32.08203125" style="17" customWidth="1"/>
    <col min="7581" max="7595" width="9.08203125" style="17" customWidth="1"/>
    <col min="7596" max="7596" width="10.08203125" style="17" customWidth="1"/>
    <col min="7597" max="7835" width="8.6640625" style="17"/>
    <col min="7836" max="7836" width="32.08203125" style="17" customWidth="1"/>
    <col min="7837" max="7851" width="9.08203125" style="17" customWidth="1"/>
    <col min="7852" max="7852" width="10.08203125" style="17" customWidth="1"/>
    <col min="7853" max="8091" width="8.6640625" style="17"/>
    <col min="8092" max="8092" width="32.08203125" style="17" customWidth="1"/>
    <col min="8093" max="8107" width="9.08203125" style="17" customWidth="1"/>
    <col min="8108" max="8108" width="10.08203125" style="17" customWidth="1"/>
    <col min="8109" max="8347" width="8.6640625" style="17"/>
    <col min="8348" max="8348" width="32.08203125" style="17" customWidth="1"/>
    <col min="8349" max="8363" width="9.08203125" style="17" customWidth="1"/>
    <col min="8364" max="8364" width="10.08203125" style="17" customWidth="1"/>
    <col min="8365" max="8603" width="8.6640625" style="17"/>
    <col min="8604" max="8604" width="32.08203125" style="17" customWidth="1"/>
    <col min="8605" max="8619" width="9.08203125" style="17" customWidth="1"/>
    <col min="8620" max="8620" width="10.08203125" style="17" customWidth="1"/>
    <col min="8621" max="8859" width="8.6640625" style="17"/>
    <col min="8860" max="8860" width="32.08203125" style="17" customWidth="1"/>
    <col min="8861" max="8875" width="9.08203125" style="17" customWidth="1"/>
    <col min="8876" max="8876" width="10.08203125" style="17" customWidth="1"/>
    <col min="8877" max="9115" width="8.6640625" style="17"/>
    <col min="9116" max="9116" width="32.08203125" style="17" customWidth="1"/>
    <col min="9117" max="9131" width="9.08203125" style="17" customWidth="1"/>
    <col min="9132" max="9132" width="10.08203125" style="17" customWidth="1"/>
    <col min="9133" max="9371" width="8.6640625" style="17"/>
    <col min="9372" max="9372" width="32.08203125" style="17" customWidth="1"/>
    <col min="9373" max="9387" width="9.08203125" style="17" customWidth="1"/>
    <col min="9388" max="9388" width="10.08203125" style="17" customWidth="1"/>
    <col min="9389" max="9627" width="8.6640625" style="17"/>
    <col min="9628" max="9628" width="32.08203125" style="17" customWidth="1"/>
    <col min="9629" max="9643" width="9.08203125" style="17" customWidth="1"/>
    <col min="9644" max="9644" width="10.08203125" style="17" customWidth="1"/>
    <col min="9645" max="9883" width="8.6640625" style="17"/>
    <col min="9884" max="9884" width="32.08203125" style="17" customWidth="1"/>
    <col min="9885" max="9899" width="9.08203125" style="17" customWidth="1"/>
    <col min="9900" max="9900" width="10.08203125" style="17" customWidth="1"/>
    <col min="9901" max="10139" width="8.6640625" style="17"/>
    <col min="10140" max="10140" width="32.08203125" style="17" customWidth="1"/>
    <col min="10141" max="10155" width="9.08203125" style="17" customWidth="1"/>
    <col min="10156" max="10156" width="10.08203125" style="17" customWidth="1"/>
    <col min="10157" max="10395" width="8.6640625" style="17"/>
    <col min="10396" max="10396" width="32.08203125" style="17" customWidth="1"/>
    <col min="10397" max="10411" width="9.08203125" style="17" customWidth="1"/>
    <col min="10412" max="10412" width="10.08203125" style="17" customWidth="1"/>
    <col min="10413" max="10651" width="8.6640625" style="17"/>
    <col min="10652" max="10652" width="32.08203125" style="17" customWidth="1"/>
    <col min="10653" max="10667" width="9.08203125" style="17" customWidth="1"/>
    <col min="10668" max="10668" width="10.08203125" style="17" customWidth="1"/>
    <col min="10669" max="10907" width="8.6640625" style="17"/>
    <col min="10908" max="10908" width="32.08203125" style="17" customWidth="1"/>
    <col min="10909" max="10923" width="9.08203125" style="17" customWidth="1"/>
    <col min="10924" max="10924" width="10.08203125" style="17" customWidth="1"/>
    <col min="10925" max="11163" width="8.6640625" style="17"/>
    <col min="11164" max="11164" width="32.08203125" style="17" customWidth="1"/>
    <col min="11165" max="11179" width="9.08203125" style="17" customWidth="1"/>
    <col min="11180" max="11180" width="10.08203125" style="17" customWidth="1"/>
    <col min="11181" max="11419" width="8.6640625" style="17"/>
    <col min="11420" max="11420" width="32.08203125" style="17" customWidth="1"/>
    <col min="11421" max="11435" width="9.08203125" style="17" customWidth="1"/>
    <col min="11436" max="11436" width="10.08203125" style="17" customWidth="1"/>
    <col min="11437" max="11675" width="8.6640625" style="17"/>
    <col min="11676" max="11676" width="32.08203125" style="17" customWidth="1"/>
    <col min="11677" max="11691" width="9.08203125" style="17" customWidth="1"/>
    <col min="11692" max="11692" width="10.08203125" style="17" customWidth="1"/>
    <col min="11693" max="11931" width="8.6640625" style="17"/>
    <col min="11932" max="11932" width="32.08203125" style="17" customWidth="1"/>
    <col min="11933" max="11947" width="9.08203125" style="17" customWidth="1"/>
    <col min="11948" max="11948" width="10.08203125" style="17" customWidth="1"/>
    <col min="11949" max="12187" width="8.6640625" style="17"/>
    <col min="12188" max="12188" width="32.08203125" style="17" customWidth="1"/>
    <col min="12189" max="12203" width="9.08203125" style="17" customWidth="1"/>
    <col min="12204" max="12204" width="10.08203125" style="17" customWidth="1"/>
    <col min="12205" max="12443" width="8.6640625" style="17"/>
    <col min="12444" max="12444" width="32.08203125" style="17" customWidth="1"/>
    <col min="12445" max="12459" width="9.08203125" style="17" customWidth="1"/>
    <col min="12460" max="12460" width="10.08203125" style="17" customWidth="1"/>
    <col min="12461" max="12699" width="8.6640625" style="17"/>
    <col min="12700" max="12700" width="32.08203125" style="17" customWidth="1"/>
    <col min="12701" max="12715" width="9.08203125" style="17" customWidth="1"/>
    <col min="12716" max="12716" width="10.08203125" style="17" customWidth="1"/>
    <col min="12717" max="12955" width="8.6640625" style="17"/>
    <col min="12956" max="12956" width="32.08203125" style="17" customWidth="1"/>
    <col min="12957" max="12971" width="9.08203125" style="17" customWidth="1"/>
    <col min="12972" max="12972" width="10.08203125" style="17" customWidth="1"/>
    <col min="12973" max="13211" width="8.6640625" style="17"/>
    <col min="13212" max="13212" width="32.08203125" style="17" customWidth="1"/>
    <col min="13213" max="13227" width="9.08203125" style="17" customWidth="1"/>
    <col min="13228" max="13228" width="10.08203125" style="17" customWidth="1"/>
    <col min="13229" max="13467" width="8.6640625" style="17"/>
    <col min="13468" max="13468" width="32.08203125" style="17" customWidth="1"/>
    <col min="13469" max="13483" width="9.08203125" style="17" customWidth="1"/>
    <col min="13484" max="13484" width="10.08203125" style="17" customWidth="1"/>
    <col min="13485" max="13723" width="8.6640625" style="17"/>
    <col min="13724" max="13724" width="32.08203125" style="17" customWidth="1"/>
    <col min="13725" max="13739" width="9.08203125" style="17" customWidth="1"/>
    <col min="13740" max="13740" width="10.08203125" style="17" customWidth="1"/>
    <col min="13741" max="13979" width="8.6640625" style="17"/>
    <col min="13980" max="13980" width="32.08203125" style="17" customWidth="1"/>
    <col min="13981" max="13995" width="9.08203125" style="17" customWidth="1"/>
    <col min="13996" max="13996" width="10.08203125" style="17" customWidth="1"/>
    <col min="13997" max="14235" width="8.6640625" style="17"/>
    <col min="14236" max="14236" width="32.08203125" style="17" customWidth="1"/>
    <col min="14237" max="14251" width="9.08203125" style="17" customWidth="1"/>
    <col min="14252" max="14252" width="10.08203125" style="17" customWidth="1"/>
    <col min="14253" max="14491" width="8.6640625" style="17"/>
    <col min="14492" max="14492" width="32.08203125" style="17" customWidth="1"/>
    <col min="14493" max="14507" width="9.08203125" style="17" customWidth="1"/>
    <col min="14508" max="14508" width="10.08203125" style="17" customWidth="1"/>
    <col min="14509" max="14747" width="8.6640625" style="17"/>
    <col min="14748" max="14748" width="32.08203125" style="17" customWidth="1"/>
    <col min="14749" max="14763" width="9.08203125" style="17" customWidth="1"/>
    <col min="14764" max="14764" width="10.08203125" style="17" customWidth="1"/>
    <col min="14765" max="15003" width="8.6640625" style="17"/>
    <col min="15004" max="15004" width="32.08203125" style="17" customWidth="1"/>
    <col min="15005" max="15019" width="9.08203125" style="17" customWidth="1"/>
    <col min="15020" max="15020" width="10.08203125" style="17" customWidth="1"/>
    <col min="15021" max="15259" width="8.6640625" style="17"/>
    <col min="15260" max="15260" width="32.08203125" style="17" customWidth="1"/>
    <col min="15261" max="15275" width="9.08203125" style="17" customWidth="1"/>
    <col min="15276" max="15276" width="10.08203125" style="17" customWidth="1"/>
    <col min="15277" max="15515" width="8.6640625" style="17"/>
    <col min="15516" max="15516" width="32.08203125" style="17" customWidth="1"/>
    <col min="15517" max="15531" width="9.08203125" style="17" customWidth="1"/>
    <col min="15532" max="15532" width="10.08203125" style="17" customWidth="1"/>
    <col min="15533" max="15771" width="8.6640625" style="17"/>
    <col min="15772" max="15772" width="32.08203125" style="17" customWidth="1"/>
    <col min="15773" max="15787" width="9.08203125" style="17" customWidth="1"/>
    <col min="15788" max="15788" width="10.08203125" style="17" customWidth="1"/>
    <col min="15789" max="16384" width="8.6640625" style="17"/>
  </cols>
  <sheetData>
    <row r="1" spans="1:19" ht="25">
      <c r="A1" s="3827" t="s">
        <v>4551</v>
      </c>
      <c r="B1" s="3827"/>
      <c r="C1" s="3827"/>
      <c r="D1" s="3827"/>
      <c r="E1" s="3827"/>
      <c r="F1" s="3827"/>
      <c r="G1" s="3827"/>
      <c r="H1" s="3827"/>
      <c r="I1" s="3827"/>
      <c r="J1" s="3827"/>
      <c r="K1" s="3827"/>
      <c r="L1" s="3827"/>
      <c r="M1" s="3827"/>
      <c r="N1" s="3827"/>
      <c r="O1" s="3827"/>
      <c r="P1" s="3827"/>
      <c r="Q1" s="3827"/>
      <c r="R1" s="3827"/>
      <c r="S1" s="1471"/>
    </row>
    <row r="2" spans="1:19">
      <c r="A2" s="506"/>
    </row>
    <row r="3" spans="1:19" ht="20">
      <c r="A3" s="4009" t="s">
        <v>103</v>
      </c>
      <c r="B3" s="3966" t="s">
        <v>999</v>
      </c>
      <c r="C3" s="3970" t="s">
        <v>1000</v>
      </c>
      <c r="D3" s="4003"/>
      <c r="E3" s="4003"/>
      <c r="F3" s="4003"/>
      <c r="G3" s="4003"/>
      <c r="H3" s="4003"/>
      <c r="I3" s="4003"/>
      <c r="J3" s="4003"/>
      <c r="K3" s="4003"/>
      <c r="L3" s="4003"/>
      <c r="M3" s="4003"/>
      <c r="N3" s="4003"/>
      <c r="O3" s="4003"/>
      <c r="P3" s="4003"/>
      <c r="Q3" s="4003"/>
      <c r="R3" s="4000" t="s">
        <v>9</v>
      </c>
      <c r="S3" s="3585"/>
    </row>
    <row r="4" spans="1:19" ht="26">
      <c r="A4" s="4010"/>
      <c r="B4" s="3999"/>
      <c r="C4" s="1431" t="s">
        <v>1238</v>
      </c>
      <c r="D4" s="1432" t="s">
        <v>106</v>
      </c>
      <c r="E4" s="751" t="s">
        <v>107</v>
      </c>
      <c r="F4" s="751">
        <v>1</v>
      </c>
      <c r="G4" s="751">
        <v>2</v>
      </c>
      <c r="H4" s="751">
        <v>3</v>
      </c>
      <c r="I4" s="751">
        <v>4</v>
      </c>
      <c r="J4" s="751">
        <v>5</v>
      </c>
      <c r="K4" s="751">
        <v>6</v>
      </c>
      <c r="L4" s="751">
        <v>7</v>
      </c>
      <c r="M4" s="751">
        <v>8</v>
      </c>
      <c r="N4" s="751">
        <v>9</v>
      </c>
      <c r="O4" s="751">
        <v>10</v>
      </c>
      <c r="P4" s="751">
        <v>11</v>
      </c>
      <c r="Q4" s="805">
        <v>12</v>
      </c>
      <c r="R4" s="4001"/>
    </row>
    <row r="5" spans="1:19">
      <c r="A5" s="3586" t="s">
        <v>108</v>
      </c>
      <c r="B5" s="1878">
        <v>31</v>
      </c>
      <c r="C5" s="3587">
        <v>154</v>
      </c>
      <c r="D5" s="3588">
        <v>1063</v>
      </c>
      <c r="E5" s="3589">
        <v>933</v>
      </c>
      <c r="F5" s="3589">
        <v>818</v>
      </c>
      <c r="G5" s="3589">
        <v>807</v>
      </c>
      <c r="H5" s="3589">
        <v>794</v>
      </c>
      <c r="I5" s="3589">
        <v>900</v>
      </c>
      <c r="J5" s="3589">
        <v>906</v>
      </c>
      <c r="K5" s="3589">
        <v>1180</v>
      </c>
      <c r="L5" s="3589">
        <v>1560</v>
      </c>
      <c r="M5" s="3589">
        <v>1504</v>
      </c>
      <c r="N5" s="3589">
        <v>1943</v>
      </c>
      <c r="O5" s="3589">
        <v>1968</v>
      </c>
      <c r="P5" s="3589">
        <v>1852</v>
      </c>
      <c r="Q5" s="3590">
        <v>1916</v>
      </c>
      <c r="R5" s="3591">
        <v>18298</v>
      </c>
    </row>
    <row r="6" spans="1:19">
      <c r="A6" s="3592" t="s">
        <v>1001</v>
      </c>
      <c r="B6" s="3593"/>
      <c r="C6" s="3594"/>
      <c r="D6" s="3595"/>
      <c r="E6" s="3596">
        <v>80</v>
      </c>
      <c r="F6" s="3596">
        <v>80</v>
      </c>
      <c r="G6" s="3596">
        <v>80</v>
      </c>
      <c r="H6" s="3596">
        <v>80</v>
      </c>
      <c r="I6" s="3596">
        <v>144</v>
      </c>
      <c r="J6" s="3596">
        <v>144</v>
      </c>
      <c r="K6" s="3596">
        <v>144</v>
      </c>
      <c r="L6" s="3596">
        <v>320</v>
      </c>
      <c r="M6" s="3596">
        <v>320</v>
      </c>
      <c r="N6" s="3596">
        <v>450</v>
      </c>
      <c r="O6" s="3596">
        <v>450</v>
      </c>
      <c r="P6" s="3596">
        <v>450</v>
      </c>
      <c r="Q6" s="1878">
        <v>450</v>
      </c>
      <c r="R6" s="3597">
        <v>3192</v>
      </c>
    </row>
    <row r="7" spans="1:19">
      <c r="A7" s="905" t="s">
        <v>109</v>
      </c>
      <c r="B7" s="1878">
        <v>11</v>
      </c>
      <c r="C7" s="2968">
        <v>35</v>
      </c>
      <c r="D7" s="3598">
        <v>387</v>
      </c>
      <c r="E7" s="3599">
        <v>232</v>
      </c>
      <c r="F7" s="3599">
        <v>213</v>
      </c>
      <c r="G7" s="3599">
        <v>201</v>
      </c>
      <c r="H7" s="3599">
        <v>210</v>
      </c>
      <c r="I7" s="3599">
        <v>145</v>
      </c>
      <c r="J7" s="3599">
        <v>177</v>
      </c>
      <c r="K7" s="3599">
        <v>163</v>
      </c>
      <c r="L7" s="3599">
        <v>172</v>
      </c>
      <c r="M7" s="3599">
        <v>131</v>
      </c>
      <c r="N7" s="3599">
        <v>100</v>
      </c>
      <c r="O7" s="3599">
        <v>80</v>
      </c>
      <c r="P7" s="3599">
        <v>81</v>
      </c>
      <c r="Q7" s="3600">
        <v>64</v>
      </c>
      <c r="R7" s="3601">
        <v>2391</v>
      </c>
    </row>
    <row r="8" spans="1:19">
      <c r="A8" s="905" t="s">
        <v>110</v>
      </c>
      <c r="B8" s="1878">
        <v>11</v>
      </c>
      <c r="C8" s="3602">
        <v>8</v>
      </c>
      <c r="D8" s="3603">
        <v>371</v>
      </c>
      <c r="E8" s="3603">
        <v>248</v>
      </c>
      <c r="F8" s="3603">
        <v>219</v>
      </c>
      <c r="G8" s="3603">
        <v>188</v>
      </c>
      <c r="H8" s="3603">
        <v>194</v>
      </c>
      <c r="I8" s="3603">
        <v>172</v>
      </c>
      <c r="J8" s="3603">
        <v>168</v>
      </c>
      <c r="K8" s="3603">
        <v>148</v>
      </c>
      <c r="L8" s="3603">
        <v>182</v>
      </c>
      <c r="M8" s="3603">
        <v>130</v>
      </c>
      <c r="N8" s="3603">
        <v>84</v>
      </c>
      <c r="O8" s="3603">
        <v>75</v>
      </c>
      <c r="P8" s="3603">
        <v>67</v>
      </c>
      <c r="Q8" s="3604">
        <v>49</v>
      </c>
      <c r="R8" s="3602">
        <v>2303</v>
      </c>
    </row>
    <row r="9" spans="1:19" ht="13.5" thickBot="1">
      <c r="A9" s="905" t="s">
        <v>111</v>
      </c>
      <c r="B9" s="3605">
        <v>9</v>
      </c>
      <c r="C9" s="3606">
        <v>35</v>
      </c>
      <c r="D9" s="3607">
        <v>314</v>
      </c>
      <c r="E9" s="3607">
        <v>201</v>
      </c>
      <c r="F9" s="3607">
        <v>166</v>
      </c>
      <c r="G9" s="3607">
        <v>168</v>
      </c>
      <c r="H9" s="3607">
        <v>177</v>
      </c>
      <c r="I9" s="3607">
        <v>166</v>
      </c>
      <c r="J9" s="3607">
        <v>165</v>
      </c>
      <c r="K9" s="3607">
        <v>150</v>
      </c>
      <c r="L9" s="3607">
        <v>188</v>
      </c>
      <c r="M9" s="3607">
        <v>160</v>
      </c>
      <c r="N9" s="3607">
        <v>94</v>
      </c>
      <c r="O9" s="3607">
        <v>81</v>
      </c>
      <c r="P9" s="3607">
        <v>67</v>
      </c>
      <c r="Q9" s="3608">
        <v>62</v>
      </c>
      <c r="R9" s="3606">
        <v>2194</v>
      </c>
    </row>
    <row r="10" spans="1:19">
      <c r="A10" s="3609" t="s">
        <v>112</v>
      </c>
      <c r="B10" s="3610">
        <v>62</v>
      </c>
      <c r="C10" s="3611">
        <f t="shared" ref="C10:Q10" si="0">C5+C7+C8+C9</f>
        <v>232</v>
      </c>
      <c r="D10" s="3612">
        <f t="shared" si="0"/>
        <v>2135</v>
      </c>
      <c r="E10" s="3612">
        <f t="shared" si="0"/>
        <v>1614</v>
      </c>
      <c r="F10" s="3612">
        <f t="shared" si="0"/>
        <v>1416</v>
      </c>
      <c r="G10" s="3612">
        <f t="shared" si="0"/>
        <v>1364</v>
      </c>
      <c r="H10" s="3612">
        <f t="shared" si="0"/>
        <v>1375</v>
      </c>
      <c r="I10" s="3612">
        <f t="shared" si="0"/>
        <v>1383</v>
      </c>
      <c r="J10" s="3612">
        <f t="shared" si="0"/>
        <v>1416</v>
      </c>
      <c r="K10" s="3612">
        <f t="shared" si="0"/>
        <v>1641</v>
      </c>
      <c r="L10" s="3612">
        <f t="shared" si="0"/>
        <v>2102</v>
      </c>
      <c r="M10" s="3612">
        <f t="shared" si="0"/>
        <v>1925</v>
      </c>
      <c r="N10" s="3612">
        <f t="shared" si="0"/>
        <v>2221</v>
      </c>
      <c r="O10" s="3612">
        <f t="shared" si="0"/>
        <v>2204</v>
      </c>
      <c r="P10" s="3612">
        <f t="shared" si="0"/>
        <v>2067</v>
      </c>
      <c r="Q10" s="3613">
        <f t="shared" si="0"/>
        <v>2091</v>
      </c>
      <c r="R10" s="3611">
        <f>R5+R7+R8+R9</f>
        <v>25186</v>
      </c>
    </row>
    <row r="11" spans="1:19">
      <c r="A11" s="3614"/>
      <c r="B11" s="3593"/>
      <c r="C11" s="3615"/>
      <c r="D11" s="3616"/>
      <c r="E11" s="3616"/>
      <c r="F11" s="3616"/>
      <c r="G11" s="3616"/>
      <c r="H11" s="3616"/>
      <c r="I11" s="3616"/>
      <c r="J11" s="3616"/>
      <c r="K11" s="3616"/>
      <c r="L11" s="3616"/>
      <c r="M11" s="3616"/>
      <c r="N11" s="3616"/>
      <c r="O11" s="3616"/>
      <c r="P11" s="3616"/>
      <c r="Q11" s="3617"/>
      <c r="R11" s="3618"/>
    </row>
    <row r="12" spans="1:19">
      <c r="A12" s="905" t="s">
        <v>113</v>
      </c>
      <c r="B12" s="1878">
        <v>14</v>
      </c>
      <c r="C12" s="3619">
        <v>0</v>
      </c>
      <c r="D12" s="3620">
        <v>132</v>
      </c>
      <c r="E12" s="3620">
        <v>215</v>
      </c>
      <c r="F12" s="3620">
        <v>205</v>
      </c>
      <c r="G12" s="3620">
        <v>194</v>
      </c>
      <c r="H12" s="3620">
        <v>208</v>
      </c>
      <c r="I12" s="3620">
        <v>216</v>
      </c>
      <c r="J12" s="3620">
        <v>200</v>
      </c>
      <c r="K12" s="3620">
        <v>274</v>
      </c>
      <c r="L12" s="3620">
        <v>260</v>
      </c>
      <c r="M12" s="3620">
        <v>248</v>
      </c>
      <c r="N12" s="3620">
        <v>321</v>
      </c>
      <c r="O12" s="3620">
        <v>322</v>
      </c>
      <c r="P12" s="3620">
        <v>308</v>
      </c>
      <c r="Q12" s="3621">
        <v>302</v>
      </c>
      <c r="R12" s="3622">
        <v>3407</v>
      </c>
    </row>
    <row r="13" spans="1:19">
      <c r="A13" s="3592" t="s">
        <v>1002</v>
      </c>
      <c r="B13" s="3623"/>
      <c r="C13" s="3595"/>
      <c r="D13" s="3595"/>
      <c r="E13" s="3596">
        <v>40</v>
      </c>
      <c r="F13" s="3596">
        <v>40</v>
      </c>
      <c r="G13" s="3596">
        <v>40</v>
      </c>
      <c r="H13" s="3596">
        <v>40</v>
      </c>
      <c r="I13" s="3596">
        <v>48</v>
      </c>
      <c r="J13" s="3596">
        <v>48</v>
      </c>
      <c r="K13" s="3596">
        <v>115</v>
      </c>
      <c r="L13" s="3596">
        <v>113</v>
      </c>
      <c r="M13" s="3596">
        <v>114</v>
      </c>
      <c r="N13" s="3596">
        <v>147</v>
      </c>
      <c r="O13" s="3596">
        <v>146</v>
      </c>
      <c r="P13" s="3596">
        <v>138</v>
      </c>
      <c r="Q13" s="1878">
        <v>135</v>
      </c>
      <c r="R13" s="3624">
        <v>1164</v>
      </c>
    </row>
    <row r="14" spans="1:19">
      <c r="A14" s="905" t="s">
        <v>114</v>
      </c>
      <c r="B14" s="1878">
        <v>14</v>
      </c>
      <c r="C14" s="2968">
        <v>55</v>
      </c>
      <c r="D14" s="3598">
        <v>293</v>
      </c>
      <c r="E14" s="3625">
        <v>232</v>
      </c>
      <c r="F14" s="3625">
        <v>207</v>
      </c>
      <c r="G14" s="3625">
        <v>211</v>
      </c>
      <c r="H14" s="3625">
        <v>214</v>
      </c>
      <c r="I14" s="3625">
        <v>201</v>
      </c>
      <c r="J14" s="3625">
        <v>238</v>
      </c>
      <c r="K14" s="3625">
        <v>316</v>
      </c>
      <c r="L14" s="3625">
        <v>292</v>
      </c>
      <c r="M14" s="3625">
        <v>286</v>
      </c>
      <c r="N14" s="3625">
        <v>252</v>
      </c>
      <c r="O14" s="3625">
        <v>287</v>
      </c>
      <c r="P14" s="3625">
        <v>241</v>
      </c>
      <c r="Q14" s="3626">
        <v>230</v>
      </c>
      <c r="R14" s="3627">
        <v>3555</v>
      </c>
    </row>
    <row r="15" spans="1:19">
      <c r="A15" s="3628" t="s">
        <v>115</v>
      </c>
      <c r="B15" s="3629"/>
      <c r="C15" s="3595"/>
      <c r="D15" s="3595"/>
      <c r="E15" s="3596">
        <v>39</v>
      </c>
      <c r="F15" s="3596">
        <v>41</v>
      </c>
      <c r="G15" s="3596">
        <v>40</v>
      </c>
      <c r="H15" s="3596">
        <v>48</v>
      </c>
      <c r="I15" s="3596">
        <v>48</v>
      </c>
      <c r="J15" s="3596">
        <v>48</v>
      </c>
      <c r="K15" s="3596">
        <v>116</v>
      </c>
      <c r="L15" s="3596">
        <v>108</v>
      </c>
      <c r="M15" s="3596">
        <v>110</v>
      </c>
      <c r="N15" s="3596">
        <v>131</v>
      </c>
      <c r="O15" s="3596">
        <v>131</v>
      </c>
      <c r="P15" s="3596">
        <v>121</v>
      </c>
      <c r="Q15" s="1878">
        <v>126</v>
      </c>
      <c r="R15" s="3624">
        <v>1107</v>
      </c>
    </row>
    <row r="16" spans="1:19">
      <c r="A16" s="905" t="s">
        <v>116</v>
      </c>
      <c r="B16" s="1878">
        <v>6</v>
      </c>
      <c r="C16" s="3630">
        <v>0</v>
      </c>
      <c r="D16" s="3631">
        <v>136</v>
      </c>
      <c r="E16" s="3620">
        <v>61</v>
      </c>
      <c r="F16" s="3620">
        <v>71</v>
      </c>
      <c r="G16" s="3620">
        <v>58</v>
      </c>
      <c r="H16" s="3620">
        <v>72</v>
      </c>
      <c r="I16" s="3620">
        <v>56</v>
      </c>
      <c r="J16" s="3620">
        <v>67</v>
      </c>
      <c r="K16" s="3620">
        <v>94</v>
      </c>
      <c r="L16" s="3620">
        <v>87</v>
      </c>
      <c r="M16" s="3620">
        <v>76</v>
      </c>
      <c r="N16" s="3620">
        <v>67</v>
      </c>
      <c r="O16" s="3620">
        <v>58</v>
      </c>
      <c r="P16" s="3620">
        <v>49</v>
      </c>
      <c r="Q16" s="3632">
        <v>34</v>
      </c>
      <c r="R16" s="3633">
        <v>986</v>
      </c>
    </row>
    <row r="17" spans="1:19" ht="13.5" thickBot="1">
      <c r="A17" s="905" t="s">
        <v>117</v>
      </c>
      <c r="B17" s="3605">
        <v>1</v>
      </c>
      <c r="C17" s="3634"/>
      <c r="D17" s="3634"/>
      <c r="E17" s="3634"/>
      <c r="F17" s="3634"/>
      <c r="G17" s="3634"/>
      <c r="H17" s="3634"/>
      <c r="I17" s="3634"/>
      <c r="J17" s="3635">
        <v>4</v>
      </c>
      <c r="K17" s="3635">
        <v>3</v>
      </c>
      <c r="L17" s="3635">
        <v>14</v>
      </c>
      <c r="M17" s="3635">
        <v>1</v>
      </c>
      <c r="N17" s="3635">
        <v>6</v>
      </c>
      <c r="O17" s="3635">
        <v>2</v>
      </c>
      <c r="P17" s="3635">
        <v>4</v>
      </c>
      <c r="Q17" s="3636">
        <v>1</v>
      </c>
      <c r="R17" s="3637">
        <v>35</v>
      </c>
    </row>
    <row r="18" spans="1:19">
      <c r="A18" s="3609" t="s">
        <v>118</v>
      </c>
      <c r="B18" s="3610">
        <v>35</v>
      </c>
      <c r="C18" s="3638">
        <f>C12+C14+C16+C17</f>
        <v>55</v>
      </c>
      <c r="D18" s="3638">
        <f t="shared" ref="D18:R18" si="1">D12+D14+D16+D17</f>
        <v>561</v>
      </c>
      <c r="E18" s="3638">
        <f t="shared" si="1"/>
        <v>508</v>
      </c>
      <c r="F18" s="3638">
        <f t="shared" si="1"/>
        <v>483</v>
      </c>
      <c r="G18" s="3638">
        <f t="shared" si="1"/>
        <v>463</v>
      </c>
      <c r="H18" s="3638">
        <f t="shared" si="1"/>
        <v>494</v>
      </c>
      <c r="I18" s="3638">
        <f t="shared" si="1"/>
        <v>473</v>
      </c>
      <c r="J18" s="3638">
        <f t="shared" si="1"/>
        <v>509</v>
      </c>
      <c r="K18" s="3638">
        <f t="shared" si="1"/>
        <v>687</v>
      </c>
      <c r="L18" s="3638">
        <f t="shared" si="1"/>
        <v>653</v>
      </c>
      <c r="M18" s="3638">
        <f t="shared" si="1"/>
        <v>611</v>
      </c>
      <c r="N18" s="3638">
        <f t="shared" si="1"/>
        <v>646</v>
      </c>
      <c r="O18" s="3638">
        <f t="shared" si="1"/>
        <v>669</v>
      </c>
      <c r="P18" s="3638">
        <f t="shared" si="1"/>
        <v>602</v>
      </c>
      <c r="Q18" s="3639">
        <f t="shared" si="1"/>
        <v>567</v>
      </c>
      <c r="R18" s="3638">
        <f t="shared" si="1"/>
        <v>7983</v>
      </c>
    </row>
    <row r="19" spans="1:19">
      <c r="A19" s="3640"/>
      <c r="B19" s="3641"/>
      <c r="C19" s="3642"/>
      <c r="D19" s="3643"/>
      <c r="E19" s="3643"/>
      <c r="F19" s="3643"/>
      <c r="G19" s="3643"/>
      <c r="H19" s="3643"/>
      <c r="I19" s="3643"/>
      <c r="J19" s="3643"/>
      <c r="K19" s="3643"/>
      <c r="L19" s="3643"/>
      <c r="M19" s="3643"/>
      <c r="N19" s="3643"/>
      <c r="O19" s="3643"/>
      <c r="P19" s="3643"/>
      <c r="Q19" s="1893"/>
      <c r="R19" s="3644"/>
    </row>
    <row r="20" spans="1:19">
      <c r="A20" s="3645" t="s">
        <v>121</v>
      </c>
      <c r="B20" s="3646">
        <v>97</v>
      </c>
      <c r="C20" s="3647">
        <f t="shared" ref="C20:Q20" si="2">C10+C18</f>
        <v>287</v>
      </c>
      <c r="D20" s="3648">
        <f t="shared" si="2"/>
        <v>2696</v>
      </c>
      <c r="E20" s="3648">
        <f t="shared" si="2"/>
        <v>2122</v>
      </c>
      <c r="F20" s="3648">
        <f t="shared" si="2"/>
        <v>1899</v>
      </c>
      <c r="G20" s="3648">
        <f t="shared" si="2"/>
        <v>1827</v>
      </c>
      <c r="H20" s="3648">
        <f t="shared" si="2"/>
        <v>1869</v>
      </c>
      <c r="I20" s="3648">
        <f t="shared" si="2"/>
        <v>1856</v>
      </c>
      <c r="J20" s="3648">
        <f t="shared" si="2"/>
        <v>1925</v>
      </c>
      <c r="K20" s="3648">
        <f t="shared" si="2"/>
        <v>2328</v>
      </c>
      <c r="L20" s="3648">
        <f t="shared" si="2"/>
        <v>2755</v>
      </c>
      <c r="M20" s="3648">
        <f t="shared" si="2"/>
        <v>2536</v>
      </c>
      <c r="N20" s="3648">
        <f t="shared" si="2"/>
        <v>2867</v>
      </c>
      <c r="O20" s="3648">
        <f t="shared" si="2"/>
        <v>2873</v>
      </c>
      <c r="P20" s="3648">
        <f t="shared" si="2"/>
        <v>2669</v>
      </c>
      <c r="Q20" s="3649">
        <f t="shared" si="2"/>
        <v>2658</v>
      </c>
      <c r="R20" s="3647">
        <f>R10+R18</f>
        <v>33169</v>
      </c>
    </row>
    <row r="21" spans="1:19">
      <c r="A21" s="4006" t="s">
        <v>4552</v>
      </c>
      <c r="B21" s="4007"/>
      <c r="C21" s="4007"/>
      <c r="D21" s="4007"/>
      <c r="E21" s="4007"/>
      <c r="F21" s="4007"/>
      <c r="G21" s="4007"/>
      <c r="H21" s="4007"/>
      <c r="I21" s="4007"/>
      <c r="J21" s="4007"/>
      <c r="K21" s="4007"/>
      <c r="L21" s="4007"/>
      <c r="M21" s="4007"/>
      <c r="N21" s="4007"/>
      <c r="O21" s="4007"/>
      <c r="P21" s="4007"/>
      <c r="Q21" s="4007"/>
      <c r="R21" s="4008"/>
    </row>
    <row r="22" spans="1:19">
      <c r="A22" s="604"/>
      <c r="B22" s="604"/>
      <c r="C22" s="604"/>
      <c r="D22" s="604"/>
      <c r="E22" s="604"/>
      <c r="F22" s="604"/>
      <c r="G22" s="604"/>
      <c r="H22" s="604"/>
      <c r="I22" s="604"/>
      <c r="J22" s="604"/>
      <c r="K22" s="604"/>
      <c r="L22" s="604"/>
      <c r="M22" s="604"/>
      <c r="N22" s="604"/>
      <c r="O22" s="604"/>
      <c r="P22" s="604"/>
      <c r="Q22" s="604"/>
    </row>
    <row r="23" spans="1:19">
      <c r="A23" s="3832" t="s">
        <v>4553</v>
      </c>
      <c r="B23" s="3832"/>
      <c r="C23" s="3832"/>
      <c r="D23" s="3832"/>
      <c r="E23" s="3832"/>
      <c r="F23" s="3832"/>
      <c r="G23" s="3832"/>
      <c r="H23" s="3832"/>
      <c r="I23" s="3832"/>
      <c r="J23" s="3832"/>
      <c r="K23" s="3832"/>
      <c r="L23" s="3832"/>
      <c r="M23" s="3832"/>
      <c r="N23" s="3832"/>
      <c r="O23" s="3832"/>
      <c r="P23" s="3832"/>
      <c r="Q23" s="3832"/>
      <c r="R23" s="3832"/>
    </row>
    <row r="26" spans="1:19" ht="25">
      <c r="A26" s="3827" t="s">
        <v>4554</v>
      </c>
      <c r="B26" s="3827"/>
      <c r="C26" s="3827"/>
      <c r="D26" s="3827"/>
      <c r="E26" s="3827"/>
      <c r="F26" s="3827"/>
      <c r="G26" s="3827"/>
      <c r="H26" s="3827"/>
      <c r="I26" s="3827"/>
      <c r="J26" s="3827"/>
      <c r="K26" s="3827"/>
      <c r="L26" s="3827"/>
      <c r="M26" s="3827"/>
      <c r="N26" s="3827"/>
      <c r="O26" s="3827"/>
      <c r="P26" s="3827"/>
      <c r="Q26" s="3827"/>
      <c r="R26" s="3827"/>
      <c r="S26" s="1471"/>
    </row>
    <row r="27" spans="1:19">
      <c r="A27" s="506"/>
    </row>
    <row r="28" spans="1:19" ht="20">
      <c r="A28" s="4009" t="s">
        <v>103</v>
      </c>
      <c r="B28" s="3966" t="s">
        <v>999</v>
      </c>
      <c r="C28" s="3970" t="s">
        <v>1000</v>
      </c>
      <c r="D28" s="4003"/>
      <c r="E28" s="4003"/>
      <c r="F28" s="4003"/>
      <c r="G28" s="4003"/>
      <c r="H28" s="4003"/>
      <c r="I28" s="4003"/>
      <c r="J28" s="4003"/>
      <c r="K28" s="4003"/>
      <c r="L28" s="4003"/>
      <c r="M28" s="4003"/>
      <c r="N28" s="4003"/>
      <c r="O28" s="4003"/>
      <c r="P28" s="4003"/>
      <c r="Q28" s="4003"/>
      <c r="R28" s="4000" t="s">
        <v>9</v>
      </c>
      <c r="S28" s="3585"/>
    </row>
    <row r="29" spans="1:19" ht="26">
      <c r="A29" s="4010"/>
      <c r="B29" s="3999"/>
      <c r="C29" s="1431" t="s">
        <v>1238</v>
      </c>
      <c r="D29" s="1432" t="s">
        <v>106</v>
      </c>
      <c r="E29" s="751" t="s">
        <v>107</v>
      </c>
      <c r="F29" s="751">
        <v>1</v>
      </c>
      <c r="G29" s="751">
        <v>2</v>
      </c>
      <c r="H29" s="751">
        <v>3</v>
      </c>
      <c r="I29" s="751">
        <v>4</v>
      </c>
      <c r="J29" s="751">
        <v>5</v>
      </c>
      <c r="K29" s="751">
        <v>6</v>
      </c>
      <c r="L29" s="751">
        <v>7</v>
      </c>
      <c r="M29" s="751">
        <v>8</v>
      </c>
      <c r="N29" s="751">
        <v>9</v>
      </c>
      <c r="O29" s="751">
        <v>10</v>
      </c>
      <c r="P29" s="751">
        <v>11</v>
      </c>
      <c r="Q29" s="805">
        <v>12</v>
      </c>
      <c r="R29" s="4001"/>
    </row>
    <row r="30" spans="1:19">
      <c r="A30" s="3586" t="s">
        <v>108</v>
      </c>
      <c r="B30" s="2972">
        <v>31</v>
      </c>
      <c r="C30" s="3587">
        <v>150</v>
      </c>
      <c r="D30" s="3588">
        <v>1020</v>
      </c>
      <c r="E30" s="3589">
        <v>917</v>
      </c>
      <c r="F30" s="3589">
        <v>821</v>
      </c>
      <c r="G30" s="3589">
        <v>786</v>
      </c>
      <c r="H30" s="3589">
        <v>805</v>
      </c>
      <c r="I30" s="3589">
        <v>902</v>
      </c>
      <c r="J30" s="3589">
        <v>866</v>
      </c>
      <c r="K30" s="3589">
        <v>1233</v>
      </c>
      <c r="L30" s="3589">
        <v>1454</v>
      </c>
      <c r="M30" s="3589">
        <v>1575</v>
      </c>
      <c r="N30" s="3589">
        <v>2000</v>
      </c>
      <c r="O30" s="3589">
        <v>1913</v>
      </c>
      <c r="P30" s="3589">
        <v>1943</v>
      </c>
      <c r="Q30" s="3590">
        <v>2020</v>
      </c>
      <c r="R30" s="3591">
        <v>18405</v>
      </c>
    </row>
    <row r="31" spans="1:19">
      <c r="A31" s="3592" t="s">
        <v>1001</v>
      </c>
      <c r="B31" s="3650"/>
      <c r="C31" s="3651"/>
      <c r="D31" s="3652"/>
      <c r="E31" s="3653">
        <v>80</v>
      </c>
      <c r="F31" s="3653">
        <v>80</v>
      </c>
      <c r="G31" s="3653">
        <v>80</v>
      </c>
      <c r="H31" s="3653">
        <v>80</v>
      </c>
      <c r="I31" s="3653">
        <v>144</v>
      </c>
      <c r="J31" s="3653">
        <v>144</v>
      </c>
      <c r="K31" s="3653">
        <v>144</v>
      </c>
      <c r="L31" s="3653">
        <v>320</v>
      </c>
      <c r="M31" s="3653">
        <v>320</v>
      </c>
      <c r="N31" s="3653">
        <v>450</v>
      </c>
      <c r="O31" s="3653">
        <v>450</v>
      </c>
      <c r="P31" s="3653">
        <v>450</v>
      </c>
      <c r="Q31" s="3654">
        <v>450</v>
      </c>
      <c r="R31" s="3655">
        <v>3192</v>
      </c>
    </row>
    <row r="32" spans="1:19">
      <c r="A32" s="905" t="s">
        <v>109</v>
      </c>
      <c r="B32" s="2969">
        <v>11</v>
      </c>
      <c r="C32" s="2968">
        <v>0</v>
      </c>
      <c r="D32" s="3598">
        <v>369</v>
      </c>
      <c r="E32" s="3599">
        <v>263</v>
      </c>
      <c r="F32" s="3599">
        <v>225</v>
      </c>
      <c r="G32" s="3599">
        <v>231</v>
      </c>
      <c r="H32" s="3599">
        <v>169</v>
      </c>
      <c r="I32" s="3599">
        <v>187</v>
      </c>
      <c r="J32" s="3599">
        <v>174</v>
      </c>
      <c r="K32" s="3599">
        <v>170</v>
      </c>
      <c r="L32" s="3599">
        <v>134</v>
      </c>
      <c r="M32" s="3599">
        <v>164</v>
      </c>
      <c r="N32" s="3599">
        <v>84</v>
      </c>
      <c r="O32" s="3599">
        <v>87</v>
      </c>
      <c r="P32" s="3599">
        <v>62</v>
      </c>
      <c r="Q32" s="3600">
        <v>73</v>
      </c>
      <c r="R32" s="3601">
        <v>2392</v>
      </c>
    </row>
    <row r="33" spans="1:18">
      <c r="A33" s="905" t="s">
        <v>110</v>
      </c>
      <c r="B33" s="2969">
        <v>10</v>
      </c>
      <c r="C33" s="2968">
        <v>8</v>
      </c>
      <c r="D33" s="3598">
        <v>288</v>
      </c>
      <c r="E33" s="3598">
        <v>257</v>
      </c>
      <c r="F33" s="3598">
        <v>216</v>
      </c>
      <c r="G33" s="3598">
        <v>185</v>
      </c>
      <c r="H33" s="3598">
        <v>175</v>
      </c>
      <c r="I33" s="3598">
        <v>152</v>
      </c>
      <c r="J33" s="3598">
        <v>145</v>
      </c>
      <c r="K33" s="3598">
        <v>163</v>
      </c>
      <c r="L33" s="3598">
        <v>114</v>
      </c>
      <c r="M33" s="3598">
        <v>130</v>
      </c>
      <c r="N33" s="3598">
        <v>83</v>
      </c>
      <c r="O33" s="3598">
        <v>69</v>
      </c>
      <c r="P33" s="3598">
        <v>53</v>
      </c>
      <c r="Q33" s="2969">
        <v>62</v>
      </c>
      <c r="R33" s="3656">
        <v>2100</v>
      </c>
    </row>
    <row r="34" spans="1:18" ht="13.5" thickBot="1">
      <c r="A34" s="905" t="s">
        <v>111</v>
      </c>
      <c r="B34" s="3657">
        <v>9</v>
      </c>
      <c r="C34" s="3658">
        <v>0</v>
      </c>
      <c r="D34" s="3659">
        <v>356</v>
      </c>
      <c r="E34" s="3659">
        <v>212</v>
      </c>
      <c r="F34" s="3659">
        <v>188</v>
      </c>
      <c r="G34" s="3659">
        <v>185</v>
      </c>
      <c r="H34" s="3659">
        <v>201</v>
      </c>
      <c r="I34" s="3659">
        <v>164</v>
      </c>
      <c r="J34" s="3659">
        <v>159</v>
      </c>
      <c r="K34" s="3659">
        <v>174</v>
      </c>
      <c r="L34" s="3659">
        <v>153</v>
      </c>
      <c r="M34" s="3659">
        <v>175</v>
      </c>
      <c r="N34" s="3659">
        <v>90</v>
      </c>
      <c r="O34" s="3659">
        <v>71</v>
      </c>
      <c r="P34" s="3659">
        <v>75</v>
      </c>
      <c r="Q34" s="3660">
        <v>87</v>
      </c>
      <c r="R34" s="3661">
        <v>2290</v>
      </c>
    </row>
    <row r="35" spans="1:18">
      <c r="A35" s="3609" t="s">
        <v>112</v>
      </c>
      <c r="B35" s="3662">
        <v>61</v>
      </c>
      <c r="C35" s="3663">
        <f t="shared" ref="C35:Q35" si="3">C30+C32+C33+C34</f>
        <v>158</v>
      </c>
      <c r="D35" s="3664">
        <f t="shared" si="3"/>
        <v>2033</v>
      </c>
      <c r="E35" s="3664">
        <f t="shared" si="3"/>
        <v>1649</v>
      </c>
      <c r="F35" s="3664">
        <f t="shared" si="3"/>
        <v>1450</v>
      </c>
      <c r="G35" s="3664">
        <f t="shared" si="3"/>
        <v>1387</v>
      </c>
      <c r="H35" s="3664">
        <f t="shared" si="3"/>
        <v>1350</v>
      </c>
      <c r="I35" s="3664">
        <f t="shared" si="3"/>
        <v>1405</v>
      </c>
      <c r="J35" s="3664">
        <f t="shared" si="3"/>
        <v>1344</v>
      </c>
      <c r="K35" s="3664">
        <f t="shared" si="3"/>
        <v>1740</v>
      </c>
      <c r="L35" s="3664">
        <f t="shared" si="3"/>
        <v>1855</v>
      </c>
      <c r="M35" s="3664">
        <f t="shared" si="3"/>
        <v>2044</v>
      </c>
      <c r="N35" s="3664">
        <f t="shared" si="3"/>
        <v>2257</v>
      </c>
      <c r="O35" s="3664">
        <f t="shared" si="3"/>
        <v>2140</v>
      </c>
      <c r="P35" s="3664">
        <f t="shared" si="3"/>
        <v>2133</v>
      </c>
      <c r="Q35" s="3664">
        <f t="shared" si="3"/>
        <v>2242</v>
      </c>
      <c r="R35" s="3665">
        <f>R30+R32+R33+R34</f>
        <v>25187</v>
      </c>
    </row>
    <row r="36" spans="1:18">
      <c r="A36" s="3614"/>
      <c r="B36" s="3650"/>
      <c r="C36" s="3642"/>
      <c r="D36" s="3643"/>
      <c r="E36" s="3643"/>
      <c r="F36" s="3643"/>
      <c r="G36" s="3643"/>
      <c r="H36" s="3643"/>
      <c r="I36" s="3643"/>
      <c r="J36" s="3643"/>
      <c r="K36" s="3643"/>
      <c r="L36" s="3643"/>
      <c r="M36" s="3643"/>
      <c r="N36" s="3643"/>
      <c r="O36" s="3643"/>
      <c r="P36" s="3643"/>
      <c r="Q36" s="1893"/>
      <c r="R36" s="3644"/>
    </row>
    <row r="37" spans="1:18">
      <c r="A37" s="905" t="s">
        <v>113</v>
      </c>
      <c r="B37" s="2969">
        <v>14</v>
      </c>
      <c r="C37" s="3619">
        <v>15</v>
      </c>
      <c r="D37" s="3620">
        <v>174</v>
      </c>
      <c r="E37" s="3620">
        <v>202</v>
      </c>
      <c r="F37" s="3620">
        <v>201</v>
      </c>
      <c r="G37" s="3620">
        <v>197</v>
      </c>
      <c r="H37" s="3620">
        <v>199</v>
      </c>
      <c r="I37" s="3620">
        <v>195</v>
      </c>
      <c r="J37" s="3620">
        <v>193</v>
      </c>
      <c r="K37" s="3620">
        <v>263</v>
      </c>
      <c r="L37" s="3620">
        <v>260</v>
      </c>
      <c r="M37" s="3620">
        <v>284</v>
      </c>
      <c r="N37" s="3620">
        <v>312</v>
      </c>
      <c r="O37" s="3620">
        <v>314</v>
      </c>
      <c r="P37" s="3620">
        <v>328</v>
      </c>
      <c r="Q37" s="3632">
        <v>312</v>
      </c>
      <c r="R37" s="3622">
        <v>3449</v>
      </c>
    </row>
    <row r="38" spans="1:18">
      <c r="A38" s="3592" t="s">
        <v>1002</v>
      </c>
      <c r="B38" s="3666"/>
      <c r="C38" s="3667"/>
      <c r="D38" s="3668"/>
      <c r="E38" s="3653">
        <v>40</v>
      </c>
      <c r="F38" s="3653">
        <v>40</v>
      </c>
      <c r="G38" s="3653">
        <v>40</v>
      </c>
      <c r="H38" s="3653">
        <v>40</v>
      </c>
      <c r="I38" s="3653">
        <v>48</v>
      </c>
      <c r="J38" s="3653">
        <v>48</v>
      </c>
      <c r="K38" s="3653">
        <v>116</v>
      </c>
      <c r="L38" s="3653">
        <v>116</v>
      </c>
      <c r="M38" s="3653">
        <v>116</v>
      </c>
      <c r="N38" s="3653">
        <v>144</v>
      </c>
      <c r="O38" s="3653">
        <v>144</v>
      </c>
      <c r="P38" s="3653">
        <v>144</v>
      </c>
      <c r="Q38" s="3654">
        <v>144</v>
      </c>
      <c r="R38" s="3655">
        <v>1180</v>
      </c>
    </row>
    <row r="39" spans="1:18">
      <c r="A39" s="905" t="s">
        <v>114</v>
      </c>
      <c r="B39" s="2969">
        <v>14</v>
      </c>
      <c r="C39" s="2968">
        <v>25</v>
      </c>
      <c r="D39" s="3598">
        <v>270</v>
      </c>
      <c r="E39" s="3625">
        <v>257</v>
      </c>
      <c r="F39" s="3625">
        <v>224</v>
      </c>
      <c r="G39" s="3625">
        <v>219</v>
      </c>
      <c r="H39" s="3625">
        <v>226</v>
      </c>
      <c r="I39" s="3625">
        <v>226</v>
      </c>
      <c r="J39" s="3625">
        <v>247</v>
      </c>
      <c r="K39" s="3625">
        <v>312</v>
      </c>
      <c r="L39" s="3625">
        <v>300</v>
      </c>
      <c r="M39" s="3625">
        <v>304</v>
      </c>
      <c r="N39" s="3625">
        <v>334</v>
      </c>
      <c r="O39" s="3625">
        <v>291</v>
      </c>
      <c r="P39" s="3625">
        <v>288</v>
      </c>
      <c r="Q39" s="3626">
        <v>283</v>
      </c>
      <c r="R39" s="3627">
        <v>3806</v>
      </c>
    </row>
    <row r="40" spans="1:18">
      <c r="A40" s="3628" t="s">
        <v>115</v>
      </c>
      <c r="B40" s="3669"/>
      <c r="C40" s="3667"/>
      <c r="D40" s="3668"/>
      <c r="E40" s="3653">
        <v>40</v>
      </c>
      <c r="F40" s="3653">
        <v>39</v>
      </c>
      <c r="G40" s="3653">
        <v>39</v>
      </c>
      <c r="H40" s="3653">
        <v>44</v>
      </c>
      <c r="I40" s="3653">
        <v>47</v>
      </c>
      <c r="J40" s="3653">
        <v>49</v>
      </c>
      <c r="K40" s="3653">
        <v>110</v>
      </c>
      <c r="L40" s="3653">
        <v>107</v>
      </c>
      <c r="M40" s="3653">
        <v>109</v>
      </c>
      <c r="N40" s="3653">
        <v>130</v>
      </c>
      <c r="O40" s="3653">
        <v>128</v>
      </c>
      <c r="P40" s="3653">
        <v>128</v>
      </c>
      <c r="Q40" s="3654">
        <v>115</v>
      </c>
      <c r="R40" s="3655">
        <v>1085</v>
      </c>
    </row>
    <row r="41" spans="1:18">
      <c r="A41" s="905" t="s">
        <v>116</v>
      </c>
      <c r="B41" s="2969">
        <v>5</v>
      </c>
      <c r="C41" s="3630">
        <v>0</v>
      </c>
      <c r="D41" s="3631">
        <v>139</v>
      </c>
      <c r="E41" s="3620">
        <v>82</v>
      </c>
      <c r="F41" s="3620">
        <v>65</v>
      </c>
      <c r="G41" s="3620">
        <v>76</v>
      </c>
      <c r="H41" s="3620">
        <v>62</v>
      </c>
      <c r="I41" s="3620">
        <v>72</v>
      </c>
      <c r="J41" s="3620">
        <v>78</v>
      </c>
      <c r="K41" s="3620">
        <v>60</v>
      </c>
      <c r="L41" s="3620">
        <v>56</v>
      </c>
      <c r="M41" s="3620">
        <v>90</v>
      </c>
      <c r="N41" s="3620">
        <v>60</v>
      </c>
      <c r="O41" s="3620">
        <v>57</v>
      </c>
      <c r="P41" s="3620">
        <v>35</v>
      </c>
      <c r="Q41" s="3632">
        <v>44</v>
      </c>
      <c r="R41" s="3633">
        <v>976</v>
      </c>
    </row>
    <row r="42" spans="1:18" ht="13.5" thickBot="1">
      <c r="A42" s="905" t="s">
        <v>117</v>
      </c>
      <c r="B42" s="3657">
        <v>2</v>
      </c>
      <c r="C42" s="2132">
        <v>0</v>
      </c>
      <c r="D42" s="2137">
        <v>0</v>
      </c>
      <c r="E42" s="2137">
        <v>0</v>
      </c>
      <c r="F42" s="2137">
        <v>0</v>
      </c>
      <c r="G42" s="2137">
        <v>0</v>
      </c>
      <c r="H42" s="2137">
        <v>0</v>
      </c>
      <c r="I42" s="2137">
        <v>0</v>
      </c>
      <c r="J42" s="3607">
        <v>2</v>
      </c>
      <c r="K42" s="3607">
        <v>5</v>
      </c>
      <c r="L42" s="3607">
        <v>3</v>
      </c>
      <c r="M42" s="3607">
        <v>7</v>
      </c>
      <c r="N42" s="3607">
        <v>9</v>
      </c>
      <c r="O42" s="3607">
        <v>6</v>
      </c>
      <c r="P42" s="3607">
        <v>4</v>
      </c>
      <c r="Q42" s="3608">
        <v>4</v>
      </c>
      <c r="R42" s="3606">
        <v>40</v>
      </c>
    </row>
    <row r="43" spans="1:18">
      <c r="A43" s="3609" t="s">
        <v>118</v>
      </c>
      <c r="B43" s="3662">
        <v>35</v>
      </c>
      <c r="C43" s="3638">
        <f t="shared" ref="C43:Q43" si="4">SUM(C37:C42)</f>
        <v>40</v>
      </c>
      <c r="D43" s="3612">
        <f t="shared" si="4"/>
        <v>583</v>
      </c>
      <c r="E43" s="3612">
        <f t="shared" si="4"/>
        <v>621</v>
      </c>
      <c r="F43" s="3612">
        <f t="shared" si="4"/>
        <v>569</v>
      </c>
      <c r="G43" s="3612">
        <f t="shared" si="4"/>
        <v>571</v>
      </c>
      <c r="H43" s="3612">
        <f t="shared" si="4"/>
        <v>571</v>
      </c>
      <c r="I43" s="3612">
        <f t="shared" si="4"/>
        <v>588</v>
      </c>
      <c r="J43" s="3612">
        <f t="shared" si="4"/>
        <v>617</v>
      </c>
      <c r="K43" s="3612">
        <f t="shared" si="4"/>
        <v>866</v>
      </c>
      <c r="L43" s="3612">
        <f t="shared" si="4"/>
        <v>842</v>
      </c>
      <c r="M43" s="3612">
        <f t="shared" si="4"/>
        <v>910</v>
      </c>
      <c r="N43" s="3612">
        <f t="shared" si="4"/>
        <v>989</v>
      </c>
      <c r="O43" s="3612">
        <f t="shared" si="4"/>
        <v>940</v>
      </c>
      <c r="P43" s="3612">
        <f t="shared" si="4"/>
        <v>927</v>
      </c>
      <c r="Q43" s="3613">
        <f t="shared" si="4"/>
        <v>902</v>
      </c>
      <c r="R43" s="3638">
        <f>SUM(R37:R42)</f>
        <v>10536</v>
      </c>
    </row>
    <row r="44" spans="1:18">
      <c r="A44" s="3640"/>
      <c r="B44" s="3670"/>
      <c r="C44" s="3642"/>
      <c r="D44" s="3643"/>
      <c r="E44" s="3643"/>
      <c r="F44" s="3643"/>
      <c r="G44" s="3643"/>
      <c r="H44" s="3643"/>
      <c r="I44" s="3643"/>
      <c r="J44" s="3643"/>
      <c r="K44" s="3643"/>
      <c r="L44" s="3643"/>
      <c r="M44" s="3643"/>
      <c r="N44" s="3643"/>
      <c r="O44" s="3643"/>
      <c r="P44" s="3643"/>
      <c r="Q44" s="1893"/>
      <c r="R44" s="3644"/>
    </row>
    <row r="45" spans="1:18">
      <c r="A45" s="3645" t="s">
        <v>121</v>
      </c>
      <c r="B45" s="3671">
        <v>96</v>
      </c>
      <c r="C45" s="3647">
        <f t="shared" ref="C45:Q45" si="5">C35+C43</f>
        <v>198</v>
      </c>
      <c r="D45" s="3648">
        <f t="shared" si="5"/>
        <v>2616</v>
      </c>
      <c r="E45" s="3648">
        <f t="shared" si="5"/>
        <v>2270</v>
      </c>
      <c r="F45" s="3648">
        <f t="shared" si="5"/>
        <v>2019</v>
      </c>
      <c r="G45" s="3648">
        <f t="shared" si="5"/>
        <v>1958</v>
      </c>
      <c r="H45" s="3648">
        <f t="shared" si="5"/>
        <v>1921</v>
      </c>
      <c r="I45" s="3648">
        <f t="shared" si="5"/>
        <v>1993</v>
      </c>
      <c r="J45" s="3648">
        <f t="shared" si="5"/>
        <v>1961</v>
      </c>
      <c r="K45" s="3648">
        <f t="shared" si="5"/>
        <v>2606</v>
      </c>
      <c r="L45" s="3648">
        <f t="shared" si="5"/>
        <v>2697</v>
      </c>
      <c r="M45" s="3648">
        <f t="shared" si="5"/>
        <v>2954</v>
      </c>
      <c r="N45" s="3648">
        <f t="shared" si="5"/>
        <v>3246</v>
      </c>
      <c r="O45" s="3648">
        <f t="shared" si="5"/>
        <v>3080</v>
      </c>
      <c r="P45" s="3648">
        <f t="shared" si="5"/>
        <v>3060</v>
      </c>
      <c r="Q45" s="3649">
        <f t="shared" si="5"/>
        <v>3144</v>
      </c>
      <c r="R45" s="3647">
        <f>R35+R43</f>
        <v>35723</v>
      </c>
    </row>
    <row r="46" spans="1:18">
      <c r="A46" s="4006" t="s">
        <v>4552</v>
      </c>
      <c r="B46" s="4007"/>
      <c r="C46" s="4007"/>
      <c r="D46" s="4007"/>
      <c r="E46" s="4007"/>
      <c r="F46" s="4007"/>
      <c r="G46" s="4007"/>
      <c r="H46" s="4007"/>
      <c r="I46" s="4007"/>
      <c r="J46" s="4007"/>
      <c r="K46" s="4007"/>
      <c r="L46" s="4007"/>
      <c r="M46" s="4007"/>
      <c r="N46" s="4007"/>
      <c r="O46" s="4007"/>
      <c r="P46" s="4007"/>
      <c r="Q46" s="4007"/>
      <c r="R46" s="4008"/>
    </row>
    <row r="47" spans="1:18">
      <c r="A47" s="604"/>
      <c r="B47" s="604"/>
      <c r="C47" s="604"/>
      <c r="D47" s="604"/>
      <c r="E47" s="604"/>
      <c r="F47" s="604"/>
      <c r="G47" s="604"/>
      <c r="H47" s="604"/>
      <c r="I47" s="604"/>
      <c r="J47" s="604"/>
      <c r="K47" s="604"/>
      <c r="L47" s="604"/>
      <c r="M47" s="604"/>
      <c r="N47" s="604"/>
      <c r="O47" s="604"/>
      <c r="P47" s="604"/>
      <c r="Q47" s="604"/>
    </row>
    <row r="48" spans="1:18">
      <c r="A48" s="3832" t="s">
        <v>4555</v>
      </c>
      <c r="B48" s="3832"/>
      <c r="C48" s="3832"/>
      <c r="D48" s="3832"/>
      <c r="E48" s="3832"/>
      <c r="F48" s="3832"/>
      <c r="G48" s="3832"/>
      <c r="H48" s="3832"/>
      <c r="I48" s="3832"/>
      <c r="J48" s="3832"/>
      <c r="K48" s="3832"/>
      <c r="L48" s="3832"/>
      <c r="M48" s="3832"/>
      <c r="N48" s="3832"/>
      <c r="O48" s="3832"/>
      <c r="P48" s="3832"/>
      <c r="Q48" s="3832"/>
      <c r="R48" s="3832"/>
    </row>
    <row r="51" spans="1:18">
      <c r="A51" s="3991" t="s">
        <v>4556</v>
      </c>
      <c r="B51" s="3991"/>
      <c r="C51" s="3991"/>
      <c r="D51" s="3991"/>
      <c r="E51" s="3991"/>
      <c r="F51" s="3991"/>
      <c r="G51" s="3991"/>
      <c r="H51" s="3991"/>
      <c r="I51" s="3991"/>
      <c r="J51" s="3991"/>
      <c r="K51" s="3991"/>
      <c r="L51" s="3991"/>
      <c r="M51" s="3991"/>
      <c r="N51" s="3991"/>
      <c r="O51" s="3991"/>
      <c r="P51" s="3991"/>
      <c r="Q51" s="3991"/>
      <c r="R51" s="3991"/>
    </row>
    <row r="52" spans="1:18">
      <c r="A52" s="506"/>
    </row>
    <row r="53" spans="1:18" ht="18" customHeight="1">
      <c r="A53" s="4004" t="s">
        <v>103</v>
      </c>
      <c r="B53" s="3966" t="s">
        <v>999</v>
      </c>
      <c r="C53" s="3970" t="s">
        <v>1000</v>
      </c>
      <c r="D53" s="4003"/>
      <c r="E53" s="4003"/>
      <c r="F53" s="4003"/>
      <c r="G53" s="4003"/>
      <c r="H53" s="4003"/>
      <c r="I53" s="4003"/>
      <c r="J53" s="4003"/>
      <c r="K53" s="4003"/>
      <c r="L53" s="4003"/>
      <c r="M53" s="4003"/>
      <c r="N53" s="4003"/>
      <c r="O53" s="4003"/>
      <c r="P53" s="4003"/>
      <c r="Q53" s="4003"/>
      <c r="R53" s="4000" t="s">
        <v>9</v>
      </c>
    </row>
    <row r="54" spans="1:18" ht="26">
      <c r="A54" s="4005"/>
      <c r="B54" s="3999"/>
      <c r="C54" s="1431" t="s">
        <v>1238</v>
      </c>
      <c r="D54" s="1432" t="s">
        <v>106</v>
      </c>
      <c r="E54" s="751" t="s">
        <v>107</v>
      </c>
      <c r="F54" s="751">
        <v>1</v>
      </c>
      <c r="G54" s="751">
        <v>2</v>
      </c>
      <c r="H54" s="751">
        <v>3</v>
      </c>
      <c r="I54" s="751">
        <v>4</v>
      </c>
      <c r="J54" s="751">
        <v>5</v>
      </c>
      <c r="K54" s="751">
        <v>6</v>
      </c>
      <c r="L54" s="751">
        <v>7</v>
      </c>
      <c r="M54" s="751">
        <v>8</v>
      </c>
      <c r="N54" s="751">
        <v>9</v>
      </c>
      <c r="O54" s="751">
        <v>10</v>
      </c>
      <c r="P54" s="751">
        <v>11</v>
      </c>
      <c r="Q54" s="805">
        <v>12</v>
      </c>
      <c r="R54" s="4001"/>
    </row>
    <row r="55" spans="1:18">
      <c r="A55" s="558" t="s">
        <v>108</v>
      </c>
      <c r="B55" s="1873">
        <v>31</v>
      </c>
      <c r="C55" s="1874">
        <v>117</v>
      </c>
      <c r="D55" s="1875">
        <v>891</v>
      </c>
      <c r="E55" s="1876">
        <v>906</v>
      </c>
      <c r="F55" s="1876">
        <v>759</v>
      </c>
      <c r="G55" s="1876">
        <v>770</v>
      </c>
      <c r="H55" s="1876">
        <v>760</v>
      </c>
      <c r="I55" s="1876">
        <v>849</v>
      </c>
      <c r="J55" s="1876">
        <v>912</v>
      </c>
      <c r="K55" s="1876">
        <v>1167</v>
      </c>
      <c r="L55" s="1876">
        <v>1530</v>
      </c>
      <c r="M55" s="1876">
        <v>1631</v>
      </c>
      <c r="N55" s="1876">
        <v>1964</v>
      </c>
      <c r="O55" s="1876">
        <v>1964</v>
      </c>
      <c r="P55" s="1876">
        <v>2047</v>
      </c>
      <c r="Q55" s="3672">
        <v>2039</v>
      </c>
      <c r="R55" s="3673">
        <v>18306</v>
      </c>
    </row>
    <row r="56" spans="1:18">
      <c r="A56" s="326" t="s">
        <v>1001</v>
      </c>
      <c r="B56" s="1877"/>
      <c r="C56" s="1597"/>
      <c r="D56" s="3674"/>
      <c r="E56" s="3596">
        <v>80</v>
      </c>
      <c r="F56" s="3596">
        <v>80</v>
      </c>
      <c r="G56" s="3596">
        <v>80</v>
      </c>
      <c r="H56" s="3596">
        <v>80</v>
      </c>
      <c r="I56" s="3596">
        <v>144</v>
      </c>
      <c r="J56" s="3596">
        <v>144</v>
      </c>
      <c r="K56" s="3596">
        <v>144</v>
      </c>
      <c r="L56" s="3596">
        <v>320</v>
      </c>
      <c r="M56" s="3596">
        <v>320</v>
      </c>
      <c r="N56" s="3596">
        <v>450</v>
      </c>
      <c r="O56" s="3596">
        <v>450</v>
      </c>
      <c r="P56" s="3596">
        <v>450</v>
      </c>
      <c r="Q56" s="1878">
        <v>450</v>
      </c>
      <c r="R56" s="3597">
        <v>3192</v>
      </c>
    </row>
    <row r="57" spans="1:18">
      <c r="A57" s="262" t="s">
        <v>109</v>
      </c>
      <c r="B57" s="1879">
        <v>11</v>
      </c>
      <c r="C57" s="1880">
        <v>35</v>
      </c>
      <c r="D57" s="1751">
        <v>319</v>
      </c>
      <c r="E57" s="1881">
        <v>249</v>
      </c>
      <c r="F57" s="1881">
        <v>225</v>
      </c>
      <c r="G57" s="1881">
        <v>160</v>
      </c>
      <c r="H57" s="1881">
        <v>168</v>
      </c>
      <c r="I57" s="1881">
        <v>156</v>
      </c>
      <c r="J57" s="1881">
        <v>152</v>
      </c>
      <c r="K57" s="1881">
        <v>133</v>
      </c>
      <c r="L57" s="1881">
        <v>136</v>
      </c>
      <c r="M57" s="1881">
        <v>123</v>
      </c>
      <c r="N57" s="1881">
        <v>85</v>
      </c>
      <c r="O57" s="1881">
        <v>63</v>
      </c>
      <c r="P57" s="1881">
        <v>78</v>
      </c>
      <c r="Q57" s="1882">
        <v>48</v>
      </c>
      <c r="R57" s="1883">
        <v>2130</v>
      </c>
    </row>
    <row r="58" spans="1:18">
      <c r="A58" s="262" t="s">
        <v>110</v>
      </c>
      <c r="B58" s="1879">
        <v>11</v>
      </c>
      <c r="C58" s="1880">
        <v>8</v>
      </c>
      <c r="D58" s="1751">
        <v>272</v>
      </c>
      <c r="E58" s="1751">
        <v>273</v>
      </c>
      <c r="F58" s="1751">
        <v>200</v>
      </c>
      <c r="G58" s="1751">
        <v>198</v>
      </c>
      <c r="H58" s="1751">
        <v>188</v>
      </c>
      <c r="I58" s="1751">
        <v>159</v>
      </c>
      <c r="J58" s="1751">
        <v>156</v>
      </c>
      <c r="K58" s="1751">
        <v>134</v>
      </c>
      <c r="L58" s="1751">
        <v>156</v>
      </c>
      <c r="M58" s="1751">
        <v>166</v>
      </c>
      <c r="N58" s="1751">
        <v>69</v>
      </c>
      <c r="O58" s="1751">
        <v>62</v>
      </c>
      <c r="P58" s="1751">
        <v>60</v>
      </c>
      <c r="Q58" s="1884">
        <v>54</v>
      </c>
      <c r="R58" s="1885">
        <v>2155</v>
      </c>
    </row>
    <row r="59" spans="1:18" ht="13.5" thickBot="1">
      <c r="A59" s="262" t="s">
        <v>111</v>
      </c>
      <c r="B59" s="1886">
        <v>11</v>
      </c>
      <c r="C59" s="1887">
        <v>0</v>
      </c>
      <c r="D59" s="1888">
        <v>332</v>
      </c>
      <c r="E59" s="1888">
        <v>212</v>
      </c>
      <c r="F59" s="1888">
        <v>205</v>
      </c>
      <c r="G59" s="1888">
        <v>209</v>
      </c>
      <c r="H59" s="1888">
        <v>175</v>
      </c>
      <c r="I59" s="1888">
        <v>175</v>
      </c>
      <c r="J59" s="1888">
        <v>190</v>
      </c>
      <c r="K59" s="1888">
        <v>162</v>
      </c>
      <c r="L59" s="1888">
        <v>185</v>
      </c>
      <c r="M59" s="1888">
        <v>187</v>
      </c>
      <c r="N59" s="1888">
        <v>82</v>
      </c>
      <c r="O59" s="1888">
        <v>90</v>
      </c>
      <c r="P59" s="1888">
        <v>100</v>
      </c>
      <c r="Q59" s="1889">
        <v>89</v>
      </c>
      <c r="R59" s="1890">
        <v>2393</v>
      </c>
    </row>
    <row r="60" spans="1:18">
      <c r="A60" s="3675" t="s">
        <v>112</v>
      </c>
      <c r="B60" s="1891">
        <f>B55+B57+B58+B59</f>
        <v>64</v>
      </c>
      <c r="C60" s="1891">
        <f t="shared" ref="C60:R60" si="6">C55+C57+C58+C59</f>
        <v>160</v>
      </c>
      <c r="D60" s="1891">
        <f t="shared" si="6"/>
        <v>1814</v>
      </c>
      <c r="E60" s="1891">
        <f t="shared" si="6"/>
        <v>1640</v>
      </c>
      <c r="F60" s="1891">
        <f t="shared" si="6"/>
        <v>1389</v>
      </c>
      <c r="G60" s="1891">
        <f t="shared" si="6"/>
        <v>1337</v>
      </c>
      <c r="H60" s="1891">
        <f t="shared" si="6"/>
        <v>1291</v>
      </c>
      <c r="I60" s="1891">
        <f t="shared" si="6"/>
        <v>1339</v>
      </c>
      <c r="J60" s="1891">
        <f t="shared" si="6"/>
        <v>1410</v>
      </c>
      <c r="K60" s="1891">
        <f t="shared" si="6"/>
        <v>1596</v>
      </c>
      <c r="L60" s="1891">
        <f t="shared" si="6"/>
        <v>2007</v>
      </c>
      <c r="M60" s="1891">
        <f t="shared" si="6"/>
        <v>2107</v>
      </c>
      <c r="N60" s="1891">
        <f t="shared" si="6"/>
        <v>2200</v>
      </c>
      <c r="O60" s="1891">
        <f t="shared" si="6"/>
        <v>2179</v>
      </c>
      <c r="P60" s="1891">
        <f t="shared" si="6"/>
        <v>2285</v>
      </c>
      <c r="Q60" s="1891">
        <f t="shared" si="6"/>
        <v>2230</v>
      </c>
      <c r="R60" s="1891">
        <f t="shared" si="6"/>
        <v>24984</v>
      </c>
    </row>
    <row r="61" spans="1:18">
      <c r="A61" s="3474"/>
      <c r="B61" s="1877"/>
      <c r="C61" s="1597"/>
      <c r="D61" s="3643"/>
      <c r="E61" s="3643"/>
      <c r="F61" s="3643"/>
      <c r="G61" s="3643"/>
      <c r="H61" s="3643"/>
      <c r="I61" s="3643"/>
      <c r="J61" s="3643"/>
      <c r="K61" s="3643"/>
      <c r="L61" s="3643"/>
      <c r="M61" s="3643"/>
      <c r="N61" s="3643"/>
      <c r="O61" s="3643"/>
      <c r="P61" s="3643"/>
      <c r="Q61" s="1893"/>
      <c r="R61" s="3644"/>
    </row>
    <row r="62" spans="1:18">
      <c r="A62" s="262" t="s">
        <v>113</v>
      </c>
      <c r="B62" s="1873">
        <v>14</v>
      </c>
      <c r="C62" s="1894">
        <v>15</v>
      </c>
      <c r="D62" s="1895">
        <v>163</v>
      </c>
      <c r="E62" s="1895">
        <v>182</v>
      </c>
      <c r="F62" s="1895">
        <v>182</v>
      </c>
      <c r="G62" s="1895">
        <v>189</v>
      </c>
      <c r="H62" s="1895">
        <v>172</v>
      </c>
      <c r="I62" s="1895">
        <v>192</v>
      </c>
      <c r="J62" s="1895">
        <v>177</v>
      </c>
      <c r="K62" s="1895">
        <v>244</v>
      </c>
      <c r="L62" s="1895">
        <v>270</v>
      </c>
      <c r="M62" s="1895">
        <v>253</v>
      </c>
      <c r="N62" s="1895">
        <v>297</v>
      </c>
      <c r="O62" s="1895">
        <v>318</v>
      </c>
      <c r="P62" s="1895">
        <v>318</v>
      </c>
      <c r="Q62" s="1896">
        <v>315</v>
      </c>
      <c r="R62" s="1897">
        <v>3287</v>
      </c>
    </row>
    <row r="63" spans="1:18">
      <c r="A63" s="326" t="s">
        <v>1002</v>
      </c>
      <c r="B63" s="3676"/>
      <c r="C63" s="3677"/>
      <c r="D63" s="3674"/>
      <c r="E63" s="3596">
        <v>40</v>
      </c>
      <c r="F63" s="3596">
        <v>40</v>
      </c>
      <c r="G63" s="3596">
        <v>40</v>
      </c>
      <c r="H63" s="3596">
        <v>40</v>
      </c>
      <c r="I63" s="3596">
        <v>48</v>
      </c>
      <c r="J63" s="3596">
        <v>48</v>
      </c>
      <c r="K63" s="3596">
        <v>116</v>
      </c>
      <c r="L63" s="3596">
        <v>116</v>
      </c>
      <c r="M63" s="3596">
        <v>116</v>
      </c>
      <c r="N63" s="3596">
        <v>144</v>
      </c>
      <c r="O63" s="3596">
        <v>144</v>
      </c>
      <c r="P63" s="3596">
        <v>144</v>
      </c>
      <c r="Q63" s="1878">
        <v>144</v>
      </c>
      <c r="R63" s="3597">
        <v>1180</v>
      </c>
    </row>
    <row r="64" spans="1:18">
      <c r="A64" s="262" t="s">
        <v>114</v>
      </c>
      <c r="B64" s="1879">
        <v>13</v>
      </c>
      <c r="C64" s="1880">
        <v>26</v>
      </c>
      <c r="D64" s="1751">
        <v>228</v>
      </c>
      <c r="E64" s="1898">
        <v>189</v>
      </c>
      <c r="F64" s="1898">
        <v>163</v>
      </c>
      <c r="G64" s="1898">
        <v>158</v>
      </c>
      <c r="H64" s="1898">
        <v>166</v>
      </c>
      <c r="I64" s="1898">
        <v>172</v>
      </c>
      <c r="J64" s="1898">
        <v>158</v>
      </c>
      <c r="K64" s="1898">
        <v>250</v>
      </c>
      <c r="L64" s="1898">
        <v>252</v>
      </c>
      <c r="M64" s="1898">
        <v>260</v>
      </c>
      <c r="N64" s="1898">
        <v>267</v>
      </c>
      <c r="O64" s="1898">
        <v>249</v>
      </c>
      <c r="P64" s="1898">
        <v>231</v>
      </c>
      <c r="Q64" s="1899">
        <v>217</v>
      </c>
      <c r="R64" s="1900">
        <v>3276</v>
      </c>
    </row>
    <row r="65" spans="1:18">
      <c r="A65" s="3640" t="s">
        <v>115</v>
      </c>
      <c r="B65" s="3678"/>
      <c r="C65" s="3679"/>
      <c r="D65" s="3674"/>
      <c r="E65" s="3596">
        <v>40</v>
      </c>
      <c r="F65" s="3596">
        <v>40</v>
      </c>
      <c r="G65" s="3596">
        <v>40</v>
      </c>
      <c r="H65" s="3596">
        <v>48</v>
      </c>
      <c r="I65" s="3596">
        <v>48</v>
      </c>
      <c r="J65" s="3596">
        <v>48</v>
      </c>
      <c r="K65" s="3596">
        <v>110</v>
      </c>
      <c r="L65" s="3596">
        <v>110</v>
      </c>
      <c r="M65" s="3596">
        <v>110</v>
      </c>
      <c r="N65" s="3596">
        <v>140</v>
      </c>
      <c r="O65" s="3596">
        <v>132</v>
      </c>
      <c r="P65" s="3596">
        <v>120</v>
      </c>
      <c r="Q65" s="1878">
        <v>120</v>
      </c>
      <c r="R65" s="3597">
        <v>1106</v>
      </c>
    </row>
    <row r="66" spans="1:18">
      <c r="A66" s="262" t="s">
        <v>116</v>
      </c>
      <c r="B66" s="1879">
        <v>5</v>
      </c>
      <c r="C66" s="1901">
        <v>0</v>
      </c>
      <c r="D66" s="1902">
        <v>136</v>
      </c>
      <c r="E66" s="1895">
        <v>81</v>
      </c>
      <c r="F66" s="1895">
        <v>74</v>
      </c>
      <c r="G66" s="1895">
        <v>57</v>
      </c>
      <c r="H66" s="1895">
        <v>67</v>
      </c>
      <c r="I66" s="1895">
        <v>68</v>
      </c>
      <c r="J66" s="1895">
        <v>52</v>
      </c>
      <c r="K66" s="1895">
        <v>46</v>
      </c>
      <c r="L66" s="1895">
        <v>83</v>
      </c>
      <c r="M66" s="1895">
        <v>71</v>
      </c>
      <c r="N66" s="1895">
        <v>56</v>
      </c>
      <c r="O66" s="1895">
        <v>38</v>
      </c>
      <c r="P66" s="1895">
        <v>44</v>
      </c>
      <c r="Q66" s="1896">
        <v>39</v>
      </c>
      <c r="R66" s="3680">
        <v>912</v>
      </c>
    </row>
    <row r="67" spans="1:18" ht="13.5" thickBot="1">
      <c r="A67" s="262" t="s">
        <v>117</v>
      </c>
      <c r="B67" s="1903">
        <v>1</v>
      </c>
      <c r="C67" s="3681"/>
      <c r="D67" s="3682"/>
      <c r="E67" s="3682"/>
      <c r="F67" s="3682"/>
      <c r="G67" s="3682"/>
      <c r="H67" s="3682"/>
      <c r="I67" s="3682"/>
      <c r="J67" s="1904">
        <v>3</v>
      </c>
      <c r="K67" s="1904">
        <v>3</v>
      </c>
      <c r="L67" s="1904">
        <v>10</v>
      </c>
      <c r="M67" s="1904">
        <v>8</v>
      </c>
      <c r="N67" s="1904">
        <v>3</v>
      </c>
      <c r="O67" s="1904">
        <v>2</v>
      </c>
      <c r="P67" s="1904">
        <v>1</v>
      </c>
      <c r="Q67" s="1905">
        <v>4</v>
      </c>
      <c r="R67" s="1906">
        <v>34</v>
      </c>
    </row>
    <row r="68" spans="1:18">
      <c r="A68" s="3675" t="s">
        <v>118</v>
      </c>
      <c r="B68" s="1907">
        <f>B62+B64+B66+B67</f>
        <v>33</v>
      </c>
      <c r="C68" s="1908">
        <f t="shared" ref="C68:R68" si="7">C62+C64+C66+C67</f>
        <v>41</v>
      </c>
      <c r="D68" s="1908">
        <f t="shared" si="7"/>
        <v>527</v>
      </c>
      <c r="E68" s="1908">
        <f t="shared" si="7"/>
        <v>452</v>
      </c>
      <c r="F68" s="1908">
        <f t="shared" si="7"/>
        <v>419</v>
      </c>
      <c r="G68" s="1908">
        <f t="shared" si="7"/>
        <v>404</v>
      </c>
      <c r="H68" s="1908">
        <f t="shared" si="7"/>
        <v>405</v>
      </c>
      <c r="I68" s="1908">
        <f t="shared" si="7"/>
        <v>432</v>
      </c>
      <c r="J68" s="1908">
        <f t="shared" si="7"/>
        <v>390</v>
      </c>
      <c r="K68" s="1908">
        <f t="shared" si="7"/>
        <v>543</v>
      </c>
      <c r="L68" s="1908">
        <f t="shared" si="7"/>
        <v>615</v>
      </c>
      <c r="M68" s="1908">
        <f t="shared" si="7"/>
        <v>592</v>
      </c>
      <c r="N68" s="1908">
        <f t="shared" si="7"/>
        <v>623</v>
      </c>
      <c r="O68" s="1908">
        <f t="shared" si="7"/>
        <v>607</v>
      </c>
      <c r="P68" s="1908">
        <f t="shared" si="7"/>
        <v>594</v>
      </c>
      <c r="Q68" s="1909">
        <f t="shared" si="7"/>
        <v>575</v>
      </c>
      <c r="R68" s="1910">
        <f t="shared" si="7"/>
        <v>7509</v>
      </c>
    </row>
    <row r="69" spans="1:18">
      <c r="A69" s="3683"/>
      <c r="B69" s="3684"/>
      <c r="C69" s="1597"/>
      <c r="D69" s="3643"/>
      <c r="E69" s="3643"/>
      <c r="F69" s="3643"/>
      <c r="G69" s="3643"/>
      <c r="H69" s="3643"/>
      <c r="I69" s="3643"/>
      <c r="J69" s="3643"/>
      <c r="K69" s="3643"/>
      <c r="L69" s="3643"/>
      <c r="M69" s="3643"/>
      <c r="N69" s="3643"/>
      <c r="O69" s="3643"/>
      <c r="P69" s="3643"/>
      <c r="Q69" s="1893"/>
      <c r="R69" s="3685"/>
    </row>
    <row r="70" spans="1:18">
      <c r="A70" s="3686" t="s">
        <v>121</v>
      </c>
      <c r="B70" s="1911">
        <f>B60+B68</f>
        <v>97</v>
      </c>
      <c r="C70" s="1912">
        <f t="shared" ref="C70:R70" si="8">C60+C68</f>
        <v>201</v>
      </c>
      <c r="D70" s="1913">
        <f t="shared" si="8"/>
        <v>2341</v>
      </c>
      <c r="E70" s="1913">
        <f t="shared" si="8"/>
        <v>2092</v>
      </c>
      <c r="F70" s="1913">
        <f t="shared" si="8"/>
        <v>1808</v>
      </c>
      <c r="G70" s="1913">
        <f t="shared" si="8"/>
        <v>1741</v>
      </c>
      <c r="H70" s="1913">
        <f t="shared" si="8"/>
        <v>1696</v>
      </c>
      <c r="I70" s="1913">
        <f t="shared" si="8"/>
        <v>1771</v>
      </c>
      <c r="J70" s="1913">
        <f t="shared" si="8"/>
        <v>1800</v>
      </c>
      <c r="K70" s="1913">
        <f t="shared" si="8"/>
        <v>2139</v>
      </c>
      <c r="L70" s="1913">
        <f t="shared" si="8"/>
        <v>2622</v>
      </c>
      <c r="M70" s="1913">
        <f t="shared" si="8"/>
        <v>2699</v>
      </c>
      <c r="N70" s="1913">
        <f t="shared" si="8"/>
        <v>2823</v>
      </c>
      <c r="O70" s="1913">
        <f t="shared" si="8"/>
        <v>2786</v>
      </c>
      <c r="P70" s="1913">
        <f t="shared" si="8"/>
        <v>2879</v>
      </c>
      <c r="Q70" s="1914">
        <f t="shared" si="8"/>
        <v>2805</v>
      </c>
      <c r="R70" s="1915">
        <f t="shared" si="8"/>
        <v>32493</v>
      </c>
    </row>
    <row r="71" spans="1:18" ht="29.5" customHeight="1">
      <c r="A71" s="4006" t="s">
        <v>1861</v>
      </c>
      <c r="B71" s="4007"/>
      <c r="C71" s="4007"/>
      <c r="D71" s="4007"/>
      <c r="E71" s="4007"/>
      <c r="F71" s="4007"/>
      <c r="G71" s="4007"/>
      <c r="H71" s="4007"/>
      <c r="I71" s="4007"/>
      <c r="J71" s="4007"/>
      <c r="K71" s="4007"/>
      <c r="L71" s="4007"/>
      <c r="M71" s="4007"/>
      <c r="N71" s="4007"/>
      <c r="O71" s="4007"/>
      <c r="P71" s="4007"/>
      <c r="Q71" s="4007"/>
      <c r="R71" s="4008"/>
    </row>
    <row r="72" spans="1:18">
      <c r="A72" s="604"/>
      <c r="B72" s="604"/>
      <c r="C72" s="604"/>
      <c r="D72" s="604"/>
      <c r="E72" s="604"/>
      <c r="F72" s="604"/>
      <c r="G72" s="604"/>
      <c r="H72" s="604"/>
      <c r="I72" s="604"/>
      <c r="J72" s="604"/>
      <c r="K72" s="604"/>
      <c r="L72" s="604"/>
      <c r="M72" s="604"/>
      <c r="N72" s="604"/>
      <c r="O72" s="604"/>
      <c r="P72" s="604"/>
      <c r="Q72" s="604"/>
    </row>
    <row r="73" spans="1:18">
      <c r="A73" s="3832" t="s">
        <v>1862</v>
      </c>
      <c r="B73" s="3832"/>
      <c r="C73" s="3832"/>
      <c r="D73" s="3832"/>
      <c r="E73" s="3832"/>
      <c r="F73" s="3832"/>
      <c r="G73" s="3832"/>
      <c r="H73" s="3832"/>
      <c r="I73" s="3832"/>
      <c r="J73" s="3832"/>
      <c r="K73" s="3832"/>
      <c r="L73" s="3832"/>
      <c r="M73" s="3832"/>
      <c r="N73" s="3832"/>
      <c r="O73" s="3832"/>
      <c r="P73" s="3832"/>
      <c r="Q73" s="3832"/>
      <c r="R73" s="3832"/>
    </row>
    <row r="76" spans="1:18">
      <c r="A76" s="3991" t="s">
        <v>1863</v>
      </c>
      <c r="B76" s="3991"/>
      <c r="C76" s="3991"/>
      <c r="D76" s="3991"/>
      <c r="E76" s="3991"/>
      <c r="F76" s="3991"/>
      <c r="G76" s="3991"/>
      <c r="H76" s="3991"/>
      <c r="I76" s="3991"/>
      <c r="J76" s="3991"/>
      <c r="K76" s="3991"/>
      <c r="L76" s="3991"/>
      <c r="M76" s="3991"/>
      <c r="N76" s="3991"/>
      <c r="O76" s="3991"/>
      <c r="P76" s="3991"/>
      <c r="Q76" s="3991"/>
      <c r="R76" s="3991"/>
    </row>
    <row r="77" spans="1:18">
      <c r="A77" s="506"/>
    </row>
    <row r="78" spans="1:18" ht="18" customHeight="1">
      <c r="A78" s="4004" t="s">
        <v>103</v>
      </c>
      <c r="B78" s="3966" t="s">
        <v>999</v>
      </c>
      <c r="C78" s="3970" t="s">
        <v>1000</v>
      </c>
      <c r="D78" s="4003"/>
      <c r="E78" s="4003"/>
      <c r="F78" s="4003"/>
      <c r="G78" s="4003"/>
      <c r="H78" s="4003"/>
      <c r="I78" s="4003"/>
      <c r="J78" s="4003"/>
      <c r="K78" s="4003"/>
      <c r="L78" s="4003"/>
      <c r="M78" s="4003"/>
      <c r="N78" s="4003"/>
      <c r="O78" s="4003"/>
      <c r="P78" s="4003"/>
      <c r="Q78" s="4003"/>
      <c r="R78" s="4000" t="s">
        <v>9</v>
      </c>
    </row>
    <row r="79" spans="1:18" ht="26">
      <c r="A79" s="4005"/>
      <c r="B79" s="3999"/>
      <c r="C79" s="1431" t="s">
        <v>1238</v>
      </c>
      <c r="D79" s="1432" t="s">
        <v>106</v>
      </c>
      <c r="E79" s="751" t="s">
        <v>107</v>
      </c>
      <c r="F79" s="751">
        <v>1</v>
      </c>
      <c r="G79" s="751">
        <v>2</v>
      </c>
      <c r="H79" s="751">
        <v>3</v>
      </c>
      <c r="I79" s="751">
        <v>4</v>
      </c>
      <c r="J79" s="751">
        <v>5</v>
      </c>
      <c r="K79" s="751">
        <v>6</v>
      </c>
      <c r="L79" s="751">
        <v>7</v>
      </c>
      <c r="M79" s="751">
        <v>8</v>
      </c>
      <c r="N79" s="751">
        <v>9</v>
      </c>
      <c r="O79" s="751">
        <v>10</v>
      </c>
      <c r="P79" s="751">
        <v>11</v>
      </c>
      <c r="Q79" s="805">
        <v>12</v>
      </c>
      <c r="R79" s="4001"/>
    </row>
    <row r="80" spans="1:18">
      <c r="A80" s="558" t="s">
        <v>108</v>
      </c>
      <c r="B80" s="559">
        <v>33</v>
      </c>
      <c r="C80" s="560">
        <v>150</v>
      </c>
      <c r="D80" s="561">
        <v>1121</v>
      </c>
      <c r="E80" s="1433">
        <v>903</v>
      </c>
      <c r="F80" s="1433">
        <v>775</v>
      </c>
      <c r="G80" s="1433">
        <v>765</v>
      </c>
      <c r="H80" s="1433">
        <v>783</v>
      </c>
      <c r="I80" s="1433">
        <v>880</v>
      </c>
      <c r="J80" s="1433">
        <v>887</v>
      </c>
      <c r="K80" s="1433">
        <v>1232</v>
      </c>
      <c r="L80" s="1433">
        <v>1627</v>
      </c>
      <c r="M80" s="1433">
        <v>1648</v>
      </c>
      <c r="N80" s="1433">
        <v>2018</v>
      </c>
      <c r="O80" s="1433">
        <v>2068</v>
      </c>
      <c r="P80" s="1433">
        <v>2056</v>
      </c>
      <c r="Q80" s="3687">
        <v>1931</v>
      </c>
      <c r="R80" s="3688">
        <v>18844</v>
      </c>
    </row>
    <row r="81" spans="1:18">
      <c r="A81" s="326" t="s">
        <v>1001</v>
      </c>
      <c r="B81" s="3689"/>
      <c r="C81" s="564"/>
      <c r="D81" s="1447"/>
      <c r="E81" s="3690">
        <v>80</v>
      </c>
      <c r="F81" s="3690">
        <v>80</v>
      </c>
      <c r="G81" s="3690">
        <v>80</v>
      </c>
      <c r="H81" s="3690">
        <v>80</v>
      </c>
      <c r="I81" s="3690">
        <v>144</v>
      </c>
      <c r="J81" s="3690">
        <v>144</v>
      </c>
      <c r="K81" s="3690">
        <v>144</v>
      </c>
      <c r="L81" s="3690">
        <v>320</v>
      </c>
      <c r="M81" s="3690">
        <v>320</v>
      </c>
      <c r="N81" s="3690">
        <v>450</v>
      </c>
      <c r="O81" s="3690">
        <v>450</v>
      </c>
      <c r="P81" s="3690">
        <v>450</v>
      </c>
      <c r="Q81" s="1448">
        <v>450</v>
      </c>
      <c r="R81" s="3691">
        <v>3192</v>
      </c>
    </row>
    <row r="82" spans="1:18">
      <c r="A82" s="262" t="s">
        <v>109</v>
      </c>
      <c r="B82" s="559">
        <v>12</v>
      </c>
      <c r="C82" s="566">
        <v>55</v>
      </c>
      <c r="D82" s="318">
        <v>476</v>
      </c>
      <c r="E82" s="1434">
        <v>261</v>
      </c>
      <c r="F82" s="1434">
        <v>180</v>
      </c>
      <c r="G82" s="1434">
        <v>178</v>
      </c>
      <c r="H82" s="1434">
        <v>171</v>
      </c>
      <c r="I82" s="1434">
        <v>161</v>
      </c>
      <c r="J82" s="1434">
        <v>164</v>
      </c>
      <c r="K82" s="1434">
        <v>158</v>
      </c>
      <c r="L82" s="1434">
        <v>155</v>
      </c>
      <c r="M82" s="1434">
        <v>125</v>
      </c>
      <c r="N82" s="1434">
        <v>86</v>
      </c>
      <c r="O82" s="1434">
        <v>70</v>
      </c>
      <c r="P82" s="1434">
        <v>64</v>
      </c>
      <c r="Q82" s="1435">
        <v>64</v>
      </c>
      <c r="R82" s="1436">
        <v>2368</v>
      </c>
    </row>
    <row r="83" spans="1:18">
      <c r="A83" s="262" t="s">
        <v>110</v>
      </c>
      <c r="B83" s="559">
        <v>12</v>
      </c>
      <c r="C83" s="566">
        <v>13</v>
      </c>
      <c r="D83" s="318">
        <v>413</v>
      </c>
      <c r="E83" s="318">
        <v>313</v>
      </c>
      <c r="F83" s="318">
        <v>226</v>
      </c>
      <c r="G83" s="318">
        <v>202</v>
      </c>
      <c r="H83" s="318">
        <v>190</v>
      </c>
      <c r="I83" s="318">
        <v>172</v>
      </c>
      <c r="J83" s="318">
        <v>163</v>
      </c>
      <c r="K83" s="318">
        <v>172</v>
      </c>
      <c r="L83" s="318">
        <v>185</v>
      </c>
      <c r="M83" s="318">
        <v>157</v>
      </c>
      <c r="N83" s="318">
        <v>73</v>
      </c>
      <c r="O83" s="318">
        <v>62</v>
      </c>
      <c r="P83" s="318">
        <v>58</v>
      </c>
      <c r="Q83" s="1437">
        <v>50</v>
      </c>
      <c r="R83" s="1438">
        <v>2449</v>
      </c>
    </row>
    <row r="84" spans="1:18" ht="13.5" thickBot="1">
      <c r="A84" s="262" t="s">
        <v>111</v>
      </c>
      <c r="B84" s="570">
        <v>11</v>
      </c>
      <c r="C84" s="571">
        <v>0</v>
      </c>
      <c r="D84" s="572">
        <v>414</v>
      </c>
      <c r="E84" s="572">
        <v>197</v>
      </c>
      <c r="F84" s="572">
        <v>194</v>
      </c>
      <c r="G84" s="572">
        <v>166</v>
      </c>
      <c r="H84" s="572">
        <v>188</v>
      </c>
      <c r="I84" s="572">
        <v>186</v>
      </c>
      <c r="J84" s="572">
        <v>180</v>
      </c>
      <c r="K84" s="572">
        <v>193</v>
      </c>
      <c r="L84" s="572">
        <v>205</v>
      </c>
      <c r="M84" s="572">
        <v>169</v>
      </c>
      <c r="N84" s="572">
        <v>101</v>
      </c>
      <c r="O84" s="572">
        <v>115</v>
      </c>
      <c r="P84" s="572">
        <v>92</v>
      </c>
      <c r="Q84" s="1439">
        <v>75</v>
      </c>
      <c r="R84" s="1440">
        <v>2475</v>
      </c>
    </row>
    <row r="85" spans="1:18">
      <c r="A85" s="3675" t="s">
        <v>112</v>
      </c>
      <c r="B85" s="575">
        <v>68</v>
      </c>
      <c r="C85" s="576">
        <f t="shared" ref="C85:Q85" si="9">C80+C82+C83+C84</f>
        <v>218</v>
      </c>
      <c r="D85" s="577">
        <f t="shared" si="9"/>
        <v>2424</v>
      </c>
      <c r="E85" s="577">
        <f t="shared" si="9"/>
        <v>1674</v>
      </c>
      <c r="F85" s="577">
        <f t="shared" si="9"/>
        <v>1375</v>
      </c>
      <c r="G85" s="577">
        <f t="shared" si="9"/>
        <v>1311</v>
      </c>
      <c r="H85" s="577">
        <f t="shared" si="9"/>
        <v>1332</v>
      </c>
      <c r="I85" s="577">
        <f t="shared" si="9"/>
        <v>1399</v>
      </c>
      <c r="J85" s="577">
        <f t="shared" si="9"/>
        <v>1394</v>
      </c>
      <c r="K85" s="577">
        <f t="shared" si="9"/>
        <v>1755</v>
      </c>
      <c r="L85" s="577">
        <f t="shared" si="9"/>
        <v>2172</v>
      </c>
      <c r="M85" s="577">
        <f t="shared" si="9"/>
        <v>2099</v>
      </c>
      <c r="N85" s="577">
        <f t="shared" si="9"/>
        <v>2278</v>
      </c>
      <c r="O85" s="577">
        <f t="shared" si="9"/>
        <v>2315</v>
      </c>
      <c r="P85" s="577">
        <f t="shared" si="9"/>
        <v>2270</v>
      </c>
      <c r="Q85" s="1449">
        <f t="shared" si="9"/>
        <v>2120</v>
      </c>
      <c r="R85" s="1450">
        <f>R80+R82+R83+R84</f>
        <v>26136</v>
      </c>
    </row>
    <row r="86" spans="1:18">
      <c r="A86" s="3474"/>
      <c r="B86" s="578"/>
      <c r="C86" s="579"/>
      <c r="D86" s="3692"/>
      <c r="E86" s="3692"/>
      <c r="F86" s="3692"/>
      <c r="G86" s="3692"/>
      <c r="H86" s="3692"/>
      <c r="I86" s="3692"/>
      <c r="J86" s="3692"/>
      <c r="K86" s="3692"/>
      <c r="L86" s="3692"/>
      <c r="M86" s="3692"/>
      <c r="N86" s="3692"/>
      <c r="O86" s="3692"/>
      <c r="P86" s="3692"/>
      <c r="Q86" s="1441"/>
      <c r="R86" s="3693"/>
    </row>
    <row r="87" spans="1:18">
      <c r="A87" s="262" t="s">
        <v>113</v>
      </c>
      <c r="B87" s="559">
        <v>14</v>
      </c>
      <c r="C87" s="581">
        <v>127</v>
      </c>
      <c r="D87" s="582">
        <v>147</v>
      </c>
      <c r="E87" s="582">
        <v>168</v>
      </c>
      <c r="F87" s="582">
        <v>176</v>
      </c>
      <c r="G87" s="582">
        <v>170</v>
      </c>
      <c r="H87" s="582">
        <v>169</v>
      </c>
      <c r="I87" s="582">
        <v>169</v>
      </c>
      <c r="J87" s="582">
        <v>167</v>
      </c>
      <c r="K87" s="582">
        <v>240</v>
      </c>
      <c r="L87" s="582">
        <v>261</v>
      </c>
      <c r="M87" s="582">
        <v>240</v>
      </c>
      <c r="N87" s="582">
        <v>304</v>
      </c>
      <c r="O87" s="582">
        <v>320</v>
      </c>
      <c r="P87" s="582">
        <v>320</v>
      </c>
      <c r="Q87" s="1442">
        <v>316</v>
      </c>
      <c r="R87" s="1443">
        <v>3294</v>
      </c>
    </row>
    <row r="88" spans="1:18">
      <c r="A88" s="326" t="s">
        <v>1002</v>
      </c>
      <c r="B88" s="3689"/>
      <c r="C88" s="585"/>
      <c r="D88" s="1451"/>
      <c r="E88" s="3690">
        <v>40</v>
      </c>
      <c r="F88" s="3690">
        <v>40</v>
      </c>
      <c r="G88" s="3690">
        <v>40</v>
      </c>
      <c r="H88" s="3690">
        <v>40</v>
      </c>
      <c r="I88" s="3690">
        <v>48</v>
      </c>
      <c r="J88" s="3690">
        <v>48</v>
      </c>
      <c r="K88" s="3690">
        <v>108</v>
      </c>
      <c r="L88" s="3690">
        <v>108</v>
      </c>
      <c r="M88" s="3690">
        <v>108</v>
      </c>
      <c r="N88" s="3690">
        <v>144</v>
      </c>
      <c r="O88" s="3690">
        <v>144</v>
      </c>
      <c r="P88" s="3690">
        <v>144</v>
      </c>
      <c r="Q88" s="1448">
        <v>144</v>
      </c>
      <c r="R88" s="3691">
        <v>1156</v>
      </c>
    </row>
    <row r="89" spans="1:18">
      <c r="A89" s="262" t="s">
        <v>114</v>
      </c>
      <c r="B89" s="559">
        <v>13</v>
      </c>
      <c r="C89" s="566">
        <v>35</v>
      </c>
      <c r="D89" s="318">
        <v>300</v>
      </c>
      <c r="E89" s="1444">
        <v>199</v>
      </c>
      <c r="F89" s="1444">
        <v>200</v>
      </c>
      <c r="G89" s="1444">
        <v>169</v>
      </c>
      <c r="H89" s="1444">
        <v>187</v>
      </c>
      <c r="I89" s="1444">
        <v>164</v>
      </c>
      <c r="J89" s="1444">
        <v>177</v>
      </c>
      <c r="K89" s="1444">
        <v>295</v>
      </c>
      <c r="L89" s="1444">
        <v>296</v>
      </c>
      <c r="M89" s="1444">
        <v>282</v>
      </c>
      <c r="N89" s="1444">
        <v>256</v>
      </c>
      <c r="O89" s="1444">
        <v>243</v>
      </c>
      <c r="P89" s="1444">
        <v>244</v>
      </c>
      <c r="Q89" s="1445">
        <v>233</v>
      </c>
      <c r="R89" s="1446">
        <v>3280</v>
      </c>
    </row>
    <row r="90" spans="1:18">
      <c r="A90" s="3640" t="s">
        <v>115</v>
      </c>
      <c r="B90" s="587"/>
      <c r="C90" s="588"/>
      <c r="D90" s="1452"/>
      <c r="E90" s="3690">
        <v>40</v>
      </c>
      <c r="F90" s="3690">
        <v>40</v>
      </c>
      <c r="G90" s="3690">
        <v>40</v>
      </c>
      <c r="H90" s="3690">
        <v>48</v>
      </c>
      <c r="I90" s="3690">
        <v>48</v>
      </c>
      <c r="J90" s="3690">
        <v>48</v>
      </c>
      <c r="K90" s="3690">
        <v>110</v>
      </c>
      <c r="L90" s="3690">
        <v>108</v>
      </c>
      <c r="M90" s="3690">
        <v>108</v>
      </c>
      <c r="N90" s="3690">
        <v>140</v>
      </c>
      <c r="O90" s="3690">
        <v>120</v>
      </c>
      <c r="P90" s="3690">
        <v>120</v>
      </c>
      <c r="Q90" s="1448">
        <v>120</v>
      </c>
      <c r="R90" s="3691">
        <v>1090</v>
      </c>
    </row>
    <row r="91" spans="1:18">
      <c r="A91" s="262" t="s">
        <v>116</v>
      </c>
      <c r="B91" s="559">
        <v>4</v>
      </c>
      <c r="C91" s="590">
        <v>0</v>
      </c>
      <c r="D91" s="591">
        <v>119</v>
      </c>
      <c r="E91" s="582">
        <v>59</v>
      </c>
      <c r="F91" s="582">
        <v>49</v>
      </c>
      <c r="G91" s="582">
        <v>52</v>
      </c>
      <c r="H91" s="582">
        <v>47</v>
      </c>
      <c r="I91" s="582">
        <v>49</v>
      </c>
      <c r="J91" s="582">
        <v>45</v>
      </c>
      <c r="K91" s="582">
        <v>59</v>
      </c>
      <c r="L91" s="582">
        <v>59</v>
      </c>
      <c r="M91" s="582">
        <v>59</v>
      </c>
      <c r="N91" s="582">
        <v>38</v>
      </c>
      <c r="O91" s="582">
        <v>35</v>
      </c>
      <c r="P91" s="582">
        <v>25</v>
      </c>
      <c r="Q91" s="1442">
        <v>35</v>
      </c>
      <c r="R91" s="3694">
        <v>730</v>
      </c>
    </row>
    <row r="92" spans="1:18" ht="13.5" thickBot="1">
      <c r="A92" s="262" t="s">
        <v>117</v>
      </c>
      <c r="B92" s="1453">
        <v>1</v>
      </c>
      <c r="C92" s="1454">
        <v>3</v>
      </c>
      <c r="D92" s="593"/>
      <c r="E92" s="593"/>
      <c r="F92" s="593"/>
      <c r="G92" s="593"/>
      <c r="H92" s="593"/>
      <c r="I92" s="593"/>
      <c r="J92" s="593"/>
      <c r="K92" s="593"/>
      <c r="L92" s="593">
        <v>13</v>
      </c>
      <c r="M92" s="593">
        <v>6</v>
      </c>
      <c r="N92" s="593">
        <v>2</v>
      </c>
      <c r="O92" s="593">
        <v>2</v>
      </c>
      <c r="P92" s="593">
        <v>4</v>
      </c>
      <c r="Q92" s="1455">
        <v>0</v>
      </c>
      <c r="R92" s="1456">
        <v>38</v>
      </c>
    </row>
    <row r="93" spans="1:18">
      <c r="A93" s="3675" t="s">
        <v>118</v>
      </c>
      <c r="B93" s="1457">
        <v>32</v>
      </c>
      <c r="C93" s="320">
        <f t="shared" ref="C93:Q93" si="10">C87+C89+C91+C92</f>
        <v>165</v>
      </c>
      <c r="D93" s="594">
        <f t="shared" si="10"/>
        <v>566</v>
      </c>
      <c r="E93" s="594">
        <f t="shared" si="10"/>
        <v>426</v>
      </c>
      <c r="F93" s="594">
        <f t="shared" si="10"/>
        <v>425</v>
      </c>
      <c r="G93" s="594">
        <f t="shared" si="10"/>
        <v>391</v>
      </c>
      <c r="H93" s="594">
        <f t="shared" si="10"/>
        <v>403</v>
      </c>
      <c r="I93" s="594">
        <f t="shared" si="10"/>
        <v>382</v>
      </c>
      <c r="J93" s="594">
        <f t="shared" si="10"/>
        <v>389</v>
      </c>
      <c r="K93" s="594">
        <f t="shared" si="10"/>
        <v>594</v>
      </c>
      <c r="L93" s="594">
        <f t="shared" si="10"/>
        <v>629</v>
      </c>
      <c r="M93" s="594">
        <f t="shared" si="10"/>
        <v>587</v>
      </c>
      <c r="N93" s="594">
        <f t="shared" si="10"/>
        <v>600</v>
      </c>
      <c r="O93" s="594">
        <f t="shared" si="10"/>
        <v>600</v>
      </c>
      <c r="P93" s="594">
        <f t="shared" si="10"/>
        <v>593</v>
      </c>
      <c r="Q93" s="1458">
        <f t="shared" si="10"/>
        <v>584</v>
      </c>
      <c r="R93" s="3695">
        <f>R87+R89+R91+R92</f>
        <v>7342</v>
      </c>
    </row>
    <row r="94" spans="1:18">
      <c r="A94" s="3683"/>
      <c r="B94" s="3696"/>
      <c r="C94" s="579"/>
      <c r="D94" s="3692"/>
      <c r="E94" s="3692"/>
      <c r="F94" s="3692"/>
      <c r="G94" s="3692"/>
      <c r="H94" s="3692"/>
      <c r="I94" s="3692"/>
      <c r="J94" s="3692"/>
      <c r="K94" s="3692"/>
      <c r="L94" s="3692"/>
      <c r="M94" s="3692"/>
      <c r="N94" s="3692"/>
      <c r="O94" s="3692"/>
      <c r="P94" s="3692"/>
      <c r="Q94" s="1441"/>
      <c r="R94" s="3697"/>
    </row>
    <row r="95" spans="1:18">
      <c r="A95" s="3683" t="s">
        <v>119</v>
      </c>
      <c r="B95" s="1459">
        <v>73</v>
      </c>
      <c r="C95" s="597">
        <f>C98-C97</f>
        <v>292</v>
      </c>
      <c r="D95" s="3698">
        <f t="shared" ref="D95:R95" si="11">D98-D97</f>
        <v>2145</v>
      </c>
      <c r="E95" s="3698">
        <f t="shared" si="11"/>
        <v>1562</v>
      </c>
      <c r="F95" s="3698">
        <f t="shared" si="11"/>
        <v>1367</v>
      </c>
      <c r="G95" s="3698">
        <f t="shared" si="11"/>
        <v>1266</v>
      </c>
      <c r="H95" s="3698">
        <f t="shared" si="11"/>
        <v>1280</v>
      </c>
      <c r="I95" s="3698">
        <f t="shared" si="11"/>
        <v>1329</v>
      </c>
      <c r="J95" s="3698">
        <f t="shared" si="11"/>
        <v>1344</v>
      </c>
      <c r="K95" s="3698">
        <f t="shared" si="11"/>
        <v>1779</v>
      </c>
      <c r="L95" s="3698">
        <f t="shared" si="11"/>
        <v>2144</v>
      </c>
      <c r="M95" s="3698">
        <f t="shared" si="11"/>
        <v>2004</v>
      </c>
      <c r="N95" s="3698">
        <f t="shared" si="11"/>
        <v>2374</v>
      </c>
      <c r="O95" s="3698">
        <f t="shared" si="11"/>
        <v>2381</v>
      </c>
      <c r="P95" s="3698">
        <f t="shared" si="11"/>
        <v>2323</v>
      </c>
      <c r="Q95" s="1460">
        <f t="shared" si="11"/>
        <v>2254</v>
      </c>
      <c r="R95" s="3699">
        <f t="shared" si="11"/>
        <v>25852</v>
      </c>
    </row>
    <row r="96" spans="1:18">
      <c r="A96" s="3683" t="s">
        <v>120</v>
      </c>
      <c r="B96" s="596">
        <v>3</v>
      </c>
      <c r="C96" s="598">
        <v>0</v>
      </c>
      <c r="D96" s="583">
        <v>0</v>
      </c>
      <c r="E96" s="583">
        <v>5</v>
      </c>
      <c r="F96" s="583">
        <v>11</v>
      </c>
      <c r="G96" s="583">
        <v>18</v>
      </c>
      <c r="H96" s="583">
        <v>20</v>
      </c>
      <c r="I96" s="583">
        <v>20</v>
      </c>
      <c r="J96" s="583">
        <v>31</v>
      </c>
      <c r="K96" s="583">
        <v>43</v>
      </c>
      <c r="L96" s="583">
        <v>39</v>
      </c>
      <c r="M96" s="583">
        <v>42</v>
      </c>
      <c r="N96" s="582">
        <v>35</v>
      </c>
      <c r="O96" s="582">
        <v>45</v>
      </c>
      <c r="P96" s="582">
        <v>38</v>
      </c>
      <c r="Q96" s="1442">
        <v>37</v>
      </c>
      <c r="R96" s="3694">
        <v>384</v>
      </c>
    </row>
    <row r="97" spans="1:18" ht="13.5" thickBot="1">
      <c r="A97" s="3683" t="s">
        <v>1267</v>
      </c>
      <c r="B97" s="600">
        <v>24</v>
      </c>
      <c r="C97" s="601">
        <v>91</v>
      </c>
      <c r="D97" s="602">
        <v>845</v>
      </c>
      <c r="E97" s="602">
        <v>533</v>
      </c>
      <c r="F97" s="602">
        <v>422</v>
      </c>
      <c r="G97" s="602">
        <v>418</v>
      </c>
      <c r="H97" s="602">
        <v>435</v>
      </c>
      <c r="I97" s="602">
        <v>432</v>
      </c>
      <c r="J97" s="602">
        <v>408</v>
      </c>
      <c r="K97" s="602">
        <v>527</v>
      </c>
      <c r="L97" s="602">
        <v>618</v>
      </c>
      <c r="M97" s="602">
        <v>640</v>
      </c>
      <c r="N97" s="602">
        <v>469</v>
      </c>
      <c r="O97" s="602">
        <v>489</v>
      </c>
      <c r="P97" s="602">
        <v>502</v>
      </c>
      <c r="Q97" s="1461">
        <v>413</v>
      </c>
      <c r="R97" s="1462">
        <v>7242</v>
      </c>
    </row>
    <row r="98" spans="1:18">
      <c r="A98" s="3675" t="s">
        <v>121</v>
      </c>
      <c r="B98" s="603">
        <f>SUM(B95:B97)</f>
        <v>100</v>
      </c>
      <c r="C98" s="320">
        <f>C85+C93-C96</f>
        <v>383</v>
      </c>
      <c r="D98" s="320">
        <f>D85+D93-D96</f>
        <v>2990</v>
      </c>
      <c r="E98" s="594">
        <f t="shared" ref="E98:R98" si="12">E85+E93-E96</f>
        <v>2095</v>
      </c>
      <c r="F98" s="594">
        <f t="shared" si="12"/>
        <v>1789</v>
      </c>
      <c r="G98" s="594">
        <f t="shared" si="12"/>
        <v>1684</v>
      </c>
      <c r="H98" s="594">
        <f t="shared" si="12"/>
        <v>1715</v>
      </c>
      <c r="I98" s="594">
        <f t="shared" si="12"/>
        <v>1761</v>
      </c>
      <c r="J98" s="594">
        <f t="shared" si="12"/>
        <v>1752</v>
      </c>
      <c r="K98" s="594">
        <f t="shared" si="12"/>
        <v>2306</v>
      </c>
      <c r="L98" s="594">
        <f t="shared" si="12"/>
        <v>2762</v>
      </c>
      <c r="M98" s="594">
        <f t="shared" si="12"/>
        <v>2644</v>
      </c>
      <c r="N98" s="594">
        <f t="shared" si="12"/>
        <v>2843</v>
      </c>
      <c r="O98" s="594">
        <f t="shared" si="12"/>
        <v>2870</v>
      </c>
      <c r="P98" s="594">
        <f t="shared" si="12"/>
        <v>2825</v>
      </c>
      <c r="Q98" s="1458">
        <f t="shared" si="12"/>
        <v>2667</v>
      </c>
      <c r="R98" s="3695">
        <f t="shared" si="12"/>
        <v>33094</v>
      </c>
    </row>
    <row r="99" spans="1:18">
      <c r="A99" s="604"/>
      <c r="B99" s="604"/>
      <c r="C99" s="604"/>
      <c r="D99" s="604"/>
      <c r="E99" s="604"/>
      <c r="F99" s="604"/>
      <c r="G99" s="604"/>
      <c r="H99" s="604"/>
      <c r="I99" s="604"/>
      <c r="J99" s="604"/>
      <c r="K99" s="604"/>
      <c r="L99" s="604"/>
      <c r="M99" s="604"/>
      <c r="N99" s="604"/>
      <c r="O99" s="604"/>
      <c r="P99" s="604"/>
      <c r="Q99" s="604"/>
    </row>
    <row r="100" spans="1:18">
      <c r="A100" s="3832" t="s">
        <v>1864</v>
      </c>
      <c r="B100" s="3832"/>
      <c r="C100" s="3832"/>
      <c r="D100" s="3832"/>
      <c r="E100" s="3832"/>
      <c r="F100" s="3832"/>
      <c r="G100" s="3832"/>
      <c r="H100" s="3832"/>
      <c r="I100" s="3832"/>
      <c r="J100" s="3832"/>
      <c r="K100" s="3832"/>
      <c r="L100" s="3832"/>
      <c r="M100" s="3832"/>
      <c r="N100" s="3832"/>
      <c r="O100" s="3832"/>
      <c r="P100" s="3832"/>
      <c r="Q100" s="3832"/>
      <c r="R100" s="3832"/>
    </row>
    <row r="103" spans="1:18">
      <c r="A103" s="3991" t="s">
        <v>1865</v>
      </c>
      <c r="B103" s="3991"/>
      <c r="C103" s="3991"/>
      <c r="D103" s="3991"/>
      <c r="E103" s="3991"/>
      <c r="F103" s="3991"/>
      <c r="G103" s="3991"/>
      <c r="H103" s="3991"/>
      <c r="I103" s="3991"/>
      <c r="J103" s="3991"/>
      <c r="K103" s="3991"/>
      <c r="L103" s="3991"/>
      <c r="M103" s="3991"/>
      <c r="N103" s="3991"/>
      <c r="O103" s="3991"/>
      <c r="P103" s="3991"/>
      <c r="Q103" s="3991"/>
      <c r="R103" s="3991"/>
    </row>
    <row r="104" spans="1:18">
      <c r="A104" s="506"/>
    </row>
    <row r="105" spans="1:18" ht="18" customHeight="1">
      <c r="A105" s="4004" t="s">
        <v>103</v>
      </c>
      <c r="B105" s="3966" t="s">
        <v>999</v>
      </c>
      <c r="C105" s="3970" t="s">
        <v>1000</v>
      </c>
      <c r="D105" s="4003"/>
      <c r="E105" s="4003"/>
      <c r="F105" s="4003"/>
      <c r="G105" s="4003"/>
      <c r="H105" s="4003"/>
      <c r="I105" s="4003"/>
      <c r="J105" s="4003"/>
      <c r="K105" s="4003"/>
      <c r="L105" s="4003"/>
      <c r="M105" s="4003"/>
      <c r="N105" s="4003"/>
      <c r="O105" s="4003"/>
      <c r="P105" s="4003"/>
      <c r="Q105" s="4003"/>
      <c r="R105" s="4000" t="s">
        <v>9</v>
      </c>
    </row>
    <row r="106" spans="1:18" ht="26">
      <c r="A106" s="4005"/>
      <c r="B106" s="3999"/>
      <c r="C106" s="1431" t="s">
        <v>1238</v>
      </c>
      <c r="D106" s="1432" t="s">
        <v>106</v>
      </c>
      <c r="E106" s="751" t="s">
        <v>107</v>
      </c>
      <c r="F106" s="751">
        <v>1</v>
      </c>
      <c r="G106" s="751">
        <v>2</v>
      </c>
      <c r="H106" s="751">
        <v>3</v>
      </c>
      <c r="I106" s="751">
        <v>4</v>
      </c>
      <c r="J106" s="751">
        <v>5</v>
      </c>
      <c r="K106" s="751">
        <v>6</v>
      </c>
      <c r="L106" s="751">
        <v>7</v>
      </c>
      <c r="M106" s="751">
        <v>8</v>
      </c>
      <c r="N106" s="751">
        <v>9</v>
      </c>
      <c r="O106" s="751">
        <v>10</v>
      </c>
      <c r="P106" s="751">
        <v>11</v>
      </c>
      <c r="Q106" s="805">
        <v>12</v>
      </c>
      <c r="R106" s="4001"/>
    </row>
    <row r="107" spans="1:18">
      <c r="A107" s="605" t="s">
        <v>108</v>
      </c>
      <c r="B107" s="606">
        <v>34</v>
      </c>
      <c r="C107" s="560">
        <v>162</v>
      </c>
      <c r="D107" s="561">
        <v>1173</v>
      </c>
      <c r="E107" s="561">
        <v>915</v>
      </c>
      <c r="F107" s="561">
        <v>821</v>
      </c>
      <c r="G107" s="561">
        <v>780</v>
      </c>
      <c r="H107" s="561">
        <v>812</v>
      </c>
      <c r="I107" s="561">
        <v>877</v>
      </c>
      <c r="J107" s="561">
        <v>934</v>
      </c>
      <c r="K107" s="561">
        <v>1266</v>
      </c>
      <c r="L107" s="561">
        <v>1626</v>
      </c>
      <c r="M107" s="561">
        <v>1728</v>
      </c>
      <c r="N107" s="561">
        <v>2101</v>
      </c>
      <c r="O107" s="561">
        <v>2132</v>
      </c>
      <c r="P107" s="561">
        <v>1948</v>
      </c>
      <c r="Q107" s="562">
        <v>2012</v>
      </c>
      <c r="R107" s="563">
        <v>19287</v>
      </c>
    </row>
    <row r="108" spans="1:18">
      <c r="A108" s="3640" t="s">
        <v>1001</v>
      </c>
      <c r="B108" s="607"/>
      <c r="C108" s="564">
        <v>0</v>
      </c>
      <c r="D108" s="565">
        <v>0</v>
      </c>
      <c r="E108" s="561">
        <v>80</v>
      </c>
      <c r="F108" s="561">
        <v>80</v>
      </c>
      <c r="G108" s="561">
        <v>80</v>
      </c>
      <c r="H108" s="561">
        <v>80</v>
      </c>
      <c r="I108" s="561">
        <v>144</v>
      </c>
      <c r="J108" s="561">
        <v>144</v>
      </c>
      <c r="K108" s="561">
        <v>144</v>
      </c>
      <c r="L108" s="561">
        <v>320</v>
      </c>
      <c r="M108" s="561">
        <v>320</v>
      </c>
      <c r="N108" s="561">
        <v>450</v>
      </c>
      <c r="O108" s="561">
        <v>450</v>
      </c>
      <c r="P108" s="561">
        <v>450</v>
      </c>
      <c r="Q108" s="562">
        <v>450</v>
      </c>
      <c r="R108" s="560">
        <v>3192</v>
      </c>
    </row>
    <row r="109" spans="1:18">
      <c r="A109" s="3480" t="s">
        <v>109</v>
      </c>
      <c r="B109" s="608">
        <v>12</v>
      </c>
      <c r="C109" s="566">
        <v>58</v>
      </c>
      <c r="D109" s="318">
        <v>495</v>
      </c>
      <c r="E109" s="318">
        <v>234</v>
      </c>
      <c r="F109" s="318">
        <v>185</v>
      </c>
      <c r="G109" s="318">
        <v>186</v>
      </c>
      <c r="H109" s="318">
        <v>171</v>
      </c>
      <c r="I109" s="318">
        <v>164</v>
      </c>
      <c r="J109" s="318">
        <v>179</v>
      </c>
      <c r="K109" s="318">
        <v>159</v>
      </c>
      <c r="L109" s="318">
        <v>146</v>
      </c>
      <c r="M109" s="318">
        <v>140</v>
      </c>
      <c r="N109" s="318">
        <v>93</v>
      </c>
      <c r="O109" s="318">
        <v>57</v>
      </c>
      <c r="P109" s="318">
        <v>75</v>
      </c>
      <c r="Q109" s="567">
        <v>76</v>
      </c>
      <c r="R109" s="568">
        <v>2418</v>
      </c>
    </row>
    <row r="110" spans="1:18">
      <c r="A110" s="3480" t="s">
        <v>110</v>
      </c>
      <c r="B110" s="608">
        <v>12</v>
      </c>
      <c r="C110" s="566">
        <v>13</v>
      </c>
      <c r="D110" s="318">
        <v>405</v>
      </c>
      <c r="E110" s="318">
        <v>310</v>
      </c>
      <c r="F110" s="318">
        <v>224</v>
      </c>
      <c r="G110" s="318">
        <v>204</v>
      </c>
      <c r="H110" s="318">
        <v>192</v>
      </c>
      <c r="I110" s="318">
        <v>173</v>
      </c>
      <c r="J110" s="318">
        <v>191</v>
      </c>
      <c r="K110" s="318">
        <v>196</v>
      </c>
      <c r="L110" s="318">
        <v>158</v>
      </c>
      <c r="M110" s="318">
        <v>154</v>
      </c>
      <c r="N110" s="318">
        <v>84</v>
      </c>
      <c r="O110" s="318">
        <v>52</v>
      </c>
      <c r="P110" s="318">
        <v>55</v>
      </c>
      <c r="Q110" s="567">
        <v>47</v>
      </c>
      <c r="R110" s="569">
        <v>2458</v>
      </c>
    </row>
    <row r="111" spans="1:18" ht="13.5" thickBot="1">
      <c r="A111" s="3480" t="s">
        <v>111</v>
      </c>
      <c r="B111" s="609">
        <v>10</v>
      </c>
      <c r="C111" s="571">
        <v>0</v>
      </c>
      <c r="D111" s="572">
        <v>432</v>
      </c>
      <c r="E111" s="572">
        <v>209</v>
      </c>
      <c r="F111" s="572">
        <v>175</v>
      </c>
      <c r="G111" s="572">
        <v>168</v>
      </c>
      <c r="H111" s="572">
        <v>161</v>
      </c>
      <c r="I111" s="572">
        <v>174</v>
      </c>
      <c r="J111" s="572">
        <v>186</v>
      </c>
      <c r="K111" s="572">
        <v>190</v>
      </c>
      <c r="L111" s="572">
        <v>169</v>
      </c>
      <c r="M111" s="572">
        <v>173</v>
      </c>
      <c r="N111" s="572">
        <v>99</v>
      </c>
      <c r="O111" s="572">
        <v>91</v>
      </c>
      <c r="P111" s="572">
        <v>66</v>
      </c>
      <c r="Q111" s="573">
        <v>89</v>
      </c>
      <c r="R111" s="574">
        <v>2402</v>
      </c>
    </row>
    <row r="112" spans="1:18">
      <c r="A112" s="3675" t="s">
        <v>112</v>
      </c>
      <c r="B112" s="610">
        <v>68</v>
      </c>
      <c r="C112" s="611">
        <f t="shared" ref="C112:Q112" si="13">C107+C109+C110+C111</f>
        <v>233</v>
      </c>
      <c r="D112" s="612">
        <f t="shared" si="13"/>
        <v>2505</v>
      </c>
      <c r="E112" s="612">
        <f t="shared" si="13"/>
        <v>1668</v>
      </c>
      <c r="F112" s="612">
        <f t="shared" si="13"/>
        <v>1405</v>
      </c>
      <c r="G112" s="612">
        <f t="shared" si="13"/>
        <v>1338</v>
      </c>
      <c r="H112" s="612">
        <f t="shared" si="13"/>
        <v>1336</v>
      </c>
      <c r="I112" s="612">
        <f t="shared" si="13"/>
        <v>1388</v>
      </c>
      <c r="J112" s="612">
        <f t="shared" si="13"/>
        <v>1490</v>
      </c>
      <c r="K112" s="612">
        <f t="shared" si="13"/>
        <v>1811</v>
      </c>
      <c r="L112" s="612">
        <f t="shared" si="13"/>
        <v>2099</v>
      </c>
      <c r="M112" s="612">
        <f t="shared" si="13"/>
        <v>2195</v>
      </c>
      <c r="N112" s="612">
        <f t="shared" si="13"/>
        <v>2377</v>
      </c>
      <c r="O112" s="612">
        <f t="shared" si="13"/>
        <v>2332</v>
      </c>
      <c r="P112" s="612">
        <f t="shared" si="13"/>
        <v>2144</v>
      </c>
      <c r="Q112" s="613">
        <f t="shared" si="13"/>
        <v>2224</v>
      </c>
      <c r="R112" s="614">
        <f>R107+R109+R110+R111</f>
        <v>26565</v>
      </c>
    </row>
    <row r="113" spans="1:18">
      <c r="A113" s="3474"/>
      <c r="B113" s="615"/>
      <c r="C113" s="397"/>
      <c r="D113" s="3700"/>
      <c r="E113" s="3700"/>
      <c r="F113" s="3700"/>
      <c r="G113" s="3700"/>
      <c r="H113" s="3700"/>
      <c r="I113" s="3700"/>
      <c r="J113" s="3700"/>
      <c r="K113" s="3700"/>
      <c r="L113" s="3700"/>
      <c r="M113" s="3700"/>
      <c r="N113" s="3700"/>
      <c r="O113" s="3700"/>
      <c r="P113" s="3700"/>
      <c r="Q113" s="3701"/>
      <c r="R113" s="616"/>
    </row>
    <row r="114" spans="1:18">
      <c r="A114" s="3480" t="s">
        <v>113</v>
      </c>
      <c r="B114" s="617">
        <v>14</v>
      </c>
      <c r="C114" s="581">
        <v>24</v>
      </c>
      <c r="D114" s="582">
        <v>250</v>
      </c>
      <c r="E114" s="582">
        <v>187</v>
      </c>
      <c r="F114" s="582">
        <v>185</v>
      </c>
      <c r="G114" s="582">
        <v>195</v>
      </c>
      <c r="H114" s="582">
        <v>175</v>
      </c>
      <c r="I114" s="582">
        <v>176</v>
      </c>
      <c r="J114" s="582">
        <v>196</v>
      </c>
      <c r="K114" s="582">
        <v>254</v>
      </c>
      <c r="L114" s="582">
        <v>240</v>
      </c>
      <c r="M114" s="582">
        <v>264</v>
      </c>
      <c r="N114" s="582">
        <v>316</v>
      </c>
      <c r="O114" s="582">
        <v>335</v>
      </c>
      <c r="P114" s="582">
        <v>322</v>
      </c>
      <c r="Q114" s="583">
        <v>325</v>
      </c>
      <c r="R114" s="584">
        <v>3444</v>
      </c>
    </row>
    <row r="115" spans="1:18">
      <c r="A115" s="3640" t="s">
        <v>1002</v>
      </c>
      <c r="B115" s="607"/>
      <c r="C115" s="585">
        <v>0</v>
      </c>
      <c r="D115" s="586">
        <v>0</v>
      </c>
      <c r="E115" s="318">
        <v>40</v>
      </c>
      <c r="F115" s="318">
        <v>40</v>
      </c>
      <c r="G115" s="318">
        <v>40</v>
      </c>
      <c r="H115" s="318">
        <v>40</v>
      </c>
      <c r="I115" s="318">
        <v>48</v>
      </c>
      <c r="J115" s="318">
        <v>48</v>
      </c>
      <c r="K115" s="318">
        <v>108</v>
      </c>
      <c r="L115" s="318">
        <v>108</v>
      </c>
      <c r="M115" s="318">
        <v>108</v>
      </c>
      <c r="N115" s="318">
        <v>144</v>
      </c>
      <c r="O115" s="318">
        <v>144</v>
      </c>
      <c r="P115" s="318">
        <v>144</v>
      </c>
      <c r="Q115" s="567">
        <v>144</v>
      </c>
      <c r="R115" s="618">
        <v>1156</v>
      </c>
    </row>
    <row r="116" spans="1:18">
      <c r="A116" s="3480" t="s">
        <v>114</v>
      </c>
      <c r="B116" s="608">
        <v>15</v>
      </c>
      <c r="C116" s="566">
        <v>35</v>
      </c>
      <c r="D116" s="318">
        <v>314</v>
      </c>
      <c r="E116" s="318">
        <v>269</v>
      </c>
      <c r="F116" s="318">
        <v>226</v>
      </c>
      <c r="G116" s="318">
        <v>232</v>
      </c>
      <c r="H116" s="318">
        <v>187</v>
      </c>
      <c r="I116" s="318">
        <v>209</v>
      </c>
      <c r="J116" s="318">
        <v>202</v>
      </c>
      <c r="K116" s="318">
        <v>342</v>
      </c>
      <c r="L116" s="318">
        <v>315</v>
      </c>
      <c r="M116" s="318">
        <v>282</v>
      </c>
      <c r="N116" s="318">
        <v>292</v>
      </c>
      <c r="O116" s="318">
        <v>251</v>
      </c>
      <c r="P116" s="318">
        <v>240</v>
      </c>
      <c r="Q116" s="567">
        <v>251</v>
      </c>
      <c r="R116" s="569">
        <v>3647</v>
      </c>
    </row>
    <row r="117" spans="1:18">
      <c r="A117" s="3640" t="s">
        <v>115</v>
      </c>
      <c r="B117" s="607"/>
      <c r="C117" s="588">
        <v>0</v>
      </c>
      <c r="D117" s="589">
        <v>0</v>
      </c>
      <c r="E117" s="318">
        <v>40</v>
      </c>
      <c r="F117" s="318">
        <v>40</v>
      </c>
      <c r="G117" s="318">
        <v>40</v>
      </c>
      <c r="H117" s="318">
        <v>48</v>
      </c>
      <c r="I117" s="318">
        <v>48</v>
      </c>
      <c r="J117" s="318">
        <v>48</v>
      </c>
      <c r="K117" s="318">
        <v>110</v>
      </c>
      <c r="L117" s="318">
        <v>108</v>
      </c>
      <c r="M117" s="318">
        <v>108</v>
      </c>
      <c r="N117" s="318">
        <v>140</v>
      </c>
      <c r="O117" s="318">
        <v>120</v>
      </c>
      <c r="P117" s="318">
        <v>120</v>
      </c>
      <c r="Q117" s="567">
        <v>120</v>
      </c>
      <c r="R117" s="566">
        <v>1090</v>
      </c>
    </row>
    <row r="118" spans="1:18">
      <c r="A118" s="3480" t="s">
        <v>116</v>
      </c>
      <c r="B118" s="608">
        <v>4</v>
      </c>
      <c r="C118" s="590">
        <v>0</v>
      </c>
      <c r="D118" s="591">
        <v>135</v>
      </c>
      <c r="E118" s="591">
        <v>54</v>
      </c>
      <c r="F118" s="591">
        <v>50</v>
      </c>
      <c r="G118" s="591">
        <v>46</v>
      </c>
      <c r="H118" s="591">
        <v>46</v>
      </c>
      <c r="I118" s="591">
        <v>46</v>
      </c>
      <c r="J118" s="591">
        <v>46</v>
      </c>
      <c r="K118" s="591">
        <v>53</v>
      </c>
      <c r="L118" s="591">
        <v>54</v>
      </c>
      <c r="M118" s="591">
        <v>59</v>
      </c>
      <c r="N118" s="591">
        <v>34</v>
      </c>
      <c r="O118" s="591">
        <v>35</v>
      </c>
      <c r="P118" s="591">
        <v>25</v>
      </c>
      <c r="Q118" s="592">
        <v>35</v>
      </c>
      <c r="R118" s="584">
        <v>718</v>
      </c>
    </row>
    <row r="119" spans="1:18" ht="13.5" thickBot="1">
      <c r="A119" s="3480" t="s">
        <v>117</v>
      </c>
      <c r="B119" s="609">
        <v>2</v>
      </c>
      <c r="C119" s="619">
        <v>0</v>
      </c>
      <c r="D119" s="620">
        <v>0</v>
      </c>
      <c r="E119" s="620">
        <v>0</v>
      </c>
      <c r="F119" s="620">
        <v>0</v>
      </c>
      <c r="G119" s="620">
        <v>0</v>
      </c>
      <c r="H119" s="620">
        <v>0</v>
      </c>
      <c r="I119" s="620">
        <v>0</v>
      </c>
      <c r="J119" s="620">
        <v>5</v>
      </c>
      <c r="K119" s="620">
        <v>3</v>
      </c>
      <c r="L119" s="620">
        <v>6</v>
      </c>
      <c r="M119" s="620">
        <v>6</v>
      </c>
      <c r="N119" s="620">
        <v>7</v>
      </c>
      <c r="O119" s="620">
        <v>8</v>
      </c>
      <c r="P119" s="620">
        <v>3</v>
      </c>
      <c r="Q119" s="621">
        <v>4</v>
      </c>
      <c r="R119" s="574">
        <v>42</v>
      </c>
    </row>
    <row r="120" spans="1:18">
      <c r="A120" s="3675" t="s">
        <v>118</v>
      </c>
      <c r="B120" s="603">
        <v>35</v>
      </c>
      <c r="C120" s="320">
        <f t="shared" ref="C120:Q120" si="14">C114+C116+C118+C119</f>
        <v>59</v>
      </c>
      <c r="D120" s="594">
        <f t="shared" si="14"/>
        <v>699</v>
      </c>
      <c r="E120" s="594">
        <f t="shared" si="14"/>
        <v>510</v>
      </c>
      <c r="F120" s="594">
        <f t="shared" si="14"/>
        <v>461</v>
      </c>
      <c r="G120" s="594">
        <f t="shared" si="14"/>
        <v>473</v>
      </c>
      <c r="H120" s="594">
        <f t="shared" si="14"/>
        <v>408</v>
      </c>
      <c r="I120" s="594">
        <f t="shared" si="14"/>
        <v>431</v>
      </c>
      <c r="J120" s="594">
        <f t="shared" si="14"/>
        <v>449</v>
      </c>
      <c r="K120" s="594">
        <f t="shared" si="14"/>
        <v>652</v>
      </c>
      <c r="L120" s="594">
        <f t="shared" si="14"/>
        <v>615</v>
      </c>
      <c r="M120" s="594">
        <f t="shared" si="14"/>
        <v>611</v>
      </c>
      <c r="N120" s="594">
        <f t="shared" si="14"/>
        <v>649</v>
      </c>
      <c r="O120" s="594">
        <f t="shared" si="14"/>
        <v>629</v>
      </c>
      <c r="P120" s="594">
        <f t="shared" si="14"/>
        <v>590</v>
      </c>
      <c r="Q120" s="595">
        <f t="shared" si="14"/>
        <v>615</v>
      </c>
      <c r="R120" s="320">
        <f>R114+R116+R118+R119</f>
        <v>7851</v>
      </c>
    </row>
    <row r="121" spans="1:18">
      <c r="A121" s="3683"/>
      <c r="B121" s="3702"/>
      <c r="C121" s="397"/>
      <c r="D121" s="3700"/>
      <c r="E121" s="3700"/>
      <c r="F121" s="3700"/>
      <c r="G121" s="3700"/>
      <c r="H121" s="3700"/>
      <c r="I121" s="3700"/>
      <c r="J121" s="3700"/>
      <c r="K121" s="3700"/>
      <c r="L121" s="3700"/>
      <c r="M121" s="3700"/>
      <c r="N121" s="3700"/>
      <c r="O121" s="3700"/>
      <c r="P121" s="3700"/>
      <c r="Q121" s="3701"/>
      <c r="R121" s="3703"/>
    </row>
    <row r="122" spans="1:18">
      <c r="A122" s="3683" t="s">
        <v>119</v>
      </c>
      <c r="B122" s="622">
        <v>75</v>
      </c>
      <c r="C122" s="597">
        <f>C125-C124</f>
        <v>168</v>
      </c>
      <c r="D122" s="3698">
        <f t="shared" ref="D122:R122" si="15">D125-D124</f>
        <v>2286</v>
      </c>
      <c r="E122" s="3698">
        <f t="shared" si="15"/>
        <v>1603</v>
      </c>
      <c r="F122" s="3698">
        <f t="shared" si="15"/>
        <v>1351</v>
      </c>
      <c r="G122" s="3698">
        <f t="shared" si="15"/>
        <v>1305</v>
      </c>
      <c r="H122" s="3698">
        <f t="shared" si="15"/>
        <v>1249</v>
      </c>
      <c r="I122" s="3698">
        <f t="shared" si="15"/>
        <v>1371</v>
      </c>
      <c r="J122" s="3698">
        <f t="shared" si="15"/>
        <v>1411</v>
      </c>
      <c r="K122" s="3698">
        <f t="shared" si="15"/>
        <v>1841</v>
      </c>
      <c r="L122" s="3698">
        <f t="shared" si="15"/>
        <v>2034</v>
      </c>
      <c r="M122" s="3698">
        <f t="shared" si="15"/>
        <v>2087</v>
      </c>
      <c r="N122" s="3698">
        <f t="shared" si="15"/>
        <v>2412</v>
      </c>
      <c r="O122" s="3698">
        <f t="shared" si="15"/>
        <v>2339</v>
      </c>
      <c r="P122" s="3698">
        <f t="shared" si="15"/>
        <v>2251</v>
      </c>
      <c r="Q122" s="3704">
        <f t="shared" si="15"/>
        <v>2273</v>
      </c>
      <c r="R122" s="597">
        <f t="shared" si="15"/>
        <v>26001</v>
      </c>
    </row>
    <row r="123" spans="1:18">
      <c r="A123" s="3683" t="s">
        <v>120</v>
      </c>
      <c r="B123" s="623">
        <v>3</v>
      </c>
      <c r="C123" s="598">
        <v>0</v>
      </c>
      <c r="D123" s="583">
        <v>0</v>
      </c>
      <c r="E123" s="583">
        <v>8</v>
      </c>
      <c r="F123" s="583">
        <v>9</v>
      </c>
      <c r="G123" s="583">
        <v>15</v>
      </c>
      <c r="H123" s="583">
        <v>14</v>
      </c>
      <c r="I123" s="583">
        <v>17</v>
      </c>
      <c r="J123" s="583">
        <v>40</v>
      </c>
      <c r="K123" s="583">
        <v>40</v>
      </c>
      <c r="L123" s="583">
        <v>44</v>
      </c>
      <c r="M123" s="583">
        <v>40</v>
      </c>
      <c r="N123" s="582">
        <v>44</v>
      </c>
      <c r="O123" s="582">
        <v>43</v>
      </c>
      <c r="P123" s="582">
        <v>33</v>
      </c>
      <c r="Q123" s="583">
        <v>45</v>
      </c>
      <c r="R123" s="599">
        <v>392</v>
      </c>
    </row>
    <row r="124" spans="1:18" ht="13.5" thickBot="1">
      <c r="A124" s="3683" t="s">
        <v>1267</v>
      </c>
      <c r="B124" s="624">
        <v>25</v>
      </c>
      <c r="C124" s="400">
        <v>124</v>
      </c>
      <c r="D124" s="625">
        <v>918</v>
      </c>
      <c r="E124" s="625">
        <v>567</v>
      </c>
      <c r="F124" s="625">
        <v>506</v>
      </c>
      <c r="G124" s="625">
        <v>491</v>
      </c>
      <c r="H124" s="625">
        <v>481</v>
      </c>
      <c r="I124" s="625">
        <v>431</v>
      </c>
      <c r="J124" s="625">
        <v>488</v>
      </c>
      <c r="K124" s="625">
        <v>582</v>
      </c>
      <c r="L124" s="625">
        <v>636</v>
      </c>
      <c r="M124" s="625">
        <v>679</v>
      </c>
      <c r="N124" s="625">
        <v>570</v>
      </c>
      <c r="O124" s="625">
        <v>579</v>
      </c>
      <c r="P124" s="625">
        <v>450</v>
      </c>
      <c r="Q124" s="626">
        <v>521</v>
      </c>
      <c r="R124" s="627">
        <v>8023</v>
      </c>
    </row>
    <row r="125" spans="1:18">
      <c r="A125" s="3675" t="s">
        <v>121</v>
      </c>
      <c r="B125" s="603">
        <v>103</v>
      </c>
      <c r="C125" s="320">
        <f>C112+C120-C123</f>
        <v>292</v>
      </c>
      <c r="D125" s="594">
        <f t="shared" ref="D125:R125" si="16">D112+D120-D123</f>
        <v>3204</v>
      </c>
      <c r="E125" s="594">
        <f t="shared" si="16"/>
        <v>2170</v>
      </c>
      <c r="F125" s="594">
        <f t="shared" si="16"/>
        <v>1857</v>
      </c>
      <c r="G125" s="594">
        <f t="shared" si="16"/>
        <v>1796</v>
      </c>
      <c r="H125" s="594">
        <f t="shared" si="16"/>
        <v>1730</v>
      </c>
      <c r="I125" s="594">
        <f t="shared" si="16"/>
        <v>1802</v>
      </c>
      <c r="J125" s="594">
        <f t="shared" si="16"/>
        <v>1899</v>
      </c>
      <c r="K125" s="594">
        <f t="shared" si="16"/>
        <v>2423</v>
      </c>
      <c r="L125" s="594">
        <f t="shared" si="16"/>
        <v>2670</v>
      </c>
      <c r="M125" s="594">
        <f t="shared" si="16"/>
        <v>2766</v>
      </c>
      <c r="N125" s="594">
        <f t="shared" si="16"/>
        <v>2982</v>
      </c>
      <c r="O125" s="594">
        <f t="shared" si="16"/>
        <v>2918</v>
      </c>
      <c r="P125" s="594">
        <f t="shared" si="16"/>
        <v>2701</v>
      </c>
      <c r="Q125" s="595">
        <f t="shared" si="16"/>
        <v>2794</v>
      </c>
      <c r="R125" s="320">
        <f t="shared" si="16"/>
        <v>34024</v>
      </c>
    </row>
    <row r="126" spans="1:18">
      <c r="A126" s="604"/>
      <c r="B126" s="604"/>
      <c r="C126" s="604"/>
      <c r="D126" s="604"/>
      <c r="E126" s="604"/>
      <c r="F126" s="604"/>
      <c r="G126" s="604"/>
      <c r="H126" s="604"/>
      <c r="I126" s="604"/>
      <c r="J126" s="604"/>
      <c r="K126" s="604"/>
      <c r="L126" s="604"/>
      <c r="M126" s="604"/>
      <c r="N126" s="604"/>
      <c r="O126" s="604"/>
      <c r="P126" s="604"/>
      <c r="Q126" s="604"/>
    </row>
    <row r="127" spans="1:18">
      <c r="A127" s="3832" t="s">
        <v>1266</v>
      </c>
      <c r="B127" s="3832"/>
      <c r="C127" s="3832"/>
      <c r="D127" s="3832"/>
      <c r="E127" s="3832"/>
      <c r="F127" s="3832"/>
      <c r="G127" s="3832"/>
      <c r="H127" s="3832"/>
      <c r="I127" s="3832"/>
      <c r="J127" s="3832"/>
      <c r="K127" s="3832"/>
      <c r="L127" s="3832"/>
      <c r="M127" s="3832"/>
      <c r="N127" s="3832"/>
      <c r="O127" s="3832"/>
      <c r="P127" s="3832"/>
      <c r="Q127" s="3832"/>
      <c r="R127" s="3832"/>
    </row>
    <row r="130" spans="1:18">
      <c r="A130" s="3991" t="s">
        <v>1866</v>
      </c>
      <c r="B130" s="3991"/>
      <c r="C130" s="3991"/>
      <c r="D130" s="3991"/>
      <c r="E130" s="3991"/>
      <c r="F130" s="3991"/>
      <c r="G130" s="3991"/>
      <c r="H130" s="3991"/>
      <c r="I130" s="3991"/>
      <c r="J130" s="3991"/>
      <c r="K130" s="3991"/>
      <c r="L130" s="3991"/>
      <c r="M130" s="3991"/>
      <c r="N130" s="3991"/>
      <c r="O130" s="3991"/>
      <c r="P130" s="3991"/>
      <c r="Q130" s="3991"/>
      <c r="R130" s="3991"/>
    </row>
    <row r="131" spans="1:18">
      <c r="A131" s="506"/>
    </row>
    <row r="132" spans="1:18" ht="18" customHeight="1">
      <c r="A132" s="4004" t="s">
        <v>103</v>
      </c>
      <c r="B132" s="3966" t="s">
        <v>999</v>
      </c>
      <c r="C132" s="3970" t="s">
        <v>1000</v>
      </c>
      <c r="D132" s="4003"/>
      <c r="E132" s="4003"/>
      <c r="F132" s="4003"/>
      <c r="G132" s="4003"/>
      <c r="H132" s="4003"/>
      <c r="I132" s="4003"/>
      <c r="J132" s="4003"/>
      <c r="K132" s="4003"/>
      <c r="L132" s="4003"/>
      <c r="M132" s="4003"/>
      <c r="N132" s="4003"/>
      <c r="O132" s="4003"/>
      <c r="P132" s="4003"/>
      <c r="Q132" s="4003"/>
      <c r="R132" s="4000" t="s">
        <v>9</v>
      </c>
    </row>
    <row r="133" spans="1:18" ht="26">
      <c r="A133" s="4005"/>
      <c r="B133" s="3999"/>
      <c r="C133" s="1431" t="s">
        <v>1238</v>
      </c>
      <c r="D133" s="1432" t="s">
        <v>106</v>
      </c>
      <c r="E133" s="751" t="s">
        <v>107</v>
      </c>
      <c r="F133" s="751">
        <v>1</v>
      </c>
      <c r="G133" s="751">
        <v>2</v>
      </c>
      <c r="H133" s="751">
        <v>3</v>
      </c>
      <c r="I133" s="751">
        <v>4</v>
      </c>
      <c r="J133" s="751">
        <v>5</v>
      </c>
      <c r="K133" s="751">
        <v>6</v>
      </c>
      <c r="L133" s="751">
        <v>7</v>
      </c>
      <c r="M133" s="751">
        <v>8</v>
      </c>
      <c r="N133" s="751">
        <v>9</v>
      </c>
      <c r="O133" s="751">
        <v>10</v>
      </c>
      <c r="P133" s="751">
        <v>11</v>
      </c>
      <c r="Q133" s="805">
        <v>12</v>
      </c>
      <c r="R133" s="4001"/>
    </row>
    <row r="134" spans="1:18">
      <c r="A134" s="558" t="s">
        <v>108</v>
      </c>
      <c r="B134" s="628">
        <v>36</v>
      </c>
      <c r="C134" s="560">
        <v>155</v>
      </c>
      <c r="D134" s="561">
        <v>1424</v>
      </c>
      <c r="E134" s="561">
        <v>1031</v>
      </c>
      <c r="F134" s="561">
        <v>837</v>
      </c>
      <c r="G134" s="561">
        <v>823</v>
      </c>
      <c r="H134" s="561">
        <v>804</v>
      </c>
      <c r="I134" s="561">
        <v>963</v>
      </c>
      <c r="J134" s="561">
        <v>956</v>
      </c>
      <c r="K134" s="561">
        <v>1302</v>
      </c>
      <c r="L134" s="561">
        <v>1679</v>
      </c>
      <c r="M134" s="561">
        <v>1788</v>
      </c>
      <c r="N134" s="561">
        <v>2204</v>
      </c>
      <c r="O134" s="561">
        <v>2064</v>
      </c>
      <c r="P134" s="561">
        <v>2050</v>
      </c>
      <c r="Q134" s="562">
        <v>2082</v>
      </c>
      <c r="R134" s="563">
        <v>20162</v>
      </c>
    </row>
    <row r="135" spans="1:18">
      <c r="A135" s="326" t="s">
        <v>1001</v>
      </c>
      <c r="B135" s="3705"/>
      <c r="C135" s="564"/>
      <c r="D135" s="565"/>
      <c r="E135" s="561">
        <v>80</v>
      </c>
      <c r="F135" s="561">
        <v>80</v>
      </c>
      <c r="G135" s="561">
        <v>80</v>
      </c>
      <c r="H135" s="561">
        <v>80</v>
      </c>
      <c r="I135" s="561">
        <v>144</v>
      </c>
      <c r="J135" s="561">
        <v>144</v>
      </c>
      <c r="K135" s="561">
        <v>144</v>
      </c>
      <c r="L135" s="561">
        <v>320</v>
      </c>
      <c r="M135" s="561">
        <v>320</v>
      </c>
      <c r="N135" s="561">
        <v>450</v>
      </c>
      <c r="O135" s="561">
        <v>450</v>
      </c>
      <c r="P135" s="561">
        <v>450</v>
      </c>
      <c r="Q135" s="562">
        <v>450</v>
      </c>
      <c r="R135" s="560">
        <v>3192</v>
      </c>
    </row>
    <row r="136" spans="1:18">
      <c r="A136" s="262" t="s">
        <v>109</v>
      </c>
      <c r="B136" s="629">
        <v>13</v>
      </c>
      <c r="C136" s="566">
        <v>0</v>
      </c>
      <c r="D136" s="318">
        <v>463</v>
      </c>
      <c r="E136" s="318">
        <v>265</v>
      </c>
      <c r="F136" s="318">
        <v>218</v>
      </c>
      <c r="G136" s="318">
        <v>180</v>
      </c>
      <c r="H136" s="318">
        <v>174</v>
      </c>
      <c r="I136" s="318">
        <v>183</v>
      </c>
      <c r="J136" s="318">
        <v>176</v>
      </c>
      <c r="K136" s="318">
        <v>163</v>
      </c>
      <c r="L136" s="318">
        <v>171</v>
      </c>
      <c r="M136" s="318">
        <v>169</v>
      </c>
      <c r="N136" s="318">
        <v>60</v>
      </c>
      <c r="O136" s="318">
        <v>85</v>
      </c>
      <c r="P136" s="318">
        <v>78</v>
      </c>
      <c r="Q136" s="567">
        <v>80</v>
      </c>
      <c r="R136" s="568">
        <v>2465</v>
      </c>
    </row>
    <row r="137" spans="1:18">
      <c r="A137" s="262" t="s">
        <v>110</v>
      </c>
      <c r="B137" s="629">
        <v>11</v>
      </c>
      <c r="C137" s="566">
        <v>12</v>
      </c>
      <c r="D137" s="318">
        <v>238</v>
      </c>
      <c r="E137" s="318">
        <v>229</v>
      </c>
      <c r="F137" s="318">
        <v>180</v>
      </c>
      <c r="G137" s="318">
        <v>163</v>
      </c>
      <c r="H137" s="318">
        <v>159</v>
      </c>
      <c r="I137" s="318">
        <v>169</v>
      </c>
      <c r="J137" s="318">
        <v>145</v>
      </c>
      <c r="K137" s="318">
        <v>134</v>
      </c>
      <c r="L137" s="318">
        <v>141</v>
      </c>
      <c r="M137" s="318">
        <v>137</v>
      </c>
      <c r="N137" s="318">
        <v>101</v>
      </c>
      <c r="O137" s="318">
        <v>61</v>
      </c>
      <c r="P137" s="318">
        <v>58</v>
      </c>
      <c r="Q137" s="567">
        <v>52</v>
      </c>
      <c r="R137" s="569">
        <v>2299</v>
      </c>
    </row>
    <row r="138" spans="1:18" ht="13.5" thickBot="1">
      <c r="A138" s="262" t="s">
        <v>111</v>
      </c>
      <c r="B138" s="630">
        <v>11</v>
      </c>
      <c r="C138" s="571">
        <v>0</v>
      </c>
      <c r="D138" s="572">
        <v>399</v>
      </c>
      <c r="E138" s="572">
        <v>221</v>
      </c>
      <c r="F138" s="572">
        <v>217</v>
      </c>
      <c r="G138" s="572">
        <v>201</v>
      </c>
      <c r="H138" s="572">
        <v>194</v>
      </c>
      <c r="I138" s="572">
        <v>203</v>
      </c>
      <c r="J138" s="572">
        <v>207</v>
      </c>
      <c r="K138" s="572">
        <v>196</v>
      </c>
      <c r="L138" s="572">
        <v>205</v>
      </c>
      <c r="M138" s="572">
        <v>209</v>
      </c>
      <c r="N138" s="572">
        <v>109</v>
      </c>
      <c r="O138" s="572">
        <v>87</v>
      </c>
      <c r="P138" s="572">
        <v>102</v>
      </c>
      <c r="Q138" s="573">
        <v>101</v>
      </c>
      <c r="R138" s="574">
        <v>2651</v>
      </c>
    </row>
    <row r="139" spans="1:18">
      <c r="A139" s="3706" t="s">
        <v>112</v>
      </c>
      <c r="B139" s="631">
        <f>B134+B136+B137+B138</f>
        <v>71</v>
      </c>
      <c r="C139" s="614">
        <f t="shared" ref="C139:R139" si="17">C134+C136+C137+C138</f>
        <v>167</v>
      </c>
      <c r="D139" s="632">
        <f t="shared" si="17"/>
        <v>2524</v>
      </c>
      <c r="E139" s="632">
        <f t="shared" si="17"/>
        <v>1746</v>
      </c>
      <c r="F139" s="632">
        <f t="shared" si="17"/>
        <v>1452</v>
      </c>
      <c r="G139" s="632">
        <f t="shared" si="17"/>
        <v>1367</v>
      </c>
      <c r="H139" s="632">
        <f t="shared" si="17"/>
        <v>1331</v>
      </c>
      <c r="I139" s="632">
        <f t="shared" si="17"/>
        <v>1518</v>
      </c>
      <c r="J139" s="632">
        <f t="shared" si="17"/>
        <v>1484</v>
      </c>
      <c r="K139" s="632">
        <f t="shared" si="17"/>
        <v>1795</v>
      </c>
      <c r="L139" s="632">
        <f t="shared" si="17"/>
        <v>2196</v>
      </c>
      <c r="M139" s="632">
        <f t="shared" si="17"/>
        <v>2303</v>
      </c>
      <c r="N139" s="632">
        <f t="shared" si="17"/>
        <v>2474</v>
      </c>
      <c r="O139" s="632">
        <f t="shared" si="17"/>
        <v>2297</v>
      </c>
      <c r="P139" s="632">
        <f t="shared" si="17"/>
        <v>2288</v>
      </c>
      <c r="Q139" s="631">
        <f t="shared" si="17"/>
        <v>2315</v>
      </c>
      <c r="R139" s="614">
        <f t="shared" si="17"/>
        <v>27577</v>
      </c>
    </row>
    <row r="140" spans="1:18">
      <c r="A140" s="3474"/>
      <c r="B140" s="615"/>
      <c r="C140" s="397"/>
      <c r="D140" s="3700"/>
      <c r="E140" s="3700"/>
      <c r="F140" s="3700"/>
      <c r="G140" s="3700"/>
      <c r="H140" s="3700"/>
      <c r="I140" s="3700"/>
      <c r="J140" s="3700"/>
      <c r="K140" s="3700"/>
      <c r="L140" s="3700"/>
      <c r="M140" s="3700"/>
      <c r="N140" s="3700"/>
      <c r="O140" s="3700"/>
      <c r="P140" s="3700"/>
      <c r="Q140" s="3701"/>
      <c r="R140" s="616"/>
    </row>
    <row r="141" spans="1:18">
      <c r="A141" s="3480" t="s">
        <v>113</v>
      </c>
      <c r="B141" s="617">
        <v>14</v>
      </c>
      <c r="C141" s="590">
        <v>24</v>
      </c>
      <c r="D141" s="591">
        <v>325</v>
      </c>
      <c r="E141" s="591">
        <v>225</v>
      </c>
      <c r="F141" s="591">
        <v>190</v>
      </c>
      <c r="G141" s="591">
        <v>175</v>
      </c>
      <c r="H141" s="591">
        <v>173</v>
      </c>
      <c r="I141" s="591">
        <v>196</v>
      </c>
      <c r="J141" s="591">
        <v>180</v>
      </c>
      <c r="K141" s="591">
        <v>251</v>
      </c>
      <c r="L141" s="591">
        <v>260</v>
      </c>
      <c r="M141" s="591">
        <v>263</v>
      </c>
      <c r="N141" s="591">
        <v>325</v>
      </c>
      <c r="O141" s="591">
        <v>325</v>
      </c>
      <c r="P141" s="591">
        <v>336</v>
      </c>
      <c r="Q141" s="592">
        <v>319</v>
      </c>
      <c r="R141" s="584">
        <v>3567</v>
      </c>
    </row>
    <row r="142" spans="1:18">
      <c r="A142" s="3640" t="s">
        <v>1002</v>
      </c>
      <c r="B142" s="607"/>
      <c r="C142" s="585"/>
      <c r="D142" s="586"/>
      <c r="E142" s="318">
        <v>40</v>
      </c>
      <c r="F142" s="318">
        <v>40</v>
      </c>
      <c r="G142" s="318">
        <v>40</v>
      </c>
      <c r="H142" s="318">
        <v>40</v>
      </c>
      <c r="I142" s="318">
        <v>48</v>
      </c>
      <c r="J142" s="318">
        <v>48</v>
      </c>
      <c r="K142" s="318">
        <v>108</v>
      </c>
      <c r="L142" s="318">
        <v>108</v>
      </c>
      <c r="M142" s="318">
        <v>108</v>
      </c>
      <c r="N142" s="318">
        <v>144</v>
      </c>
      <c r="O142" s="318">
        <v>144</v>
      </c>
      <c r="P142" s="318">
        <v>144</v>
      </c>
      <c r="Q142" s="567">
        <v>144</v>
      </c>
      <c r="R142" s="618">
        <v>1156</v>
      </c>
    </row>
    <row r="143" spans="1:18">
      <c r="A143" s="3480" t="s">
        <v>114</v>
      </c>
      <c r="B143" s="608">
        <v>16</v>
      </c>
      <c r="C143" s="566">
        <v>32</v>
      </c>
      <c r="D143" s="318">
        <v>484</v>
      </c>
      <c r="E143" s="318">
        <v>241</v>
      </c>
      <c r="F143" s="318">
        <v>211</v>
      </c>
      <c r="G143" s="318">
        <v>206</v>
      </c>
      <c r="H143" s="318">
        <v>199</v>
      </c>
      <c r="I143" s="318">
        <v>221</v>
      </c>
      <c r="J143" s="318">
        <v>201</v>
      </c>
      <c r="K143" s="318">
        <v>334</v>
      </c>
      <c r="L143" s="318">
        <v>305</v>
      </c>
      <c r="M143" s="318">
        <v>274</v>
      </c>
      <c r="N143" s="318">
        <v>265</v>
      </c>
      <c r="O143" s="318">
        <v>260</v>
      </c>
      <c r="P143" s="318">
        <v>246</v>
      </c>
      <c r="Q143" s="567">
        <v>258</v>
      </c>
      <c r="R143" s="569">
        <v>3737</v>
      </c>
    </row>
    <row r="144" spans="1:18">
      <c r="A144" s="3640" t="s">
        <v>115</v>
      </c>
      <c r="B144" s="607"/>
      <c r="C144" s="588"/>
      <c r="D144" s="589"/>
      <c r="E144" s="318">
        <v>40</v>
      </c>
      <c r="F144" s="318">
        <v>40</v>
      </c>
      <c r="G144" s="318">
        <v>40</v>
      </c>
      <c r="H144" s="318">
        <v>48</v>
      </c>
      <c r="I144" s="318">
        <v>48</v>
      </c>
      <c r="J144" s="318">
        <v>48</v>
      </c>
      <c r="K144" s="318">
        <v>108</v>
      </c>
      <c r="L144" s="318">
        <v>108</v>
      </c>
      <c r="M144" s="318">
        <v>108</v>
      </c>
      <c r="N144" s="318">
        <v>120</v>
      </c>
      <c r="O144" s="318">
        <v>120</v>
      </c>
      <c r="P144" s="318">
        <v>120</v>
      </c>
      <c r="Q144" s="567">
        <v>120</v>
      </c>
      <c r="R144" s="566">
        <v>1068</v>
      </c>
    </row>
    <row r="145" spans="1:18">
      <c r="A145" s="3480" t="s">
        <v>116</v>
      </c>
      <c r="B145" s="608">
        <v>7</v>
      </c>
      <c r="C145" s="590">
        <v>0</v>
      </c>
      <c r="D145" s="591">
        <v>172</v>
      </c>
      <c r="E145" s="591">
        <v>69</v>
      </c>
      <c r="F145" s="591">
        <v>60</v>
      </c>
      <c r="G145" s="591">
        <v>51</v>
      </c>
      <c r="H145" s="591">
        <v>51</v>
      </c>
      <c r="I145" s="591">
        <v>54</v>
      </c>
      <c r="J145" s="591">
        <v>56</v>
      </c>
      <c r="K145" s="591">
        <v>57</v>
      </c>
      <c r="L145" s="591">
        <v>94</v>
      </c>
      <c r="M145" s="591">
        <v>97</v>
      </c>
      <c r="N145" s="591">
        <v>53</v>
      </c>
      <c r="O145" s="591">
        <v>51</v>
      </c>
      <c r="P145" s="591">
        <v>28</v>
      </c>
      <c r="Q145" s="592">
        <v>40</v>
      </c>
      <c r="R145" s="584">
        <v>933</v>
      </c>
    </row>
    <row r="146" spans="1:18" ht="13.5" thickBot="1">
      <c r="A146" s="3480" t="s">
        <v>117</v>
      </c>
      <c r="B146" s="609">
        <v>2</v>
      </c>
      <c r="C146" s="571">
        <v>0</v>
      </c>
      <c r="D146" s="572">
        <v>0</v>
      </c>
      <c r="E146" s="572">
        <v>0</v>
      </c>
      <c r="F146" s="572">
        <v>0</v>
      </c>
      <c r="G146" s="572">
        <v>0</v>
      </c>
      <c r="H146" s="572">
        <v>0</v>
      </c>
      <c r="I146" s="572">
        <v>0</v>
      </c>
      <c r="J146" s="572">
        <v>4</v>
      </c>
      <c r="K146" s="572">
        <v>3</v>
      </c>
      <c r="L146" s="572">
        <v>5</v>
      </c>
      <c r="M146" s="572">
        <v>6</v>
      </c>
      <c r="N146" s="572">
        <v>10</v>
      </c>
      <c r="O146" s="572">
        <v>10</v>
      </c>
      <c r="P146" s="572">
        <v>3</v>
      </c>
      <c r="Q146" s="573">
        <v>4</v>
      </c>
      <c r="R146" s="574">
        <v>45</v>
      </c>
    </row>
    <row r="147" spans="1:18">
      <c r="A147" s="3706" t="s">
        <v>118</v>
      </c>
      <c r="B147" s="595">
        <f>B141+B143+B145+B146</f>
        <v>39</v>
      </c>
      <c r="C147" s="320">
        <f t="shared" ref="C147:R147" si="18">C141+C143+C145+C146</f>
        <v>56</v>
      </c>
      <c r="D147" s="594">
        <f t="shared" si="18"/>
        <v>981</v>
      </c>
      <c r="E147" s="594">
        <f t="shared" si="18"/>
        <v>535</v>
      </c>
      <c r="F147" s="594">
        <f t="shared" si="18"/>
        <v>461</v>
      </c>
      <c r="G147" s="594">
        <f t="shared" si="18"/>
        <v>432</v>
      </c>
      <c r="H147" s="594">
        <f t="shared" si="18"/>
        <v>423</v>
      </c>
      <c r="I147" s="594">
        <f t="shared" si="18"/>
        <v>471</v>
      </c>
      <c r="J147" s="594">
        <f t="shared" si="18"/>
        <v>441</v>
      </c>
      <c r="K147" s="594">
        <f t="shared" si="18"/>
        <v>645</v>
      </c>
      <c r="L147" s="594">
        <f t="shared" si="18"/>
        <v>664</v>
      </c>
      <c r="M147" s="594">
        <f t="shared" si="18"/>
        <v>640</v>
      </c>
      <c r="N147" s="594">
        <f t="shared" si="18"/>
        <v>653</v>
      </c>
      <c r="O147" s="594">
        <f t="shared" si="18"/>
        <v>646</v>
      </c>
      <c r="P147" s="594">
        <f t="shared" si="18"/>
        <v>613</v>
      </c>
      <c r="Q147" s="595">
        <f t="shared" si="18"/>
        <v>621</v>
      </c>
      <c r="R147" s="320">
        <f t="shared" si="18"/>
        <v>8282</v>
      </c>
    </row>
    <row r="148" spans="1:18" ht="13.5" thickBot="1">
      <c r="A148" s="3707"/>
      <c r="B148" s="626"/>
      <c r="C148" s="400"/>
      <c r="D148" s="625"/>
      <c r="E148" s="625"/>
      <c r="F148" s="625"/>
      <c r="G148" s="625"/>
      <c r="H148" s="625"/>
      <c r="I148" s="625"/>
      <c r="J148" s="625"/>
      <c r="K148" s="625"/>
      <c r="L148" s="625"/>
      <c r="M148" s="625"/>
      <c r="N148" s="625"/>
      <c r="O148" s="625"/>
      <c r="P148" s="625"/>
      <c r="Q148" s="626"/>
      <c r="R148" s="627"/>
    </row>
    <row r="149" spans="1:18">
      <c r="A149" s="3706" t="s">
        <v>119</v>
      </c>
      <c r="B149" s="595">
        <f>B139+B147</f>
        <v>110</v>
      </c>
      <c r="C149" s="320">
        <f t="shared" ref="C149:R149" si="19">C139+C147</f>
        <v>223</v>
      </c>
      <c r="D149" s="594">
        <f t="shared" si="19"/>
        <v>3505</v>
      </c>
      <c r="E149" s="594">
        <f t="shared" si="19"/>
        <v>2281</v>
      </c>
      <c r="F149" s="594">
        <f t="shared" si="19"/>
        <v>1913</v>
      </c>
      <c r="G149" s="594">
        <f t="shared" si="19"/>
        <v>1799</v>
      </c>
      <c r="H149" s="594">
        <f t="shared" si="19"/>
        <v>1754</v>
      </c>
      <c r="I149" s="594">
        <f t="shared" si="19"/>
        <v>1989</v>
      </c>
      <c r="J149" s="594">
        <f t="shared" si="19"/>
        <v>1925</v>
      </c>
      <c r="K149" s="594">
        <f t="shared" si="19"/>
        <v>2440</v>
      </c>
      <c r="L149" s="594">
        <f t="shared" si="19"/>
        <v>2860</v>
      </c>
      <c r="M149" s="594">
        <f t="shared" si="19"/>
        <v>2943</v>
      </c>
      <c r="N149" s="594">
        <f t="shared" si="19"/>
        <v>3127</v>
      </c>
      <c r="O149" s="594">
        <f t="shared" si="19"/>
        <v>2943</v>
      </c>
      <c r="P149" s="594">
        <f t="shared" si="19"/>
        <v>2901</v>
      </c>
      <c r="Q149" s="595">
        <f t="shared" si="19"/>
        <v>2936</v>
      </c>
      <c r="R149" s="320">
        <f t="shared" si="19"/>
        <v>35859</v>
      </c>
    </row>
    <row r="150" spans="1:18" ht="13.5" thickBot="1">
      <c r="A150" s="3708"/>
      <c r="B150" s="626"/>
      <c r="C150" s="400"/>
      <c r="D150" s="625"/>
      <c r="E150" s="625"/>
      <c r="F150" s="625"/>
      <c r="G150" s="625"/>
      <c r="H150" s="625"/>
      <c r="I150" s="625"/>
      <c r="J150" s="625"/>
      <c r="K150" s="625"/>
      <c r="L150" s="625"/>
      <c r="M150" s="625"/>
      <c r="N150" s="625"/>
      <c r="O150" s="625"/>
      <c r="P150" s="625"/>
      <c r="Q150" s="626"/>
      <c r="R150" s="627"/>
    </row>
    <row r="151" spans="1:18">
      <c r="A151" s="3706" t="s">
        <v>120</v>
      </c>
      <c r="B151" s="631">
        <v>3</v>
      </c>
      <c r="C151" s="633">
        <v>0</v>
      </c>
      <c r="D151" s="634">
        <v>0</v>
      </c>
      <c r="E151" s="634">
        <v>6</v>
      </c>
      <c r="F151" s="634">
        <v>12</v>
      </c>
      <c r="G151" s="634">
        <v>5</v>
      </c>
      <c r="H151" s="634">
        <v>10</v>
      </c>
      <c r="I151" s="634">
        <v>29</v>
      </c>
      <c r="J151" s="634">
        <v>27</v>
      </c>
      <c r="K151" s="634">
        <v>39</v>
      </c>
      <c r="L151" s="634">
        <v>35</v>
      </c>
      <c r="M151" s="634">
        <v>37</v>
      </c>
      <c r="N151" s="635">
        <v>47</v>
      </c>
      <c r="O151" s="635">
        <v>33</v>
      </c>
      <c r="P151" s="635">
        <v>37</v>
      </c>
      <c r="Q151" s="634">
        <v>38</v>
      </c>
      <c r="R151" s="636">
        <v>400</v>
      </c>
    </row>
    <row r="152" spans="1:18" ht="13.5" thickBot="1">
      <c r="A152" s="3707"/>
      <c r="B152" s="637"/>
      <c r="C152" s="638"/>
      <c r="D152" s="639"/>
      <c r="E152" s="639"/>
      <c r="F152" s="639"/>
      <c r="G152" s="639"/>
      <c r="H152" s="639"/>
      <c r="I152" s="639"/>
      <c r="J152" s="639"/>
      <c r="K152" s="639"/>
      <c r="L152" s="639"/>
      <c r="M152" s="639"/>
      <c r="N152" s="639"/>
      <c r="O152" s="639"/>
      <c r="P152" s="639"/>
      <c r="Q152" s="637"/>
      <c r="R152" s="640"/>
    </row>
    <row r="153" spans="1:18">
      <c r="A153" s="3706" t="s">
        <v>121</v>
      </c>
      <c r="B153" s="641">
        <f>B149+B151</f>
        <v>113</v>
      </c>
      <c r="C153" s="642">
        <f t="shared" ref="C153:R153" si="20">C149+C151</f>
        <v>223</v>
      </c>
      <c r="D153" s="643">
        <f t="shared" si="20"/>
        <v>3505</v>
      </c>
      <c r="E153" s="643">
        <f t="shared" si="20"/>
        <v>2287</v>
      </c>
      <c r="F153" s="643">
        <f t="shared" si="20"/>
        <v>1925</v>
      </c>
      <c r="G153" s="643">
        <f t="shared" si="20"/>
        <v>1804</v>
      </c>
      <c r="H153" s="643">
        <f t="shared" si="20"/>
        <v>1764</v>
      </c>
      <c r="I153" s="643">
        <f t="shared" si="20"/>
        <v>2018</v>
      </c>
      <c r="J153" s="643">
        <f t="shared" si="20"/>
        <v>1952</v>
      </c>
      <c r="K153" s="643">
        <f t="shared" si="20"/>
        <v>2479</v>
      </c>
      <c r="L153" s="643">
        <f t="shared" si="20"/>
        <v>2895</v>
      </c>
      <c r="M153" s="643">
        <f t="shared" si="20"/>
        <v>2980</v>
      </c>
      <c r="N153" s="643">
        <f t="shared" si="20"/>
        <v>3174</v>
      </c>
      <c r="O153" s="643">
        <f t="shared" si="20"/>
        <v>2976</v>
      </c>
      <c r="P153" s="643">
        <f t="shared" si="20"/>
        <v>2938</v>
      </c>
      <c r="Q153" s="641">
        <f t="shared" si="20"/>
        <v>2974</v>
      </c>
      <c r="R153" s="642">
        <f t="shared" si="20"/>
        <v>36259</v>
      </c>
    </row>
    <row r="154" spans="1:18">
      <c r="A154" s="604"/>
      <c r="B154" s="604"/>
      <c r="C154" s="604"/>
      <c r="D154" s="604"/>
      <c r="E154" s="604"/>
      <c r="F154" s="604"/>
      <c r="G154" s="604"/>
      <c r="H154" s="604"/>
      <c r="I154" s="604"/>
      <c r="J154" s="604"/>
      <c r="K154" s="604"/>
      <c r="L154" s="604"/>
      <c r="M154" s="604"/>
      <c r="N154" s="604"/>
      <c r="O154" s="604"/>
      <c r="P154" s="604"/>
      <c r="Q154" s="604"/>
    </row>
    <row r="155" spans="1:18">
      <c r="A155" s="3832" t="s">
        <v>946</v>
      </c>
      <c r="B155" s="3832"/>
      <c r="C155" s="3832"/>
      <c r="D155" s="3832"/>
      <c r="E155" s="3832"/>
      <c r="F155" s="3832"/>
      <c r="G155" s="3832"/>
      <c r="H155" s="3832"/>
      <c r="I155" s="3832"/>
      <c r="J155" s="3832"/>
      <c r="K155" s="3832"/>
      <c r="L155" s="3832"/>
      <c r="M155" s="3832"/>
      <c r="N155" s="3832"/>
      <c r="O155" s="3832"/>
      <c r="P155" s="3832"/>
      <c r="Q155" s="3832"/>
      <c r="R155" s="3832"/>
    </row>
    <row r="158" spans="1:18">
      <c r="A158" s="3991" t="s">
        <v>1867</v>
      </c>
      <c r="B158" s="3991"/>
      <c r="C158" s="3991"/>
      <c r="D158" s="3991"/>
      <c r="E158" s="3991"/>
      <c r="F158" s="3991"/>
      <c r="G158" s="3991"/>
      <c r="H158" s="3991"/>
      <c r="I158" s="3991"/>
      <c r="J158" s="3991"/>
      <c r="K158" s="3991"/>
      <c r="L158" s="3991"/>
      <c r="M158" s="3991"/>
      <c r="N158" s="3991"/>
      <c r="O158" s="3991"/>
      <c r="P158" s="3991"/>
      <c r="Q158" s="3991"/>
      <c r="R158" s="3991"/>
    </row>
    <row r="159" spans="1:18">
      <c r="A159" s="506"/>
    </row>
    <row r="160" spans="1:18" ht="19.5" customHeight="1">
      <c r="A160" s="3992" t="s">
        <v>103</v>
      </c>
      <c r="B160" s="3975" t="s">
        <v>104</v>
      </c>
      <c r="C160" s="3965" t="s">
        <v>1000</v>
      </c>
      <c r="D160" s="4003"/>
      <c r="E160" s="4003"/>
      <c r="F160" s="4003"/>
      <c r="G160" s="4003"/>
      <c r="H160" s="4003"/>
      <c r="I160" s="4003"/>
      <c r="J160" s="4003"/>
      <c r="K160" s="4003"/>
      <c r="L160" s="4003"/>
      <c r="M160" s="4003"/>
      <c r="N160" s="4003"/>
      <c r="O160" s="4003"/>
      <c r="P160" s="4003"/>
      <c r="Q160" s="3835"/>
      <c r="R160" s="3995" t="s">
        <v>9</v>
      </c>
    </row>
    <row r="161" spans="1:18" ht="26">
      <c r="A161" s="3993"/>
      <c r="B161" s="4002"/>
      <c r="C161" s="1463" t="s">
        <v>1238</v>
      </c>
      <c r="D161" s="1432" t="s">
        <v>106</v>
      </c>
      <c r="E161" s="751" t="s">
        <v>107</v>
      </c>
      <c r="F161" s="751">
        <v>1</v>
      </c>
      <c r="G161" s="751">
        <v>2</v>
      </c>
      <c r="H161" s="751">
        <v>3</v>
      </c>
      <c r="I161" s="751">
        <v>4</v>
      </c>
      <c r="J161" s="751">
        <v>5</v>
      </c>
      <c r="K161" s="751">
        <v>6</v>
      </c>
      <c r="L161" s="751">
        <v>7</v>
      </c>
      <c r="M161" s="751">
        <v>8</v>
      </c>
      <c r="N161" s="751">
        <v>9</v>
      </c>
      <c r="O161" s="751">
        <v>10</v>
      </c>
      <c r="P161" s="751">
        <v>11</v>
      </c>
      <c r="Q161" s="751">
        <v>12</v>
      </c>
      <c r="R161" s="3996"/>
    </row>
    <row r="162" spans="1:18">
      <c r="A162" s="644" t="s">
        <v>108</v>
      </c>
      <c r="B162" s="645">
        <v>37</v>
      </c>
      <c r="C162" s="645">
        <v>170</v>
      </c>
      <c r="D162" s="645">
        <v>1445</v>
      </c>
      <c r="E162" s="646">
        <v>1035</v>
      </c>
      <c r="F162" s="645">
        <v>840</v>
      </c>
      <c r="G162" s="645">
        <v>827</v>
      </c>
      <c r="H162" s="645">
        <v>837</v>
      </c>
      <c r="I162" s="645">
        <v>991</v>
      </c>
      <c r="J162" s="645">
        <v>969</v>
      </c>
      <c r="K162" s="645">
        <v>1333</v>
      </c>
      <c r="L162" s="645">
        <v>1.712</v>
      </c>
      <c r="M162" s="645">
        <v>1.827</v>
      </c>
      <c r="N162" s="645">
        <v>2101</v>
      </c>
      <c r="O162" s="645">
        <v>2144</v>
      </c>
      <c r="P162" s="645">
        <v>2159</v>
      </c>
      <c r="Q162" s="645">
        <v>2065</v>
      </c>
      <c r="R162" s="645">
        <v>20455</v>
      </c>
    </row>
    <row r="163" spans="1:18">
      <c r="A163" s="3709" t="s">
        <v>1001</v>
      </c>
      <c r="B163" s="3710"/>
      <c r="C163" s="647"/>
      <c r="D163" s="647"/>
      <c r="E163" s="648">
        <v>80</v>
      </c>
      <c r="F163" s="648">
        <v>80</v>
      </c>
      <c r="G163" s="648">
        <v>80</v>
      </c>
      <c r="H163" s="648">
        <v>80</v>
      </c>
      <c r="I163" s="648">
        <v>144</v>
      </c>
      <c r="J163" s="648">
        <v>144</v>
      </c>
      <c r="K163" s="648">
        <v>144</v>
      </c>
      <c r="L163" s="648">
        <v>320</v>
      </c>
      <c r="M163" s="648">
        <v>320</v>
      </c>
      <c r="N163" s="648">
        <v>450</v>
      </c>
      <c r="O163" s="648">
        <v>450</v>
      </c>
      <c r="P163" s="648">
        <v>450</v>
      </c>
      <c r="Q163" s="648">
        <v>450</v>
      </c>
      <c r="R163" s="648">
        <v>3192</v>
      </c>
    </row>
    <row r="164" spans="1:18">
      <c r="A164" s="3708" t="s">
        <v>109</v>
      </c>
      <c r="B164" s="648">
        <v>13</v>
      </c>
      <c r="C164" s="648">
        <v>0</v>
      </c>
      <c r="D164" s="648">
        <v>464</v>
      </c>
      <c r="E164" s="648">
        <v>305</v>
      </c>
      <c r="F164" s="647">
        <v>215</v>
      </c>
      <c r="G164" s="648">
        <v>212</v>
      </c>
      <c r="H164" s="648">
        <v>190</v>
      </c>
      <c r="I164" s="648">
        <v>196</v>
      </c>
      <c r="J164" s="648">
        <v>186</v>
      </c>
      <c r="K164" s="648">
        <v>189</v>
      </c>
      <c r="L164" s="648">
        <v>189</v>
      </c>
      <c r="M164" s="648">
        <v>193</v>
      </c>
      <c r="N164" s="648">
        <v>65</v>
      </c>
      <c r="O164" s="648">
        <v>84</v>
      </c>
      <c r="P164" s="648">
        <v>81</v>
      </c>
      <c r="Q164" s="648">
        <v>65</v>
      </c>
      <c r="R164" s="648">
        <v>2634</v>
      </c>
    </row>
    <row r="165" spans="1:18">
      <c r="A165" s="3708" t="s">
        <v>110</v>
      </c>
      <c r="B165" s="648">
        <v>11</v>
      </c>
      <c r="C165" s="648">
        <v>16</v>
      </c>
      <c r="D165" s="649">
        <v>385</v>
      </c>
      <c r="E165" s="648">
        <v>319</v>
      </c>
      <c r="F165" s="648">
        <v>229</v>
      </c>
      <c r="G165" s="648">
        <v>188</v>
      </c>
      <c r="H165" s="647">
        <v>185</v>
      </c>
      <c r="I165" s="648">
        <v>184</v>
      </c>
      <c r="J165" s="648">
        <v>171</v>
      </c>
      <c r="K165" s="648">
        <v>155</v>
      </c>
      <c r="L165" s="648">
        <v>162</v>
      </c>
      <c r="M165" s="648">
        <v>121</v>
      </c>
      <c r="N165" s="648">
        <v>69</v>
      </c>
      <c r="O165" s="648">
        <v>58</v>
      </c>
      <c r="P165" s="647">
        <v>66</v>
      </c>
      <c r="Q165" s="647">
        <v>49</v>
      </c>
      <c r="R165" s="647">
        <v>2357</v>
      </c>
    </row>
    <row r="166" spans="1:18" ht="13.5" thickBot="1">
      <c r="A166" s="3708" t="s">
        <v>111</v>
      </c>
      <c r="B166" s="650">
        <v>11</v>
      </c>
      <c r="C166" s="651">
        <v>0</v>
      </c>
      <c r="D166" s="652">
        <v>342</v>
      </c>
      <c r="E166" s="652">
        <v>254</v>
      </c>
      <c r="F166" s="651">
        <v>219</v>
      </c>
      <c r="G166" s="652">
        <v>201</v>
      </c>
      <c r="H166" s="652">
        <v>225</v>
      </c>
      <c r="I166" s="653">
        <v>207</v>
      </c>
      <c r="J166" s="652">
        <v>199</v>
      </c>
      <c r="K166" s="651">
        <v>190</v>
      </c>
      <c r="L166" s="651">
        <v>215</v>
      </c>
      <c r="M166" s="652">
        <v>184</v>
      </c>
      <c r="N166" s="651">
        <v>102</v>
      </c>
      <c r="O166" s="651">
        <v>110</v>
      </c>
      <c r="P166" s="651">
        <v>107</v>
      </c>
      <c r="Q166" s="651">
        <v>99</v>
      </c>
      <c r="R166" s="651">
        <v>2654</v>
      </c>
    </row>
    <row r="167" spans="1:18">
      <c r="A167" s="3706" t="s">
        <v>112</v>
      </c>
      <c r="B167" s="654">
        <v>72</v>
      </c>
      <c r="C167" s="655">
        <v>186</v>
      </c>
      <c r="D167" s="655">
        <v>2636</v>
      </c>
      <c r="E167" s="655">
        <v>1913</v>
      </c>
      <c r="F167" s="654">
        <v>1503</v>
      </c>
      <c r="G167" s="655">
        <v>1428</v>
      </c>
      <c r="H167" s="655">
        <v>1437</v>
      </c>
      <c r="I167" s="654">
        <v>1578</v>
      </c>
      <c r="J167" s="655">
        <v>1525</v>
      </c>
      <c r="K167" s="655">
        <v>1867</v>
      </c>
      <c r="L167" s="654">
        <v>567.71199999999999</v>
      </c>
      <c r="M167" s="654">
        <v>499.827</v>
      </c>
      <c r="N167" s="655">
        <v>2337</v>
      </c>
      <c r="O167" s="655">
        <v>2396</v>
      </c>
      <c r="P167" s="654">
        <v>2413</v>
      </c>
      <c r="Q167" s="654">
        <v>2278</v>
      </c>
      <c r="R167" s="654">
        <v>28100</v>
      </c>
    </row>
    <row r="168" spans="1:18">
      <c r="A168" s="3711"/>
      <c r="B168" s="3700"/>
      <c r="C168" s="3700"/>
      <c r="D168" s="3700"/>
      <c r="E168" s="3700"/>
      <c r="F168" s="3700"/>
      <c r="G168" s="3700"/>
      <c r="H168" s="3700"/>
      <c r="I168" s="3700"/>
      <c r="J168" s="3700"/>
      <c r="K168" s="3700"/>
      <c r="L168" s="3700"/>
      <c r="M168" s="3700"/>
      <c r="N168" s="3700"/>
      <c r="O168" s="3700"/>
      <c r="P168" s="3700"/>
      <c r="Q168" s="3700"/>
      <c r="R168" s="3712"/>
    </row>
    <row r="169" spans="1:18">
      <c r="A169" s="3708" t="s">
        <v>113</v>
      </c>
      <c r="B169" s="647">
        <v>14</v>
      </c>
      <c r="C169" s="649">
        <v>24</v>
      </c>
      <c r="D169" s="647">
        <v>330</v>
      </c>
      <c r="E169" s="648">
        <v>201</v>
      </c>
      <c r="F169" s="647">
        <v>190</v>
      </c>
      <c r="G169" s="648">
        <v>191</v>
      </c>
      <c r="H169" s="648">
        <v>193</v>
      </c>
      <c r="I169" s="648">
        <v>184</v>
      </c>
      <c r="J169" s="648">
        <v>186</v>
      </c>
      <c r="K169" s="648">
        <v>251</v>
      </c>
      <c r="L169" s="647">
        <v>245</v>
      </c>
      <c r="M169" s="648">
        <v>277</v>
      </c>
      <c r="N169" s="647">
        <v>299</v>
      </c>
      <c r="O169" s="648">
        <v>318</v>
      </c>
      <c r="P169" s="648">
        <v>348</v>
      </c>
      <c r="Q169" s="647">
        <v>343</v>
      </c>
      <c r="R169" s="1464">
        <v>3580</v>
      </c>
    </row>
    <row r="170" spans="1:18">
      <c r="A170" s="3709" t="s">
        <v>1002</v>
      </c>
      <c r="B170" s="3710"/>
      <c r="C170" s="647"/>
      <c r="D170" s="647"/>
      <c r="E170" s="656">
        <v>40</v>
      </c>
      <c r="F170" s="648">
        <v>40</v>
      </c>
      <c r="G170" s="648">
        <v>40</v>
      </c>
      <c r="H170" s="648">
        <v>40</v>
      </c>
      <c r="I170" s="648">
        <v>48</v>
      </c>
      <c r="J170" s="648">
        <v>48</v>
      </c>
      <c r="K170" s="648">
        <v>108</v>
      </c>
      <c r="L170" s="648">
        <v>108</v>
      </c>
      <c r="M170" s="648">
        <v>108</v>
      </c>
      <c r="N170" s="648">
        <v>144</v>
      </c>
      <c r="O170" s="656">
        <v>144</v>
      </c>
      <c r="P170" s="656">
        <v>144</v>
      </c>
      <c r="Q170" s="656">
        <v>144</v>
      </c>
      <c r="R170" s="3713">
        <v>1156</v>
      </c>
    </row>
    <row r="171" spans="1:18">
      <c r="A171" s="3708" t="s">
        <v>114</v>
      </c>
      <c r="B171" s="648">
        <v>17</v>
      </c>
      <c r="C171" s="648">
        <v>28</v>
      </c>
      <c r="D171" s="647">
        <v>464</v>
      </c>
      <c r="E171" s="648">
        <v>228</v>
      </c>
      <c r="F171" s="647">
        <v>205</v>
      </c>
      <c r="G171" s="648">
        <v>200</v>
      </c>
      <c r="H171" s="647">
        <v>205</v>
      </c>
      <c r="I171" s="648">
        <v>217</v>
      </c>
      <c r="J171" s="648">
        <v>197</v>
      </c>
      <c r="K171" s="648">
        <v>290</v>
      </c>
      <c r="L171" s="648">
        <v>309</v>
      </c>
      <c r="M171" s="648">
        <v>308</v>
      </c>
      <c r="N171" s="648">
        <v>259</v>
      </c>
      <c r="O171" s="648">
        <v>249</v>
      </c>
      <c r="P171" s="647">
        <v>246</v>
      </c>
      <c r="Q171" s="648">
        <v>263</v>
      </c>
      <c r="R171" s="3713">
        <v>3668</v>
      </c>
    </row>
    <row r="172" spans="1:18">
      <c r="A172" s="3709" t="s">
        <v>115</v>
      </c>
      <c r="B172" s="3710"/>
      <c r="C172" s="647"/>
      <c r="D172" s="647"/>
      <c r="E172" s="656">
        <v>40</v>
      </c>
      <c r="F172" s="648">
        <v>40</v>
      </c>
      <c r="G172" s="648">
        <v>40</v>
      </c>
      <c r="H172" s="648">
        <v>48</v>
      </c>
      <c r="I172" s="648">
        <v>48</v>
      </c>
      <c r="J172" s="648">
        <v>48</v>
      </c>
      <c r="K172" s="648">
        <v>108</v>
      </c>
      <c r="L172" s="648">
        <v>108</v>
      </c>
      <c r="M172" s="648">
        <v>108</v>
      </c>
      <c r="N172" s="656">
        <v>120</v>
      </c>
      <c r="O172" s="656">
        <v>120</v>
      </c>
      <c r="P172" s="656">
        <v>120</v>
      </c>
      <c r="Q172" s="656">
        <v>120</v>
      </c>
      <c r="R172" s="3713">
        <v>1068</v>
      </c>
    </row>
    <row r="173" spans="1:18">
      <c r="A173" s="3708" t="s">
        <v>116</v>
      </c>
      <c r="B173" s="648">
        <v>7</v>
      </c>
      <c r="C173" s="648">
        <v>20</v>
      </c>
      <c r="D173" s="647">
        <v>148</v>
      </c>
      <c r="E173" s="648">
        <v>68</v>
      </c>
      <c r="F173" s="648">
        <v>63</v>
      </c>
      <c r="G173" s="648">
        <v>62</v>
      </c>
      <c r="H173" s="648">
        <v>47</v>
      </c>
      <c r="I173" s="648">
        <v>54</v>
      </c>
      <c r="J173" s="648">
        <v>52</v>
      </c>
      <c r="K173" s="647">
        <v>56</v>
      </c>
      <c r="L173" s="648">
        <v>107</v>
      </c>
      <c r="M173" s="647">
        <v>87</v>
      </c>
      <c r="N173" s="648">
        <v>60</v>
      </c>
      <c r="O173" s="648">
        <v>53</v>
      </c>
      <c r="P173" s="648">
        <v>30</v>
      </c>
      <c r="Q173" s="648">
        <v>36</v>
      </c>
      <c r="R173" s="654">
        <v>943</v>
      </c>
    </row>
    <row r="174" spans="1:18" ht="13.5" thickBot="1">
      <c r="A174" s="3708" t="s">
        <v>117</v>
      </c>
      <c r="B174" s="650">
        <v>2</v>
      </c>
      <c r="C174" s="651">
        <v>0</v>
      </c>
      <c r="D174" s="651">
        <v>0</v>
      </c>
      <c r="E174" s="651">
        <v>0</v>
      </c>
      <c r="F174" s="651">
        <v>0</v>
      </c>
      <c r="G174" s="651">
        <v>0</v>
      </c>
      <c r="H174" s="651">
        <v>0</v>
      </c>
      <c r="I174" s="651">
        <v>0</v>
      </c>
      <c r="J174" s="651">
        <v>1</v>
      </c>
      <c r="K174" s="651">
        <v>3</v>
      </c>
      <c r="L174" s="651">
        <v>5</v>
      </c>
      <c r="M174" s="651">
        <v>9</v>
      </c>
      <c r="N174" s="651">
        <v>10</v>
      </c>
      <c r="O174" s="651">
        <v>10</v>
      </c>
      <c r="P174" s="651">
        <v>4</v>
      </c>
      <c r="Q174" s="651">
        <v>3</v>
      </c>
      <c r="R174" s="651">
        <v>45</v>
      </c>
    </row>
    <row r="175" spans="1:18">
      <c r="A175" s="3706" t="s">
        <v>118</v>
      </c>
      <c r="B175" s="657">
        <v>40</v>
      </c>
      <c r="C175" s="657">
        <v>72</v>
      </c>
      <c r="D175" s="657">
        <v>942</v>
      </c>
      <c r="E175" s="657">
        <v>497</v>
      </c>
      <c r="F175" s="657">
        <v>458</v>
      </c>
      <c r="G175" s="657">
        <v>453</v>
      </c>
      <c r="H175" s="657">
        <v>445</v>
      </c>
      <c r="I175" s="657">
        <v>455</v>
      </c>
      <c r="J175" s="657">
        <v>436</v>
      </c>
      <c r="K175" s="657">
        <v>600</v>
      </c>
      <c r="L175" s="658">
        <v>666</v>
      </c>
      <c r="M175" s="657">
        <v>681</v>
      </c>
      <c r="N175" s="657">
        <v>628</v>
      </c>
      <c r="O175" s="657">
        <v>630</v>
      </c>
      <c r="P175" s="658">
        <v>628</v>
      </c>
      <c r="Q175" s="657">
        <v>645</v>
      </c>
      <c r="R175" s="658">
        <v>8236</v>
      </c>
    </row>
    <row r="176" spans="1:18" ht="13.5" thickBot="1">
      <c r="A176" s="3707"/>
      <c r="B176" s="625"/>
      <c r="C176" s="625"/>
      <c r="D176" s="625"/>
      <c r="E176" s="625"/>
      <c r="F176" s="625"/>
      <c r="G176" s="625"/>
      <c r="H176" s="625"/>
      <c r="I176" s="625"/>
      <c r="J176" s="625"/>
      <c r="K176" s="625"/>
      <c r="L176" s="625"/>
      <c r="M176" s="625"/>
      <c r="N176" s="625"/>
      <c r="O176" s="625"/>
      <c r="P176" s="625"/>
      <c r="Q176" s="625"/>
      <c r="R176" s="1465"/>
    </row>
    <row r="177" spans="1:18">
      <c r="A177" s="3706" t="s">
        <v>119</v>
      </c>
      <c r="B177" s="657">
        <v>112</v>
      </c>
      <c r="C177" s="657">
        <v>258</v>
      </c>
      <c r="D177" s="657">
        <v>3578</v>
      </c>
      <c r="E177" s="657">
        <v>2410</v>
      </c>
      <c r="F177" s="657">
        <v>1961</v>
      </c>
      <c r="G177" s="657">
        <v>1881</v>
      </c>
      <c r="H177" s="657">
        <v>1882</v>
      </c>
      <c r="I177" s="657">
        <v>2033</v>
      </c>
      <c r="J177" s="657">
        <v>1961</v>
      </c>
      <c r="K177" s="657">
        <v>2467</v>
      </c>
      <c r="L177" s="657">
        <v>2944</v>
      </c>
      <c r="M177" s="657">
        <v>3006</v>
      </c>
      <c r="N177" s="657">
        <v>2965</v>
      </c>
      <c r="O177" s="657">
        <v>3026</v>
      </c>
      <c r="P177" s="657">
        <v>3041</v>
      </c>
      <c r="Q177" s="658">
        <v>2923</v>
      </c>
      <c r="R177" s="657">
        <v>36336</v>
      </c>
    </row>
    <row r="178" spans="1:18" ht="13.5" thickBot="1">
      <c r="A178" s="3708"/>
      <c r="B178" s="625"/>
      <c r="C178" s="625"/>
      <c r="D178" s="625"/>
      <c r="E178" s="625"/>
      <c r="F178" s="625"/>
      <c r="G178" s="625"/>
      <c r="H178" s="625"/>
      <c r="I178" s="625"/>
      <c r="J178" s="625"/>
      <c r="K178" s="625"/>
      <c r="L178" s="625"/>
      <c r="M178" s="625"/>
      <c r="N178" s="625"/>
      <c r="O178" s="625"/>
      <c r="P178" s="625"/>
      <c r="Q178" s="625"/>
      <c r="R178" s="1465"/>
    </row>
    <row r="179" spans="1:18">
      <c r="A179" s="3706" t="s">
        <v>120</v>
      </c>
      <c r="B179" s="654">
        <v>3</v>
      </c>
      <c r="C179" s="654">
        <v>0</v>
      </c>
      <c r="D179" s="654">
        <v>0</v>
      </c>
      <c r="E179" s="654">
        <v>13</v>
      </c>
      <c r="F179" s="654">
        <v>3</v>
      </c>
      <c r="G179" s="654">
        <v>6</v>
      </c>
      <c r="H179" s="654">
        <v>32</v>
      </c>
      <c r="I179" s="654">
        <v>22</v>
      </c>
      <c r="J179" s="655">
        <v>31</v>
      </c>
      <c r="K179" s="654">
        <v>37</v>
      </c>
      <c r="L179" s="654">
        <v>39</v>
      </c>
      <c r="M179" s="654">
        <v>52</v>
      </c>
      <c r="N179" s="654">
        <v>34</v>
      </c>
      <c r="O179" s="654">
        <v>44</v>
      </c>
      <c r="P179" s="654">
        <v>39</v>
      </c>
      <c r="Q179" s="654">
        <v>36</v>
      </c>
      <c r="R179" s="654">
        <v>388</v>
      </c>
    </row>
    <row r="180" spans="1:18" ht="13.5" thickBot="1">
      <c r="A180" s="3707"/>
      <c r="B180" s="639"/>
      <c r="C180" s="639"/>
      <c r="D180" s="639"/>
      <c r="E180" s="639"/>
      <c r="F180" s="639"/>
      <c r="G180" s="639"/>
      <c r="H180" s="639"/>
      <c r="I180" s="639"/>
      <c r="J180" s="639"/>
      <c r="K180" s="639"/>
      <c r="L180" s="639"/>
      <c r="M180" s="639"/>
      <c r="N180" s="639"/>
      <c r="O180" s="639"/>
      <c r="P180" s="639"/>
      <c r="Q180" s="639"/>
      <c r="R180" s="1466"/>
    </row>
    <row r="181" spans="1:18">
      <c r="A181" s="3706" t="s">
        <v>121</v>
      </c>
      <c r="B181" s="655">
        <v>115</v>
      </c>
      <c r="C181" s="655">
        <v>258</v>
      </c>
      <c r="D181" s="655">
        <v>3578</v>
      </c>
      <c r="E181" s="655">
        <v>2423</v>
      </c>
      <c r="F181" s="655">
        <v>1964</v>
      </c>
      <c r="G181" s="655">
        <v>1887</v>
      </c>
      <c r="H181" s="655">
        <v>1914</v>
      </c>
      <c r="I181" s="655">
        <v>2055</v>
      </c>
      <c r="J181" s="655">
        <v>1992</v>
      </c>
      <c r="K181" s="655">
        <v>2504</v>
      </c>
      <c r="L181" s="655">
        <v>2983</v>
      </c>
      <c r="M181" s="655">
        <v>3058</v>
      </c>
      <c r="N181" s="655">
        <v>2999</v>
      </c>
      <c r="O181" s="655">
        <v>3070</v>
      </c>
      <c r="P181" s="655">
        <v>3080</v>
      </c>
      <c r="Q181" s="655">
        <v>2959</v>
      </c>
      <c r="R181" s="655">
        <v>36724</v>
      </c>
    </row>
    <row r="182" spans="1:18" ht="15" customHeight="1">
      <c r="A182" s="604"/>
      <c r="B182" s="604"/>
      <c r="C182" s="604"/>
      <c r="D182" s="604"/>
      <c r="E182" s="604"/>
      <c r="F182" s="604"/>
      <c r="G182" s="604"/>
      <c r="H182" s="604"/>
      <c r="I182" s="604"/>
      <c r="J182" s="604"/>
      <c r="K182" s="604"/>
      <c r="L182" s="604"/>
      <c r="M182" s="604"/>
      <c r="N182" s="604"/>
      <c r="O182" s="604"/>
      <c r="P182" s="604"/>
      <c r="Q182" s="604"/>
    </row>
    <row r="183" spans="1:18">
      <c r="A183" s="3832" t="s">
        <v>803</v>
      </c>
      <c r="B183" s="3832"/>
      <c r="C183" s="3832"/>
      <c r="D183" s="3832"/>
      <c r="E183" s="3832"/>
      <c r="F183" s="3832"/>
      <c r="G183" s="3832"/>
      <c r="H183" s="3832"/>
      <c r="I183" s="3832"/>
      <c r="J183" s="3832"/>
      <c r="K183" s="3832"/>
      <c r="L183" s="3832"/>
      <c r="M183" s="3832"/>
      <c r="N183" s="3832"/>
      <c r="O183" s="3832"/>
      <c r="P183" s="3832"/>
      <c r="Q183" s="3832"/>
      <c r="R183" s="3832"/>
    </row>
    <row r="186" spans="1:18">
      <c r="A186" s="3991" t="s">
        <v>1868</v>
      </c>
      <c r="B186" s="3991"/>
      <c r="C186" s="3991"/>
      <c r="D186" s="3991"/>
      <c r="E186" s="3991"/>
      <c r="F186" s="3991"/>
      <c r="G186" s="3991"/>
      <c r="H186" s="3991"/>
      <c r="I186" s="3991"/>
      <c r="J186" s="3991"/>
      <c r="K186" s="3991"/>
      <c r="L186" s="3991"/>
      <c r="M186" s="3991"/>
      <c r="N186" s="3991"/>
      <c r="O186" s="3991"/>
      <c r="P186" s="3991"/>
      <c r="Q186" s="3991"/>
    </row>
    <row r="187" spans="1:18">
      <c r="A187" s="506"/>
    </row>
    <row r="188" spans="1:18">
      <c r="A188" s="3992" t="s">
        <v>103</v>
      </c>
      <c r="B188" s="3975" t="s">
        <v>104</v>
      </c>
      <c r="C188" s="3994" t="s">
        <v>1000</v>
      </c>
      <c r="D188" s="3994"/>
      <c r="E188" s="3994"/>
      <c r="F188" s="3994"/>
      <c r="G188" s="3994"/>
      <c r="H188" s="3994"/>
      <c r="I188" s="3994"/>
      <c r="J188" s="3994"/>
      <c r="K188" s="3994"/>
      <c r="L188" s="3994"/>
      <c r="M188" s="3994"/>
      <c r="N188" s="3994"/>
      <c r="O188" s="3994"/>
      <c r="P188" s="3994"/>
      <c r="Q188" s="3995" t="s">
        <v>9</v>
      </c>
    </row>
    <row r="189" spans="1:18" ht="26">
      <c r="A189" s="3993"/>
      <c r="B189" s="3967"/>
      <c r="C189" s="697" t="s">
        <v>106</v>
      </c>
      <c r="D189" s="751" t="s">
        <v>107</v>
      </c>
      <c r="E189" s="751">
        <v>1</v>
      </c>
      <c r="F189" s="751">
        <v>2</v>
      </c>
      <c r="G189" s="751">
        <v>3</v>
      </c>
      <c r="H189" s="751">
        <v>4</v>
      </c>
      <c r="I189" s="751">
        <v>5</v>
      </c>
      <c r="J189" s="751">
        <v>6</v>
      </c>
      <c r="K189" s="751">
        <v>7</v>
      </c>
      <c r="L189" s="751">
        <v>8</v>
      </c>
      <c r="M189" s="751">
        <v>9</v>
      </c>
      <c r="N189" s="751">
        <v>10</v>
      </c>
      <c r="O189" s="751">
        <v>11</v>
      </c>
      <c r="P189" s="751">
        <v>12</v>
      </c>
      <c r="Q189" s="3996"/>
    </row>
    <row r="190" spans="1:18">
      <c r="A190" s="23" t="s">
        <v>108</v>
      </c>
      <c r="B190" s="3714">
        <v>37</v>
      </c>
      <c r="C190" s="3714">
        <v>1373</v>
      </c>
      <c r="D190" s="3714">
        <v>1009</v>
      </c>
      <c r="E190" s="3714">
        <v>830</v>
      </c>
      <c r="F190" s="3714">
        <v>790</v>
      </c>
      <c r="G190" s="3714">
        <v>821</v>
      </c>
      <c r="H190" s="3714">
        <v>910</v>
      </c>
      <c r="I190" s="3714">
        <v>947</v>
      </c>
      <c r="J190" s="3714">
        <v>1291</v>
      </c>
      <c r="K190" s="3714">
        <v>1755</v>
      </c>
      <c r="L190" s="3714">
        <v>1743</v>
      </c>
      <c r="M190" s="3714">
        <v>2137</v>
      </c>
      <c r="N190" s="3714">
        <v>2176</v>
      </c>
      <c r="O190" s="3714">
        <v>2132</v>
      </c>
      <c r="P190" s="3714">
        <v>2051</v>
      </c>
      <c r="Q190" s="3714">
        <v>20111</v>
      </c>
    </row>
    <row r="191" spans="1:18">
      <c r="A191" s="3709" t="s">
        <v>1001</v>
      </c>
      <c r="B191" s="3710"/>
      <c r="C191" s="3700">
        <v>0</v>
      </c>
      <c r="D191" s="3714">
        <v>80</v>
      </c>
      <c r="E191" s="3714">
        <v>80</v>
      </c>
      <c r="F191" s="3714">
        <v>80</v>
      </c>
      <c r="G191" s="3714">
        <v>80</v>
      </c>
      <c r="H191" s="3714">
        <v>114</v>
      </c>
      <c r="I191" s="3714">
        <v>144</v>
      </c>
      <c r="J191" s="3714">
        <v>144</v>
      </c>
      <c r="K191" s="3714">
        <v>320</v>
      </c>
      <c r="L191" s="3714">
        <v>320</v>
      </c>
      <c r="M191" s="3714">
        <v>450</v>
      </c>
      <c r="N191" s="3714">
        <v>450</v>
      </c>
      <c r="O191" s="3714">
        <v>450</v>
      </c>
      <c r="P191" s="3714">
        <v>450</v>
      </c>
      <c r="Q191" s="3714">
        <v>3162</v>
      </c>
    </row>
    <row r="192" spans="1:18">
      <c r="A192" s="3708" t="s">
        <v>109</v>
      </c>
      <c r="B192" s="3714">
        <v>13</v>
      </c>
      <c r="C192" s="3714">
        <v>443</v>
      </c>
      <c r="D192" s="3714">
        <v>308</v>
      </c>
      <c r="E192" s="3714">
        <v>235</v>
      </c>
      <c r="F192" s="3714">
        <v>217</v>
      </c>
      <c r="G192" s="3714">
        <v>218</v>
      </c>
      <c r="H192" s="3714">
        <v>198</v>
      </c>
      <c r="I192" s="3714">
        <v>201</v>
      </c>
      <c r="J192" s="3714">
        <v>203</v>
      </c>
      <c r="K192" s="3714">
        <v>202</v>
      </c>
      <c r="L192" s="3714">
        <v>190</v>
      </c>
      <c r="M192" s="3714">
        <v>88</v>
      </c>
      <c r="N192" s="3714">
        <v>72</v>
      </c>
      <c r="O192" s="3714">
        <v>71</v>
      </c>
      <c r="P192" s="3714">
        <v>71</v>
      </c>
      <c r="Q192" s="3714">
        <v>2717</v>
      </c>
    </row>
    <row r="193" spans="1:17">
      <c r="A193" s="3708" t="s">
        <v>110</v>
      </c>
      <c r="B193" s="3714">
        <v>11</v>
      </c>
      <c r="C193" s="3714">
        <v>374</v>
      </c>
      <c r="D193" s="3714">
        <v>340</v>
      </c>
      <c r="E193" s="3714">
        <v>200</v>
      </c>
      <c r="F193" s="3714">
        <v>197</v>
      </c>
      <c r="G193" s="3714">
        <v>193</v>
      </c>
      <c r="H193" s="3714">
        <v>179</v>
      </c>
      <c r="I193" s="3714">
        <v>161</v>
      </c>
      <c r="J193" s="3714">
        <v>150</v>
      </c>
      <c r="K193" s="3714">
        <v>146</v>
      </c>
      <c r="L193" s="3714">
        <v>123</v>
      </c>
      <c r="M193" s="3714">
        <v>66</v>
      </c>
      <c r="N193" s="3714">
        <v>53</v>
      </c>
      <c r="O193" s="3714">
        <v>65</v>
      </c>
      <c r="P193" s="3714">
        <v>46</v>
      </c>
      <c r="Q193" s="3714">
        <v>2309</v>
      </c>
    </row>
    <row r="194" spans="1:17" ht="13.5" thickBot="1">
      <c r="A194" s="3708" t="s">
        <v>111</v>
      </c>
      <c r="B194" s="659">
        <v>10</v>
      </c>
      <c r="C194" s="659">
        <v>404</v>
      </c>
      <c r="D194" s="659">
        <v>269</v>
      </c>
      <c r="E194" s="659">
        <v>197</v>
      </c>
      <c r="F194" s="659">
        <v>214</v>
      </c>
      <c r="G194" s="659">
        <v>212</v>
      </c>
      <c r="H194" s="659">
        <v>201</v>
      </c>
      <c r="I194" s="659">
        <v>204</v>
      </c>
      <c r="J194" s="659">
        <v>194</v>
      </c>
      <c r="K194" s="659">
        <v>207</v>
      </c>
      <c r="L194" s="659">
        <v>177</v>
      </c>
      <c r="M194" s="659">
        <v>96</v>
      </c>
      <c r="N194" s="659">
        <v>96</v>
      </c>
      <c r="O194" s="659">
        <v>90</v>
      </c>
      <c r="P194" s="659">
        <v>71</v>
      </c>
      <c r="Q194" s="659">
        <v>2632</v>
      </c>
    </row>
    <row r="195" spans="1:17">
      <c r="A195" s="3706" t="s">
        <v>112</v>
      </c>
      <c r="B195" s="660">
        <v>71</v>
      </c>
      <c r="C195" s="660">
        <v>2594</v>
      </c>
      <c r="D195" s="660">
        <v>1926</v>
      </c>
      <c r="E195" s="660">
        <v>1462</v>
      </c>
      <c r="F195" s="660">
        <v>1418</v>
      </c>
      <c r="G195" s="660">
        <v>1444</v>
      </c>
      <c r="H195" s="660">
        <v>1488</v>
      </c>
      <c r="I195" s="660">
        <v>1513</v>
      </c>
      <c r="J195" s="660">
        <v>1838</v>
      </c>
      <c r="K195" s="660">
        <v>2310</v>
      </c>
      <c r="L195" s="660">
        <v>2233</v>
      </c>
      <c r="M195" s="660">
        <v>2387</v>
      </c>
      <c r="N195" s="660">
        <v>2397</v>
      </c>
      <c r="O195" s="660">
        <v>2358</v>
      </c>
      <c r="P195" s="660">
        <v>2239</v>
      </c>
      <c r="Q195" s="660">
        <v>27769</v>
      </c>
    </row>
    <row r="196" spans="1:17">
      <c r="A196" s="3711"/>
      <c r="B196" s="3700"/>
      <c r="C196" s="3700"/>
      <c r="D196" s="3700"/>
      <c r="E196" s="3700"/>
      <c r="F196" s="3700"/>
      <c r="G196" s="3700"/>
      <c r="H196" s="3700"/>
      <c r="I196" s="3700"/>
      <c r="J196" s="3700"/>
      <c r="K196" s="3700"/>
      <c r="L196" s="3700"/>
      <c r="M196" s="3700"/>
      <c r="N196" s="3700"/>
      <c r="O196" s="3700"/>
      <c r="P196" s="3700"/>
      <c r="Q196" s="3712"/>
    </row>
    <row r="197" spans="1:17">
      <c r="A197" s="3708" t="s">
        <v>113</v>
      </c>
      <c r="B197" s="3714">
        <v>16</v>
      </c>
      <c r="C197" s="3714">
        <v>381</v>
      </c>
      <c r="D197" s="3714">
        <v>226</v>
      </c>
      <c r="E197" s="3714">
        <v>209</v>
      </c>
      <c r="F197" s="3714">
        <v>217</v>
      </c>
      <c r="G197" s="3714">
        <v>211</v>
      </c>
      <c r="H197" s="3714">
        <v>204</v>
      </c>
      <c r="I197" s="3714">
        <v>205</v>
      </c>
      <c r="J197" s="3714">
        <v>274</v>
      </c>
      <c r="K197" s="3714">
        <v>259</v>
      </c>
      <c r="L197" s="3714">
        <v>272</v>
      </c>
      <c r="M197" s="3714">
        <v>318</v>
      </c>
      <c r="N197" s="3714">
        <v>330</v>
      </c>
      <c r="O197" s="3714">
        <v>330</v>
      </c>
      <c r="P197" s="3714">
        <v>328</v>
      </c>
      <c r="Q197" s="3714">
        <v>3806</v>
      </c>
    </row>
    <row r="198" spans="1:17">
      <c r="A198" s="3709" t="s">
        <v>1002</v>
      </c>
      <c r="B198" s="3710"/>
      <c r="C198" s="3700">
        <v>0</v>
      </c>
      <c r="D198" s="3714">
        <v>40</v>
      </c>
      <c r="E198" s="3714">
        <v>40</v>
      </c>
      <c r="F198" s="3714">
        <v>40</v>
      </c>
      <c r="G198" s="3714">
        <v>40</v>
      </c>
      <c r="H198" s="3714">
        <v>48</v>
      </c>
      <c r="I198" s="3714">
        <v>48</v>
      </c>
      <c r="J198" s="3714">
        <v>108</v>
      </c>
      <c r="K198" s="3714">
        <v>108</v>
      </c>
      <c r="L198" s="3714">
        <v>108</v>
      </c>
      <c r="M198" s="3714">
        <v>144</v>
      </c>
      <c r="N198" s="3714">
        <v>144</v>
      </c>
      <c r="O198" s="3714">
        <v>144</v>
      </c>
      <c r="P198" s="3714">
        <v>144</v>
      </c>
      <c r="Q198" s="3714">
        <v>1156</v>
      </c>
    </row>
    <row r="199" spans="1:17">
      <c r="A199" s="3708" t="s">
        <v>114</v>
      </c>
      <c r="B199" s="3714">
        <v>18</v>
      </c>
      <c r="C199" s="3714">
        <v>452</v>
      </c>
      <c r="D199" s="3714">
        <v>234</v>
      </c>
      <c r="E199" s="3714">
        <v>196</v>
      </c>
      <c r="F199" s="3714">
        <v>203</v>
      </c>
      <c r="G199" s="3714">
        <v>192</v>
      </c>
      <c r="H199" s="3714">
        <v>215</v>
      </c>
      <c r="I199" s="3714">
        <v>204</v>
      </c>
      <c r="J199" s="3714">
        <v>339</v>
      </c>
      <c r="K199" s="3714">
        <v>294</v>
      </c>
      <c r="L199" s="3714">
        <v>309</v>
      </c>
      <c r="M199" s="3714">
        <v>263</v>
      </c>
      <c r="N199" s="3714">
        <v>248</v>
      </c>
      <c r="O199" s="3714">
        <v>259</v>
      </c>
      <c r="P199" s="3714">
        <v>255</v>
      </c>
      <c r="Q199" s="3714">
        <v>3691</v>
      </c>
    </row>
    <row r="200" spans="1:17">
      <c r="A200" s="3709" t="s">
        <v>115</v>
      </c>
      <c r="B200" s="3710"/>
      <c r="C200" s="3700">
        <v>0</v>
      </c>
      <c r="D200" s="3714">
        <v>40</v>
      </c>
      <c r="E200" s="3714">
        <v>40</v>
      </c>
      <c r="F200" s="3714">
        <v>40</v>
      </c>
      <c r="G200" s="3714">
        <v>48</v>
      </c>
      <c r="H200" s="3714">
        <v>48</v>
      </c>
      <c r="I200" s="3714">
        <v>48</v>
      </c>
      <c r="J200" s="3714">
        <v>108</v>
      </c>
      <c r="K200" s="3714">
        <v>108</v>
      </c>
      <c r="L200" s="3714">
        <v>108</v>
      </c>
      <c r="M200" s="3714">
        <v>120</v>
      </c>
      <c r="N200" s="3714">
        <v>120</v>
      </c>
      <c r="O200" s="3714">
        <v>120</v>
      </c>
      <c r="P200" s="3714">
        <v>120</v>
      </c>
      <c r="Q200" s="3714">
        <v>1068</v>
      </c>
    </row>
    <row r="201" spans="1:17">
      <c r="A201" s="3708" t="s">
        <v>116</v>
      </c>
      <c r="B201" s="3714">
        <v>7</v>
      </c>
      <c r="C201" s="3714">
        <v>151</v>
      </c>
      <c r="D201" s="3714">
        <v>70</v>
      </c>
      <c r="E201" s="3714">
        <v>65</v>
      </c>
      <c r="F201" s="3714">
        <v>55</v>
      </c>
      <c r="G201" s="3714">
        <v>56</v>
      </c>
      <c r="H201" s="3714">
        <v>49</v>
      </c>
      <c r="I201" s="3714">
        <v>49</v>
      </c>
      <c r="J201" s="3714">
        <v>71</v>
      </c>
      <c r="K201" s="3714">
        <v>82</v>
      </c>
      <c r="L201" s="3714">
        <v>90</v>
      </c>
      <c r="M201" s="3714">
        <v>43</v>
      </c>
      <c r="N201" s="3714">
        <v>39</v>
      </c>
      <c r="O201" s="3714">
        <v>29</v>
      </c>
      <c r="P201" s="3714">
        <v>36</v>
      </c>
      <c r="Q201" s="3714">
        <v>885</v>
      </c>
    </row>
    <row r="202" spans="1:17" ht="13.5" thickBot="1">
      <c r="A202" s="3708" t="s">
        <v>117</v>
      </c>
      <c r="B202" s="659">
        <v>2</v>
      </c>
      <c r="C202" s="659">
        <v>0</v>
      </c>
      <c r="D202" s="659">
        <v>0</v>
      </c>
      <c r="E202" s="659">
        <v>0</v>
      </c>
      <c r="F202" s="659">
        <v>0</v>
      </c>
      <c r="G202" s="659">
        <v>0</v>
      </c>
      <c r="H202" s="659">
        <v>0</v>
      </c>
      <c r="I202" s="659">
        <v>5</v>
      </c>
      <c r="J202" s="659">
        <v>5</v>
      </c>
      <c r="K202" s="659">
        <v>10</v>
      </c>
      <c r="L202" s="659">
        <v>8</v>
      </c>
      <c r="M202" s="659">
        <v>8</v>
      </c>
      <c r="N202" s="659">
        <v>9</v>
      </c>
      <c r="O202" s="659">
        <v>3</v>
      </c>
      <c r="P202" s="659">
        <v>4</v>
      </c>
      <c r="Q202" s="659">
        <v>52</v>
      </c>
    </row>
    <row r="203" spans="1:17">
      <c r="A203" s="3706" t="s">
        <v>118</v>
      </c>
      <c r="B203" s="660">
        <v>43</v>
      </c>
      <c r="C203" s="660">
        <v>984</v>
      </c>
      <c r="D203" s="660">
        <v>530</v>
      </c>
      <c r="E203" s="660">
        <v>470</v>
      </c>
      <c r="F203" s="660">
        <v>475</v>
      </c>
      <c r="G203" s="660">
        <v>459</v>
      </c>
      <c r="H203" s="660">
        <v>468</v>
      </c>
      <c r="I203" s="660">
        <v>463</v>
      </c>
      <c r="J203" s="660">
        <v>689</v>
      </c>
      <c r="K203" s="660">
        <v>645</v>
      </c>
      <c r="L203" s="660">
        <v>679</v>
      </c>
      <c r="M203" s="660">
        <v>632</v>
      </c>
      <c r="N203" s="660">
        <v>626</v>
      </c>
      <c r="O203" s="660">
        <v>621</v>
      </c>
      <c r="P203" s="660">
        <v>623</v>
      </c>
      <c r="Q203" s="660">
        <v>8434</v>
      </c>
    </row>
    <row r="204" spans="1:17" ht="13.5" thickBot="1">
      <c r="A204" s="3707"/>
      <c r="B204" s="625"/>
      <c r="C204" s="625"/>
      <c r="D204" s="625"/>
      <c r="E204" s="625"/>
      <c r="F204" s="625"/>
      <c r="G204" s="625"/>
      <c r="H204" s="625"/>
      <c r="I204" s="625"/>
      <c r="J204" s="625"/>
      <c r="K204" s="625"/>
      <c r="L204" s="625"/>
      <c r="M204" s="625"/>
      <c r="N204" s="625"/>
      <c r="O204" s="625"/>
      <c r="P204" s="625"/>
      <c r="Q204" s="1465"/>
    </row>
    <row r="205" spans="1:17">
      <c r="A205" s="3706" t="s">
        <v>119</v>
      </c>
      <c r="B205" s="660">
        <v>114</v>
      </c>
      <c r="C205" s="660">
        <v>3578</v>
      </c>
      <c r="D205" s="660">
        <v>2456</v>
      </c>
      <c r="E205" s="660">
        <v>1932</v>
      </c>
      <c r="F205" s="660">
        <v>1893</v>
      </c>
      <c r="G205" s="660">
        <v>1903</v>
      </c>
      <c r="H205" s="660">
        <v>1956</v>
      </c>
      <c r="I205" s="660">
        <v>1976</v>
      </c>
      <c r="J205" s="660">
        <v>2527</v>
      </c>
      <c r="K205" s="660">
        <v>2955</v>
      </c>
      <c r="L205" s="660">
        <v>2912</v>
      </c>
      <c r="M205" s="660">
        <v>3019</v>
      </c>
      <c r="N205" s="660">
        <v>3023</v>
      </c>
      <c r="O205" s="660">
        <v>2979</v>
      </c>
      <c r="P205" s="660">
        <v>2862</v>
      </c>
      <c r="Q205" s="660">
        <v>36203</v>
      </c>
    </row>
    <row r="206" spans="1:17" ht="13.5" thickBot="1">
      <c r="A206" s="3708"/>
      <c r="B206" s="625"/>
      <c r="C206" s="625"/>
      <c r="D206" s="625"/>
      <c r="E206" s="625"/>
      <c r="F206" s="625"/>
      <c r="G206" s="625"/>
      <c r="H206" s="625"/>
      <c r="I206" s="625"/>
      <c r="J206" s="625"/>
      <c r="K206" s="625"/>
      <c r="L206" s="625"/>
      <c r="M206" s="625"/>
      <c r="N206" s="625"/>
      <c r="O206" s="625"/>
      <c r="P206" s="625"/>
      <c r="Q206" s="1465"/>
    </row>
    <row r="207" spans="1:17">
      <c r="A207" s="3706" t="s">
        <v>120</v>
      </c>
      <c r="B207" s="660">
        <v>3</v>
      </c>
      <c r="C207" s="660">
        <v>0</v>
      </c>
      <c r="D207" s="660">
        <v>4</v>
      </c>
      <c r="E207" s="660">
        <v>6</v>
      </c>
      <c r="F207" s="660">
        <v>14</v>
      </c>
      <c r="G207" s="660">
        <v>23</v>
      </c>
      <c r="H207" s="660">
        <v>23</v>
      </c>
      <c r="I207" s="660">
        <v>32</v>
      </c>
      <c r="J207" s="660">
        <v>39</v>
      </c>
      <c r="K207" s="660">
        <v>50</v>
      </c>
      <c r="L207" s="660">
        <v>45</v>
      </c>
      <c r="M207" s="660">
        <v>41</v>
      </c>
      <c r="N207" s="660">
        <v>46</v>
      </c>
      <c r="O207" s="660">
        <v>41</v>
      </c>
      <c r="P207" s="660">
        <v>37</v>
      </c>
      <c r="Q207" s="660">
        <v>401</v>
      </c>
    </row>
    <row r="208" spans="1:17" ht="13.5" thickBot="1">
      <c r="A208" s="3707"/>
      <c r="B208" s="625"/>
      <c r="C208" s="625"/>
      <c r="D208" s="625"/>
      <c r="E208" s="625"/>
      <c r="F208" s="625"/>
      <c r="G208" s="625"/>
      <c r="H208" s="625"/>
      <c r="I208" s="625"/>
      <c r="J208" s="625"/>
      <c r="K208" s="625"/>
      <c r="L208" s="625"/>
      <c r="M208" s="625"/>
      <c r="N208" s="625"/>
      <c r="O208" s="625"/>
      <c r="P208" s="625"/>
      <c r="Q208" s="1465"/>
    </row>
    <row r="209" spans="1:17">
      <c r="A209" s="3706" t="s">
        <v>121</v>
      </c>
      <c r="B209" s="660">
        <v>117</v>
      </c>
      <c r="C209" s="660">
        <v>3578</v>
      </c>
      <c r="D209" s="660">
        <v>2460</v>
      </c>
      <c r="E209" s="660">
        <v>1938</v>
      </c>
      <c r="F209" s="660">
        <v>1907</v>
      </c>
      <c r="G209" s="660">
        <v>1926</v>
      </c>
      <c r="H209" s="660">
        <v>1979</v>
      </c>
      <c r="I209" s="660">
        <v>2008</v>
      </c>
      <c r="J209" s="660">
        <v>2566</v>
      </c>
      <c r="K209" s="660">
        <v>3005</v>
      </c>
      <c r="L209" s="660">
        <v>2957</v>
      </c>
      <c r="M209" s="660">
        <v>3060</v>
      </c>
      <c r="N209" s="660">
        <v>3069</v>
      </c>
      <c r="O209" s="660">
        <v>3020</v>
      </c>
      <c r="P209" s="660">
        <v>2899</v>
      </c>
      <c r="Q209" s="660">
        <v>36604</v>
      </c>
    </row>
    <row r="210" spans="1:17">
      <c r="A210" s="506"/>
    </row>
    <row r="211" spans="1:17">
      <c r="A211" s="3832" t="s">
        <v>743</v>
      </c>
      <c r="B211" s="3832"/>
      <c r="C211" s="3832"/>
      <c r="D211" s="3832"/>
      <c r="E211" s="3832"/>
      <c r="F211" s="3832"/>
      <c r="G211" s="3832"/>
      <c r="H211" s="3832"/>
      <c r="I211" s="3832"/>
      <c r="J211" s="3832"/>
      <c r="K211" s="3832"/>
      <c r="L211" s="3832"/>
      <c r="M211" s="3832"/>
      <c r="N211" s="3832"/>
      <c r="O211" s="3832"/>
      <c r="P211" s="3832"/>
      <c r="Q211" s="3832"/>
    </row>
    <row r="214" spans="1:17">
      <c r="A214" s="3991" t="s">
        <v>1869</v>
      </c>
      <c r="B214" s="3991"/>
      <c r="C214" s="3991"/>
      <c r="D214" s="3991"/>
      <c r="E214" s="3991"/>
      <c r="F214" s="3991"/>
      <c r="G214" s="3991"/>
      <c r="H214" s="3991"/>
      <c r="I214" s="3991"/>
      <c r="J214" s="3991"/>
      <c r="K214" s="3991"/>
      <c r="L214" s="3991"/>
      <c r="M214" s="3991"/>
      <c r="N214" s="3991"/>
      <c r="O214" s="3991"/>
      <c r="P214" s="3991"/>
      <c r="Q214" s="3991"/>
    </row>
    <row r="215" spans="1:17">
      <c r="A215" s="506"/>
    </row>
    <row r="216" spans="1:17">
      <c r="A216" s="3997" t="s">
        <v>103</v>
      </c>
      <c r="B216" s="3966" t="s">
        <v>104</v>
      </c>
      <c r="C216" s="3964" t="s">
        <v>1000</v>
      </c>
      <c r="D216" s="3994"/>
      <c r="E216" s="3994"/>
      <c r="F216" s="3994"/>
      <c r="G216" s="3994"/>
      <c r="H216" s="3994"/>
      <c r="I216" s="3994"/>
      <c r="J216" s="3994"/>
      <c r="K216" s="3994"/>
      <c r="L216" s="3994"/>
      <c r="M216" s="3994"/>
      <c r="N216" s="3994"/>
      <c r="O216" s="3994"/>
      <c r="P216" s="3965"/>
      <c r="Q216" s="4000" t="s">
        <v>9</v>
      </c>
    </row>
    <row r="217" spans="1:17" ht="26">
      <c r="A217" s="3998"/>
      <c r="B217" s="3999"/>
      <c r="C217" s="482" t="s">
        <v>106</v>
      </c>
      <c r="D217" s="751" t="s">
        <v>107</v>
      </c>
      <c r="E217" s="751">
        <v>1</v>
      </c>
      <c r="F217" s="751">
        <v>2</v>
      </c>
      <c r="G217" s="751">
        <v>3</v>
      </c>
      <c r="H217" s="751">
        <v>4</v>
      </c>
      <c r="I217" s="751">
        <v>5</v>
      </c>
      <c r="J217" s="751">
        <v>6</v>
      </c>
      <c r="K217" s="751">
        <v>7</v>
      </c>
      <c r="L217" s="751">
        <v>8</v>
      </c>
      <c r="M217" s="751">
        <v>9</v>
      </c>
      <c r="N217" s="751">
        <v>10</v>
      </c>
      <c r="O217" s="751">
        <v>11</v>
      </c>
      <c r="P217" s="805">
        <v>12</v>
      </c>
      <c r="Q217" s="4001"/>
    </row>
    <row r="218" spans="1:17">
      <c r="A218" s="23" t="s">
        <v>108</v>
      </c>
      <c r="B218" s="3714">
        <v>39</v>
      </c>
      <c r="C218" s="3714">
        <v>1176</v>
      </c>
      <c r="D218" s="3714">
        <v>969</v>
      </c>
      <c r="E218" s="3714">
        <v>873</v>
      </c>
      <c r="F218" s="3714">
        <v>846</v>
      </c>
      <c r="G218" s="3714">
        <v>872</v>
      </c>
      <c r="H218" s="3714">
        <v>1000</v>
      </c>
      <c r="I218" s="3714">
        <v>1006</v>
      </c>
      <c r="J218" s="3714">
        <v>1411</v>
      </c>
      <c r="K218" s="3714">
        <v>1730</v>
      </c>
      <c r="L218" s="3714">
        <v>1816</v>
      </c>
      <c r="M218" s="3714">
        <v>2293</v>
      </c>
      <c r="N218" s="3714">
        <v>2195</v>
      </c>
      <c r="O218" s="3714">
        <v>2111</v>
      </c>
      <c r="P218" s="3714">
        <v>2090</v>
      </c>
      <c r="Q218" s="3714">
        <v>20438</v>
      </c>
    </row>
    <row r="219" spans="1:17">
      <c r="A219" s="3709" t="s">
        <v>1001</v>
      </c>
      <c r="B219" s="3714"/>
      <c r="C219" s="3715">
        <v>0</v>
      </c>
      <c r="D219" s="3715">
        <v>80</v>
      </c>
      <c r="E219" s="3715">
        <v>80</v>
      </c>
      <c r="F219" s="3715">
        <v>80</v>
      </c>
      <c r="G219" s="3715">
        <v>80</v>
      </c>
      <c r="H219" s="3715">
        <v>144</v>
      </c>
      <c r="I219" s="3715">
        <v>144</v>
      </c>
      <c r="J219" s="3715">
        <v>144</v>
      </c>
      <c r="K219" s="3715">
        <v>320</v>
      </c>
      <c r="L219" s="3715">
        <v>320</v>
      </c>
      <c r="M219" s="3715">
        <v>450</v>
      </c>
      <c r="N219" s="3715">
        <v>450</v>
      </c>
      <c r="O219" s="3715">
        <v>450</v>
      </c>
      <c r="P219" s="3715">
        <v>450</v>
      </c>
      <c r="Q219" s="3715">
        <v>3192</v>
      </c>
    </row>
    <row r="220" spans="1:17">
      <c r="A220" s="3708" t="s">
        <v>109</v>
      </c>
      <c r="B220" s="3714">
        <v>15</v>
      </c>
      <c r="C220" s="3714">
        <v>651</v>
      </c>
      <c r="D220" s="3714">
        <v>301</v>
      </c>
      <c r="E220" s="3714">
        <v>254</v>
      </c>
      <c r="F220" s="3714">
        <v>249</v>
      </c>
      <c r="G220" s="3714">
        <v>210</v>
      </c>
      <c r="H220" s="3714">
        <v>223</v>
      </c>
      <c r="I220" s="3714">
        <v>231</v>
      </c>
      <c r="J220" s="3714">
        <v>203</v>
      </c>
      <c r="K220" s="3714">
        <v>220</v>
      </c>
      <c r="L220" s="3714">
        <v>185</v>
      </c>
      <c r="M220" s="3714">
        <v>73</v>
      </c>
      <c r="N220" s="3714">
        <v>72</v>
      </c>
      <c r="O220" s="3714">
        <v>68</v>
      </c>
      <c r="P220" s="3714">
        <v>54</v>
      </c>
      <c r="Q220" s="3714">
        <v>2994</v>
      </c>
    </row>
    <row r="221" spans="1:17">
      <c r="A221" s="3708" t="s">
        <v>110</v>
      </c>
      <c r="B221" s="3714">
        <v>11</v>
      </c>
      <c r="C221" s="3714">
        <v>378</v>
      </c>
      <c r="D221" s="3714">
        <v>289</v>
      </c>
      <c r="E221" s="3714">
        <v>202</v>
      </c>
      <c r="F221" s="3714">
        <v>204</v>
      </c>
      <c r="G221" s="3714">
        <v>199</v>
      </c>
      <c r="H221" s="3714">
        <v>153</v>
      </c>
      <c r="I221" s="3714">
        <v>157</v>
      </c>
      <c r="J221" s="3714">
        <v>151</v>
      </c>
      <c r="K221" s="3714">
        <v>130</v>
      </c>
      <c r="L221" s="3714">
        <v>127</v>
      </c>
      <c r="M221" s="3714">
        <v>72</v>
      </c>
      <c r="N221" s="3714">
        <v>56</v>
      </c>
      <c r="O221" s="3714">
        <v>64</v>
      </c>
      <c r="P221" s="3714">
        <v>92</v>
      </c>
      <c r="Q221" s="3714">
        <v>2290</v>
      </c>
    </row>
    <row r="222" spans="1:17" ht="13.5" thickBot="1">
      <c r="A222" s="3708" t="s">
        <v>111</v>
      </c>
      <c r="B222" s="659">
        <v>10</v>
      </c>
      <c r="C222" s="659">
        <v>387</v>
      </c>
      <c r="D222" s="659">
        <v>248</v>
      </c>
      <c r="E222" s="659">
        <v>228</v>
      </c>
      <c r="F222" s="659">
        <v>222</v>
      </c>
      <c r="G222" s="659">
        <v>222</v>
      </c>
      <c r="H222" s="659">
        <v>202</v>
      </c>
      <c r="I222" s="659">
        <v>226</v>
      </c>
      <c r="J222" s="659">
        <v>198</v>
      </c>
      <c r="K222" s="659">
        <v>197</v>
      </c>
      <c r="L222" s="659">
        <v>167</v>
      </c>
      <c r="M222" s="659">
        <v>101</v>
      </c>
      <c r="N222" s="659">
        <v>89</v>
      </c>
      <c r="O222" s="659">
        <v>61</v>
      </c>
      <c r="P222" s="659">
        <v>66</v>
      </c>
      <c r="Q222" s="659">
        <v>2614</v>
      </c>
    </row>
    <row r="223" spans="1:17">
      <c r="A223" s="3706" t="s">
        <v>112</v>
      </c>
      <c r="B223" s="660">
        <v>75</v>
      </c>
      <c r="C223" s="660">
        <v>2592</v>
      </c>
      <c r="D223" s="660">
        <v>1807</v>
      </c>
      <c r="E223" s="660">
        <v>1557</v>
      </c>
      <c r="F223" s="660">
        <v>1521</v>
      </c>
      <c r="G223" s="660">
        <v>1503</v>
      </c>
      <c r="H223" s="660">
        <v>1578</v>
      </c>
      <c r="I223" s="660">
        <v>1620</v>
      </c>
      <c r="J223" s="660">
        <v>1963</v>
      </c>
      <c r="K223" s="660">
        <v>2277</v>
      </c>
      <c r="L223" s="660">
        <v>2295</v>
      </c>
      <c r="M223" s="660">
        <v>2539</v>
      </c>
      <c r="N223" s="660">
        <v>2412</v>
      </c>
      <c r="O223" s="660">
        <v>2304</v>
      </c>
      <c r="P223" s="660">
        <v>2302</v>
      </c>
      <c r="Q223" s="660">
        <v>28336</v>
      </c>
    </row>
    <row r="224" spans="1:17">
      <c r="A224" s="3711"/>
      <c r="B224" s="3715"/>
      <c r="C224" s="3715"/>
      <c r="D224" s="3715"/>
      <c r="E224" s="3715"/>
      <c r="F224" s="3715"/>
      <c r="G224" s="3715"/>
      <c r="H224" s="3715"/>
      <c r="I224" s="3715"/>
      <c r="J224" s="3715"/>
      <c r="K224" s="3715"/>
      <c r="L224" s="3715"/>
      <c r="M224" s="3715"/>
      <c r="N224" s="3715"/>
      <c r="O224" s="3715"/>
      <c r="P224" s="3715"/>
      <c r="Q224" s="3716"/>
    </row>
    <row r="225" spans="1:17">
      <c r="A225" s="3708" t="s">
        <v>113</v>
      </c>
      <c r="B225" s="3714">
        <v>15</v>
      </c>
      <c r="C225" s="3714">
        <v>299</v>
      </c>
      <c r="D225" s="3714">
        <v>243</v>
      </c>
      <c r="E225" s="3714">
        <v>183</v>
      </c>
      <c r="F225" s="3714">
        <v>171</v>
      </c>
      <c r="G225" s="3714">
        <v>164</v>
      </c>
      <c r="H225" s="3714">
        <v>183</v>
      </c>
      <c r="I225" s="3714">
        <v>175</v>
      </c>
      <c r="J225" s="3714">
        <v>248</v>
      </c>
      <c r="K225" s="3714">
        <v>234</v>
      </c>
      <c r="L225" s="3714">
        <v>244</v>
      </c>
      <c r="M225" s="3714">
        <v>310</v>
      </c>
      <c r="N225" s="3714">
        <v>322</v>
      </c>
      <c r="O225" s="3714">
        <v>343</v>
      </c>
      <c r="P225" s="3714">
        <v>326</v>
      </c>
      <c r="Q225" s="3714">
        <v>3533</v>
      </c>
    </row>
    <row r="226" spans="1:17">
      <c r="A226" s="3709" t="s">
        <v>1002</v>
      </c>
      <c r="B226" s="3714"/>
      <c r="C226" s="3715">
        <v>0</v>
      </c>
      <c r="D226" s="3715">
        <v>40</v>
      </c>
      <c r="E226" s="3715">
        <v>40</v>
      </c>
      <c r="F226" s="3715">
        <v>40</v>
      </c>
      <c r="G226" s="3715">
        <v>40</v>
      </c>
      <c r="H226" s="3715">
        <v>48</v>
      </c>
      <c r="I226" s="3715">
        <v>48</v>
      </c>
      <c r="J226" s="3715">
        <v>108</v>
      </c>
      <c r="K226" s="3715">
        <v>108</v>
      </c>
      <c r="L226" s="3715">
        <v>108</v>
      </c>
      <c r="M226" s="3715">
        <v>144</v>
      </c>
      <c r="N226" s="3715">
        <v>144</v>
      </c>
      <c r="O226" s="3715">
        <v>144</v>
      </c>
      <c r="P226" s="3715">
        <v>144</v>
      </c>
      <c r="Q226" s="3715">
        <v>1156</v>
      </c>
    </row>
    <row r="227" spans="1:17">
      <c r="A227" s="3708" t="s">
        <v>114</v>
      </c>
      <c r="B227" s="3714">
        <v>19</v>
      </c>
      <c r="C227" s="3714">
        <v>439</v>
      </c>
      <c r="D227" s="3714">
        <v>262</v>
      </c>
      <c r="E227" s="3714">
        <v>195</v>
      </c>
      <c r="F227" s="3714">
        <v>205</v>
      </c>
      <c r="G227" s="3714">
        <v>192</v>
      </c>
      <c r="H227" s="3714">
        <v>205</v>
      </c>
      <c r="I227" s="3714">
        <v>202</v>
      </c>
      <c r="J227" s="3714">
        <v>338</v>
      </c>
      <c r="K227" s="3714">
        <v>315</v>
      </c>
      <c r="L227" s="3714">
        <v>283</v>
      </c>
      <c r="M227" s="3714">
        <v>259</v>
      </c>
      <c r="N227" s="3714">
        <v>270</v>
      </c>
      <c r="O227" s="3714">
        <v>235</v>
      </c>
      <c r="P227" s="3714">
        <v>213</v>
      </c>
      <c r="Q227" s="3714">
        <v>3645</v>
      </c>
    </row>
    <row r="228" spans="1:17">
      <c r="A228" s="3709" t="s">
        <v>115</v>
      </c>
      <c r="B228" s="3714"/>
      <c r="C228" s="3715">
        <v>0</v>
      </c>
      <c r="D228" s="3715">
        <v>40</v>
      </c>
      <c r="E228" s="3715">
        <v>40</v>
      </c>
      <c r="F228" s="3715">
        <v>40</v>
      </c>
      <c r="G228" s="3715">
        <v>48</v>
      </c>
      <c r="H228" s="3715">
        <v>48</v>
      </c>
      <c r="I228" s="3715">
        <v>48</v>
      </c>
      <c r="J228" s="3715">
        <v>108</v>
      </c>
      <c r="K228" s="3715">
        <v>108</v>
      </c>
      <c r="L228" s="3715">
        <v>108</v>
      </c>
      <c r="M228" s="3715">
        <v>120</v>
      </c>
      <c r="N228" s="3715">
        <v>120</v>
      </c>
      <c r="O228" s="3715">
        <v>120</v>
      </c>
      <c r="P228" s="3715">
        <v>120</v>
      </c>
      <c r="Q228" s="3715">
        <v>1068</v>
      </c>
    </row>
    <row r="229" spans="1:17">
      <c r="A229" s="3708" t="s">
        <v>116</v>
      </c>
      <c r="B229" s="3714">
        <v>7</v>
      </c>
      <c r="C229" s="3714">
        <v>111</v>
      </c>
      <c r="D229" s="3714">
        <v>77</v>
      </c>
      <c r="E229" s="3714">
        <v>63</v>
      </c>
      <c r="F229" s="3714">
        <v>57</v>
      </c>
      <c r="G229" s="3714">
        <v>42</v>
      </c>
      <c r="H229" s="3714">
        <v>45</v>
      </c>
      <c r="I229" s="3714">
        <v>53</v>
      </c>
      <c r="J229" s="3714">
        <v>58</v>
      </c>
      <c r="K229" s="3714">
        <v>123</v>
      </c>
      <c r="L229" s="3714">
        <v>115</v>
      </c>
      <c r="M229" s="3714">
        <v>41</v>
      </c>
      <c r="N229" s="3714">
        <v>33</v>
      </c>
      <c r="O229" s="3714">
        <v>33</v>
      </c>
      <c r="P229" s="3714">
        <v>31</v>
      </c>
      <c r="Q229" s="3714">
        <v>822</v>
      </c>
    </row>
    <row r="230" spans="1:17" ht="13.5" thickBot="1">
      <c r="A230" s="3708" t="s">
        <v>117</v>
      </c>
      <c r="B230" s="659">
        <v>2</v>
      </c>
      <c r="C230" s="659">
        <v>0</v>
      </c>
      <c r="D230" s="659">
        <v>0</v>
      </c>
      <c r="E230" s="659">
        <v>0</v>
      </c>
      <c r="F230" s="659">
        <v>0</v>
      </c>
      <c r="G230" s="659">
        <v>0</v>
      </c>
      <c r="H230" s="659">
        <v>0</v>
      </c>
      <c r="I230" s="659">
        <v>6</v>
      </c>
      <c r="J230" s="659">
        <v>6</v>
      </c>
      <c r="K230" s="659">
        <v>8</v>
      </c>
      <c r="L230" s="659">
        <v>8</v>
      </c>
      <c r="M230" s="659">
        <v>8</v>
      </c>
      <c r="N230" s="659">
        <v>8</v>
      </c>
      <c r="O230" s="659">
        <v>8</v>
      </c>
      <c r="P230" s="659">
        <v>8</v>
      </c>
      <c r="Q230" s="659">
        <v>60</v>
      </c>
    </row>
    <row r="231" spans="1:17">
      <c r="A231" s="3706" t="s">
        <v>118</v>
      </c>
      <c r="B231" s="660">
        <v>43</v>
      </c>
      <c r="C231" s="660">
        <v>849</v>
      </c>
      <c r="D231" s="660">
        <v>582</v>
      </c>
      <c r="E231" s="660">
        <v>441</v>
      </c>
      <c r="F231" s="660">
        <v>433</v>
      </c>
      <c r="G231" s="660">
        <v>398</v>
      </c>
      <c r="H231" s="660">
        <v>433</v>
      </c>
      <c r="I231" s="660">
        <v>436</v>
      </c>
      <c r="J231" s="660">
        <v>650</v>
      </c>
      <c r="K231" s="660">
        <v>680</v>
      </c>
      <c r="L231" s="660">
        <v>650</v>
      </c>
      <c r="M231" s="660">
        <v>618</v>
      </c>
      <c r="N231" s="660">
        <v>633</v>
      </c>
      <c r="O231" s="660">
        <v>619</v>
      </c>
      <c r="P231" s="660">
        <v>578</v>
      </c>
      <c r="Q231" s="660">
        <v>8060</v>
      </c>
    </row>
    <row r="232" spans="1:17">
      <c r="A232" s="3707"/>
      <c r="B232" s="3715"/>
      <c r="C232" s="3715"/>
      <c r="D232" s="3715"/>
      <c r="E232" s="3715"/>
      <c r="F232" s="3715"/>
      <c r="G232" s="3715"/>
      <c r="H232" s="3715"/>
      <c r="I232" s="3715"/>
      <c r="J232" s="3715"/>
      <c r="K232" s="3715"/>
      <c r="L232" s="3715"/>
      <c r="M232" s="3715"/>
      <c r="N232" s="3715"/>
      <c r="O232" s="3715"/>
      <c r="P232" s="3715"/>
      <c r="Q232" s="3716"/>
    </row>
    <row r="233" spans="1:17">
      <c r="A233" s="3706" t="s">
        <v>119</v>
      </c>
      <c r="B233" s="3714">
        <v>115</v>
      </c>
      <c r="C233" s="3714">
        <v>3441</v>
      </c>
      <c r="D233" s="3714">
        <v>2389</v>
      </c>
      <c r="E233" s="3714">
        <v>1998</v>
      </c>
      <c r="F233" s="3714">
        <v>1954</v>
      </c>
      <c r="G233" s="3714">
        <v>1901</v>
      </c>
      <c r="H233" s="3714">
        <v>2011</v>
      </c>
      <c r="I233" s="3714">
        <v>2056</v>
      </c>
      <c r="J233" s="3714">
        <v>2613</v>
      </c>
      <c r="K233" s="3714">
        <v>2957</v>
      </c>
      <c r="L233" s="3714">
        <v>2945</v>
      </c>
      <c r="M233" s="3714">
        <v>3157</v>
      </c>
      <c r="N233" s="3714">
        <v>3045</v>
      </c>
      <c r="O233" s="3714">
        <v>2923</v>
      </c>
      <c r="P233" s="3714">
        <v>2880</v>
      </c>
      <c r="Q233" s="3714">
        <v>36396</v>
      </c>
    </row>
    <row r="234" spans="1:17">
      <c r="A234" s="3708"/>
      <c r="B234" s="3715"/>
      <c r="C234" s="3715"/>
      <c r="D234" s="3715"/>
      <c r="E234" s="3715"/>
      <c r="F234" s="3715"/>
      <c r="G234" s="3715"/>
      <c r="H234" s="3715"/>
      <c r="I234" s="3715"/>
      <c r="J234" s="3715"/>
      <c r="K234" s="3715"/>
      <c r="L234" s="3715"/>
      <c r="M234" s="3715"/>
      <c r="N234" s="3715"/>
      <c r="O234" s="3715"/>
      <c r="P234" s="3715"/>
      <c r="Q234" s="3716"/>
    </row>
    <row r="235" spans="1:17">
      <c r="A235" s="3706" t="s">
        <v>120</v>
      </c>
      <c r="B235" s="3714">
        <v>3</v>
      </c>
      <c r="C235" s="3714">
        <v>0</v>
      </c>
      <c r="D235" s="3714">
        <v>3</v>
      </c>
      <c r="E235" s="3714">
        <v>7</v>
      </c>
      <c r="F235" s="3714">
        <v>16</v>
      </c>
      <c r="G235" s="3714">
        <v>24</v>
      </c>
      <c r="H235" s="3714">
        <v>38</v>
      </c>
      <c r="I235" s="3714">
        <v>49</v>
      </c>
      <c r="J235" s="3714">
        <v>42</v>
      </c>
      <c r="K235" s="3714">
        <v>52</v>
      </c>
      <c r="L235" s="3714">
        <v>48</v>
      </c>
      <c r="M235" s="3714">
        <v>34</v>
      </c>
      <c r="N235" s="3714">
        <v>21</v>
      </c>
      <c r="O235" s="3714">
        <v>33</v>
      </c>
      <c r="P235" s="3714">
        <v>34</v>
      </c>
      <c r="Q235" s="3714">
        <v>401</v>
      </c>
    </row>
    <row r="236" spans="1:17">
      <c r="A236" s="3707"/>
      <c r="B236" s="3715"/>
      <c r="C236" s="3715"/>
      <c r="D236" s="3715"/>
      <c r="E236" s="3715"/>
      <c r="F236" s="3715"/>
      <c r="G236" s="3715"/>
      <c r="H236" s="3715"/>
      <c r="I236" s="3715"/>
      <c r="J236" s="3715"/>
      <c r="K236" s="3715"/>
      <c r="L236" s="3715"/>
      <c r="M236" s="3715"/>
      <c r="N236" s="3715"/>
      <c r="O236" s="3715"/>
      <c r="P236" s="3715"/>
      <c r="Q236" s="3716"/>
    </row>
    <row r="237" spans="1:17">
      <c r="A237" s="3706" t="s">
        <v>121</v>
      </c>
      <c r="B237" s="3714">
        <v>118</v>
      </c>
      <c r="C237" s="3714">
        <v>3441</v>
      </c>
      <c r="D237" s="3714">
        <v>2392</v>
      </c>
      <c r="E237" s="3714">
        <v>2005</v>
      </c>
      <c r="F237" s="3714">
        <v>1970</v>
      </c>
      <c r="G237" s="3714">
        <v>1925</v>
      </c>
      <c r="H237" s="3714">
        <v>2049</v>
      </c>
      <c r="I237" s="3714">
        <v>2105</v>
      </c>
      <c r="J237" s="3714">
        <v>2655</v>
      </c>
      <c r="K237" s="3714">
        <v>3009</v>
      </c>
      <c r="L237" s="3714">
        <v>2993</v>
      </c>
      <c r="M237" s="3714">
        <v>3191</v>
      </c>
      <c r="N237" s="3714">
        <v>3066</v>
      </c>
      <c r="O237" s="3714">
        <v>2956</v>
      </c>
      <c r="P237" s="3714">
        <v>2914</v>
      </c>
      <c r="Q237" s="3714">
        <v>36797</v>
      </c>
    </row>
    <row r="238" spans="1:17">
      <c r="A238" s="506"/>
    </row>
    <row r="239" spans="1:17">
      <c r="A239" s="3832" t="s">
        <v>742</v>
      </c>
      <c r="B239" s="3832"/>
      <c r="C239" s="3832"/>
      <c r="D239" s="3832"/>
      <c r="E239" s="3832"/>
      <c r="F239" s="3832"/>
      <c r="G239" s="3832"/>
      <c r="H239" s="3832"/>
      <c r="I239" s="3832"/>
      <c r="J239" s="3832"/>
      <c r="K239" s="3832"/>
      <c r="L239" s="3832"/>
      <c r="M239" s="3832"/>
      <c r="N239" s="3832"/>
      <c r="O239" s="3832"/>
      <c r="P239" s="3832"/>
      <c r="Q239" s="3832"/>
    </row>
    <row r="242" spans="1:17">
      <c r="A242" s="3991" t="s">
        <v>1870</v>
      </c>
      <c r="B242" s="3991"/>
      <c r="C242" s="3991"/>
      <c r="D242" s="3991"/>
      <c r="E242" s="3991"/>
      <c r="F242" s="3991"/>
      <c r="G242" s="3991"/>
      <c r="H242" s="3991"/>
      <c r="I242" s="3991"/>
      <c r="J242" s="3991"/>
      <c r="K242" s="3991"/>
      <c r="L242" s="3991"/>
      <c r="M242" s="3991"/>
      <c r="N242" s="3991"/>
      <c r="O242" s="3991"/>
      <c r="P242" s="3991"/>
      <c r="Q242" s="3991"/>
    </row>
    <row r="243" spans="1:17">
      <c r="A243" s="506"/>
    </row>
    <row r="244" spans="1:17">
      <c r="A244" s="3992" t="s">
        <v>103</v>
      </c>
      <c r="B244" s="3975" t="s">
        <v>104</v>
      </c>
      <c r="C244" s="3994" t="s">
        <v>739</v>
      </c>
      <c r="D244" s="3994"/>
      <c r="E244" s="3994"/>
      <c r="F244" s="3994"/>
      <c r="G244" s="3994"/>
      <c r="H244" s="3994"/>
      <c r="I244" s="3994"/>
      <c r="J244" s="3994"/>
      <c r="K244" s="3994"/>
      <c r="L244" s="3994"/>
      <c r="M244" s="3994"/>
      <c r="N244" s="3994"/>
      <c r="O244" s="3994"/>
      <c r="P244" s="3994"/>
      <c r="Q244" s="3995" t="s">
        <v>9</v>
      </c>
    </row>
    <row r="245" spans="1:17" ht="26">
      <c r="A245" s="3993"/>
      <c r="B245" s="3967"/>
      <c r="C245" s="697" t="s">
        <v>106</v>
      </c>
      <c r="D245" s="751" t="s">
        <v>107</v>
      </c>
      <c r="E245" s="751">
        <v>1</v>
      </c>
      <c r="F245" s="751">
        <v>2</v>
      </c>
      <c r="G245" s="751">
        <v>3</v>
      </c>
      <c r="H245" s="751">
        <v>4</v>
      </c>
      <c r="I245" s="751">
        <v>5</v>
      </c>
      <c r="J245" s="751">
        <v>6</v>
      </c>
      <c r="K245" s="751">
        <v>7</v>
      </c>
      <c r="L245" s="751">
        <v>8</v>
      </c>
      <c r="M245" s="751">
        <v>9</v>
      </c>
      <c r="N245" s="751">
        <v>10</v>
      </c>
      <c r="O245" s="751">
        <v>11</v>
      </c>
      <c r="P245" s="751">
        <v>12</v>
      </c>
      <c r="Q245" s="3996"/>
    </row>
    <row r="246" spans="1:17">
      <c r="A246" s="23" t="s">
        <v>108</v>
      </c>
      <c r="B246" s="3717">
        <v>38</v>
      </c>
      <c r="C246" s="3717">
        <v>1102</v>
      </c>
      <c r="D246" s="3717">
        <v>978</v>
      </c>
      <c r="E246" s="3717">
        <v>866</v>
      </c>
      <c r="F246" s="3717">
        <v>861</v>
      </c>
      <c r="G246" s="3717">
        <v>903</v>
      </c>
      <c r="H246" s="3717">
        <v>1016</v>
      </c>
      <c r="I246" s="3717">
        <v>1078</v>
      </c>
      <c r="J246" s="3717">
        <v>1307</v>
      </c>
      <c r="K246" s="3717">
        <v>1760</v>
      </c>
      <c r="L246" s="3717">
        <v>1807</v>
      </c>
      <c r="M246" s="3717">
        <v>2275</v>
      </c>
      <c r="N246" s="3717">
        <v>2108</v>
      </c>
      <c r="O246" s="3717">
        <v>2057</v>
      </c>
      <c r="P246" s="3717">
        <v>2128</v>
      </c>
      <c r="Q246" s="3717">
        <v>20288</v>
      </c>
    </row>
    <row r="247" spans="1:17">
      <c r="A247" s="3709" t="s">
        <v>1001</v>
      </c>
      <c r="B247" s="3718"/>
      <c r="C247" s="3712"/>
      <c r="D247" s="3712">
        <v>80</v>
      </c>
      <c r="E247" s="3712">
        <v>80</v>
      </c>
      <c r="F247" s="3712">
        <v>80</v>
      </c>
      <c r="G247" s="3712">
        <v>80</v>
      </c>
      <c r="H247" s="3712">
        <v>144</v>
      </c>
      <c r="I247" s="3712">
        <v>144</v>
      </c>
      <c r="J247" s="3712">
        <v>144</v>
      </c>
      <c r="K247" s="3712">
        <v>320</v>
      </c>
      <c r="L247" s="3712">
        <v>320</v>
      </c>
      <c r="M247" s="3712">
        <v>450</v>
      </c>
      <c r="N247" s="3712">
        <v>450</v>
      </c>
      <c r="O247" s="3712">
        <v>450</v>
      </c>
      <c r="P247" s="3712">
        <v>450</v>
      </c>
      <c r="Q247" s="3712">
        <f>SUM(B247:P247)</f>
        <v>3192</v>
      </c>
    </row>
    <row r="248" spans="1:17">
      <c r="A248" s="3708" t="s">
        <v>109</v>
      </c>
      <c r="B248" s="3717">
        <v>14</v>
      </c>
      <c r="C248" s="3717">
        <v>652</v>
      </c>
      <c r="D248" s="3717">
        <v>305</v>
      </c>
      <c r="E248" s="3717">
        <v>282</v>
      </c>
      <c r="F248" s="3717">
        <v>232</v>
      </c>
      <c r="G248" s="3717">
        <v>237</v>
      </c>
      <c r="H248" s="3717">
        <v>236</v>
      </c>
      <c r="I248" s="3717">
        <v>217</v>
      </c>
      <c r="J248" s="3717">
        <v>206</v>
      </c>
      <c r="K248" s="3717">
        <v>235</v>
      </c>
      <c r="L248" s="3717">
        <v>197</v>
      </c>
      <c r="M248" s="3717">
        <v>80</v>
      </c>
      <c r="N248" s="3717">
        <v>68</v>
      </c>
      <c r="O248" s="3717">
        <v>64</v>
      </c>
      <c r="P248" s="3717">
        <v>50</v>
      </c>
      <c r="Q248" s="3717">
        <v>3061</v>
      </c>
    </row>
    <row r="249" spans="1:17">
      <c r="A249" s="3708" t="s">
        <v>110</v>
      </c>
      <c r="B249" s="3717">
        <v>11</v>
      </c>
      <c r="C249" s="3717">
        <v>395</v>
      </c>
      <c r="D249" s="3717">
        <v>264</v>
      </c>
      <c r="E249" s="3717">
        <v>220</v>
      </c>
      <c r="F249" s="3717">
        <v>200</v>
      </c>
      <c r="G249" s="3717">
        <v>188</v>
      </c>
      <c r="H249" s="3717">
        <v>167</v>
      </c>
      <c r="I249" s="3717">
        <v>149</v>
      </c>
      <c r="J249" s="3717">
        <v>145</v>
      </c>
      <c r="K249" s="3717">
        <v>126</v>
      </c>
      <c r="L249" s="3717">
        <v>157</v>
      </c>
      <c r="M249" s="3717">
        <v>66</v>
      </c>
      <c r="N249" s="3717">
        <v>67</v>
      </c>
      <c r="O249" s="3717">
        <v>97</v>
      </c>
      <c r="P249" s="3717">
        <v>76</v>
      </c>
      <c r="Q249" s="3717">
        <v>2333</v>
      </c>
    </row>
    <row r="250" spans="1:17" ht="13.5" thickBot="1">
      <c r="A250" s="3708" t="s">
        <v>111</v>
      </c>
      <c r="B250" s="661">
        <v>10</v>
      </c>
      <c r="C250" s="661">
        <v>378</v>
      </c>
      <c r="D250" s="661">
        <v>254</v>
      </c>
      <c r="E250" s="661">
        <v>233</v>
      </c>
      <c r="F250" s="661">
        <v>235</v>
      </c>
      <c r="G250" s="661">
        <v>220</v>
      </c>
      <c r="H250" s="661">
        <v>228</v>
      </c>
      <c r="I250" s="661">
        <v>235</v>
      </c>
      <c r="J250" s="661">
        <v>186</v>
      </c>
      <c r="K250" s="661">
        <v>179</v>
      </c>
      <c r="L250" s="661">
        <v>190</v>
      </c>
      <c r="M250" s="661">
        <v>87</v>
      </c>
      <c r="N250" s="661">
        <v>72</v>
      </c>
      <c r="O250" s="661">
        <v>73</v>
      </c>
      <c r="P250" s="661">
        <v>72</v>
      </c>
      <c r="Q250" s="661">
        <v>2642</v>
      </c>
    </row>
    <row r="251" spans="1:17">
      <c r="A251" s="3706" t="s">
        <v>112</v>
      </c>
      <c r="B251" s="662">
        <v>73</v>
      </c>
      <c r="C251" s="662">
        <v>2527</v>
      </c>
      <c r="D251" s="662">
        <v>1801</v>
      </c>
      <c r="E251" s="662">
        <v>1601</v>
      </c>
      <c r="F251" s="662">
        <v>1528</v>
      </c>
      <c r="G251" s="662">
        <v>1548</v>
      </c>
      <c r="H251" s="662">
        <v>1647</v>
      </c>
      <c r="I251" s="662">
        <v>1679</v>
      </c>
      <c r="J251" s="662">
        <v>1844</v>
      </c>
      <c r="K251" s="662">
        <v>2300</v>
      </c>
      <c r="L251" s="662">
        <v>2351</v>
      </c>
      <c r="M251" s="662">
        <v>2508</v>
      </c>
      <c r="N251" s="662">
        <v>2315</v>
      </c>
      <c r="O251" s="662">
        <v>2291</v>
      </c>
      <c r="P251" s="662">
        <v>2326</v>
      </c>
      <c r="Q251" s="662">
        <v>28324</v>
      </c>
    </row>
    <row r="252" spans="1:17">
      <c r="A252" s="3711"/>
      <c r="B252" s="3712"/>
      <c r="C252" s="3712"/>
      <c r="D252" s="3712"/>
      <c r="E252" s="3712"/>
      <c r="F252" s="3712"/>
      <c r="G252" s="3712"/>
      <c r="H252" s="3712"/>
      <c r="I252" s="3712"/>
      <c r="J252" s="3712"/>
      <c r="K252" s="3712"/>
      <c r="L252" s="3712"/>
      <c r="M252" s="3712"/>
      <c r="N252" s="3712"/>
      <c r="O252" s="3712"/>
      <c r="P252" s="3712"/>
      <c r="Q252" s="3712"/>
    </row>
    <row r="253" spans="1:17">
      <c r="A253" s="3708" t="s">
        <v>113</v>
      </c>
      <c r="B253" s="3717">
        <v>16</v>
      </c>
      <c r="C253" s="3717">
        <v>284</v>
      </c>
      <c r="D253" s="3717">
        <v>239</v>
      </c>
      <c r="E253" s="3717">
        <v>189</v>
      </c>
      <c r="F253" s="3717">
        <v>189</v>
      </c>
      <c r="G253" s="3717">
        <v>187</v>
      </c>
      <c r="H253" s="3717">
        <v>184</v>
      </c>
      <c r="I253" s="3717">
        <v>193</v>
      </c>
      <c r="J253" s="3717">
        <v>236</v>
      </c>
      <c r="K253" s="3717">
        <v>244</v>
      </c>
      <c r="L253" s="3717">
        <v>263</v>
      </c>
      <c r="M253" s="3717">
        <v>297</v>
      </c>
      <c r="N253" s="3717">
        <v>330</v>
      </c>
      <c r="O253" s="3717">
        <v>329</v>
      </c>
      <c r="P253" s="3717">
        <v>306</v>
      </c>
      <c r="Q253" s="3717">
        <v>3498</v>
      </c>
    </row>
    <row r="254" spans="1:17">
      <c r="A254" s="3709" t="s">
        <v>1002</v>
      </c>
      <c r="B254" s="3718"/>
      <c r="C254" s="3712"/>
      <c r="D254" s="3712">
        <v>40</v>
      </c>
      <c r="E254" s="3712">
        <v>40</v>
      </c>
      <c r="F254" s="3712">
        <v>40</v>
      </c>
      <c r="G254" s="3712">
        <v>40</v>
      </c>
      <c r="H254" s="3712">
        <v>48</v>
      </c>
      <c r="I254" s="3712">
        <v>48</v>
      </c>
      <c r="J254" s="3712">
        <v>108</v>
      </c>
      <c r="K254" s="3712">
        <v>108</v>
      </c>
      <c r="L254" s="3712">
        <v>108</v>
      </c>
      <c r="M254" s="3712">
        <v>144</v>
      </c>
      <c r="N254" s="3712">
        <v>144</v>
      </c>
      <c r="O254" s="3712">
        <v>144</v>
      </c>
      <c r="P254" s="3712">
        <v>132</v>
      </c>
      <c r="Q254" s="3712">
        <f>SUM(B254:P254)</f>
        <v>1144</v>
      </c>
    </row>
    <row r="255" spans="1:17">
      <c r="A255" s="3708" t="s">
        <v>114</v>
      </c>
      <c r="B255" s="3717">
        <v>18</v>
      </c>
      <c r="C255" s="3717">
        <v>441</v>
      </c>
      <c r="D255" s="3717">
        <v>241</v>
      </c>
      <c r="E255" s="3717">
        <v>186</v>
      </c>
      <c r="F255" s="3717">
        <v>202</v>
      </c>
      <c r="G255" s="3717">
        <v>188</v>
      </c>
      <c r="H255" s="3717">
        <v>214</v>
      </c>
      <c r="I255" s="3717">
        <v>190</v>
      </c>
      <c r="J255" s="3717">
        <v>317</v>
      </c>
      <c r="K255" s="3717">
        <v>285</v>
      </c>
      <c r="L255" s="3717">
        <v>301</v>
      </c>
      <c r="M255" s="3717">
        <v>264</v>
      </c>
      <c r="N255" s="3717">
        <v>246</v>
      </c>
      <c r="O255" s="3717">
        <v>230</v>
      </c>
      <c r="P255" s="3717">
        <v>238</v>
      </c>
      <c r="Q255" s="3717">
        <v>3580</v>
      </c>
    </row>
    <row r="256" spans="1:17">
      <c r="A256" s="3709" t="s">
        <v>115</v>
      </c>
      <c r="B256" s="3718"/>
      <c r="C256" s="3712"/>
      <c r="D256" s="3712">
        <v>40</v>
      </c>
      <c r="E256" s="3712">
        <v>40</v>
      </c>
      <c r="F256" s="3712">
        <v>40</v>
      </c>
      <c r="G256" s="3712">
        <v>48</v>
      </c>
      <c r="H256" s="3712">
        <v>48</v>
      </c>
      <c r="I256" s="3712">
        <v>48</v>
      </c>
      <c r="J256" s="3712">
        <v>108</v>
      </c>
      <c r="K256" s="3712">
        <v>108</v>
      </c>
      <c r="L256" s="3712">
        <v>108</v>
      </c>
      <c r="M256" s="3712">
        <v>120</v>
      </c>
      <c r="N256" s="3712">
        <v>120</v>
      </c>
      <c r="O256" s="3712">
        <v>120</v>
      </c>
      <c r="P256" s="3712">
        <v>120</v>
      </c>
      <c r="Q256" s="3712">
        <f>SUM(B256:P256)</f>
        <v>1068</v>
      </c>
    </row>
    <row r="257" spans="1:17">
      <c r="A257" s="3708" t="s">
        <v>116</v>
      </c>
      <c r="B257" s="3717">
        <v>6</v>
      </c>
      <c r="C257" s="3717">
        <v>81</v>
      </c>
      <c r="D257" s="3717">
        <v>56</v>
      </c>
      <c r="E257" s="3717">
        <v>59</v>
      </c>
      <c r="F257" s="3717">
        <v>45</v>
      </c>
      <c r="G257" s="3717">
        <v>43</v>
      </c>
      <c r="H257" s="3717">
        <v>58</v>
      </c>
      <c r="I257" s="3717">
        <v>44</v>
      </c>
      <c r="J257" s="3717">
        <v>55</v>
      </c>
      <c r="K257" s="3717">
        <v>53</v>
      </c>
      <c r="L257" s="3717">
        <v>66</v>
      </c>
      <c r="M257" s="3717">
        <v>41</v>
      </c>
      <c r="N257" s="3717">
        <v>39</v>
      </c>
      <c r="O257" s="3717">
        <v>33</v>
      </c>
      <c r="P257" s="3717">
        <v>34</v>
      </c>
      <c r="Q257" s="3717">
        <v>707</v>
      </c>
    </row>
    <row r="258" spans="1:17" ht="13.5" thickBot="1">
      <c r="A258" s="3708" t="s">
        <v>117</v>
      </c>
      <c r="B258" s="661">
        <v>2</v>
      </c>
      <c r="C258" s="661">
        <v>0</v>
      </c>
      <c r="D258" s="661">
        <v>0</v>
      </c>
      <c r="E258" s="661">
        <v>0</v>
      </c>
      <c r="F258" s="661">
        <v>0</v>
      </c>
      <c r="G258" s="661">
        <v>0</v>
      </c>
      <c r="H258" s="661">
        <v>0</v>
      </c>
      <c r="I258" s="661">
        <v>3</v>
      </c>
      <c r="J258" s="661">
        <v>5</v>
      </c>
      <c r="K258" s="661">
        <v>11</v>
      </c>
      <c r="L258" s="661">
        <v>9</v>
      </c>
      <c r="M258" s="661">
        <v>6</v>
      </c>
      <c r="N258" s="661">
        <v>8</v>
      </c>
      <c r="O258" s="661">
        <v>6</v>
      </c>
      <c r="P258" s="661">
        <v>5</v>
      </c>
      <c r="Q258" s="661">
        <v>53</v>
      </c>
    </row>
    <row r="259" spans="1:17">
      <c r="A259" s="3706" t="s">
        <v>118</v>
      </c>
      <c r="B259" s="662">
        <v>42</v>
      </c>
      <c r="C259" s="662">
        <v>806</v>
      </c>
      <c r="D259" s="662">
        <v>536</v>
      </c>
      <c r="E259" s="662">
        <v>434</v>
      </c>
      <c r="F259" s="662">
        <v>436</v>
      </c>
      <c r="G259" s="662">
        <v>418</v>
      </c>
      <c r="H259" s="662">
        <v>456</v>
      </c>
      <c r="I259" s="662">
        <v>430</v>
      </c>
      <c r="J259" s="662">
        <v>613</v>
      </c>
      <c r="K259" s="662">
        <v>593</v>
      </c>
      <c r="L259" s="662">
        <v>639</v>
      </c>
      <c r="M259" s="662">
        <v>608</v>
      </c>
      <c r="N259" s="662">
        <v>623</v>
      </c>
      <c r="O259" s="662">
        <v>598</v>
      </c>
      <c r="P259" s="662">
        <v>583</v>
      </c>
      <c r="Q259" s="662">
        <v>7838</v>
      </c>
    </row>
    <row r="260" spans="1:17">
      <c r="A260" s="3707"/>
      <c r="B260" s="3712"/>
      <c r="C260" s="3712"/>
      <c r="D260" s="3712"/>
      <c r="E260" s="3712"/>
      <c r="F260" s="3712"/>
      <c r="G260" s="3712"/>
      <c r="H260" s="3712"/>
      <c r="I260" s="3712"/>
      <c r="J260" s="3712"/>
      <c r="K260" s="3712"/>
      <c r="L260" s="3712"/>
      <c r="M260" s="3712"/>
      <c r="N260" s="3712"/>
      <c r="O260" s="3712"/>
      <c r="P260" s="3712"/>
      <c r="Q260" s="3712"/>
    </row>
    <row r="261" spans="1:17">
      <c r="A261" s="3706" t="s">
        <v>119</v>
      </c>
      <c r="B261" s="3717">
        <v>115</v>
      </c>
      <c r="C261" s="3717">
        <v>3333</v>
      </c>
      <c r="D261" s="3717">
        <v>2337</v>
      </c>
      <c r="E261" s="3717">
        <v>2035</v>
      </c>
      <c r="F261" s="3717">
        <v>1964</v>
      </c>
      <c r="G261" s="3717">
        <v>1966</v>
      </c>
      <c r="H261" s="3717">
        <v>2103</v>
      </c>
      <c r="I261" s="3717">
        <v>2109</v>
      </c>
      <c r="J261" s="3717">
        <v>2457</v>
      </c>
      <c r="K261" s="3717">
        <v>2893</v>
      </c>
      <c r="L261" s="3717">
        <v>2990</v>
      </c>
      <c r="M261" s="3717">
        <v>3116</v>
      </c>
      <c r="N261" s="3717">
        <v>2938</v>
      </c>
      <c r="O261" s="3717">
        <v>2889</v>
      </c>
      <c r="P261" s="3717">
        <v>2909</v>
      </c>
      <c r="Q261" s="3717">
        <v>36162</v>
      </c>
    </row>
    <row r="262" spans="1:17">
      <c r="A262" s="3708"/>
      <c r="B262" s="3712"/>
      <c r="C262" s="3712"/>
      <c r="D262" s="3712"/>
      <c r="E262" s="3712"/>
      <c r="F262" s="3712"/>
      <c r="G262" s="3712"/>
      <c r="H262" s="3712"/>
      <c r="I262" s="3712"/>
      <c r="J262" s="3712"/>
      <c r="K262" s="3712"/>
      <c r="L262" s="3712"/>
      <c r="M262" s="3712"/>
      <c r="N262" s="3712"/>
      <c r="O262" s="3712"/>
      <c r="P262" s="3712"/>
      <c r="Q262" s="3712"/>
    </row>
    <row r="263" spans="1:17">
      <c r="A263" s="3706" t="s">
        <v>120</v>
      </c>
      <c r="B263" s="3717">
        <v>3</v>
      </c>
      <c r="C263" s="3717">
        <v>0</v>
      </c>
      <c r="D263" s="3717">
        <v>2</v>
      </c>
      <c r="E263" s="3717">
        <v>9</v>
      </c>
      <c r="F263" s="3717">
        <v>18</v>
      </c>
      <c r="G263" s="3717">
        <v>24</v>
      </c>
      <c r="H263" s="3717">
        <v>40</v>
      </c>
      <c r="I263" s="3717">
        <v>51</v>
      </c>
      <c r="J263" s="3717">
        <v>43</v>
      </c>
      <c r="K263" s="3717">
        <v>51</v>
      </c>
      <c r="L263" s="3717">
        <v>50</v>
      </c>
      <c r="M263" s="3717">
        <v>31</v>
      </c>
      <c r="N263" s="3717">
        <v>21</v>
      </c>
      <c r="O263" s="3717">
        <v>30</v>
      </c>
      <c r="P263" s="3717">
        <v>33</v>
      </c>
      <c r="Q263" s="3717">
        <v>403</v>
      </c>
    </row>
    <row r="264" spans="1:17">
      <c r="A264" s="3707"/>
      <c r="B264" s="3712"/>
      <c r="C264" s="3712"/>
      <c r="D264" s="3712"/>
      <c r="E264" s="3712"/>
      <c r="F264" s="3712"/>
      <c r="G264" s="3712"/>
      <c r="H264" s="3712"/>
      <c r="I264" s="3712"/>
      <c r="J264" s="3712"/>
      <c r="K264" s="3712"/>
      <c r="L264" s="3712"/>
      <c r="M264" s="3712"/>
      <c r="N264" s="3712"/>
      <c r="O264" s="3712"/>
      <c r="P264" s="3712"/>
      <c r="Q264" s="3712"/>
    </row>
    <row r="265" spans="1:17">
      <c r="A265" s="3706" t="s">
        <v>121</v>
      </c>
      <c r="B265" s="3717">
        <v>118</v>
      </c>
      <c r="C265" s="3717">
        <v>3333</v>
      </c>
      <c r="D265" s="3717">
        <v>2339</v>
      </c>
      <c r="E265" s="3717">
        <v>2044</v>
      </c>
      <c r="F265" s="3717">
        <v>1982</v>
      </c>
      <c r="G265" s="3717">
        <v>1990</v>
      </c>
      <c r="H265" s="3717">
        <v>2143</v>
      </c>
      <c r="I265" s="3717">
        <v>2160</v>
      </c>
      <c r="J265" s="3717">
        <v>2500</v>
      </c>
      <c r="K265" s="3717">
        <v>2944</v>
      </c>
      <c r="L265" s="3717">
        <v>3040</v>
      </c>
      <c r="M265" s="3717">
        <v>3147</v>
      </c>
      <c r="N265" s="3717">
        <v>2959</v>
      </c>
      <c r="O265" s="3717">
        <v>2919</v>
      </c>
      <c r="P265" s="3717">
        <v>2942</v>
      </c>
      <c r="Q265" s="3717">
        <v>36565</v>
      </c>
    </row>
    <row r="266" spans="1:17">
      <c r="A266" s="506"/>
    </row>
    <row r="267" spans="1:17">
      <c r="A267" s="3832" t="s">
        <v>740</v>
      </c>
      <c r="B267" s="3832"/>
      <c r="C267" s="3832"/>
      <c r="D267" s="3832"/>
      <c r="E267" s="3832"/>
      <c r="F267" s="3832"/>
      <c r="G267" s="3832"/>
      <c r="H267" s="3832"/>
      <c r="I267" s="3832"/>
      <c r="J267" s="3832"/>
      <c r="K267" s="3832"/>
      <c r="L267" s="3832"/>
      <c r="M267" s="3832"/>
      <c r="N267" s="3832"/>
      <c r="O267" s="3832"/>
      <c r="P267" s="3832"/>
      <c r="Q267" s="3832"/>
    </row>
    <row r="268" spans="1:17">
      <c r="A268" s="485"/>
      <c r="B268" s="485"/>
      <c r="C268" s="485"/>
      <c r="D268" s="485"/>
      <c r="E268" s="485"/>
      <c r="F268" s="485"/>
      <c r="G268" s="485"/>
      <c r="H268" s="485"/>
      <c r="I268" s="485"/>
      <c r="J268" s="485"/>
      <c r="K268" s="485"/>
      <c r="L268" s="485"/>
      <c r="M268" s="485"/>
      <c r="N268" s="485"/>
      <c r="O268" s="485"/>
      <c r="P268" s="485"/>
      <c r="Q268" s="485"/>
    </row>
    <row r="269" spans="1:17">
      <c r="A269" s="485"/>
      <c r="B269" s="485"/>
      <c r="C269" s="485"/>
      <c r="D269" s="485"/>
      <c r="E269" s="485"/>
      <c r="F269" s="485"/>
      <c r="G269" s="485"/>
      <c r="H269" s="485"/>
      <c r="I269" s="485"/>
      <c r="J269" s="485"/>
      <c r="K269" s="485"/>
      <c r="L269" s="485"/>
      <c r="M269" s="485"/>
      <c r="N269" s="485"/>
      <c r="O269" s="485"/>
      <c r="P269" s="485"/>
      <c r="Q269" s="485"/>
    </row>
    <row r="270" spans="1:17">
      <c r="A270" s="3991" t="s">
        <v>1871</v>
      </c>
      <c r="B270" s="3991"/>
      <c r="C270" s="3991"/>
      <c r="D270" s="3991"/>
      <c r="E270" s="3991"/>
      <c r="F270" s="3991"/>
      <c r="G270" s="3991"/>
      <c r="H270" s="3991"/>
      <c r="I270" s="3991"/>
      <c r="J270" s="3991"/>
      <c r="K270" s="3991"/>
      <c r="L270" s="3991"/>
      <c r="M270" s="3991"/>
      <c r="N270" s="3991"/>
      <c r="O270" s="3991"/>
      <c r="P270" s="3991"/>
      <c r="Q270" s="3991"/>
    </row>
    <row r="271" spans="1:17">
      <c r="A271" s="506"/>
    </row>
    <row r="272" spans="1:17">
      <c r="A272" s="3992" t="s">
        <v>103</v>
      </c>
      <c r="B272" s="3975" t="s">
        <v>104</v>
      </c>
      <c r="C272" s="3994" t="s">
        <v>739</v>
      </c>
      <c r="D272" s="3994"/>
      <c r="E272" s="3994"/>
      <c r="F272" s="3994"/>
      <c r="G272" s="3994"/>
      <c r="H272" s="3994"/>
      <c r="I272" s="3994"/>
      <c r="J272" s="3994"/>
      <c r="K272" s="3994"/>
      <c r="L272" s="3994"/>
      <c r="M272" s="3994"/>
      <c r="N272" s="3994"/>
      <c r="O272" s="3994"/>
      <c r="P272" s="3994"/>
      <c r="Q272" s="3995" t="s">
        <v>9</v>
      </c>
    </row>
    <row r="273" spans="1:17" ht="26">
      <c r="A273" s="3993"/>
      <c r="B273" s="3967"/>
      <c r="C273" s="697" t="s">
        <v>106</v>
      </c>
      <c r="D273" s="751" t="s">
        <v>107</v>
      </c>
      <c r="E273" s="751">
        <v>1</v>
      </c>
      <c r="F273" s="751">
        <v>2</v>
      </c>
      <c r="G273" s="751">
        <v>3</v>
      </c>
      <c r="H273" s="751">
        <v>4</v>
      </c>
      <c r="I273" s="751">
        <v>5</v>
      </c>
      <c r="J273" s="751">
        <v>6</v>
      </c>
      <c r="K273" s="751">
        <v>7</v>
      </c>
      <c r="L273" s="751">
        <v>8</v>
      </c>
      <c r="M273" s="751">
        <v>9</v>
      </c>
      <c r="N273" s="751">
        <v>10</v>
      </c>
      <c r="O273" s="751">
        <v>11</v>
      </c>
      <c r="P273" s="751">
        <v>12</v>
      </c>
      <c r="Q273" s="3996"/>
    </row>
    <row r="274" spans="1:17">
      <c r="A274" s="23" t="s">
        <v>108</v>
      </c>
      <c r="B274" s="24">
        <v>41</v>
      </c>
      <c r="C274" s="202">
        <v>1210</v>
      </c>
      <c r="D274" s="24">
        <v>937</v>
      </c>
      <c r="E274" s="24">
        <v>887</v>
      </c>
      <c r="F274" s="24">
        <v>912</v>
      </c>
      <c r="G274" s="24">
        <v>918</v>
      </c>
      <c r="H274" s="202">
        <v>1092</v>
      </c>
      <c r="I274" s="24">
        <v>998</v>
      </c>
      <c r="J274" s="202">
        <v>1402</v>
      </c>
      <c r="K274" s="202">
        <v>1780</v>
      </c>
      <c r="L274" s="202">
        <v>1807</v>
      </c>
      <c r="M274" s="202">
        <v>2191</v>
      </c>
      <c r="N274" s="202">
        <v>2151</v>
      </c>
      <c r="O274" s="202">
        <v>2162</v>
      </c>
      <c r="P274" s="202">
        <v>2141</v>
      </c>
      <c r="Q274" s="202">
        <v>20620</v>
      </c>
    </row>
    <row r="275" spans="1:17">
      <c r="A275" s="3977" t="s">
        <v>1001</v>
      </c>
      <c r="B275" s="3977"/>
      <c r="C275" s="3719">
        <v>0</v>
      </c>
      <c r="D275" s="3719">
        <v>80</v>
      </c>
      <c r="E275" s="3719">
        <v>80</v>
      </c>
      <c r="F275" s="3719">
        <v>80</v>
      </c>
      <c r="G275" s="3719">
        <v>80</v>
      </c>
      <c r="H275" s="3719">
        <v>144</v>
      </c>
      <c r="I275" s="3719">
        <v>144</v>
      </c>
      <c r="J275" s="3719">
        <v>144</v>
      </c>
      <c r="K275" s="3719">
        <v>320</v>
      </c>
      <c r="L275" s="3719">
        <v>320</v>
      </c>
      <c r="M275" s="3719">
        <v>450</v>
      </c>
      <c r="N275" s="3719">
        <v>450</v>
      </c>
      <c r="O275" s="3719">
        <v>450</v>
      </c>
      <c r="P275" s="3719">
        <v>450</v>
      </c>
      <c r="Q275" s="3700">
        <v>3192</v>
      </c>
    </row>
    <row r="276" spans="1:17">
      <c r="A276" s="3708" t="s">
        <v>109</v>
      </c>
      <c r="B276" s="3719">
        <v>14</v>
      </c>
      <c r="C276" s="3719">
        <v>660</v>
      </c>
      <c r="D276" s="3719">
        <v>316</v>
      </c>
      <c r="E276" s="3719">
        <v>256</v>
      </c>
      <c r="F276" s="3719">
        <v>266</v>
      </c>
      <c r="G276" s="3719">
        <v>248</v>
      </c>
      <c r="H276" s="3719">
        <v>215</v>
      </c>
      <c r="I276" s="3719">
        <v>221</v>
      </c>
      <c r="J276" s="3719">
        <v>217</v>
      </c>
      <c r="K276" s="3719">
        <v>233</v>
      </c>
      <c r="L276" s="3719">
        <v>199</v>
      </c>
      <c r="M276" s="3719">
        <v>73</v>
      </c>
      <c r="N276" s="3719">
        <v>63</v>
      </c>
      <c r="O276" s="3719">
        <v>61</v>
      </c>
      <c r="P276" s="3719">
        <v>69</v>
      </c>
      <c r="Q276" s="3700">
        <v>3097</v>
      </c>
    </row>
    <row r="277" spans="1:17">
      <c r="A277" s="3708" t="s">
        <v>110</v>
      </c>
      <c r="B277" s="3719">
        <v>11</v>
      </c>
      <c r="C277" s="3719">
        <v>315</v>
      </c>
      <c r="D277" s="3719">
        <v>272</v>
      </c>
      <c r="E277" s="3719">
        <v>232</v>
      </c>
      <c r="F277" s="3719">
        <v>205</v>
      </c>
      <c r="G277" s="3719">
        <v>202</v>
      </c>
      <c r="H277" s="3719">
        <v>178</v>
      </c>
      <c r="I277" s="3719">
        <v>155</v>
      </c>
      <c r="J277" s="3719">
        <v>149</v>
      </c>
      <c r="K277" s="3719">
        <v>169</v>
      </c>
      <c r="L277" s="3719">
        <v>132</v>
      </c>
      <c r="M277" s="3719">
        <v>99</v>
      </c>
      <c r="N277" s="3719">
        <v>96</v>
      </c>
      <c r="O277" s="3719">
        <v>72</v>
      </c>
      <c r="P277" s="3719">
        <v>89</v>
      </c>
      <c r="Q277" s="3700">
        <v>2365</v>
      </c>
    </row>
    <row r="278" spans="1:17" ht="13.5" thickBot="1">
      <c r="A278" s="3708" t="s">
        <v>111</v>
      </c>
      <c r="B278" s="663">
        <v>11</v>
      </c>
      <c r="C278" s="663">
        <v>426</v>
      </c>
      <c r="D278" s="663">
        <v>274</v>
      </c>
      <c r="E278" s="663">
        <v>252</v>
      </c>
      <c r="F278" s="663">
        <v>258</v>
      </c>
      <c r="G278" s="663">
        <v>261</v>
      </c>
      <c r="H278" s="663">
        <v>226</v>
      </c>
      <c r="I278" s="663">
        <v>206</v>
      </c>
      <c r="J278" s="663">
        <v>180</v>
      </c>
      <c r="K278" s="663">
        <v>198</v>
      </c>
      <c r="L278" s="663">
        <v>199</v>
      </c>
      <c r="M278" s="663">
        <v>78</v>
      </c>
      <c r="N278" s="663">
        <v>93</v>
      </c>
      <c r="O278" s="663">
        <v>92</v>
      </c>
      <c r="P278" s="663">
        <v>98</v>
      </c>
      <c r="Q278" s="625">
        <v>2841</v>
      </c>
    </row>
    <row r="279" spans="1:17">
      <c r="A279" s="3706" t="s">
        <v>112</v>
      </c>
      <c r="B279" s="24">
        <v>77</v>
      </c>
      <c r="C279" s="202">
        <v>2611</v>
      </c>
      <c r="D279" s="202">
        <v>1799</v>
      </c>
      <c r="E279" s="202">
        <v>1627</v>
      </c>
      <c r="F279" s="202">
        <v>1641</v>
      </c>
      <c r="G279" s="202">
        <v>1629</v>
      </c>
      <c r="H279" s="202">
        <v>1711</v>
      </c>
      <c r="I279" s="202">
        <v>1580</v>
      </c>
      <c r="J279" s="202">
        <v>1948</v>
      </c>
      <c r="K279" s="202">
        <v>2380</v>
      </c>
      <c r="L279" s="202">
        <v>2337</v>
      </c>
      <c r="M279" s="202">
        <v>2441</v>
      </c>
      <c r="N279" s="202">
        <v>2403</v>
      </c>
      <c r="O279" s="202">
        <v>2387</v>
      </c>
      <c r="P279" s="202">
        <v>2397</v>
      </c>
      <c r="Q279" s="202">
        <v>28923</v>
      </c>
    </row>
    <row r="280" spans="1:17">
      <c r="A280" s="3711"/>
      <c r="B280" s="3719"/>
      <c r="C280" s="3719"/>
      <c r="D280" s="3719"/>
      <c r="E280" s="3719"/>
      <c r="F280" s="3719"/>
      <c r="G280" s="3719"/>
      <c r="H280" s="3719"/>
      <c r="I280" s="3719"/>
      <c r="J280" s="3719"/>
      <c r="K280" s="3719"/>
      <c r="L280" s="3719"/>
      <c r="M280" s="3719"/>
      <c r="N280" s="3719"/>
      <c r="O280" s="3719"/>
      <c r="P280" s="3719"/>
      <c r="Q280" s="3719"/>
    </row>
    <row r="281" spans="1:17">
      <c r="A281" s="3708" t="s">
        <v>113</v>
      </c>
      <c r="B281" s="3719">
        <v>17</v>
      </c>
      <c r="C281" s="3719">
        <v>290</v>
      </c>
      <c r="D281" s="3719">
        <v>220</v>
      </c>
      <c r="E281" s="3719">
        <v>187</v>
      </c>
      <c r="F281" s="3719">
        <v>192</v>
      </c>
      <c r="G281" s="3719">
        <v>191</v>
      </c>
      <c r="H281" s="3719">
        <v>172</v>
      </c>
      <c r="I281" s="3719">
        <v>190</v>
      </c>
      <c r="J281" s="3719">
        <v>229</v>
      </c>
      <c r="K281" s="3719">
        <v>277</v>
      </c>
      <c r="L281" s="3719">
        <v>267</v>
      </c>
      <c r="M281" s="3719">
        <v>323</v>
      </c>
      <c r="N281" s="3719">
        <v>331</v>
      </c>
      <c r="O281" s="3719">
        <v>294</v>
      </c>
      <c r="P281" s="3719">
        <v>297</v>
      </c>
      <c r="Q281" s="3700">
        <v>3488</v>
      </c>
    </row>
    <row r="282" spans="1:17">
      <c r="A282" s="3977" t="s">
        <v>1002</v>
      </c>
      <c r="B282" s="3977"/>
      <c r="C282" s="3719">
        <v>0</v>
      </c>
      <c r="D282" s="3719">
        <v>40</v>
      </c>
      <c r="E282" s="3719">
        <v>40</v>
      </c>
      <c r="F282" s="3719">
        <v>40</v>
      </c>
      <c r="G282" s="3719">
        <v>40</v>
      </c>
      <c r="H282" s="3719">
        <v>48</v>
      </c>
      <c r="I282" s="3719">
        <v>48</v>
      </c>
      <c r="J282" s="3719">
        <v>108</v>
      </c>
      <c r="K282" s="3719">
        <v>108</v>
      </c>
      <c r="L282" s="3719">
        <v>108</v>
      </c>
      <c r="M282" s="3719">
        <v>144</v>
      </c>
      <c r="N282" s="3719">
        <v>132</v>
      </c>
      <c r="O282" s="3719">
        <v>132</v>
      </c>
      <c r="P282" s="3719">
        <v>132</v>
      </c>
      <c r="Q282" s="3700">
        <v>1120</v>
      </c>
    </row>
    <row r="283" spans="1:17">
      <c r="A283" s="3708" t="s">
        <v>114</v>
      </c>
      <c r="B283" s="3719">
        <v>18</v>
      </c>
      <c r="C283" s="3719">
        <v>421</v>
      </c>
      <c r="D283" s="3719">
        <v>247</v>
      </c>
      <c r="E283" s="3719">
        <v>193</v>
      </c>
      <c r="F283" s="3719">
        <v>203</v>
      </c>
      <c r="G283" s="3719">
        <v>212</v>
      </c>
      <c r="H283" s="3719">
        <v>199</v>
      </c>
      <c r="I283" s="3719">
        <v>192</v>
      </c>
      <c r="J283" s="3719">
        <v>293</v>
      </c>
      <c r="K283" s="3719">
        <v>299</v>
      </c>
      <c r="L283" s="3719">
        <v>272</v>
      </c>
      <c r="M283" s="3719">
        <v>252</v>
      </c>
      <c r="N283" s="3719">
        <v>235</v>
      </c>
      <c r="O283" s="3719">
        <v>237</v>
      </c>
      <c r="P283" s="3719">
        <v>235</v>
      </c>
      <c r="Q283" s="3700">
        <v>3522</v>
      </c>
    </row>
    <row r="284" spans="1:17">
      <c r="A284" s="3977" t="s">
        <v>115</v>
      </c>
      <c r="B284" s="3977"/>
      <c r="C284" s="3719">
        <v>0</v>
      </c>
      <c r="D284" s="3719">
        <v>40</v>
      </c>
      <c r="E284" s="3719">
        <v>40</v>
      </c>
      <c r="F284" s="3719">
        <v>40</v>
      </c>
      <c r="G284" s="3719">
        <v>48</v>
      </c>
      <c r="H284" s="3719">
        <v>48</v>
      </c>
      <c r="I284" s="3719">
        <v>48</v>
      </c>
      <c r="J284" s="3719">
        <v>108</v>
      </c>
      <c r="K284" s="3719">
        <v>108</v>
      </c>
      <c r="L284" s="3719">
        <v>108</v>
      </c>
      <c r="M284" s="3719">
        <v>120</v>
      </c>
      <c r="N284" s="3719">
        <v>120</v>
      </c>
      <c r="O284" s="3719">
        <v>120</v>
      </c>
      <c r="P284" s="3719">
        <v>120</v>
      </c>
      <c r="Q284" s="3700">
        <v>1068</v>
      </c>
    </row>
    <row r="285" spans="1:17">
      <c r="A285" s="3708" t="s">
        <v>116</v>
      </c>
      <c r="B285" s="3719">
        <v>6</v>
      </c>
      <c r="C285" s="3719">
        <v>73</v>
      </c>
      <c r="D285" s="3719">
        <v>64</v>
      </c>
      <c r="E285" s="3719">
        <v>52</v>
      </c>
      <c r="F285" s="3719">
        <v>53</v>
      </c>
      <c r="G285" s="3719">
        <v>49</v>
      </c>
      <c r="H285" s="3719">
        <v>44</v>
      </c>
      <c r="I285" s="3719">
        <v>51</v>
      </c>
      <c r="J285" s="3719">
        <v>57</v>
      </c>
      <c r="K285" s="3719">
        <v>71</v>
      </c>
      <c r="L285" s="3719">
        <v>63</v>
      </c>
      <c r="M285" s="3719">
        <v>45</v>
      </c>
      <c r="N285" s="3719">
        <v>31</v>
      </c>
      <c r="O285" s="3719">
        <v>32</v>
      </c>
      <c r="P285" s="3719">
        <v>36</v>
      </c>
      <c r="Q285" s="3719">
        <v>721</v>
      </c>
    </row>
    <row r="286" spans="1:17" ht="13.5" thickBot="1">
      <c r="A286" s="3708" t="s">
        <v>117</v>
      </c>
      <c r="B286" s="663">
        <v>2</v>
      </c>
      <c r="C286" s="663">
        <v>0</v>
      </c>
      <c r="D286" s="663">
        <v>0</v>
      </c>
      <c r="E286" s="663">
        <v>0</v>
      </c>
      <c r="F286" s="663">
        <v>0</v>
      </c>
      <c r="G286" s="663">
        <v>0</v>
      </c>
      <c r="H286" s="663">
        <v>0</v>
      </c>
      <c r="I286" s="663">
        <v>3</v>
      </c>
      <c r="J286" s="663">
        <v>5</v>
      </c>
      <c r="K286" s="663">
        <v>11</v>
      </c>
      <c r="L286" s="663">
        <v>9</v>
      </c>
      <c r="M286" s="663">
        <v>6</v>
      </c>
      <c r="N286" s="663">
        <v>8</v>
      </c>
      <c r="O286" s="663">
        <v>6</v>
      </c>
      <c r="P286" s="663">
        <v>5</v>
      </c>
      <c r="Q286" s="663">
        <v>53</v>
      </c>
    </row>
    <row r="287" spans="1:17">
      <c r="A287" s="3706" t="s">
        <v>118</v>
      </c>
      <c r="B287" s="24">
        <v>43</v>
      </c>
      <c r="C287" s="24">
        <v>784</v>
      </c>
      <c r="D287" s="24">
        <v>531</v>
      </c>
      <c r="E287" s="24">
        <v>432</v>
      </c>
      <c r="F287" s="24">
        <v>448</v>
      </c>
      <c r="G287" s="24">
        <v>452</v>
      </c>
      <c r="H287" s="24">
        <v>415</v>
      </c>
      <c r="I287" s="24">
        <v>436</v>
      </c>
      <c r="J287" s="24">
        <v>584</v>
      </c>
      <c r="K287" s="24">
        <v>658</v>
      </c>
      <c r="L287" s="24">
        <v>611</v>
      </c>
      <c r="M287" s="24">
        <v>626</v>
      </c>
      <c r="N287" s="24">
        <v>605</v>
      </c>
      <c r="O287" s="24">
        <v>569</v>
      </c>
      <c r="P287" s="24">
        <v>573</v>
      </c>
      <c r="Q287" s="202">
        <v>7784</v>
      </c>
    </row>
    <row r="288" spans="1:17">
      <c r="A288" s="3707"/>
      <c r="B288" s="3719"/>
      <c r="C288" s="3719"/>
      <c r="D288" s="3719"/>
      <c r="E288" s="3719"/>
      <c r="F288" s="3719"/>
      <c r="G288" s="3719"/>
      <c r="H288" s="3719"/>
      <c r="I288" s="3719"/>
      <c r="J288" s="3719"/>
      <c r="K288" s="3719"/>
      <c r="L288" s="3719"/>
      <c r="M288" s="3719"/>
      <c r="N288" s="3719"/>
      <c r="O288" s="3719"/>
      <c r="P288" s="3719"/>
      <c r="Q288" s="3719"/>
    </row>
    <row r="289" spans="1:17">
      <c r="A289" s="3706" t="s">
        <v>119</v>
      </c>
      <c r="B289" s="3719">
        <v>120</v>
      </c>
      <c r="C289" s="3700">
        <v>3395</v>
      </c>
      <c r="D289" s="3700">
        <v>2330</v>
      </c>
      <c r="E289" s="3700">
        <v>2059</v>
      </c>
      <c r="F289" s="3700">
        <v>2089</v>
      </c>
      <c r="G289" s="3700">
        <v>2081</v>
      </c>
      <c r="H289" s="3700">
        <v>2126</v>
      </c>
      <c r="I289" s="3700">
        <v>2016</v>
      </c>
      <c r="J289" s="3700">
        <v>2532</v>
      </c>
      <c r="K289" s="3700">
        <v>3038</v>
      </c>
      <c r="L289" s="3700">
        <v>2948</v>
      </c>
      <c r="M289" s="3700">
        <v>3067</v>
      </c>
      <c r="N289" s="3700">
        <v>3008</v>
      </c>
      <c r="O289" s="3700">
        <v>2956</v>
      </c>
      <c r="P289" s="3700">
        <v>2970</v>
      </c>
      <c r="Q289" s="3700">
        <v>36707</v>
      </c>
    </row>
    <row r="290" spans="1:17">
      <c r="A290" s="3708"/>
      <c r="B290" s="3719"/>
      <c r="C290" s="3719"/>
      <c r="D290" s="3719"/>
      <c r="E290" s="3719"/>
      <c r="F290" s="3719"/>
      <c r="G290" s="3719"/>
      <c r="H290" s="3719"/>
      <c r="I290" s="3719"/>
      <c r="J290" s="3719"/>
      <c r="K290" s="3719"/>
      <c r="L290" s="3719"/>
      <c r="M290" s="3719"/>
      <c r="N290" s="3719"/>
      <c r="O290" s="3719"/>
      <c r="P290" s="3719"/>
      <c r="Q290" s="3719"/>
    </row>
    <row r="291" spans="1:17">
      <c r="A291" s="3706" t="s">
        <v>120</v>
      </c>
      <c r="B291" s="3719">
        <v>3</v>
      </c>
      <c r="C291" s="3719">
        <v>0</v>
      </c>
      <c r="D291" s="3719">
        <v>2</v>
      </c>
      <c r="E291" s="3719">
        <v>7</v>
      </c>
      <c r="F291" s="3719">
        <v>17</v>
      </c>
      <c r="G291" s="3719">
        <v>19</v>
      </c>
      <c r="H291" s="3719">
        <v>41</v>
      </c>
      <c r="I291" s="3719">
        <v>38</v>
      </c>
      <c r="J291" s="3719">
        <v>50</v>
      </c>
      <c r="K291" s="3719">
        <v>50</v>
      </c>
      <c r="L291" s="3719">
        <v>50</v>
      </c>
      <c r="M291" s="3719">
        <v>23</v>
      </c>
      <c r="N291" s="3719">
        <v>27</v>
      </c>
      <c r="O291" s="3719">
        <v>34</v>
      </c>
      <c r="P291" s="3719">
        <v>32</v>
      </c>
      <c r="Q291" s="3719">
        <v>390</v>
      </c>
    </row>
    <row r="292" spans="1:17">
      <c r="A292" s="3707"/>
      <c r="B292" s="3719"/>
      <c r="C292" s="3719"/>
      <c r="D292" s="3719"/>
      <c r="E292" s="3719"/>
      <c r="F292" s="3719"/>
      <c r="G292" s="3719"/>
      <c r="H292" s="3719"/>
      <c r="I292" s="3719"/>
      <c r="J292" s="3719"/>
      <c r="K292" s="3719"/>
      <c r="L292" s="3719"/>
      <c r="M292" s="3719"/>
      <c r="N292" s="3719"/>
      <c r="O292" s="3719"/>
      <c r="P292" s="3719"/>
      <c r="Q292" s="3719"/>
    </row>
    <row r="293" spans="1:17">
      <c r="A293" s="3706" t="s">
        <v>121</v>
      </c>
      <c r="B293" s="3719">
        <v>123</v>
      </c>
      <c r="C293" s="3700">
        <v>3395</v>
      </c>
      <c r="D293" s="3700">
        <v>2332</v>
      </c>
      <c r="E293" s="3700">
        <v>2066</v>
      </c>
      <c r="F293" s="3700">
        <v>2106</v>
      </c>
      <c r="G293" s="3700">
        <v>2100</v>
      </c>
      <c r="H293" s="3700">
        <v>2167</v>
      </c>
      <c r="I293" s="3700">
        <v>2054</v>
      </c>
      <c r="J293" s="3700">
        <v>2582</v>
      </c>
      <c r="K293" s="3700">
        <v>3088</v>
      </c>
      <c r="L293" s="3700">
        <v>2998</v>
      </c>
      <c r="M293" s="3700">
        <v>3090</v>
      </c>
      <c r="N293" s="3700">
        <v>3035</v>
      </c>
      <c r="O293" s="3700">
        <v>2990</v>
      </c>
      <c r="P293" s="3700">
        <v>3002</v>
      </c>
      <c r="Q293" s="3700">
        <v>37097</v>
      </c>
    </row>
    <row r="294" spans="1:17">
      <c r="A294" s="506"/>
    </row>
    <row r="295" spans="1:17">
      <c r="A295" s="3832" t="s">
        <v>741</v>
      </c>
      <c r="B295" s="3832"/>
      <c r="C295" s="3832"/>
      <c r="D295" s="3832"/>
      <c r="E295" s="3832"/>
      <c r="F295" s="3832"/>
      <c r="G295" s="3832"/>
      <c r="H295" s="3832"/>
      <c r="I295" s="3832"/>
      <c r="J295" s="3832"/>
      <c r="K295" s="3832"/>
      <c r="L295" s="3832"/>
      <c r="M295" s="3832"/>
      <c r="N295" s="3832"/>
      <c r="O295" s="3832"/>
      <c r="P295" s="3832"/>
      <c r="Q295" s="3832"/>
    </row>
    <row r="296" spans="1:17">
      <c r="A296" s="479"/>
      <c r="B296" s="479"/>
      <c r="C296" s="479"/>
      <c r="D296" s="479"/>
      <c r="E296" s="479"/>
      <c r="F296" s="479"/>
      <c r="G296" s="479"/>
      <c r="H296" s="479"/>
      <c r="I296" s="479"/>
      <c r="J296" s="479"/>
      <c r="K296" s="479"/>
    </row>
    <row r="297" spans="1:17">
      <c r="A297" s="506"/>
    </row>
  </sheetData>
  <mergeCells count="72">
    <mergeCell ref="A239:Q239"/>
    <mergeCell ref="A242:Q242"/>
    <mergeCell ref="A244:A245"/>
    <mergeCell ref="B244:B245"/>
    <mergeCell ref="C244:P244"/>
    <mergeCell ref="Q244:Q245"/>
    <mergeCell ref="A26:R26"/>
    <mergeCell ref="A28:A29"/>
    <mergeCell ref="B28:B29"/>
    <mergeCell ref="C28:Q28"/>
    <mergeCell ref="R28:R29"/>
    <mergeCell ref="A21:R21"/>
    <mergeCell ref="A23:R23"/>
    <mergeCell ref="A1:R1"/>
    <mergeCell ref="A3:A4"/>
    <mergeCell ref="B3:B4"/>
    <mergeCell ref="C3:Q3"/>
    <mergeCell ref="R3:R4"/>
    <mergeCell ref="A46:R46"/>
    <mergeCell ref="A48:R48"/>
    <mergeCell ref="A51:R51"/>
    <mergeCell ref="A53:A54"/>
    <mergeCell ref="B53:B54"/>
    <mergeCell ref="C53:Q53"/>
    <mergeCell ref="R53:R54"/>
    <mergeCell ref="A71:R71"/>
    <mergeCell ref="A73:R73"/>
    <mergeCell ref="A76:R76"/>
    <mergeCell ref="A78:A79"/>
    <mergeCell ref="B78:B79"/>
    <mergeCell ref="C78:Q78"/>
    <mergeCell ref="R78:R79"/>
    <mergeCell ref="A100:R100"/>
    <mergeCell ref="A103:R103"/>
    <mergeCell ref="A105:A106"/>
    <mergeCell ref="B105:B106"/>
    <mergeCell ref="C105:Q105"/>
    <mergeCell ref="R105:R106"/>
    <mergeCell ref="A127:R127"/>
    <mergeCell ref="A130:R130"/>
    <mergeCell ref="A132:A133"/>
    <mergeCell ref="B132:B133"/>
    <mergeCell ref="C132:Q132"/>
    <mergeCell ref="R132:R133"/>
    <mergeCell ref="A155:R155"/>
    <mergeCell ref="A158:R158"/>
    <mergeCell ref="A160:A161"/>
    <mergeCell ref="B160:B161"/>
    <mergeCell ref="C160:Q160"/>
    <mergeCell ref="R160:R161"/>
    <mergeCell ref="A183:R183"/>
    <mergeCell ref="A186:Q186"/>
    <mergeCell ref="A188:A189"/>
    <mergeCell ref="B188:B189"/>
    <mergeCell ref="C188:P188"/>
    <mergeCell ref="Q188:Q189"/>
    <mergeCell ref="A211:Q211"/>
    <mergeCell ref="A214:Q214"/>
    <mergeCell ref="A216:A217"/>
    <mergeCell ref="B216:B217"/>
    <mergeCell ref="C216:P216"/>
    <mergeCell ref="Q216:Q217"/>
    <mergeCell ref="A275:B275"/>
    <mergeCell ref="A282:B282"/>
    <mergeCell ref="A284:B284"/>
    <mergeCell ref="A295:Q295"/>
    <mergeCell ref="A267:Q267"/>
    <mergeCell ref="A270:Q270"/>
    <mergeCell ref="A272:A273"/>
    <mergeCell ref="B272:B273"/>
    <mergeCell ref="C272:P272"/>
    <mergeCell ref="Q272:Q273"/>
  </mergeCells>
  <pageMargins left="0" right="0" top="0" bottom="0"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783DE-EA94-4861-9CC4-4D03812C37ED}">
  <dimension ref="A1:AC203"/>
  <sheetViews>
    <sheetView workbookViewId="0">
      <selection sqref="A1:AB1"/>
    </sheetView>
  </sheetViews>
  <sheetFormatPr defaultColWidth="8.33203125" defaultRowHeight="14"/>
  <cols>
    <col min="1" max="1" width="19.83203125" style="1484" customWidth="1"/>
    <col min="2" max="2" width="19.33203125" style="1485" customWidth="1"/>
    <col min="3" max="3" width="35" style="1485" customWidth="1"/>
    <col min="4" max="4" width="9" style="1486" customWidth="1"/>
    <col min="5" max="7" width="9" style="1485" customWidth="1"/>
    <col min="8" max="21" width="9" style="1523" customWidth="1"/>
    <col min="22" max="22" width="9" style="1516" customWidth="1"/>
    <col min="23" max="27" width="9" style="1523" customWidth="1"/>
    <col min="28" max="28" width="9" style="1516" customWidth="1"/>
    <col min="29" max="29" width="9.33203125" style="1507" customWidth="1"/>
    <col min="30" max="16384" width="8.33203125" style="1483"/>
  </cols>
  <sheetData>
    <row r="1" spans="1:29" ht="25">
      <c r="A1" s="4011" t="s">
        <v>4549</v>
      </c>
      <c r="B1" s="4011"/>
      <c r="C1" s="4011"/>
      <c r="D1" s="4011"/>
      <c r="E1" s="4011"/>
      <c r="F1" s="4011"/>
      <c r="G1" s="4011"/>
      <c r="H1" s="4011"/>
      <c r="I1" s="4011"/>
      <c r="J1" s="4011"/>
      <c r="K1" s="4011"/>
      <c r="L1" s="4011"/>
      <c r="M1" s="4011"/>
      <c r="N1" s="4011"/>
      <c r="O1" s="4011"/>
      <c r="P1" s="4011"/>
      <c r="Q1" s="4011"/>
      <c r="R1" s="4011"/>
      <c r="S1" s="4011"/>
      <c r="T1" s="4011"/>
      <c r="U1" s="4011"/>
      <c r="V1" s="4011"/>
      <c r="W1" s="4011"/>
      <c r="X1" s="4011"/>
      <c r="Y1" s="4011"/>
      <c r="Z1" s="4011"/>
      <c r="AA1" s="4011"/>
      <c r="AB1" s="4011"/>
      <c r="AC1" s="1482"/>
    </row>
    <row r="2" spans="1:29">
      <c r="H2" s="1485"/>
      <c r="I2" s="1485"/>
      <c r="J2" s="1485"/>
      <c r="K2" s="1485"/>
      <c r="L2" s="1485"/>
      <c r="M2" s="1485"/>
      <c r="N2" s="1485"/>
      <c r="O2" s="1485"/>
      <c r="P2" s="1485"/>
      <c r="Q2" s="1485"/>
      <c r="R2" s="1485"/>
      <c r="S2" s="1485"/>
      <c r="T2" s="1485"/>
      <c r="U2" s="1485"/>
      <c r="V2" s="1483"/>
      <c r="W2" s="1485"/>
      <c r="X2" s="1485"/>
      <c r="Y2" s="1485"/>
      <c r="Z2" s="1485"/>
      <c r="AA2" s="1485"/>
      <c r="AB2" s="1483"/>
      <c r="AC2" s="1487"/>
    </row>
    <row r="3" spans="1:29" ht="17.5">
      <c r="A3" s="4012" t="s">
        <v>1890</v>
      </c>
      <c r="B3" s="4013" t="s">
        <v>1891</v>
      </c>
      <c r="C3" s="4013" t="s">
        <v>1892</v>
      </c>
      <c r="D3" s="4014" t="s">
        <v>105</v>
      </c>
      <c r="E3" s="4016" t="s">
        <v>1893</v>
      </c>
      <c r="F3" s="4017"/>
      <c r="G3" s="4017"/>
      <c r="H3" s="4017"/>
      <c r="I3" s="4017"/>
      <c r="J3" s="4017"/>
      <c r="K3" s="4016" t="s">
        <v>1271</v>
      </c>
      <c r="L3" s="4017"/>
      <c r="M3" s="4017"/>
      <c r="N3" s="4017"/>
      <c r="O3" s="4017"/>
      <c r="P3" s="4017"/>
      <c r="Q3" s="4016" t="s">
        <v>1272</v>
      </c>
      <c r="R3" s="4017"/>
      <c r="S3" s="4017"/>
      <c r="T3" s="4017"/>
      <c r="U3" s="4017"/>
      <c r="V3" s="4017"/>
      <c r="W3" s="4016" t="s">
        <v>1273</v>
      </c>
      <c r="X3" s="4017"/>
      <c r="Y3" s="4017"/>
      <c r="Z3" s="4017"/>
      <c r="AA3" s="4017"/>
      <c r="AB3" s="4018"/>
      <c r="AC3" s="495"/>
    </row>
    <row r="4" spans="1:29" s="1488" customFormat="1" ht="17.5">
      <c r="A4" s="4012"/>
      <c r="B4" s="4013"/>
      <c r="C4" s="4013"/>
      <c r="D4" s="4014"/>
      <c r="E4" s="4019" t="s">
        <v>141</v>
      </c>
      <c r="F4" s="4020"/>
      <c r="G4" s="4021"/>
      <c r="H4" s="4022" t="s">
        <v>558</v>
      </c>
      <c r="I4" s="4020"/>
      <c r="J4" s="4021"/>
      <c r="K4" s="4020" t="s">
        <v>141</v>
      </c>
      <c r="L4" s="4020"/>
      <c r="M4" s="4021"/>
      <c r="N4" s="4022" t="s">
        <v>558</v>
      </c>
      <c r="O4" s="4020"/>
      <c r="P4" s="4021"/>
      <c r="Q4" s="4020" t="s">
        <v>141</v>
      </c>
      <c r="R4" s="4020"/>
      <c r="S4" s="4021"/>
      <c r="T4" s="4022" t="s">
        <v>558</v>
      </c>
      <c r="U4" s="4020"/>
      <c r="V4" s="4021"/>
      <c r="W4" s="4022" t="s">
        <v>141</v>
      </c>
      <c r="X4" s="4020"/>
      <c r="Y4" s="4021"/>
      <c r="Z4" s="4022" t="s">
        <v>558</v>
      </c>
      <c r="AA4" s="4020"/>
      <c r="AB4" s="4023"/>
      <c r="AC4" s="495"/>
    </row>
    <row r="5" spans="1:29" ht="17.5">
      <c r="A5" s="4012"/>
      <c r="B5" s="4013"/>
      <c r="C5" s="4013"/>
      <c r="D5" s="4014"/>
      <c r="E5" s="1489" t="s">
        <v>9</v>
      </c>
      <c r="F5" s="4020" t="s">
        <v>1894</v>
      </c>
      <c r="G5" s="4021"/>
      <c r="H5" s="1489" t="s">
        <v>9</v>
      </c>
      <c r="I5" s="4020" t="s">
        <v>1894</v>
      </c>
      <c r="J5" s="4024"/>
      <c r="K5" s="1489" t="s">
        <v>9</v>
      </c>
      <c r="L5" s="4020" t="s">
        <v>1894</v>
      </c>
      <c r="M5" s="4024"/>
      <c r="N5" s="1489" t="s">
        <v>9</v>
      </c>
      <c r="O5" s="4020" t="s">
        <v>1894</v>
      </c>
      <c r="P5" s="4024"/>
      <c r="Q5" s="1489" t="s">
        <v>9</v>
      </c>
      <c r="R5" s="4020" t="s">
        <v>1894</v>
      </c>
      <c r="S5" s="4021"/>
      <c r="T5" s="1489" t="s">
        <v>9</v>
      </c>
      <c r="U5" s="4020" t="s">
        <v>1894</v>
      </c>
      <c r="V5" s="4024"/>
      <c r="W5" s="1489" t="s">
        <v>9</v>
      </c>
      <c r="X5" s="4020" t="s">
        <v>1894</v>
      </c>
      <c r="Y5" s="4021"/>
      <c r="Z5" s="1489" t="s">
        <v>9</v>
      </c>
      <c r="AA5" s="4020" t="s">
        <v>1894</v>
      </c>
      <c r="AB5" s="4023"/>
      <c r="AC5" s="495"/>
    </row>
    <row r="6" spans="1:29" ht="17.5">
      <c r="A6" s="4012"/>
      <c r="B6" s="4013"/>
      <c r="C6" s="4013"/>
      <c r="D6" s="4015"/>
      <c r="E6" s="1490" t="s">
        <v>98</v>
      </c>
      <c r="F6" s="1491" t="s">
        <v>98</v>
      </c>
      <c r="G6" s="1492" t="s">
        <v>14</v>
      </c>
      <c r="H6" s="1490" t="s">
        <v>98</v>
      </c>
      <c r="I6" s="1491" t="s">
        <v>98</v>
      </c>
      <c r="J6" s="1492" t="s">
        <v>14</v>
      </c>
      <c r="K6" s="1490" t="s">
        <v>98</v>
      </c>
      <c r="L6" s="1491" t="s">
        <v>98</v>
      </c>
      <c r="M6" s="1492" t="s">
        <v>14</v>
      </c>
      <c r="N6" s="1490" t="s">
        <v>98</v>
      </c>
      <c r="O6" s="1491" t="s">
        <v>98</v>
      </c>
      <c r="P6" s="1492" t="s">
        <v>14</v>
      </c>
      <c r="Q6" s="1490" t="s">
        <v>98</v>
      </c>
      <c r="R6" s="1491" t="s">
        <v>98</v>
      </c>
      <c r="S6" s="1492" t="s">
        <v>14</v>
      </c>
      <c r="T6" s="1490" t="s">
        <v>98</v>
      </c>
      <c r="U6" s="1491" t="s">
        <v>98</v>
      </c>
      <c r="V6" s="1492" t="s">
        <v>14</v>
      </c>
      <c r="W6" s="1490" t="s">
        <v>98</v>
      </c>
      <c r="X6" s="1491" t="s">
        <v>98</v>
      </c>
      <c r="Y6" s="1492" t="s">
        <v>14</v>
      </c>
      <c r="Z6" s="1490" t="s">
        <v>98</v>
      </c>
      <c r="AA6" s="1491" t="s">
        <v>98</v>
      </c>
      <c r="AB6" s="1493" t="s">
        <v>14</v>
      </c>
      <c r="AC6" s="495"/>
    </row>
    <row r="7" spans="1:29" s="1500" customFormat="1">
      <c r="A7" s="1494" t="s">
        <v>147</v>
      </c>
      <c r="B7" s="4025" t="s">
        <v>40</v>
      </c>
      <c r="C7" s="4028" t="s">
        <v>1274</v>
      </c>
      <c r="D7" s="1495" t="s">
        <v>107</v>
      </c>
      <c r="E7" s="1496">
        <v>72</v>
      </c>
      <c r="F7" s="1497">
        <v>20</v>
      </c>
      <c r="G7" s="2520">
        <f>F7/E7</f>
        <v>0.27777777777777779</v>
      </c>
      <c r="H7" s="1498">
        <v>868</v>
      </c>
      <c r="I7" s="1497">
        <v>124</v>
      </c>
      <c r="J7" s="2516">
        <f>I7/H7</f>
        <v>0.14285714285714285</v>
      </c>
      <c r="K7" s="1496">
        <v>93</v>
      </c>
      <c r="L7" s="1497">
        <v>19</v>
      </c>
      <c r="M7" s="2512">
        <f>L7/K7</f>
        <v>0.20430107526881722</v>
      </c>
      <c r="N7" s="1498">
        <v>1153</v>
      </c>
      <c r="O7" s="1497">
        <v>166</v>
      </c>
      <c r="P7" s="2516">
        <f>O7/N7</f>
        <v>0.14397224631396358</v>
      </c>
      <c r="Q7" s="1496">
        <v>79</v>
      </c>
      <c r="R7" s="1497">
        <v>18</v>
      </c>
      <c r="S7" s="2512">
        <f>R7/Q7</f>
        <v>0.22784810126582278</v>
      </c>
      <c r="T7" s="1498">
        <v>1111</v>
      </c>
      <c r="U7" s="1497">
        <v>158</v>
      </c>
      <c r="V7" s="2516">
        <f>U7/T7</f>
        <v>0.14221422142214221</v>
      </c>
      <c r="W7" s="1496">
        <v>73</v>
      </c>
      <c r="X7" s="1497">
        <v>19</v>
      </c>
      <c r="Y7" s="2512">
        <f>X7/W7</f>
        <v>0.26027397260273971</v>
      </c>
      <c r="Z7" s="1498">
        <v>1109</v>
      </c>
      <c r="AA7" s="1497">
        <v>156</v>
      </c>
      <c r="AB7" s="2508">
        <f>AA7/Z7</f>
        <v>0.14066726780883679</v>
      </c>
      <c r="AC7" s="1499"/>
    </row>
    <row r="8" spans="1:29" s="1500" customFormat="1">
      <c r="A8" s="1494" t="s">
        <v>147</v>
      </c>
      <c r="B8" s="4026"/>
      <c r="C8" s="4029"/>
      <c r="D8" s="1501">
        <v>1</v>
      </c>
      <c r="E8" s="1502">
        <v>112</v>
      </c>
      <c r="F8" s="1503">
        <v>30</v>
      </c>
      <c r="G8" s="2521">
        <f t="shared" ref="G8:G71" si="0">F8/E8</f>
        <v>0.26785714285714285</v>
      </c>
      <c r="H8" s="1504">
        <v>1318</v>
      </c>
      <c r="I8" s="1503">
        <v>146</v>
      </c>
      <c r="J8" s="2517">
        <f t="shared" ref="J8:J71" si="1">I8/H8</f>
        <v>0.11077389984825493</v>
      </c>
      <c r="K8" s="1502">
        <v>81</v>
      </c>
      <c r="L8" s="1503">
        <v>21</v>
      </c>
      <c r="M8" s="2513">
        <f t="shared" ref="M8:M71" si="2">L8/K8</f>
        <v>0.25925925925925924</v>
      </c>
      <c r="N8" s="1504">
        <v>926</v>
      </c>
      <c r="O8" s="1503">
        <v>112</v>
      </c>
      <c r="P8" s="2517">
        <f t="shared" ref="P8:P71" si="3">O8/N8</f>
        <v>0.12095032397408208</v>
      </c>
      <c r="Q8" s="1502">
        <v>94</v>
      </c>
      <c r="R8" s="1503">
        <v>17</v>
      </c>
      <c r="S8" s="2513">
        <f t="shared" ref="S8:S71" si="4">R8/Q8</f>
        <v>0.18085106382978725</v>
      </c>
      <c r="T8" s="1504">
        <v>1156</v>
      </c>
      <c r="U8" s="1503">
        <v>130</v>
      </c>
      <c r="V8" s="2517">
        <f t="shared" ref="V8:V71" si="5">U8/T8</f>
        <v>0.11245674740484429</v>
      </c>
      <c r="W8" s="1502">
        <v>87</v>
      </c>
      <c r="X8" s="1503">
        <v>15</v>
      </c>
      <c r="Y8" s="2513">
        <f t="shared" ref="Y8:Y71" si="6">X8/W8</f>
        <v>0.17241379310344829</v>
      </c>
      <c r="Z8" s="1504">
        <v>1073</v>
      </c>
      <c r="AA8" s="1503">
        <v>130</v>
      </c>
      <c r="AB8" s="2509">
        <f t="shared" ref="AB8:AB71" si="7">AA8/Z8</f>
        <v>0.12115563839701771</v>
      </c>
      <c r="AC8" s="1499"/>
    </row>
    <row r="9" spans="1:29" s="1500" customFormat="1">
      <c r="A9" s="1494" t="s">
        <v>147</v>
      </c>
      <c r="B9" s="4026"/>
      <c r="C9" s="4029"/>
      <c r="D9" s="1501">
        <v>2</v>
      </c>
      <c r="E9" s="1502">
        <v>104</v>
      </c>
      <c r="F9" s="1503">
        <v>21</v>
      </c>
      <c r="G9" s="2521">
        <f t="shared" si="0"/>
        <v>0.20192307692307693</v>
      </c>
      <c r="H9" s="1504">
        <v>1334</v>
      </c>
      <c r="I9" s="1503">
        <v>131</v>
      </c>
      <c r="J9" s="2517">
        <f t="shared" si="1"/>
        <v>9.8200899550224888E-2</v>
      </c>
      <c r="K9" s="1502">
        <v>107</v>
      </c>
      <c r="L9" s="1503">
        <v>27</v>
      </c>
      <c r="M9" s="2513">
        <f t="shared" si="2"/>
        <v>0.25233644859813081</v>
      </c>
      <c r="N9" s="1504">
        <v>1266</v>
      </c>
      <c r="O9" s="1503">
        <v>142</v>
      </c>
      <c r="P9" s="2517">
        <f t="shared" si="3"/>
        <v>0.11216429699842022</v>
      </c>
      <c r="Q9" s="1502">
        <v>72</v>
      </c>
      <c r="R9" s="1503">
        <v>15</v>
      </c>
      <c r="S9" s="2513">
        <f t="shared" si="4"/>
        <v>0.20833333333333334</v>
      </c>
      <c r="T9" s="1504">
        <v>982</v>
      </c>
      <c r="U9" s="1503">
        <v>86</v>
      </c>
      <c r="V9" s="2517">
        <f t="shared" si="5"/>
        <v>8.7576374745417518E-2</v>
      </c>
      <c r="W9" s="1502">
        <v>95</v>
      </c>
      <c r="X9" s="1503">
        <v>21</v>
      </c>
      <c r="Y9" s="2513">
        <f t="shared" si="6"/>
        <v>0.22105263157894736</v>
      </c>
      <c r="Z9" s="1504">
        <v>1106</v>
      </c>
      <c r="AA9" s="1503">
        <v>120</v>
      </c>
      <c r="AB9" s="2509">
        <f t="shared" si="7"/>
        <v>0.10849909584086799</v>
      </c>
      <c r="AC9" s="1499"/>
    </row>
    <row r="10" spans="1:29">
      <c r="A10" s="1505" t="s">
        <v>147</v>
      </c>
      <c r="B10" s="4026"/>
      <c r="C10" s="4029"/>
      <c r="D10" s="1506">
        <v>3</v>
      </c>
      <c r="E10" s="1502">
        <v>122</v>
      </c>
      <c r="F10" s="1503">
        <v>16</v>
      </c>
      <c r="G10" s="2521">
        <f t="shared" si="0"/>
        <v>0.13114754098360656</v>
      </c>
      <c r="H10" s="1504">
        <v>1201</v>
      </c>
      <c r="I10" s="1503">
        <v>103</v>
      </c>
      <c r="J10" s="2517">
        <f t="shared" si="1"/>
        <v>8.5761865112406327E-2</v>
      </c>
      <c r="K10" s="1502">
        <v>100</v>
      </c>
      <c r="L10" s="1503">
        <v>23</v>
      </c>
      <c r="M10" s="2513">
        <f t="shared" si="2"/>
        <v>0.23</v>
      </c>
      <c r="N10" s="1504">
        <v>1264</v>
      </c>
      <c r="O10" s="1503">
        <v>116</v>
      </c>
      <c r="P10" s="2517">
        <f t="shared" si="3"/>
        <v>9.1772151898734181E-2</v>
      </c>
      <c r="Q10" s="1502">
        <v>103</v>
      </c>
      <c r="R10" s="1503">
        <v>24</v>
      </c>
      <c r="S10" s="2513">
        <f t="shared" si="4"/>
        <v>0.23300970873786409</v>
      </c>
      <c r="T10" s="1504">
        <v>1227</v>
      </c>
      <c r="U10" s="1503">
        <v>111</v>
      </c>
      <c r="V10" s="2517">
        <f t="shared" si="5"/>
        <v>9.0464547677261614E-2</v>
      </c>
      <c r="W10" s="1502">
        <v>74</v>
      </c>
      <c r="X10" s="1503">
        <v>12</v>
      </c>
      <c r="Y10" s="2513">
        <f t="shared" si="6"/>
        <v>0.16216216216216217</v>
      </c>
      <c r="Z10" s="1504">
        <v>940</v>
      </c>
      <c r="AA10" s="1503">
        <v>84</v>
      </c>
      <c r="AB10" s="2509">
        <f t="shared" si="7"/>
        <v>8.9361702127659579E-2</v>
      </c>
    </row>
    <row r="11" spans="1:29">
      <c r="A11" s="1508" t="s">
        <v>147</v>
      </c>
      <c r="B11" s="4026"/>
      <c r="C11" s="4029"/>
      <c r="D11" s="1506">
        <v>4</v>
      </c>
      <c r="E11" s="1502">
        <v>131</v>
      </c>
      <c r="F11" s="1503">
        <v>19</v>
      </c>
      <c r="G11" s="2521">
        <f t="shared" si="0"/>
        <v>0.14503816793893129</v>
      </c>
      <c r="H11" s="1504">
        <v>1162</v>
      </c>
      <c r="I11" s="1503">
        <v>101</v>
      </c>
      <c r="J11" s="2517">
        <f t="shared" si="1"/>
        <v>8.6919104991394144E-2</v>
      </c>
      <c r="K11" s="1502">
        <v>115</v>
      </c>
      <c r="L11" s="1503">
        <v>23</v>
      </c>
      <c r="M11" s="2513">
        <f t="shared" si="2"/>
        <v>0.2</v>
      </c>
      <c r="N11" s="1504">
        <v>1167</v>
      </c>
      <c r="O11" s="1503">
        <v>101</v>
      </c>
      <c r="P11" s="2517">
        <f t="shared" si="3"/>
        <v>8.6546700942587831E-2</v>
      </c>
      <c r="Q11" s="1502">
        <v>98</v>
      </c>
      <c r="R11" s="1503">
        <v>22</v>
      </c>
      <c r="S11" s="2513">
        <f t="shared" si="4"/>
        <v>0.22448979591836735</v>
      </c>
      <c r="T11" s="1504">
        <v>1234</v>
      </c>
      <c r="U11" s="1503">
        <v>108</v>
      </c>
      <c r="V11" s="2517">
        <f t="shared" si="5"/>
        <v>8.7520259319286878E-2</v>
      </c>
      <c r="W11" s="1502">
        <v>92</v>
      </c>
      <c r="X11" s="1503">
        <v>21</v>
      </c>
      <c r="Y11" s="2513">
        <f t="shared" si="6"/>
        <v>0.22826086956521738</v>
      </c>
      <c r="Z11" s="1504">
        <v>1135</v>
      </c>
      <c r="AA11" s="1503">
        <v>115</v>
      </c>
      <c r="AB11" s="2509">
        <f t="shared" si="7"/>
        <v>0.1013215859030837</v>
      </c>
    </row>
    <row r="12" spans="1:29">
      <c r="A12" s="1508" t="s">
        <v>147</v>
      </c>
      <c r="B12" s="4026"/>
      <c r="C12" s="4029"/>
      <c r="D12" s="1506">
        <v>5</v>
      </c>
      <c r="E12" s="1502">
        <v>115</v>
      </c>
      <c r="F12" s="1503">
        <v>20</v>
      </c>
      <c r="G12" s="2521">
        <f t="shared" si="0"/>
        <v>0.17391304347826086</v>
      </c>
      <c r="H12" s="1504">
        <v>1058</v>
      </c>
      <c r="I12" s="1503">
        <v>84</v>
      </c>
      <c r="J12" s="2517">
        <f t="shared" si="1"/>
        <v>7.9395085066162566E-2</v>
      </c>
      <c r="K12" s="1502">
        <v>124</v>
      </c>
      <c r="L12" s="1503">
        <v>21</v>
      </c>
      <c r="M12" s="2513">
        <f t="shared" si="2"/>
        <v>0.16935483870967741</v>
      </c>
      <c r="N12" s="1504">
        <v>1107</v>
      </c>
      <c r="O12" s="1503">
        <v>94</v>
      </c>
      <c r="P12" s="2517">
        <f t="shared" si="3"/>
        <v>8.4914182475158084E-2</v>
      </c>
      <c r="Q12" s="1502">
        <v>117</v>
      </c>
      <c r="R12" s="1503">
        <v>28</v>
      </c>
      <c r="S12" s="2513">
        <f t="shared" si="4"/>
        <v>0.23931623931623933</v>
      </c>
      <c r="T12" s="1504">
        <v>1163</v>
      </c>
      <c r="U12" s="1503">
        <v>102</v>
      </c>
      <c r="V12" s="2517">
        <f t="shared" si="5"/>
        <v>8.7704213241616508E-2</v>
      </c>
      <c r="W12" s="1502">
        <v>98</v>
      </c>
      <c r="X12" s="1503">
        <v>26</v>
      </c>
      <c r="Y12" s="2513">
        <f t="shared" si="6"/>
        <v>0.26530612244897961</v>
      </c>
      <c r="Z12" s="1504">
        <v>1178</v>
      </c>
      <c r="AA12" s="1503">
        <v>111</v>
      </c>
      <c r="AB12" s="2509">
        <f t="shared" si="7"/>
        <v>9.4227504244482174E-2</v>
      </c>
    </row>
    <row r="13" spans="1:29">
      <c r="A13" s="1508" t="s">
        <v>147</v>
      </c>
      <c r="B13" s="4026"/>
      <c r="C13" s="4029"/>
      <c r="D13" s="1506">
        <v>6</v>
      </c>
      <c r="E13" s="1502">
        <v>109</v>
      </c>
      <c r="F13" s="1503">
        <v>17</v>
      </c>
      <c r="G13" s="2521">
        <f t="shared" si="0"/>
        <v>0.15596330275229359</v>
      </c>
      <c r="H13" s="1504">
        <v>1049</v>
      </c>
      <c r="I13" s="1503">
        <v>83</v>
      </c>
      <c r="J13" s="2517">
        <f t="shared" si="1"/>
        <v>7.9122974261201143E-2</v>
      </c>
      <c r="K13" s="1502">
        <v>118</v>
      </c>
      <c r="L13" s="1503">
        <v>16</v>
      </c>
      <c r="M13" s="2513">
        <f t="shared" si="2"/>
        <v>0.13559322033898305</v>
      </c>
      <c r="N13" s="1504">
        <v>1058</v>
      </c>
      <c r="O13" s="1503">
        <v>89</v>
      </c>
      <c r="P13" s="2517">
        <f t="shared" si="3"/>
        <v>8.4120982986767484E-2</v>
      </c>
      <c r="Q13" s="1502">
        <v>121</v>
      </c>
      <c r="R13" s="1503">
        <v>20</v>
      </c>
      <c r="S13" s="2513">
        <f t="shared" si="4"/>
        <v>0.16528925619834711</v>
      </c>
      <c r="T13" s="1504">
        <v>1047</v>
      </c>
      <c r="U13" s="1503">
        <v>92</v>
      </c>
      <c r="V13" s="2517">
        <f t="shared" si="5"/>
        <v>8.7870105062082135E-2</v>
      </c>
      <c r="W13" s="1502">
        <v>120</v>
      </c>
      <c r="X13" s="1503">
        <v>28</v>
      </c>
      <c r="Y13" s="2513">
        <f t="shared" si="6"/>
        <v>0.23333333333333334</v>
      </c>
      <c r="Z13" s="1504">
        <v>1092</v>
      </c>
      <c r="AA13" s="1503">
        <v>95</v>
      </c>
      <c r="AB13" s="2509">
        <f t="shared" si="7"/>
        <v>8.6996336996336993E-2</v>
      </c>
    </row>
    <row r="14" spans="1:29">
      <c r="A14" s="1508" t="s">
        <v>147</v>
      </c>
      <c r="B14" s="4026"/>
      <c r="C14" s="4029"/>
      <c r="D14" s="1506">
        <v>7</v>
      </c>
      <c r="E14" s="1502">
        <v>122</v>
      </c>
      <c r="F14" s="1503">
        <v>23</v>
      </c>
      <c r="G14" s="2521">
        <f t="shared" si="0"/>
        <v>0.18852459016393441</v>
      </c>
      <c r="H14" s="1504">
        <v>1023</v>
      </c>
      <c r="I14" s="1503">
        <v>107</v>
      </c>
      <c r="J14" s="2517">
        <f t="shared" si="1"/>
        <v>0.10459433040078202</v>
      </c>
      <c r="K14" s="1502">
        <v>102</v>
      </c>
      <c r="L14" s="1503">
        <v>26</v>
      </c>
      <c r="M14" s="2513">
        <f t="shared" si="2"/>
        <v>0.25490196078431371</v>
      </c>
      <c r="N14" s="1504">
        <v>939</v>
      </c>
      <c r="O14" s="1503">
        <v>98</v>
      </c>
      <c r="P14" s="2517">
        <f t="shared" si="3"/>
        <v>0.10436634717784878</v>
      </c>
      <c r="Q14" s="1502">
        <v>112</v>
      </c>
      <c r="R14" s="1503">
        <v>20</v>
      </c>
      <c r="S14" s="2513">
        <f t="shared" si="4"/>
        <v>0.17857142857142858</v>
      </c>
      <c r="T14" s="1504">
        <v>963</v>
      </c>
      <c r="U14" s="1503">
        <v>89</v>
      </c>
      <c r="V14" s="2517">
        <f t="shared" si="5"/>
        <v>9.2419522326064388E-2</v>
      </c>
      <c r="W14" s="1502">
        <v>118</v>
      </c>
      <c r="X14" s="1503">
        <v>28</v>
      </c>
      <c r="Y14" s="2513">
        <f t="shared" si="6"/>
        <v>0.23728813559322035</v>
      </c>
      <c r="Z14" s="1504">
        <v>969</v>
      </c>
      <c r="AA14" s="1503">
        <v>108</v>
      </c>
      <c r="AB14" s="2509">
        <f t="shared" si="7"/>
        <v>0.11145510835913312</v>
      </c>
    </row>
    <row r="15" spans="1:29">
      <c r="A15" s="1508" t="s">
        <v>147</v>
      </c>
      <c r="B15" s="4026"/>
      <c r="C15" s="4029"/>
      <c r="D15" s="1506">
        <v>8</v>
      </c>
      <c r="E15" s="1502">
        <v>120</v>
      </c>
      <c r="F15" s="1503">
        <v>27</v>
      </c>
      <c r="G15" s="2521">
        <f t="shared" si="0"/>
        <v>0.22500000000000001</v>
      </c>
      <c r="H15" s="1504">
        <v>941</v>
      </c>
      <c r="I15" s="1503">
        <v>129</v>
      </c>
      <c r="J15" s="2517">
        <f t="shared" si="1"/>
        <v>0.13708820403825717</v>
      </c>
      <c r="K15" s="1502">
        <v>120</v>
      </c>
      <c r="L15" s="1503">
        <v>28</v>
      </c>
      <c r="M15" s="2513">
        <f t="shared" si="2"/>
        <v>0.23333333333333334</v>
      </c>
      <c r="N15" s="1504">
        <v>961</v>
      </c>
      <c r="O15" s="1503">
        <v>116</v>
      </c>
      <c r="P15" s="2517">
        <f t="shared" si="3"/>
        <v>0.12070759625390219</v>
      </c>
      <c r="Q15" s="1502">
        <v>99</v>
      </c>
      <c r="R15" s="1503">
        <v>27</v>
      </c>
      <c r="S15" s="2513">
        <f t="shared" si="4"/>
        <v>0.27272727272727271</v>
      </c>
      <c r="T15" s="1504">
        <v>881</v>
      </c>
      <c r="U15" s="1503">
        <v>88</v>
      </c>
      <c r="V15" s="2517">
        <f t="shared" si="5"/>
        <v>9.9886492622020429E-2</v>
      </c>
      <c r="W15" s="1502">
        <v>101</v>
      </c>
      <c r="X15" s="1503">
        <v>22</v>
      </c>
      <c r="Y15" s="2513">
        <f t="shared" si="6"/>
        <v>0.21782178217821782</v>
      </c>
      <c r="Z15" s="1504">
        <v>937</v>
      </c>
      <c r="AA15" s="1503">
        <v>93</v>
      </c>
      <c r="AB15" s="2509">
        <f t="shared" si="7"/>
        <v>9.9252934898612588E-2</v>
      </c>
    </row>
    <row r="16" spans="1:29">
      <c r="A16" s="1508" t="s">
        <v>147</v>
      </c>
      <c r="B16" s="4026"/>
      <c r="C16" s="4029"/>
      <c r="D16" s="1506">
        <v>9</v>
      </c>
      <c r="E16" s="1502">
        <v>107</v>
      </c>
      <c r="F16" s="1503">
        <v>27</v>
      </c>
      <c r="G16" s="2521">
        <f t="shared" si="0"/>
        <v>0.25233644859813081</v>
      </c>
      <c r="H16" s="1504">
        <v>1125</v>
      </c>
      <c r="I16" s="1503">
        <v>152</v>
      </c>
      <c r="J16" s="2517">
        <f t="shared" si="1"/>
        <v>0.1351111111111111</v>
      </c>
      <c r="K16" s="1502">
        <v>131</v>
      </c>
      <c r="L16" s="1503">
        <v>26</v>
      </c>
      <c r="M16" s="2513">
        <f t="shared" si="2"/>
        <v>0.19847328244274809</v>
      </c>
      <c r="N16" s="1504">
        <v>1049</v>
      </c>
      <c r="O16" s="1503">
        <v>147</v>
      </c>
      <c r="P16" s="2517">
        <f t="shared" si="3"/>
        <v>0.14013346043851288</v>
      </c>
      <c r="Q16" s="1502">
        <v>126</v>
      </c>
      <c r="R16" s="1503">
        <v>25</v>
      </c>
      <c r="S16" s="2513">
        <f t="shared" si="4"/>
        <v>0.1984126984126984</v>
      </c>
      <c r="T16" s="1504">
        <v>1085</v>
      </c>
      <c r="U16" s="1503">
        <v>140</v>
      </c>
      <c r="V16" s="2517">
        <f t="shared" si="5"/>
        <v>0.12903225806451613</v>
      </c>
      <c r="W16" s="1502">
        <v>117</v>
      </c>
      <c r="X16" s="1503">
        <v>28</v>
      </c>
      <c r="Y16" s="2513">
        <f t="shared" si="6"/>
        <v>0.23931623931623933</v>
      </c>
      <c r="Z16" s="1504">
        <v>940</v>
      </c>
      <c r="AA16" s="1503">
        <v>134</v>
      </c>
      <c r="AB16" s="2509">
        <f t="shared" si="7"/>
        <v>0.14255319148936171</v>
      </c>
    </row>
    <row r="17" spans="1:29">
      <c r="A17" s="1508" t="s">
        <v>147</v>
      </c>
      <c r="B17" s="4026"/>
      <c r="C17" s="4029"/>
      <c r="D17" s="1506">
        <v>10</v>
      </c>
      <c r="E17" s="1502">
        <v>127</v>
      </c>
      <c r="F17" s="1503">
        <v>40</v>
      </c>
      <c r="G17" s="2521">
        <f t="shared" si="0"/>
        <v>0.31496062992125984</v>
      </c>
      <c r="H17" s="1504">
        <v>1027</v>
      </c>
      <c r="I17" s="1503">
        <v>131</v>
      </c>
      <c r="J17" s="2517">
        <f t="shared" si="1"/>
        <v>0.12755598831548198</v>
      </c>
      <c r="K17" s="1502">
        <v>113</v>
      </c>
      <c r="L17" s="1503">
        <v>24</v>
      </c>
      <c r="M17" s="2513">
        <f t="shared" si="2"/>
        <v>0.21238938053097345</v>
      </c>
      <c r="N17" s="1504">
        <v>1020</v>
      </c>
      <c r="O17" s="1503">
        <v>122</v>
      </c>
      <c r="P17" s="2517">
        <f t="shared" si="3"/>
        <v>0.11960784313725491</v>
      </c>
      <c r="Q17" s="1502">
        <v>116</v>
      </c>
      <c r="R17" s="1503">
        <v>26</v>
      </c>
      <c r="S17" s="2513">
        <f t="shared" si="4"/>
        <v>0.22413793103448276</v>
      </c>
      <c r="T17" s="1504">
        <v>973</v>
      </c>
      <c r="U17" s="1503">
        <v>100</v>
      </c>
      <c r="V17" s="2517">
        <f t="shared" si="5"/>
        <v>0.10277492291880781</v>
      </c>
      <c r="W17" s="1502">
        <v>118</v>
      </c>
      <c r="X17" s="1503">
        <v>31</v>
      </c>
      <c r="Y17" s="2513">
        <f t="shared" si="6"/>
        <v>0.26271186440677968</v>
      </c>
      <c r="Z17" s="1504">
        <v>1022</v>
      </c>
      <c r="AA17" s="1503">
        <v>144</v>
      </c>
      <c r="AB17" s="2509">
        <f t="shared" si="7"/>
        <v>0.14090019569471623</v>
      </c>
    </row>
    <row r="18" spans="1:29">
      <c r="A18" s="1508" t="s">
        <v>147</v>
      </c>
      <c r="B18" s="4026"/>
      <c r="C18" s="4029"/>
      <c r="D18" s="1506">
        <v>11</v>
      </c>
      <c r="E18" s="1502">
        <v>109</v>
      </c>
      <c r="F18" s="1503">
        <v>32</v>
      </c>
      <c r="G18" s="2521">
        <f t="shared" si="0"/>
        <v>0.29357798165137616</v>
      </c>
      <c r="H18" s="1504">
        <v>961</v>
      </c>
      <c r="I18" s="1503">
        <v>161</v>
      </c>
      <c r="J18" s="2517">
        <f t="shared" si="1"/>
        <v>0.16753381893860561</v>
      </c>
      <c r="K18" s="1502">
        <v>114</v>
      </c>
      <c r="L18" s="1503">
        <v>31</v>
      </c>
      <c r="M18" s="2513">
        <f t="shared" si="2"/>
        <v>0.27192982456140352</v>
      </c>
      <c r="N18" s="1504">
        <v>924</v>
      </c>
      <c r="O18" s="1503">
        <v>140</v>
      </c>
      <c r="P18" s="2517">
        <f t="shared" si="3"/>
        <v>0.15151515151515152</v>
      </c>
      <c r="Q18" s="1502">
        <v>102</v>
      </c>
      <c r="R18" s="1503">
        <v>28</v>
      </c>
      <c r="S18" s="2513">
        <f t="shared" si="4"/>
        <v>0.27450980392156865</v>
      </c>
      <c r="T18" s="1504">
        <v>938</v>
      </c>
      <c r="U18" s="1503">
        <v>129</v>
      </c>
      <c r="V18" s="2517">
        <f t="shared" si="5"/>
        <v>0.13752665245202558</v>
      </c>
      <c r="W18" s="1502">
        <v>111</v>
      </c>
      <c r="X18" s="1503">
        <v>32</v>
      </c>
      <c r="Y18" s="2513">
        <f t="shared" si="6"/>
        <v>0.28828828828828829</v>
      </c>
      <c r="Z18" s="1504">
        <v>919</v>
      </c>
      <c r="AA18" s="1503">
        <v>140</v>
      </c>
      <c r="AB18" s="2509">
        <f t="shared" si="7"/>
        <v>0.15233949945593037</v>
      </c>
    </row>
    <row r="19" spans="1:29">
      <c r="A19" s="1508" t="s">
        <v>147</v>
      </c>
      <c r="B19" s="4026"/>
      <c r="C19" s="4030"/>
      <c r="D19" s="1506">
        <v>12</v>
      </c>
      <c r="E19" s="1502">
        <v>99</v>
      </c>
      <c r="F19" s="1503">
        <v>43</v>
      </c>
      <c r="G19" s="2521">
        <f t="shared" si="0"/>
        <v>0.43434343434343436</v>
      </c>
      <c r="H19" s="1504">
        <v>881</v>
      </c>
      <c r="I19" s="1503">
        <v>132</v>
      </c>
      <c r="J19" s="2517">
        <f t="shared" si="1"/>
        <v>0.14982973893303064</v>
      </c>
      <c r="K19" s="1502">
        <v>96</v>
      </c>
      <c r="L19" s="1503">
        <v>26</v>
      </c>
      <c r="M19" s="2513">
        <f t="shared" si="2"/>
        <v>0.27083333333333331</v>
      </c>
      <c r="N19" s="1504">
        <v>894</v>
      </c>
      <c r="O19" s="1503">
        <v>159</v>
      </c>
      <c r="P19" s="2517">
        <f t="shared" si="3"/>
        <v>0.17785234899328858</v>
      </c>
      <c r="Q19" s="1502">
        <v>103</v>
      </c>
      <c r="R19" s="1503">
        <v>25</v>
      </c>
      <c r="S19" s="2513">
        <f t="shared" si="4"/>
        <v>0.24271844660194175</v>
      </c>
      <c r="T19" s="1504">
        <v>838</v>
      </c>
      <c r="U19" s="1503">
        <v>144</v>
      </c>
      <c r="V19" s="2517">
        <f t="shared" si="5"/>
        <v>0.17183770883054891</v>
      </c>
      <c r="W19" s="1502">
        <v>89</v>
      </c>
      <c r="X19" s="1503">
        <v>31</v>
      </c>
      <c r="Y19" s="2513">
        <f t="shared" si="6"/>
        <v>0.34831460674157305</v>
      </c>
      <c r="Z19" s="1504">
        <v>878</v>
      </c>
      <c r="AA19" s="1503">
        <v>158</v>
      </c>
      <c r="AB19" s="2509">
        <f t="shared" si="7"/>
        <v>0.17995444191343962</v>
      </c>
    </row>
    <row r="20" spans="1:29">
      <c r="A20" s="1509" t="s">
        <v>147</v>
      </c>
      <c r="B20" s="4026"/>
      <c r="C20" s="4031" t="s">
        <v>1297</v>
      </c>
      <c r="D20" s="1510" t="s">
        <v>107</v>
      </c>
      <c r="E20" s="1511">
        <v>147</v>
      </c>
      <c r="F20" s="1512">
        <v>45</v>
      </c>
      <c r="G20" s="2522">
        <f t="shared" si="0"/>
        <v>0.30612244897959184</v>
      </c>
      <c r="H20" s="1513">
        <v>1068</v>
      </c>
      <c r="I20" s="1512">
        <v>140</v>
      </c>
      <c r="J20" s="2518">
        <f t="shared" si="1"/>
        <v>0.13108614232209737</v>
      </c>
      <c r="K20" s="1511">
        <v>168</v>
      </c>
      <c r="L20" s="1512">
        <v>43</v>
      </c>
      <c r="M20" s="2514">
        <f t="shared" si="2"/>
        <v>0.25595238095238093</v>
      </c>
      <c r="N20" s="1513">
        <v>1351</v>
      </c>
      <c r="O20" s="1512">
        <v>175</v>
      </c>
      <c r="P20" s="2518">
        <f t="shared" si="3"/>
        <v>0.12953367875647667</v>
      </c>
      <c r="Q20" s="1511">
        <v>189</v>
      </c>
      <c r="R20" s="1512">
        <v>48</v>
      </c>
      <c r="S20" s="2514">
        <f t="shared" si="4"/>
        <v>0.25396825396825395</v>
      </c>
      <c r="T20" s="1513">
        <v>1415</v>
      </c>
      <c r="U20" s="1512">
        <v>194</v>
      </c>
      <c r="V20" s="2518">
        <f t="shared" si="5"/>
        <v>0.13710247349823321</v>
      </c>
      <c r="W20" s="1511">
        <v>194</v>
      </c>
      <c r="X20" s="1512">
        <v>48</v>
      </c>
      <c r="Y20" s="2514">
        <f t="shared" si="6"/>
        <v>0.24742268041237114</v>
      </c>
      <c r="Z20" s="1513">
        <v>1238</v>
      </c>
      <c r="AA20" s="1512">
        <v>159</v>
      </c>
      <c r="AB20" s="2510">
        <f t="shared" si="7"/>
        <v>0.12843295638126009</v>
      </c>
    </row>
    <row r="21" spans="1:29">
      <c r="A21" s="1509" t="s">
        <v>147</v>
      </c>
      <c r="B21" s="4026"/>
      <c r="C21" s="4032"/>
      <c r="D21" s="1514">
        <v>1</v>
      </c>
      <c r="E21" s="1511">
        <v>185</v>
      </c>
      <c r="F21" s="1512">
        <v>42</v>
      </c>
      <c r="G21" s="2522">
        <f t="shared" si="0"/>
        <v>0.22702702702702704</v>
      </c>
      <c r="H21" s="1513">
        <v>1432</v>
      </c>
      <c r="I21" s="1512">
        <v>140</v>
      </c>
      <c r="J21" s="2518">
        <f t="shared" si="1"/>
        <v>9.7765363128491614E-2</v>
      </c>
      <c r="K21" s="1511">
        <v>146</v>
      </c>
      <c r="L21" s="1512">
        <v>45</v>
      </c>
      <c r="M21" s="2514">
        <f t="shared" si="2"/>
        <v>0.30821917808219179</v>
      </c>
      <c r="N21" s="1513">
        <v>1042</v>
      </c>
      <c r="O21" s="1512">
        <v>112</v>
      </c>
      <c r="P21" s="2518">
        <f t="shared" si="3"/>
        <v>0.10748560460652591</v>
      </c>
      <c r="Q21" s="1511">
        <v>162</v>
      </c>
      <c r="R21" s="1512">
        <v>41</v>
      </c>
      <c r="S21" s="2514">
        <f t="shared" si="4"/>
        <v>0.25308641975308643</v>
      </c>
      <c r="T21" s="1513">
        <v>1285</v>
      </c>
      <c r="U21" s="1512">
        <v>135</v>
      </c>
      <c r="V21" s="2518">
        <f t="shared" si="5"/>
        <v>0.10505836575875487</v>
      </c>
      <c r="W21" s="1511">
        <v>181</v>
      </c>
      <c r="X21" s="1512">
        <v>37</v>
      </c>
      <c r="Y21" s="2514">
        <f t="shared" si="6"/>
        <v>0.20441988950276244</v>
      </c>
      <c r="Z21" s="1513">
        <v>1331</v>
      </c>
      <c r="AA21" s="1512">
        <v>163</v>
      </c>
      <c r="AB21" s="2510">
        <f t="shared" si="7"/>
        <v>0.12246431254695718</v>
      </c>
    </row>
    <row r="22" spans="1:29">
      <c r="A22" s="1509" t="s">
        <v>147</v>
      </c>
      <c r="B22" s="4026"/>
      <c r="C22" s="4032"/>
      <c r="D22" s="1514">
        <v>2</v>
      </c>
      <c r="E22" s="1511">
        <v>179</v>
      </c>
      <c r="F22" s="1512">
        <v>35</v>
      </c>
      <c r="G22" s="2522">
        <f t="shared" si="0"/>
        <v>0.19553072625698323</v>
      </c>
      <c r="H22" s="1513">
        <v>1410</v>
      </c>
      <c r="I22" s="1512">
        <v>128</v>
      </c>
      <c r="J22" s="2518">
        <f t="shared" si="1"/>
        <v>9.0780141843971637E-2</v>
      </c>
      <c r="K22" s="1511">
        <v>192</v>
      </c>
      <c r="L22" s="1512">
        <v>44</v>
      </c>
      <c r="M22" s="2514">
        <f t="shared" si="2"/>
        <v>0.22916666666666666</v>
      </c>
      <c r="N22" s="1513">
        <v>1370</v>
      </c>
      <c r="O22" s="1512">
        <v>119</v>
      </c>
      <c r="P22" s="2518">
        <f t="shared" si="3"/>
        <v>8.6861313868613135E-2</v>
      </c>
      <c r="Q22" s="1511">
        <v>147</v>
      </c>
      <c r="R22" s="1512">
        <v>39</v>
      </c>
      <c r="S22" s="2514">
        <f t="shared" si="4"/>
        <v>0.26530612244897961</v>
      </c>
      <c r="T22" s="1513">
        <v>1070</v>
      </c>
      <c r="U22" s="1512">
        <v>98</v>
      </c>
      <c r="V22" s="2518">
        <f t="shared" si="5"/>
        <v>9.1588785046728974E-2</v>
      </c>
      <c r="W22" s="1511">
        <v>173</v>
      </c>
      <c r="X22" s="1512">
        <v>37</v>
      </c>
      <c r="Y22" s="2514">
        <f t="shared" si="6"/>
        <v>0.2138728323699422</v>
      </c>
      <c r="Z22" s="1513">
        <v>1242</v>
      </c>
      <c r="AA22" s="1512">
        <v>113</v>
      </c>
      <c r="AB22" s="2510">
        <f t="shared" si="7"/>
        <v>9.0982286634460549E-2</v>
      </c>
    </row>
    <row r="23" spans="1:29">
      <c r="A23" s="1509" t="s">
        <v>147</v>
      </c>
      <c r="B23" s="4026"/>
      <c r="C23" s="4032"/>
      <c r="D23" s="1515">
        <v>3</v>
      </c>
      <c r="E23" s="1511">
        <v>191</v>
      </c>
      <c r="F23" s="1512">
        <v>40</v>
      </c>
      <c r="G23" s="2522">
        <f t="shared" si="0"/>
        <v>0.20942408376963351</v>
      </c>
      <c r="H23" s="1513">
        <v>1328</v>
      </c>
      <c r="I23" s="1512">
        <v>120</v>
      </c>
      <c r="J23" s="2518">
        <f t="shared" si="1"/>
        <v>9.036144578313253E-2</v>
      </c>
      <c r="K23" s="1511">
        <v>176</v>
      </c>
      <c r="L23" s="1512">
        <v>30</v>
      </c>
      <c r="M23" s="2514">
        <f t="shared" si="2"/>
        <v>0.17045454545454544</v>
      </c>
      <c r="N23" s="1513">
        <v>1374</v>
      </c>
      <c r="O23" s="1512">
        <v>130</v>
      </c>
      <c r="P23" s="2518">
        <f t="shared" si="3"/>
        <v>9.4614264919941779E-2</v>
      </c>
      <c r="Q23" s="1511">
        <v>201</v>
      </c>
      <c r="R23" s="1512">
        <v>43</v>
      </c>
      <c r="S23" s="2514">
        <f t="shared" si="4"/>
        <v>0.21393034825870647</v>
      </c>
      <c r="T23" s="1513">
        <v>1302</v>
      </c>
      <c r="U23" s="1512">
        <v>115</v>
      </c>
      <c r="V23" s="2518">
        <f t="shared" si="5"/>
        <v>8.8325652841781871E-2</v>
      </c>
      <c r="W23" s="1511">
        <v>140</v>
      </c>
      <c r="X23" s="1512">
        <v>35</v>
      </c>
      <c r="Y23" s="2514">
        <f t="shared" si="6"/>
        <v>0.25</v>
      </c>
      <c r="Z23" s="1513">
        <v>1078</v>
      </c>
      <c r="AA23" s="1512">
        <v>108</v>
      </c>
      <c r="AB23" s="2510">
        <f t="shared" si="7"/>
        <v>0.10018552875695733</v>
      </c>
    </row>
    <row r="24" spans="1:29">
      <c r="A24" s="1509" t="s">
        <v>147</v>
      </c>
      <c r="B24" s="4026"/>
      <c r="C24" s="4032"/>
      <c r="D24" s="1515">
        <v>4</v>
      </c>
      <c r="E24" s="1511">
        <v>221</v>
      </c>
      <c r="F24" s="1512">
        <v>30</v>
      </c>
      <c r="G24" s="2522">
        <f t="shared" si="0"/>
        <v>0.13574660633484162</v>
      </c>
      <c r="H24" s="1513">
        <v>1171</v>
      </c>
      <c r="I24" s="1512">
        <v>84</v>
      </c>
      <c r="J24" s="2518">
        <f t="shared" si="1"/>
        <v>7.1733561058923992E-2</v>
      </c>
      <c r="K24" s="1511">
        <v>176</v>
      </c>
      <c r="L24" s="1512">
        <v>32</v>
      </c>
      <c r="M24" s="2514">
        <f t="shared" si="2"/>
        <v>0.18181818181818182</v>
      </c>
      <c r="N24" s="1513">
        <v>1295</v>
      </c>
      <c r="O24" s="1512">
        <v>113</v>
      </c>
      <c r="P24" s="2518">
        <f t="shared" si="3"/>
        <v>8.7258687258687254E-2</v>
      </c>
      <c r="Q24" s="1511">
        <v>172</v>
      </c>
      <c r="R24" s="1512">
        <v>35</v>
      </c>
      <c r="S24" s="2514">
        <f t="shared" si="4"/>
        <v>0.20348837209302326</v>
      </c>
      <c r="T24" s="1513">
        <v>1287</v>
      </c>
      <c r="U24" s="1512">
        <v>119</v>
      </c>
      <c r="V24" s="2518">
        <f t="shared" si="5"/>
        <v>9.2463092463092464E-2</v>
      </c>
      <c r="W24" s="1511">
        <v>202</v>
      </c>
      <c r="X24" s="1512">
        <v>44</v>
      </c>
      <c r="Y24" s="2514">
        <f t="shared" si="6"/>
        <v>0.21782178217821782</v>
      </c>
      <c r="Z24" s="1513">
        <v>1254</v>
      </c>
      <c r="AA24" s="1512">
        <v>104</v>
      </c>
      <c r="AB24" s="2510">
        <f t="shared" si="7"/>
        <v>8.2934609250398722E-2</v>
      </c>
    </row>
    <row r="25" spans="1:29">
      <c r="A25" s="1509" t="s">
        <v>147</v>
      </c>
      <c r="B25" s="4026"/>
      <c r="C25" s="4032"/>
      <c r="D25" s="1515">
        <v>5</v>
      </c>
      <c r="E25" s="1511">
        <v>238</v>
      </c>
      <c r="F25" s="1512">
        <v>43</v>
      </c>
      <c r="G25" s="2522">
        <f t="shared" si="0"/>
        <v>0.18067226890756302</v>
      </c>
      <c r="H25" s="1513">
        <v>1124</v>
      </c>
      <c r="I25" s="1512">
        <v>95</v>
      </c>
      <c r="J25" s="2518">
        <f t="shared" si="1"/>
        <v>8.451957295373666E-2</v>
      </c>
      <c r="K25" s="1511">
        <v>216</v>
      </c>
      <c r="L25" s="1512">
        <v>37</v>
      </c>
      <c r="M25" s="2514">
        <f t="shared" si="2"/>
        <v>0.17129629629629631</v>
      </c>
      <c r="N25" s="1513">
        <v>1132</v>
      </c>
      <c r="O25" s="1512">
        <v>93</v>
      </c>
      <c r="P25" s="2518">
        <f t="shared" si="3"/>
        <v>8.2155477031802121E-2</v>
      </c>
      <c r="Q25" s="1511">
        <v>190</v>
      </c>
      <c r="R25" s="1512">
        <v>36</v>
      </c>
      <c r="S25" s="2514">
        <f t="shared" si="4"/>
        <v>0.18947368421052632</v>
      </c>
      <c r="T25" s="1513">
        <v>1243</v>
      </c>
      <c r="U25" s="1512">
        <v>115</v>
      </c>
      <c r="V25" s="2518">
        <f t="shared" si="5"/>
        <v>9.2518101367658895E-2</v>
      </c>
      <c r="W25" s="1511">
        <v>184</v>
      </c>
      <c r="X25" s="1512">
        <v>38</v>
      </c>
      <c r="Y25" s="2514">
        <f t="shared" si="6"/>
        <v>0.20652173913043478</v>
      </c>
      <c r="Z25" s="1513">
        <v>1250</v>
      </c>
      <c r="AA25" s="1512">
        <v>120</v>
      </c>
      <c r="AB25" s="2510">
        <f t="shared" si="7"/>
        <v>9.6000000000000002E-2</v>
      </c>
    </row>
    <row r="26" spans="1:29" s="1516" customFormat="1">
      <c r="A26" s="1509" t="s">
        <v>147</v>
      </c>
      <c r="B26" s="4026"/>
      <c r="C26" s="4032"/>
      <c r="D26" s="1515">
        <v>6</v>
      </c>
      <c r="E26" s="1511">
        <v>240</v>
      </c>
      <c r="F26" s="1512">
        <v>49</v>
      </c>
      <c r="G26" s="2522">
        <f t="shared" si="0"/>
        <v>0.20416666666666666</v>
      </c>
      <c r="H26" s="1513">
        <v>1071</v>
      </c>
      <c r="I26" s="1512">
        <v>113</v>
      </c>
      <c r="J26" s="2518">
        <f t="shared" si="1"/>
        <v>0.10550887021475257</v>
      </c>
      <c r="K26" s="1511">
        <v>224</v>
      </c>
      <c r="L26" s="1512">
        <v>36</v>
      </c>
      <c r="M26" s="2514">
        <f t="shared" si="2"/>
        <v>0.16071428571428573</v>
      </c>
      <c r="N26" s="1513">
        <v>1041</v>
      </c>
      <c r="O26" s="1512">
        <v>95</v>
      </c>
      <c r="P26" s="2518">
        <f t="shared" si="3"/>
        <v>9.1258405379442839E-2</v>
      </c>
      <c r="Q26" s="1511">
        <v>217</v>
      </c>
      <c r="R26" s="1512">
        <v>45</v>
      </c>
      <c r="S26" s="2514">
        <f t="shared" si="4"/>
        <v>0.20737327188940091</v>
      </c>
      <c r="T26" s="1513">
        <v>1077</v>
      </c>
      <c r="U26" s="1512">
        <v>122</v>
      </c>
      <c r="V26" s="2518">
        <f t="shared" si="5"/>
        <v>0.11327762302692665</v>
      </c>
      <c r="W26" s="1511">
        <v>194</v>
      </c>
      <c r="X26" s="1512">
        <v>51</v>
      </c>
      <c r="Y26" s="2514">
        <f t="shared" si="6"/>
        <v>0.26288659793814434</v>
      </c>
      <c r="Z26" s="1513">
        <v>1181</v>
      </c>
      <c r="AA26" s="1512">
        <v>145</v>
      </c>
      <c r="AB26" s="2510">
        <f t="shared" si="7"/>
        <v>0.12277730736663844</v>
      </c>
      <c r="AC26" s="1507"/>
    </row>
    <row r="27" spans="1:29" s="1516" customFormat="1">
      <c r="A27" s="1509" t="s">
        <v>147</v>
      </c>
      <c r="B27" s="4026"/>
      <c r="C27" s="4032"/>
      <c r="D27" s="1515">
        <v>7</v>
      </c>
      <c r="E27" s="1511">
        <v>234</v>
      </c>
      <c r="F27" s="1512">
        <v>55</v>
      </c>
      <c r="G27" s="2522">
        <f t="shared" si="0"/>
        <v>0.23504273504273504</v>
      </c>
      <c r="H27" s="1513">
        <v>1031</v>
      </c>
      <c r="I27" s="1512">
        <v>109</v>
      </c>
      <c r="J27" s="2518">
        <f t="shared" si="1"/>
        <v>0.10572259941804074</v>
      </c>
      <c r="K27" s="1511">
        <v>225</v>
      </c>
      <c r="L27" s="1512">
        <v>58</v>
      </c>
      <c r="M27" s="2514">
        <f t="shared" si="2"/>
        <v>0.25777777777777777</v>
      </c>
      <c r="N27" s="1513">
        <v>1083</v>
      </c>
      <c r="O27" s="1512">
        <v>142</v>
      </c>
      <c r="P27" s="2518">
        <f t="shared" si="3"/>
        <v>0.13111726685133887</v>
      </c>
      <c r="Q27" s="1511">
        <v>229</v>
      </c>
      <c r="R27" s="1512">
        <v>60</v>
      </c>
      <c r="S27" s="2514">
        <f t="shared" si="4"/>
        <v>0.26200873362445415</v>
      </c>
      <c r="T27" s="1513">
        <v>1061</v>
      </c>
      <c r="U27" s="1512">
        <v>144</v>
      </c>
      <c r="V27" s="2518">
        <f t="shared" si="5"/>
        <v>0.1357210179076343</v>
      </c>
      <c r="W27" s="1511">
        <v>220</v>
      </c>
      <c r="X27" s="1512">
        <v>52</v>
      </c>
      <c r="Y27" s="2514">
        <f t="shared" si="6"/>
        <v>0.23636363636363636</v>
      </c>
      <c r="Z27" s="1513">
        <v>1087</v>
      </c>
      <c r="AA27" s="1512">
        <v>155</v>
      </c>
      <c r="AB27" s="2510">
        <f t="shared" si="7"/>
        <v>0.14259429622815087</v>
      </c>
      <c r="AC27" s="1507"/>
    </row>
    <row r="28" spans="1:29" s="1516" customFormat="1">
      <c r="A28" s="1509" t="s">
        <v>147</v>
      </c>
      <c r="B28" s="4026"/>
      <c r="C28" s="4032"/>
      <c r="D28" s="1515">
        <v>8</v>
      </c>
      <c r="E28" s="1511">
        <v>218</v>
      </c>
      <c r="F28" s="1512">
        <v>56</v>
      </c>
      <c r="G28" s="2522">
        <f t="shared" si="0"/>
        <v>0.25688073394495414</v>
      </c>
      <c r="H28" s="1513">
        <v>958</v>
      </c>
      <c r="I28" s="1512">
        <v>100</v>
      </c>
      <c r="J28" s="2518">
        <f t="shared" si="1"/>
        <v>0.10438413361169102</v>
      </c>
      <c r="K28" s="1511">
        <v>232</v>
      </c>
      <c r="L28" s="1512">
        <v>53</v>
      </c>
      <c r="M28" s="2514">
        <f t="shared" si="2"/>
        <v>0.22844827586206898</v>
      </c>
      <c r="N28" s="1513">
        <v>965</v>
      </c>
      <c r="O28" s="1512">
        <v>99</v>
      </c>
      <c r="P28" s="2518">
        <f t="shared" si="3"/>
        <v>0.10259067357512953</v>
      </c>
      <c r="Q28" s="1511">
        <v>208</v>
      </c>
      <c r="R28" s="1512">
        <v>62</v>
      </c>
      <c r="S28" s="2514">
        <f t="shared" si="4"/>
        <v>0.29807692307692307</v>
      </c>
      <c r="T28" s="1513">
        <v>1045</v>
      </c>
      <c r="U28" s="1512">
        <v>151</v>
      </c>
      <c r="V28" s="2518">
        <f t="shared" si="5"/>
        <v>0.1444976076555024</v>
      </c>
      <c r="W28" s="1511">
        <v>210</v>
      </c>
      <c r="X28" s="1512">
        <v>50</v>
      </c>
      <c r="Y28" s="2514">
        <f t="shared" si="6"/>
        <v>0.23809523809523808</v>
      </c>
      <c r="Z28" s="1513">
        <v>1001</v>
      </c>
      <c r="AA28" s="1512">
        <v>110</v>
      </c>
      <c r="AB28" s="2510">
        <f t="shared" si="7"/>
        <v>0.10989010989010989</v>
      </c>
      <c r="AC28" s="1507"/>
    </row>
    <row r="29" spans="1:29" s="1516" customFormat="1">
      <c r="A29" s="1509" t="s">
        <v>147</v>
      </c>
      <c r="B29" s="4026"/>
      <c r="C29" s="4032"/>
      <c r="D29" s="1515">
        <v>9</v>
      </c>
      <c r="E29" s="1511">
        <v>243</v>
      </c>
      <c r="F29" s="1512">
        <v>65</v>
      </c>
      <c r="G29" s="2522">
        <f t="shared" si="0"/>
        <v>0.26748971193415638</v>
      </c>
      <c r="H29" s="1513">
        <v>1054</v>
      </c>
      <c r="I29" s="1512">
        <v>117</v>
      </c>
      <c r="J29" s="2518">
        <f t="shared" si="1"/>
        <v>0.1110056925996205</v>
      </c>
      <c r="K29" s="1511">
        <v>241</v>
      </c>
      <c r="L29" s="1512">
        <v>69</v>
      </c>
      <c r="M29" s="2514">
        <f t="shared" si="2"/>
        <v>0.2863070539419087</v>
      </c>
      <c r="N29" s="1513">
        <v>1041</v>
      </c>
      <c r="O29" s="1512">
        <v>136</v>
      </c>
      <c r="P29" s="2518">
        <f t="shared" si="3"/>
        <v>0.13064361191162344</v>
      </c>
      <c r="Q29" s="1511">
        <v>253</v>
      </c>
      <c r="R29" s="1512">
        <v>55</v>
      </c>
      <c r="S29" s="2514">
        <f t="shared" si="4"/>
        <v>0.21739130434782608</v>
      </c>
      <c r="T29" s="1513">
        <v>1034</v>
      </c>
      <c r="U29" s="1512">
        <v>113</v>
      </c>
      <c r="V29" s="2518">
        <f t="shared" si="5"/>
        <v>0.109284332688588</v>
      </c>
      <c r="W29" s="1511">
        <v>225</v>
      </c>
      <c r="X29" s="1512">
        <v>68</v>
      </c>
      <c r="Y29" s="2514">
        <f t="shared" si="6"/>
        <v>0.30222222222222223</v>
      </c>
      <c r="Z29" s="1513">
        <v>1118</v>
      </c>
      <c r="AA29" s="1512">
        <v>143</v>
      </c>
      <c r="AB29" s="2510">
        <f t="shared" si="7"/>
        <v>0.12790697674418605</v>
      </c>
      <c r="AC29" s="1507"/>
    </row>
    <row r="30" spans="1:29" s="1516" customFormat="1">
      <c r="A30" s="1509" t="s">
        <v>147</v>
      </c>
      <c r="B30" s="4026"/>
      <c r="C30" s="4032"/>
      <c r="D30" s="1515">
        <v>10</v>
      </c>
      <c r="E30" s="1511">
        <v>218</v>
      </c>
      <c r="F30" s="1512">
        <v>50</v>
      </c>
      <c r="G30" s="2522">
        <f t="shared" si="0"/>
        <v>0.22935779816513763</v>
      </c>
      <c r="H30" s="1513">
        <v>956</v>
      </c>
      <c r="I30" s="1512">
        <v>120</v>
      </c>
      <c r="J30" s="2518">
        <f t="shared" si="1"/>
        <v>0.12552301255230125</v>
      </c>
      <c r="K30" s="1511">
        <v>221</v>
      </c>
      <c r="L30" s="1512">
        <v>51</v>
      </c>
      <c r="M30" s="2514">
        <f t="shared" si="2"/>
        <v>0.23076923076923078</v>
      </c>
      <c r="N30" s="1513">
        <v>985</v>
      </c>
      <c r="O30" s="1512">
        <v>143</v>
      </c>
      <c r="P30" s="2518">
        <f t="shared" si="3"/>
        <v>0.14517766497461929</v>
      </c>
      <c r="Q30" s="1511">
        <v>223</v>
      </c>
      <c r="R30" s="1512">
        <v>52</v>
      </c>
      <c r="S30" s="2514">
        <f t="shared" si="4"/>
        <v>0.23318385650224216</v>
      </c>
      <c r="T30" s="1513">
        <v>955</v>
      </c>
      <c r="U30" s="1512">
        <v>128</v>
      </c>
      <c r="V30" s="2518">
        <f t="shared" si="5"/>
        <v>0.13403141361256546</v>
      </c>
      <c r="W30" s="1511">
        <v>227</v>
      </c>
      <c r="X30" s="1512">
        <v>53</v>
      </c>
      <c r="Y30" s="2514">
        <f t="shared" si="6"/>
        <v>0.23348017621145375</v>
      </c>
      <c r="Z30" s="1513">
        <v>966</v>
      </c>
      <c r="AA30" s="1512">
        <v>108</v>
      </c>
      <c r="AB30" s="2510">
        <f t="shared" si="7"/>
        <v>0.11180124223602485</v>
      </c>
      <c r="AC30" s="1507"/>
    </row>
    <row r="31" spans="1:29" s="1516" customFormat="1">
      <c r="A31" s="1509" t="s">
        <v>147</v>
      </c>
      <c r="B31" s="4026"/>
      <c r="C31" s="4032"/>
      <c r="D31" s="1515">
        <v>11</v>
      </c>
      <c r="E31" s="1511">
        <v>186</v>
      </c>
      <c r="F31" s="1512">
        <v>47</v>
      </c>
      <c r="G31" s="2522">
        <f t="shared" si="0"/>
        <v>0.25268817204301075</v>
      </c>
      <c r="H31" s="1513">
        <v>941</v>
      </c>
      <c r="I31" s="1512">
        <v>140</v>
      </c>
      <c r="J31" s="2518">
        <f t="shared" si="1"/>
        <v>0.14877789585547291</v>
      </c>
      <c r="K31" s="1511">
        <v>216</v>
      </c>
      <c r="L31" s="1512">
        <v>60</v>
      </c>
      <c r="M31" s="2514">
        <f t="shared" si="2"/>
        <v>0.27777777777777779</v>
      </c>
      <c r="N31" s="1513">
        <v>869</v>
      </c>
      <c r="O31" s="1512">
        <v>137</v>
      </c>
      <c r="P31" s="2518">
        <f t="shared" si="3"/>
        <v>0.15765247410817032</v>
      </c>
      <c r="Q31" s="1511">
        <v>191</v>
      </c>
      <c r="R31" s="1512">
        <v>42</v>
      </c>
      <c r="S31" s="2514">
        <f t="shared" si="4"/>
        <v>0.21989528795811519</v>
      </c>
      <c r="T31" s="1513">
        <v>920</v>
      </c>
      <c r="U31" s="1512">
        <v>128</v>
      </c>
      <c r="V31" s="2518">
        <f t="shared" si="5"/>
        <v>0.1391304347826087</v>
      </c>
      <c r="W31" s="1511">
        <v>193</v>
      </c>
      <c r="X31" s="1512">
        <v>41</v>
      </c>
      <c r="Y31" s="2514">
        <f t="shared" si="6"/>
        <v>0.21243523316062177</v>
      </c>
      <c r="Z31" s="1513">
        <v>884</v>
      </c>
      <c r="AA31" s="1512">
        <v>135</v>
      </c>
      <c r="AB31" s="2510">
        <f t="shared" si="7"/>
        <v>0.15271493212669685</v>
      </c>
      <c r="AC31" s="1507"/>
    </row>
    <row r="32" spans="1:29" s="1516" customFormat="1">
      <c r="A32" s="1509" t="s">
        <v>147</v>
      </c>
      <c r="B32" s="4027"/>
      <c r="C32" s="4033"/>
      <c r="D32" s="1515">
        <v>12</v>
      </c>
      <c r="E32" s="1511">
        <v>177</v>
      </c>
      <c r="F32" s="1512">
        <v>44</v>
      </c>
      <c r="G32" s="2522">
        <f t="shared" si="0"/>
        <v>0.24858757062146894</v>
      </c>
      <c r="H32" s="1513">
        <v>813</v>
      </c>
      <c r="I32" s="1512">
        <v>135</v>
      </c>
      <c r="J32" s="2518">
        <f t="shared" si="1"/>
        <v>0.16605166051660517</v>
      </c>
      <c r="K32" s="1511">
        <v>177</v>
      </c>
      <c r="L32" s="1512">
        <v>43</v>
      </c>
      <c r="M32" s="2514">
        <f t="shared" si="2"/>
        <v>0.24293785310734464</v>
      </c>
      <c r="N32" s="1513">
        <v>885</v>
      </c>
      <c r="O32" s="1512">
        <v>147</v>
      </c>
      <c r="P32" s="2518">
        <f t="shared" si="3"/>
        <v>0.16610169491525423</v>
      </c>
      <c r="Q32" s="1511">
        <v>227</v>
      </c>
      <c r="R32" s="1512">
        <v>73</v>
      </c>
      <c r="S32" s="2514">
        <f t="shared" si="4"/>
        <v>0.32158590308370044</v>
      </c>
      <c r="T32" s="1513">
        <v>812</v>
      </c>
      <c r="U32" s="1512">
        <v>145</v>
      </c>
      <c r="V32" s="2518">
        <f t="shared" si="5"/>
        <v>0.17857142857142858</v>
      </c>
      <c r="W32" s="1511">
        <v>181</v>
      </c>
      <c r="X32" s="1512">
        <v>55</v>
      </c>
      <c r="Y32" s="2514">
        <f t="shared" si="6"/>
        <v>0.30386740331491713</v>
      </c>
      <c r="Z32" s="1513">
        <v>872</v>
      </c>
      <c r="AA32" s="1512">
        <v>133</v>
      </c>
      <c r="AB32" s="2510">
        <f t="shared" si="7"/>
        <v>0.15252293577981652</v>
      </c>
      <c r="AC32" s="1507"/>
    </row>
    <row r="33" spans="1:29" s="1516" customFormat="1">
      <c r="A33" s="1508" t="s">
        <v>147</v>
      </c>
      <c r="B33" s="4034" t="s">
        <v>41</v>
      </c>
      <c r="C33" s="4037" t="s">
        <v>1318</v>
      </c>
      <c r="D33" s="1495" t="s">
        <v>107</v>
      </c>
      <c r="E33" s="1502">
        <v>103</v>
      </c>
      <c r="F33" s="1503">
        <v>28</v>
      </c>
      <c r="G33" s="2521">
        <f t="shared" si="0"/>
        <v>0.27184466019417475</v>
      </c>
      <c r="H33" s="1504">
        <v>881</v>
      </c>
      <c r="I33" s="1503">
        <v>131</v>
      </c>
      <c r="J33" s="2517">
        <f t="shared" si="1"/>
        <v>0.14869466515323496</v>
      </c>
      <c r="K33" s="1502">
        <v>131</v>
      </c>
      <c r="L33" s="1503">
        <v>39</v>
      </c>
      <c r="M33" s="2513">
        <f t="shared" si="2"/>
        <v>0.29770992366412213</v>
      </c>
      <c r="N33" s="1504">
        <v>1087</v>
      </c>
      <c r="O33" s="1503">
        <v>155</v>
      </c>
      <c r="P33" s="2517">
        <f t="shared" si="3"/>
        <v>0.14259429622815087</v>
      </c>
      <c r="Q33" s="1502">
        <v>109</v>
      </c>
      <c r="R33" s="1503">
        <v>35</v>
      </c>
      <c r="S33" s="2513">
        <f t="shared" si="4"/>
        <v>0.32110091743119268</v>
      </c>
      <c r="T33" s="1504">
        <v>1053</v>
      </c>
      <c r="U33" s="1503">
        <v>163</v>
      </c>
      <c r="V33" s="2517">
        <f t="shared" si="5"/>
        <v>0.15479582146248813</v>
      </c>
      <c r="W33" s="1502">
        <v>103</v>
      </c>
      <c r="X33" s="1503">
        <v>28</v>
      </c>
      <c r="Y33" s="2513">
        <f t="shared" si="6"/>
        <v>0.27184466019417475</v>
      </c>
      <c r="Z33" s="1504">
        <v>1071</v>
      </c>
      <c r="AA33" s="1503">
        <v>201</v>
      </c>
      <c r="AB33" s="2509">
        <f t="shared" si="7"/>
        <v>0.1876750700280112</v>
      </c>
      <c r="AC33" s="1507"/>
    </row>
    <row r="34" spans="1:29" s="1516" customFormat="1">
      <c r="A34" s="1508" t="s">
        <v>147</v>
      </c>
      <c r="B34" s="4035"/>
      <c r="C34" s="4038"/>
      <c r="D34" s="1501">
        <v>1</v>
      </c>
      <c r="E34" s="1502">
        <v>128</v>
      </c>
      <c r="F34" s="1503">
        <v>43</v>
      </c>
      <c r="G34" s="2521">
        <f t="shared" si="0"/>
        <v>0.3359375</v>
      </c>
      <c r="H34" s="1504">
        <v>1179</v>
      </c>
      <c r="I34" s="1503">
        <v>170</v>
      </c>
      <c r="J34" s="2517">
        <f t="shared" si="1"/>
        <v>0.1441899915182358</v>
      </c>
      <c r="K34" s="1502">
        <v>96</v>
      </c>
      <c r="L34" s="1503">
        <v>24</v>
      </c>
      <c r="M34" s="2513">
        <f t="shared" si="2"/>
        <v>0.25</v>
      </c>
      <c r="N34" s="1504">
        <v>922</v>
      </c>
      <c r="O34" s="1503">
        <v>105</v>
      </c>
      <c r="P34" s="2517">
        <f t="shared" si="3"/>
        <v>0.11388286334056399</v>
      </c>
      <c r="Q34" s="1502">
        <v>128</v>
      </c>
      <c r="R34" s="1503">
        <v>40</v>
      </c>
      <c r="S34" s="2513">
        <f t="shared" si="4"/>
        <v>0.3125</v>
      </c>
      <c r="T34" s="1504">
        <v>1175</v>
      </c>
      <c r="U34" s="1503">
        <v>151</v>
      </c>
      <c r="V34" s="2517">
        <f t="shared" si="5"/>
        <v>0.12851063829787235</v>
      </c>
      <c r="W34" s="1502">
        <v>112</v>
      </c>
      <c r="X34" s="1503">
        <v>24</v>
      </c>
      <c r="Y34" s="2513">
        <f t="shared" si="6"/>
        <v>0.21428571428571427</v>
      </c>
      <c r="Z34" s="1504">
        <v>1095</v>
      </c>
      <c r="AA34" s="1503">
        <v>176</v>
      </c>
      <c r="AB34" s="2509">
        <f t="shared" si="7"/>
        <v>0.16073059360730593</v>
      </c>
      <c r="AC34" s="1507"/>
    </row>
    <row r="35" spans="1:29" s="1516" customFormat="1">
      <c r="A35" s="1508" t="s">
        <v>147</v>
      </c>
      <c r="B35" s="4035"/>
      <c r="C35" s="4038"/>
      <c r="D35" s="1501">
        <v>2</v>
      </c>
      <c r="E35" s="1502">
        <v>135</v>
      </c>
      <c r="F35" s="1503">
        <v>35</v>
      </c>
      <c r="G35" s="2521">
        <f t="shared" si="0"/>
        <v>0.25925925925925924</v>
      </c>
      <c r="H35" s="1504">
        <v>1238</v>
      </c>
      <c r="I35" s="1503">
        <v>164</v>
      </c>
      <c r="J35" s="2517">
        <f t="shared" si="1"/>
        <v>0.13247172859450726</v>
      </c>
      <c r="K35" s="1502">
        <v>125</v>
      </c>
      <c r="L35" s="1503">
        <v>34</v>
      </c>
      <c r="M35" s="2513">
        <f t="shared" si="2"/>
        <v>0.27200000000000002</v>
      </c>
      <c r="N35" s="1504">
        <v>1153</v>
      </c>
      <c r="O35" s="1503">
        <v>150</v>
      </c>
      <c r="P35" s="2517">
        <f t="shared" si="3"/>
        <v>0.13009540329575023</v>
      </c>
      <c r="Q35" s="1502">
        <v>89</v>
      </c>
      <c r="R35" s="1503">
        <v>18</v>
      </c>
      <c r="S35" s="2513">
        <f t="shared" si="4"/>
        <v>0.20224719101123595</v>
      </c>
      <c r="T35" s="1504">
        <v>938</v>
      </c>
      <c r="U35" s="1503">
        <v>134</v>
      </c>
      <c r="V35" s="2517">
        <f t="shared" si="5"/>
        <v>0.14285714285714285</v>
      </c>
      <c r="W35" s="1502">
        <v>125</v>
      </c>
      <c r="X35" s="1503">
        <v>40</v>
      </c>
      <c r="Y35" s="2513">
        <f t="shared" si="6"/>
        <v>0.32</v>
      </c>
      <c r="Z35" s="1504">
        <v>1182</v>
      </c>
      <c r="AA35" s="1503">
        <v>163</v>
      </c>
      <c r="AB35" s="2509">
        <f t="shared" si="7"/>
        <v>0.13790186125211507</v>
      </c>
      <c r="AC35" s="1507"/>
    </row>
    <row r="36" spans="1:29" s="1516" customFormat="1">
      <c r="A36" s="1508" t="s">
        <v>147</v>
      </c>
      <c r="B36" s="4035"/>
      <c r="C36" s="4038"/>
      <c r="D36" s="1506">
        <v>3</v>
      </c>
      <c r="E36" s="1502">
        <v>147</v>
      </c>
      <c r="F36" s="1503">
        <v>42</v>
      </c>
      <c r="G36" s="2521">
        <f t="shared" si="0"/>
        <v>0.2857142857142857</v>
      </c>
      <c r="H36" s="1504">
        <v>1220</v>
      </c>
      <c r="I36" s="1503">
        <v>124</v>
      </c>
      <c r="J36" s="2517">
        <f t="shared" si="1"/>
        <v>0.10163934426229508</v>
      </c>
      <c r="K36" s="1502">
        <v>122</v>
      </c>
      <c r="L36" s="1503">
        <v>23</v>
      </c>
      <c r="M36" s="2513">
        <f t="shared" si="2"/>
        <v>0.18852459016393441</v>
      </c>
      <c r="N36" s="1504">
        <v>1216</v>
      </c>
      <c r="O36" s="1503">
        <v>132</v>
      </c>
      <c r="P36" s="2517">
        <f t="shared" si="3"/>
        <v>0.10855263157894737</v>
      </c>
      <c r="Q36" s="1502">
        <v>122</v>
      </c>
      <c r="R36" s="1503">
        <v>27</v>
      </c>
      <c r="S36" s="2513">
        <f t="shared" si="4"/>
        <v>0.22131147540983606</v>
      </c>
      <c r="T36" s="1504">
        <v>1163</v>
      </c>
      <c r="U36" s="1503">
        <v>146</v>
      </c>
      <c r="V36" s="2517">
        <f t="shared" si="5"/>
        <v>0.12553740326741186</v>
      </c>
      <c r="W36" s="1502">
        <v>76</v>
      </c>
      <c r="X36" s="1503">
        <v>18</v>
      </c>
      <c r="Y36" s="2513">
        <f t="shared" si="6"/>
        <v>0.23684210526315788</v>
      </c>
      <c r="Z36" s="1504">
        <v>945</v>
      </c>
      <c r="AA36" s="1503">
        <v>117</v>
      </c>
      <c r="AB36" s="2509">
        <f t="shared" si="7"/>
        <v>0.12380952380952381</v>
      </c>
      <c r="AC36" s="1507"/>
    </row>
    <row r="37" spans="1:29" s="1516" customFormat="1">
      <c r="A37" s="1508" t="s">
        <v>147</v>
      </c>
      <c r="B37" s="4035"/>
      <c r="C37" s="4038"/>
      <c r="D37" s="1506">
        <v>4</v>
      </c>
      <c r="E37" s="1502">
        <v>198</v>
      </c>
      <c r="F37" s="1503">
        <v>47</v>
      </c>
      <c r="G37" s="2521">
        <f t="shared" si="0"/>
        <v>0.23737373737373738</v>
      </c>
      <c r="H37" s="1504">
        <v>1237</v>
      </c>
      <c r="I37" s="1503">
        <v>146</v>
      </c>
      <c r="J37" s="2517">
        <f t="shared" si="1"/>
        <v>0.11802748585286985</v>
      </c>
      <c r="K37" s="1502">
        <v>144</v>
      </c>
      <c r="L37" s="1503">
        <v>31</v>
      </c>
      <c r="M37" s="2513">
        <f t="shared" si="2"/>
        <v>0.21527777777777779</v>
      </c>
      <c r="N37" s="1504">
        <v>1209</v>
      </c>
      <c r="O37" s="1503">
        <v>130</v>
      </c>
      <c r="P37" s="2517">
        <f t="shared" si="3"/>
        <v>0.10752688172043011</v>
      </c>
      <c r="Q37" s="1502">
        <v>117</v>
      </c>
      <c r="R37" s="1503">
        <v>28</v>
      </c>
      <c r="S37" s="2513">
        <f t="shared" si="4"/>
        <v>0.23931623931623933</v>
      </c>
      <c r="T37" s="1504">
        <v>1211</v>
      </c>
      <c r="U37" s="1503">
        <v>155</v>
      </c>
      <c r="V37" s="2517">
        <f t="shared" si="5"/>
        <v>0.12799339388934763</v>
      </c>
      <c r="W37" s="1502">
        <v>117</v>
      </c>
      <c r="X37" s="1503">
        <v>16</v>
      </c>
      <c r="Y37" s="2513">
        <f t="shared" si="6"/>
        <v>0.13675213675213677</v>
      </c>
      <c r="Z37" s="1504">
        <v>1157</v>
      </c>
      <c r="AA37" s="1503">
        <v>153</v>
      </c>
      <c r="AB37" s="2509">
        <f t="shared" si="7"/>
        <v>0.13223854796888504</v>
      </c>
      <c r="AC37" s="1507"/>
    </row>
    <row r="38" spans="1:29" s="1516" customFormat="1">
      <c r="A38" s="1508" t="s">
        <v>147</v>
      </c>
      <c r="B38" s="4035"/>
      <c r="C38" s="4038"/>
      <c r="D38" s="1506">
        <v>5</v>
      </c>
      <c r="E38" s="1502">
        <v>162</v>
      </c>
      <c r="F38" s="1503">
        <v>38</v>
      </c>
      <c r="G38" s="2521">
        <f t="shared" si="0"/>
        <v>0.23456790123456789</v>
      </c>
      <c r="H38" s="1504">
        <v>1233</v>
      </c>
      <c r="I38" s="1503">
        <v>130</v>
      </c>
      <c r="J38" s="2517">
        <f t="shared" si="1"/>
        <v>0.10543390105433902</v>
      </c>
      <c r="K38" s="1502">
        <v>189</v>
      </c>
      <c r="L38" s="1503">
        <v>39</v>
      </c>
      <c r="M38" s="2513">
        <f t="shared" si="2"/>
        <v>0.20634920634920634</v>
      </c>
      <c r="N38" s="1504">
        <v>1208</v>
      </c>
      <c r="O38" s="1503">
        <v>143</v>
      </c>
      <c r="P38" s="2517">
        <f t="shared" si="3"/>
        <v>0.1183774834437086</v>
      </c>
      <c r="Q38" s="1502">
        <v>140</v>
      </c>
      <c r="R38" s="1503">
        <v>34</v>
      </c>
      <c r="S38" s="2513">
        <f t="shared" si="4"/>
        <v>0.24285714285714285</v>
      </c>
      <c r="T38" s="1504">
        <v>1204</v>
      </c>
      <c r="U38" s="1503">
        <v>136</v>
      </c>
      <c r="V38" s="2517">
        <f t="shared" si="5"/>
        <v>0.11295681063122924</v>
      </c>
      <c r="W38" s="1502">
        <v>113</v>
      </c>
      <c r="X38" s="1503">
        <v>33</v>
      </c>
      <c r="Y38" s="2513">
        <f t="shared" si="6"/>
        <v>0.29203539823008851</v>
      </c>
      <c r="Z38" s="1504">
        <v>1228</v>
      </c>
      <c r="AA38" s="1503">
        <v>145</v>
      </c>
      <c r="AB38" s="2509">
        <f t="shared" si="7"/>
        <v>0.11807817589576547</v>
      </c>
      <c r="AC38" s="1507"/>
    </row>
    <row r="39" spans="1:29" s="1516" customFormat="1">
      <c r="A39" s="1508" t="s">
        <v>147</v>
      </c>
      <c r="B39" s="4035"/>
      <c r="C39" s="4038"/>
      <c r="D39" s="1506">
        <v>6</v>
      </c>
      <c r="E39" s="1502">
        <v>158</v>
      </c>
      <c r="F39" s="1503">
        <v>30</v>
      </c>
      <c r="G39" s="2521">
        <f t="shared" si="0"/>
        <v>0.189873417721519</v>
      </c>
      <c r="H39" s="1504">
        <v>1122</v>
      </c>
      <c r="I39" s="1503">
        <v>153</v>
      </c>
      <c r="J39" s="2517">
        <f t="shared" si="1"/>
        <v>0.13636363636363635</v>
      </c>
      <c r="K39" s="1502">
        <v>155</v>
      </c>
      <c r="L39" s="1503">
        <v>29</v>
      </c>
      <c r="M39" s="2513">
        <f t="shared" si="2"/>
        <v>0.18709677419354839</v>
      </c>
      <c r="N39" s="1504">
        <v>1201</v>
      </c>
      <c r="O39" s="1503">
        <v>177</v>
      </c>
      <c r="P39" s="2517">
        <f t="shared" si="3"/>
        <v>0.14737718567860117</v>
      </c>
      <c r="Q39" s="1502">
        <v>151</v>
      </c>
      <c r="R39" s="1503">
        <v>43</v>
      </c>
      <c r="S39" s="2513">
        <f t="shared" si="4"/>
        <v>0.28476821192052981</v>
      </c>
      <c r="T39" s="1504">
        <v>1217</v>
      </c>
      <c r="U39" s="1503">
        <v>213</v>
      </c>
      <c r="V39" s="2517">
        <f t="shared" si="5"/>
        <v>0.17502054231717337</v>
      </c>
      <c r="W39" s="1502">
        <v>114</v>
      </c>
      <c r="X39" s="1503">
        <v>33</v>
      </c>
      <c r="Y39" s="2513">
        <f t="shared" si="6"/>
        <v>0.28947368421052633</v>
      </c>
      <c r="Z39" s="1504">
        <v>1180</v>
      </c>
      <c r="AA39" s="1503">
        <v>182</v>
      </c>
      <c r="AB39" s="2509">
        <f t="shared" si="7"/>
        <v>0.15423728813559323</v>
      </c>
      <c r="AC39" s="1507"/>
    </row>
    <row r="40" spans="1:29" s="1516" customFormat="1">
      <c r="A40" s="1508" t="s">
        <v>147</v>
      </c>
      <c r="B40" s="4035"/>
      <c r="C40" s="4038"/>
      <c r="D40" s="1506">
        <v>7</v>
      </c>
      <c r="E40" s="1502">
        <v>140</v>
      </c>
      <c r="F40" s="1503">
        <v>38</v>
      </c>
      <c r="G40" s="2521">
        <f t="shared" si="0"/>
        <v>0.27142857142857141</v>
      </c>
      <c r="H40" s="1504">
        <v>1232</v>
      </c>
      <c r="I40" s="1503">
        <v>216</v>
      </c>
      <c r="J40" s="2517">
        <f t="shared" si="1"/>
        <v>0.17532467532467533</v>
      </c>
      <c r="K40" s="1502">
        <v>155</v>
      </c>
      <c r="L40" s="1503">
        <v>49</v>
      </c>
      <c r="M40" s="2513">
        <f t="shared" si="2"/>
        <v>0.31612903225806449</v>
      </c>
      <c r="N40" s="1504">
        <v>1134</v>
      </c>
      <c r="O40" s="1503">
        <v>185</v>
      </c>
      <c r="P40" s="2517">
        <f t="shared" si="3"/>
        <v>0.16313932980599646</v>
      </c>
      <c r="Q40" s="1502">
        <v>155</v>
      </c>
      <c r="R40" s="1503">
        <v>43</v>
      </c>
      <c r="S40" s="2513">
        <f t="shared" si="4"/>
        <v>0.27741935483870966</v>
      </c>
      <c r="T40" s="1504">
        <v>1171</v>
      </c>
      <c r="U40" s="1503">
        <v>186</v>
      </c>
      <c r="V40" s="2517">
        <f t="shared" si="5"/>
        <v>0.15883859948761742</v>
      </c>
      <c r="W40" s="1502">
        <v>152</v>
      </c>
      <c r="X40" s="1503">
        <v>53</v>
      </c>
      <c r="Y40" s="2513">
        <f t="shared" si="6"/>
        <v>0.34868421052631576</v>
      </c>
      <c r="Z40" s="1504">
        <v>1201</v>
      </c>
      <c r="AA40" s="1503">
        <v>215</v>
      </c>
      <c r="AB40" s="2509">
        <f t="shared" si="7"/>
        <v>0.17901748542880933</v>
      </c>
      <c r="AC40" s="1507"/>
    </row>
    <row r="41" spans="1:29" s="1516" customFormat="1">
      <c r="A41" s="1508" t="s">
        <v>147</v>
      </c>
      <c r="B41" s="4035"/>
      <c r="C41" s="4038"/>
      <c r="D41" s="1506">
        <v>8</v>
      </c>
      <c r="E41" s="1502">
        <v>133</v>
      </c>
      <c r="F41" s="1503">
        <v>29</v>
      </c>
      <c r="G41" s="2521">
        <f t="shared" si="0"/>
        <v>0.21804511278195488</v>
      </c>
      <c r="H41" s="1504">
        <v>1022</v>
      </c>
      <c r="I41" s="1503">
        <v>148</v>
      </c>
      <c r="J41" s="2517">
        <f t="shared" si="1"/>
        <v>0.14481409001956946</v>
      </c>
      <c r="K41" s="1502">
        <v>124</v>
      </c>
      <c r="L41" s="1503">
        <v>23</v>
      </c>
      <c r="M41" s="2513">
        <f t="shared" si="2"/>
        <v>0.18548387096774194</v>
      </c>
      <c r="N41" s="1504">
        <v>1091</v>
      </c>
      <c r="O41" s="1503">
        <v>162</v>
      </c>
      <c r="P41" s="2517">
        <f t="shared" si="3"/>
        <v>0.14848762603116408</v>
      </c>
      <c r="Q41" s="1502">
        <v>128</v>
      </c>
      <c r="R41" s="1503">
        <v>28</v>
      </c>
      <c r="S41" s="2513">
        <f t="shared" si="4"/>
        <v>0.21875</v>
      </c>
      <c r="T41" s="1504">
        <v>1075</v>
      </c>
      <c r="U41" s="1503">
        <v>154</v>
      </c>
      <c r="V41" s="2517">
        <f t="shared" si="5"/>
        <v>0.14325581395348838</v>
      </c>
      <c r="W41" s="1502">
        <v>136</v>
      </c>
      <c r="X41" s="1503">
        <v>34</v>
      </c>
      <c r="Y41" s="2513">
        <f t="shared" si="6"/>
        <v>0.25</v>
      </c>
      <c r="Z41" s="1504">
        <v>1119</v>
      </c>
      <c r="AA41" s="1503">
        <v>156</v>
      </c>
      <c r="AB41" s="2509">
        <f t="shared" si="7"/>
        <v>0.13941018766756033</v>
      </c>
      <c r="AC41" s="1507"/>
    </row>
    <row r="42" spans="1:29" s="1516" customFormat="1">
      <c r="A42" s="1508" t="s">
        <v>147</v>
      </c>
      <c r="B42" s="4035"/>
      <c r="C42" s="4038"/>
      <c r="D42" s="1506">
        <v>9</v>
      </c>
      <c r="E42" s="1502">
        <v>167</v>
      </c>
      <c r="F42" s="1503">
        <v>49</v>
      </c>
      <c r="G42" s="2521">
        <f t="shared" si="0"/>
        <v>0.29341317365269459</v>
      </c>
      <c r="H42" s="1504">
        <v>1221</v>
      </c>
      <c r="I42" s="1503">
        <v>271</v>
      </c>
      <c r="J42" s="2517">
        <f t="shared" si="1"/>
        <v>0.22194922194922195</v>
      </c>
      <c r="K42" s="1502">
        <v>150</v>
      </c>
      <c r="L42" s="1503">
        <v>39</v>
      </c>
      <c r="M42" s="2513">
        <f t="shared" si="2"/>
        <v>0.26</v>
      </c>
      <c r="N42" s="1504">
        <v>1194</v>
      </c>
      <c r="O42" s="1503">
        <v>247</v>
      </c>
      <c r="P42" s="2517">
        <f t="shared" si="3"/>
        <v>0.20686767169179229</v>
      </c>
      <c r="Q42" s="1502">
        <v>162</v>
      </c>
      <c r="R42" s="1503">
        <v>59</v>
      </c>
      <c r="S42" s="2513">
        <f t="shared" si="4"/>
        <v>0.36419753086419754</v>
      </c>
      <c r="T42" s="1504">
        <v>1207</v>
      </c>
      <c r="U42" s="1503">
        <v>226</v>
      </c>
      <c r="V42" s="2517">
        <f t="shared" si="5"/>
        <v>0.18724109362054681</v>
      </c>
      <c r="W42" s="1502">
        <v>147</v>
      </c>
      <c r="X42" s="1503">
        <v>47</v>
      </c>
      <c r="Y42" s="2513">
        <f t="shared" si="6"/>
        <v>0.31972789115646261</v>
      </c>
      <c r="Z42" s="1504">
        <v>1185</v>
      </c>
      <c r="AA42" s="1503">
        <v>231</v>
      </c>
      <c r="AB42" s="2509">
        <f t="shared" si="7"/>
        <v>0.19493670886075951</v>
      </c>
      <c r="AC42" s="1507"/>
    </row>
    <row r="43" spans="1:29" s="1516" customFormat="1">
      <c r="A43" s="1508" t="s">
        <v>147</v>
      </c>
      <c r="B43" s="4035"/>
      <c r="C43" s="4038"/>
      <c r="D43" s="1506">
        <v>10</v>
      </c>
      <c r="E43" s="1502">
        <v>119</v>
      </c>
      <c r="F43" s="1503">
        <v>47</v>
      </c>
      <c r="G43" s="2521">
        <f t="shared" si="0"/>
        <v>0.3949579831932773</v>
      </c>
      <c r="H43" s="1504">
        <v>1132</v>
      </c>
      <c r="I43" s="1503">
        <v>240</v>
      </c>
      <c r="J43" s="2517">
        <f t="shared" si="1"/>
        <v>0.21201413427561838</v>
      </c>
      <c r="K43" s="1502">
        <v>145</v>
      </c>
      <c r="L43" s="1503">
        <v>57</v>
      </c>
      <c r="M43" s="2513">
        <f t="shared" si="2"/>
        <v>0.39310344827586208</v>
      </c>
      <c r="N43" s="1504">
        <v>1154</v>
      </c>
      <c r="O43" s="1503">
        <v>248</v>
      </c>
      <c r="P43" s="2517">
        <f t="shared" si="3"/>
        <v>0.21490467937608318</v>
      </c>
      <c r="Q43" s="1502">
        <v>120</v>
      </c>
      <c r="R43" s="1503">
        <v>27</v>
      </c>
      <c r="S43" s="2513">
        <f t="shared" si="4"/>
        <v>0.22500000000000001</v>
      </c>
      <c r="T43" s="1504">
        <v>1075</v>
      </c>
      <c r="U43" s="1503">
        <v>193</v>
      </c>
      <c r="V43" s="2517">
        <f t="shared" si="5"/>
        <v>0.17953488372093024</v>
      </c>
      <c r="W43" s="1502">
        <v>128</v>
      </c>
      <c r="X43" s="1503">
        <v>46</v>
      </c>
      <c r="Y43" s="2513">
        <f t="shared" si="6"/>
        <v>0.359375</v>
      </c>
      <c r="Z43" s="1504">
        <v>1109</v>
      </c>
      <c r="AA43" s="1503">
        <v>225</v>
      </c>
      <c r="AB43" s="2509">
        <f t="shared" si="7"/>
        <v>0.20288548241659152</v>
      </c>
      <c r="AC43" s="1507"/>
    </row>
    <row r="44" spans="1:29" s="1516" customFormat="1">
      <c r="A44" s="1508" t="s">
        <v>147</v>
      </c>
      <c r="B44" s="4035"/>
      <c r="C44" s="4038"/>
      <c r="D44" s="1506">
        <v>11</v>
      </c>
      <c r="E44" s="1502">
        <v>128</v>
      </c>
      <c r="F44" s="1503">
        <v>37</v>
      </c>
      <c r="G44" s="2521">
        <f t="shared" si="0"/>
        <v>0.2890625</v>
      </c>
      <c r="H44" s="1504">
        <v>1028</v>
      </c>
      <c r="I44" s="1503">
        <v>206</v>
      </c>
      <c r="J44" s="2517">
        <f t="shared" si="1"/>
        <v>0.20038910505836577</v>
      </c>
      <c r="K44" s="1502">
        <v>97</v>
      </c>
      <c r="L44" s="1503">
        <v>32</v>
      </c>
      <c r="M44" s="2513">
        <f t="shared" si="2"/>
        <v>0.32989690721649484</v>
      </c>
      <c r="N44" s="1504">
        <v>1029</v>
      </c>
      <c r="O44" s="1503">
        <v>204</v>
      </c>
      <c r="P44" s="2517">
        <f t="shared" si="3"/>
        <v>0.19825072886297376</v>
      </c>
      <c r="Q44" s="1502">
        <v>127</v>
      </c>
      <c r="R44" s="1503">
        <v>50</v>
      </c>
      <c r="S44" s="2513">
        <f t="shared" si="4"/>
        <v>0.39370078740157483</v>
      </c>
      <c r="T44" s="1504">
        <v>1106</v>
      </c>
      <c r="U44" s="1503">
        <v>298</v>
      </c>
      <c r="V44" s="2517">
        <f t="shared" si="5"/>
        <v>0.26943942133815552</v>
      </c>
      <c r="W44" s="1502">
        <v>116</v>
      </c>
      <c r="X44" s="1503">
        <v>44</v>
      </c>
      <c r="Y44" s="2513">
        <f t="shared" si="6"/>
        <v>0.37931034482758619</v>
      </c>
      <c r="Z44" s="1504">
        <v>1045</v>
      </c>
      <c r="AA44" s="1503">
        <v>254</v>
      </c>
      <c r="AB44" s="2509">
        <f t="shared" si="7"/>
        <v>0.24306220095693781</v>
      </c>
      <c r="AC44" s="1507"/>
    </row>
    <row r="45" spans="1:29" s="1516" customFormat="1">
      <c r="A45" s="1508" t="s">
        <v>147</v>
      </c>
      <c r="B45" s="4035"/>
      <c r="C45" s="4039"/>
      <c r="D45" s="1506">
        <v>12</v>
      </c>
      <c r="E45" s="1502">
        <v>103</v>
      </c>
      <c r="F45" s="1503">
        <v>26</v>
      </c>
      <c r="G45" s="2521">
        <f t="shared" si="0"/>
        <v>0.25242718446601942</v>
      </c>
      <c r="H45" s="1504">
        <v>927</v>
      </c>
      <c r="I45" s="1503">
        <v>151</v>
      </c>
      <c r="J45" s="2517">
        <f t="shared" si="1"/>
        <v>0.16289104638619201</v>
      </c>
      <c r="K45" s="1502">
        <v>115</v>
      </c>
      <c r="L45" s="1503">
        <v>28</v>
      </c>
      <c r="M45" s="2513">
        <f t="shared" si="2"/>
        <v>0.24347826086956523</v>
      </c>
      <c r="N45" s="1504">
        <v>932</v>
      </c>
      <c r="O45" s="1503">
        <v>147</v>
      </c>
      <c r="P45" s="2517">
        <f t="shared" si="3"/>
        <v>0.15772532188841201</v>
      </c>
      <c r="Q45" s="1502">
        <v>85</v>
      </c>
      <c r="R45" s="1503">
        <v>29</v>
      </c>
      <c r="S45" s="2513">
        <f t="shared" si="4"/>
        <v>0.3411764705882353</v>
      </c>
      <c r="T45" s="1504">
        <v>957</v>
      </c>
      <c r="U45" s="1503">
        <v>206</v>
      </c>
      <c r="V45" s="2517">
        <f t="shared" si="5"/>
        <v>0.21525600835945663</v>
      </c>
      <c r="W45" s="1502">
        <v>108</v>
      </c>
      <c r="X45" s="1503">
        <v>27</v>
      </c>
      <c r="Y45" s="2513">
        <f t="shared" si="6"/>
        <v>0.25</v>
      </c>
      <c r="Z45" s="1504">
        <v>966</v>
      </c>
      <c r="AA45" s="1503">
        <v>201</v>
      </c>
      <c r="AB45" s="2509">
        <f t="shared" si="7"/>
        <v>0.20807453416149069</v>
      </c>
      <c r="AC45" s="1507"/>
    </row>
    <row r="46" spans="1:29" s="1516" customFormat="1">
      <c r="A46" s="1509" t="s">
        <v>147</v>
      </c>
      <c r="B46" s="4035"/>
      <c r="C46" s="4031" t="s">
        <v>1344</v>
      </c>
      <c r="D46" s="1510" t="s">
        <v>107</v>
      </c>
      <c r="E46" s="1511">
        <v>171</v>
      </c>
      <c r="F46" s="1512">
        <v>51</v>
      </c>
      <c r="G46" s="2522">
        <f t="shared" si="0"/>
        <v>0.2982456140350877</v>
      </c>
      <c r="H46" s="1513">
        <v>898</v>
      </c>
      <c r="I46" s="1512">
        <v>141</v>
      </c>
      <c r="J46" s="2518">
        <f t="shared" si="1"/>
        <v>0.15701559020044542</v>
      </c>
      <c r="K46" s="1511">
        <v>231</v>
      </c>
      <c r="L46" s="1512">
        <v>70</v>
      </c>
      <c r="M46" s="2514">
        <f t="shared" si="2"/>
        <v>0.30303030303030304</v>
      </c>
      <c r="N46" s="1513">
        <v>1190</v>
      </c>
      <c r="O46" s="1512">
        <v>189</v>
      </c>
      <c r="P46" s="2518">
        <f t="shared" si="3"/>
        <v>0.1588235294117647</v>
      </c>
      <c r="Q46" s="1511">
        <v>229</v>
      </c>
      <c r="R46" s="1512">
        <v>61</v>
      </c>
      <c r="S46" s="2514">
        <f t="shared" si="4"/>
        <v>0.26637554585152839</v>
      </c>
      <c r="T46" s="1513">
        <v>1165</v>
      </c>
      <c r="U46" s="1512">
        <v>200</v>
      </c>
      <c r="V46" s="2518">
        <f t="shared" si="5"/>
        <v>0.17167381974248927</v>
      </c>
      <c r="W46" s="1511">
        <v>196</v>
      </c>
      <c r="X46" s="1512">
        <v>70</v>
      </c>
      <c r="Y46" s="2514">
        <f t="shared" si="6"/>
        <v>0.35714285714285715</v>
      </c>
      <c r="Z46" s="1513">
        <v>1152</v>
      </c>
      <c r="AA46" s="1512">
        <v>181</v>
      </c>
      <c r="AB46" s="2510">
        <f t="shared" si="7"/>
        <v>0.15711805555555555</v>
      </c>
      <c r="AC46" s="1507"/>
    </row>
    <row r="47" spans="1:29" s="1516" customFormat="1">
      <c r="A47" s="1509" t="s">
        <v>147</v>
      </c>
      <c r="B47" s="4035"/>
      <c r="C47" s="4032"/>
      <c r="D47" s="1514">
        <v>1</v>
      </c>
      <c r="E47" s="1511">
        <v>245</v>
      </c>
      <c r="F47" s="1512">
        <v>75</v>
      </c>
      <c r="G47" s="2522">
        <f t="shared" si="0"/>
        <v>0.30612244897959184</v>
      </c>
      <c r="H47" s="1513">
        <v>1316</v>
      </c>
      <c r="I47" s="1512">
        <v>175</v>
      </c>
      <c r="J47" s="2518">
        <f t="shared" si="1"/>
        <v>0.13297872340425532</v>
      </c>
      <c r="K47" s="1511">
        <v>177</v>
      </c>
      <c r="L47" s="1512">
        <v>40</v>
      </c>
      <c r="M47" s="2514">
        <f t="shared" si="2"/>
        <v>0.22598870056497175</v>
      </c>
      <c r="N47" s="1513">
        <v>901</v>
      </c>
      <c r="O47" s="1512">
        <v>122</v>
      </c>
      <c r="P47" s="2518">
        <f t="shared" si="3"/>
        <v>0.13540510543840178</v>
      </c>
      <c r="Q47" s="1511">
        <v>226</v>
      </c>
      <c r="R47" s="1512">
        <v>56</v>
      </c>
      <c r="S47" s="2514">
        <f t="shared" si="4"/>
        <v>0.24778761061946902</v>
      </c>
      <c r="T47" s="1513">
        <v>1229</v>
      </c>
      <c r="U47" s="1512">
        <v>200</v>
      </c>
      <c r="V47" s="2518">
        <f t="shared" si="5"/>
        <v>0.16273393002441008</v>
      </c>
      <c r="W47" s="1511">
        <v>234</v>
      </c>
      <c r="X47" s="1512">
        <v>51</v>
      </c>
      <c r="Y47" s="2514">
        <f t="shared" si="6"/>
        <v>0.21794871794871795</v>
      </c>
      <c r="Z47" s="1513">
        <v>1158</v>
      </c>
      <c r="AA47" s="1512">
        <v>162</v>
      </c>
      <c r="AB47" s="2510">
        <f t="shared" si="7"/>
        <v>0.13989637305699482</v>
      </c>
      <c r="AC47" s="1507"/>
    </row>
    <row r="48" spans="1:29" s="1516" customFormat="1">
      <c r="A48" s="1509" t="s">
        <v>147</v>
      </c>
      <c r="B48" s="4035"/>
      <c r="C48" s="4032"/>
      <c r="D48" s="1514">
        <v>2</v>
      </c>
      <c r="E48" s="1511">
        <v>246</v>
      </c>
      <c r="F48" s="1512">
        <v>57</v>
      </c>
      <c r="G48" s="2522">
        <f t="shared" si="0"/>
        <v>0.23170731707317074</v>
      </c>
      <c r="H48" s="1513">
        <v>1267</v>
      </c>
      <c r="I48" s="1512">
        <v>149</v>
      </c>
      <c r="J48" s="2518">
        <f t="shared" si="1"/>
        <v>0.11760063141278611</v>
      </c>
      <c r="K48" s="1511">
        <v>238</v>
      </c>
      <c r="L48" s="1512">
        <v>65</v>
      </c>
      <c r="M48" s="2514">
        <f t="shared" si="2"/>
        <v>0.27310924369747897</v>
      </c>
      <c r="N48" s="1513">
        <v>1279</v>
      </c>
      <c r="O48" s="1512">
        <v>151</v>
      </c>
      <c r="P48" s="2518">
        <f t="shared" si="3"/>
        <v>0.11806098514464425</v>
      </c>
      <c r="Q48" s="1511">
        <v>175</v>
      </c>
      <c r="R48" s="1512">
        <v>39</v>
      </c>
      <c r="S48" s="2514">
        <f t="shared" si="4"/>
        <v>0.22285714285714286</v>
      </c>
      <c r="T48" s="1513">
        <v>894</v>
      </c>
      <c r="U48" s="1512">
        <v>120</v>
      </c>
      <c r="V48" s="2518">
        <f t="shared" si="5"/>
        <v>0.13422818791946309</v>
      </c>
      <c r="W48" s="1511">
        <v>234</v>
      </c>
      <c r="X48" s="1512">
        <v>50</v>
      </c>
      <c r="Y48" s="2514">
        <f t="shared" si="6"/>
        <v>0.21367521367521367</v>
      </c>
      <c r="Z48" s="1513">
        <v>1207</v>
      </c>
      <c r="AA48" s="1512">
        <v>140</v>
      </c>
      <c r="AB48" s="2510">
        <f t="shared" si="7"/>
        <v>0.115990057995029</v>
      </c>
      <c r="AC48" s="1507"/>
    </row>
    <row r="49" spans="1:29" s="1516" customFormat="1">
      <c r="A49" s="1509" t="s">
        <v>147</v>
      </c>
      <c r="B49" s="4035"/>
      <c r="C49" s="4032"/>
      <c r="D49" s="1515">
        <v>3</v>
      </c>
      <c r="E49" s="1511">
        <v>251</v>
      </c>
      <c r="F49" s="1512">
        <v>68</v>
      </c>
      <c r="G49" s="2522">
        <f t="shared" si="0"/>
        <v>0.27091633466135456</v>
      </c>
      <c r="H49" s="1513">
        <v>1199</v>
      </c>
      <c r="I49" s="1512">
        <v>123</v>
      </c>
      <c r="J49" s="2518">
        <f t="shared" si="1"/>
        <v>0.10258548790658882</v>
      </c>
      <c r="K49" s="1511">
        <v>230</v>
      </c>
      <c r="L49" s="1512">
        <v>53</v>
      </c>
      <c r="M49" s="2514">
        <f t="shared" si="2"/>
        <v>0.23043478260869565</v>
      </c>
      <c r="N49" s="1513">
        <v>1259</v>
      </c>
      <c r="O49" s="1512">
        <v>127</v>
      </c>
      <c r="P49" s="2518">
        <f t="shared" si="3"/>
        <v>0.10087370929308975</v>
      </c>
      <c r="Q49" s="1511">
        <v>227</v>
      </c>
      <c r="R49" s="1512">
        <v>55</v>
      </c>
      <c r="S49" s="2514">
        <f t="shared" si="4"/>
        <v>0.24229074889867841</v>
      </c>
      <c r="T49" s="1513">
        <v>1262</v>
      </c>
      <c r="U49" s="1512">
        <v>138</v>
      </c>
      <c r="V49" s="2518">
        <f t="shared" si="5"/>
        <v>0.10935023771790808</v>
      </c>
      <c r="W49" s="1511">
        <v>172</v>
      </c>
      <c r="X49" s="1512">
        <v>35</v>
      </c>
      <c r="Y49" s="2514">
        <f t="shared" si="6"/>
        <v>0.20348837209302326</v>
      </c>
      <c r="Z49" s="1513">
        <v>872</v>
      </c>
      <c r="AA49" s="1512">
        <v>96</v>
      </c>
      <c r="AB49" s="2510">
        <f t="shared" si="7"/>
        <v>0.11009174311926606</v>
      </c>
      <c r="AC49" s="1507"/>
    </row>
    <row r="50" spans="1:29" s="1516" customFormat="1">
      <c r="A50" s="1509" t="s">
        <v>147</v>
      </c>
      <c r="B50" s="4035"/>
      <c r="C50" s="4032"/>
      <c r="D50" s="1515">
        <v>4</v>
      </c>
      <c r="E50" s="1511">
        <v>271</v>
      </c>
      <c r="F50" s="1512">
        <v>58</v>
      </c>
      <c r="G50" s="2522">
        <f t="shared" si="0"/>
        <v>0.2140221402214022</v>
      </c>
      <c r="H50" s="1513">
        <v>1179</v>
      </c>
      <c r="I50" s="1512">
        <v>128</v>
      </c>
      <c r="J50" s="2518">
        <f t="shared" si="1"/>
        <v>0.1085665818490246</v>
      </c>
      <c r="K50" s="1511">
        <v>245</v>
      </c>
      <c r="L50" s="1512">
        <v>55</v>
      </c>
      <c r="M50" s="2514">
        <f t="shared" si="2"/>
        <v>0.22448979591836735</v>
      </c>
      <c r="N50" s="1513">
        <v>1192</v>
      </c>
      <c r="O50" s="1512">
        <v>108</v>
      </c>
      <c r="P50" s="2518">
        <f t="shared" si="3"/>
        <v>9.0604026845637578E-2</v>
      </c>
      <c r="Q50" s="1511">
        <v>222</v>
      </c>
      <c r="R50" s="1512">
        <v>51</v>
      </c>
      <c r="S50" s="2514">
        <f t="shared" si="4"/>
        <v>0.22972972972972974</v>
      </c>
      <c r="T50" s="1513">
        <v>1221</v>
      </c>
      <c r="U50" s="1512">
        <v>132</v>
      </c>
      <c r="V50" s="2518">
        <f t="shared" si="5"/>
        <v>0.10810810810810811</v>
      </c>
      <c r="W50" s="1511">
        <v>216</v>
      </c>
      <c r="X50" s="1512">
        <v>58</v>
      </c>
      <c r="Y50" s="2514">
        <f t="shared" si="6"/>
        <v>0.26851851851851855</v>
      </c>
      <c r="Z50" s="1513">
        <v>1217</v>
      </c>
      <c r="AA50" s="1512">
        <v>137</v>
      </c>
      <c r="AB50" s="2510">
        <f t="shared" si="7"/>
        <v>0.11257189811010682</v>
      </c>
      <c r="AC50" s="1507"/>
    </row>
    <row r="51" spans="1:29" s="1516" customFormat="1">
      <c r="A51" s="1509" t="s">
        <v>147</v>
      </c>
      <c r="B51" s="4035"/>
      <c r="C51" s="4032"/>
      <c r="D51" s="1515">
        <v>5</v>
      </c>
      <c r="E51" s="1511">
        <v>287</v>
      </c>
      <c r="F51" s="1512">
        <v>45</v>
      </c>
      <c r="G51" s="2522">
        <f t="shared" si="0"/>
        <v>0.156794425087108</v>
      </c>
      <c r="H51" s="1513">
        <v>1154</v>
      </c>
      <c r="I51" s="1512">
        <v>104</v>
      </c>
      <c r="J51" s="2518">
        <f t="shared" si="1"/>
        <v>9.0121317157712308E-2</v>
      </c>
      <c r="K51" s="1511">
        <v>252</v>
      </c>
      <c r="L51" s="1512">
        <v>53</v>
      </c>
      <c r="M51" s="2514">
        <f t="shared" si="2"/>
        <v>0.21031746031746032</v>
      </c>
      <c r="N51" s="1513">
        <v>1158</v>
      </c>
      <c r="O51" s="1512">
        <v>118</v>
      </c>
      <c r="P51" s="2518">
        <f t="shared" si="3"/>
        <v>0.10189982728842832</v>
      </c>
      <c r="Q51" s="1511">
        <v>228</v>
      </c>
      <c r="R51" s="1512">
        <v>53</v>
      </c>
      <c r="S51" s="2514">
        <f t="shared" si="4"/>
        <v>0.23245614035087719</v>
      </c>
      <c r="T51" s="1513">
        <v>1133</v>
      </c>
      <c r="U51" s="1512">
        <v>125</v>
      </c>
      <c r="V51" s="2518">
        <f t="shared" si="5"/>
        <v>0.11032656663724624</v>
      </c>
      <c r="W51" s="1511">
        <v>214</v>
      </c>
      <c r="X51" s="1512">
        <v>36</v>
      </c>
      <c r="Y51" s="2514">
        <f t="shared" si="6"/>
        <v>0.16822429906542055</v>
      </c>
      <c r="Z51" s="1513">
        <v>1171</v>
      </c>
      <c r="AA51" s="1512">
        <v>116</v>
      </c>
      <c r="AB51" s="2510">
        <f t="shared" si="7"/>
        <v>9.9060631938514096E-2</v>
      </c>
      <c r="AC51" s="1507"/>
    </row>
    <row r="52" spans="1:29" s="1516" customFormat="1">
      <c r="A52" s="1509" t="s">
        <v>147</v>
      </c>
      <c r="B52" s="4035"/>
      <c r="C52" s="4032"/>
      <c r="D52" s="1515">
        <v>6</v>
      </c>
      <c r="E52" s="1511">
        <v>227</v>
      </c>
      <c r="F52" s="1512">
        <v>62</v>
      </c>
      <c r="G52" s="2522">
        <f t="shared" si="0"/>
        <v>0.27312775330396477</v>
      </c>
      <c r="H52" s="1513">
        <v>964</v>
      </c>
      <c r="I52" s="1512">
        <v>121</v>
      </c>
      <c r="J52" s="2518">
        <f t="shared" si="1"/>
        <v>0.12551867219917012</v>
      </c>
      <c r="K52" s="1511">
        <v>227</v>
      </c>
      <c r="L52" s="1512">
        <v>44</v>
      </c>
      <c r="M52" s="2514">
        <f t="shared" si="2"/>
        <v>0.19383259911894274</v>
      </c>
      <c r="N52" s="1513">
        <v>1000</v>
      </c>
      <c r="O52" s="1512">
        <v>91</v>
      </c>
      <c r="P52" s="2518">
        <f t="shared" si="3"/>
        <v>9.0999999999999998E-2</v>
      </c>
      <c r="Q52" s="1511">
        <v>237</v>
      </c>
      <c r="R52" s="1512">
        <v>55</v>
      </c>
      <c r="S52" s="2514">
        <f t="shared" si="4"/>
        <v>0.2320675105485232</v>
      </c>
      <c r="T52" s="1513">
        <v>1026</v>
      </c>
      <c r="U52" s="1512">
        <v>118</v>
      </c>
      <c r="V52" s="2518">
        <f t="shared" si="5"/>
        <v>0.11500974658869395</v>
      </c>
      <c r="W52" s="1511">
        <v>223</v>
      </c>
      <c r="X52" s="1512">
        <v>61</v>
      </c>
      <c r="Y52" s="2514">
        <f t="shared" si="6"/>
        <v>0.273542600896861</v>
      </c>
      <c r="Z52" s="1513">
        <v>923</v>
      </c>
      <c r="AA52" s="1512">
        <v>122</v>
      </c>
      <c r="AB52" s="2510">
        <f t="shared" si="7"/>
        <v>0.13217768147345613</v>
      </c>
      <c r="AC52" s="1507"/>
    </row>
    <row r="53" spans="1:29" s="1516" customFormat="1">
      <c r="A53" s="1509" t="s">
        <v>147</v>
      </c>
      <c r="B53" s="4035"/>
      <c r="C53" s="4032"/>
      <c r="D53" s="1515">
        <v>7</v>
      </c>
      <c r="E53" s="1511">
        <v>239</v>
      </c>
      <c r="F53" s="1512">
        <v>52</v>
      </c>
      <c r="G53" s="2522">
        <f t="shared" si="0"/>
        <v>0.21757322175732219</v>
      </c>
      <c r="H53" s="1513">
        <v>880</v>
      </c>
      <c r="I53" s="1512">
        <v>128</v>
      </c>
      <c r="J53" s="2518">
        <f t="shared" si="1"/>
        <v>0.14545454545454545</v>
      </c>
      <c r="K53" s="1511">
        <v>219</v>
      </c>
      <c r="L53" s="1512">
        <v>49</v>
      </c>
      <c r="M53" s="2514">
        <f t="shared" si="2"/>
        <v>0.22374429223744291</v>
      </c>
      <c r="N53" s="1513">
        <v>946</v>
      </c>
      <c r="O53" s="1512">
        <v>110</v>
      </c>
      <c r="P53" s="2518">
        <f t="shared" si="3"/>
        <v>0.11627906976744186</v>
      </c>
      <c r="Q53" s="1511">
        <v>212</v>
      </c>
      <c r="R53" s="1512">
        <v>41</v>
      </c>
      <c r="S53" s="2514">
        <f t="shared" si="4"/>
        <v>0.19339622641509435</v>
      </c>
      <c r="T53" s="1513">
        <v>962</v>
      </c>
      <c r="U53" s="1512">
        <v>103</v>
      </c>
      <c r="V53" s="2518">
        <f t="shared" si="5"/>
        <v>0.10706860706860707</v>
      </c>
      <c r="W53" s="1511">
        <v>199</v>
      </c>
      <c r="X53" s="1512">
        <v>63</v>
      </c>
      <c r="Y53" s="2514">
        <f t="shared" si="6"/>
        <v>0.3165829145728643</v>
      </c>
      <c r="Z53" s="1513">
        <v>942</v>
      </c>
      <c r="AA53" s="1512">
        <v>156</v>
      </c>
      <c r="AB53" s="2510">
        <f t="shared" si="7"/>
        <v>0.16560509554140126</v>
      </c>
      <c r="AC53" s="1507"/>
    </row>
    <row r="54" spans="1:29" s="1516" customFormat="1">
      <c r="A54" s="1509" t="s">
        <v>147</v>
      </c>
      <c r="B54" s="4035"/>
      <c r="C54" s="4032"/>
      <c r="D54" s="1515">
        <v>8</v>
      </c>
      <c r="E54" s="1511">
        <v>205</v>
      </c>
      <c r="F54" s="1512">
        <v>42</v>
      </c>
      <c r="G54" s="2522">
        <f t="shared" si="0"/>
        <v>0.20487804878048779</v>
      </c>
      <c r="H54" s="1513">
        <v>838</v>
      </c>
      <c r="I54" s="1512">
        <v>97</v>
      </c>
      <c r="J54" s="2518">
        <f t="shared" si="1"/>
        <v>0.11575178997613365</v>
      </c>
      <c r="K54" s="1511">
        <v>211</v>
      </c>
      <c r="L54" s="1512">
        <v>35</v>
      </c>
      <c r="M54" s="2514">
        <f t="shared" si="2"/>
        <v>0.16587677725118483</v>
      </c>
      <c r="N54" s="1513">
        <v>851</v>
      </c>
      <c r="O54" s="1512">
        <v>109</v>
      </c>
      <c r="P54" s="2518">
        <f t="shared" si="3"/>
        <v>0.12808460634547592</v>
      </c>
      <c r="Q54" s="1511">
        <v>207</v>
      </c>
      <c r="R54" s="1512">
        <v>41</v>
      </c>
      <c r="S54" s="2514">
        <f t="shared" si="4"/>
        <v>0.19806763285024154</v>
      </c>
      <c r="T54" s="1513">
        <v>899</v>
      </c>
      <c r="U54" s="1512">
        <v>92</v>
      </c>
      <c r="V54" s="2518">
        <f t="shared" si="5"/>
        <v>0.10233592880978866</v>
      </c>
      <c r="W54" s="1511">
        <v>194</v>
      </c>
      <c r="X54" s="1512">
        <v>53</v>
      </c>
      <c r="Y54" s="2514">
        <f t="shared" si="6"/>
        <v>0.27319587628865977</v>
      </c>
      <c r="Z54" s="1513">
        <v>925</v>
      </c>
      <c r="AA54" s="1512">
        <v>127</v>
      </c>
      <c r="AB54" s="2510">
        <f t="shared" si="7"/>
        <v>0.13729729729729731</v>
      </c>
      <c r="AC54" s="1507"/>
    </row>
    <row r="55" spans="1:29" s="1516" customFormat="1">
      <c r="A55" s="1509" t="s">
        <v>147</v>
      </c>
      <c r="B55" s="4035"/>
      <c r="C55" s="4032"/>
      <c r="D55" s="1515">
        <v>9</v>
      </c>
      <c r="E55" s="1511">
        <v>219</v>
      </c>
      <c r="F55" s="1512">
        <v>73</v>
      </c>
      <c r="G55" s="2522">
        <f t="shared" si="0"/>
        <v>0.33333333333333331</v>
      </c>
      <c r="H55" s="1513">
        <v>1058</v>
      </c>
      <c r="I55" s="1512">
        <v>226</v>
      </c>
      <c r="J55" s="2518">
        <f t="shared" si="1"/>
        <v>0.21361058601134217</v>
      </c>
      <c r="K55" s="1511">
        <v>207</v>
      </c>
      <c r="L55" s="1512">
        <v>48</v>
      </c>
      <c r="M55" s="2514">
        <f t="shared" si="2"/>
        <v>0.2318840579710145</v>
      </c>
      <c r="N55" s="1513">
        <v>942</v>
      </c>
      <c r="O55" s="1512">
        <v>187</v>
      </c>
      <c r="P55" s="2518">
        <f t="shared" si="3"/>
        <v>0.19851380042462846</v>
      </c>
      <c r="Q55" s="1511">
        <v>208</v>
      </c>
      <c r="R55" s="1512">
        <v>59</v>
      </c>
      <c r="S55" s="2514">
        <f t="shared" si="4"/>
        <v>0.28365384615384615</v>
      </c>
      <c r="T55" s="1513">
        <v>945</v>
      </c>
      <c r="U55" s="1512">
        <v>220</v>
      </c>
      <c r="V55" s="2518">
        <f t="shared" si="5"/>
        <v>0.23280423280423279</v>
      </c>
      <c r="W55" s="1511">
        <v>195</v>
      </c>
      <c r="X55" s="1512">
        <v>62</v>
      </c>
      <c r="Y55" s="2514">
        <f t="shared" si="6"/>
        <v>0.31794871794871793</v>
      </c>
      <c r="Z55" s="1513">
        <v>997</v>
      </c>
      <c r="AA55" s="1512">
        <v>259</v>
      </c>
      <c r="AB55" s="2510">
        <f t="shared" si="7"/>
        <v>0.25977933801404213</v>
      </c>
      <c r="AC55" s="1507"/>
    </row>
    <row r="56" spans="1:29" s="1516" customFormat="1">
      <c r="A56" s="1509" t="s">
        <v>147</v>
      </c>
      <c r="B56" s="4035"/>
      <c r="C56" s="4032"/>
      <c r="D56" s="1515">
        <v>10</v>
      </c>
      <c r="E56" s="1511">
        <v>194</v>
      </c>
      <c r="F56" s="1512">
        <v>63</v>
      </c>
      <c r="G56" s="2522">
        <f t="shared" si="0"/>
        <v>0.32474226804123713</v>
      </c>
      <c r="H56" s="1513">
        <v>923</v>
      </c>
      <c r="I56" s="1512">
        <v>214</v>
      </c>
      <c r="J56" s="2518">
        <f t="shared" si="1"/>
        <v>0.23185265438786565</v>
      </c>
      <c r="K56" s="1511">
        <v>191</v>
      </c>
      <c r="L56" s="1512">
        <v>44</v>
      </c>
      <c r="M56" s="2514">
        <f t="shared" si="2"/>
        <v>0.23036649214659685</v>
      </c>
      <c r="N56" s="1513">
        <v>993</v>
      </c>
      <c r="O56" s="1512">
        <v>197</v>
      </c>
      <c r="P56" s="2518">
        <f t="shared" si="3"/>
        <v>0.19838872104733132</v>
      </c>
      <c r="Q56" s="1511">
        <v>190</v>
      </c>
      <c r="R56" s="1512">
        <v>60</v>
      </c>
      <c r="S56" s="2514">
        <f t="shared" si="4"/>
        <v>0.31578947368421051</v>
      </c>
      <c r="T56" s="1513">
        <v>869</v>
      </c>
      <c r="U56" s="1512">
        <v>205</v>
      </c>
      <c r="V56" s="2518">
        <f t="shared" si="5"/>
        <v>0.23590333716915995</v>
      </c>
      <c r="W56" s="1511">
        <v>197</v>
      </c>
      <c r="X56" s="1512">
        <v>57</v>
      </c>
      <c r="Y56" s="2514">
        <f t="shared" si="6"/>
        <v>0.28934010152284262</v>
      </c>
      <c r="Z56" s="1513">
        <v>852</v>
      </c>
      <c r="AA56" s="1512">
        <v>206</v>
      </c>
      <c r="AB56" s="2510">
        <f t="shared" si="7"/>
        <v>0.24178403755868544</v>
      </c>
      <c r="AC56" s="1507"/>
    </row>
    <row r="57" spans="1:29" s="1516" customFormat="1">
      <c r="A57" s="1509" t="s">
        <v>147</v>
      </c>
      <c r="B57" s="4035"/>
      <c r="C57" s="4032"/>
      <c r="D57" s="1515">
        <v>11</v>
      </c>
      <c r="E57" s="1511">
        <v>174</v>
      </c>
      <c r="F57" s="1512">
        <v>43</v>
      </c>
      <c r="G57" s="2522">
        <f t="shared" si="0"/>
        <v>0.2471264367816092</v>
      </c>
      <c r="H57" s="1513">
        <v>872</v>
      </c>
      <c r="I57" s="1512">
        <v>154</v>
      </c>
      <c r="J57" s="2518">
        <f t="shared" si="1"/>
        <v>0.17660550458715596</v>
      </c>
      <c r="K57" s="1511">
        <v>164</v>
      </c>
      <c r="L57" s="1512">
        <v>36</v>
      </c>
      <c r="M57" s="2514">
        <f t="shared" si="2"/>
        <v>0.21951219512195122</v>
      </c>
      <c r="N57" s="1513">
        <v>791</v>
      </c>
      <c r="O57" s="1512">
        <v>100</v>
      </c>
      <c r="P57" s="2518">
        <f t="shared" si="3"/>
        <v>0.12642225031605561</v>
      </c>
      <c r="Q57" s="1511">
        <v>174</v>
      </c>
      <c r="R57" s="1512">
        <v>56</v>
      </c>
      <c r="S57" s="2514">
        <f t="shared" si="4"/>
        <v>0.32183908045977011</v>
      </c>
      <c r="T57" s="1513">
        <v>868</v>
      </c>
      <c r="U57" s="1512">
        <v>171</v>
      </c>
      <c r="V57" s="2518">
        <f t="shared" si="5"/>
        <v>0.19700460829493088</v>
      </c>
      <c r="W57" s="1511">
        <v>168</v>
      </c>
      <c r="X57" s="1512">
        <v>54</v>
      </c>
      <c r="Y57" s="2514">
        <f t="shared" si="6"/>
        <v>0.32142857142857145</v>
      </c>
      <c r="Z57" s="1513">
        <v>764</v>
      </c>
      <c r="AA57" s="1512">
        <v>178</v>
      </c>
      <c r="AB57" s="2510">
        <f t="shared" si="7"/>
        <v>0.23298429319371727</v>
      </c>
      <c r="AC57" s="1507"/>
    </row>
    <row r="58" spans="1:29" s="1516" customFormat="1">
      <c r="A58" s="1509" t="s">
        <v>147</v>
      </c>
      <c r="B58" s="4036"/>
      <c r="C58" s="4033"/>
      <c r="D58" s="1515">
        <v>12</v>
      </c>
      <c r="E58" s="1511">
        <v>138</v>
      </c>
      <c r="F58" s="1512">
        <v>25</v>
      </c>
      <c r="G58" s="2522">
        <f t="shared" si="0"/>
        <v>0.18115942028985507</v>
      </c>
      <c r="H58" s="1513">
        <v>699</v>
      </c>
      <c r="I58" s="1512">
        <v>97</v>
      </c>
      <c r="J58" s="2518">
        <f t="shared" si="1"/>
        <v>0.13876967095851217</v>
      </c>
      <c r="K58" s="1511">
        <v>154</v>
      </c>
      <c r="L58" s="1512">
        <v>30</v>
      </c>
      <c r="M58" s="2514">
        <f t="shared" si="2"/>
        <v>0.19480519480519481</v>
      </c>
      <c r="N58" s="1513">
        <v>708</v>
      </c>
      <c r="O58" s="1512">
        <v>84</v>
      </c>
      <c r="P58" s="2518">
        <f t="shared" si="3"/>
        <v>0.11864406779661017</v>
      </c>
      <c r="Q58" s="1511">
        <v>136</v>
      </c>
      <c r="R58" s="1512">
        <v>30</v>
      </c>
      <c r="S58" s="2514">
        <f t="shared" si="4"/>
        <v>0.22058823529411764</v>
      </c>
      <c r="T58" s="1513">
        <v>695</v>
      </c>
      <c r="U58" s="1512">
        <v>98</v>
      </c>
      <c r="V58" s="2518">
        <f t="shared" si="5"/>
        <v>0.14100719424460431</v>
      </c>
      <c r="W58" s="1511">
        <v>156</v>
      </c>
      <c r="X58" s="1512">
        <v>47</v>
      </c>
      <c r="Y58" s="2514">
        <f t="shared" si="6"/>
        <v>0.30128205128205127</v>
      </c>
      <c r="Z58" s="1513">
        <v>735</v>
      </c>
      <c r="AA58" s="1512">
        <v>156</v>
      </c>
      <c r="AB58" s="2510">
        <f t="shared" si="7"/>
        <v>0.21224489795918366</v>
      </c>
      <c r="AC58" s="1507"/>
    </row>
    <row r="59" spans="1:29" s="1516" customFormat="1">
      <c r="A59" s="1508" t="s">
        <v>147</v>
      </c>
      <c r="B59" s="4034" t="s">
        <v>42</v>
      </c>
      <c r="C59" s="4037" t="s">
        <v>1373</v>
      </c>
      <c r="D59" s="1495" t="s">
        <v>107</v>
      </c>
      <c r="E59" s="1502">
        <v>170</v>
      </c>
      <c r="F59" s="1503">
        <v>59</v>
      </c>
      <c r="G59" s="2521">
        <f t="shared" si="0"/>
        <v>0.34705882352941175</v>
      </c>
      <c r="H59" s="1504">
        <v>703</v>
      </c>
      <c r="I59" s="1503">
        <v>127</v>
      </c>
      <c r="J59" s="2517">
        <f t="shared" si="1"/>
        <v>0.18065433854907539</v>
      </c>
      <c r="K59" s="1502">
        <v>268</v>
      </c>
      <c r="L59" s="1503">
        <v>97</v>
      </c>
      <c r="M59" s="2513">
        <f t="shared" si="2"/>
        <v>0.36194029850746268</v>
      </c>
      <c r="N59" s="1504">
        <v>1098</v>
      </c>
      <c r="O59" s="1503">
        <v>200</v>
      </c>
      <c r="P59" s="2517">
        <f t="shared" si="3"/>
        <v>0.18214936247723132</v>
      </c>
      <c r="Q59" s="1502">
        <v>280</v>
      </c>
      <c r="R59" s="1503">
        <v>87</v>
      </c>
      <c r="S59" s="2513">
        <f t="shared" si="4"/>
        <v>0.31071428571428572</v>
      </c>
      <c r="T59" s="1504">
        <v>1061</v>
      </c>
      <c r="U59" s="1503">
        <v>195</v>
      </c>
      <c r="V59" s="2517">
        <f t="shared" si="5"/>
        <v>0.18378887841658811</v>
      </c>
      <c r="W59" s="1502">
        <v>249</v>
      </c>
      <c r="X59" s="1503">
        <v>94</v>
      </c>
      <c r="Y59" s="2513">
        <f t="shared" si="6"/>
        <v>0.37751004016064255</v>
      </c>
      <c r="Z59" s="1504">
        <v>1119</v>
      </c>
      <c r="AA59" s="1503">
        <v>239</v>
      </c>
      <c r="AB59" s="2509">
        <f t="shared" si="7"/>
        <v>0.21358355674709562</v>
      </c>
      <c r="AC59" s="1507"/>
    </row>
    <row r="60" spans="1:29" s="1516" customFormat="1">
      <c r="A60" s="1508" t="s">
        <v>147</v>
      </c>
      <c r="B60" s="4035"/>
      <c r="C60" s="4038"/>
      <c r="D60" s="1501">
        <v>1</v>
      </c>
      <c r="E60" s="1502">
        <v>295</v>
      </c>
      <c r="F60" s="1503">
        <v>84</v>
      </c>
      <c r="G60" s="2521">
        <f t="shared" si="0"/>
        <v>0.28474576271186441</v>
      </c>
      <c r="H60" s="1504">
        <v>1166</v>
      </c>
      <c r="I60" s="1503">
        <v>195</v>
      </c>
      <c r="J60" s="2517">
        <f t="shared" si="1"/>
        <v>0.16723842195540309</v>
      </c>
      <c r="K60" s="1502">
        <v>187</v>
      </c>
      <c r="L60" s="1503">
        <v>47</v>
      </c>
      <c r="M60" s="2513">
        <f t="shared" si="2"/>
        <v>0.25133689839572193</v>
      </c>
      <c r="N60" s="1504">
        <v>753</v>
      </c>
      <c r="O60" s="1503">
        <v>121</v>
      </c>
      <c r="P60" s="2517">
        <f t="shared" si="3"/>
        <v>0.16069057104913678</v>
      </c>
      <c r="Q60" s="1502">
        <v>284</v>
      </c>
      <c r="R60" s="1503">
        <v>85</v>
      </c>
      <c r="S60" s="2513">
        <f t="shared" si="4"/>
        <v>0.29929577464788731</v>
      </c>
      <c r="T60" s="1504">
        <v>1131</v>
      </c>
      <c r="U60" s="1503">
        <v>196</v>
      </c>
      <c r="V60" s="2517">
        <f t="shared" si="5"/>
        <v>0.17329796640141468</v>
      </c>
      <c r="W60" s="1502">
        <v>277</v>
      </c>
      <c r="X60" s="1503">
        <v>83</v>
      </c>
      <c r="Y60" s="2513">
        <f t="shared" si="6"/>
        <v>0.29963898916967507</v>
      </c>
      <c r="Z60" s="1504">
        <v>1109</v>
      </c>
      <c r="AA60" s="1503">
        <v>185</v>
      </c>
      <c r="AB60" s="2509">
        <f t="shared" si="7"/>
        <v>0.16681695220919748</v>
      </c>
      <c r="AC60" s="1507"/>
    </row>
    <row r="61" spans="1:29" s="1516" customFormat="1">
      <c r="A61" s="1508" t="s">
        <v>147</v>
      </c>
      <c r="B61" s="4035"/>
      <c r="C61" s="4038"/>
      <c r="D61" s="1501">
        <v>2</v>
      </c>
      <c r="E61" s="1502">
        <v>253</v>
      </c>
      <c r="F61" s="1503">
        <v>70</v>
      </c>
      <c r="G61" s="2521">
        <f t="shared" si="0"/>
        <v>0.27667984189723321</v>
      </c>
      <c r="H61" s="1504">
        <v>1123</v>
      </c>
      <c r="I61" s="1503">
        <v>177</v>
      </c>
      <c r="J61" s="2517">
        <f t="shared" si="1"/>
        <v>0.15761353517364202</v>
      </c>
      <c r="K61" s="1502">
        <v>307</v>
      </c>
      <c r="L61" s="1503">
        <v>75</v>
      </c>
      <c r="M61" s="2513">
        <f t="shared" si="2"/>
        <v>0.24429967426710097</v>
      </c>
      <c r="N61" s="1504">
        <v>1140</v>
      </c>
      <c r="O61" s="1503">
        <v>161</v>
      </c>
      <c r="P61" s="2517">
        <f t="shared" si="3"/>
        <v>0.14122807017543859</v>
      </c>
      <c r="Q61" s="1502">
        <v>194</v>
      </c>
      <c r="R61" s="1503">
        <v>64</v>
      </c>
      <c r="S61" s="2513">
        <f t="shared" si="4"/>
        <v>0.32989690721649484</v>
      </c>
      <c r="T61" s="1504">
        <v>762</v>
      </c>
      <c r="U61" s="1503">
        <v>120</v>
      </c>
      <c r="V61" s="2517">
        <f t="shared" si="5"/>
        <v>0.15748031496062992</v>
      </c>
      <c r="W61" s="1502">
        <v>285</v>
      </c>
      <c r="X61" s="1503">
        <v>68</v>
      </c>
      <c r="Y61" s="2513">
        <f t="shared" si="6"/>
        <v>0.23859649122807017</v>
      </c>
      <c r="Z61" s="1504">
        <v>1189</v>
      </c>
      <c r="AA61" s="1503">
        <v>179</v>
      </c>
      <c r="AB61" s="2509">
        <f t="shared" si="7"/>
        <v>0.15054667788057191</v>
      </c>
      <c r="AC61" s="1507"/>
    </row>
    <row r="62" spans="1:29" s="1516" customFormat="1">
      <c r="A62" s="1508" t="s">
        <v>147</v>
      </c>
      <c r="B62" s="4035"/>
      <c r="C62" s="4038"/>
      <c r="D62" s="1506">
        <v>3</v>
      </c>
      <c r="E62" s="1502">
        <v>289</v>
      </c>
      <c r="F62" s="1503">
        <v>71</v>
      </c>
      <c r="G62" s="2521">
        <f t="shared" si="0"/>
        <v>0.24567474048442905</v>
      </c>
      <c r="H62" s="1504">
        <v>1151</v>
      </c>
      <c r="I62" s="1503">
        <v>154</v>
      </c>
      <c r="J62" s="2517">
        <f t="shared" si="1"/>
        <v>0.13379669852302345</v>
      </c>
      <c r="K62" s="1502">
        <v>276</v>
      </c>
      <c r="L62" s="1503">
        <v>60</v>
      </c>
      <c r="M62" s="2513">
        <f t="shared" si="2"/>
        <v>0.21739130434782608</v>
      </c>
      <c r="N62" s="1504">
        <v>1130</v>
      </c>
      <c r="O62" s="1503">
        <v>152</v>
      </c>
      <c r="P62" s="2517">
        <f t="shared" si="3"/>
        <v>0.13451327433628318</v>
      </c>
      <c r="Q62" s="1502">
        <v>332</v>
      </c>
      <c r="R62" s="1503">
        <v>86</v>
      </c>
      <c r="S62" s="2513">
        <f t="shared" si="4"/>
        <v>0.25903614457831325</v>
      </c>
      <c r="T62" s="1504">
        <v>1135</v>
      </c>
      <c r="U62" s="1503">
        <v>171</v>
      </c>
      <c r="V62" s="2517">
        <f t="shared" si="5"/>
        <v>0.15066079295154186</v>
      </c>
      <c r="W62" s="1502">
        <v>194</v>
      </c>
      <c r="X62" s="1503">
        <v>56</v>
      </c>
      <c r="Y62" s="2513">
        <f t="shared" si="6"/>
        <v>0.28865979381443296</v>
      </c>
      <c r="Z62" s="1504">
        <v>746</v>
      </c>
      <c r="AA62" s="1503">
        <v>100</v>
      </c>
      <c r="AB62" s="2509">
        <f t="shared" si="7"/>
        <v>0.13404825737265416</v>
      </c>
      <c r="AC62" s="1507"/>
    </row>
    <row r="63" spans="1:29" s="1516" customFormat="1">
      <c r="A63" s="1508" t="s">
        <v>147</v>
      </c>
      <c r="B63" s="4035"/>
      <c r="C63" s="4038"/>
      <c r="D63" s="1506">
        <v>4</v>
      </c>
      <c r="E63" s="1502">
        <v>338</v>
      </c>
      <c r="F63" s="1503">
        <v>81</v>
      </c>
      <c r="G63" s="2521">
        <f t="shared" si="0"/>
        <v>0.23964497041420119</v>
      </c>
      <c r="H63" s="1504">
        <v>1015</v>
      </c>
      <c r="I63" s="1503">
        <v>125</v>
      </c>
      <c r="J63" s="2517">
        <f t="shared" si="1"/>
        <v>0.12315270935960591</v>
      </c>
      <c r="K63" s="1502">
        <v>297</v>
      </c>
      <c r="L63" s="1503">
        <v>66</v>
      </c>
      <c r="M63" s="2513">
        <f t="shared" si="2"/>
        <v>0.22222222222222221</v>
      </c>
      <c r="N63" s="1504">
        <v>1174</v>
      </c>
      <c r="O63" s="1503">
        <v>170</v>
      </c>
      <c r="P63" s="2517">
        <f t="shared" si="3"/>
        <v>0.14480408858603067</v>
      </c>
      <c r="Q63" s="1502">
        <v>271</v>
      </c>
      <c r="R63" s="1503">
        <v>70</v>
      </c>
      <c r="S63" s="2513">
        <f t="shared" si="4"/>
        <v>0.25830258302583026</v>
      </c>
      <c r="T63" s="1504">
        <v>1156</v>
      </c>
      <c r="U63" s="1503">
        <v>147</v>
      </c>
      <c r="V63" s="2517">
        <f t="shared" si="5"/>
        <v>0.12716262975778547</v>
      </c>
      <c r="W63" s="1502">
        <v>322</v>
      </c>
      <c r="X63" s="1503">
        <v>83</v>
      </c>
      <c r="Y63" s="2513">
        <f t="shared" si="6"/>
        <v>0.25776397515527949</v>
      </c>
      <c r="Z63" s="1504">
        <v>1164</v>
      </c>
      <c r="AA63" s="1503">
        <v>173</v>
      </c>
      <c r="AB63" s="2509">
        <f t="shared" si="7"/>
        <v>0.1486254295532646</v>
      </c>
      <c r="AC63" s="1507"/>
    </row>
    <row r="64" spans="1:29" s="1516" customFormat="1">
      <c r="A64" s="1508" t="s">
        <v>147</v>
      </c>
      <c r="B64" s="4035"/>
      <c r="C64" s="4038"/>
      <c r="D64" s="1506">
        <v>5</v>
      </c>
      <c r="E64" s="1502">
        <v>334</v>
      </c>
      <c r="F64" s="1503">
        <v>64</v>
      </c>
      <c r="G64" s="2521">
        <f t="shared" si="0"/>
        <v>0.19161676646706588</v>
      </c>
      <c r="H64" s="1504">
        <v>1039</v>
      </c>
      <c r="I64" s="1503">
        <v>124</v>
      </c>
      <c r="J64" s="2517">
        <f t="shared" si="1"/>
        <v>0.11934552454282965</v>
      </c>
      <c r="K64" s="1502">
        <v>349</v>
      </c>
      <c r="L64" s="1503">
        <v>83</v>
      </c>
      <c r="M64" s="2513">
        <f t="shared" si="2"/>
        <v>0.23782234957020057</v>
      </c>
      <c r="N64" s="1504">
        <v>1035</v>
      </c>
      <c r="O64" s="1503">
        <v>104</v>
      </c>
      <c r="P64" s="2517">
        <f t="shared" si="3"/>
        <v>0.10048309178743961</v>
      </c>
      <c r="Q64" s="1502">
        <v>315</v>
      </c>
      <c r="R64" s="1503">
        <v>86</v>
      </c>
      <c r="S64" s="2513">
        <f t="shared" si="4"/>
        <v>0.27301587301587299</v>
      </c>
      <c r="T64" s="1504">
        <v>1181</v>
      </c>
      <c r="U64" s="1503">
        <v>174</v>
      </c>
      <c r="V64" s="2517">
        <f t="shared" si="5"/>
        <v>0.14733276883996613</v>
      </c>
      <c r="W64" s="1502">
        <v>272</v>
      </c>
      <c r="X64" s="1503">
        <v>74</v>
      </c>
      <c r="Y64" s="2513">
        <f t="shared" si="6"/>
        <v>0.27205882352941174</v>
      </c>
      <c r="Z64" s="1504">
        <v>1182</v>
      </c>
      <c r="AA64" s="1503">
        <v>182</v>
      </c>
      <c r="AB64" s="2509">
        <f t="shared" si="7"/>
        <v>0.15397631133671744</v>
      </c>
      <c r="AC64" s="1507"/>
    </row>
    <row r="65" spans="1:29" s="1516" customFormat="1">
      <c r="A65" s="1508" t="s">
        <v>147</v>
      </c>
      <c r="B65" s="4035"/>
      <c r="C65" s="4038"/>
      <c r="D65" s="1506">
        <v>6</v>
      </c>
      <c r="E65" s="1502">
        <v>339</v>
      </c>
      <c r="F65" s="1503">
        <v>63</v>
      </c>
      <c r="G65" s="2521">
        <f t="shared" si="0"/>
        <v>0.18584070796460178</v>
      </c>
      <c r="H65" s="1504">
        <v>1045</v>
      </c>
      <c r="I65" s="1503">
        <v>120</v>
      </c>
      <c r="J65" s="2517">
        <f t="shared" si="1"/>
        <v>0.11483253588516747</v>
      </c>
      <c r="K65" s="1502">
        <v>335</v>
      </c>
      <c r="L65" s="1503">
        <v>57</v>
      </c>
      <c r="M65" s="2513">
        <f t="shared" si="2"/>
        <v>0.17014925373134329</v>
      </c>
      <c r="N65" s="1504">
        <v>1059</v>
      </c>
      <c r="O65" s="1503">
        <v>116</v>
      </c>
      <c r="P65" s="2517">
        <f t="shared" si="3"/>
        <v>0.10953729933899906</v>
      </c>
      <c r="Q65" s="1502">
        <v>333</v>
      </c>
      <c r="R65" s="1503">
        <v>86</v>
      </c>
      <c r="S65" s="2513">
        <f t="shared" si="4"/>
        <v>0.25825825825825827</v>
      </c>
      <c r="T65" s="1504">
        <v>1025</v>
      </c>
      <c r="U65" s="1503">
        <v>112</v>
      </c>
      <c r="V65" s="2517">
        <f t="shared" si="5"/>
        <v>0.10926829268292683</v>
      </c>
      <c r="W65" s="1502">
        <v>293</v>
      </c>
      <c r="X65" s="1503">
        <v>76</v>
      </c>
      <c r="Y65" s="2513">
        <f t="shared" si="6"/>
        <v>0.25938566552901021</v>
      </c>
      <c r="Z65" s="1504">
        <v>1158</v>
      </c>
      <c r="AA65" s="1503">
        <v>146</v>
      </c>
      <c r="AB65" s="2509">
        <f t="shared" si="7"/>
        <v>0.12607944732297063</v>
      </c>
      <c r="AC65" s="1507"/>
    </row>
    <row r="66" spans="1:29" s="1516" customFormat="1">
      <c r="A66" s="1508" t="s">
        <v>147</v>
      </c>
      <c r="B66" s="4035"/>
      <c r="C66" s="4038"/>
      <c r="D66" s="1506">
        <v>7</v>
      </c>
      <c r="E66" s="1502">
        <v>344</v>
      </c>
      <c r="F66" s="1503">
        <v>86</v>
      </c>
      <c r="G66" s="2521">
        <f t="shared" si="0"/>
        <v>0.25</v>
      </c>
      <c r="H66" s="1504">
        <v>1033</v>
      </c>
      <c r="I66" s="1503">
        <v>139</v>
      </c>
      <c r="J66" s="2517">
        <f t="shared" si="1"/>
        <v>0.13455953533397871</v>
      </c>
      <c r="K66" s="1502">
        <v>325</v>
      </c>
      <c r="L66" s="1503">
        <v>61</v>
      </c>
      <c r="M66" s="2513">
        <f t="shared" si="2"/>
        <v>0.18769230769230769</v>
      </c>
      <c r="N66" s="1504">
        <v>1099</v>
      </c>
      <c r="O66" s="1503">
        <v>157</v>
      </c>
      <c r="P66" s="2517">
        <f t="shared" si="3"/>
        <v>0.14285714285714285</v>
      </c>
      <c r="Q66" s="1502">
        <v>350</v>
      </c>
      <c r="R66" s="1503">
        <v>85</v>
      </c>
      <c r="S66" s="2513">
        <f t="shared" si="4"/>
        <v>0.24285714285714285</v>
      </c>
      <c r="T66" s="1504">
        <v>1078</v>
      </c>
      <c r="U66" s="1503">
        <v>133</v>
      </c>
      <c r="V66" s="2517">
        <f t="shared" si="5"/>
        <v>0.12337662337662338</v>
      </c>
      <c r="W66" s="1502">
        <v>325</v>
      </c>
      <c r="X66" s="1503">
        <v>84</v>
      </c>
      <c r="Y66" s="2513">
        <f t="shared" si="6"/>
        <v>0.25846153846153846</v>
      </c>
      <c r="Z66" s="1504">
        <v>1053</v>
      </c>
      <c r="AA66" s="1503">
        <v>145</v>
      </c>
      <c r="AB66" s="2509">
        <f t="shared" si="7"/>
        <v>0.13770180436847104</v>
      </c>
      <c r="AC66" s="1507"/>
    </row>
    <row r="67" spans="1:29" s="1516" customFormat="1">
      <c r="A67" s="1508" t="s">
        <v>147</v>
      </c>
      <c r="B67" s="4035"/>
      <c r="C67" s="4038"/>
      <c r="D67" s="1506">
        <v>8</v>
      </c>
      <c r="E67" s="1502">
        <v>332</v>
      </c>
      <c r="F67" s="1503">
        <v>87</v>
      </c>
      <c r="G67" s="2521">
        <f t="shared" si="0"/>
        <v>0.26204819277108432</v>
      </c>
      <c r="H67" s="1504">
        <v>976</v>
      </c>
      <c r="I67" s="1503">
        <v>148</v>
      </c>
      <c r="J67" s="2517">
        <f t="shared" si="1"/>
        <v>0.15163934426229508</v>
      </c>
      <c r="K67" s="1502">
        <v>330</v>
      </c>
      <c r="L67" s="1503">
        <v>86</v>
      </c>
      <c r="M67" s="2513">
        <f t="shared" si="2"/>
        <v>0.26060606060606062</v>
      </c>
      <c r="N67" s="1504">
        <v>1008</v>
      </c>
      <c r="O67" s="1503">
        <v>156</v>
      </c>
      <c r="P67" s="2517">
        <f t="shared" si="3"/>
        <v>0.15476190476190477</v>
      </c>
      <c r="Q67" s="1502">
        <v>313</v>
      </c>
      <c r="R67" s="1503">
        <v>74</v>
      </c>
      <c r="S67" s="2513">
        <f t="shared" si="4"/>
        <v>0.2364217252396166</v>
      </c>
      <c r="T67" s="1504">
        <v>1044</v>
      </c>
      <c r="U67" s="1503">
        <v>128</v>
      </c>
      <c r="V67" s="2517">
        <f t="shared" si="5"/>
        <v>0.12260536398467432</v>
      </c>
      <c r="W67" s="1502">
        <v>313</v>
      </c>
      <c r="X67" s="1503">
        <v>59</v>
      </c>
      <c r="Y67" s="2513">
        <f t="shared" si="6"/>
        <v>0.18849840255591055</v>
      </c>
      <c r="Z67" s="1504">
        <v>1032</v>
      </c>
      <c r="AA67" s="1503">
        <v>116</v>
      </c>
      <c r="AB67" s="2509">
        <f t="shared" si="7"/>
        <v>0.1124031007751938</v>
      </c>
      <c r="AC67" s="1507"/>
    </row>
    <row r="68" spans="1:29" s="1516" customFormat="1">
      <c r="A68" s="1508" t="s">
        <v>147</v>
      </c>
      <c r="B68" s="4035"/>
      <c r="C68" s="4038"/>
      <c r="D68" s="1506">
        <v>9</v>
      </c>
      <c r="E68" s="1502">
        <v>393</v>
      </c>
      <c r="F68" s="1503">
        <v>111</v>
      </c>
      <c r="G68" s="2521">
        <f t="shared" si="0"/>
        <v>0.28244274809160308</v>
      </c>
      <c r="H68" s="1504">
        <v>1133</v>
      </c>
      <c r="I68" s="1503">
        <v>196</v>
      </c>
      <c r="J68" s="2517">
        <f t="shared" si="1"/>
        <v>0.17299205648720212</v>
      </c>
      <c r="K68" s="1502">
        <v>374</v>
      </c>
      <c r="L68" s="1503">
        <v>101</v>
      </c>
      <c r="M68" s="2513">
        <f t="shared" si="2"/>
        <v>0.2700534759358289</v>
      </c>
      <c r="N68" s="1504">
        <v>1061</v>
      </c>
      <c r="O68" s="1503">
        <v>192</v>
      </c>
      <c r="P68" s="2517">
        <f t="shared" si="3"/>
        <v>0.18096135721017909</v>
      </c>
      <c r="Q68" s="1502">
        <v>383</v>
      </c>
      <c r="R68" s="1503">
        <v>111</v>
      </c>
      <c r="S68" s="2513">
        <f t="shared" si="4"/>
        <v>0.28981723237597912</v>
      </c>
      <c r="T68" s="1504">
        <v>1077</v>
      </c>
      <c r="U68" s="1503">
        <v>200</v>
      </c>
      <c r="V68" s="2517">
        <f t="shared" si="5"/>
        <v>0.18570102135561745</v>
      </c>
      <c r="W68" s="1502">
        <v>384</v>
      </c>
      <c r="X68" s="1503">
        <v>131</v>
      </c>
      <c r="Y68" s="2513">
        <f t="shared" si="6"/>
        <v>0.34114583333333331</v>
      </c>
      <c r="Z68" s="1504">
        <v>1122</v>
      </c>
      <c r="AA68" s="1503">
        <v>197</v>
      </c>
      <c r="AB68" s="2509">
        <f t="shared" si="7"/>
        <v>0.17557932263814616</v>
      </c>
      <c r="AC68" s="1507"/>
    </row>
    <row r="69" spans="1:29" s="1516" customFormat="1">
      <c r="A69" s="1508" t="s">
        <v>147</v>
      </c>
      <c r="B69" s="4035"/>
      <c r="C69" s="4038"/>
      <c r="D69" s="1506">
        <v>10</v>
      </c>
      <c r="E69" s="1502">
        <v>307</v>
      </c>
      <c r="F69" s="1503">
        <v>99</v>
      </c>
      <c r="G69" s="2521">
        <f t="shared" si="0"/>
        <v>0.32247557003257327</v>
      </c>
      <c r="H69" s="1504">
        <v>994</v>
      </c>
      <c r="I69" s="1503">
        <v>185</v>
      </c>
      <c r="J69" s="2517">
        <f t="shared" si="1"/>
        <v>0.18611670020120724</v>
      </c>
      <c r="K69" s="1502">
        <v>327</v>
      </c>
      <c r="L69" s="1503">
        <v>108</v>
      </c>
      <c r="M69" s="2513">
        <f t="shared" si="2"/>
        <v>0.33027522935779818</v>
      </c>
      <c r="N69" s="1504">
        <v>1070</v>
      </c>
      <c r="O69" s="1503">
        <v>217</v>
      </c>
      <c r="P69" s="2517">
        <f t="shared" si="3"/>
        <v>0.202803738317757</v>
      </c>
      <c r="Q69" s="1502">
        <v>326</v>
      </c>
      <c r="R69" s="1503">
        <v>93</v>
      </c>
      <c r="S69" s="2513">
        <f t="shared" si="4"/>
        <v>0.28527607361963192</v>
      </c>
      <c r="T69" s="1504">
        <v>964</v>
      </c>
      <c r="U69" s="1503">
        <v>191</v>
      </c>
      <c r="V69" s="2517">
        <f t="shared" si="5"/>
        <v>0.19813278008298754</v>
      </c>
      <c r="W69" s="1502">
        <v>316</v>
      </c>
      <c r="X69" s="1503">
        <v>110</v>
      </c>
      <c r="Y69" s="2513">
        <f t="shared" si="6"/>
        <v>0.34810126582278483</v>
      </c>
      <c r="Z69" s="1504">
        <v>982</v>
      </c>
      <c r="AA69" s="1503">
        <v>205</v>
      </c>
      <c r="AB69" s="2509">
        <f t="shared" si="7"/>
        <v>0.20875763747454176</v>
      </c>
      <c r="AC69" s="1507"/>
    </row>
    <row r="70" spans="1:29" s="1516" customFormat="1">
      <c r="A70" s="1508" t="s">
        <v>147</v>
      </c>
      <c r="B70" s="4035"/>
      <c r="C70" s="4038"/>
      <c r="D70" s="1506">
        <v>11</v>
      </c>
      <c r="E70" s="1502">
        <v>277</v>
      </c>
      <c r="F70" s="1503">
        <v>101</v>
      </c>
      <c r="G70" s="2521">
        <f t="shared" si="0"/>
        <v>0.36462093862815886</v>
      </c>
      <c r="H70" s="1504">
        <v>889</v>
      </c>
      <c r="I70" s="1503">
        <v>213</v>
      </c>
      <c r="J70" s="2517">
        <f t="shared" si="1"/>
        <v>0.23959505061867267</v>
      </c>
      <c r="K70" s="1502">
        <v>280</v>
      </c>
      <c r="L70" s="1503">
        <v>86</v>
      </c>
      <c r="M70" s="2513">
        <f t="shared" si="2"/>
        <v>0.30714285714285716</v>
      </c>
      <c r="N70" s="1504">
        <v>921</v>
      </c>
      <c r="O70" s="1503">
        <v>162</v>
      </c>
      <c r="P70" s="2517">
        <f t="shared" si="3"/>
        <v>0.1758957654723127</v>
      </c>
      <c r="Q70" s="1502">
        <v>274</v>
      </c>
      <c r="R70" s="1503">
        <v>82</v>
      </c>
      <c r="S70" s="2513">
        <f t="shared" si="4"/>
        <v>0.29927007299270075</v>
      </c>
      <c r="T70" s="1504">
        <v>1001</v>
      </c>
      <c r="U70" s="1503">
        <v>215</v>
      </c>
      <c r="V70" s="2517">
        <f t="shared" si="5"/>
        <v>0.21478521478521478</v>
      </c>
      <c r="W70" s="1502">
        <v>287</v>
      </c>
      <c r="X70" s="1503">
        <v>93</v>
      </c>
      <c r="Y70" s="2513">
        <f t="shared" si="6"/>
        <v>0.3240418118466899</v>
      </c>
      <c r="Z70" s="1504">
        <v>916</v>
      </c>
      <c r="AA70" s="1503">
        <v>206</v>
      </c>
      <c r="AB70" s="2509">
        <f t="shared" si="7"/>
        <v>0.22489082969432314</v>
      </c>
      <c r="AC70" s="1507"/>
    </row>
    <row r="71" spans="1:29" s="1516" customFormat="1">
      <c r="A71" s="1508" t="s">
        <v>147</v>
      </c>
      <c r="B71" s="4035"/>
      <c r="C71" s="4039"/>
      <c r="D71" s="1506">
        <v>12</v>
      </c>
      <c r="E71" s="1502">
        <v>209</v>
      </c>
      <c r="F71" s="1503">
        <v>31</v>
      </c>
      <c r="G71" s="2521">
        <f t="shared" si="0"/>
        <v>0.14832535885167464</v>
      </c>
      <c r="H71" s="1504">
        <v>819</v>
      </c>
      <c r="I71" s="1503">
        <v>157</v>
      </c>
      <c r="J71" s="2517">
        <f t="shared" si="1"/>
        <v>0.19169719169719171</v>
      </c>
      <c r="K71" s="1502">
        <v>230</v>
      </c>
      <c r="L71" s="1503">
        <v>52</v>
      </c>
      <c r="M71" s="2513">
        <f t="shared" si="2"/>
        <v>0.22608695652173913</v>
      </c>
      <c r="N71" s="1504">
        <v>790</v>
      </c>
      <c r="O71" s="1503">
        <v>132</v>
      </c>
      <c r="P71" s="2517">
        <f t="shared" si="3"/>
        <v>0.16708860759493671</v>
      </c>
      <c r="Q71" s="1502">
        <v>235</v>
      </c>
      <c r="R71" s="1503">
        <v>50</v>
      </c>
      <c r="S71" s="2513">
        <f t="shared" si="4"/>
        <v>0.21276595744680851</v>
      </c>
      <c r="T71" s="1504">
        <v>848</v>
      </c>
      <c r="U71" s="1503">
        <v>142</v>
      </c>
      <c r="V71" s="2517">
        <f t="shared" si="5"/>
        <v>0.16745283018867924</v>
      </c>
      <c r="W71" s="1502">
        <v>232</v>
      </c>
      <c r="X71" s="1503">
        <v>64</v>
      </c>
      <c r="Y71" s="2513">
        <f t="shared" si="6"/>
        <v>0.27586206896551724</v>
      </c>
      <c r="Z71" s="1504">
        <v>919</v>
      </c>
      <c r="AA71" s="1503">
        <v>187</v>
      </c>
      <c r="AB71" s="2509">
        <f t="shared" si="7"/>
        <v>0.20348204570184983</v>
      </c>
      <c r="AC71" s="1507"/>
    </row>
    <row r="72" spans="1:29" s="1516" customFormat="1">
      <c r="A72" s="1509" t="s">
        <v>147</v>
      </c>
      <c r="B72" s="4035"/>
      <c r="C72" s="4031" t="s">
        <v>1391</v>
      </c>
      <c r="D72" s="1510" t="s">
        <v>107</v>
      </c>
      <c r="E72" s="1511">
        <v>339</v>
      </c>
      <c r="F72" s="1512">
        <v>147</v>
      </c>
      <c r="G72" s="2522">
        <f t="shared" ref="G72:G135" si="8">F72/E72</f>
        <v>0.4336283185840708</v>
      </c>
      <c r="H72" s="1513">
        <v>224</v>
      </c>
      <c r="I72" s="1512">
        <v>101</v>
      </c>
      <c r="J72" s="2518">
        <f t="shared" ref="J72:J135" si="9">I72/H72</f>
        <v>0.45089285714285715</v>
      </c>
      <c r="K72" s="1511">
        <v>459</v>
      </c>
      <c r="L72" s="1512">
        <v>207</v>
      </c>
      <c r="M72" s="2514">
        <f t="shared" ref="M72:M135" si="10">L72/K72</f>
        <v>0.45098039215686275</v>
      </c>
      <c r="N72" s="1513">
        <v>295</v>
      </c>
      <c r="O72" s="1512">
        <v>123</v>
      </c>
      <c r="P72" s="2518">
        <f t="shared" ref="P72:P135" si="11">O72/N72</f>
        <v>0.41694915254237286</v>
      </c>
      <c r="Q72" s="1511">
        <v>463</v>
      </c>
      <c r="R72" s="1512">
        <v>213</v>
      </c>
      <c r="S72" s="2514">
        <f t="shared" ref="S72:S135" si="12">R72/Q72</f>
        <v>0.46004319654427644</v>
      </c>
      <c r="T72" s="1513">
        <v>281</v>
      </c>
      <c r="U72" s="1512">
        <v>139</v>
      </c>
      <c r="V72" s="2518">
        <f t="shared" ref="V72:V135" si="13">U72/T72</f>
        <v>0.49466192170818507</v>
      </c>
      <c r="W72" s="1511">
        <v>436</v>
      </c>
      <c r="X72" s="1512">
        <v>196</v>
      </c>
      <c r="Y72" s="2514">
        <f t="shared" ref="Y72:Y135" si="14">X72/W72</f>
        <v>0.44954128440366975</v>
      </c>
      <c r="Z72" s="1513">
        <v>244</v>
      </c>
      <c r="AA72" s="1512">
        <v>113</v>
      </c>
      <c r="AB72" s="2510">
        <f t="shared" ref="AB72:AB135" si="15">AA72/Z72</f>
        <v>0.46311475409836067</v>
      </c>
      <c r="AC72" s="1507"/>
    </row>
    <row r="73" spans="1:29" s="1516" customFormat="1">
      <c r="A73" s="1509" t="s">
        <v>147</v>
      </c>
      <c r="B73" s="4035"/>
      <c r="C73" s="4032"/>
      <c r="D73" s="1514">
        <v>1</v>
      </c>
      <c r="E73" s="1511">
        <v>501</v>
      </c>
      <c r="F73" s="1512">
        <v>228</v>
      </c>
      <c r="G73" s="2522">
        <f t="shared" si="8"/>
        <v>0.45508982035928142</v>
      </c>
      <c r="H73" s="1513">
        <v>391</v>
      </c>
      <c r="I73" s="1512">
        <v>164</v>
      </c>
      <c r="J73" s="2518">
        <f t="shared" si="9"/>
        <v>0.41943734015345269</v>
      </c>
      <c r="K73" s="1511">
        <v>345</v>
      </c>
      <c r="L73" s="1512">
        <v>154</v>
      </c>
      <c r="M73" s="2514">
        <f t="shared" si="10"/>
        <v>0.44637681159420289</v>
      </c>
      <c r="N73" s="1513">
        <v>233</v>
      </c>
      <c r="O73" s="1512">
        <v>100</v>
      </c>
      <c r="P73" s="2518">
        <f t="shared" si="11"/>
        <v>0.42918454935622319</v>
      </c>
      <c r="Q73" s="1511">
        <v>454</v>
      </c>
      <c r="R73" s="1512">
        <v>212</v>
      </c>
      <c r="S73" s="2514">
        <f t="shared" si="12"/>
        <v>0.46696035242290751</v>
      </c>
      <c r="T73" s="1513">
        <v>299</v>
      </c>
      <c r="U73" s="1512">
        <v>121</v>
      </c>
      <c r="V73" s="2518">
        <f t="shared" si="13"/>
        <v>0.40468227424749165</v>
      </c>
      <c r="W73" s="1511">
        <v>474</v>
      </c>
      <c r="X73" s="1512">
        <v>210</v>
      </c>
      <c r="Y73" s="2514">
        <f t="shared" si="14"/>
        <v>0.44303797468354428</v>
      </c>
      <c r="Z73" s="1513">
        <v>281</v>
      </c>
      <c r="AA73" s="1512">
        <v>111</v>
      </c>
      <c r="AB73" s="2510">
        <f t="shared" si="15"/>
        <v>0.39501779359430605</v>
      </c>
      <c r="AC73" s="1507"/>
    </row>
    <row r="74" spans="1:29" s="1516" customFormat="1">
      <c r="A74" s="1509" t="s">
        <v>147</v>
      </c>
      <c r="B74" s="4035"/>
      <c r="C74" s="4032"/>
      <c r="D74" s="1514">
        <v>2</v>
      </c>
      <c r="E74" s="1511">
        <v>535</v>
      </c>
      <c r="F74" s="1512">
        <v>227</v>
      </c>
      <c r="G74" s="2522">
        <f t="shared" si="8"/>
        <v>0.42429906542056073</v>
      </c>
      <c r="H74" s="1513">
        <v>360</v>
      </c>
      <c r="I74" s="1512">
        <v>149</v>
      </c>
      <c r="J74" s="2518">
        <f t="shared" si="9"/>
        <v>0.41388888888888886</v>
      </c>
      <c r="K74" s="1511">
        <v>497</v>
      </c>
      <c r="L74" s="1512">
        <v>191</v>
      </c>
      <c r="M74" s="2514">
        <f t="shared" si="10"/>
        <v>0.38430583501006038</v>
      </c>
      <c r="N74" s="1513">
        <v>381</v>
      </c>
      <c r="O74" s="1512">
        <v>162</v>
      </c>
      <c r="P74" s="2518">
        <f t="shared" si="11"/>
        <v>0.42519685039370081</v>
      </c>
      <c r="Q74" s="1511">
        <v>341</v>
      </c>
      <c r="R74" s="1512">
        <v>135</v>
      </c>
      <c r="S74" s="2514">
        <f t="shared" si="12"/>
        <v>0.39589442815249265</v>
      </c>
      <c r="T74" s="1513">
        <v>212</v>
      </c>
      <c r="U74" s="1512">
        <v>81</v>
      </c>
      <c r="V74" s="2518">
        <f t="shared" si="13"/>
        <v>0.38207547169811323</v>
      </c>
      <c r="W74" s="1511">
        <v>437</v>
      </c>
      <c r="X74" s="1512">
        <v>166</v>
      </c>
      <c r="Y74" s="2514">
        <f t="shared" si="14"/>
        <v>0.37986270022883295</v>
      </c>
      <c r="Z74" s="1513">
        <v>296</v>
      </c>
      <c r="AA74" s="1512">
        <v>110</v>
      </c>
      <c r="AB74" s="2510">
        <f t="shared" si="15"/>
        <v>0.3716216216216216</v>
      </c>
      <c r="AC74" s="1507"/>
    </row>
    <row r="75" spans="1:29" s="1516" customFormat="1">
      <c r="A75" s="1509" t="s">
        <v>147</v>
      </c>
      <c r="B75" s="4035"/>
      <c r="C75" s="4032"/>
      <c r="D75" s="1515">
        <v>3</v>
      </c>
      <c r="E75" s="1511">
        <v>529</v>
      </c>
      <c r="F75" s="1512">
        <v>210</v>
      </c>
      <c r="G75" s="2522">
        <f t="shared" si="8"/>
        <v>0.39697542533081287</v>
      </c>
      <c r="H75" s="1513">
        <v>339</v>
      </c>
      <c r="I75" s="1512">
        <v>128</v>
      </c>
      <c r="J75" s="2518">
        <f t="shared" si="9"/>
        <v>0.3775811209439528</v>
      </c>
      <c r="K75" s="1511">
        <v>535</v>
      </c>
      <c r="L75" s="1512">
        <v>190</v>
      </c>
      <c r="M75" s="2514">
        <f t="shared" si="10"/>
        <v>0.35514018691588783</v>
      </c>
      <c r="N75" s="1513">
        <v>346</v>
      </c>
      <c r="O75" s="1512">
        <v>133</v>
      </c>
      <c r="P75" s="2518">
        <f t="shared" si="11"/>
        <v>0.38439306358381503</v>
      </c>
      <c r="Q75" s="1511">
        <v>475</v>
      </c>
      <c r="R75" s="1512">
        <v>192</v>
      </c>
      <c r="S75" s="2514">
        <f t="shared" si="12"/>
        <v>0.40421052631578946</v>
      </c>
      <c r="T75" s="1513">
        <v>354</v>
      </c>
      <c r="U75" s="1512">
        <v>157</v>
      </c>
      <c r="V75" s="2518">
        <f t="shared" si="13"/>
        <v>0.44350282485875708</v>
      </c>
      <c r="W75" s="1511">
        <v>327</v>
      </c>
      <c r="X75" s="1512">
        <v>136</v>
      </c>
      <c r="Y75" s="2514">
        <f t="shared" si="14"/>
        <v>0.41590214067278286</v>
      </c>
      <c r="Z75" s="1513">
        <v>211</v>
      </c>
      <c r="AA75" s="1512">
        <v>78</v>
      </c>
      <c r="AB75" s="2510">
        <f t="shared" si="15"/>
        <v>0.36966824644549762</v>
      </c>
      <c r="AC75" s="1507"/>
    </row>
    <row r="76" spans="1:29" s="1516" customFormat="1">
      <c r="A76" s="1509" t="s">
        <v>147</v>
      </c>
      <c r="B76" s="4035"/>
      <c r="C76" s="4032"/>
      <c r="D76" s="1515">
        <v>4</v>
      </c>
      <c r="E76" s="1511">
        <v>565</v>
      </c>
      <c r="F76" s="1512">
        <v>210</v>
      </c>
      <c r="G76" s="2522">
        <f t="shared" si="8"/>
        <v>0.37168141592920356</v>
      </c>
      <c r="H76" s="1513">
        <v>281</v>
      </c>
      <c r="I76" s="1512">
        <v>80</v>
      </c>
      <c r="J76" s="2518">
        <f t="shared" si="9"/>
        <v>0.28469750889679718</v>
      </c>
      <c r="K76" s="1511">
        <v>526</v>
      </c>
      <c r="L76" s="1512">
        <v>166</v>
      </c>
      <c r="M76" s="2514">
        <f t="shared" si="10"/>
        <v>0.31558935361216728</v>
      </c>
      <c r="N76" s="1513">
        <v>329</v>
      </c>
      <c r="O76" s="1512">
        <v>101</v>
      </c>
      <c r="P76" s="2518">
        <f t="shared" si="11"/>
        <v>0.30699088145896658</v>
      </c>
      <c r="Q76" s="1511">
        <v>502</v>
      </c>
      <c r="R76" s="1512">
        <v>194</v>
      </c>
      <c r="S76" s="2514">
        <f t="shared" si="12"/>
        <v>0.38645418326693226</v>
      </c>
      <c r="T76" s="1513">
        <v>322</v>
      </c>
      <c r="U76" s="1512">
        <v>108</v>
      </c>
      <c r="V76" s="2518">
        <f t="shared" si="13"/>
        <v>0.33540372670807456</v>
      </c>
      <c r="W76" s="1511">
        <v>458</v>
      </c>
      <c r="X76" s="1512">
        <v>172</v>
      </c>
      <c r="Y76" s="2514">
        <f t="shared" si="14"/>
        <v>0.37554585152838427</v>
      </c>
      <c r="Z76" s="1513">
        <v>326</v>
      </c>
      <c r="AA76" s="1512">
        <v>134</v>
      </c>
      <c r="AB76" s="2510">
        <f t="shared" si="15"/>
        <v>0.41104294478527609</v>
      </c>
      <c r="AC76" s="1507"/>
    </row>
    <row r="77" spans="1:29" s="1516" customFormat="1">
      <c r="A77" s="1509" t="s">
        <v>147</v>
      </c>
      <c r="B77" s="4035"/>
      <c r="C77" s="4032"/>
      <c r="D77" s="1515">
        <v>5</v>
      </c>
      <c r="E77" s="1511">
        <v>550</v>
      </c>
      <c r="F77" s="1512">
        <v>202</v>
      </c>
      <c r="G77" s="2522">
        <f t="shared" si="8"/>
        <v>0.36727272727272725</v>
      </c>
      <c r="H77" s="1513">
        <v>248</v>
      </c>
      <c r="I77" s="1512">
        <v>84</v>
      </c>
      <c r="J77" s="2518">
        <f t="shared" si="9"/>
        <v>0.33870967741935482</v>
      </c>
      <c r="K77" s="1511">
        <v>574</v>
      </c>
      <c r="L77" s="1512">
        <v>210</v>
      </c>
      <c r="M77" s="2514">
        <f t="shared" si="10"/>
        <v>0.36585365853658536</v>
      </c>
      <c r="N77" s="1513">
        <v>273</v>
      </c>
      <c r="O77" s="1512">
        <v>85</v>
      </c>
      <c r="P77" s="2518">
        <f t="shared" si="11"/>
        <v>0.31135531135531136</v>
      </c>
      <c r="Q77" s="1511">
        <v>508</v>
      </c>
      <c r="R77" s="1512">
        <v>206</v>
      </c>
      <c r="S77" s="2514">
        <f t="shared" si="12"/>
        <v>0.40551181102362205</v>
      </c>
      <c r="T77" s="1513">
        <v>320</v>
      </c>
      <c r="U77" s="1512">
        <v>101</v>
      </c>
      <c r="V77" s="2518">
        <f t="shared" si="13"/>
        <v>0.31562499999999999</v>
      </c>
      <c r="W77" s="1511">
        <v>501</v>
      </c>
      <c r="X77" s="1512">
        <v>190</v>
      </c>
      <c r="Y77" s="2514">
        <f t="shared" si="14"/>
        <v>0.37924151696606784</v>
      </c>
      <c r="Z77" s="1513">
        <v>303</v>
      </c>
      <c r="AA77" s="1512">
        <v>101</v>
      </c>
      <c r="AB77" s="2510">
        <f t="shared" si="15"/>
        <v>0.33333333333333331</v>
      </c>
      <c r="AC77" s="1507"/>
    </row>
    <row r="78" spans="1:29" s="1516" customFormat="1">
      <c r="A78" s="1509" t="s">
        <v>147</v>
      </c>
      <c r="B78" s="4035"/>
      <c r="C78" s="4032"/>
      <c r="D78" s="1515">
        <v>6</v>
      </c>
      <c r="E78" s="1511">
        <v>510</v>
      </c>
      <c r="F78" s="1512">
        <v>157</v>
      </c>
      <c r="G78" s="2522">
        <f t="shared" si="8"/>
        <v>0.30784313725490198</v>
      </c>
      <c r="H78" s="1513">
        <v>254</v>
      </c>
      <c r="I78" s="1512">
        <v>82</v>
      </c>
      <c r="J78" s="2518">
        <f t="shared" si="9"/>
        <v>0.32283464566929132</v>
      </c>
      <c r="K78" s="1511">
        <v>552</v>
      </c>
      <c r="L78" s="1512">
        <v>192</v>
      </c>
      <c r="M78" s="2514">
        <f t="shared" si="10"/>
        <v>0.34782608695652173</v>
      </c>
      <c r="N78" s="1513">
        <v>258</v>
      </c>
      <c r="O78" s="1512">
        <v>78</v>
      </c>
      <c r="P78" s="2518">
        <f t="shared" si="11"/>
        <v>0.30232558139534882</v>
      </c>
      <c r="Q78" s="1511">
        <v>550</v>
      </c>
      <c r="R78" s="1512">
        <v>202</v>
      </c>
      <c r="S78" s="2514">
        <f t="shared" si="12"/>
        <v>0.36727272727272725</v>
      </c>
      <c r="T78" s="1513">
        <v>264</v>
      </c>
      <c r="U78" s="1512">
        <v>80</v>
      </c>
      <c r="V78" s="2518">
        <f t="shared" si="13"/>
        <v>0.30303030303030304</v>
      </c>
      <c r="W78" s="1511">
        <v>502</v>
      </c>
      <c r="X78" s="1512">
        <v>166</v>
      </c>
      <c r="Y78" s="2514">
        <f t="shared" si="14"/>
        <v>0.33067729083665337</v>
      </c>
      <c r="Z78" s="1513">
        <v>307</v>
      </c>
      <c r="AA78" s="1512">
        <v>96</v>
      </c>
      <c r="AB78" s="2510">
        <f t="shared" si="15"/>
        <v>0.31270358306188922</v>
      </c>
      <c r="AC78" s="1507"/>
    </row>
    <row r="79" spans="1:29" s="1516" customFormat="1">
      <c r="A79" s="1509" t="s">
        <v>147</v>
      </c>
      <c r="B79" s="4035"/>
      <c r="C79" s="4032"/>
      <c r="D79" s="1515">
        <v>7</v>
      </c>
      <c r="E79" s="1511">
        <v>568</v>
      </c>
      <c r="F79" s="1512">
        <v>212</v>
      </c>
      <c r="G79" s="2522">
        <f t="shared" si="8"/>
        <v>0.37323943661971831</v>
      </c>
      <c r="H79" s="1513">
        <v>242</v>
      </c>
      <c r="I79" s="1512">
        <v>103</v>
      </c>
      <c r="J79" s="2518">
        <f t="shared" si="9"/>
        <v>0.42561983471074383</v>
      </c>
      <c r="K79" s="1511">
        <v>512</v>
      </c>
      <c r="L79" s="1512">
        <v>193</v>
      </c>
      <c r="M79" s="2514">
        <f t="shared" si="10"/>
        <v>0.376953125</v>
      </c>
      <c r="N79" s="1513">
        <v>263</v>
      </c>
      <c r="O79" s="1512">
        <v>97</v>
      </c>
      <c r="P79" s="2518">
        <f t="shared" si="11"/>
        <v>0.36882129277566539</v>
      </c>
      <c r="Q79" s="1511">
        <v>545</v>
      </c>
      <c r="R79" s="1512">
        <v>222</v>
      </c>
      <c r="S79" s="2514">
        <f t="shared" si="12"/>
        <v>0.40733944954128443</v>
      </c>
      <c r="T79" s="1513">
        <v>263</v>
      </c>
      <c r="U79" s="1512">
        <v>102</v>
      </c>
      <c r="V79" s="2518">
        <f t="shared" si="13"/>
        <v>0.38783269961977185</v>
      </c>
      <c r="W79" s="1511">
        <v>565</v>
      </c>
      <c r="X79" s="1512">
        <v>241</v>
      </c>
      <c r="Y79" s="2514">
        <f t="shared" si="14"/>
        <v>0.42654867256637169</v>
      </c>
      <c r="Z79" s="1513">
        <v>259</v>
      </c>
      <c r="AA79" s="1512">
        <v>87</v>
      </c>
      <c r="AB79" s="2510">
        <f t="shared" si="15"/>
        <v>0.3359073359073359</v>
      </c>
      <c r="AC79" s="1507"/>
    </row>
    <row r="80" spans="1:29" s="1516" customFormat="1">
      <c r="A80" s="1509" t="s">
        <v>147</v>
      </c>
      <c r="B80" s="4035"/>
      <c r="C80" s="4032"/>
      <c r="D80" s="1515">
        <v>8</v>
      </c>
      <c r="E80" s="1511">
        <v>457</v>
      </c>
      <c r="F80" s="1512">
        <v>176</v>
      </c>
      <c r="G80" s="2522">
        <f t="shared" si="8"/>
        <v>0.3851203501094092</v>
      </c>
      <c r="H80" s="1513">
        <v>227</v>
      </c>
      <c r="I80" s="1512">
        <v>79</v>
      </c>
      <c r="J80" s="2518">
        <f t="shared" si="9"/>
        <v>0.34801762114537443</v>
      </c>
      <c r="K80" s="1511">
        <v>516</v>
      </c>
      <c r="L80" s="1512">
        <v>186</v>
      </c>
      <c r="M80" s="2514">
        <f t="shared" si="10"/>
        <v>0.36046511627906974</v>
      </c>
      <c r="N80" s="1513">
        <v>250</v>
      </c>
      <c r="O80" s="1512">
        <v>101</v>
      </c>
      <c r="P80" s="2518">
        <f t="shared" si="11"/>
        <v>0.40400000000000003</v>
      </c>
      <c r="Q80" s="1511">
        <v>464</v>
      </c>
      <c r="R80" s="1512">
        <v>177</v>
      </c>
      <c r="S80" s="2514">
        <f t="shared" si="12"/>
        <v>0.38146551724137934</v>
      </c>
      <c r="T80" s="1513">
        <v>226</v>
      </c>
      <c r="U80" s="1512">
        <v>83</v>
      </c>
      <c r="V80" s="2518">
        <f t="shared" si="13"/>
        <v>0.36725663716814161</v>
      </c>
      <c r="W80" s="1511">
        <v>496</v>
      </c>
      <c r="X80" s="1512">
        <v>221</v>
      </c>
      <c r="Y80" s="2514">
        <f t="shared" si="14"/>
        <v>0.44556451612903225</v>
      </c>
      <c r="Z80" s="1513">
        <v>223</v>
      </c>
      <c r="AA80" s="1512">
        <v>92</v>
      </c>
      <c r="AB80" s="2510">
        <f t="shared" si="15"/>
        <v>0.41255605381165922</v>
      </c>
      <c r="AC80" s="1507"/>
    </row>
    <row r="81" spans="1:29" s="1516" customFormat="1">
      <c r="A81" s="1509" t="s">
        <v>147</v>
      </c>
      <c r="B81" s="4035"/>
      <c r="C81" s="4032"/>
      <c r="D81" s="1515">
        <v>9</v>
      </c>
      <c r="E81" s="1511">
        <v>546</v>
      </c>
      <c r="F81" s="1512">
        <v>254</v>
      </c>
      <c r="G81" s="2522">
        <f t="shared" si="8"/>
        <v>0.46520146520146521</v>
      </c>
      <c r="H81" s="1513">
        <v>303</v>
      </c>
      <c r="I81" s="1512">
        <v>153</v>
      </c>
      <c r="J81" s="2518">
        <f t="shared" si="9"/>
        <v>0.50495049504950495</v>
      </c>
      <c r="K81" s="1511">
        <v>477</v>
      </c>
      <c r="L81" s="1512">
        <v>205</v>
      </c>
      <c r="M81" s="2514">
        <f t="shared" si="10"/>
        <v>0.42976939203354297</v>
      </c>
      <c r="N81" s="1513">
        <v>250</v>
      </c>
      <c r="O81" s="1512">
        <v>108</v>
      </c>
      <c r="P81" s="2518">
        <f t="shared" si="11"/>
        <v>0.432</v>
      </c>
      <c r="Q81" s="1511">
        <v>524</v>
      </c>
      <c r="R81" s="1512">
        <v>244</v>
      </c>
      <c r="S81" s="2514">
        <f t="shared" si="12"/>
        <v>0.46564885496183206</v>
      </c>
      <c r="T81" s="1513">
        <v>247</v>
      </c>
      <c r="U81" s="1512">
        <v>103</v>
      </c>
      <c r="V81" s="2518">
        <f t="shared" si="13"/>
        <v>0.41700404858299595</v>
      </c>
      <c r="W81" s="1511">
        <v>465</v>
      </c>
      <c r="X81" s="1512">
        <v>212</v>
      </c>
      <c r="Y81" s="2514">
        <f t="shared" si="14"/>
        <v>0.45591397849462367</v>
      </c>
      <c r="Z81" s="1513">
        <v>236</v>
      </c>
      <c r="AA81" s="1512">
        <v>91</v>
      </c>
      <c r="AB81" s="2510">
        <f t="shared" si="15"/>
        <v>0.38559322033898308</v>
      </c>
      <c r="AC81" s="1507"/>
    </row>
    <row r="82" spans="1:29" s="1516" customFormat="1">
      <c r="A82" s="1509" t="s">
        <v>147</v>
      </c>
      <c r="B82" s="4035"/>
      <c r="C82" s="4032"/>
      <c r="D82" s="1515">
        <v>10</v>
      </c>
      <c r="E82" s="1511">
        <v>397</v>
      </c>
      <c r="F82" s="1512">
        <v>174</v>
      </c>
      <c r="G82" s="2522">
        <f t="shared" si="8"/>
        <v>0.43828715365239296</v>
      </c>
      <c r="H82" s="1513">
        <v>266</v>
      </c>
      <c r="I82" s="1512">
        <v>107</v>
      </c>
      <c r="J82" s="2518">
        <f t="shared" si="9"/>
        <v>0.40225563909774437</v>
      </c>
      <c r="K82" s="1511">
        <v>491</v>
      </c>
      <c r="L82" s="1512">
        <v>227</v>
      </c>
      <c r="M82" s="2514">
        <f t="shared" si="10"/>
        <v>0.46232179226069248</v>
      </c>
      <c r="N82" s="1513">
        <v>254</v>
      </c>
      <c r="O82" s="1512">
        <v>116</v>
      </c>
      <c r="P82" s="2518">
        <f t="shared" si="11"/>
        <v>0.45669291338582679</v>
      </c>
      <c r="Q82" s="1511">
        <v>442</v>
      </c>
      <c r="R82" s="1512">
        <v>220</v>
      </c>
      <c r="S82" s="2514">
        <f t="shared" si="12"/>
        <v>0.49773755656108598</v>
      </c>
      <c r="T82" s="1513">
        <v>223</v>
      </c>
      <c r="U82" s="1512">
        <v>113</v>
      </c>
      <c r="V82" s="2518">
        <f t="shared" si="13"/>
        <v>0.50672645739910316</v>
      </c>
      <c r="W82" s="1511">
        <v>455</v>
      </c>
      <c r="X82" s="1512">
        <v>206</v>
      </c>
      <c r="Y82" s="2514">
        <f t="shared" si="14"/>
        <v>0.45274725274725275</v>
      </c>
      <c r="Z82" s="1513">
        <v>220</v>
      </c>
      <c r="AA82" s="1512">
        <v>103</v>
      </c>
      <c r="AB82" s="2510">
        <f t="shared" si="15"/>
        <v>0.4681818181818182</v>
      </c>
      <c r="AC82" s="1507"/>
    </row>
    <row r="83" spans="1:29" s="1516" customFormat="1">
      <c r="A83" s="1509" t="s">
        <v>147</v>
      </c>
      <c r="B83" s="4035"/>
      <c r="C83" s="4032"/>
      <c r="D83" s="1515">
        <v>11</v>
      </c>
      <c r="E83" s="1511">
        <v>368</v>
      </c>
      <c r="F83" s="1512">
        <v>168</v>
      </c>
      <c r="G83" s="2522">
        <f t="shared" si="8"/>
        <v>0.45652173913043476</v>
      </c>
      <c r="H83" s="1513">
        <v>209</v>
      </c>
      <c r="I83" s="1512">
        <v>99</v>
      </c>
      <c r="J83" s="2518">
        <f t="shared" si="9"/>
        <v>0.47368421052631576</v>
      </c>
      <c r="K83" s="1511">
        <v>372</v>
      </c>
      <c r="L83" s="1512">
        <v>187</v>
      </c>
      <c r="M83" s="2514">
        <f t="shared" si="10"/>
        <v>0.50268817204301075</v>
      </c>
      <c r="N83" s="1513">
        <v>247</v>
      </c>
      <c r="O83" s="1512">
        <v>101</v>
      </c>
      <c r="P83" s="2518">
        <f t="shared" si="11"/>
        <v>0.40890688259109309</v>
      </c>
      <c r="Q83" s="1511">
        <v>410</v>
      </c>
      <c r="R83" s="1512">
        <v>200</v>
      </c>
      <c r="S83" s="2514">
        <f t="shared" si="12"/>
        <v>0.48780487804878048</v>
      </c>
      <c r="T83" s="1513">
        <v>215</v>
      </c>
      <c r="U83" s="1512">
        <v>95</v>
      </c>
      <c r="V83" s="2518">
        <f t="shared" si="13"/>
        <v>0.44186046511627908</v>
      </c>
      <c r="W83" s="1511">
        <v>411</v>
      </c>
      <c r="X83" s="1512">
        <v>190</v>
      </c>
      <c r="Y83" s="2514">
        <f t="shared" si="14"/>
        <v>0.46228710462287104</v>
      </c>
      <c r="Z83" s="1513">
        <v>201</v>
      </c>
      <c r="AA83" s="1512">
        <v>94</v>
      </c>
      <c r="AB83" s="2510">
        <f t="shared" si="15"/>
        <v>0.46766169154228854</v>
      </c>
      <c r="AC83" s="1507"/>
    </row>
    <row r="84" spans="1:29" s="1516" customFormat="1">
      <c r="A84" s="1509" t="s">
        <v>147</v>
      </c>
      <c r="B84" s="4035"/>
      <c r="C84" s="4033"/>
      <c r="D84" s="1515">
        <v>12</v>
      </c>
      <c r="E84" s="1511">
        <v>291</v>
      </c>
      <c r="F84" s="1512">
        <v>102</v>
      </c>
      <c r="G84" s="2522">
        <f t="shared" si="8"/>
        <v>0.35051546391752575</v>
      </c>
      <c r="H84" s="1513">
        <v>165</v>
      </c>
      <c r="I84" s="1512">
        <v>59</v>
      </c>
      <c r="J84" s="2518">
        <f t="shared" si="9"/>
        <v>0.3575757575757576</v>
      </c>
      <c r="K84" s="1511">
        <v>328</v>
      </c>
      <c r="L84" s="1512">
        <v>123</v>
      </c>
      <c r="M84" s="2514">
        <f t="shared" si="10"/>
        <v>0.375</v>
      </c>
      <c r="N84" s="1513">
        <v>185</v>
      </c>
      <c r="O84" s="1512">
        <v>63</v>
      </c>
      <c r="P84" s="2518">
        <f t="shared" si="11"/>
        <v>0.34054054054054056</v>
      </c>
      <c r="Q84" s="1511">
        <v>316</v>
      </c>
      <c r="R84" s="1512">
        <v>115</v>
      </c>
      <c r="S84" s="2514">
        <f t="shared" si="12"/>
        <v>0.36392405063291139</v>
      </c>
      <c r="T84" s="1513">
        <v>201</v>
      </c>
      <c r="U84" s="1512">
        <v>71</v>
      </c>
      <c r="V84" s="2518">
        <f t="shared" si="13"/>
        <v>0.35323383084577115</v>
      </c>
      <c r="W84" s="1511">
        <v>326</v>
      </c>
      <c r="X84" s="1512">
        <v>160</v>
      </c>
      <c r="Y84" s="2514">
        <f t="shared" si="14"/>
        <v>0.49079754601226994</v>
      </c>
      <c r="Z84" s="1513">
        <v>187</v>
      </c>
      <c r="AA84" s="1512">
        <v>87</v>
      </c>
      <c r="AB84" s="2510">
        <f t="shared" si="15"/>
        <v>0.46524064171122997</v>
      </c>
      <c r="AC84" s="1507"/>
    </row>
    <row r="85" spans="1:29" s="1516" customFormat="1">
      <c r="A85" s="1508" t="s">
        <v>147</v>
      </c>
      <c r="B85" s="4035"/>
      <c r="C85" s="4037" t="s">
        <v>1401</v>
      </c>
      <c r="D85" s="1495" t="s">
        <v>107</v>
      </c>
      <c r="E85" s="1502">
        <v>109</v>
      </c>
      <c r="F85" s="1503">
        <v>34</v>
      </c>
      <c r="G85" s="2521">
        <f t="shared" si="8"/>
        <v>0.31192660550458717</v>
      </c>
      <c r="H85" s="1504">
        <v>759</v>
      </c>
      <c r="I85" s="1503">
        <v>102</v>
      </c>
      <c r="J85" s="2517">
        <f t="shared" si="9"/>
        <v>0.13438735177865613</v>
      </c>
      <c r="K85" s="1502">
        <v>174</v>
      </c>
      <c r="L85" s="1503">
        <v>47</v>
      </c>
      <c r="M85" s="2513">
        <f t="shared" si="10"/>
        <v>0.27011494252873564</v>
      </c>
      <c r="N85" s="1504">
        <v>1075</v>
      </c>
      <c r="O85" s="1503">
        <v>188</v>
      </c>
      <c r="P85" s="2517">
        <f t="shared" si="11"/>
        <v>0.17488372093023255</v>
      </c>
      <c r="Q85" s="1502">
        <v>137</v>
      </c>
      <c r="R85" s="1503">
        <v>41</v>
      </c>
      <c r="S85" s="2513">
        <f t="shared" si="12"/>
        <v>0.29927007299270075</v>
      </c>
      <c r="T85" s="1504">
        <v>1026</v>
      </c>
      <c r="U85" s="1503">
        <v>154</v>
      </c>
      <c r="V85" s="2517">
        <f t="shared" si="13"/>
        <v>0.15009746588693956</v>
      </c>
      <c r="W85" s="1502">
        <v>154</v>
      </c>
      <c r="X85" s="1503">
        <v>47</v>
      </c>
      <c r="Y85" s="2513">
        <f t="shared" si="14"/>
        <v>0.30519480519480519</v>
      </c>
      <c r="Z85" s="1504">
        <v>986</v>
      </c>
      <c r="AA85" s="1503">
        <v>163</v>
      </c>
      <c r="AB85" s="2509">
        <f t="shared" si="15"/>
        <v>0.16531440162271804</v>
      </c>
      <c r="AC85" s="1507"/>
    </row>
    <row r="86" spans="1:29" s="1516" customFormat="1">
      <c r="A86" s="1508" t="s">
        <v>147</v>
      </c>
      <c r="B86" s="4035"/>
      <c r="C86" s="4038"/>
      <c r="D86" s="1501">
        <v>1</v>
      </c>
      <c r="E86" s="1502">
        <v>167</v>
      </c>
      <c r="F86" s="1503">
        <v>40</v>
      </c>
      <c r="G86" s="2521">
        <f t="shared" si="8"/>
        <v>0.23952095808383234</v>
      </c>
      <c r="H86" s="1504">
        <v>1166</v>
      </c>
      <c r="I86" s="1503">
        <v>148</v>
      </c>
      <c r="J86" s="2517">
        <f t="shared" si="9"/>
        <v>0.12692967409948541</v>
      </c>
      <c r="K86" s="1502">
        <v>112</v>
      </c>
      <c r="L86" s="1503">
        <v>29</v>
      </c>
      <c r="M86" s="2513">
        <f t="shared" si="10"/>
        <v>0.25892857142857145</v>
      </c>
      <c r="N86" s="1504">
        <v>795</v>
      </c>
      <c r="O86" s="1503">
        <v>118</v>
      </c>
      <c r="P86" s="2517">
        <f t="shared" si="11"/>
        <v>0.14842767295597484</v>
      </c>
      <c r="Q86" s="1502">
        <v>191</v>
      </c>
      <c r="R86" s="1503">
        <v>51</v>
      </c>
      <c r="S86" s="2513">
        <f t="shared" si="12"/>
        <v>0.26701570680628273</v>
      </c>
      <c r="T86" s="1504">
        <v>1067</v>
      </c>
      <c r="U86" s="1503">
        <v>178</v>
      </c>
      <c r="V86" s="2517">
        <f t="shared" si="13"/>
        <v>0.16682286785379569</v>
      </c>
      <c r="W86" s="1502">
        <v>146</v>
      </c>
      <c r="X86" s="1503">
        <v>43</v>
      </c>
      <c r="Y86" s="2513">
        <f t="shared" si="14"/>
        <v>0.29452054794520549</v>
      </c>
      <c r="Z86" s="1504">
        <v>1037</v>
      </c>
      <c r="AA86" s="1503">
        <v>133</v>
      </c>
      <c r="AB86" s="2509">
        <f t="shared" si="15"/>
        <v>0.12825458052073288</v>
      </c>
      <c r="AC86" s="1507"/>
    </row>
    <row r="87" spans="1:29" s="1516" customFormat="1">
      <c r="A87" s="1508" t="s">
        <v>147</v>
      </c>
      <c r="B87" s="4035"/>
      <c r="C87" s="4038"/>
      <c r="D87" s="1501">
        <v>2</v>
      </c>
      <c r="E87" s="1502">
        <v>194</v>
      </c>
      <c r="F87" s="1503">
        <v>38</v>
      </c>
      <c r="G87" s="2521">
        <f t="shared" si="8"/>
        <v>0.19587628865979381</v>
      </c>
      <c r="H87" s="1504">
        <v>1202</v>
      </c>
      <c r="I87" s="1503">
        <v>146</v>
      </c>
      <c r="J87" s="2517">
        <f t="shared" si="9"/>
        <v>0.12146422628951747</v>
      </c>
      <c r="K87" s="1502">
        <v>163</v>
      </c>
      <c r="L87" s="1503">
        <v>31</v>
      </c>
      <c r="M87" s="2513">
        <f t="shared" si="10"/>
        <v>0.19018404907975461</v>
      </c>
      <c r="N87" s="1504">
        <v>1141</v>
      </c>
      <c r="O87" s="1503">
        <v>122</v>
      </c>
      <c r="P87" s="2517">
        <f t="shared" si="11"/>
        <v>0.10692375109553023</v>
      </c>
      <c r="Q87" s="1502">
        <v>116</v>
      </c>
      <c r="R87" s="1503">
        <v>23</v>
      </c>
      <c r="S87" s="2513">
        <f t="shared" si="12"/>
        <v>0.19827586206896552</v>
      </c>
      <c r="T87" s="1504">
        <v>804</v>
      </c>
      <c r="U87" s="1503">
        <v>103</v>
      </c>
      <c r="V87" s="2517">
        <f t="shared" si="13"/>
        <v>0.12810945273631841</v>
      </c>
      <c r="W87" s="1502">
        <v>182</v>
      </c>
      <c r="X87" s="1503">
        <v>36</v>
      </c>
      <c r="Y87" s="2513">
        <f t="shared" si="14"/>
        <v>0.19780219780219779</v>
      </c>
      <c r="Z87" s="1504">
        <v>1077</v>
      </c>
      <c r="AA87" s="1503">
        <v>139</v>
      </c>
      <c r="AB87" s="2509">
        <f t="shared" si="15"/>
        <v>0.12906220984215414</v>
      </c>
      <c r="AC87" s="1507"/>
    </row>
    <row r="88" spans="1:29" s="1516" customFormat="1">
      <c r="A88" s="1508" t="s">
        <v>147</v>
      </c>
      <c r="B88" s="4035"/>
      <c r="C88" s="4038"/>
      <c r="D88" s="1506">
        <v>3</v>
      </c>
      <c r="E88" s="1502">
        <v>185</v>
      </c>
      <c r="F88" s="1503">
        <v>38</v>
      </c>
      <c r="G88" s="2521">
        <f t="shared" si="8"/>
        <v>0.20540540540540542</v>
      </c>
      <c r="H88" s="1504">
        <v>1123</v>
      </c>
      <c r="I88" s="1503">
        <v>122</v>
      </c>
      <c r="J88" s="2517">
        <f t="shared" si="9"/>
        <v>0.10863757791629564</v>
      </c>
      <c r="K88" s="1502">
        <v>189</v>
      </c>
      <c r="L88" s="1503">
        <v>31</v>
      </c>
      <c r="M88" s="2513">
        <f t="shared" si="10"/>
        <v>0.16402116402116401</v>
      </c>
      <c r="N88" s="1504">
        <v>1170</v>
      </c>
      <c r="O88" s="1503">
        <v>115</v>
      </c>
      <c r="P88" s="2517">
        <f t="shared" si="11"/>
        <v>9.8290598290598288E-2</v>
      </c>
      <c r="Q88" s="1502">
        <v>165</v>
      </c>
      <c r="R88" s="1503">
        <v>36</v>
      </c>
      <c r="S88" s="2513">
        <f t="shared" si="12"/>
        <v>0.21818181818181817</v>
      </c>
      <c r="T88" s="1504">
        <v>1129</v>
      </c>
      <c r="U88" s="1503">
        <v>113</v>
      </c>
      <c r="V88" s="2517">
        <f t="shared" si="13"/>
        <v>0.10008857395925598</v>
      </c>
      <c r="W88" s="1502">
        <v>124</v>
      </c>
      <c r="X88" s="1503">
        <v>22</v>
      </c>
      <c r="Y88" s="2513">
        <f t="shared" si="14"/>
        <v>0.17741935483870969</v>
      </c>
      <c r="Z88" s="1504">
        <v>825</v>
      </c>
      <c r="AA88" s="1503">
        <v>79</v>
      </c>
      <c r="AB88" s="2509">
        <f t="shared" si="15"/>
        <v>9.5757575757575764E-2</v>
      </c>
      <c r="AC88" s="1507"/>
    </row>
    <row r="89" spans="1:29" s="1516" customFormat="1">
      <c r="A89" s="1508" t="s">
        <v>147</v>
      </c>
      <c r="B89" s="4035"/>
      <c r="C89" s="4038"/>
      <c r="D89" s="1506">
        <v>4</v>
      </c>
      <c r="E89" s="1502">
        <v>198</v>
      </c>
      <c r="F89" s="1503">
        <v>35</v>
      </c>
      <c r="G89" s="2521">
        <f t="shared" si="8"/>
        <v>0.17676767676767677</v>
      </c>
      <c r="H89" s="1504">
        <v>1092</v>
      </c>
      <c r="I89" s="1503">
        <v>117</v>
      </c>
      <c r="J89" s="2517">
        <f t="shared" si="9"/>
        <v>0.10714285714285714</v>
      </c>
      <c r="K89" s="1502">
        <v>166</v>
      </c>
      <c r="L89" s="1503">
        <v>41</v>
      </c>
      <c r="M89" s="2513">
        <f t="shared" si="10"/>
        <v>0.24698795180722891</v>
      </c>
      <c r="N89" s="1504">
        <v>1077</v>
      </c>
      <c r="O89" s="1503">
        <v>87</v>
      </c>
      <c r="P89" s="2517">
        <f t="shared" si="11"/>
        <v>8.0779944289693595E-2</v>
      </c>
      <c r="Q89" s="1502">
        <v>187</v>
      </c>
      <c r="R89" s="1503">
        <v>35</v>
      </c>
      <c r="S89" s="2513">
        <f t="shared" si="12"/>
        <v>0.18716577540106952</v>
      </c>
      <c r="T89" s="1504">
        <v>1130</v>
      </c>
      <c r="U89" s="1503">
        <v>91</v>
      </c>
      <c r="V89" s="2517">
        <f t="shared" si="13"/>
        <v>8.0530973451327439E-2</v>
      </c>
      <c r="W89" s="1502">
        <v>165</v>
      </c>
      <c r="X89" s="1503">
        <v>30</v>
      </c>
      <c r="Y89" s="2513">
        <f t="shared" si="14"/>
        <v>0.18181818181818182</v>
      </c>
      <c r="Z89" s="1504">
        <v>1110</v>
      </c>
      <c r="AA89" s="1503">
        <v>94</v>
      </c>
      <c r="AB89" s="2509">
        <f t="shared" si="15"/>
        <v>8.468468468468468E-2</v>
      </c>
      <c r="AC89" s="1507"/>
    </row>
    <row r="90" spans="1:29" s="1516" customFormat="1">
      <c r="A90" s="1508" t="s">
        <v>147</v>
      </c>
      <c r="B90" s="4035"/>
      <c r="C90" s="4038"/>
      <c r="D90" s="1506">
        <v>5</v>
      </c>
      <c r="E90" s="1502">
        <v>217</v>
      </c>
      <c r="F90" s="1503">
        <v>35</v>
      </c>
      <c r="G90" s="2521">
        <f t="shared" si="8"/>
        <v>0.16129032258064516</v>
      </c>
      <c r="H90" s="1504">
        <v>1117</v>
      </c>
      <c r="I90" s="1503">
        <v>111</v>
      </c>
      <c r="J90" s="2517">
        <f t="shared" si="9"/>
        <v>9.9373321396598033E-2</v>
      </c>
      <c r="K90" s="1502">
        <v>206</v>
      </c>
      <c r="L90" s="1503">
        <v>34</v>
      </c>
      <c r="M90" s="2513">
        <f t="shared" si="10"/>
        <v>0.1650485436893204</v>
      </c>
      <c r="N90" s="1504">
        <v>1080</v>
      </c>
      <c r="O90" s="1503">
        <v>100</v>
      </c>
      <c r="P90" s="2517">
        <f t="shared" si="11"/>
        <v>9.2592592592592587E-2</v>
      </c>
      <c r="Q90" s="1502">
        <v>168</v>
      </c>
      <c r="R90" s="1503">
        <v>30</v>
      </c>
      <c r="S90" s="2513">
        <f t="shared" si="12"/>
        <v>0.17857142857142858</v>
      </c>
      <c r="T90" s="1504">
        <v>1073</v>
      </c>
      <c r="U90" s="1503">
        <v>99</v>
      </c>
      <c r="V90" s="2517">
        <f t="shared" si="13"/>
        <v>9.2264678471575018E-2</v>
      </c>
      <c r="W90" s="1502">
        <v>182</v>
      </c>
      <c r="X90" s="1503">
        <v>36</v>
      </c>
      <c r="Y90" s="2513">
        <f t="shared" si="14"/>
        <v>0.19780219780219779</v>
      </c>
      <c r="Z90" s="1504">
        <v>1147</v>
      </c>
      <c r="AA90" s="1503">
        <v>99</v>
      </c>
      <c r="AB90" s="2509">
        <f t="shared" si="15"/>
        <v>8.6312118570183088E-2</v>
      </c>
      <c r="AC90" s="1507"/>
    </row>
    <row r="91" spans="1:29" s="1516" customFormat="1">
      <c r="A91" s="1508" t="s">
        <v>147</v>
      </c>
      <c r="B91" s="4035"/>
      <c r="C91" s="4038"/>
      <c r="D91" s="1506">
        <v>6</v>
      </c>
      <c r="E91" s="1502">
        <v>196</v>
      </c>
      <c r="F91" s="1503">
        <v>29</v>
      </c>
      <c r="G91" s="2521">
        <f t="shared" si="8"/>
        <v>0.14795918367346939</v>
      </c>
      <c r="H91" s="1504">
        <v>1111</v>
      </c>
      <c r="I91" s="1503">
        <v>106</v>
      </c>
      <c r="J91" s="2517">
        <f t="shared" si="9"/>
        <v>9.5409540954095415E-2</v>
      </c>
      <c r="K91" s="1502">
        <v>216</v>
      </c>
      <c r="L91" s="1503">
        <v>29</v>
      </c>
      <c r="M91" s="2513">
        <f t="shared" si="10"/>
        <v>0.13425925925925927</v>
      </c>
      <c r="N91" s="1504">
        <v>1101</v>
      </c>
      <c r="O91" s="1503">
        <v>86</v>
      </c>
      <c r="P91" s="2517">
        <f t="shared" si="11"/>
        <v>7.8110808356039965E-2</v>
      </c>
      <c r="Q91" s="1502">
        <v>208</v>
      </c>
      <c r="R91" s="1503">
        <v>36</v>
      </c>
      <c r="S91" s="2513">
        <f t="shared" si="12"/>
        <v>0.17307692307692307</v>
      </c>
      <c r="T91" s="1504">
        <v>1050</v>
      </c>
      <c r="U91" s="1503">
        <v>101</v>
      </c>
      <c r="V91" s="2517">
        <f t="shared" si="13"/>
        <v>9.6190476190476187E-2</v>
      </c>
      <c r="W91" s="1502">
        <v>173</v>
      </c>
      <c r="X91" s="1503">
        <v>32</v>
      </c>
      <c r="Y91" s="2513">
        <f t="shared" si="14"/>
        <v>0.18497109826589594</v>
      </c>
      <c r="Z91" s="1504">
        <v>1105</v>
      </c>
      <c r="AA91" s="1503">
        <v>84</v>
      </c>
      <c r="AB91" s="2509">
        <f t="shared" si="15"/>
        <v>7.6018099547511306E-2</v>
      </c>
      <c r="AC91" s="1507"/>
    </row>
    <row r="92" spans="1:29" s="1516" customFormat="1">
      <c r="A92" s="1508" t="s">
        <v>147</v>
      </c>
      <c r="B92" s="4035"/>
      <c r="C92" s="4038"/>
      <c r="D92" s="1506">
        <v>7</v>
      </c>
      <c r="E92" s="1502">
        <v>184</v>
      </c>
      <c r="F92" s="1503">
        <v>46</v>
      </c>
      <c r="G92" s="2521">
        <f t="shared" si="8"/>
        <v>0.25</v>
      </c>
      <c r="H92" s="1504">
        <v>1091</v>
      </c>
      <c r="I92" s="1503">
        <v>168</v>
      </c>
      <c r="J92" s="2517">
        <f t="shared" si="9"/>
        <v>0.153987167736022</v>
      </c>
      <c r="K92" s="1502">
        <v>166</v>
      </c>
      <c r="L92" s="1503">
        <v>41</v>
      </c>
      <c r="M92" s="2513">
        <f t="shared" si="10"/>
        <v>0.24698795180722891</v>
      </c>
      <c r="N92" s="1504">
        <v>1075</v>
      </c>
      <c r="O92" s="1503">
        <v>139</v>
      </c>
      <c r="P92" s="2517">
        <f t="shared" si="11"/>
        <v>0.12930232558139534</v>
      </c>
      <c r="Q92" s="1502">
        <v>180</v>
      </c>
      <c r="R92" s="1503">
        <v>43</v>
      </c>
      <c r="S92" s="2513">
        <f t="shared" si="12"/>
        <v>0.2388888888888889</v>
      </c>
      <c r="T92" s="1504">
        <v>1050</v>
      </c>
      <c r="U92" s="1503">
        <v>121</v>
      </c>
      <c r="V92" s="2517">
        <f t="shared" si="13"/>
        <v>0.11523809523809524</v>
      </c>
      <c r="W92" s="1502">
        <v>185</v>
      </c>
      <c r="X92" s="1503">
        <v>50</v>
      </c>
      <c r="Y92" s="2513">
        <f t="shared" si="14"/>
        <v>0.27027027027027029</v>
      </c>
      <c r="Z92" s="1504">
        <v>1039</v>
      </c>
      <c r="AA92" s="1503">
        <v>154</v>
      </c>
      <c r="AB92" s="2509">
        <f t="shared" si="15"/>
        <v>0.1482194417709336</v>
      </c>
      <c r="AC92" s="1507"/>
    </row>
    <row r="93" spans="1:29" s="1516" customFormat="1">
      <c r="A93" s="1508" t="s">
        <v>147</v>
      </c>
      <c r="B93" s="4035"/>
      <c r="C93" s="4038"/>
      <c r="D93" s="1506">
        <v>8</v>
      </c>
      <c r="E93" s="1502">
        <v>168</v>
      </c>
      <c r="F93" s="1503">
        <v>37</v>
      </c>
      <c r="G93" s="2521">
        <f t="shared" si="8"/>
        <v>0.22023809523809523</v>
      </c>
      <c r="H93" s="1504">
        <v>1013</v>
      </c>
      <c r="I93" s="1503">
        <v>143</v>
      </c>
      <c r="J93" s="2517">
        <f t="shared" si="9"/>
        <v>0.14116485686080948</v>
      </c>
      <c r="K93" s="1502">
        <v>192</v>
      </c>
      <c r="L93" s="1503">
        <v>50</v>
      </c>
      <c r="M93" s="2513">
        <f t="shared" si="10"/>
        <v>0.26041666666666669</v>
      </c>
      <c r="N93" s="1504">
        <v>1033</v>
      </c>
      <c r="O93" s="1503">
        <v>155</v>
      </c>
      <c r="P93" s="2517">
        <f t="shared" si="11"/>
        <v>0.15004840271055178</v>
      </c>
      <c r="Q93" s="1502">
        <v>157</v>
      </c>
      <c r="R93" s="1503">
        <v>40</v>
      </c>
      <c r="S93" s="2513">
        <f t="shared" si="12"/>
        <v>0.25477707006369427</v>
      </c>
      <c r="T93" s="1504">
        <v>1032</v>
      </c>
      <c r="U93" s="1503">
        <v>140</v>
      </c>
      <c r="V93" s="2517">
        <f t="shared" si="13"/>
        <v>0.13565891472868216</v>
      </c>
      <c r="W93" s="1502">
        <v>189</v>
      </c>
      <c r="X93" s="1503">
        <v>53</v>
      </c>
      <c r="Y93" s="2513">
        <f t="shared" si="14"/>
        <v>0.28042328042328041</v>
      </c>
      <c r="Z93" s="1504">
        <v>1001</v>
      </c>
      <c r="AA93" s="1503">
        <v>147</v>
      </c>
      <c r="AB93" s="2509">
        <f t="shared" si="15"/>
        <v>0.14685314685314685</v>
      </c>
      <c r="AC93" s="1507"/>
    </row>
    <row r="94" spans="1:29" s="1516" customFormat="1">
      <c r="A94" s="1508" t="s">
        <v>147</v>
      </c>
      <c r="B94" s="4035"/>
      <c r="C94" s="4038"/>
      <c r="D94" s="1506">
        <v>9</v>
      </c>
      <c r="E94" s="1502">
        <v>209</v>
      </c>
      <c r="F94" s="1503">
        <v>50</v>
      </c>
      <c r="G94" s="2521">
        <f t="shared" si="8"/>
        <v>0.23923444976076555</v>
      </c>
      <c r="H94" s="1504">
        <v>1149</v>
      </c>
      <c r="I94" s="1503">
        <v>180</v>
      </c>
      <c r="J94" s="2517">
        <f t="shared" si="9"/>
        <v>0.1566579634464752</v>
      </c>
      <c r="K94" s="1502">
        <v>190</v>
      </c>
      <c r="L94" s="1503">
        <v>50</v>
      </c>
      <c r="M94" s="2513">
        <f t="shared" si="10"/>
        <v>0.26315789473684209</v>
      </c>
      <c r="N94" s="1504">
        <v>1072</v>
      </c>
      <c r="O94" s="1503">
        <v>176</v>
      </c>
      <c r="P94" s="2517">
        <f t="shared" si="11"/>
        <v>0.16417910447761194</v>
      </c>
      <c r="Q94" s="1502">
        <v>217</v>
      </c>
      <c r="R94" s="1503">
        <v>68</v>
      </c>
      <c r="S94" s="2513">
        <f t="shared" si="12"/>
        <v>0.31336405529953915</v>
      </c>
      <c r="T94" s="1504">
        <v>1093</v>
      </c>
      <c r="U94" s="1503">
        <v>181</v>
      </c>
      <c r="V94" s="2517">
        <f t="shared" si="13"/>
        <v>0.1655992680695334</v>
      </c>
      <c r="W94" s="1502">
        <v>175</v>
      </c>
      <c r="X94" s="1503">
        <v>52</v>
      </c>
      <c r="Y94" s="2513">
        <f t="shared" si="14"/>
        <v>0.29714285714285715</v>
      </c>
      <c r="Z94" s="1504">
        <v>1164</v>
      </c>
      <c r="AA94" s="1503">
        <v>173</v>
      </c>
      <c r="AB94" s="2509">
        <f t="shared" si="15"/>
        <v>0.1486254295532646</v>
      </c>
      <c r="AC94" s="1507"/>
    </row>
    <row r="95" spans="1:29" s="1516" customFormat="1">
      <c r="A95" s="1508" t="s">
        <v>147</v>
      </c>
      <c r="B95" s="4035"/>
      <c r="C95" s="4038"/>
      <c r="D95" s="1506">
        <v>10</v>
      </c>
      <c r="E95" s="1502">
        <v>196</v>
      </c>
      <c r="F95" s="1503">
        <v>57</v>
      </c>
      <c r="G95" s="2521">
        <f t="shared" si="8"/>
        <v>0.29081632653061223</v>
      </c>
      <c r="H95" s="1504">
        <v>1058</v>
      </c>
      <c r="I95" s="1503">
        <v>167</v>
      </c>
      <c r="J95" s="2517">
        <f t="shared" si="9"/>
        <v>0.15784499054820417</v>
      </c>
      <c r="K95" s="1502">
        <v>180</v>
      </c>
      <c r="L95" s="1503">
        <v>41</v>
      </c>
      <c r="M95" s="2513">
        <f t="shared" si="10"/>
        <v>0.22777777777777777</v>
      </c>
      <c r="N95" s="1504">
        <v>1029</v>
      </c>
      <c r="O95" s="1503">
        <v>138</v>
      </c>
      <c r="P95" s="2517">
        <f t="shared" si="11"/>
        <v>0.13411078717201166</v>
      </c>
      <c r="Q95" s="1502">
        <v>166</v>
      </c>
      <c r="R95" s="1503">
        <v>41</v>
      </c>
      <c r="S95" s="2513">
        <f t="shared" si="12"/>
        <v>0.24698795180722891</v>
      </c>
      <c r="T95" s="1504">
        <v>991</v>
      </c>
      <c r="U95" s="1503">
        <v>154</v>
      </c>
      <c r="V95" s="2517">
        <f t="shared" si="13"/>
        <v>0.15539858728557013</v>
      </c>
      <c r="W95" s="1502">
        <v>195</v>
      </c>
      <c r="X95" s="1503">
        <v>40</v>
      </c>
      <c r="Y95" s="2513">
        <f t="shared" si="14"/>
        <v>0.20512820512820512</v>
      </c>
      <c r="Z95" s="1504">
        <v>1058</v>
      </c>
      <c r="AA95" s="1503">
        <v>154</v>
      </c>
      <c r="AB95" s="2509">
        <f t="shared" si="15"/>
        <v>0.14555765595463138</v>
      </c>
      <c r="AC95" s="1507"/>
    </row>
    <row r="96" spans="1:29" s="1516" customFormat="1">
      <c r="A96" s="1508" t="s">
        <v>147</v>
      </c>
      <c r="B96" s="4035"/>
      <c r="C96" s="4038"/>
      <c r="D96" s="1506">
        <v>11</v>
      </c>
      <c r="E96" s="1502">
        <v>132</v>
      </c>
      <c r="F96" s="1503">
        <v>23</v>
      </c>
      <c r="G96" s="2521">
        <f t="shared" si="8"/>
        <v>0.17424242424242425</v>
      </c>
      <c r="H96" s="1504">
        <v>964</v>
      </c>
      <c r="I96" s="1503">
        <v>124</v>
      </c>
      <c r="J96" s="2517">
        <f t="shared" si="9"/>
        <v>0.12863070539419086</v>
      </c>
      <c r="K96" s="1502">
        <v>162</v>
      </c>
      <c r="L96" s="1503">
        <v>38</v>
      </c>
      <c r="M96" s="2513">
        <f t="shared" si="10"/>
        <v>0.23456790123456789</v>
      </c>
      <c r="N96" s="1504">
        <v>911</v>
      </c>
      <c r="O96" s="1503">
        <v>134</v>
      </c>
      <c r="P96" s="2517">
        <f t="shared" si="11"/>
        <v>0.14709110867178923</v>
      </c>
      <c r="Q96" s="1502">
        <v>150</v>
      </c>
      <c r="R96" s="1503">
        <v>32</v>
      </c>
      <c r="S96" s="2513">
        <f t="shared" si="12"/>
        <v>0.21333333333333335</v>
      </c>
      <c r="T96" s="1504">
        <v>943</v>
      </c>
      <c r="U96" s="1503">
        <v>129</v>
      </c>
      <c r="V96" s="2517">
        <f t="shared" si="13"/>
        <v>0.13679745493107104</v>
      </c>
      <c r="W96" s="1502">
        <v>137</v>
      </c>
      <c r="X96" s="1503">
        <v>37</v>
      </c>
      <c r="Y96" s="2513">
        <f t="shared" si="14"/>
        <v>0.27007299270072993</v>
      </c>
      <c r="Z96" s="1504">
        <v>903</v>
      </c>
      <c r="AA96" s="1503">
        <v>123</v>
      </c>
      <c r="AB96" s="2509">
        <f t="shared" si="15"/>
        <v>0.13621262458471761</v>
      </c>
      <c r="AC96" s="1507"/>
    </row>
    <row r="97" spans="1:29" s="1516" customFormat="1">
      <c r="A97" s="1508" t="s">
        <v>147</v>
      </c>
      <c r="B97" s="4036"/>
      <c r="C97" s="4039"/>
      <c r="D97" s="1506">
        <v>12</v>
      </c>
      <c r="E97" s="1502">
        <v>84</v>
      </c>
      <c r="F97" s="1503">
        <v>19</v>
      </c>
      <c r="G97" s="2521">
        <f t="shared" si="8"/>
        <v>0.22619047619047619</v>
      </c>
      <c r="H97" s="1504">
        <v>744</v>
      </c>
      <c r="I97" s="1503">
        <v>73</v>
      </c>
      <c r="J97" s="2517">
        <f t="shared" si="9"/>
        <v>9.8118279569892469E-2</v>
      </c>
      <c r="K97" s="1502">
        <v>97</v>
      </c>
      <c r="L97" s="1503">
        <v>15</v>
      </c>
      <c r="M97" s="2513">
        <f t="shared" si="10"/>
        <v>0.15463917525773196</v>
      </c>
      <c r="N97" s="1504">
        <v>788</v>
      </c>
      <c r="O97" s="1503">
        <v>83</v>
      </c>
      <c r="P97" s="2517">
        <f t="shared" si="11"/>
        <v>0.10532994923857868</v>
      </c>
      <c r="Q97" s="1502">
        <v>114</v>
      </c>
      <c r="R97" s="1503">
        <v>20</v>
      </c>
      <c r="S97" s="2513">
        <f t="shared" si="12"/>
        <v>0.17543859649122806</v>
      </c>
      <c r="T97" s="1504">
        <v>752</v>
      </c>
      <c r="U97" s="1503">
        <v>85</v>
      </c>
      <c r="V97" s="2517">
        <f t="shared" si="13"/>
        <v>0.11303191489361702</v>
      </c>
      <c r="W97" s="1502">
        <v>121</v>
      </c>
      <c r="X97" s="1503">
        <v>18</v>
      </c>
      <c r="Y97" s="2513">
        <f t="shared" si="14"/>
        <v>0.1487603305785124</v>
      </c>
      <c r="Z97" s="1504">
        <v>855</v>
      </c>
      <c r="AA97" s="1503">
        <v>73</v>
      </c>
      <c r="AB97" s="2509">
        <f t="shared" si="15"/>
        <v>8.5380116959064334E-2</v>
      </c>
      <c r="AC97" s="1507"/>
    </row>
    <row r="98" spans="1:29" s="1516" customFormat="1">
      <c r="A98" s="1509" t="s">
        <v>147</v>
      </c>
      <c r="B98" s="4040" t="s">
        <v>44</v>
      </c>
      <c r="C98" s="4031" t="s">
        <v>1419</v>
      </c>
      <c r="D98" s="1510" t="s">
        <v>107</v>
      </c>
      <c r="E98" s="1511">
        <v>245</v>
      </c>
      <c r="F98" s="1512">
        <v>64</v>
      </c>
      <c r="G98" s="2522">
        <f t="shared" si="8"/>
        <v>0.26122448979591839</v>
      </c>
      <c r="H98" s="1513">
        <v>392</v>
      </c>
      <c r="I98" s="1512">
        <v>62</v>
      </c>
      <c r="J98" s="2518">
        <f t="shared" si="9"/>
        <v>0.15816326530612246</v>
      </c>
      <c r="K98" s="1511">
        <v>295</v>
      </c>
      <c r="L98" s="1512">
        <v>81</v>
      </c>
      <c r="M98" s="2514">
        <f t="shared" si="10"/>
        <v>0.27457627118644068</v>
      </c>
      <c r="N98" s="1513">
        <v>469</v>
      </c>
      <c r="O98" s="1512">
        <v>94</v>
      </c>
      <c r="P98" s="2518">
        <f t="shared" si="11"/>
        <v>0.20042643923240938</v>
      </c>
      <c r="Q98" s="1511">
        <v>294</v>
      </c>
      <c r="R98" s="1512">
        <v>73</v>
      </c>
      <c r="S98" s="2514">
        <f t="shared" si="12"/>
        <v>0.24829931972789115</v>
      </c>
      <c r="T98" s="1513">
        <v>437</v>
      </c>
      <c r="U98" s="1512">
        <v>103</v>
      </c>
      <c r="V98" s="2518">
        <f t="shared" si="13"/>
        <v>0.23569794050343248</v>
      </c>
      <c r="W98" s="1511">
        <v>276</v>
      </c>
      <c r="X98" s="1512">
        <v>74</v>
      </c>
      <c r="Y98" s="2514">
        <f t="shared" si="14"/>
        <v>0.26811594202898553</v>
      </c>
      <c r="Z98" s="1513">
        <v>415</v>
      </c>
      <c r="AA98" s="1512">
        <v>94</v>
      </c>
      <c r="AB98" s="2510">
        <f t="shared" si="15"/>
        <v>0.22650602409638554</v>
      </c>
      <c r="AC98" s="1507"/>
    </row>
    <row r="99" spans="1:29" s="1516" customFormat="1">
      <c r="A99" s="1509" t="s">
        <v>147</v>
      </c>
      <c r="B99" s="4041"/>
      <c r="C99" s="4032"/>
      <c r="D99" s="1514">
        <v>1</v>
      </c>
      <c r="E99" s="1511">
        <v>285</v>
      </c>
      <c r="F99" s="1512">
        <v>53</v>
      </c>
      <c r="G99" s="2522">
        <f t="shared" si="8"/>
        <v>0.18596491228070175</v>
      </c>
      <c r="H99" s="1513">
        <v>460</v>
      </c>
      <c r="I99" s="1512">
        <v>71</v>
      </c>
      <c r="J99" s="2518">
        <f t="shared" si="9"/>
        <v>0.15434782608695652</v>
      </c>
      <c r="K99" s="1511">
        <v>221</v>
      </c>
      <c r="L99" s="1512">
        <v>43</v>
      </c>
      <c r="M99" s="2514">
        <f t="shared" si="10"/>
        <v>0.19457013574660634</v>
      </c>
      <c r="N99" s="1513">
        <v>407</v>
      </c>
      <c r="O99" s="1512">
        <v>66</v>
      </c>
      <c r="P99" s="2518">
        <f t="shared" si="11"/>
        <v>0.16216216216216217</v>
      </c>
      <c r="Q99" s="1511">
        <v>288</v>
      </c>
      <c r="R99" s="1512">
        <v>67</v>
      </c>
      <c r="S99" s="2514">
        <f t="shared" si="12"/>
        <v>0.2326388888888889</v>
      </c>
      <c r="T99" s="1513">
        <v>441</v>
      </c>
      <c r="U99" s="1512">
        <v>82</v>
      </c>
      <c r="V99" s="2518">
        <f t="shared" si="13"/>
        <v>0.18594104308390022</v>
      </c>
      <c r="W99" s="1511">
        <v>274</v>
      </c>
      <c r="X99" s="1512">
        <v>66</v>
      </c>
      <c r="Y99" s="2514">
        <f t="shared" si="14"/>
        <v>0.24087591240875914</v>
      </c>
      <c r="Z99" s="1513">
        <v>433</v>
      </c>
      <c r="AA99" s="1512">
        <v>61</v>
      </c>
      <c r="AB99" s="2510">
        <f t="shared" si="15"/>
        <v>0.14087759815242495</v>
      </c>
      <c r="AC99" s="1507"/>
    </row>
    <row r="100" spans="1:29" s="1516" customFormat="1">
      <c r="A100" s="1509" t="s">
        <v>147</v>
      </c>
      <c r="B100" s="4041"/>
      <c r="C100" s="4032"/>
      <c r="D100" s="1514">
        <v>2</v>
      </c>
      <c r="E100" s="1511">
        <v>318</v>
      </c>
      <c r="F100" s="1512">
        <v>48</v>
      </c>
      <c r="G100" s="2522">
        <f t="shared" si="8"/>
        <v>0.15094339622641509</v>
      </c>
      <c r="H100" s="1513">
        <v>434</v>
      </c>
      <c r="I100" s="1512">
        <v>60</v>
      </c>
      <c r="J100" s="2518">
        <f t="shared" si="9"/>
        <v>0.13824884792626729</v>
      </c>
      <c r="K100" s="1511">
        <v>280</v>
      </c>
      <c r="L100" s="1512">
        <v>51</v>
      </c>
      <c r="M100" s="2514">
        <f t="shared" si="10"/>
        <v>0.18214285714285713</v>
      </c>
      <c r="N100" s="1513">
        <v>456</v>
      </c>
      <c r="O100" s="1512">
        <v>73</v>
      </c>
      <c r="P100" s="2518">
        <f t="shared" si="11"/>
        <v>0.16008771929824561</v>
      </c>
      <c r="Q100" s="1511">
        <v>217</v>
      </c>
      <c r="R100" s="1512">
        <v>40</v>
      </c>
      <c r="S100" s="2514">
        <f t="shared" si="12"/>
        <v>0.18433179723502305</v>
      </c>
      <c r="T100" s="1513">
        <v>411</v>
      </c>
      <c r="U100" s="1512">
        <v>63</v>
      </c>
      <c r="V100" s="2518">
        <f t="shared" si="13"/>
        <v>0.15328467153284672</v>
      </c>
      <c r="W100" s="1511">
        <v>289</v>
      </c>
      <c r="X100" s="1512">
        <v>58</v>
      </c>
      <c r="Y100" s="2514">
        <f t="shared" si="14"/>
        <v>0.20069204152249134</v>
      </c>
      <c r="Z100" s="1513">
        <v>441</v>
      </c>
      <c r="AA100" s="1512">
        <v>80</v>
      </c>
      <c r="AB100" s="2510">
        <f t="shared" si="15"/>
        <v>0.18140589569160998</v>
      </c>
      <c r="AC100" s="1507"/>
    </row>
    <row r="101" spans="1:29" s="1516" customFormat="1">
      <c r="A101" s="1509" t="s">
        <v>147</v>
      </c>
      <c r="B101" s="4041"/>
      <c r="C101" s="4032"/>
      <c r="D101" s="1515">
        <v>3</v>
      </c>
      <c r="E101" s="1511">
        <v>285</v>
      </c>
      <c r="F101" s="1512">
        <v>51</v>
      </c>
      <c r="G101" s="2522">
        <f t="shared" si="8"/>
        <v>0.17894736842105263</v>
      </c>
      <c r="H101" s="1513">
        <v>446</v>
      </c>
      <c r="I101" s="1512">
        <v>54</v>
      </c>
      <c r="J101" s="2518">
        <f t="shared" si="9"/>
        <v>0.1210762331838565</v>
      </c>
      <c r="K101" s="1511">
        <v>311</v>
      </c>
      <c r="L101" s="1512">
        <v>53</v>
      </c>
      <c r="M101" s="2514">
        <f t="shared" si="10"/>
        <v>0.17041800643086816</v>
      </c>
      <c r="N101" s="1513">
        <v>429</v>
      </c>
      <c r="O101" s="1512">
        <v>61</v>
      </c>
      <c r="P101" s="2518">
        <f t="shared" si="11"/>
        <v>0.14219114219114218</v>
      </c>
      <c r="Q101" s="1511">
        <v>281</v>
      </c>
      <c r="R101" s="1512">
        <v>47</v>
      </c>
      <c r="S101" s="2514">
        <f t="shared" si="12"/>
        <v>0.16725978647686832</v>
      </c>
      <c r="T101" s="1513">
        <v>458</v>
      </c>
      <c r="U101" s="1512">
        <v>70</v>
      </c>
      <c r="V101" s="2518">
        <f t="shared" si="13"/>
        <v>0.15283842794759825</v>
      </c>
      <c r="W101" s="1511">
        <v>222</v>
      </c>
      <c r="X101" s="1512">
        <v>39</v>
      </c>
      <c r="Y101" s="2514">
        <f t="shared" si="14"/>
        <v>0.17567567567567569</v>
      </c>
      <c r="Z101" s="1513">
        <v>414</v>
      </c>
      <c r="AA101" s="1512">
        <v>71</v>
      </c>
      <c r="AB101" s="2510">
        <f t="shared" si="15"/>
        <v>0.17149758454106281</v>
      </c>
      <c r="AC101" s="1507"/>
    </row>
    <row r="102" spans="1:29" s="1516" customFormat="1">
      <c r="A102" s="1509" t="s">
        <v>147</v>
      </c>
      <c r="B102" s="4041"/>
      <c r="C102" s="4032"/>
      <c r="D102" s="1515">
        <v>4</v>
      </c>
      <c r="E102" s="1511">
        <v>305</v>
      </c>
      <c r="F102" s="1512">
        <v>50</v>
      </c>
      <c r="G102" s="2522">
        <f t="shared" si="8"/>
        <v>0.16393442622950818</v>
      </c>
      <c r="H102" s="1513">
        <v>409</v>
      </c>
      <c r="I102" s="1512">
        <v>43</v>
      </c>
      <c r="J102" s="2518">
        <f t="shared" si="9"/>
        <v>0.10513447432762836</v>
      </c>
      <c r="K102" s="1511">
        <v>278</v>
      </c>
      <c r="L102" s="1512">
        <v>60</v>
      </c>
      <c r="M102" s="2514">
        <f t="shared" si="10"/>
        <v>0.21582733812949639</v>
      </c>
      <c r="N102" s="1513">
        <v>460</v>
      </c>
      <c r="O102" s="1512">
        <v>74</v>
      </c>
      <c r="P102" s="2518">
        <f t="shared" si="11"/>
        <v>0.16086956521739129</v>
      </c>
      <c r="Q102" s="1511">
        <v>300</v>
      </c>
      <c r="R102" s="1512">
        <v>49</v>
      </c>
      <c r="S102" s="2514">
        <f t="shared" si="12"/>
        <v>0.16333333333333333</v>
      </c>
      <c r="T102" s="1513">
        <v>431</v>
      </c>
      <c r="U102" s="1512">
        <v>57</v>
      </c>
      <c r="V102" s="2518">
        <f t="shared" si="13"/>
        <v>0.13225058004640372</v>
      </c>
      <c r="W102" s="1511">
        <v>272</v>
      </c>
      <c r="X102" s="1512">
        <v>36</v>
      </c>
      <c r="Y102" s="2514">
        <f t="shared" si="14"/>
        <v>0.13235294117647059</v>
      </c>
      <c r="Z102" s="1513">
        <v>454</v>
      </c>
      <c r="AA102" s="1512">
        <v>81</v>
      </c>
      <c r="AB102" s="2510">
        <f t="shared" si="15"/>
        <v>0.17841409691629956</v>
      </c>
      <c r="AC102" s="1507"/>
    </row>
    <row r="103" spans="1:29" s="1516" customFormat="1">
      <c r="A103" s="1509" t="s">
        <v>147</v>
      </c>
      <c r="B103" s="4041"/>
      <c r="C103" s="4032"/>
      <c r="D103" s="1515">
        <v>5</v>
      </c>
      <c r="E103" s="1511">
        <v>325</v>
      </c>
      <c r="F103" s="1512">
        <v>59</v>
      </c>
      <c r="G103" s="2522">
        <f t="shared" si="8"/>
        <v>0.18153846153846154</v>
      </c>
      <c r="H103" s="1513">
        <v>340</v>
      </c>
      <c r="I103" s="1512">
        <v>34</v>
      </c>
      <c r="J103" s="2518">
        <f t="shared" si="9"/>
        <v>0.1</v>
      </c>
      <c r="K103" s="1511">
        <v>294</v>
      </c>
      <c r="L103" s="1512">
        <v>52</v>
      </c>
      <c r="M103" s="2514">
        <f t="shared" si="10"/>
        <v>0.17687074829931973</v>
      </c>
      <c r="N103" s="1513">
        <v>414</v>
      </c>
      <c r="O103" s="1512">
        <v>61</v>
      </c>
      <c r="P103" s="2518">
        <f t="shared" si="11"/>
        <v>0.14734299516908211</v>
      </c>
      <c r="Q103" s="1511">
        <v>277</v>
      </c>
      <c r="R103" s="1512">
        <v>52</v>
      </c>
      <c r="S103" s="2514">
        <f t="shared" si="12"/>
        <v>0.18772563176895307</v>
      </c>
      <c r="T103" s="1513">
        <v>464</v>
      </c>
      <c r="U103" s="1512">
        <v>86</v>
      </c>
      <c r="V103" s="2518">
        <f t="shared" si="13"/>
        <v>0.18534482758620691</v>
      </c>
      <c r="W103" s="1511">
        <v>299</v>
      </c>
      <c r="X103" s="1512">
        <v>63</v>
      </c>
      <c r="Y103" s="2514">
        <f t="shared" si="14"/>
        <v>0.21070234113712374</v>
      </c>
      <c r="Z103" s="1513">
        <v>420</v>
      </c>
      <c r="AA103" s="1512">
        <v>67</v>
      </c>
      <c r="AB103" s="2510">
        <f t="shared" si="15"/>
        <v>0.15952380952380951</v>
      </c>
      <c r="AC103" s="1507"/>
    </row>
    <row r="104" spans="1:29" s="1516" customFormat="1">
      <c r="A104" s="1509" t="s">
        <v>147</v>
      </c>
      <c r="B104" s="4041"/>
      <c r="C104" s="4032"/>
      <c r="D104" s="1515">
        <v>6</v>
      </c>
      <c r="E104" s="1511">
        <v>311</v>
      </c>
      <c r="F104" s="1512">
        <v>52</v>
      </c>
      <c r="G104" s="2522">
        <f t="shared" si="8"/>
        <v>0.16720257234726688</v>
      </c>
      <c r="H104" s="1513">
        <v>356</v>
      </c>
      <c r="I104" s="1512">
        <v>41</v>
      </c>
      <c r="J104" s="2518">
        <f t="shared" si="9"/>
        <v>0.1151685393258427</v>
      </c>
      <c r="K104" s="1511">
        <v>326</v>
      </c>
      <c r="L104" s="1512">
        <v>55</v>
      </c>
      <c r="M104" s="2514">
        <f t="shared" si="10"/>
        <v>0.16871165644171779</v>
      </c>
      <c r="N104" s="1513">
        <v>336</v>
      </c>
      <c r="O104" s="1512">
        <v>43</v>
      </c>
      <c r="P104" s="2518">
        <f t="shared" si="11"/>
        <v>0.12797619047619047</v>
      </c>
      <c r="Q104" s="1511">
        <v>294</v>
      </c>
      <c r="R104" s="1512">
        <v>51</v>
      </c>
      <c r="S104" s="2514">
        <f t="shared" si="12"/>
        <v>0.17346938775510204</v>
      </c>
      <c r="T104" s="1513">
        <v>412</v>
      </c>
      <c r="U104" s="1512">
        <v>64</v>
      </c>
      <c r="V104" s="2518">
        <f t="shared" si="13"/>
        <v>0.1553398058252427</v>
      </c>
      <c r="W104" s="1511">
        <v>269</v>
      </c>
      <c r="X104" s="1512">
        <v>59</v>
      </c>
      <c r="Y104" s="2514">
        <f t="shared" si="14"/>
        <v>0.21933085501858737</v>
      </c>
      <c r="Z104" s="1513">
        <v>439</v>
      </c>
      <c r="AA104" s="1512">
        <v>70</v>
      </c>
      <c r="AB104" s="2510">
        <f t="shared" si="15"/>
        <v>0.15945330296127563</v>
      </c>
      <c r="AC104" s="1507"/>
    </row>
    <row r="105" spans="1:29" s="1516" customFormat="1">
      <c r="A105" s="1509" t="s">
        <v>147</v>
      </c>
      <c r="B105" s="4041"/>
      <c r="C105" s="4032"/>
      <c r="D105" s="1515">
        <v>7</v>
      </c>
      <c r="E105" s="1511">
        <v>293</v>
      </c>
      <c r="F105" s="1512">
        <v>68</v>
      </c>
      <c r="G105" s="2522">
        <f t="shared" si="8"/>
        <v>0.23208191126279865</v>
      </c>
      <c r="H105" s="1513">
        <v>332</v>
      </c>
      <c r="I105" s="1512">
        <v>42</v>
      </c>
      <c r="J105" s="2518">
        <f t="shared" si="9"/>
        <v>0.12650602409638553</v>
      </c>
      <c r="K105" s="1511">
        <v>288</v>
      </c>
      <c r="L105" s="1512">
        <v>79</v>
      </c>
      <c r="M105" s="2514">
        <f t="shared" si="10"/>
        <v>0.27430555555555558</v>
      </c>
      <c r="N105" s="1513">
        <v>317</v>
      </c>
      <c r="O105" s="1512">
        <v>47</v>
      </c>
      <c r="P105" s="2518">
        <f t="shared" si="11"/>
        <v>0.14826498422712933</v>
      </c>
      <c r="Q105" s="1511">
        <v>284</v>
      </c>
      <c r="R105" s="1512">
        <v>82</v>
      </c>
      <c r="S105" s="2514">
        <f t="shared" si="12"/>
        <v>0.28873239436619719</v>
      </c>
      <c r="T105" s="1513">
        <v>292</v>
      </c>
      <c r="U105" s="1512">
        <v>62</v>
      </c>
      <c r="V105" s="2518">
        <f t="shared" si="13"/>
        <v>0.21232876712328766</v>
      </c>
      <c r="W105" s="1511">
        <v>260</v>
      </c>
      <c r="X105" s="1512">
        <v>76</v>
      </c>
      <c r="Y105" s="2514">
        <f t="shared" si="14"/>
        <v>0.29230769230769232</v>
      </c>
      <c r="Z105" s="1513">
        <v>329</v>
      </c>
      <c r="AA105" s="1512">
        <v>55</v>
      </c>
      <c r="AB105" s="2510">
        <f t="shared" si="15"/>
        <v>0.16717325227963525</v>
      </c>
      <c r="AC105" s="1507"/>
    </row>
    <row r="106" spans="1:29" s="1516" customFormat="1">
      <c r="A106" s="1509" t="s">
        <v>147</v>
      </c>
      <c r="B106" s="4041"/>
      <c r="C106" s="4032"/>
      <c r="D106" s="1515">
        <v>8</v>
      </c>
      <c r="E106" s="1511">
        <v>273</v>
      </c>
      <c r="F106" s="1512">
        <v>77</v>
      </c>
      <c r="G106" s="2522">
        <f t="shared" si="8"/>
        <v>0.28205128205128205</v>
      </c>
      <c r="H106" s="1513">
        <v>298</v>
      </c>
      <c r="I106" s="1512">
        <v>52</v>
      </c>
      <c r="J106" s="2518">
        <f t="shared" si="9"/>
        <v>0.17449664429530201</v>
      </c>
      <c r="K106" s="1511">
        <v>274</v>
      </c>
      <c r="L106" s="1512">
        <v>68</v>
      </c>
      <c r="M106" s="2514">
        <f t="shared" si="10"/>
        <v>0.24817518248175183</v>
      </c>
      <c r="N106" s="1513">
        <v>318</v>
      </c>
      <c r="O106" s="1512">
        <v>63</v>
      </c>
      <c r="P106" s="2518">
        <f t="shared" si="11"/>
        <v>0.19811320754716982</v>
      </c>
      <c r="Q106" s="1511">
        <v>252</v>
      </c>
      <c r="R106" s="1512">
        <v>76</v>
      </c>
      <c r="S106" s="2514">
        <f t="shared" si="12"/>
        <v>0.30158730158730157</v>
      </c>
      <c r="T106" s="1513">
        <v>297</v>
      </c>
      <c r="U106" s="1512">
        <v>62</v>
      </c>
      <c r="V106" s="2518">
        <f t="shared" si="13"/>
        <v>0.20875420875420875</v>
      </c>
      <c r="W106" s="1511">
        <v>265</v>
      </c>
      <c r="X106" s="1512">
        <v>85</v>
      </c>
      <c r="Y106" s="2514">
        <f t="shared" si="14"/>
        <v>0.32075471698113206</v>
      </c>
      <c r="Z106" s="1513">
        <v>278</v>
      </c>
      <c r="AA106" s="1512">
        <v>58</v>
      </c>
      <c r="AB106" s="2510">
        <f t="shared" si="15"/>
        <v>0.20863309352517986</v>
      </c>
      <c r="AC106" s="1507"/>
    </row>
    <row r="107" spans="1:29" s="1516" customFormat="1">
      <c r="A107" s="1509" t="s">
        <v>147</v>
      </c>
      <c r="B107" s="4041"/>
      <c r="C107" s="4032"/>
      <c r="D107" s="1515">
        <v>9</v>
      </c>
      <c r="E107" s="1511">
        <v>299</v>
      </c>
      <c r="F107" s="1512">
        <v>117</v>
      </c>
      <c r="G107" s="2522">
        <f t="shared" si="8"/>
        <v>0.39130434782608697</v>
      </c>
      <c r="H107" s="1513">
        <v>316</v>
      </c>
      <c r="I107" s="1512">
        <v>92</v>
      </c>
      <c r="J107" s="2518">
        <f t="shared" si="9"/>
        <v>0.29113924050632911</v>
      </c>
      <c r="K107" s="1511">
        <v>257</v>
      </c>
      <c r="L107" s="1512">
        <v>61</v>
      </c>
      <c r="M107" s="2514">
        <f t="shared" si="10"/>
        <v>0.23735408560311283</v>
      </c>
      <c r="N107" s="1513">
        <v>300</v>
      </c>
      <c r="O107" s="1512">
        <v>37</v>
      </c>
      <c r="P107" s="2518">
        <f t="shared" si="11"/>
        <v>0.12333333333333334</v>
      </c>
      <c r="Q107" s="1511">
        <v>285</v>
      </c>
      <c r="R107" s="1512">
        <v>108</v>
      </c>
      <c r="S107" s="2514">
        <f t="shared" si="12"/>
        <v>0.37894736842105264</v>
      </c>
      <c r="T107" s="1513">
        <v>302</v>
      </c>
      <c r="U107" s="1512">
        <v>83</v>
      </c>
      <c r="V107" s="2518">
        <f t="shared" si="13"/>
        <v>0.27483443708609273</v>
      </c>
      <c r="W107" s="1511">
        <v>283</v>
      </c>
      <c r="X107" s="1512">
        <v>112</v>
      </c>
      <c r="Y107" s="2514">
        <f t="shared" si="14"/>
        <v>0.39575971731448761</v>
      </c>
      <c r="Z107" s="1513">
        <v>321</v>
      </c>
      <c r="AA107" s="1512">
        <v>81</v>
      </c>
      <c r="AB107" s="2510">
        <f t="shared" si="15"/>
        <v>0.25233644859813081</v>
      </c>
      <c r="AC107" s="1507"/>
    </row>
    <row r="108" spans="1:29" s="1516" customFormat="1">
      <c r="A108" s="1509" t="s">
        <v>147</v>
      </c>
      <c r="B108" s="4041"/>
      <c r="C108" s="4032"/>
      <c r="D108" s="1515">
        <v>10</v>
      </c>
      <c r="E108" s="1511">
        <v>258</v>
      </c>
      <c r="F108" s="1512">
        <v>107</v>
      </c>
      <c r="G108" s="2522">
        <f t="shared" si="8"/>
        <v>0.41472868217054265</v>
      </c>
      <c r="H108" s="1513">
        <v>283</v>
      </c>
      <c r="I108" s="1512">
        <v>80</v>
      </c>
      <c r="J108" s="2518">
        <f t="shared" si="9"/>
        <v>0.28268551236749118</v>
      </c>
      <c r="K108" s="1511">
        <v>271</v>
      </c>
      <c r="L108" s="1512">
        <v>114</v>
      </c>
      <c r="M108" s="2514">
        <f t="shared" si="10"/>
        <v>0.42066420664206644</v>
      </c>
      <c r="N108" s="1513">
        <v>291</v>
      </c>
      <c r="O108" s="1512">
        <v>76</v>
      </c>
      <c r="P108" s="2518">
        <f t="shared" si="11"/>
        <v>0.2611683848797251</v>
      </c>
      <c r="Q108" s="1511">
        <v>255</v>
      </c>
      <c r="R108" s="1512">
        <v>107</v>
      </c>
      <c r="S108" s="2514">
        <f t="shared" si="12"/>
        <v>0.41960784313725491</v>
      </c>
      <c r="T108" s="1513">
        <v>290</v>
      </c>
      <c r="U108" s="1512">
        <v>92</v>
      </c>
      <c r="V108" s="2518">
        <f t="shared" si="13"/>
        <v>0.31724137931034485</v>
      </c>
      <c r="W108" s="1511">
        <v>247</v>
      </c>
      <c r="X108" s="1512">
        <v>101</v>
      </c>
      <c r="Y108" s="2514">
        <f t="shared" si="14"/>
        <v>0.40890688259109309</v>
      </c>
      <c r="Z108" s="1513">
        <v>274</v>
      </c>
      <c r="AA108" s="1512">
        <v>81</v>
      </c>
      <c r="AB108" s="2510">
        <f t="shared" si="15"/>
        <v>0.29562043795620441</v>
      </c>
      <c r="AC108" s="1507"/>
    </row>
    <row r="109" spans="1:29" s="1516" customFormat="1">
      <c r="A109" s="1509" t="s">
        <v>147</v>
      </c>
      <c r="B109" s="4041"/>
      <c r="C109" s="4032"/>
      <c r="D109" s="1515">
        <v>11</v>
      </c>
      <c r="E109" s="1511">
        <v>234</v>
      </c>
      <c r="F109" s="1512">
        <v>88</v>
      </c>
      <c r="G109" s="2522">
        <f t="shared" si="8"/>
        <v>0.37606837606837606</v>
      </c>
      <c r="H109" s="1513">
        <v>295</v>
      </c>
      <c r="I109" s="1512">
        <v>92</v>
      </c>
      <c r="J109" s="2518">
        <f t="shared" si="9"/>
        <v>0.31186440677966104</v>
      </c>
      <c r="K109" s="1511">
        <v>234</v>
      </c>
      <c r="L109" s="1512">
        <v>103</v>
      </c>
      <c r="M109" s="2514">
        <f t="shared" si="10"/>
        <v>0.44017094017094016</v>
      </c>
      <c r="N109" s="1513">
        <v>255</v>
      </c>
      <c r="O109" s="1512">
        <v>74</v>
      </c>
      <c r="P109" s="2518">
        <f t="shared" si="11"/>
        <v>0.29019607843137257</v>
      </c>
      <c r="Q109" s="1511">
        <v>256</v>
      </c>
      <c r="R109" s="1512">
        <v>132</v>
      </c>
      <c r="S109" s="2514">
        <f t="shared" si="12"/>
        <v>0.515625</v>
      </c>
      <c r="T109" s="1513">
        <v>300</v>
      </c>
      <c r="U109" s="1512">
        <v>104</v>
      </c>
      <c r="V109" s="2518">
        <f t="shared" si="13"/>
        <v>0.34666666666666668</v>
      </c>
      <c r="W109" s="1511">
        <v>233</v>
      </c>
      <c r="X109" s="1512">
        <v>87</v>
      </c>
      <c r="Y109" s="2514">
        <f t="shared" si="14"/>
        <v>0.37339055793991416</v>
      </c>
      <c r="Z109" s="1513">
        <v>277</v>
      </c>
      <c r="AA109" s="1512">
        <v>84</v>
      </c>
      <c r="AB109" s="2510">
        <f t="shared" si="15"/>
        <v>0.30324909747292417</v>
      </c>
      <c r="AC109" s="1507"/>
    </row>
    <row r="110" spans="1:29" s="1516" customFormat="1">
      <c r="A110" s="1509" t="s">
        <v>147</v>
      </c>
      <c r="B110" s="4041"/>
      <c r="C110" s="4033"/>
      <c r="D110" s="1515">
        <v>12</v>
      </c>
      <c r="E110" s="1511">
        <v>202</v>
      </c>
      <c r="F110" s="1512">
        <v>72</v>
      </c>
      <c r="G110" s="2522">
        <f t="shared" si="8"/>
        <v>0.35643564356435642</v>
      </c>
      <c r="H110" s="1513">
        <v>301</v>
      </c>
      <c r="I110" s="1512">
        <v>79</v>
      </c>
      <c r="J110" s="2518">
        <f t="shared" si="9"/>
        <v>0.26245847176079734</v>
      </c>
      <c r="K110" s="1511">
        <v>220</v>
      </c>
      <c r="L110" s="1512">
        <v>89</v>
      </c>
      <c r="M110" s="2514">
        <f t="shared" si="10"/>
        <v>0.40454545454545454</v>
      </c>
      <c r="N110" s="1513">
        <v>271</v>
      </c>
      <c r="O110" s="1512">
        <v>70</v>
      </c>
      <c r="P110" s="2518">
        <f t="shared" si="11"/>
        <v>0.25830258302583026</v>
      </c>
      <c r="Q110" s="1511">
        <v>200</v>
      </c>
      <c r="R110" s="1512">
        <v>87</v>
      </c>
      <c r="S110" s="2514">
        <f t="shared" si="12"/>
        <v>0.435</v>
      </c>
      <c r="T110" s="1513">
        <v>237</v>
      </c>
      <c r="U110" s="1512">
        <v>69</v>
      </c>
      <c r="V110" s="2518">
        <f t="shared" si="13"/>
        <v>0.29113924050632911</v>
      </c>
      <c r="W110" s="1511">
        <v>215</v>
      </c>
      <c r="X110" s="1512">
        <v>95</v>
      </c>
      <c r="Y110" s="2514">
        <f t="shared" si="14"/>
        <v>0.44186046511627908</v>
      </c>
      <c r="Z110" s="1513">
        <v>270</v>
      </c>
      <c r="AA110" s="1512">
        <v>82</v>
      </c>
      <c r="AB110" s="2510">
        <f t="shared" si="15"/>
        <v>0.3037037037037037</v>
      </c>
      <c r="AC110" s="1507"/>
    </row>
    <row r="111" spans="1:29" s="1516" customFormat="1">
      <c r="A111" s="1508" t="s">
        <v>147</v>
      </c>
      <c r="B111" s="4041"/>
      <c r="C111" s="4037" t="s">
        <v>1436</v>
      </c>
      <c r="D111" s="1495" t="s">
        <v>107</v>
      </c>
      <c r="E111" s="1502">
        <v>174</v>
      </c>
      <c r="F111" s="1503">
        <v>50</v>
      </c>
      <c r="G111" s="2521">
        <f t="shared" si="8"/>
        <v>0.28735632183908044</v>
      </c>
      <c r="H111" s="1504">
        <v>444</v>
      </c>
      <c r="I111" s="1503">
        <v>79</v>
      </c>
      <c r="J111" s="2517">
        <f t="shared" si="9"/>
        <v>0.17792792792792791</v>
      </c>
      <c r="K111" s="1502">
        <v>152</v>
      </c>
      <c r="L111" s="1503">
        <v>40</v>
      </c>
      <c r="M111" s="2513">
        <f t="shared" si="10"/>
        <v>0.26315789473684209</v>
      </c>
      <c r="N111" s="1504">
        <v>482</v>
      </c>
      <c r="O111" s="1503">
        <v>60</v>
      </c>
      <c r="P111" s="2517">
        <f t="shared" si="11"/>
        <v>0.12448132780082988</v>
      </c>
      <c r="Q111" s="1502">
        <v>160</v>
      </c>
      <c r="R111" s="1503">
        <v>41</v>
      </c>
      <c r="S111" s="2513">
        <f t="shared" si="12"/>
        <v>0.25624999999999998</v>
      </c>
      <c r="T111" s="1504">
        <v>469</v>
      </c>
      <c r="U111" s="1503">
        <v>57</v>
      </c>
      <c r="V111" s="2517">
        <f t="shared" si="13"/>
        <v>0.12153518123667377</v>
      </c>
      <c r="W111" s="1502">
        <v>151</v>
      </c>
      <c r="X111" s="1503">
        <v>38</v>
      </c>
      <c r="Y111" s="2513">
        <f t="shared" si="14"/>
        <v>0.25165562913907286</v>
      </c>
      <c r="Z111" s="1504">
        <v>497</v>
      </c>
      <c r="AA111" s="1503">
        <v>67</v>
      </c>
      <c r="AB111" s="2509">
        <f t="shared" si="15"/>
        <v>0.13480885311871227</v>
      </c>
      <c r="AC111" s="1507"/>
    </row>
    <row r="112" spans="1:29" s="1516" customFormat="1">
      <c r="A112" s="1508" t="s">
        <v>147</v>
      </c>
      <c r="B112" s="4041"/>
      <c r="C112" s="4038"/>
      <c r="D112" s="1501">
        <v>1</v>
      </c>
      <c r="E112" s="1502">
        <v>156</v>
      </c>
      <c r="F112" s="1503">
        <v>33</v>
      </c>
      <c r="G112" s="2521">
        <f t="shared" si="8"/>
        <v>0.21153846153846154</v>
      </c>
      <c r="H112" s="1504">
        <v>508</v>
      </c>
      <c r="I112" s="1503">
        <v>49</v>
      </c>
      <c r="J112" s="2517">
        <f t="shared" si="9"/>
        <v>9.6456692913385822E-2</v>
      </c>
      <c r="K112" s="1502">
        <v>169</v>
      </c>
      <c r="L112" s="1503">
        <v>47</v>
      </c>
      <c r="M112" s="2513">
        <f t="shared" si="10"/>
        <v>0.27810650887573962</v>
      </c>
      <c r="N112" s="1504">
        <v>424</v>
      </c>
      <c r="O112" s="1503">
        <v>59</v>
      </c>
      <c r="P112" s="2517">
        <f t="shared" si="11"/>
        <v>0.13915094339622641</v>
      </c>
      <c r="Q112" s="1502">
        <v>154</v>
      </c>
      <c r="R112" s="1503">
        <v>33</v>
      </c>
      <c r="S112" s="2513">
        <f t="shared" si="12"/>
        <v>0.21428571428571427</v>
      </c>
      <c r="T112" s="1504">
        <v>479</v>
      </c>
      <c r="U112" s="1503">
        <v>54</v>
      </c>
      <c r="V112" s="2517">
        <f t="shared" si="13"/>
        <v>0.11273486430062631</v>
      </c>
      <c r="W112" s="1502">
        <v>161</v>
      </c>
      <c r="X112" s="1503">
        <v>34</v>
      </c>
      <c r="Y112" s="2513">
        <f t="shared" si="14"/>
        <v>0.21118012422360249</v>
      </c>
      <c r="Z112" s="1504">
        <v>462</v>
      </c>
      <c r="AA112" s="1503">
        <v>56</v>
      </c>
      <c r="AB112" s="2509">
        <f t="shared" si="15"/>
        <v>0.12121212121212122</v>
      </c>
      <c r="AC112" s="1507"/>
    </row>
    <row r="113" spans="1:29" s="1516" customFormat="1">
      <c r="A113" s="1508" t="s">
        <v>147</v>
      </c>
      <c r="B113" s="4041"/>
      <c r="C113" s="4038"/>
      <c r="D113" s="1501">
        <v>2</v>
      </c>
      <c r="E113" s="1502">
        <v>163</v>
      </c>
      <c r="F113" s="1503">
        <v>22</v>
      </c>
      <c r="G113" s="2521">
        <f t="shared" si="8"/>
        <v>0.13496932515337423</v>
      </c>
      <c r="H113" s="1504">
        <v>506</v>
      </c>
      <c r="I113" s="1503">
        <v>45</v>
      </c>
      <c r="J113" s="2517">
        <f t="shared" si="9"/>
        <v>8.8932806324110672E-2</v>
      </c>
      <c r="K113" s="1502">
        <v>140</v>
      </c>
      <c r="L113" s="1503">
        <v>19</v>
      </c>
      <c r="M113" s="2513">
        <f t="shared" si="10"/>
        <v>0.1357142857142857</v>
      </c>
      <c r="N113" s="1504">
        <v>499</v>
      </c>
      <c r="O113" s="1503">
        <v>50</v>
      </c>
      <c r="P113" s="2517">
        <f t="shared" si="11"/>
        <v>0.10020040080160321</v>
      </c>
      <c r="Q113" s="1502">
        <v>170</v>
      </c>
      <c r="R113" s="1503">
        <v>46</v>
      </c>
      <c r="S113" s="2513">
        <f t="shared" si="12"/>
        <v>0.27058823529411763</v>
      </c>
      <c r="T113" s="1504">
        <v>406</v>
      </c>
      <c r="U113" s="1503">
        <v>41</v>
      </c>
      <c r="V113" s="2517">
        <f t="shared" si="13"/>
        <v>0.10098522167487685</v>
      </c>
      <c r="W113" s="1502">
        <v>145</v>
      </c>
      <c r="X113" s="1503">
        <v>31</v>
      </c>
      <c r="Y113" s="2513">
        <f t="shared" si="14"/>
        <v>0.21379310344827587</v>
      </c>
      <c r="Z113" s="1504">
        <v>455</v>
      </c>
      <c r="AA113" s="1503">
        <v>50</v>
      </c>
      <c r="AB113" s="2509">
        <f t="shared" si="15"/>
        <v>0.10989010989010989</v>
      </c>
      <c r="AC113" s="1507"/>
    </row>
    <row r="114" spans="1:29" s="1516" customFormat="1">
      <c r="A114" s="1508" t="s">
        <v>147</v>
      </c>
      <c r="B114" s="4041"/>
      <c r="C114" s="4038"/>
      <c r="D114" s="1506">
        <v>3</v>
      </c>
      <c r="E114" s="1502">
        <v>160</v>
      </c>
      <c r="F114" s="1503">
        <v>33</v>
      </c>
      <c r="G114" s="2521">
        <f t="shared" si="8"/>
        <v>0.20624999999999999</v>
      </c>
      <c r="H114" s="1504">
        <v>438</v>
      </c>
      <c r="I114" s="1503">
        <v>44</v>
      </c>
      <c r="J114" s="2517">
        <f t="shared" si="9"/>
        <v>0.1004566210045662</v>
      </c>
      <c r="K114" s="1502">
        <v>157</v>
      </c>
      <c r="L114" s="1503">
        <v>22</v>
      </c>
      <c r="M114" s="2513">
        <f t="shared" si="10"/>
        <v>0.14012738853503184</v>
      </c>
      <c r="N114" s="1504">
        <v>478</v>
      </c>
      <c r="O114" s="1503">
        <v>38</v>
      </c>
      <c r="P114" s="2517">
        <f t="shared" si="11"/>
        <v>7.9497907949790794E-2</v>
      </c>
      <c r="Q114" s="1502">
        <v>135</v>
      </c>
      <c r="R114" s="1503">
        <v>24</v>
      </c>
      <c r="S114" s="2513">
        <f t="shared" si="12"/>
        <v>0.17777777777777778</v>
      </c>
      <c r="T114" s="1504">
        <v>496</v>
      </c>
      <c r="U114" s="1503">
        <v>42</v>
      </c>
      <c r="V114" s="2517">
        <f t="shared" si="13"/>
        <v>8.4677419354838704E-2</v>
      </c>
      <c r="W114" s="1502">
        <v>167</v>
      </c>
      <c r="X114" s="1503">
        <v>32</v>
      </c>
      <c r="Y114" s="2513">
        <f t="shared" si="14"/>
        <v>0.19161676646706588</v>
      </c>
      <c r="Z114" s="1504">
        <v>393</v>
      </c>
      <c r="AA114" s="1503">
        <v>49</v>
      </c>
      <c r="AB114" s="2509">
        <f t="shared" si="15"/>
        <v>0.12468193384223919</v>
      </c>
      <c r="AC114" s="1507"/>
    </row>
    <row r="115" spans="1:29" s="1516" customFormat="1">
      <c r="A115" s="1508" t="s">
        <v>147</v>
      </c>
      <c r="B115" s="4041"/>
      <c r="C115" s="4038"/>
      <c r="D115" s="1506">
        <v>4</v>
      </c>
      <c r="E115" s="1502">
        <v>164</v>
      </c>
      <c r="F115" s="1503">
        <v>23</v>
      </c>
      <c r="G115" s="2521">
        <f t="shared" si="8"/>
        <v>0.1402439024390244</v>
      </c>
      <c r="H115" s="1504">
        <v>402</v>
      </c>
      <c r="I115" s="1503">
        <v>42</v>
      </c>
      <c r="J115" s="2517">
        <f t="shared" si="9"/>
        <v>0.1044776119402985</v>
      </c>
      <c r="K115" s="1502">
        <v>154</v>
      </c>
      <c r="L115" s="1503">
        <v>28</v>
      </c>
      <c r="M115" s="2513">
        <f t="shared" si="10"/>
        <v>0.18181818181818182</v>
      </c>
      <c r="N115" s="1504">
        <v>411</v>
      </c>
      <c r="O115" s="1503">
        <v>41</v>
      </c>
      <c r="P115" s="2517">
        <f t="shared" si="11"/>
        <v>9.9756690997566913E-2</v>
      </c>
      <c r="Q115" s="1502">
        <v>152</v>
      </c>
      <c r="R115" s="1503">
        <v>37</v>
      </c>
      <c r="S115" s="2513">
        <f t="shared" si="12"/>
        <v>0.24342105263157895</v>
      </c>
      <c r="T115" s="1504">
        <v>458</v>
      </c>
      <c r="U115" s="1503">
        <v>43</v>
      </c>
      <c r="V115" s="2517">
        <f t="shared" si="13"/>
        <v>9.3886462882096067E-2</v>
      </c>
      <c r="W115" s="1502">
        <v>132</v>
      </c>
      <c r="X115" s="1503">
        <v>29</v>
      </c>
      <c r="Y115" s="2513">
        <f t="shared" si="14"/>
        <v>0.2196969696969697</v>
      </c>
      <c r="Z115" s="1504">
        <v>495</v>
      </c>
      <c r="AA115" s="1503">
        <v>51</v>
      </c>
      <c r="AB115" s="2509">
        <f t="shared" si="15"/>
        <v>0.10303030303030303</v>
      </c>
      <c r="AC115" s="1507"/>
    </row>
    <row r="116" spans="1:29" s="1516" customFormat="1">
      <c r="A116" s="1508" t="s">
        <v>147</v>
      </c>
      <c r="B116" s="4041"/>
      <c r="C116" s="4038"/>
      <c r="D116" s="1506">
        <v>5</v>
      </c>
      <c r="E116" s="1502">
        <v>198</v>
      </c>
      <c r="F116" s="1503">
        <v>35</v>
      </c>
      <c r="G116" s="2521">
        <f t="shared" si="8"/>
        <v>0.17676767676767677</v>
      </c>
      <c r="H116" s="1504">
        <v>380</v>
      </c>
      <c r="I116" s="1503">
        <v>31</v>
      </c>
      <c r="J116" s="2517">
        <f t="shared" si="9"/>
        <v>8.1578947368421056E-2</v>
      </c>
      <c r="K116" s="1502">
        <v>158</v>
      </c>
      <c r="L116" s="1503">
        <v>25</v>
      </c>
      <c r="M116" s="2513">
        <f t="shared" si="10"/>
        <v>0.15822784810126583</v>
      </c>
      <c r="N116" s="1504">
        <v>389</v>
      </c>
      <c r="O116" s="1503">
        <v>55</v>
      </c>
      <c r="P116" s="2517">
        <f t="shared" si="11"/>
        <v>0.14138817480719795</v>
      </c>
      <c r="Q116" s="1502">
        <v>151</v>
      </c>
      <c r="R116" s="1503">
        <v>31</v>
      </c>
      <c r="S116" s="2513">
        <f t="shared" si="12"/>
        <v>0.20529801324503311</v>
      </c>
      <c r="T116" s="1504">
        <v>383</v>
      </c>
      <c r="U116" s="1503">
        <v>35</v>
      </c>
      <c r="V116" s="2517">
        <f t="shared" si="13"/>
        <v>9.1383812010443863E-2</v>
      </c>
      <c r="W116" s="1502">
        <v>153</v>
      </c>
      <c r="X116" s="1503">
        <v>29</v>
      </c>
      <c r="Y116" s="2513">
        <f t="shared" si="14"/>
        <v>0.18954248366013071</v>
      </c>
      <c r="Z116" s="1504">
        <v>429</v>
      </c>
      <c r="AA116" s="1503">
        <v>44</v>
      </c>
      <c r="AB116" s="2509">
        <f t="shared" si="15"/>
        <v>0.10256410256410256</v>
      </c>
      <c r="AC116" s="1507"/>
    </row>
    <row r="117" spans="1:29" s="1516" customFormat="1">
      <c r="A117" s="1508" t="s">
        <v>147</v>
      </c>
      <c r="B117" s="4041"/>
      <c r="C117" s="4038"/>
      <c r="D117" s="1506">
        <v>6</v>
      </c>
      <c r="E117" s="1502">
        <v>191</v>
      </c>
      <c r="F117" s="1503">
        <v>33</v>
      </c>
      <c r="G117" s="2521">
        <f t="shared" si="8"/>
        <v>0.17277486910994763</v>
      </c>
      <c r="H117" s="1504">
        <v>369</v>
      </c>
      <c r="I117" s="1503">
        <v>30</v>
      </c>
      <c r="J117" s="2517">
        <f t="shared" si="9"/>
        <v>8.1300813008130079E-2</v>
      </c>
      <c r="K117" s="1502">
        <v>196</v>
      </c>
      <c r="L117" s="1503">
        <v>39</v>
      </c>
      <c r="M117" s="2513">
        <f t="shared" si="10"/>
        <v>0.19897959183673469</v>
      </c>
      <c r="N117" s="1504">
        <v>364</v>
      </c>
      <c r="O117" s="1503">
        <v>41</v>
      </c>
      <c r="P117" s="2517">
        <f t="shared" si="11"/>
        <v>0.11263736263736264</v>
      </c>
      <c r="Q117" s="1502">
        <v>162</v>
      </c>
      <c r="R117" s="1503">
        <v>24</v>
      </c>
      <c r="S117" s="2513">
        <f t="shared" si="12"/>
        <v>0.14814814814814814</v>
      </c>
      <c r="T117" s="1504">
        <v>363</v>
      </c>
      <c r="U117" s="1503">
        <v>38</v>
      </c>
      <c r="V117" s="2517">
        <f t="shared" si="13"/>
        <v>0.1046831955922865</v>
      </c>
      <c r="W117" s="1502">
        <v>150</v>
      </c>
      <c r="X117" s="1503">
        <v>29</v>
      </c>
      <c r="Y117" s="2513">
        <f t="shared" si="14"/>
        <v>0.19333333333333333</v>
      </c>
      <c r="Z117" s="1504">
        <v>370</v>
      </c>
      <c r="AA117" s="1503">
        <v>38</v>
      </c>
      <c r="AB117" s="2509">
        <f t="shared" si="15"/>
        <v>0.10270270270270271</v>
      </c>
      <c r="AC117" s="1507"/>
    </row>
    <row r="118" spans="1:29" s="1516" customFormat="1">
      <c r="A118" s="1508" t="s">
        <v>147</v>
      </c>
      <c r="B118" s="4041"/>
      <c r="C118" s="4038"/>
      <c r="D118" s="1506">
        <v>7</v>
      </c>
      <c r="E118" s="1502">
        <v>166</v>
      </c>
      <c r="F118" s="1503">
        <v>25</v>
      </c>
      <c r="G118" s="2521">
        <f t="shared" si="8"/>
        <v>0.15060240963855423</v>
      </c>
      <c r="H118" s="1504">
        <v>283</v>
      </c>
      <c r="I118" s="1503">
        <v>33</v>
      </c>
      <c r="J118" s="2517">
        <f t="shared" si="9"/>
        <v>0.1166077738515901</v>
      </c>
      <c r="K118" s="1502">
        <v>168</v>
      </c>
      <c r="L118" s="1503">
        <v>33</v>
      </c>
      <c r="M118" s="2513">
        <f t="shared" si="10"/>
        <v>0.19642857142857142</v>
      </c>
      <c r="N118" s="1504">
        <v>302</v>
      </c>
      <c r="O118" s="1503">
        <v>25</v>
      </c>
      <c r="P118" s="2517">
        <f t="shared" si="11"/>
        <v>8.2781456953642391E-2</v>
      </c>
      <c r="Q118" s="1502">
        <v>171</v>
      </c>
      <c r="R118" s="1503">
        <v>41</v>
      </c>
      <c r="S118" s="2513">
        <f t="shared" si="12"/>
        <v>0.23976608187134502</v>
      </c>
      <c r="T118" s="1504">
        <v>316</v>
      </c>
      <c r="U118" s="1503">
        <v>38</v>
      </c>
      <c r="V118" s="2517">
        <f t="shared" si="13"/>
        <v>0.12025316455696203</v>
      </c>
      <c r="W118" s="1502">
        <v>142</v>
      </c>
      <c r="X118" s="1503">
        <v>30</v>
      </c>
      <c r="Y118" s="2513">
        <f t="shared" si="14"/>
        <v>0.21126760563380281</v>
      </c>
      <c r="Z118" s="1504">
        <v>308</v>
      </c>
      <c r="AA118" s="1503">
        <v>41</v>
      </c>
      <c r="AB118" s="2509">
        <f t="shared" si="15"/>
        <v>0.13311688311688311</v>
      </c>
      <c r="AC118" s="1507"/>
    </row>
    <row r="119" spans="1:29" s="1516" customFormat="1">
      <c r="A119" s="1508" t="s">
        <v>147</v>
      </c>
      <c r="B119" s="4041"/>
      <c r="C119" s="4038"/>
      <c r="D119" s="1506">
        <v>8</v>
      </c>
      <c r="E119" s="1502">
        <v>146</v>
      </c>
      <c r="F119" s="1503">
        <v>33</v>
      </c>
      <c r="G119" s="2521">
        <f t="shared" si="8"/>
        <v>0.22602739726027396</v>
      </c>
      <c r="H119" s="1504">
        <v>264</v>
      </c>
      <c r="I119" s="1503">
        <v>33</v>
      </c>
      <c r="J119" s="2517">
        <f t="shared" si="9"/>
        <v>0.125</v>
      </c>
      <c r="K119" s="1502">
        <v>166</v>
      </c>
      <c r="L119" s="1503">
        <v>29</v>
      </c>
      <c r="M119" s="2513">
        <f t="shared" si="10"/>
        <v>0.1746987951807229</v>
      </c>
      <c r="N119" s="1504">
        <v>270</v>
      </c>
      <c r="O119" s="1503">
        <v>27</v>
      </c>
      <c r="P119" s="2517">
        <f t="shared" si="11"/>
        <v>0.1</v>
      </c>
      <c r="Q119" s="1502">
        <v>160</v>
      </c>
      <c r="R119" s="1503">
        <v>39</v>
      </c>
      <c r="S119" s="2513">
        <f t="shared" si="12"/>
        <v>0.24374999999999999</v>
      </c>
      <c r="T119" s="1504">
        <v>303</v>
      </c>
      <c r="U119" s="1503">
        <v>35</v>
      </c>
      <c r="V119" s="2517">
        <f t="shared" si="13"/>
        <v>0.11551155115511551</v>
      </c>
      <c r="W119" s="1502">
        <v>173</v>
      </c>
      <c r="X119" s="1503">
        <v>39</v>
      </c>
      <c r="Y119" s="2513">
        <f t="shared" si="14"/>
        <v>0.22543352601156069</v>
      </c>
      <c r="Z119" s="1504">
        <v>278</v>
      </c>
      <c r="AA119" s="1503">
        <v>29</v>
      </c>
      <c r="AB119" s="2509">
        <f t="shared" si="15"/>
        <v>0.10431654676258993</v>
      </c>
      <c r="AC119" s="1507"/>
    </row>
    <row r="120" spans="1:29" s="1516" customFormat="1">
      <c r="A120" s="1508" t="s">
        <v>147</v>
      </c>
      <c r="B120" s="4041"/>
      <c r="C120" s="4038"/>
      <c r="D120" s="1506">
        <v>9</v>
      </c>
      <c r="E120" s="1502">
        <v>173</v>
      </c>
      <c r="F120" s="1503">
        <v>57</v>
      </c>
      <c r="G120" s="2521">
        <f t="shared" si="8"/>
        <v>0.32947976878612717</v>
      </c>
      <c r="H120" s="1504">
        <v>299</v>
      </c>
      <c r="I120" s="1503">
        <v>49</v>
      </c>
      <c r="J120" s="2517">
        <f t="shared" si="9"/>
        <v>0.16387959866220736</v>
      </c>
      <c r="K120" s="1502">
        <v>161</v>
      </c>
      <c r="L120" s="1503">
        <v>55</v>
      </c>
      <c r="M120" s="2513">
        <f t="shared" si="10"/>
        <v>0.34161490683229812</v>
      </c>
      <c r="N120" s="1504">
        <v>291</v>
      </c>
      <c r="O120" s="1503">
        <v>60</v>
      </c>
      <c r="P120" s="2517">
        <f t="shared" si="11"/>
        <v>0.20618556701030927</v>
      </c>
      <c r="Q120" s="1502">
        <v>173</v>
      </c>
      <c r="R120" s="1503">
        <v>50</v>
      </c>
      <c r="S120" s="2513">
        <f t="shared" si="12"/>
        <v>0.28901734104046245</v>
      </c>
      <c r="T120" s="1504">
        <v>293</v>
      </c>
      <c r="U120" s="1503">
        <v>57</v>
      </c>
      <c r="V120" s="2517">
        <f t="shared" si="13"/>
        <v>0.19453924914675769</v>
      </c>
      <c r="W120" s="1502">
        <v>160</v>
      </c>
      <c r="X120" s="1503">
        <v>58</v>
      </c>
      <c r="Y120" s="2513">
        <f t="shared" si="14"/>
        <v>0.36249999999999999</v>
      </c>
      <c r="Z120" s="1504">
        <v>285</v>
      </c>
      <c r="AA120" s="1503">
        <v>51</v>
      </c>
      <c r="AB120" s="2509">
        <f t="shared" si="15"/>
        <v>0.17894736842105263</v>
      </c>
      <c r="AC120" s="1507"/>
    </row>
    <row r="121" spans="1:29" s="1516" customFormat="1">
      <c r="A121" s="1508" t="s">
        <v>147</v>
      </c>
      <c r="B121" s="4041"/>
      <c r="C121" s="4038"/>
      <c r="D121" s="1506">
        <v>10</v>
      </c>
      <c r="E121" s="1502">
        <v>156</v>
      </c>
      <c r="F121" s="1503">
        <v>59</v>
      </c>
      <c r="G121" s="2521">
        <f t="shared" si="8"/>
        <v>0.37820512820512819</v>
      </c>
      <c r="H121" s="1504">
        <v>273</v>
      </c>
      <c r="I121" s="1503">
        <v>56</v>
      </c>
      <c r="J121" s="2517">
        <f t="shared" si="9"/>
        <v>0.20512820512820512</v>
      </c>
      <c r="K121" s="1502">
        <v>157</v>
      </c>
      <c r="L121" s="1503">
        <v>44</v>
      </c>
      <c r="M121" s="2513">
        <f t="shared" si="10"/>
        <v>0.28025477707006369</v>
      </c>
      <c r="N121" s="1504">
        <v>263</v>
      </c>
      <c r="O121" s="1503">
        <v>66</v>
      </c>
      <c r="P121" s="2517">
        <f t="shared" si="11"/>
        <v>0.2509505703422053</v>
      </c>
      <c r="Q121" s="1502">
        <v>127</v>
      </c>
      <c r="R121" s="1503">
        <v>41</v>
      </c>
      <c r="S121" s="2513">
        <f t="shared" si="12"/>
        <v>0.32283464566929132</v>
      </c>
      <c r="T121" s="1504">
        <v>269</v>
      </c>
      <c r="U121" s="1503">
        <v>70</v>
      </c>
      <c r="V121" s="2517">
        <f t="shared" si="13"/>
        <v>0.26022304832713755</v>
      </c>
      <c r="W121" s="1502">
        <v>158</v>
      </c>
      <c r="X121" s="1503">
        <v>50</v>
      </c>
      <c r="Y121" s="2513">
        <f t="shared" si="14"/>
        <v>0.31645569620253167</v>
      </c>
      <c r="Z121" s="1504">
        <v>300</v>
      </c>
      <c r="AA121" s="1503">
        <v>68</v>
      </c>
      <c r="AB121" s="2509">
        <f t="shared" si="15"/>
        <v>0.22666666666666666</v>
      </c>
      <c r="AC121" s="1507"/>
    </row>
    <row r="122" spans="1:29" s="1516" customFormat="1">
      <c r="A122" s="1508" t="s">
        <v>147</v>
      </c>
      <c r="B122" s="4041"/>
      <c r="C122" s="4038"/>
      <c r="D122" s="1506">
        <v>11</v>
      </c>
      <c r="E122" s="1502">
        <v>158</v>
      </c>
      <c r="F122" s="1503">
        <v>62</v>
      </c>
      <c r="G122" s="2521">
        <f t="shared" si="8"/>
        <v>0.39240506329113922</v>
      </c>
      <c r="H122" s="1504">
        <v>293</v>
      </c>
      <c r="I122" s="1503">
        <v>70</v>
      </c>
      <c r="J122" s="2517">
        <f t="shared" si="9"/>
        <v>0.23890784982935154</v>
      </c>
      <c r="K122" s="1502">
        <v>138</v>
      </c>
      <c r="L122" s="1503">
        <v>49</v>
      </c>
      <c r="M122" s="2513">
        <f t="shared" si="10"/>
        <v>0.35507246376811596</v>
      </c>
      <c r="N122" s="1504">
        <v>278</v>
      </c>
      <c r="O122" s="1503">
        <v>89</v>
      </c>
      <c r="P122" s="2517">
        <f t="shared" si="11"/>
        <v>0.32014388489208634</v>
      </c>
      <c r="Q122" s="1502">
        <v>152</v>
      </c>
      <c r="R122" s="1503">
        <v>53</v>
      </c>
      <c r="S122" s="2513">
        <f t="shared" si="12"/>
        <v>0.34868421052631576</v>
      </c>
      <c r="T122" s="1504">
        <v>250</v>
      </c>
      <c r="U122" s="1503">
        <v>64</v>
      </c>
      <c r="V122" s="2517">
        <f t="shared" si="13"/>
        <v>0.25600000000000001</v>
      </c>
      <c r="W122" s="1502">
        <v>119</v>
      </c>
      <c r="X122" s="1503">
        <v>45</v>
      </c>
      <c r="Y122" s="2513">
        <f t="shared" si="14"/>
        <v>0.37815126050420167</v>
      </c>
      <c r="Z122" s="1504">
        <v>225</v>
      </c>
      <c r="AA122" s="1503">
        <v>63</v>
      </c>
      <c r="AB122" s="2509">
        <f t="shared" si="15"/>
        <v>0.28000000000000003</v>
      </c>
      <c r="AC122" s="1507"/>
    </row>
    <row r="123" spans="1:29" s="1516" customFormat="1">
      <c r="A123" s="1508" t="s">
        <v>147</v>
      </c>
      <c r="B123" s="4042"/>
      <c r="C123" s="4039"/>
      <c r="D123" s="1506">
        <v>12</v>
      </c>
      <c r="E123" s="1502">
        <v>140</v>
      </c>
      <c r="F123" s="1503">
        <v>58</v>
      </c>
      <c r="G123" s="2521">
        <f t="shared" si="8"/>
        <v>0.41428571428571431</v>
      </c>
      <c r="H123" s="1504">
        <v>226</v>
      </c>
      <c r="I123" s="1503">
        <v>61</v>
      </c>
      <c r="J123" s="2517">
        <f t="shared" si="9"/>
        <v>0.26991150442477874</v>
      </c>
      <c r="K123" s="1502">
        <v>129</v>
      </c>
      <c r="L123" s="1503">
        <v>46</v>
      </c>
      <c r="M123" s="2513">
        <f t="shared" si="10"/>
        <v>0.35658914728682173</v>
      </c>
      <c r="N123" s="1504">
        <v>266</v>
      </c>
      <c r="O123" s="1503">
        <v>59</v>
      </c>
      <c r="P123" s="2517">
        <f t="shared" si="11"/>
        <v>0.22180451127819548</v>
      </c>
      <c r="Q123" s="1502">
        <v>118</v>
      </c>
      <c r="R123" s="1503">
        <v>50</v>
      </c>
      <c r="S123" s="2513">
        <f t="shared" si="12"/>
        <v>0.42372881355932202</v>
      </c>
      <c r="T123" s="1504">
        <v>249</v>
      </c>
      <c r="U123" s="1503">
        <v>89</v>
      </c>
      <c r="V123" s="2517">
        <f t="shared" si="13"/>
        <v>0.35742971887550201</v>
      </c>
      <c r="W123" s="1502">
        <v>138</v>
      </c>
      <c r="X123" s="1503">
        <v>53</v>
      </c>
      <c r="Y123" s="2513">
        <f t="shared" si="14"/>
        <v>0.38405797101449274</v>
      </c>
      <c r="Z123" s="1504">
        <v>224</v>
      </c>
      <c r="AA123" s="1503">
        <v>74</v>
      </c>
      <c r="AB123" s="2509">
        <f t="shared" si="15"/>
        <v>0.33035714285714285</v>
      </c>
      <c r="AC123" s="1507"/>
    </row>
    <row r="124" spans="1:29" s="1516" customFormat="1">
      <c r="A124" s="1509" t="s">
        <v>126</v>
      </c>
      <c r="B124" s="4040" t="s">
        <v>143</v>
      </c>
      <c r="C124" s="4031" t="s">
        <v>1451</v>
      </c>
      <c r="D124" s="1510" t="s">
        <v>107</v>
      </c>
      <c r="E124" s="1517">
        <v>161</v>
      </c>
      <c r="F124" s="1512">
        <v>54</v>
      </c>
      <c r="G124" s="2522">
        <f t="shared" si="8"/>
        <v>0.33540372670807456</v>
      </c>
      <c r="H124" s="1513">
        <v>267</v>
      </c>
      <c r="I124" s="1512">
        <v>53</v>
      </c>
      <c r="J124" s="2518">
        <f t="shared" si="9"/>
        <v>0.19850187265917604</v>
      </c>
      <c r="K124" s="1511">
        <v>251</v>
      </c>
      <c r="L124" s="1512">
        <v>86</v>
      </c>
      <c r="M124" s="2514">
        <f t="shared" si="10"/>
        <v>0.34262948207171312</v>
      </c>
      <c r="N124" s="1513">
        <v>388</v>
      </c>
      <c r="O124" s="1512">
        <v>70</v>
      </c>
      <c r="P124" s="2518">
        <f t="shared" si="11"/>
        <v>0.18041237113402062</v>
      </c>
      <c r="Q124" s="1511">
        <v>230</v>
      </c>
      <c r="R124" s="1512">
        <v>66</v>
      </c>
      <c r="S124" s="2514">
        <f t="shared" si="12"/>
        <v>0.28695652173913044</v>
      </c>
      <c r="T124" s="1513">
        <v>398</v>
      </c>
      <c r="U124" s="1512">
        <v>93</v>
      </c>
      <c r="V124" s="2518">
        <f t="shared" si="13"/>
        <v>0.23366834170854273</v>
      </c>
      <c r="W124" s="1511">
        <v>275</v>
      </c>
      <c r="X124" s="1512">
        <v>97</v>
      </c>
      <c r="Y124" s="2514">
        <f t="shared" si="14"/>
        <v>0.35272727272727272</v>
      </c>
      <c r="Z124" s="1513">
        <v>424</v>
      </c>
      <c r="AA124" s="1512">
        <v>97</v>
      </c>
      <c r="AB124" s="2510">
        <f t="shared" si="15"/>
        <v>0.22877358490566038</v>
      </c>
      <c r="AC124" s="1507"/>
    </row>
    <row r="125" spans="1:29" s="1516" customFormat="1">
      <c r="A125" s="1509" t="s">
        <v>126</v>
      </c>
      <c r="B125" s="4041"/>
      <c r="C125" s="4032"/>
      <c r="D125" s="1514">
        <v>1</v>
      </c>
      <c r="E125" s="1517">
        <v>277</v>
      </c>
      <c r="F125" s="1512">
        <v>65</v>
      </c>
      <c r="G125" s="2522">
        <f t="shared" si="8"/>
        <v>0.23465703971119134</v>
      </c>
      <c r="H125" s="1513">
        <v>466</v>
      </c>
      <c r="I125" s="1512">
        <v>73</v>
      </c>
      <c r="J125" s="2518">
        <f t="shared" si="9"/>
        <v>0.15665236051502146</v>
      </c>
      <c r="K125" s="1511">
        <v>169</v>
      </c>
      <c r="L125" s="1512">
        <v>61</v>
      </c>
      <c r="M125" s="2514">
        <f t="shared" si="10"/>
        <v>0.36094674556213019</v>
      </c>
      <c r="N125" s="1513">
        <v>320</v>
      </c>
      <c r="O125" s="1512">
        <v>70</v>
      </c>
      <c r="P125" s="2518">
        <f t="shared" si="11"/>
        <v>0.21875</v>
      </c>
      <c r="Q125" s="1511">
        <v>249</v>
      </c>
      <c r="R125" s="1512">
        <v>59</v>
      </c>
      <c r="S125" s="2514">
        <f t="shared" si="12"/>
        <v>0.23694779116465864</v>
      </c>
      <c r="T125" s="1513">
        <v>423</v>
      </c>
      <c r="U125" s="1512">
        <v>80</v>
      </c>
      <c r="V125" s="2518">
        <f t="shared" si="13"/>
        <v>0.18912529550827423</v>
      </c>
      <c r="W125" s="1511">
        <v>229</v>
      </c>
      <c r="X125" s="1512">
        <v>73</v>
      </c>
      <c r="Y125" s="2514">
        <f t="shared" si="14"/>
        <v>0.31877729257641924</v>
      </c>
      <c r="Z125" s="1513">
        <v>416</v>
      </c>
      <c r="AA125" s="1512">
        <v>78</v>
      </c>
      <c r="AB125" s="2510">
        <f t="shared" si="15"/>
        <v>0.1875</v>
      </c>
      <c r="AC125" s="1507"/>
    </row>
    <row r="126" spans="1:29" s="1516" customFormat="1">
      <c r="A126" s="1509" t="s">
        <v>126</v>
      </c>
      <c r="B126" s="4041"/>
      <c r="C126" s="4032"/>
      <c r="D126" s="1514">
        <v>2</v>
      </c>
      <c r="E126" s="1517">
        <v>255</v>
      </c>
      <c r="F126" s="1512">
        <v>41</v>
      </c>
      <c r="G126" s="2522">
        <f t="shared" si="8"/>
        <v>0.16078431372549021</v>
      </c>
      <c r="H126" s="1513">
        <v>457</v>
      </c>
      <c r="I126" s="1512">
        <v>61</v>
      </c>
      <c r="J126" s="2518">
        <f t="shared" si="9"/>
        <v>0.13347921225382933</v>
      </c>
      <c r="K126" s="1511">
        <v>273</v>
      </c>
      <c r="L126" s="1512">
        <v>72</v>
      </c>
      <c r="M126" s="2514">
        <f t="shared" si="10"/>
        <v>0.26373626373626374</v>
      </c>
      <c r="N126" s="1513">
        <v>481</v>
      </c>
      <c r="O126" s="1512">
        <v>73</v>
      </c>
      <c r="P126" s="2518">
        <f t="shared" si="11"/>
        <v>0.15176715176715178</v>
      </c>
      <c r="Q126" s="1511">
        <v>172</v>
      </c>
      <c r="R126" s="1512">
        <v>49</v>
      </c>
      <c r="S126" s="2514">
        <f t="shared" si="12"/>
        <v>0.28488372093023256</v>
      </c>
      <c r="T126" s="1513">
        <v>319</v>
      </c>
      <c r="U126" s="1512">
        <v>61</v>
      </c>
      <c r="V126" s="2518">
        <f t="shared" si="13"/>
        <v>0.19122257053291536</v>
      </c>
      <c r="W126" s="1511">
        <v>261</v>
      </c>
      <c r="X126" s="1512">
        <v>54</v>
      </c>
      <c r="Y126" s="2514">
        <f t="shared" si="14"/>
        <v>0.20689655172413793</v>
      </c>
      <c r="Z126" s="1513">
        <v>434</v>
      </c>
      <c r="AA126" s="1512">
        <v>80</v>
      </c>
      <c r="AB126" s="2510">
        <f t="shared" si="15"/>
        <v>0.18433179723502305</v>
      </c>
      <c r="AC126" s="1507"/>
    </row>
    <row r="127" spans="1:29" s="1516" customFormat="1">
      <c r="A127" s="1509" t="s">
        <v>126</v>
      </c>
      <c r="B127" s="4041"/>
      <c r="C127" s="4032"/>
      <c r="D127" s="1515">
        <v>3</v>
      </c>
      <c r="E127" s="1517">
        <v>282</v>
      </c>
      <c r="F127" s="1512">
        <v>57</v>
      </c>
      <c r="G127" s="2522">
        <f t="shared" si="8"/>
        <v>0.20212765957446807</v>
      </c>
      <c r="H127" s="1513">
        <v>397</v>
      </c>
      <c r="I127" s="1512">
        <v>49</v>
      </c>
      <c r="J127" s="2518">
        <f t="shared" si="9"/>
        <v>0.12342569269521411</v>
      </c>
      <c r="K127" s="1511">
        <v>271</v>
      </c>
      <c r="L127" s="1512">
        <v>53</v>
      </c>
      <c r="M127" s="2514">
        <f t="shared" si="10"/>
        <v>0.19557195571955718</v>
      </c>
      <c r="N127" s="1513">
        <v>446</v>
      </c>
      <c r="O127" s="1512">
        <v>72</v>
      </c>
      <c r="P127" s="2518">
        <f t="shared" si="11"/>
        <v>0.16143497757847533</v>
      </c>
      <c r="Q127" s="1511">
        <v>258</v>
      </c>
      <c r="R127" s="1512">
        <v>62</v>
      </c>
      <c r="S127" s="2514">
        <f t="shared" si="12"/>
        <v>0.24031007751937986</v>
      </c>
      <c r="T127" s="1513">
        <v>493</v>
      </c>
      <c r="U127" s="1512">
        <v>78</v>
      </c>
      <c r="V127" s="2518">
        <f t="shared" si="13"/>
        <v>0.15821501014198783</v>
      </c>
      <c r="W127" s="1511">
        <v>181</v>
      </c>
      <c r="X127" s="1512">
        <v>52</v>
      </c>
      <c r="Y127" s="2514">
        <f t="shared" si="14"/>
        <v>0.287292817679558</v>
      </c>
      <c r="Z127" s="1513">
        <v>344</v>
      </c>
      <c r="AA127" s="1512">
        <v>40</v>
      </c>
      <c r="AB127" s="2510">
        <f t="shared" si="15"/>
        <v>0.11627906976744186</v>
      </c>
      <c r="AC127" s="1507"/>
    </row>
    <row r="128" spans="1:29" s="1516" customFormat="1">
      <c r="A128" s="1509" t="s">
        <v>126</v>
      </c>
      <c r="B128" s="4041"/>
      <c r="C128" s="4032"/>
      <c r="D128" s="1515">
        <v>4</v>
      </c>
      <c r="E128" s="1517">
        <v>314</v>
      </c>
      <c r="F128" s="1512">
        <v>57</v>
      </c>
      <c r="G128" s="2522">
        <f t="shared" si="8"/>
        <v>0.18152866242038215</v>
      </c>
      <c r="H128" s="1513">
        <v>397</v>
      </c>
      <c r="I128" s="1512">
        <v>48</v>
      </c>
      <c r="J128" s="2518">
        <f t="shared" si="9"/>
        <v>0.12090680100755667</v>
      </c>
      <c r="K128" s="1511">
        <v>269</v>
      </c>
      <c r="L128" s="1512">
        <v>69</v>
      </c>
      <c r="M128" s="2514">
        <f t="shared" si="10"/>
        <v>0.25650557620817843</v>
      </c>
      <c r="N128" s="1513">
        <v>412</v>
      </c>
      <c r="O128" s="1512">
        <v>72</v>
      </c>
      <c r="P128" s="2518">
        <f t="shared" si="11"/>
        <v>0.17475728155339806</v>
      </c>
      <c r="Q128" s="1511">
        <v>267</v>
      </c>
      <c r="R128" s="1512">
        <v>40</v>
      </c>
      <c r="S128" s="2514">
        <f t="shared" si="12"/>
        <v>0.14981273408239701</v>
      </c>
      <c r="T128" s="1513">
        <v>443</v>
      </c>
      <c r="U128" s="1512">
        <v>72</v>
      </c>
      <c r="V128" s="2518">
        <f t="shared" si="13"/>
        <v>0.16252821670428894</v>
      </c>
      <c r="W128" s="1511">
        <v>266</v>
      </c>
      <c r="X128" s="1512">
        <v>62</v>
      </c>
      <c r="Y128" s="2514">
        <f t="shared" si="14"/>
        <v>0.23308270676691728</v>
      </c>
      <c r="Z128" s="1513">
        <v>479</v>
      </c>
      <c r="AA128" s="1512">
        <v>74</v>
      </c>
      <c r="AB128" s="2510">
        <f t="shared" si="15"/>
        <v>0.1544885177453027</v>
      </c>
      <c r="AC128" s="1507"/>
    </row>
    <row r="129" spans="1:29" s="1516" customFormat="1">
      <c r="A129" s="1509" t="s">
        <v>126</v>
      </c>
      <c r="B129" s="4041"/>
      <c r="C129" s="4032"/>
      <c r="D129" s="1515">
        <v>5</v>
      </c>
      <c r="E129" s="1517">
        <v>316</v>
      </c>
      <c r="F129" s="1512">
        <v>37</v>
      </c>
      <c r="G129" s="2522">
        <f t="shared" si="8"/>
        <v>0.11708860759493671</v>
      </c>
      <c r="H129" s="1513">
        <v>334</v>
      </c>
      <c r="I129" s="1512">
        <v>42</v>
      </c>
      <c r="J129" s="2518">
        <f t="shared" si="9"/>
        <v>0.12574850299401197</v>
      </c>
      <c r="K129" s="1511">
        <v>307</v>
      </c>
      <c r="L129" s="1512">
        <v>51</v>
      </c>
      <c r="M129" s="2514">
        <f t="shared" si="10"/>
        <v>0.16612377850162866</v>
      </c>
      <c r="N129" s="1513">
        <v>379</v>
      </c>
      <c r="O129" s="1512">
        <v>44</v>
      </c>
      <c r="P129" s="2518">
        <f t="shared" si="11"/>
        <v>0.11609498680738786</v>
      </c>
      <c r="Q129" s="1511">
        <v>277</v>
      </c>
      <c r="R129" s="1512">
        <v>68</v>
      </c>
      <c r="S129" s="2514">
        <f t="shared" si="12"/>
        <v>0.24548736462093862</v>
      </c>
      <c r="T129" s="1513">
        <v>420</v>
      </c>
      <c r="U129" s="1512">
        <v>69</v>
      </c>
      <c r="V129" s="2518">
        <f t="shared" si="13"/>
        <v>0.16428571428571428</v>
      </c>
      <c r="W129" s="1511">
        <v>272</v>
      </c>
      <c r="X129" s="1512">
        <v>52</v>
      </c>
      <c r="Y129" s="2514">
        <f t="shared" si="14"/>
        <v>0.19117647058823528</v>
      </c>
      <c r="Z129" s="1513">
        <v>450</v>
      </c>
      <c r="AA129" s="1512">
        <v>64</v>
      </c>
      <c r="AB129" s="2510">
        <f t="shared" si="15"/>
        <v>0.14222222222222222</v>
      </c>
      <c r="AC129" s="1507"/>
    </row>
    <row r="130" spans="1:29" s="1516" customFormat="1">
      <c r="A130" s="1509" t="s">
        <v>126</v>
      </c>
      <c r="B130" s="4041"/>
      <c r="C130" s="4032"/>
      <c r="D130" s="1515">
        <v>6</v>
      </c>
      <c r="E130" s="1517">
        <v>290</v>
      </c>
      <c r="F130" s="1512">
        <v>74</v>
      </c>
      <c r="G130" s="2522">
        <f t="shared" si="8"/>
        <v>0.25517241379310346</v>
      </c>
      <c r="H130" s="1513">
        <v>334</v>
      </c>
      <c r="I130" s="1512">
        <v>41</v>
      </c>
      <c r="J130" s="2518">
        <f t="shared" si="9"/>
        <v>0.12275449101796407</v>
      </c>
      <c r="K130" s="1511">
        <v>285</v>
      </c>
      <c r="L130" s="1512">
        <v>63</v>
      </c>
      <c r="M130" s="2514">
        <f t="shared" si="10"/>
        <v>0.22105263157894736</v>
      </c>
      <c r="N130" s="1513">
        <v>332</v>
      </c>
      <c r="O130" s="1512">
        <v>46</v>
      </c>
      <c r="P130" s="2518">
        <f t="shared" si="11"/>
        <v>0.13855421686746988</v>
      </c>
      <c r="Q130" s="1511">
        <v>280</v>
      </c>
      <c r="R130" s="1512">
        <v>49</v>
      </c>
      <c r="S130" s="2514">
        <f t="shared" si="12"/>
        <v>0.17499999999999999</v>
      </c>
      <c r="T130" s="1513">
        <v>393</v>
      </c>
      <c r="U130" s="1512">
        <v>43</v>
      </c>
      <c r="V130" s="2518">
        <f t="shared" si="13"/>
        <v>0.10941475826972011</v>
      </c>
      <c r="W130" s="1511">
        <v>252</v>
      </c>
      <c r="X130" s="1512">
        <v>64</v>
      </c>
      <c r="Y130" s="2514">
        <f t="shared" si="14"/>
        <v>0.25396825396825395</v>
      </c>
      <c r="Z130" s="1513">
        <v>426</v>
      </c>
      <c r="AA130" s="1512">
        <v>67</v>
      </c>
      <c r="AB130" s="2510">
        <f t="shared" si="15"/>
        <v>0.15727699530516431</v>
      </c>
      <c r="AC130" s="1507"/>
    </row>
    <row r="131" spans="1:29" s="1516" customFormat="1">
      <c r="A131" s="1509" t="s">
        <v>126</v>
      </c>
      <c r="B131" s="4041"/>
      <c r="C131" s="4032"/>
      <c r="D131" s="1515">
        <v>7</v>
      </c>
      <c r="E131" s="1517">
        <v>300</v>
      </c>
      <c r="F131" s="1512">
        <v>73</v>
      </c>
      <c r="G131" s="2522">
        <f t="shared" si="8"/>
        <v>0.24333333333333335</v>
      </c>
      <c r="H131" s="1513">
        <v>364</v>
      </c>
      <c r="I131" s="1512">
        <v>44</v>
      </c>
      <c r="J131" s="2518">
        <f t="shared" si="9"/>
        <v>0.12087912087912088</v>
      </c>
      <c r="K131" s="1511">
        <v>295</v>
      </c>
      <c r="L131" s="1512">
        <v>78</v>
      </c>
      <c r="M131" s="2514">
        <f t="shared" si="10"/>
        <v>0.26440677966101694</v>
      </c>
      <c r="N131" s="1513">
        <v>343</v>
      </c>
      <c r="O131" s="1512">
        <v>42</v>
      </c>
      <c r="P131" s="2518">
        <f t="shared" si="11"/>
        <v>0.12244897959183673</v>
      </c>
      <c r="Q131" s="1511">
        <v>284</v>
      </c>
      <c r="R131" s="1512">
        <v>60</v>
      </c>
      <c r="S131" s="2514">
        <f t="shared" si="12"/>
        <v>0.21126760563380281</v>
      </c>
      <c r="T131" s="1513">
        <v>355</v>
      </c>
      <c r="U131" s="1512">
        <v>39</v>
      </c>
      <c r="V131" s="2518">
        <f t="shared" si="13"/>
        <v>0.10985915492957747</v>
      </c>
      <c r="W131" s="1511">
        <v>285</v>
      </c>
      <c r="X131" s="1512">
        <v>54</v>
      </c>
      <c r="Y131" s="2514">
        <f t="shared" si="14"/>
        <v>0.18947368421052632</v>
      </c>
      <c r="Z131" s="1513">
        <v>407</v>
      </c>
      <c r="AA131" s="1512">
        <v>55</v>
      </c>
      <c r="AB131" s="2510">
        <f t="shared" si="15"/>
        <v>0.13513513513513514</v>
      </c>
      <c r="AC131" s="1507"/>
    </row>
    <row r="132" spans="1:29" s="1516" customFormat="1">
      <c r="A132" s="1509" t="s">
        <v>126</v>
      </c>
      <c r="B132" s="4041"/>
      <c r="C132" s="4032"/>
      <c r="D132" s="1515">
        <v>8</v>
      </c>
      <c r="E132" s="1517">
        <v>255</v>
      </c>
      <c r="F132" s="1512">
        <v>73</v>
      </c>
      <c r="G132" s="2522">
        <f t="shared" si="8"/>
        <v>0.28627450980392155</v>
      </c>
      <c r="H132" s="1513">
        <v>355</v>
      </c>
      <c r="I132" s="1512">
        <v>55</v>
      </c>
      <c r="J132" s="2518">
        <f t="shared" si="9"/>
        <v>0.15492957746478872</v>
      </c>
      <c r="K132" s="1511">
        <v>294</v>
      </c>
      <c r="L132" s="1512">
        <v>77</v>
      </c>
      <c r="M132" s="2514">
        <f t="shared" si="10"/>
        <v>0.26190476190476192</v>
      </c>
      <c r="N132" s="1513">
        <v>376</v>
      </c>
      <c r="O132" s="1512">
        <v>48</v>
      </c>
      <c r="P132" s="2518">
        <f t="shared" si="11"/>
        <v>0.1276595744680851</v>
      </c>
      <c r="Q132" s="1511">
        <v>297</v>
      </c>
      <c r="R132" s="1512">
        <v>75</v>
      </c>
      <c r="S132" s="2514">
        <f t="shared" si="12"/>
        <v>0.25252525252525254</v>
      </c>
      <c r="T132" s="1513">
        <v>361</v>
      </c>
      <c r="U132" s="1512">
        <v>47</v>
      </c>
      <c r="V132" s="2518">
        <f t="shared" si="13"/>
        <v>0.13019390581717452</v>
      </c>
      <c r="W132" s="1511">
        <v>284</v>
      </c>
      <c r="X132" s="1512">
        <v>70</v>
      </c>
      <c r="Y132" s="2514">
        <f t="shared" si="14"/>
        <v>0.24647887323943662</v>
      </c>
      <c r="Z132" s="1513">
        <v>352</v>
      </c>
      <c r="AA132" s="1512">
        <v>47</v>
      </c>
      <c r="AB132" s="2510">
        <f t="shared" si="15"/>
        <v>0.13352272727272727</v>
      </c>
      <c r="AC132" s="1507"/>
    </row>
    <row r="133" spans="1:29" s="1516" customFormat="1">
      <c r="A133" s="1509" t="s">
        <v>126</v>
      </c>
      <c r="B133" s="4041"/>
      <c r="C133" s="4032"/>
      <c r="D133" s="1515">
        <v>9</v>
      </c>
      <c r="E133" s="1517">
        <v>356</v>
      </c>
      <c r="F133" s="1512">
        <v>84</v>
      </c>
      <c r="G133" s="2522">
        <f t="shared" si="8"/>
        <v>0.23595505617977527</v>
      </c>
      <c r="H133" s="1513">
        <v>415</v>
      </c>
      <c r="I133" s="1512">
        <v>63</v>
      </c>
      <c r="J133" s="2518">
        <f t="shared" si="9"/>
        <v>0.15180722891566265</v>
      </c>
      <c r="K133" s="1511">
        <v>300</v>
      </c>
      <c r="L133" s="1512">
        <v>75</v>
      </c>
      <c r="M133" s="2514">
        <f t="shared" si="10"/>
        <v>0.25</v>
      </c>
      <c r="N133" s="1513">
        <v>422</v>
      </c>
      <c r="O133" s="1512">
        <v>81</v>
      </c>
      <c r="P133" s="2518">
        <f t="shared" si="11"/>
        <v>0.19194312796208532</v>
      </c>
      <c r="Q133" s="1511">
        <v>351</v>
      </c>
      <c r="R133" s="1512">
        <v>97</v>
      </c>
      <c r="S133" s="2514">
        <f t="shared" si="12"/>
        <v>0.27635327635327633</v>
      </c>
      <c r="T133" s="1513">
        <v>453</v>
      </c>
      <c r="U133" s="1512">
        <v>71</v>
      </c>
      <c r="V133" s="2518">
        <f t="shared" si="13"/>
        <v>0.15673289183222958</v>
      </c>
      <c r="W133" s="1511">
        <v>335</v>
      </c>
      <c r="X133" s="1512">
        <v>97</v>
      </c>
      <c r="Y133" s="2514">
        <f t="shared" si="14"/>
        <v>0.28955223880597014</v>
      </c>
      <c r="Z133" s="1513">
        <v>426</v>
      </c>
      <c r="AA133" s="1512">
        <v>68</v>
      </c>
      <c r="AB133" s="2510">
        <f t="shared" si="15"/>
        <v>0.15962441314553991</v>
      </c>
      <c r="AC133" s="1507"/>
    </row>
    <row r="134" spans="1:29" s="1516" customFormat="1">
      <c r="A134" s="1509" t="s">
        <v>126</v>
      </c>
      <c r="B134" s="4041"/>
      <c r="C134" s="4032"/>
      <c r="D134" s="1515">
        <v>10</v>
      </c>
      <c r="E134" s="1517">
        <v>282</v>
      </c>
      <c r="F134" s="1512">
        <v>54</v>
      </c>
      <c r="G134" s="2522">
        <f t="shared" si="8"/>
        <v>0.19148936170212766</v>
      </c>
      <c r="H134" s="1513">
        <v>421</v>
      </c>
      <c r="I134" s="1512">
        <v>55</v>
      </c>
      <c r="J134" s="2518">
        <f t="shared" si="9"/>
        <v>0.13064133016627077</v>
      </c>
      <c r="K134" s="1511">
        <v>295</v>
      </c>
      <c r="L134" s="1512">
        <v>54</v>
      </c>
      <c r="M134" s="2514">
        <f t="shared" si="10"/>
        <v>0.18305084745762712</v>
      </c>
      <c r="N134" s="1513">
        <v>362</v>
      </c>
      <c r="O134" s="1512">
        <v>39</v>
      </c>
      <c r="P134" s="2518">
        <f t="shared" si="11"/>
        <v>0.10773480662983426</v>
      </c>
      <c r="Q134" s="1511">
        <v>252</v>
      </c>
      <c r="R134" s="1512">
        <v>71</v>
      </c>
      <c r="S134" s="2514">
        <f t="shared" si="12"/>
        <v>0.28174603174603174</v>
      </c>
      <c r="T134" s="1513">
        <v>377</v>
      </c>
      <c r="U134" s="1512">
        <v>45</v>
      </c>
      <c r="V134" s="2518">
        <f t="shared" si="13"/>
        <v>0.11936339522546419</v>
      </c>
      <c r="W134" s="1511">
        <v>311</v>
      </c>
      <c r="X134" s="1512">
        <v>72</v>
      </c>
      <c r="Y134" s="2514">
        <f t="shared" si="14"/>
        <v>0.23151125401929259</v>
      </c>
      <c r="Z134" s="1513">
        <v>411</v>
      </c>
      <c r="AA134" s="1512">
        <v>54</v>
      </c>
      <c r="AB134" s="2510">
        <f t="shared" si="15"/>
        <v>0.13138686131386862</v>
      </c>
      <c r="AC134" s="1507"/>
    </row>
    <row r="135" spans="1:29" s="1516" customFormat="1">
      <c r="A135" s="1509" t="s">
        <v>126</v>
      </c>
      <c r="B135" s="4041"/>
      <c r="C135" s="4032"/>
      <c r="D135" s="1515">
        <v>11</v>
      </c>
      <c r="E135" s="1517">
        <v>237</v>
      </c>
      <c r="F135" s="1512">
        <v>54</v>
      </c>
      <c r="G135" s="2522">
        <f t="shared" si="8"/>
        <v>0.22784810126582278</v>
      </c>
      <c r="H135" s="1513">
        <v>397</v>
      </c>
      <c r="I135" s="1512">
        <v>47</v>
      </c>
      <c r="J135" s="2518">
        <f t="shared" si="9"/>
        <v>0.11838790931989925</v>
      </c>
      <c r="K135" s="1511">
        <v>248</v>
      </c>
      <c r="L135" s="1512">
        <v>49</v>
      </c>
      <c r="M135" s="2514">
        <f t="shared" si="10"/>
        <v>0.19758064516129031</v>
      </c>
      <c r="N135" s="1513">
        <v>357</v>
      </c>
      <c r="O135" s="1512">
        <v>41</v>
      </c>
      <c r="P135" s="2518">
        <f t="shared" si="11"/>
        <v>0.11484593837535013</v>
      </c>
      <c r="Q135" s="1511">
        <v>274</v>
      </c>
      <c r="R135" s="1512">
        <v>60</v>
      </c>
      <c r="S135" s="2514">
        <f t="shared" si="12"/>
        <v>0.21897810218978103</v>
      </c>
      <c r="T135" s="1513">
        <v>320</v>
      </c>
      <c r="U135" s="1512">
        <v>33</v>
      </c>
      <c r="V135" s="2518">
        <f t="shared" si="13"/>
        <v>0.10312499999999999</v>
      </c>
      <c r="W135" s="1511">
        <v>231</v>
      </c>
      <c r="X135" s="1512">
        <v>66</v>
      </c>
      <c r="Y135" s="2514">
        <f t="shared" si="14"/>
        <v>0.2857142857142857</v>
      </c>
      <c r="Z135" s="1513">
        <v>351</v>
      </c>
      <c r="AA135" s="1512">
        <v>49</v>
      </c>
      <c r="AB135" s="2510">
        <f t="shared" si="15"/>
        <v>0.1396011396011396</v>
      </c>
      <c r="AC135" s="1507"/>
    </row>
    <row r="136" spans="1:29" s="1516" customFormat="1">
      <c r="A136" s="1509" t="s">
        <v>126</v>
      </c>
      <c r="B136" s="4041"/>
      <c r="C136" s="4033"/>
      <c r="D136" s="1515">
        <v>12</v>
      </c>
      <c r="E136" s="1517">
        <v>171</v>
      </c>
      <c r="F136" s="1512">
        <v>32</v>
      </c>
      <c r="G136" s="2522">
        <f t="shared" ref="G136:G199" si="16">F136/E136</f>
        <v>0.1871345029239766</v>
      </c>
      <c r="H136" s="1513">
        <v>377</v>
      </c>
      <c r="I136" s="1512">
        <v>38</v>
      </c>
      <c r="J136" s="2518">
        <f t="shared" ref="J136:J199" si="17">I136/H136</f>
        <v>0.10079575596816977</v>
      </c>
      <c r="K136" s="1511">
        <v>199</v>
      </c>
      <c r="L136" s="1512">
        <v>50</v>
      </c>
      <c r="M136" s="2514">
        <f t="shared" ref="M136:M199" si="18">L136/K136</f>
        <v>0.25125628140703515</v>
      </c>
      <c r="N136" s="1513">
        <v>354</v>
      </c>
      <c r="O136" s="1512">
        <v>32</v>
      </c>
      <c r="P136" s="2518">
        <f t="shared" ref="P136:P199" si="19">O136/N136</f>
        <v>9.03954802259887E-2</v>
      </c>
      <c r="Q136" s="1511">
        <v>208</v>
      </c>
      <c r="R136" s="1512">
        <v>38</v>
      </c>
      <c r="S136" s="2514">
        <f t="shared" ref="S136:S199" si="20">R136/Q136</f>
        <v>0.18269230769230768</v>
      </c>
      <c r="T136" s="1513">
        <v>330</v>
      </c>
      <c r="U136" s="1512">
        <v>37</v>
      </c>
      <c r="V136" s="2518">
        <f t="shared" ref="V136:V199" si="21">U136/T136</f>
        <v>0.11212121212121212</v>
      </c>
      <c r="W136" s="1511">
        <v>238</v>
      </c>
      <c r="X136" s="1512">
        <v>39</v>
      </c>
      <c r="Y136" s="2514">
        <f t="shared" ref="Y136:Y199" si="22">X136/W136</f>
        <v>0.1638655462184874</v>
      </c>
      <c r="Z136" s="1513">
        <v>298</v>
      </c>
      <c r="AA136" s="1512">
        <v>29</v>
      </c>
      <c r="AB136" s="2510">
        <f t="shared" ref="AB136:AB199" si="23">AA136/Z136</f>
        <v>9.7315436241610737E-2</v>
      </c>
      <c r="AC136" s="1507"/>
    </row>
    <row r="137" spans="1:29" s="1516" customFormat="1">
      <c r="A137" s="1508" t="s">
        <v>126</v>
      </c>
      <c r="B137" s="4041"/>
      <c r="C137" s="4037" t="s">
        <v>1465</v>
      </c>
      <c r="D137" s="1495" t="s">
        <v>107</v>
      </c>
      <c r="E137" s="1518">
        <v>277</v>
      </c>
      <c r="F137" s="1503">
        <v>96</v>
      </c>
      <c r="G137" s="2521">
        <f t="shared" si="16"/>
        <v>0.34657039711191334</v>
      </c>
      <c r="H137" s="1504">
        <v>536</v>
      </c>
      <c r="I137" s="1503">
        <v>134</v>
      </c>
      <c r="J137" s="2517">
        <f t="shared" si="17"/>
        <v>0.25</v>
      </c>
      <c r="K137" s="1502">
        <v>286</v>
      </c>
      <c r="L137" s="1503">
        <v>104</v>
      </c>
      <c r="M137" s="2513">
        <f t="shared" si="18"/>
        <v>0.36363636363636365</v>
      </c>
      <c r="N137" s="1504">
        <v>622</v>
      </c>
      <c r="O137" s="1503">
        <v>184</v>
      </c>
      <c r="P137" s="2517">
        <f t="shared" si="19"/>
        <v>0.29581993569131831</v>
      </c>
      <c r="Q137" s="1502">
        <v>274</v>
      </c>
      <c r="R137" s="1503">
        <v>111</v>
      </c>
      <c r="S137" s="2513">
        <f t="shared" si="20"/>
        <v>0.4051094890510949</v>
      </c>
      <c r="T137" s="1504">
        <v>627</v>
      </c>
      <c r="U137" s="1503">
        <v>195</v>
      </c>
      <c r="V137" s="2517">
        <f t="shared" si="21"/>
        <v>0.31100478468899523</v>
      </c>
      <c r="W137" s="1502">
        <v>282</v>
      </c>
      <c r="X137" s="1503">
        <v>113</v>
      </c>
      <c r="Y137" s="2513">
        <f t="shared" si="22"/>
        <v>0.40070921985815605</v>
      </c>
      <c r="Z137" s="1504">
        <v>621</v>
      </c>
      <c r="AA137" s="1503">
        <v>176</v>
      </c>
      <c r="AB137" s="2509">
        <f t="shared" si="23"/>
        <v>0.28341384863123992</v>
      </c>
      <c r="AC137" s="1507"/>
    </row>
    <row r="138" spans="1:29" s="1516" customFormat="1">
      <c r="A138" s="1508" t="s">
        <v>126</v>
      </c>
      <c r="B138" s="4041"/>
      <c r="C138" s="4038"/>
      <c r="D138" s="1501">
        <v>1</v>
      </c>
      <c r="E138" s="1518">
        <v>334</v>
      </c>
      <c r="F138" s="1503">
        <v>102</v>
      </c>
      <c r="G138" s="2521">
        <f t="shared" si="16"/>
        <v>0.30538922155688625</v>
      </c>
      <c r="H138" s="1504">
        <v>688</v>
      </c>
      <c r="I138" s="1503">
        <v>146</v>
      </c>
      <c r="J138" s="2517">
        <f t="shared" si="17"/>
        <v>0.21220930232558138</v>
      </c>
      <c r="K138" s="1502">
        <v>273</v>
      </c>
      <c r="L138" s="1503">
        <v>82</v>
      </c>
      <c r="M138" s="2513">
        <f t="shared" si="18"/>
        <v>0.30036630036630035</v>
      </c>
      <c r="N138" s="1504">
        <v>538</v>
      </c>
      <c r="O138" s="1503">
        <v>118</v>
      </c>
      <c r="P138" s="2517">
        <f t="shared" si="19"/>
        <v>0.21933085501858737</v>
      </c>
      <c r="Q138" s="1502">
        <v>285</v>
      </c>
      <c r="R138" s="1503">
        <v>86</v>
      </c>
      <c r="S138" s="2513">
        <f t="shared" si="20"/>
        <v>0.30175438596491228</v>
      </c>
      <c r="T138" s="1504">
        <v>647</v>
      </c>
      <c r="U138" s="1503">
        <v>178</v>
      </c>
      <c r="V138" s="2517">
        <f t="shared" si="21"/>
        <v>0.27511591962905718</v>
      </c>
      <c r="W138" s="1502">
        <v>280</v>
      </c>
      <c r="X138" s="1503">
        <v>94</v>
      </c>
      <c r="Y138" s="2513">
        <f t="shared" si="22"/>
        <v>0.33571428571428569</v>
      </c>
      <c r="Z138" s="1504">
        <v>668</v>
      </c>
      <c r="AA138" s="1503">
        <v>182</v>
      </c>
      <c r="AB138" s="2509">
        <f t="shared" si="23"/>
        <v>0.27245508982035926</v>
      </c>
      <c r="AC138" s="1507"/>
    </row>
    <row r="139" spans="1:29" s="1516" customFormat="1">
      <c r="A139" s="1508" t="s">
        <v>126</v>
      </c>
      <c r="B139" s="4041"/>
      <c r="C139" s="4038"/>
      <c r="D139" s="1501">
        <v>2</v>
      </c>
      <c r="E139" s="1518">
        <v>325</v>
      </c>
      <c r="F139" s="1503">
        <v>87</v>
      </c>
      <c r="G139" s="2521">
        <f t="shared" si="16"/>
        <v>0.26769230769230767</v>
      </c>
      <c r="H139" s="1504">
        <v>622</v>
      </c>
      <c r="I139" s="1503">
        <v>126</v>
      </c>
      <c r="J139" s="2517">
        <f t="shared" si="17"/>
        <v>0.20257234726688103</v>
      </c>
      <c r="K139" s="1502">
        <v>317</v>
      </c>
      <c r="L139" s="1503">
        <v>78</v>
      </c>
      <c r="M139" s="2513">
        <f t="shared" si="18"/>
        <v>0.24605678233438485</v>
      </c>
      <c r="N139" s="1504">
        <v>696</v>
      </c>
      <c r="O139" s="1503">
        <v>139</v>
      </c>
      <c r="P139" s="2517">
        <f t="shared" si="19"/>
        <v>0.19971264367816091</v>
      </c>
      <c r="Q139" s="1502">
        <v>279</v>
      </c>
      <c r="R139" s="1503">
        <v>75</v>
      </c>
      <c r="S139" s="2513">
        <f t="shared" si="20"/>
        <v>0.26881720430107525</v>
      </c>
      <c r="T139" s="1504">
        <v>538</v>
      </c>
      <c r="U139" s="1503">
        <v>124</v>
      </c>
      <c r="V139" s="2517">
        <f t="shared" si="21"/>
        <v>0.23048327137546468</v>
      </c>
      <c r="W139" s="1502">
        <v>288</v>
      </c>
      <c r="X139" s="1503">
        <v>80</v>
      </c>
      <c r="Y139" s="2513">
        <f t="shared" si="22"/>
        <v>0.27777777777777779</v>
      </c>
      <c r="Z139" s="1504">
        <v>667</v>
      </c>
      <c r="AA139" s="1503">
        <v>157</v>
      </c>
      <c r="AB139" s="2509">
        <f t="shared" si="23"/>
        <v>0.2353823088455772</v>
      </c>
      <c r="AC139" s="1507"/>
    </row>
    <row r="140" spans="1:29" s="1516" customFormat="1">
      <c r="A140" s="1508" t="s">
        <v>126</v>
      </c>
      <c r="B140" s="4041"/>
      <c r="C140" s="4038"/>
      <c r="D140" s="1501">
        <v>3</v>
      </c>
      <c r="E140" s="1518">
        <v>337</v>
      </c>
      <c r="F140" s="1503">
        <v>79</v>
      </c>
      <c r="G140" s="2521">
        <f t="shared" si="16"/>
        <v>0.23442136498516319</v>
      </c>
      <c r="H140" s="1504">
        <v>568</v>
      </c>
      <c r="I140" s="1503">
        <v>106</v>
      </c>
      <c r="J140" s="2517">
        <f t="shared" si="17"/>
        <v>0.18661971830985916</v>
      </c>
      <c r="K140" s="1502">
        <v>312</v>
      </c>
      <c r="L140" s="1503">
        <v>77</v>
      </c>
      <c r="M140" s="2513">
        <f t="shared" si="18"/>
        <v>0.24679487179487181</v>
      </c>
      <c r="N140" s="1504">
        <v>619</v>
      </c>
      <c r="O140" s="1503">
        <v>126</v>
      </c>
      <c r="P140" s="2517">
        <f t="shared" si="19"/>
        <v>0.20355411954765751</v>
      </c>
      <c r="Q140" s="1502">
        <v>316</v>
      </c>
      <c r="R140" s="1503">
        <v>72</v>
      </c>
      <c r="S140" s="2513">
        <f t="shared" si="20"/>
        <v>0.22784810126582278</v>
      </c>
      <c r="T140" s="1504">
        <v>709</v>
      </c>
      <c r="U140" s="1503">
        <v>165</v>
      </c>
      <c r="V140" s="2517">
        <f t="shared" si="21"/>
        <v>0.23272214386459802</v>
      </c>
      <c r="W140" s="1502">
        <v>275</v>
      </c>
      <c r="X140" s="1503">
        <v>71</v>
      </c>
      <c r="Y140" s="2513">
        <f t="shared" si="22"/>
        <v>0.25818181818181818</v>
      </c>
      <c r="Z140" s="1504">
        <v>550</v>
      </c>
      <c r="AA140" s="1503">
        <v>127</v>
      </c>
      <c r="AB140" s="2509">
        <f t="shared" si="23"/>
        <v>0.2309090909090909</v>
      </c>
      <c r="AC140" s="1507"/>
    </row>
    <row r="141" spans="1:29" s="1516" customFormat="1">
      <c r="A141" s="1508" t="s">
        <v>126</v>
      </c>
      <c r="B141" s="4041"/>
      <c r="C141" s="4038"/>
      <c r="D141" s="1506">
        <v>4</v>
      </c>
      <c r="E141" s="1518">
        <v>400</v>
      </c>
      <c r="F141" s="1503">
        <v>88</v>
      </c>
      <c r="G141" s="2521">
        <f t="shared" si="16"/>
        <v>0.22</v>
      </c>
      <c r="H141" s="1504">
        <v>536</v>
      </c>
      <c r="I141" s="1503">
        <v>90</v>
      </c>
      <c r="J141" s="2517">
        <f t="shared" si="17"/>
        <v>0.16791044776119404</v>
      </c>
      <c r="K141" s="1502">
        <v>326</v>
      </c>
      <c r="L141" s="1503">
        <v>70</v>
      </c>
      <c r="M141" s="2513">
        <f t="shared" si="18"/>
        <v>0.21472392638036811</v>
      </c>
      <c r="N141" s="1504">
        <v>556</v>
      </c>
      <c r="O141" s="1503">
        <v>92</v>
      </c>
      <c r="P141" s="2517">
        <f t="shared" si="19"/>
        <v>0.16546762589928057</v>
      </c>
      <c r="Q141" s="1502">
        <v>310</v>
      </c>
      <c r="R141" s="1503">
        <v>72</v>
      </c>
      <c r="S141" s="2513">
        <f t="shared" si="20"/>
        <v>0.23225806451612904</v>
      </c>
      <c r="T141" s="1504">
        <v>623</v>
      </c>
      <c r="U141" s="1503">
        <v>136</v>
      </c>
      <c r="V141" s="2517">
        <f t="shared" si="21"/>
        <v>0.21829855537720708</v>
      </c>
      <c r="W141" s="1502">
        <v>314</v>
      </c>
      <c r="X141" s="1503">
        <v>74</v>
      </c>
      <c r="Y141" s="2513">
        <f t="shared" si="22"/>
        <v>0.2356687898089172</v>
      </c>
      <c r="Z141" s="1504">
        <v>716</v>
      </c>
      <c r="AA141" s="1503">
        <v>152</v>
      </c>
      <c r="AB141" s="2509">
        <f t="shared" si="23"/>
        <v>0.21229050279329609</v>
      </c>
      <c r="AC141" s="1507"/>
    </row>
    <row r="142" spans="1:29" s="1516" customFormat="1">
      <c r="A142" s="1508" t="s">
        <v>126</v>
      </c>
      <c r="B142" s="4041"/>
      <c r="C142" s="4038"/>
      <c r="D142" s="1506">
        <v>5</v>
      </c>
      <c r="E142" s="1518">
        <v>378</v>
      </c>
      <c r="F142" s="1503">
        <v>65</v>
      </c>
      <c r="G142" s="2521">
        <f t="shared" si="16"/>
        <v>0.17195767195767195</v>
      </c>
      <c r="H142" s="1504">
        <v>481</v>
      </c>
      <c r="I142" s="1503">
        <v>82</v>
      </c>
      <c r="J142" s="2517">
        <f t="shared" si="17"/>
        <v>0.17047817047817049</v>
      </c>
      <c r="K142" s="1502">
        <v>397</v>
      </c>
      <c r="L142" s="1503">
        <v>93</v>
      </c>
      <c r="M142" s="2513">
        <f t="shared" si="18"/>
        <v>0.23425692695214106</v>
      </c>
      <c r="N142" s="1504">
        <v>552</v>
      </c>
      <c r="O142" s="1503">
        <v>95</v>
      </c>
      <c r="P142" s="2517">
        <f t="shared" si="19"/>
        <v>0.17210144927536231</v>
      </c>
      <c r="Q142" s="1502">
        <v>316</v>
      </c>
      <c r="R142" s="1503">
        <v>73</v>
      </c>
      <c r="S142" s="2513">
        <f t="shared" si="20"/>
        <v>0.23101265822784811</v>
      </c>
      <c r="T142" s="1504">
        <v>556</v>
      </c>
      <c r="U142" s="1503">
        <v>119</v>
      </c>
      <c r="V142" s="2517">
        <f t="shared" si="21"/>
        <v>0.21402877697841727</v>
      </c>
      <c r="W142" s="1502">
        <v>307</v>
      </c>
      <c r="X142" s="1503">
        <v>85</v>
      </c>
      <c r="Y142" s="2513">
        <f t="shared" si="22"/>
        <v>0.27687296416938112</v>
      </c>
      <c r="Z142" s="1504">
        <v>634</v>
      </c>
      <c r="AA142" s="1503">
        <v>112</v>
      </c>
      <c r="AB142" s="2509">
        <f t="shared" si="23"/>
        <v>0.17665615141955837</v>
      </c>
      <c r="AC142" s="1507"/>
    </row>
    <row r="143" spans="1:29" s="1516" customFormat="1">
      <c r="A143" s="1508" t="s">
        <v>126</v>
      </c>
      <c r="B143" s="4041"/>
      <c r="C143" s="4038"/>
      <c r="D143" s="1506">
        <v>6</v>
      </c>
      <c r="E143" s="1518">
        <v>378</v>
      </c>
      <c r="F143" s="1503">
        <v>80</v>
      </c>
      <c r="G143" s="2521">
        <f t="shared" si="16"/>
        <v>0.21164021164021163</v>
      </c>
      <c r="H143" s="1504">
        <v>515</v>
      </c>
      <c r="I143" s="1503">
        <v>89</v>
      </c>
      <c r="J143" s="2517">
        <f t="shared" si="17"/>
        <v>0.17281553398058253</v>
      </c>
      <c r="K143" s="1502">
        <v>371</v>
      </c>
      <c r="L143" s="1503">
        <v>84</v>
      </c>
      <c r="M143" s="2513">
        <f t="shared" si="18"/>
        <v>0.22641509433962265</v>
      </c>
      <c r="N143" s="1504">
        <v>483</v>
      </c>
      <c r="O143" s="1503">
        <v>78</v>
      </c>
      <c r="P143" s="2517">
        <f t="shared" si="19"/>
        <v>0.16149068322981366</v>
      </c>
      <c r="Q143" s="1502">
        <v>388</v>
      </c>
      <c r="R143" s="1503">
        <v>87</v>
      </c>
      <c r="S143" s="2513">
        <f t="shared" si="20"/>
        <v>0.22422680412371135</v>
      </c>
      <c r="T143" s="1504">
        <v>541</v>
      </c>
      <c r="U143" s="1503">
        <v>101</v>
      </c>
      <c r="V143" s="2517">
        <f t="shared" si="21"/>
        <v>0.1866913123844732</v>
      </c>
      <c r="W143" s="1502">
        <v>328</v>
      </c>
      <c r="X143" s="1503">
        <v>91</v>
      </c>
      <c r="Y143" s="2513">
        <f t="shared" si="22"/>
        <v>0.27743902439024393</v>
      </c>
      <c r="Z143" s="1504">
        <v>569</v>
      </c>
      <c r="AA143" s="1503">
        <v>129</v>
      </c>
      <c r="AB143" s="2509">
        <f t="shared" si="23"/>
        <v>0.22671353251318102</v>
      </c>
      <c r="AC143" s="1507"/>
    </row>
    <row r="144" spans="1:29" s="1516" customFormat="1">
      <c r="A144" s="1508" t="s">
        <v>126</v>
      </c>
      <c r="B144" s="4041"/>
      <c r="C144" s="4038"/>
      <c r="D144" s="1506">
        <v>7</v>
      </c>
      <c r="E144" s="1518">
        <v>316</v>
      </c>
      <c r="F144" s="1503">
        <v>79</v>
      </c>
      <c r="G144" s="2521">
        <f t="shared" si="16"/>
        <v>0.25</v>
      </c>
      <c r="H144" s="1504">
        <v>491</v>
      </c>
      <c r="I144" s="1503">
        <v>104</v>
      </c>
      <c r="J144" s="2517">
        <f t="shared" si="17"/>
        <v>0.21181262729124237</v>
      </c>
      <c r="K144" s="1502">
        <v>366</v>
      </c>
      <c r="L144" s="1503">
        <v>82</v>
      </c>
      <c r="M144" s="2513">
        <f t="shared" si="18"/>
        <v>0.22404371584699453</v>
      </c>
      <c r="N144" s="1504">
        <v>522</v>
      </c>
      <c r="O144" s="1503">
        <v>104</v>
      </c>
      <c r="P144" s="2517">
        <f t="shared" si="19"/>
        <v>0.19923371647509577</v>
      </c>
      <c r="Q144" s="1502">
        <v>354</v>
      </c>
      <c r="R144" s="1503">
        <v>100</v>
      </c>
      <c r="S144" s="2513">
        <f t="shared" si="20"/>
        <v>0.2824858757062147</v>
      </c>
      <c r="T144" s="1504">
        <v>487</v>
      </c>
      <c r="U144" s="1503">
        <v>117</v>
      </c>
      <c r="V144" s="2517">
        <f t="shared" si="21"/>
        <v>0.2402464065708419</v>
      </c>
      <c r="W144" s="1502">
        <v>377</v>
      </c>
      <c r="X144" s="1503">
        <v>91</v>
      </c>
      <c r="Y144" s="2513">
        <f t="shared" si="22"/>
        <v>0.2413793103448276</v>
      </c>
      <c r="Z144" s="1504">
        <v>577</v>
      </c>
      <c r="AA144" s="1503">
        <v>121</v>
      </c>
      <c r="AB144" s="2509">
        <f t="shared" si="23"/>
        <v>0.20970537261698441</v>
      </c>
      <c r="AC144" s="1507"/>
    </row>
    <row r="145" spans="1:29" s="1516" customFormat="1">
      <c r="A145" s="1508" t="s">
        <v>126</v>
      </c>
      <c r="B145" s="4041"/>
      <c r="C145" s="4038"/>
      <c r="D145" s="1506">
        <v>8</v>
      </c>
      <c r="E145" s="1518">
        <v>315</v>
      </c>
      <c r="F145" s="1503">
        <v>91</v>
      </c>
      <c r="G145" s="2521">
        <f t="shared" si="16"/>
        <v>0.28888888888888886</v>
      </c>
      <c r="H145" s="1504">
        <v>530</v>
      </c>
      <c r="I145" s="1503">
        <v>107</v>
      </c>
      <c r="J145" s="2517">
        <f t="shared" si="17"/>
        <v>0.2018867924528302</v>
      </c>
      <c r="K145" s="1502">
        <v>303</v>
      </c>
      <c r="L145" s="1503">
        <v>71</v>
      </c>
      <c r="M145" s="2513">
        <f t="shared" si="18"/>
        <v>0.23432343234323433</v>
      </c>
      <c r="N145" s="1504">
        <v>491</v>
      </c>
      <c r="O145" s="1503">
        <v>80</v>
      </c>
      <c r="P145" s="2517">
        <f t="shared" si="19"/>
        <v>0.16293279022403259</v>
      </c>
      <c r="Q145" s="1502">
        <v>354</v>
      </c>
      <c r="R145" s="1503">
        <v>93</v>
      </c>
      <c r="S145" s="2513">
        <f t="shared" si="20"/>
        <v>0.26271186440677968</v>
      </c>
      <c r="T145" s="1504">
        <v>501</v>
      </c>
      <c r="U145" s="1503">
        <v>127</v>
      </c>
      <c r="V145" s="2517">
        <f t="shared" si="21"/>
        <v>0.25349301397205587</v>
      </c>
      <c r="W145" s="1502">
        <v>349</v>
      </c>
      <c r="X145" s="1503">
        <v>102</v>
      </c>
      <c r="Y145" s="2513">
        <f t="shared" si="22"/>
        <v>0.29226361031518627</v>
      </c>
      <c r="Z145" s="1504">
        <v>490</v>
      </c>
      <c r="AA145" s="1503">
        <v>111</v>
      </c>
      <c r="AB145" s="2509">
        <f t="shared" si="23"/>
        <v>0.22653061224489796</v>
      </c>
      <c r="AC145" s="1507"/>
    </row>
    <row r="146" spans="1:29" s="1516" customFormat="1">
      <c r="A146" s="1508" t="s">
        <v>126</v>
      </c>
      <c r="B146" s="4041"/>
      <c r="C146" s="4038"/>
      <c r="D146" s="1506">
        <v>9</v>
      </c>
      <c r="E146" s="1518">
        <v>305</v>
      </c>
      <c r="F146" s="1503">
        <v>90</v>
      </c>
      <c r="G146" s="2521">
        <f t="shared" si="16"/>
        <v>0.29508196721311475</v>
      </c>
      <c r="H146" s="1504">
        <v>526</v>
      </c>
      <c r="I146" s="1503">
        <v>134</v>
      </c>
      <c r="J146" s="2517">
        <f t="shared" si="17"/>
        <v>0.25475285171102663</v>
      </c>
      <c r="K146" s="1502">
        <v>343</v>
      </c>
      <c r="L146" s="1503">
        <v>86</v>
      </c>
      <c r="M146" s="2513">
        <f t="shared" si="18"/>
        <v>0.25072886297376096</v>
      </c>
      <c r="N146" s="1504">
        <v>624</v>
      </c>
      <c r="O146" s="1503">
        <v>138</v>
      </c>
      <c r="P146" s="2517">
        <f t="shared" si="19"/>
        <v>0.22115384615384615</v>
      </c>
      <c r="Q146" s="1502">
        <v>345</v>
      </c>
      <c r="R146" s="1503">
        <v>126</v>
      </c>
      <c r="S146" s="2513">
        <f t="shared" si="20"/>
        <v>0.36521739130434783</v>
      </c>
      <c r="T146" s="1504">
        <v>584</v>
      </c>
      <c r="U146" s="1503">
        <v>176</v>
      </c>
      <c r="V146" s="2517">
        <f t="shared" si="21"/>
        <v>0.30136986301369861</v>
      </c>
      <c r="W146" s="1502">
        <v>403</v>
      </c>
      <c r="X146" s="1503">
        <v>138</v>
      </c>
      <c r="Y146" s="2513">
        <f t="shared" si="22"/>
        <v>0.34243176178660051</v>
      </c>
      <c r="Z146" s="1504">
        <v>584</v>
      </c>
      <c r="AA146" s="1503">
        <v>169</v>
      </c>
      <c r="AB146" s="2509">
        <f t="shared" si="23"/>
        <v>0.28938356164383561</v>
      </c>
      <c r="AC146" s="1507"/>
    </row>
    <row r="147" spans="1:29" s="1516" customFormat="1">
      <c r="A147" s="1508" t="s">
        <v>126</v>
      </c>
      <c r="B147" s="4041"/>
      <c r="C147" s="4038"/>
      <c r="D147" s="1506">
        <v>10</v>
      </c>
      <c r="E147" s="1518">
        <v>298</v>
      </c>
      <c r="F147" s="1503">
        <v>80</v>
      </c>
      <c r="G147" s="2521">
        <f t="shared" si="16"/>
        <v>0.26845637583892618</v>
      </c>
      <c r="H147" s="1504">
        <v>520</v>
      </c>
      <c r="I147" s="1503">
        <v>150</v>
      </c>
      <c r="J147" s="2517">
        <f t="shared" si="17"/>
        <v>0.28846153846153844</v>
      </c>
      <c r="K147" s="1502">
        <v>262</v>
      </c>
      <c r="L147" s="1503">
        <v>82</v>
      </c>
      <c r="M147" s="2513">
        <f t="shared" si="18"/>
        <v>0.31297709923664124</v>
      </c>
      <c r="N147" s="1504">
        <v>504</v>
      </c>
      <c r="O147" s="1503">
        <v>125</v>
      </c>
      <c r="P147" s="2517">
        <f t="shared" si="19"/>
        <v>0.24801587301587302</v>
      </c>
      <c r="Q147" s="1502">
        <v>304</v>
      </c>
      <c r="R147" s="1503">
        <v>101</v>
      </c>
      <c r="S147" s="2513">
        <f t="shared" si="20"/>
        <v>0.33223684210526316</v>
      </c>
      <c r="T147" s="1504">
        <v>562</v>
      </c>
      <c r="U147" s="1503">
        <v>173</v>
      </c>
      <c r="V147" s="2517">
        <f t="shared" si="21"/>
        <v>0.30782918149466193</v>
      </c>
      <c r="W147" s="1502">
        <v>282</v>
      </c>
      <c r="X147" s="1503">
        <v>107</v>
      </c>
      <c r="Y147" s="2513">
        <f t="shared" si="22"/>
        <v>0.37943262411347517</v>
      </c>
      <c r="Z147" s="1504">
        <v>533</v>
      </c>
      <c r="AA147" s="1503">
        <v>161</v>
      </c>
      <c r="AB147" s="2509">
        <f t="shared" si="23"/>
        <v>0.30206378986866794</v>
      </c>
      <c r="AC147" s="1507"/>
    </row>
    <row r="148" spans="1:29" s="1516" customFormat="1">
      <c r="A148" s="1508" t="s">
        <v>126</v>
      </c>
      <c r="B148" s="4041"/>
      <c r="C148" s="4038"/>
      <c r="D148" s="1506">
        <v>11</v>
      </c>
      <c r="E148" s="1518">
        <v>257</v>
      </c>
      <c r="F148" s="1503">
        <v>88</v>
      </c>
      <c r="G148" s="2521">
        <f t="shared" si="16"/>
        <v>0.34241245136186771</v>
      </c>
      <c r="H148" s="1504">
        <v>483</v>
      </c>
      <c r="I148" s="1503">
        <v>135</v>
      </c>
      <c r="J148" s="2517">
        <f t="shared" si="17"/>
        <v>0.27950310559006208</v>
      </c>
      <c r="K148" s="1502">
        <v>286</v>
      </c>
      <c r="L148" s="1503">
        <v>90</v>
      </c>
      <c r="M148" s="2513">
        <f t="shared" si="18"/>
        <v>0.31468531468531469</v>
      </c>
      <c r="N148" s="1504">
        <v>468</v>
      </c>
      <c r="O148" s="1503">
        <v>130</v>
      </c>
      <c r="P148" s="2517">
        <f t="shared" si="19"/>
        <v>0.27777777777777779</v>
      </c>
      <c r="Q148" s="1502">
        <v>240</v>
      </c>
      <c r="R148" s="1503">
        <v>99</v>
      </c>
      <c r="S148" s="2513">
        <f t="shared" si="20"/>
        <v>0.41249999999999998</v>
      </c>
      <c r="T148" s="1504">
        <v>470</v>
      </c>
      <c r="U148" s="1503">
        <v>153</v>
      </c>
      <c r="V148" s="2517">
        <f t="shared" si="21"/>
        <v>0.32553191489361705</v>
      </c>
      <c r="W148" s="1502">
        <v>269</v>
      </c>
      <c r="X148" s="1503">
        <v>100</v>
      </c>
      <c r="Y148" s="2513">
        <f t="shared" si="22"/>
        <v>0.37174721189591076</v>
      </c>
      <c r="Z148" s="1504">
        <v>492</v>
      </c>
      <c r="AA148" s="1503">
        <v>150</v>
      </c>
      <c r="AB148" s="2509">
        <f t="shared" si="23"/>
        <v>0.3048780487804878</v>
      </c>
      <c r="AC148" s="1507"/>
    </row>
    <row r="149" spans="1:29" s="1516" customFormat="1">
      <c r="A149" s="1508" t="s">
        <v>126</v>
      </c>
      <c r="B149" s="4041"/>
      <c r="C149" s="4039"/>
      <c r="D149" s="1506">
        <v>12</v>
      </c>
      <c r="E149" s="1518">
        <v>256</v>
      </c>
      <c r="F149" s="1503">
        <v>83</v>
      </c>
      <c r="G149" s="2521">
        <f t="shared" si="16"/>
        <v>0.32421875</v>
      </c>
      <c r="H149" s="1504">
        <v>454</v>
      </c>
      <c r="I149" s="1503">
        <v>125</v>
      </c>
      <c r="J149" s="2517">
        <f t="shared" si="17"/>
        <v>0.2753303964757709</v>
      </c>
      <c r="K149" s="1502">
        <v>224</v>
      </c>
      <c r="L149" s="1503">
        <v>60</v>
      </c>
      <c r="M149" s="2513">
        <f t="shared" si="18"/>
        <v>0.26785714285714285</v>
      </c>
      <c r="N149" s="1504">
        <v>375</v>
      </c>
      <c r="O149" s="1503">
        <v>74</v>
      </c>
      <c r="P149" s="2517">
        <f t="shared" si="19"/>
        <v>0.19733333333333333</v>
      </c>
      <c r="Q149" s="1502">
        <v>251</v>
      </c>
      <c r="R149" s="1503">
        <v>109</v>
      </c>
      <c r="S149" s="2513">
        <f t="shared" si="20"/>
        <v>0.43426294820717132</v>
      </c>
      <c r="T149" s="1504">
        <v>386</v>
      </c>
      <c r="U149" s="1503">
        <v>132</v>
      </c>
      <c r="V149" s="2517">
        <f t="shared" si="21"/>
        <v>0.34196891191709844</v>
      </c>
      <c r="W149" s="1502">
        <v>197</v>
      </c>
      <c r="X149" s="1503">
        <v>70</v>
      </c>
      <c r="Y149" s="2513">
        <f t="shared" si="22"/>
        <v>0.35532994923857869</v>
      </c>
      <c r="Z149" s="1504">
        <v>400</v>
      </c>
      <c r="AA149" s="1503">
        <v>121</v>
      </c>
      <c r="AB149" s="2509">
        <f t="shared" si="23"/>
        <v>0.30249999999999999</v>
      </c>
      <c r="AC149" s="1507"/>
    </row>
    <row r="150" spans="1:29" s="1516" customFormat="1">
      <c r="A150" s="1509" t="s">
        <v>126</v>
      </c>
      <c r="B150" s="4041"/>
      <c r="C150" s="4031" t="s">
        <v>1486</v>
      </c>
      <c r="D150" s="1510" t="s">
        <v>107</v>
      </c>
      <c r="E150" s="1511">
        <v>191</v>
      </c>
      <c r="F150" s="1512">
        <v>101</v>
      </c>
      <c r="G150" s="2522">
        <f t="shared" si="16"/>
        <v>0.52879581151832455</v>
      </c>
      <c r="H150" s="1513">
        <v>229</v>
      </c>
      <c r="I150" s="1512">
        <v>106</v>
      </c>
      <c r="J150" s="2518">
        <f t="shared" si="17"/>
        <v>0.46288209606986902</v>
      </c>
      <c r="K150" s="1511">
        <v>226</v>
      </c>
      <c r="L150" s="1512">
        <v>104</v>
      </c>
      <c r="M150" s="2514">
        <f t="shared" si="18"/>
        <v>0.46017699115044247</v>
      </c>
      <c r="N150" s="1513">
        <v>317</v>
      </c>
      <c r="O150" s="1512">
        <v>120</v>
      </c>
      <c r="P150" s="2518">
        <f t="shared" si="19"/>
        <v>0.37854889589905361</v>
      </c>
      <c r="Q150" s="1511">
        <v>240</v>
      </c>
      <c r="R150" s="1512">
        <v>106</v>
      </c>
      <c r="S150" s="2514">
        <f t="shared" si="20"/>
        <v>0.44166666666666665</v>
      </c>
      <c r="T150" s="1513">
        <v>340</v>
      </c>
      <c r="U150" s="1512">
        <v>140</v>
      </c>
      <c r="V150" s="2518">
        <f t="shared" si="21"/>
        <v>0.41176470588235292</v>
      </c>
      <c r="W150" s="1511">
        <v>219</v>
      </c>
      <c r="X150" s="1512">
        <v>113</v>
      </c>
      <c r="Y150" s="2514">
        <f t="shared" si="22"/>
        <v>0.51598173515981738</v>
      </c>
      <c r="Z150" s="1513">
        <v>288</v>
      </c>
      <c r="AA150" s="1512">
        <v>113</v>
      </c>
      <c r="AB150" s="2510">
        <f t="shared" si="23"/>
        <v>0.3923611111111111</v>
      </c>
      <c r="AC150" s="1507"/>
    </row>
    <row r="151" spans="1:29" s="1516" customFormat="1">
      <c r="A151" s="1509" t="s">
        <v>126</v>
      </c>
      <c r="B151" s="4041"/>
      <c r="C151" s="4032"/>
      <c r="D151" s="1514">
        <v>1</v>
      </c>
      <c r="E151" s="1511">
        <v>262</v>
      </c>
      <c r="F151" s="1512">
        <v>119</v>
      </c>
      <c r="G151" s="2522">
        <f t="shared" si="16"/>
        <v>0.45419847328244273</v>
      </c>
      <c r="H151" s="1513">
        <v>376</v>
      </c>
      <c r="I151" s="1512">
        <v>127</v>
      </c>
      <c r="J151" s="2518">
        <f t="shared" si="17"/>
        <v>0.33776595744680848</v>
      </c>
      <c r="K151" s="1511">
        <v>196</v>
      </c>
      <c r="L151" s="1512">
        <v>83</v>
      </c>
      <c r="M151" s="2514">
        <f t="shared" si="18"/>
        <v>0.42346938775510207</v>
      </c>
      <c r="N151" s="1513">
        <v>247</v>
      </c>
      <c r="O151" s="1512">
        <v>91</v>
      </c>
      <c r="P151" s="2518">
        <f t="shared" si="19"/>
        <v>0.36842105263157893</v>
      </c>
      <c r="Q151" s="1511">
        <v>242</v>
      </c>
      <c r="R151" s="1512">
        <v>118</v>
      </c>
      <c r="S151" s="2514">
        <f t="shared" si="20"/>
        <v>0.48760330578512395</v>
      </c>
      <c r="T151" s="1513">
        <v>348</v>
      </c>
      <c r="U151" s="1512">
        <v>108</v>
      </c>
      <c r="V151" s="2518">
        <f t="shared" si="21"/>
        <v>0.31034482758620691</v>
      </c>
      <c r="W151" s="1511">
        <v>257</v>
      </c>
      <c r="X151" s="1512">
        <v>109</v>
      </c>
      <c r="Y151" s="2514">
        <f t="shared" si="22"/>
        <v>0.42412451361867703</v>
      </c>
      <c r="Z151" s="1513">
        <v>363</v>
      </c>
      <c r="AA151" s="1512">
        <v>135</v>
      </c>
      <c r="AB151" s="2510">
        <f t="shared" si="23"/>
        <v>0.37190082644628097</v>
      </c>
      <c r="AC151" s="1507"/>
    </row>
    <row r="152" spans="1:29" s="1516" customFormat="1">
      <c r="A152" s="1509" t="s">
        <v>126</v>
      </c>
      <c r="B152" s="4041"/>
      <c r="C152" s="4032"/>
      <c r="D152" s="1514">
        <v>2</v>
      </c>
      <c r="E152" s="1511">
        <v>247</v>
      </c>
      <c r="F152" s="1512">
        <v>103</v>
      </c>
      <c r="G152" s="2522">
        <f t="shared" si="16"/>
        <v>0.41700404858299595</v>
      </c>
      <c r="H152" s="1513">
        <v>365</v>
      </c>
      <c r="I152" s="1512">
        <v>128</v>
      </c>
      <c r="J152" s="2518">
        <f t="shared" si="17"/>
        <v>0.35068493150684932</v>
      </c>
      <c r="K152" s="1511">
        <v>259</v>
      </c>
      <c r="L152" s="1512">
        <v>102</v>
      </c>
      <c r="M152" s="2514">
        <f t="shared" si="18"/>
        <v>0.39382239382239381</v>
      </c>
      <c r="N152" s="1513">
        <v>361</v>
      </c>
      <c r="O152" s="1512">
        <v>104</v>
      </c>
      <c r="P152" s="2518">
        <f t="shared" si="19"/>
        <v>0.2880886426592798</v>
      </c>
      <c r="Q152" s="1511">
        <v>202</v>
      </c>
      <c r="R152" s="1512">
        <v>74</v>
      </c>
      <c r="S152" s="2514">
        <f t="shared" si="20"/>
        <v>0.36633663366336633</v>
      </c>
      <c r="T152" s="1513">
        <v>262</v>
      </c>
      <c r="U152" s="1512">
        <v>76</v>
      </c>
      <c r="V152" s="2518">
        <f t="shared" si="21"/>
        <v>0.29007633587786258</v>
      </c>
      <c r="W152" s="1511">
        <v>240</v>
      </c>
      <c r="X152" s="1512">
        <v>103</v>
      </c>
      <c r="Y152" s="2514">
        <f t="shared" si="22"/>
        <v>0.42916666666666664</v>
      </c>
      <c r="Z152" s="1513">
        <v>345</v>
      </c>
      <c r="AA152" s="1512">
        <v>104</v>
      </c>
      <c r="AB152" s="2510">
        <f t="shared" si="23"/>
        <v>0.30144927536231886</v>
      </c>
      <c r="AC152" s="1507"/>
    </row>
    <row r="153" spans="1:29" s="1516" customFormat="1">
      <c r="A153" s="1509" t="s">
        <v>126</v>
      </c>
      <c r="B153" s="4041"/>
      <c r="C153" s="4032"/>
      <c r="D153" s="1515" t="s">
        <v>1895</v>
      </c>
      <c r="E153" s="1511">
        <v>274</v>
      </c>
      <c r="F153" s="1512">
        <v>116</v>
      </c>
      <c r="G153" s="2522">
        <f t="shared" si="16"/>
        <v>0.42335766423357662</v>
      </c>
      <c r="H153" s="1513">
        <v>324</v>
      </c>
      <c r="I153" s="1512">
        <v>97</v>
      </c>
      <c r="J153" s="2518">
        <f t="shared" si="17"/>
        <v>0.29938271604938271</v>
      </c>
      <c r="K153" s="1511">
        <v>247</v>
      </c>
      <c r="L153" s="1512">
        <v>85</v>
      </c>
      <c r="M153" s="2514">
        <f t="shared" si="18"/>
        <v>0.34412955465587042</v>
      </c>
      <c r="N153" s="1513">
        <v>380</v>
      </c>
      <c r="O153" s="1512">
        <v>108</v>
      </c>
      <c r="P153" s="2518">
        <f t="shared" si="19"/>
        <v>0.28421052631578947</v>
      </c>
      <c r="Q153" s="1511">
        <v>265</v>
      </c>
      <c r="R153" s="1512">
        <v>97</v>
      </c>
      <c r="S153" s="2514">
        <f t="shared" si="20"/>
        <v>0.36603773584905658</v>
      </c>
      <c r="T153" s="1513">
        <v>368</v>
      </c>
      <c r="U153" s="1512">
        <v>112</v>
      </c>
      <c r="V153" s="2518">
        <f t="shared" si="21"/>
        <v>0.30434782608695654</v>
      </c>
      <c r="W153" s="1511">
        <v>213</v>
      </c>
      <c r="X153" s="1512">
        <v>69</v>
      </c>
      <c r="Y153" s="2514">
        <f t="shared" si="22"/>
        <v>0.323943661971831</v>
      </c>
      <c r="Z153" s="1513">
        <v>263</v>
      </c>
      <c r="AA153" s="1512">
        <v>89</v>
      </c>
      <c r="AB153" s="2510">
        <f t="shared" si="23"/>
        <v>0.33840304182509506</v>
      </c>
      <c r="AC153" s="1507"/>
    </row>
    <row r="154" spans="1:29" s="1516" customFormat="1">
      <c r="A154" s="1509" t="s">
        <v>126</v>
      </c>
      <c r="B154" s="4041"/>
      <c r="C154" s="4032"/>
      <c r="D154" s="1515">
        <v>4</v>
      </c>
      <c r="E154" s="1511">
        <v>285</v>
      </c>
      <c r="F154" s="1512">
        <v>104</v>
      </c>
      <c r="G154" s="2522">
        <f t="shared" si="16"/>
        <v>0.36491228070175441</v>
      </c>
      <c r="H154" s="1513">
        <v>304</v>
      </c>
      <c r="I154" s="1512">
        <v>74</v>
      </c>
      <c r="J154" s="2518">
        <f t="shared" si="17"/>
        <v>0.24342105263157895</v>
      </c>
      <c r="K154" s="1511">
        <v>286</v>
      </c>
      <c r="L154" s="1512">
        <v>96</v>
      </c>
      <c r="M154" s="2514">
        <f t="shared" si="18"/>
        <v>0.33566433566433568</v>
      </c>
      <c r="N154" s="1513">
        <v>326</v>
      </c>
      <c r="O154" s="1512">
        <v>95</v>
      </c>
      <c r="P154" s="2518">
        <f t="shared" si="19"/>
        <v>0.29141104294478526</v>
      </c>
      <c r="Q154" s="1511">
        <v>248</v>
      </c>
      <c r="R154" s="1512">
        <v>82</v>
      </c>
      <c r="S154" s="2514">
        <f t="shared" si="20"/>
        <v>0.33064516129032256</v>
      </c>
      <c r="T154" s="1513">
        <v>393</v>
      </c>
      <c r="U154" s="1512">
        <v>110</v>
      </c>
      <c r="V154" s="2518">
        <f t="shared" si="21"/>
        <v>0.27989821882951654</v>
      </c>
      <c r="W154" s="1511">
        <v>264</v>
      </c>
      <c r="X154" s="1512">
        <v>103</v>
      </c>
      <c r="Y154" s="2514">
        <f t="shared" si="22"/>
        <v>0.39015151515151514</v>
      </c>
      <c r="Z154" s="1513">
        <v>388</v>
      </c>
      <c r="AA154" s="1512">
        <v>120</v>
      </c>
      <c r="AB154" s="2510">
        <f t="shared" si="23"/>
        <v>0.30927835051546393</v>
      </c>
      <c r="AC154" s="1507"/>
    </row>
    <row r="155" spans="1:29" s="1516" customFormat="1">
      <c r="A155" s="1509" t="s">
        <v>126</v>
      </c>
      <c r="B155" s="4041"/>
      <c r="C155" s="4032"/>
      <c r="D155" s="1515">
        <v>5</v>
      </c>
      <c r="E155" s="1511">
        <v>300</v>
      </c>
      <c r="F155" s="1512">
        <v>116</v>
      </c>
      <c r="G155" s="2522">
        <f t="shared" si="16"/>
        <v>0.38666666666666666</v>
      </c>
      <c r="H155" s="1513">
        <v>278</v>
      </c>
      <c r="I155" s="1512">
        <v>63</v>
      </c>
      <c r="J155" s="2518">
        <f t="shared" si="17"/>
        <v>0.22661870503597123</v>
      </c>
      <c r="K155" s="1511">
        <v>294</v>
      </c>
      <c r="L155" s="1512">
        <v>90</v>
      </c>
      <c r="M155" s="2514">
        <f t="shared" si="18"/>
        <v>0.30612244897959184</v>
      </c>
      <c r="N155" s="1513">
        <v>321</v>
      </c>
      <c r="O155" s="1512">
        <v>68</v>
      </c>
      <c r="P155" s="2518">
        <f t="shared" si="19"/>
        <v>0.21183800623052959</v>
      </c>
      <c r="Q155" s="1511">
        <v>280</v>
      </c>
      <c r="R155" s="1512">
        <v>79</v>
      </c>
      <c r="S155" s="2514">
        <f t="shared" si="20"/>
        <v>0.28214285714285714</v>
      </c>
      <c r="T155" s="1513">
        <v>334</v>
      </c>
      <c r="U155" s="1512">
        <v>88</v>
      </c>
      <c r="V155" s="2518">
        <f t="shared" si="21"/>
        <v>0.26347305389221559</v>
      </c>
      <c r="W155" s="1511">
        <v>249</v>
      </c>
      <c r="X155" s="1512">
        <v>86</v>
      </c>
      <c r="Y155" s="2514">
        <f t="shared" si="22"/>
        <v>0.34538152610441769</v>
      </c>
      <c r="Z155" s="1513">
        <v>388</v>
      </c>
      <c r="AA155" s="1512">
        <v>117</v>
      </c>
      <c r="AB155" s="2510">
        <f t="shared" si="23"/>
        <v>0.3015463917525773</v>
      </c>
      <c r="AC155" s="1507"/>
    </row>
    <row r="156" spans="1:29" s="1516" customFormat="1">
      <c r="A156" s="1509" t="s">
        <v>126</v>
      </c>
      <c r="B156" s="4041"/>
      <c r="C156" s="4032"/>
      <c r="D156" s="1515">
        <v>6</v>
      </c>
      <c r="E156" s="1511">
        <v>240</v>
      </c>
      <c r="F156" s="1512">
        <v>81</v>
      </c>
      <c r="G156" s="2522">
        <f t="shared" si="16"/>
        <v>0.33750000000000002</v>
      </c>
      <c r="H156" s="1513">
        <v>288</v>
      </c>
      <c r="I156" s="1512">
        <v>74</v>
      </c>
      <c r="J156" s="2518">
        <f t="shared" si="17"/>
        <v>0.25694444444444442</v>
      </c>
      <c r="K156" s="1511">
        <v>281</v>
      </c>
      <c r="L156" s="1512">
        <v>98</v>
      </c>
      <c r="M156" s="2514">
        <f t="shared" si="18"/>
        <v>0.3487544483985765</v>
      </c>
      <c r="N156" s="1513">
        <v>276</v>
      </c>
      <c r="O156" s="1512">
        <v>67</v>
      </c>
      <c r="P156" s="2518">
        <f t="shared" si="19"/>
        <v>0.24275362318840579</v>
      </c>
      <c r="Q156" s="1511">
        <v>278</v>
      </c>
      <c r="R156" s="1512">
        <v>104</v>
      </c>
      <c r="S156" s="2514">
        <f t="shared" si="20"/>
        <v>0.37410071942446044</v>
      </c>
      <c r="T156" s="1513">
        <v>306</v>
      </c>
      <c r="U156" s="1512">
        <v>69</v>
      </c>
      <c r="V156" s="2518">
        <f t="shared" si="21"/>
        <v>0.22549019607843138</v>
      </c>
      <c r="W156" s="1511">
        <v>262</v>
      </c>
      <c r="X156" s="1512">
        <v>91</v>
      </c>
      <c r="Y156" s="2514">
        <f t="shared" si="22"/>
        <v>0.34732824427480918</v>
      </c>
      <c r="Z156" s="1513">
        <v>320</v>
      </c>
      <c r="AA156" s="1512">
        <v>90</v>
      </c>
      <c r="AB156" s="2510">
        <f t="shared" si="23"/>
        <v>0.28125</v>
      </c>
      <c r="AC156" s="1507"/>
    </row>
    <row r="157" spans="1:29" s="1516" customFormat="1">
      <c r="A157" s="1509" t="s">
        <v>126</v>
      </c>
      <c r="B157" s="4041"/>
      <c r="C157" s="4032"/>
      <c r="D157" s="1515">
        <v>7</v>
      </c>
      <c r="E157" s="1511">
        <v>248</v>
      </c>
      <c r="F157" s="1512">
        <v>96</v>
      </c>
      <c r="G157" s="2522">
        <f t="shared" si="16"/>
        <v>0.38709677419354838</v>
      </c>
      <c r="H157" s="1513">
        <v>281</v>
      </c>
      <c r="I157" s="1512">
        <v>78</v>
      </c>
      <c r="J157" s="2518">
        <f t="shared" si="17"/>
        <v>0.27758007117437722</v>
      </c>
      <c r="K157" s="1511">
        <v>234</v>
      </c>
      <c r="L157" s="1512">
        <v>86</v>
      </c>
      <c r="M157" s="2514">
        <f t="shared" si="18"/>
        <v>0.36752136752136755</v>
      </c>
      <c r="N157" s="1513">
        <v>298</v>
      </c>
      <c r="O157" s="1512">
        <v>79</v>
      </c>
      <c r="P157" s="2518">
        <f t="shared" si="19"/>
        <v>0.2651006711409396</v>
      </c>
      <c r="Q157" s="1511">
        <v>287</v>
      </c>
      <c r="R157" s="1512">
        <v>99</v>
      </c>
      <c r="S157" s="2514">
        <f t="shared" si="20"/>
        <v>0.34494773519163763</v>
      </c>
      <c r="T157" s="1513">
        <v>288</v>
      </c>
      <c r="U157" s="1512">
        <v>92</v>
      </c>
      <c r="V157" s="2518">
        <f t="shared" si="21"/>
        <v>0.31944444444444442</v>
      </c>
      <c r="W157" s="1511">
        <v>285</v>
      </c>
      <c r="X157" s="1512">
        <v>113</v>
      </c>
      <c r="Y157" s="2514">
        <f t="shared" si="22"/>
        <v>0.39649122807017545</v>
      </c>
      <c r="Z157" s="1513">
        <v>291</v>
      </c>
      <c r="AA157" s="1512">
        <v>72</v>
      </c>
      <c r="AB157" s="2510">
        <f t="shared" si="23"/>
        <v>0.24742268041237114</v>
      </c>
      <c r="AC157" s="1507"/>
    </row>
    <row r="158" spans="1:29" s="1516" customFormat="1">
      <c r="A158" s="1509" t="s">
        <v>126</v>
      </c>
      <c r="B158" s="4041"/>
      <c r="C158" s="4032"/>
      <c r="D158" s="1515">
        <v>8</v>
      </c>
      <c r="E158" s="1511">
        <v>229</v>
      </c>
      <c r="F158" s="1512">
        <v>88</v>
      </c>
      <c r="G158" s="2522">
        <f t="shared" si="16"/>
        <v>0.38427947598253276</v>
      </c>
      <c r="H158" s="1513">
        <v>271</v>
      </c>
      <c r="I158" s="1512">
        <v>71</v>
      </c>
      <c r="J158" s="2518">
        <f t="shared" si="17"/>
        <v>0.26199261992619927</v>
      </c>
      <c r="K158" s="1511">
        <v>228</v>
      </c>
      <c r="L158" s="1512">
        <v>83</v>
      </c>
      <c r="M158" s="2514">
        <f t="shared" si="18"/>
        <v>0.36403508771929827</v>
      </c>
      <c r="N158" s="1513">
        <v>260</v>
      </c>
      <c r="O158" s="1512">
        <v>66</v>
      </c>
      <c r="P158" s="2518">
        <f t="shared" si="19"/>
        <v>0.25384615384615383</v>
      </c>
      <c r="Q158" s="1511">
        <v>220</v>
      </c>
      <c r="R158" s="1512">
        <v>84</v>
      </c>
      <c r="S158" s="2514">
        <f t="shared" si="20"/>
        <v>0.38181818181818183</v>
      </c>
      <c r="T158" s="1513">
        <v>284</v>
      </c>
      <c r="U158" s="1512">
        <v>76</v>
      </c>
      <c r="V158" s="2518">
        <f t="shared" si="21"/>
        <v>0.26760563380281688</v>
      </c>
      <c r="W158" s="1511">
        <v>252</v>
      </c>
      <c r="X158" s="1512">
        <v>106</v>
      </c>
      <c r="Y158" s="2514">
        <f t="shared" si="22"/>
        <v>0.42063492063492064</v>
      </c>
      <c r="Z158" s="1513">
        <v>278</v>
      </c>
      <c r="AA158" s="1512">
        <v>86</v>
      </c>
      <c r="AB158" s="2510">
        <f t="shared" si="23"/>
        <v>0.30935251798561153</v>
      </c>
      <c r="AC158" s="1507"/>
    </row>
    <row r="159" spans="1:29" s="1516" customFormat="1">
      <c r="A159" s="1509" t="s">
        <v>126</v>
      </c>
      <c r="B159" s="4041"/>
      <c r="C159" s="4032"/>
      <c r="D159" s="1515">
        <v>9</v>
      </c>
      <c r="E159" s="1511">
        <v>230</v>
      </c>
      <c r="F159" s="1512">
        <v>87</v>
      </c>
      <c r="G159" s="2522">
        <f t="shared" si="16"/>
        <v>0.37826086956521737</v>
      </c>
      <c r="H159" s="1513">
        <v>336</v>
      </c>
      <c r="I159" s="1512">
        <v>95</v>
      </c>
      <c r="J159" s="2518">
        <f t="shared" si="17"/>
        <v>0.28273809523809523</v>
      </c>
      <c r="K159" s="1511">
        <v>230</v>
      </c>
      <c r="L159" s="1512">
        <v>106</v>
      </c>
      <c r="M159" s="2514">
        <f t="shared" si="18"/>
        <v>0.46086956521739131</v>
      </c>
      <c r="N159" s="1513">
        <v>304</v>
      </c>
      <c r="O159" s="1512">
        <v>96</v>
      </c>
      <c r="P159" s="2518">
        <f t="shared" si="19"/>
        <v>0.31578947368421051</v>
      </c>
      <c r="Q159" s="1511">
        <v>211</v>
      </c>
      <c r="R159" s="1512">
        <v>103</v>
      </c>
      <c r="S159" s="2514">
        <f t="shared" si="20"/>
        <v>0.4881516587677725</v>
      </c>
      <c r="T159" s="1513">
        <v>293</v>
      </c>
      <c r="U159" s="1512">
        <v>94</v>
      </c>
      <c r="V159" s="2518">
        <f t="shared" si="21"/>
        <v>0.32081911262798635</v>
      </c>
      <c r="W159" s="1511">
        <v>236</v>
      </c>
      <c r="X159" s="1512">
        <v>125</v>
      </c>
      <c r="Y159" s="2514">
        <f t="shared" si="22"/>
        <v>0.52966101694915257</v>
      </c>
      <c r="Z159" s="1513">
        <v>318</v>
      </c>
      <c r="AA159" s="1512">
        <v>111</v>
      </c>
      <c r="AB159" s="2510">
        <f t="shared" si="23"/>
        <v>0.34905660377358488</v>
      </c>
      <c r="AC159" s="1507"/>
    </row>
    <row r="160" spans="1:29" s="1516" customFormat="1">
      <c r="A160" s="1509" t="s">
        <v>126</v>
      </c>
      <c r="B160" s="4041"/>
      <c r="C160" s="4032"/>
      <c r="D160" s="1515">
        <v>10</v>
      </c>
      <c r="E160" s="1511">
        <v>208</v>
      </c>
      <c r="F160" s="1512">
        <v>94</v>
      </c>
      <c r="G160" s="2522">
        <f t="shared" si="16"/>
        <v>0.45192307692307693</v>
      </c>
      <c r="H160" s="1513">
        <v>257</v>
      </c>
      <c r="I160" s="1512">
        <v>73</v>
      </c>
      <c r="J160" s="2518">
        <f t="shared" si="17"/>
        <v>0.28404669260700388</v>
      </c>
      <c r="K160" s="1511">
        <v>219</v>
      </c>
      <c r="L160" s="1512">
        <v>103</v>
      </c>
      <c r="M160" s="2514">
        <f t="shared" si="18"/>
        <v>0.47031963470319632</v>
      </c>
      <c r="N160" s="1513">
        <v>307</v>
      </c>
      <c r="O160" s="1512">
        <v>85</v>
      </c>
      <c r="P160" s="2518">
        <f t="shared" si="19"/>
        <v>0.27687296416938112</v>
      </c>
      <c r="Q160" s="1511">
        <v>200</v>
      </c>
      <c r="R160" s="1512">
        <v>89</v>
      </c>
      <c r="S160" s="2514">
        <f t="shared" si="20"/>
        <v>0.44500000000000001</v>
      </c>
      <c r="T160" s="1513">
        <v>287</v>
      </c>
      <c r="U160" s="1512">
        <v>96</v>
      </c>
      <c r="V160" s="2518">
        <f t="shared" si="21"/>
        <v>0.33449477351916379</v>
      </c>
      <c r="W160" s="1511">
        <v>202</v>
      </c>
      <c r="X160" s="1512">
        <v>107</v>
      </c>
      <c r="Y160" s="2514">
        <f t="shared" si="22"/>
        <v>0.52970297029702973</v>
      </c>
      <c r="Z160" s="1513">
        <v>266</v>
      </c>
      <c r="AA160" s="1512">
        <v>86</v>
      </c>
      <c r="AB160" s="2510">
        <f t="shared" si="23"/>
        <v>0.32330827067669171</v>
      </c>
      <c r="AC160" s="1507"/>
    </row>
    <row r="161" spans="1:29" s="1516" customFormat="1">
      <c r="A161" s="1509" t="s">
        <v>126</v>
      </c>
      <c r="B161" s="4041"/>
      <c r="C161" s="4032"/>
      <c r="D161" s="1515">
        <v>11</v>
      </c>
      <c r="E161" s="1511">
        <v>178</v>
      </c>
      <c r="F161" s="1512">
        <v>84</v>
      </c>
      <c r="G161" s="2522">
        <f t="shared" si="16"/>
        <v>0.47191011235955055</v>
      </c>
      <c r="H161" s="1513">
        <v>259</v>
      </c>
      <c r="I161" s="1512">
        <v>67</v>
      </c>
      <c r="J161" s="2518">
        <f t="shared" si="17"/>
        <v>0.25868725868725867</v>
      </c>
      <c r="K161" s="1511">
        <v>165</v>
      </c>
      <c r="L161" s="1512">
        <v>78</v>
      </c>
      <c r="M161" s="2514">
        <f t="shared" si="18"/>
        <v>0.47272727272727272</v>
      </c>
      <c r="N161" s="1513">
        <v>233</v>
      </c>
      <c r="O161" s="1512">
        <v>64</v>
      </c>
      <c r="P161" s="2518">
        <f t="shared" si="19"/>
        <v>0.27467811158798283</v>
      </c>
      <c r="Q161" s="1511">
        <v>196</v>
      </c>
      <c r="R161" s="1512">
        <v>98</v>
      </c>
      <c r="S161" s="2514">
        <f t="shared" si="20"/>
        <v>0.5</v>
      </c>
      <c r="T161" s="1513">
        <v>265</v>
      </c>
      <c r="U161" s="1512">
        <v>84</v>
      </c>
      <c r="V161" s="2518">
        <f t="shared" si="21"/>
        <v>0.31698113207547168</v>
      </c>
      <c r="W161" s="1511">
        <v>179</v>
      </c>
      <c r="X161" s="1512">
        <v>89</v>
      </c>
      <c r="Y161" s="2514">
        <f t="shared" si="22"/>
        <v>0.4972067039106145</v>
      </c>
      <c r="Z161" s="1513">
        <v>274</v>
      </c>
      <c r="AA161" s="1512">
        <v>99</v>
      </c>
      <c r="AB161" s="2510">
        <f t="shared" si="23"/>
        <v>0.36131386861313869</v>
      </c>
      <c r="AC161" s="1507"/>
    </row>
    <row r="162" spans="1:29" s="1516" customFormat="1">
      <c r="A162" s="1509" t="s">
        <v>126</v>
      </c>
      <c r="B162" s="4042"/>
      <c r="C162" s="4033"/>
      <c r="D162" s="1515">
        <v>12</v>
      </c>
      <c r="E162" s="1511">
        <v>154</v>
      </c>
      <c r="F162" s="1512">
        <v>57</v>
      </c>
      <c r="G162" s="2522">
        <f t="shared" si="16"/>
        <v>0.37012987012987014</v>
      </c>
      <c r="H162" s="1513">
        <v>222</v>
      </c>
      <c r="I162" s="1512">
        <v>57</v>
      </c>
      <c r="J162" s="2518">
        <f t="shared" si="17"/>
        <v>0.25675675675675674</v>
      </c>
      <c r="K162" s="1511">
        <v>155</v>
      </c>
      <c r="L162" s="1512">
        <v>60</v>
      </c>
      <c r="M162" s="2514">
        <f t="shared" si="18"/>
        <v>0.38709677419354838</v>
      </c>
      <c r="N162" s="1513">
        <v>230</v>
      </c>
      <c r="O162" s="1512">
        <v>66</v>
      </c>
      <c r="P162" s="2518">
        <f t="shared" si="19"/>
        <v>0.28695652173913044</v>
      </c>
      <c r="Q162" s="1511">
        <v>151</v>
      </c>
      <c r="R162" s="1512">
        <v>72</v>
      </c>
      <c r="S162" s="2514">
        <f t="shared" si="20"/>
        <v>0.47682119205298013</v>
      </c>
      <c r="T162" s="1513">
        <v>207</v>
      </c>
      <c r="U162" s="1512">
        <v>51</v>
      </c>
      <c r="V162" s="2518">
        <f t="shared" si="21"/>
        <v>0.24637681159420291</v>
      </c>
      <c r="W162" s="1511">
        <v>161</v>
      </c>
      <c r="X162" s="1512">
        <v>70</v>
      </c>
      <c r="Y162" s="2514">
        <f t="shared" si="22"/>
        <v>0.43478260869565216</v>
      </c>
      <c r="Z162" s="1513">
        <v>229</v>
      </c>
      <c r="AA162" s="1512">
        <v>69</v>
      </c>
      <c r="AB162" s="2510">
        <f t="shared" si="23"/>
        <v>0.30131004366812225</v>
      </c>
      <c r="AC162" s="1507"/>
    </row>
    <row r="163" spans="1:29" s="1516" customFormat="1">
      <c r="A163" s="1508" t="s">
        <v>144</v>
      </c>
      <c r="B163" s="4034" t="s">
        <v>145</v>
      </c>
      <c r="C163" s="4037" t="s">
        <v>1496</v>
      </c>
      <c r="D163" s="1495" t="s">
        <v>107</v>
      </c>
      <c r="E163" s="1502">
        <v>220</v>
      </c>
      <c r="F163" s="1503">
        <v>86</v>
      </c>
      <c r="G163" s="2521">
        <f t="shared" si="16"/>
        <v>0.39090909090909093</v>
      </c>
      <c r="H163" s="1504">
        <v>515</v>
      </c>
      <c r="I163" s="1503">
        <v>123</v>
      </c>
      <c r="J163" s="2517">
        <f t="shared" si="17"/>
        <v>0.23883495145631067</v>
      </c>
      <c r="K163" s="1502">
        <v>226</v>
      </c>
      <c r="L163" s="1503">
        <v>62</v>
      </c>
      <c r="M163" s="2513">
        <f t="shared" si="18"/>
        <v>0.27433628318584069</v>
      </c>
      <c r="N163" s="1504">
        <v>541</v>
      </c>
      <c r="O163" s="1503">
        <v>134</v>
      </c>
      <c r="P163" s="2517">
        <f t="shared" si="19"/>
        <v>0.24768946395563771</v>
      </c>
      <c r="Q163" s="1502">
        <v>216</v>
      </c>
      <c r="R163" s="1503">
        <v>71</v>
      </c>
      <c r="S163" s="2513">
        <f t="shared" si="20"/>
        <v>0.32870370370370372</v>
      </c>
      <c r="T163" s="1504">
        <v>589</v>
      </c>
      <c r="U163" s="1503">
        <v>163</v>
      </c>
      <c r="V163" s="2517">
        <f t="shared" si="21"/>
        <v>0.2767402376910017</v>
      </c>
      <c r="W163" s="1502">
        <v>218</v>
      </c>
      <c r="X163" s="1503">
        <v>55</v>
      </c>
      <c r="Y163" s="2513">
        <f t="shared" si="22"/>
        <v>0.25229357798165136</v>
      </c>
      <c r="Z163" s="1504">
        <v>549</v>
      </c>
      <c r="AA163" s="1503">
        <v>112</v>
      </c>
      <c r="AB163" s="2509">
        <f t="shared" si="23"/>
        <v>0.2040072859744991</v>
      </c>
      <c r="AC163" s="1507"/>
    </row>
    <row r="164" spans="1:29" s="1516" customFormat="1">
      <c r="A164" s="1508" t="s">
        <v>144</v>
      </c>
      <c r="B164" s="4035"/>
      <c r="C164" s="4038"/>
      <c r="D164" s="1501">
        <v>1</v>
      </c>
      <c r="E164" s="1502">
        <v>218</v>
      </c>
      <c r="F164" s="1503">
        <v>58</v>
      </c>
      <c r="G164" s="2521">
        <f t="shared" si="16"/>
        <v>0.26605504587155965</v>
      </c>
      <c r="H164" s="1504">
        <v>601</v>
      </c>
      <c r="I164" s="1503">
        <v>127</v>
      </c>
      <c r="J164" s="2517">
        <f t="shared" si="17"/>
        <v>0.2113144758735441</v>
      </c>
      <c r="K164" s="1502">
        <v>218</v>
      </c>
      <c r="L164" s="1503">
        <v>73</v>
      </c>
      <c r="M164" s="2513">
        <f t="shared" si="18"/>
        <v>0.33486238532110091</v>
      </c>
      <c r="N164" s="1504">
        <v>511</v>
      </c>
      <c r="O164" s="1503">
        <v>101</v>
      </c>
      <c r="P164" s="2517">
        <f t="shared" si="19"/>
        <v>0.19765166340508805</v>
      </c>
      <c r="Q164" s="1502">
        <v>220</v>
      </c>
      <c r="R164" s="1503">
        <v>59</v>
      </c>
      <c r="S164" s="2513">
        <f t="shared" si="20"/>
        <v>0.26818181818181819</v>
      </c>
      <c r="T164" s="1504">
        <v>542</v>
      </c>
      <c r="U164" s="1503">
        <v>112</v>
      </c>
      <c r="V164" s="2517">
        <f t="shared" si="21"/>
        <v>0.20664206642066421</v>
      </c>
      <c r="W164" s="1502">
        <v>212</v>
      </c>
      <c r="X164" s="1503">
        <v>59</v>
      </c>
      <c r="Y164" s="2513">
        <f t="shared" si="22"/>
        <v>0.27830188679245282</v>
      </c>
      <c r="Z164" s="1504">
        <v>602</v>
      </c>
      <c r="AA164" s="1503">
        <v>127</v>
      </c>
      <c r="AB164" s="2509">
        <f t="shared" si="23"/>
        <v>0.21096345514950166</v>
      </c>
      <c r="AC164" s="1507"/>
    </row>
    <row r="165" spans="1:29" s="1516" customFormat="1">
      <c r="A165" s="1508" t="s">
        <v>144</v>
      </c>
      <c r="B165" s="4035"/>
      <c r="C165" s="4038"/>
      <c r="D165" s="1501">
        <v>2</v>
      </c>
      <c r="E165" s="1502">
        <v>227</v>
      </c>
      <c r="F165" s="1503">
        <v>59</v>
      </c>
      <c r="G165" s="2521">
        <f t="shared" si="16"/>
        <v>0.25991189427312777</v>
      </c>
      <c r="H165" s="1504">
        <v>578</v>
      </c>
      <c r="I165" s="1503">
        <v>96</v>
      </c>
      <c r="J165" s="2517">
        <f t="shared" si="17"/>
        <v>0.16608996539792387</v>
      </c>
      <c r="K165" s="1502">
        <v>222</v>
      </c>
      <c r="L165" s="1503">
        <v>49</v>
      </c>
      <c r="M165" s="2513">
        <f t="shared" si="18"/>
        <v>0.22072072072072071</v>
      </c>
      <c r="N165" s="1504">
        <v>611</v>
      </c>
      <c r="O165" s="1503">
        <v>115</v>
      </c>
      <c r="P165" s="2517">
        <f t="shared" si="19"/>
        <v>0.18821603927986907</v>
      </c>
      <c r="Q165" s="1502">
        <v>216</v>
      </c>
      <c r="R165" s="1503">
        <v>59</v>
      </c>
      <c r="S165" s="2513">
        <f t="shared" si="20"/>
        <v>0.27314814814814814</v>
      </c>
      <c r="T165" s="1504">
        <v>521</v>
      </c>
      <c r="U165" s="1503">
        <v>94</v>
      </c>
      <c r="V165" s="2517">
        <f t="shared" si="21"/>
        <v>0.18042226487523993</v>
      </c>
      <c r="W165" s="1502">
        <v>218</v>
      </c>
      <c r="X165" s="1503">
        <v>45</v>
      </c>
      <c r="Y165" s="2513">
        <f t="shared" si="22"/>
        <v>0.20642201834862386</v>
      </c>
      <c r="Z165" s="1504">
        <v>553</v>
      </c>
      <c r="AA165" s="1503">
        <v>93</v>
      </c>
      <c r="AB165" s="2509">
        <f t="shared" si="23"/>
        <v>0.16817359855334538</v>
      </c>
      <c r="AC165" s="1507"/>
    </row>
    <row r="166" spans="1:29" s="1516" customFormat="1">
      <c r="A166" s="1508" t="s">
        <v>144</v>
      </c>
      <c r="B166" s="4035"/>
      <c r="C166" s="4038"/>
      <c r="D166" s="1506">
        <v>3</v>
      </c>
      <c r="E166" s="1502">
        <v>236</v>
      </c>
      <c r="F166" s="1503">
        <v>60</v>
      </c>
      <c r="G166" s="2521">
        <f t="shared" si="16"/>
        <v>0.25423728813559321</v>
      </c>
      <c r="H166" s="1504">
        <v>541</v>
      </c>
      <c r="I166" s="1503">
        <v>78</v>
      </c>
      <c r="J166" s="2517">
        <f t="shared" si="17"/>
        <v>0.14417744916820702</v>
      </c>
      <c r="K166" s="1502">
        <v>229</v>
      </c>
      <c r="L166" s="1503">
        <v>55</v>
      </c>
      <c r="M166" s="2513">
        <f t="shared" si="18"/>
        <v>0.24017467248908297</v>
      </c>
      <c r="N166" s="1504">
        <v>592</v>
      </c>
      <c r="O166" s="1503">
        <v>107</v>
      </c>
      <c r="P166" s="2517">
        <f t="shared" si="19"/>
        <v>0.18074324324324326</v>
      </c>
      <c r="Q166" s="1502">
        <v>217</v>
      </c>
      <c r="R166" s="1503">
        <v>44</v>
      </c>
      <c r="S166" s="2513">
        <f t="shared" si="20"/>
        <v>0.20276497695852536</v>
      </c>
      <c r="T166" s="1504">
        <v>611</v>
      </c>
      <c r="U166" s="1503">
        <v>111</v>
      </c>
      <c r="V166" s="2517">
        <f t="shared" si="21"/>
        <v>0.18166939443535188</v>
      </c>
      <c r="W166" s="1502">
        <v>212</v>
      </c>
      <c r="X166" s="1503">
        <v>48</v>
      </c>
      <c r="Y166" s="2513">
        <f t="shared" si="22"/>
        <v>0.22641509433962265</v>
      </c>
      <c r="Z166" s="1504">
        <v>519</v>
      </c>
      <c r="AA166" s="1503">
        <v>96</v>
      </c>
      <c r="AB166" s="2509">
        <f t="shared" si="23"/>
        <v>0.18497109826589594</v>
      </c>
      <c r="AC166" s="1507"/>
    </row>
    <row r="167" spans="1:29" s="1516" customFormat="1">
      <c r="A167" s="1508" t="s">
        <v>144</v>
      </c>
      <c r="B167" s="4035"/>
      <c r="C167" s="4038"/>
      <c r="D167" s="1506">
        <v>4</v>
      </c>
      <c r="E167" s="1502">
        <v>272</v>
      </c>
      <c r="F167" s="1503">
        <v>70</v>
      </c>
      <c r="G167" s="2521">
        <f t="shared" si="16"/>
        <v>0.25735294117647056</v>
      </c>
      <c r="H167" s="1504">
        <v>518</v>
      </c>
      <c r="I167" s="1503">
        <v>92</v>
      </c>
      <c r="J167" s="2517">
        <f t="shared" si="17"/>
        <v>0.17760617760617761</v>
      </c>
      <c r="K167" s="1502">
        <v>236</v>
      </c>
      <c r="L167" s="1503">
        <v>54</v>
      </c>
      <c r="M167" s="2513">
        <f t="shared" si="18"/>
        <v>0.2288135593220339</v>
      </c>
      <c r="N167" s="1504">
        <v>542</v>
      </c>
      <c r="O167" s="1503">
        <v>96</v>
      </c>
      <c r="P167" s="2517">
        <f t="shared" si="19"/>
        <v>0.17712177121771217</v>
      </c>
      <c r="Q167" s="1502">
        <v>229</v>
      </c>
      <c r="R167" s="1503">
        <v>48</v>
      </c>
      <c r="S167" s="2513">
        <f t="shared" si="20"/>
        <v>0.20960698689956331</v>
      </c>
      <c r="T167" s="1504">
        <v>587</v>
      </c>
      <c r="U167" s="1503">
        <v>100</v>
      </c>
      <c r="V167" s="2517">
        <f t="shared" si="21"/>
        <v>0.17035775127768313</v>
      </c>
      <c r="W167" s="1502">
        <v>211</v>
      </c>
      <c r="X167" s="1503">
        <v>42</v>
      </c>
      <c r="Y167" s="2513">
        <f t="shared" si="22"/>
        <v>0.1990521327014218</v>
      </c>
      <c r="Z167" s="1504">
        <v>613</v>
      </c>
      <c r="AA167" s="1503">
        <v>110</v>
      </c>
      <c r="AB167" s="2509">
        <f t="shared" si="23"/>
        <v>0.17944535073409462</v>
      </c>
      <c r="AC167" s="1507"/>
    </row>
    <row r="168" spans="1:29" s="1516" customFormat="1">
      <c r="A168" s="1508" t="s">
        <v>144</v>
      </c>
      <c r="B168" s="4035"/>
      <c r="C168" s="4038"/>
      <c r="D168" s="1506">
        <v>5</v>
      </c>
      <c r="E168" s="1502">
        <v>279</v>
      </c>
      <c r="F168" s="1503">
        <v>58</v>
      </c>
      <c r="G168" s="2521">
        <f t="shared" si="16"/>
        <v>0.2078853046594982</v>
      </c>
      <c r="H168" s="1504">
        <v>511</v>
      </c>
      <c r="I168" s="1503">
        <v>71</v>
      </c>
      <c r="J168" s="2517">
        <f t="shared" si="17"/>
        <v>0.13894324853228962</v>
      </c>
      <c r="K168" s="1502">
        <v>267</v>
      </c>
      <c r="L168" s="1503">
        <v>55</v>
      </c>
      <c r="M168" s="2513">
        <f t="shared" si="18"/>
        <v>0.20599250936329588</v>
      </c>
      <c r="N168" s="1504">
        <v>521</v>
      </c>
      <c r="O168" s="1503">
        <v>96</v>
      </c>
      <c r="P168" s="2517">
        <f t="shared" si="19"/>
        <v>0.18426103646833014</v>
      </c>
      <c r="Q168" s="1502">
        <v>238</v>
      </c>
      <c r="R168" s="1503">
        <v>54</v>
      </c>
      <c r="S168" s="2513">
        <f t="shared" si="20"/>
        <v>0.22689075630252101</v>
      </c>
      <c r="T168" s="1504">
        <v>548</v>
      </c>
      <c r="U168" s="1503">
        <v>93</v>
      </c>
      <c r="V168" s="2517">
        <f t="shared" si="21"/>
        <v>0.16970802919708028</v>
      </c>
      <c r="W168" s="1502">
        <v>222</v>
      </c>
      <c r="X168" s="1503">
        <v>43</v>
      </c>
      <c r="Y168" s="2513">
        <f t="shared" si="22"/>
        <v>0.19369369369369369</v>
      </c>
      <c r="Z168" s="1504">
        <v>588</v>
      </c>
      <c r="AA168" s="1503">
        <v>105</v>
      </c>
      <c r="AB168" s="2509">
        <f t="shared" si="23"/>
        <v>0.17857142857142858</v>
      </c>
      <c r="AC168" s="1507"/>
    </row>
    <row r="169" spans="1:29" s="1516" customFormat="1">
      <c r="A169" s="1508" t="s">
        <v>144</v>
      </c>
      <c r="B169" s="4035"/>
      <c r="C169" s="4038"/>
      <c r="D169" s="1506">
        <v>6</v>
      </c>
      <c r="E169" s="1502">
        <v>285</v>
      </c>
      <c r="F169" s="1503">
        <v>76</v>
      </c>
      <c r="G169" s="2521">
        <f t="shared" si="16"/>
        <v>0.26666666666666666</v>
      </c>
      <c r="H169" s="1504">
        <v>486</v>
      </c>
      <c r="I169" s="1503">
        <v>77</v>
      </c>
      <c r="J169" s="2517">
        <f t="shared" si="17"/>
        <v>0.15843621399176955</v>
      </c>
      <c r="K169" s="1502">
        <v>278</v>
      </c>
      <c r="L169" s="1503">
        <v>63</v>
      </c>
      <c r="M169" s="2513">
        <f t="shared" si="18"/>
        <v>0.22661870503597123</v>
      </c>
      <c r="N169" s="1504">
        <v>503</v>
      </c>
      <c r="O169" s="1503">
        <v>80</v>
      </c>
      <c r="P169" s="2517">
        <f t="shared" si="19"/>
        <v>0.15904572564612326</v>
      </c>
      <c r="Q169" s="1502">
        <v>265</v>
      </c>
      <c r="R169" s="1503">
        <v>60</v>
      </c>
      <c r="S169" s="2513">
        <f t="shared" si="20"/>
        <v>0.22641509433962265</v>
      </c>
      <c r="T169" s="1504">
        <v>499</v>
      </c>
      <c r="U169" s="1503">
        <v>86</v>
      </c>
      <c r="V169" s="2517">
        <f t="shared" si="21"/>
        <v>0.17234468937875752</v>
      </c>
      <c r="W169" s="1502">
        <v>237</v>
      </c>
      <c r="X169" s="1503">
        <v>64</v>
      </c>
      <c r="Y169" s="2513">
        <f t="shared" si="22"/>
        <v>0.27004219409282698</v>
      </c>
      <c r="Z169" s="1504">
        <v>537</v>
      </c>
      <c r="AA169" s="1503">
        <v>108</v>
      </c>
      <c r="AB169" s="2509">
        <f t="shared" si="23"/>
        <v>0.2011173184357542</v>
      </c>
      <c r="AC169" s="1507"/>
    </row>
    <row r="170" spans="1:29" s="1516" customFormat="1">
      <c r="A170" s="1508" t="s">
        <v>144</v>
      </c>
      <c r="B170" s="4035"/>
      <c r="C170" s="4038"/>
      <c r="D170" s="1506">
        <v>7</v>
      </c>
      <c r="E170" s="1502">
        <v>255</v>
      </c>
      <c r="F170" s="1503">
        <v>68</v>
      </c>
      <c r="G170" s="2521">
        <f t="shared" si="16"/>
        <v>0.26666666666666666</v>
      </c>
      <c r="H170" s="1504">
        <v>452</v>
      </c>
      <c r="I170" s="1503">
        <v>72</v>
      </c>
      <c r="J170" s="2517">
        <f t="shared" si="17"/>
        <v>0.15929203539823009</v>
      </c>
      <c r="K170" s="1502">
        <v>267</v>
      </c>
      <c r="L170" s="1503">
        <v>79</v>
      </c>
      <c r="M170" s="2513">
        <f t="shared" si="18"/>
        <v>0.29588014981273408</v>
      </c>
      <c r="N170" s="1504">
        <v>460</v>
      </c>
      <c r="O170" s="1503">
        <v>99</v>
      </c>
      <c r="P170" s="2517">
        <f t="shared" si="19"/>
        <v>0.21521739130434783</v>
      </c>
      <c r="Q170" s="1502">
        <v>249</v>
      </c>
      <c r="R170" s="1503">
        <v>61</v>
      </c>
      <c r="S170" s="2513">
        <f t="shared" si="20"/>
        <v>0.24497991967871485</v>
      </c>
      <c r="T170" s="1504">
        <v>476</v>
      </c>
      <c r="U170" s="1503">
        <v>92</v>
      </c>
      <c r="V170" s="2517">
        <f t="shared" si="21"/>
        <v>0.19327731092436976</v>
      </c>
      <c r="W170" s="1502">
        <v>257</v>
      </c>
      <c r="X170" s="1503">
        <v>73</v>
      </c>
      <c r="Y170" s="2513">
        <f t="shared" si="22"/>
        <v>0.28404669260700388</v>
      </c>
      <c r="Z170" s="1504">
        <v>459</v>
      </c>
      <c r="AA170" s="1503">
        <v>101</v>
      </c>
      <c r="AB170" s="2509">
        <f t="shared" si="23"/>
        <v>0.22004357298474944</v>
      </c>
      <c r="AC170" s="1507"/>
    </row>
    <row r="171" spans="1:29" s="1516" customFormat="1">
      <c r="A171" s="1508" t="s">
        <v>144</v>
      </c>
      <c r="B171" s="4035"/>
      <c r="C171" s="4038"/>
      <c r="D171" s="1506">
        <v>8</v>
      </c>
      <c r="E171" s="1502">
        <v>212</v>
      </c>
      <c r="F171" s="1503">
        <v>52</v>
      </c>
      <c r="G171" s="2521">
        <f t="shared" si="16"/>
        <v>0.24528301886792453</v>
      </c>
      <c r="H171" s="1504">
        <v>420</v>
      </c>
      <c r="I171" s="1503">
        <v>79</v>
      </c>
      <c r="J171" s="2517">
        <f t="shared" si="17"/>
        <v>0.18809523809523809</v>
      </c>
      <c r="K171" s="1502">
        <v>255</v>
      </c>
      <c r="L171" s="1503">
        <v>66</v>
      </c>
      <c r="M171" s="2513">
        <f t="shared" si="18"/>
        <v>0.25882352941176473</v>
      </c>
      <c r="N171" s="1504">
        <v>457</v>
      </c>
      <c r="O171" s="1503">
        <v>85</v>
      </c>
      <c r="P171" s="2517">
        <f t="shared" si="19"/>
        <v>0.18599562363238512</v>
      </c>
      <c r="Q171" s="1502">
        <v>268</v>
      </c>
      <c r="R171" s="1503">
        <v>79</v>
      </c>
      <c r="S171" s="2513">
        <f t="shared" si="20"/>
        <v>0.29477611940298509</v>
      </c>
      <c r="T171" s="1504">
        <v>450</v>
      </c>
      <c r="U171" s="1503">
        <v>86</v>
      </c>
      <c r="V171" s="2517">
        <f t="shared" si="21"/>
        <v>0.19111111111111112</v>
      </c>
      <c r="W171" s="1502">
        <v>248</v>
      </c>
      <c r="X171" s="1503">
        <v>68</v>
      </c>
      <c r="Y171" s="2513">
        <f t="shared" si="22"/>
        <v>0.27419354838709675</v>
      </c>
      <c r="Z171" s="1504">
        <v>471</v>
      </c>
      <c r="AA171" s="1503">
        <v>97</v>
      </c>
      <c r="AB171" s="2509">
        <f t="shared" si="23"/>
        <v>0.20594479830148621</v>
      </c>
      <c r="AC171" s="1507"/>
    </row>
    <row r="172" spans="1:29" s="1516" customFormat="1">
      <c r="A172" s="1508" t="s">
        <v>144</v>
      </c>
      <c r="B172" s="4035"/>
      <c r="C172" s="4038"/>
      <c r="D172" s="1506">
        <v>9</v>
      </c>
      <c r="E172" s="1502">
        <v>252</v>
      </c>
      <c r="F172" s="1503">
        <v>88</v>
      </c>
      <c r="G172" s="2521">
        <f t="shared" si="16"/>
        <v>0.34920634920634919</v>
      </c>
      <c r="H172" s="1504">
        <v>524</v>
      </c>
      <c r="I172" s="1503">
        <v>119</v>
      </c>
      <c r="J172" s="2517">
        <f t="shared" si="17"/>
        <v>0.22709923664122136</v>
      </c>
      <c r="K172" s="1502">
        <v>229</v>
      </c>
      <c r="L172" s="1503">
        <v>72</v>
      </c>
      <c r="M172" s="2513">
        <f t="shared" si="18"/>
        <v>0.31441048034934499</v>
      </c>
      <c r="N172" s="1504">
        <v>491</v>
      </c>
      <c r="O172" s="1503">
        <v>119</v>
      </c>
      <c r="P172" s="2517">
        <f t="shared" si="19"/>
        <v>0.24236252545824846</v>
      </c>
      <c r="Q172" s="1502">
        <v>254</v>
      </c>
      <c r="R172" s="1503">
        <v>86</v>
      </c>
      <c r="S172" s="2513">
        <f t="shared" si="20"/>
        <v>0.33858267716535434</v>
      </c>
      <c r="T172" s="1504">
        <v>490</v>
      </c>
      <c r="U172" s="1503">
        <v>103</v>
      </c>
      <c r="V172" s="2517">
        <f t="shared" si="21"/>
        <v>0.21020408163265306</v>
      </c>
      <c r="W172" s="1502">
        <v>270</v>
      </c>
      <c r="X172" s="1503">
        <v>95</v>
      </c>
      <c r="Y172" s="2513">
        <f t="shared" si="22"/>
        <v>0.35185185185185186</v>
      </c>
      <c r="Z172" s="1504">
        <v>494</v>
      </c>
      <c r="AA172" s="1503">
        <v>103</v>
      </c>
      <c r="AB172" s="2509">
        <f t="shared" si="23"/>
        <v>0.20850202429149797</v>
      </c>
      <c r="AC172" s="1507"/>
    </row>
    <row r="173" spans="1:29" s="1516" customFormat="1">
      <c r="A173" s="1508" t="s">
        <v>144</v>
      </c>
      <c r="B173" s="4035"/>
      <c r="C173" s="4038"/>
      <c r="D173" s="1506">
        <v>10</v>
      </c>
      <c r="E173" s="1502">
        <v>230</v>
      </c>
      <c r="F173" s="1503">
        <v>92</v>
      </c>
      <c r="G173" s="2521">
        <f t="shared" si="16"/>
        <v>0.4</v>
      </c>
      <c r="H173" s="1504">
        <v>497</v>
      </c>
      <c r="I173" s="1503">
        <v>132</v>
      </c>
      <c r="J173" s="2517">
        <f t="shared" si="17"/>
        <v>0.26559356136820927</v>
      </c>
      <c r="K173" s="1502">
        <v>233</v>
      </c>
      <c r="L173" s="1503">
        <v>91</v>
      </c>
      <c r="M173" s="2513">
        <f t="shared" si="18"/>
        <v>0.3905579399141631</v>
      </c>
      <c r="N173" s="1504">
        <v>506</v>
      </c>
      <c r="O173" s="1503">
        <v>143</v>
      </c>
      <c r="P173" s="2517">
        <f t="shared" si="19"/>
        <v>0.28260869565217389</v>
      </c>
      <c r="Q173" s="1502">
        <v>225</v>
      </c>
      <c r="R173" s="1503">
        <v>85</v>
      </c>
      <c r="S173" s="2513">
        <f t="shared" si="20"/>
        <v>0.37777777777777777</v>
      </c>
      <c r="T173" s="1504">
        <v>488</v>
      </c>
      <c r="U173" s="1503">
        <v>128</v>
      </c>
      <c r="V173" s="2517">
        <f t="shared" si="21"/>
        <v>0.26229508196721313</v>
      </c>
      <c r="W173" s="1502">
        <v>229</v>
      </c>
      <c r="X173" s="1503">
        <v>76</v>
      </c>
      <c r="Y173" s="2513">
        <f t="shared" si="22"/>
        <v>0.33187772925764192</v>
      </c>
      <c r="Z173" s="1504">
        <v>502</v>
      </c>
      <c r="AA173" s="1503">
        <v>126</v>
      </c>
      <c r="AB173" s="2509">
        <f t="shared" si="23"/>
        <v>0.25099601593625498</v>
      </c>
      <c r="AC173" s="1507"/>
    </row>
    <row r="174" spans="1:29" s="1516" customFormat="1">
      <c r="A174" s="1508" t="s">
        <v>144</v>
      </c>
      <c r="B174" s="4035"/>
      <c r="C174" s="4038"/>
      <c r="D174" s="1506">
        <v>11</v>
      </c>
      <c r="E174" s="1502">
        <v>219</v>
      </c>
      <c r="F174" s="1503">
        <v>76</v>
      </c>
      <c r="G174" s="2521">
        <f t="shared" si="16"/>
        <v>0.34703196347031962</v>
      </c>
      <c r="H174" s="1504">
        <v>517</v>
      </c>
      <c r="I174" s="1503">
        <v>123</v>
      </c>
      <c r="J174" s="2517">
        <f t="shared" si="17"/>
        <v>0.23791102514506771</v>
      </c>
      <c r="K174" s="1502">
        <v>206</v>
      </c>
      <c r="L174" s="1503">
        <v>92</v>
      </c>
      <c r="M174" s="2513">
        <f t="shared" si="18"/>
        <v>0.44660194174757284</v>
      </c>
      <c r="N174" s="1504">
        <v>469</v>
      </c>
      <c r="O174" s="1503">
        <v>137</v>
      </c>
      <c r="P174" s="2517">
        <f t="shared" si="19"/>
        <v>0.29211087420042642</v>
      </c>
      <c r="Q174" s="1502">
        <v>216</v>
      </c>
      <c r="R174" s="1503">
        <v>87</v>
      </c>
      <c r="S174" s="2513">
        <f t="shared" si="20"/>
        <v>0.40277777777777779</v>
      </c>
      <c r="T174" s="1504">
        <v>502</v>
      </c>
      <c r="U174" s="1503">
        <v>150</v>
      </c>
      <c r="V174" s="2517">
        <f t="shared" si="21"/>
        <v>0.29880478087649404</v>
      </c>
      <c r="W174" s="1502">
        <v>210</v>
      </c>
      <c r="X174" s="1503">
        <v>76</v>
      </c>
      <c r="Y174" s="2513">
        <f t="shared" si="22"/>
        <v>0.3619047619047619</v>
      </c>
      <c r="Z174" s="1504">
        <v>474</v>
      </c>
      <c r="AA174" s="1503">
        <v>126</v>
      </c>
      <c r="AB174" s="2509">
        <f t="shared" si="23"/>
        <v>0.26582278481012656</v>
      </c>
      <c r="AC174" s="1507"/>
    </row>
    <row r="175" spans="1:29" s="1516" customFormat="1">
      <c r="A175" s="1508" t="s">
        <v>144</v>
      </c>
      <c r="B175" s="4036"/>
      <c r="C175" s="4039"/>
      <c r="D175" s="1506">
        <v>12</v>
      </c>
      <c r="E175" s="1502">
        <v>175</v>
      </c>
      <c r="F175" s="1503">
        <v>40</v>
      </c>
      <c r="G175" s="2521">
        <f t="shared" si="16"/>
        <v>0.22857142857142856</v>
      </c>
      <c r="H175" s="1504">
        <v>427</v>
      </c>
      <c r="I175" s="1503">
        <v>69</v>
      </c>
      <c r="J175" s="2517">
        <f t="shared" si="17"/>
        <v>0.16159250585480095</v>
      </c>
      <c r="K175" s="1502">
        <v>203</v>
      </c>
      <c r="L175" s="1503">
        <v>53</v>
      </c>
      <c r="M175" s="2513">
        <f t="shared" si="18"/>
        <v>0.26108374384236455</v>
      </c>
      <c r="N175" s="1504">
        <v>462</v>
      </c>
      <c r="O175" s="1503">
        <v>75</v>
      </c>
      <c r="P175" s="2517">
        <f t="shared" si="19"/>
        <v>0.16233766233766234</v>
      </c>
      <c r="Q175" s="1502">
        <v>183</v>
      </c>
      <c r="R175" s="1503">
        <v>48</v>
      </c>
      <c r="S175" s="2513">
        <f t="shared" si="20"/>
        <v>0.26229508196721313</v>
      </c>
      <c r="T175" s="1504">
        <v>427</v>
      </c>
      <c r="U175" s="1503">
        <v>68</v>
      </c>
      <c r="V175" s="2517">
        <f t="shared" si="21"/>
        <v>0.15925058548009369</v>
      </c>
      <c r="W175" s="1502">
        <v>198</v>
      </c>
      <c r="X175" s="1503">
        <v>42</v>
      </c>
      <c r="Y175" s="2513">
        <f t="shared" si="22"/>
        <v>0.21212121212121213</v>
      </c>
      <c r="Z175" s="1504">
        <v>460</v>
      </c>
      <c r="AA175" s="1503">
        <v>72</v>
      </c>
      <c r="AB175" s="2509">
        <f t="shared" si="23"/>
        <v>0.15652173913043479</v>
      </c>
      <c r="AC175" s="1507"/>
    </row>
    <row r="176" spans="1:29" s="1516" customFormat="1">
      <c r="A176" s="1509" t="s">
        <v>114</v>
      </c>
      <c r="B176" s="4040" t="s">
        <v>43</v>
      </c>
      <c r="C176" s="4031" t="s">
        <v>1516</v>
      </c>
      <c r="D176" s="1510" t="s">
        <v>107</v>
      </c>
      <c r="E176" s="1511">
        <v>284</v>
      </c>
      <c r="F176" s="1512">
        <v>85</v>
      </c>
      <c r="G176" s="2522">
        <f t="shared" si="16"/>
        <v>0.29929577464788731</v>
      </c>
      <c r="H176" s="1513">
        <v>821</v>
      </c>
      <c r="I176" s="1512">
        <v>174</v>
      </c>
      <c r="J176" s="2518">
        <f t="shared" si="17"/>
        <v>0.21193666260657734</v>
      </c>
      <c r="K176" s="1511">
        <v>330</v>
      </c>
      <c r="L176" s="1512">
        <v>94</v>
      </c>
      <c r="M176" s="2514">
        <f t="shared" si="18"/>
        <v>0.28484848484848485</v>
      </c>
      <c r="N176" s="1513">
        <v>1076</v>
      </c>
      <c r="O176" s="1512">
        <v>188</v>
      </c>
      <c r="P176" s="2518">
        <f t="shared" si="19"/>
        <v>0.17472118959107807</v>
      </c>
      <c r="Q176" s="1511">
        <v>333</v>
      </c>
      <c r="R176" s="1512">
        <v>91</v>
      </c>
      <c r="S176" s="2514">
        <f t="shared" si="20"/>
        <v>0.27327327327327328</v>
      </c>
      <c r="T176" s="1513">
        <v>1036</v>
      </c>
      <c r="U176" s="1512">
        <v>210</v>
      </c>
      <c r="V176" s="2518">
        <f t="shared" si="21"/>
        <v>0.20270270270270271</v>
      </c>
      <c r="W176" s="1511">
        <v>322</v>
      </c>
      <c r="X176" s="1512">
        <v>86</v>
      </c>
      <c r="Y176" s="2514">
        <f t="shared" si="22"/>
        <v>0.26708074534161491</v>
      </c>
      <c r="Z176" s="1513">
        <v>1049</v>
      </c>
      <c r="AA176" s="1512">
        <v>235</v>
      </c>
      <c r="AB176" s="2510">
        <f t="shared" si="23"/>
        <v>0.22402287893231648</v>
      </c>
      <c r="AC176" s="1507"/>
    </row>
    <row r="177" spans="1:29" s="1516" customFormat="1">
      <c r="A177" s="1509" t="s">
        <v>114</v>
      </c>
      <c r="B177" s="4041"/>
      <c r="C177" s="4032"/>
      <c r="D177" s="1514">
        <v>1</v>
      </c>
      <c r="E177" s="1511">
        <v>384</v>
      </c>
      <c r="F177" s="1512">
        <v>96</v>
      </c>
      <c r="G177" s="2522">
        <f t="shared" si="16"/>
        <v>0.25</v>
      </c>
      <c r="H177" s="1513">
        <v>1092</v>
      </c>
      <c r="I177" s="1512">
        <v>184</v>
      </c>
      <c r="J177" s="2518">
        <f t="shared" si="17"/>
        <v>0.16849816849816851</v>
      </c>
      <c r="K177" s="1511">
        <v>282</v>
      </c>
      <c r="L177" s="1512">
        <v>70</v>
      </c>
      <c r="M177" s="2514">
        <f t="shared" si="18"/>
        <v>0.24822695035460993</v>
      </c>
      <c r="N177" s="1513">
        <v>821</v>
      </c>
      <c r="O177" s="1512">
        <v>148</v>
      </c>
      <c r="P177" s="2518">
        <f t="shared" si="19"/>
        <v>0.18026796589524968</v>
      </c>
      <c r="Q177" s="1511">
        <v>327</v>
      </c>
      <c r="R177" s="1512">
        <v>78</v>
      </c>
      <c r="S177" s="2514">
        <f t="shared" si="20"/>
        <v>0.23853211009174313</v>
      </c>
      <c r="T177" s="1513">
        <v>1087</v>
      </c>
      <c r="U177" s="1512">
        <v>154</v>
      </c>
      <c r="V177" s="2518">
        <f t="shared" si="21"/>
        <v>0.14167433302667892</v>
      </c>
      <c r="W177" s="1511">
        <v>327</v>
      </c>
      <c r="X177" s="1512">
        <v>94</v>
      </c>
      <c r="Y177" s="2514">
        <f t="shared" si="22"/>
        <v>0.28746177370030579</v>
      </c>
      <c r="Z177" s="1513">
        <v>1054</v>
      </c>
      <c r="AA177" s="1512">
        <v>189</v>
      </c>
      <c r="AB177" s="2510">
        <f t="shared" si="23"/>
        <v>0.1793168880455408</v>
      </c>
      <c r="AC177" s="1507"/>
    </row>
    <row r="178" spans="1:29" s="1516" customFormat="1">
      <c r="A178" s="1509" t="s">
        <v>114</v>
      </c>
      <c r="B178" s="4041"/>
      <c r="C178" s="4032"/>
      <c r="D178" s="1514">
        <v>2</v>
      </c>
      <c r="E178" s="1511">
        <v>376</v>
      </c>
      <c r="F178" s="1512">
        <v>90</v>
      </c>
      <c r="G178" s="2522">
        <f t="shared" si="16"/>
        <v>0.23936170212765959</v>
      </c>
      <c r="H178" s="1513">
        <v>1098</v>
      </c>
      <c r="I178" s="1512">
        <v>135</v>
      </c>
      <c r="J178" s="2518">
        <f t="shared" si="17"/>
        <v>0.12295081967213115</v>
      </c>
      <c r="K178" s="1511">
        <v>377</v>
      </c>
      <c r="L178" s="1512">
        <v>74</v>
      </c>
      <c r="M178" s="2514">
        <f t="shared" si="18"/>
        <v>0.19628647214854111</v>
      </c>
      <c r="N178" s="1513">
        <v>1086</v>
      </c>
      <c r="O178" s="1512">
        <v>164</v>
      </c>
      <c r="P178" s="2518">
        <f t="shared" si="19"/>
        <v>0.15101289134438306</v>
      </c>
      <c r="Q178" s="1511">
        <v>284</v>
      </c>
      <c r="R178" s="1512">
        <v>65</v>
      </c>
      <c r="S178" s="2514">
        <f t="shared" si="20"/>
        <v>0.22887323943661972</v>
      </c>
      <c r="T178" s="1513">
        <v>836</v>
      </c>
      <c r="U178" s="1512">
        <v>137</v>
      </c>
      <c r="V178" s="2518">
        <f t="shared" si="21"/>
        <v>0.1638755980861244</v>
      </c>
      <c r="W178" s="1511">
        <v>311</v>
      </c>
      <c r="X178" s="1512">
        <v>70</v>
      </c>
      <c r="Y178" s="2514">
        <f t="shared" si="22"/>
        <v>0.22508038585209003</v>
      </c>
      <c r="Z178" s="1513">
        <v>1088</v>
      </c>
      <c r="AA178" s="1512">
        <v>135</v>
      </c>
      <c r="AB178" s="2510">
        <f t="shared" si="23"/>
        <v>0.12408088235294118</v>
      </c>
      <c r="AC178" s="1507"/>
    </row>
    <row r="179" spans="1:29" s="1516" customFormat="1">
      <c r="A179" s="1509" t="s">
        <v>114</v>
      </c>
      <c r="B179" s="4041"/>
      <c r="C179" s="4032"/>
      <c r="D179" s="1515">
        <v>3</v>
      </c>
      <c r="E179" s="1511">
        <v>357</v>
      </c>
      <c r="F179" s="1512">
        <v>72</v>
      </c>
      <c r="G179" s="2522">
        <f t="shared" si="16"/>
        <v>0.20168067226890757</v>
      </c>
      <c r="H179" s="1513">
        <v>1035</v>
      </c>
      <c r="I179" s="1512">
        <v>136</v>
      </c>
      <c r="J179" s="2518">
        <f t="shared" si="17"/>
        <v>0.13140096618357489</v>
      </c>
      <c r="K179" s="1511">
        <v>365</v>
      </c>
      <c r="L179" s="1512">
        <v>64</v>
      </c>
      <c r="M179" s="2514">
        <f t="shared" si="18"/>
        <v>0.17534246575342466</v>
      </c>
      <c r="N179" s="1513">
        <v>1096</v>
      </c>
      <c r="O179" s="1512">
        <v>132</v>
      </c>
      <c r="P179" s="2518">
        <f t="shared" si="19"/>
        <v>0.12043795620437957</v>
      </c>
      <c r="Q179" s="1511">
        <v>375</v>
      </c>
      <c r="R179" s="1512">
        <v>77</v>
      </c>
      <c r="S179" s="2514">
        <f t="shared" si="20"/>
        <v>0.20533333333333334</v>
      </c>
      <c r="T179" s="1513">
        <v>1079</v>
      </c>
      <c r="U179" s="1512">
        <v>150</v>
      </c>
      <c r="V179" s="2518">
        <f t="shared" si="21"/>
        <v>0.13901760889712697</v>
      </c>
      <c r="W179" s="1511">
        <v>278</v>
      </c>
      <c r="X179" s="1512">
        <v>61</v>
      </c>
      <c r="Y179" s="2514">
        <f t="shared" si="22"/>
        <v>0.21942446043165467</v>
      </c>
      <c r="Z179" s="1513">
        <v>849</v>
      </c>
      <c r="AA179" s="1512">
        <v>146</v>
      </c>
      <c r="AB179" s="2510">
        <f t="shared" si="23"/>
        <v>0.17196702002355713</v>
      </c>
      <c r="AC179" s="1507"/>
    </row>
    <row r="180" spans="1:29" s="1516" customFormat="1">
      <c r="A180" s="1509" t="s">
        <v>114</v>
      </c>
      <c r="B180" s="4041"/>
      <c r="C180" s="4032"/>
      <c r="D180" s="1515">
        <v>4</v>
      </c>
      <c r="E180" s="1511">
        <v>420</v>
      </c>
      <c r="F180" s="1512">
        <v>80</v>
      </c>
      <c r="G180" s="2522">
        <f t="shared" si="16"/>
        <v>0.19047619047619047</v>
      </c>
      <c r="H180" s="1513">
        <v>960</v>
      </c>
      <c r="I180" s="1512">
        <v>136</v>
      </c>
      <c r="J180" s="2518">
        <f t="shared" si="17"/>
        <v>0.14166666666666666</v>
      </c>
      <c r="K180" s="1511">
        <v>346</v>
      </c>
      <c r="L180" s="1512">
        <v>68</v>
      </c>
      <c r="M180" s="2514">
        <f t="shared" si="18"/>
        <v>0.19653179190751446</v>
      </c>
      <c r="N180" s="1513">
        <v>1034</v>
      </c>
      <c r="O180" s="1512">
        <v>139</v>
      </c>
      <c r="P180" s="2518">
        <f t="shared" si="19"/>
        <v>0.1344294003868472</v>
      </c>
      <c r="Q180" s="1511">
        <v>356</v>
      </c>
      <c r="R180" s="1512">
        <v>72</v>
      </c>
      <c r="S180" s="2514">
        <f t="shared" si="20"/>
        <v>0.20224719101123595</v>
      </c>
      <c r="T180" s="1513">
        <v>1105</v>
      </c>
      <c r="U180" s="1512">
        <v>165</v>
      </c>
      <c r="V180" s="2518">
        <f t="shared" si="21"/>
        <v>0.14932126696832579</v>
      </c>
      <c r="W180" s="1511">
        <v>366</v>
      </c>
      <c r="X180" s="1512">
        <v>80</v>
      </c>
      <c r="Y180" s="2514">
        <f t="shared" si="22"/>
        <v>0.21857923497267759</v>
      </c>
      <c r="Z180" s="1513">
        <v>1101</v>
      </c>
      <c r="AA180" s="1512">
        <v>164</v>
      </c>
      <c r="AB180" s="2510">
        <f t="shared" si="23"/>
        <v>0.14895549500454133</v>
      </c>
      <c r="AC180" s="1507"/>
    </row>
    <row r="181" spans="1:29" s="1516" customFormat="1">
      <c r="A181" s="1509" t="s">
        <v>114</v>
      </c>
      <c r="B181" s="4041"/>
      <c r="C181" s="4032"/>
      <c r="D181" s="1515">
        <v>5</v>
      </c>
      <c r="E181" s="1511">
        <v>409</v>
      </c>
      <c r="F181" s="1512">
        <v>85</v>
      </c>
      <c r="G181" s="2522">
        <f t="shared" si="16"/>
        <v>0.20782396088019561</v>
      </c>
      <c r="H181" s="1513">
        <v>942</v>
      </c>
      <c r="I181" s="1512">
        <v>120</v>
      </c>
      <c r="J181" s="2518">
        <f t="shared" si="17"/>
        <v>0.12738853503184713</v>
      </c>
      <c r="K181" s="1511">
        <v>407</v>
      </c>
      <c r="L181" s="1512">
        <v>71</v>
      </c>
      <c r="M181" s="2514">
        <f t="shared" si="18"/>
        <v>0.17444717444717445</v>
      </c>
      <c r="N181" s="1513">
        <v>971</v>
      </c>
      <c r="O181" s="1512">
        <v>129</v>
      </c>
      <c r="P181" s="2518">
        <f t="shared" si="19"/>
        <v>0.13285272914521112</v>
      </c>
      <c r="Q181" s="1511">
        <v>343</v>
      </c>
      <c r="R181" s="1512">
        <v>62</v>
      </c>
      <c r="S181" s="2514">
        <f t="shared" si="20"/>
        <v>0.18075801749271136</v>
      </c>
      <c r="T181" s="1513">
        <v>1019</v>
      </c>
      <c r="U181" s="1512">
        <v>128</v>
      </c>
      <c r="V181" s="2518">
        <f t="shared" si="21"/>
        <v>0.12561334641805691</v>
      </c>
      <c r="W181" s="1511">
        <v>345</v>
      </c>
      <c r="X181" s="1512">
        <v>71</v>
      </c>
      <c r="Y181" s="2514">
        <f t="shared" si="22"/>
        <v>0.20579710144927535</v>
      </c>
      <c r="Z181" s="1513">
        <v>1102</v>
      </c>
      <c r="AA181" s="1512">
        <v>185</v>
      </c>
      <c r="AB181" s="2510">
        <f t="shared" si="23"/>
        <v>0.16787658802177857</v>
      </c>
      <c r="AC181" s="1507"/>
    </row>
    <row r="182" spans="1:29" s="1516" customFormat="1">
      <c r="A182" s="1509" t="s">
        <v>114</v>
      </c>
      <c r="B182" s="4041"/>
      <c r="C182" s="4032"/>
      <c r="D182" s="1515">
        <v>6</v>
      </c>
      <c r="E182" s="1511">
        <v>337</v>
      </c>
      <c r="F182" s="1512">
        <v>81</v>
      </c>
      <c r="G182" s="2522">
        <f t="shared" si="16"/>
        <v>0.24035608308605341</v>
      </c>
      <c r="H182" s="1513">
        <v>943</v>
      </c>
      <c r="I182" s="1512">
        <v>135</v>
      </c>
      <c r="J182" s="2518">
        <f t="shared" si="17"/>
        <v>0.14316012725344646</v>
      </c>
      <c r="K182" s="1511">
        <v>368</v>
      </c>
      <c r="L182" s="1512">
        <v>104</v>
      </c>
      <c r="M182" s="2514">
        <f t="shared" si="18"/>
        <v>0.28260869565217389</v>
      </c>
      <c r="N182" s="1513">
        <v>920</v>
      </c>
      <c r="O182" s="1512">
        <v>129</v>
      </c>
      <c r="P182" s="2518">
        <f t="shared" si="19"/>
        <v>0.14021739130434782</v>
      </c>
      <c r="Q182" s="1511">
        <v>350</v>
      </c>
      <c r="R182" s="1512">
        <v>80</v>
      </c>
      <c r="S182" s="2514">
        <f t="shared" si="20"/>
        <v>0.22857142857142856</v>
      </c>
      <c r="T182" s="1513">
        <v>905</v>
      </c>
      <c r="U182" s="1512">
        <v>136</v>
      </c>
      <c r="V182" s="2518">
        <f t="shared" si="21"/>
        <v>0.15027624309392265</v>
      </c>
      <c r="W182" s="1511">
        <v>311</v>
      </c>
      <c r="X182" s="1512">
        <v>97</v>
      </c>
      <c r="Y182" s="2514">
        <f t="shared" si="22"/>
        <v>0.31189710610932475</v>
      </c>
      <c r="Z182" s="1513">
        <v>947</v>
      </c>
      <c r="AA182" s="1512">
        <v>167</v>
      </c>
      <c r="AB182" s="2510">
        <f t="shared" si="23"/>
        <v>0.17634635691657866</v>
      </c>
      <c r="AC182" s="1507"/>
    </row>
    <row r="183" spans="1:29" s="1516" customFormat="1">
      <c r="A183" s="1509" t="s">
        <v>114</v>
      </c>
      <c r="B183" s="4041"/>
      <c r="C183" s="4032"/>
      <c r="D183" s="1515">
        <v>7</v>
      </c>
      <c r="E183" s="1511">
        <v>349</v>
      </c>
      <c r="F183" s="1512">
        <v>97</v>
      </c>
      <c r="G183" s="2522">
        <f t="shared" si="16"/>
        <v>0.27793696275071633</v>
      </c>
      <c r="H183" s="1513">
        <v>864</v>
      </c>
      <c r="I183" s="1512">
        <v>118</v>
      </c>
      <c r="J183" s="2518">
        <f t="shared" si="17"/>
        <v>0.13657407407407407</v>
      </c>
      <c r="K183" s="1511">
        <v>336</v>
      </c>
      <c r="L183" s="1512">
        <v>98</v>
      </c>
      <c r="M183" s="2514">
        <f t="shared" si="18"/>
        <v>0.29166666666666669</v>
      </c>
      <c r="N183" s="1513">
        <v>944</v>
      </c>
      <c r="O183" s="1512">
        <v>136</v>
      </c>
      <c r="P183" s="2518">
        <f t="shared" si="19"/>
        <v>0.1440677966101695</v>
      </c>
      <c r="Q183" s="1511">
        <v>378</v>
      </c>
      <c r="R183" s="1512">
        <v>111</v>
      </c>
      <c r="S183" s="2514">
        <f t="shared" si="20"/>
        <v>0.29365079365079366</v>
      </c>
      <c r="T183" s="1513">
        <v>927</v>
      </c>
      <c r="U183" s="1512">
        <v>168</v>
      </c>
      <c r="V183" s="2518">
        <f t="shared" si="21"/>
        <v>0.18122977346278318</v>
      </c>
      <c r="W183" s="1511">
        <v>354</v>
      </c>
      <c r="X183" s="1512">
        <v>108</v>
      </c>
      <c r="Y183" s="2514">
        <f t="shared" si="22"/>
        <v>0.30508474576271188</v>
      </c>
      <c r="Z183" s="1513">
        <v>901</v>
      </c>
      <c r="AA183" s="1512">
        <v>161</v>
      </c>
      <c r="AB183" s="2510">
        <f t="shared" si="23"/>
        <v>0.17869034406215317</v>
      </c>
      <c r="AC183" s="1507"/>
    </row>
    <row r="184" spans="1:29" s="1516" customFormat="1">
      <c r="A184" s="1509" t="s">
        <v>114</v>
      </c>
      <c r="B184" s="4041"/>
      <c r="C184" s="4032"/>
      <c r="D184" s="1515">
        <v>8</v>
      </c>
      <c r="E184" s="1511">
        <v>282</v>
      </c>
      <c r="F184" s="1512">
        <v>83</v>
      </c>
      <c r="G184" s="2522">
        <f t="shared" si="16"/>
        <v>0.29432624113475175</v>
      </c>
      <c r="H184" s="1513">
        <v>803</v>
      </c>
      <c r="I184" s="1512">
        <v>125</v>
      </c>
      <c r="J184" s="2518">
        <f t="shared" si="17"/>
        <v>0.15566625155666253</v>
      </c>
      <c r="K184" s="1511">
        <v>313</v>
      </c>
      <c r="L184" s="1512">
        <v>83</v>
      </c>
      <c r="M184" s="2514">
        <f t="shared" si="18"/>
        <v>0.26517571884984026</v>
      </c>
      <c r="N184" s="1513">
        <v>847</v>
      </c>
      <c r="O184" s="1512">
        <v>141</v>
      </c>
      <c r="P184" s="2518">
        <f t="shared" si="19"/>
        <v>0.16646989374262103</v>
      </c>
      <c r="Q184" s="1511">
        <v>303</v>
      </c>
      <c r="R184" s="1512">
        <v>93</v>
      </c>
      <c r="S184" s="2514">
        <f t="shared" si="20"/>
        <v>0.30693069306930693</v>
      </c>
      <c r="T184" s="1513">
        <v>897</v>
      </c>
      <c r="U184" s="1512">
        <v>158</v>
      </c>
      <c r="V184" s="2518">
        <f t="shared" si="21"/>
        <v>0.17614269788182832</v>
      </c>
      <c r="W184" s="1511">
        <v>343</v>
      </c>
      <c r="X184" s="1512">
        <v>116</v>
      </c>
      <c r="Y184" s="2514">
        <f t="shared" si="22"/>
        <v>0.33819241982507287</v>
      </c>
      <c r="Z184" s="1513">
        <v>924</v>
      </c>
      <c r="AA184" s="1512">
        <v>162</v>
      </c>
      <c r="AB184" s="2510">
        <f t="shared" si="23"/>
        <v>0.17532467532467533</v>
      </c>
      <c r="AC184" s="1507"/>
    </row>
    <row r="185" spans="1:29" s="1516" customFormat="1">
      <c r="A185" s="1509" t="s">
        <v>114</v>
      </c>
      <c r="B185" s="4041"/>
      <c r="C185" s="4032"/>
      <c r="D185" s="1515">
        <v>9</v>
      </c>
      <c r="E185" s="1511">
        <v>346</v>
      </c>
      <c r="F185" s="1512">
        <v>123</v>
      </c>
      <c r="G185" s="2522">
        <f t="shared" si="16"/>
        <v>0.3554913294797688</v>
      </c>
      <c r="H185" s="1513">
        <v>1032</v>
      </c>
      <c r="I185" s="1512">
        <v>228</v>
      </c>
      <c r="J185" s="2518">
        <f t="shared" si="17"/>
        <v>0.22093023255813954</v>
      </c>
      <c r="K185" s="1511">
        <v>305</v>
      </c>
      <c r="L185" s="1512">
        <v>114</v>
      </c>
      <c r="M185" s="2514">
        <f t="shared" si="18"/>
        <v>0.3737704918032787</v>
      </c>
      <c r="N185" s="1513">
        <v>956</v>
      </c>
      <c r="O185" s="1512">
        <v>204</v>
      </c>
      <c r="P185" s="2518">
        <f t="shared" si="19"/>
        <v>0.21338912133891214</v>
      </c>
      <c r="Q185" s="1511">
        <v>364</v>
      </c>
      <c r="R185" s="1512">
        <v>127</v>
      </c>
      <c r="S185" s="2514">
        <f t="shared" si="20"/>
        <v>0.34890109890109888</v>
      </c>
      <c r="T185" s="1513">
        <v>951</v>
      </c>
      <c r="U185" s="1512">
        <v>201</v>
      </c>
      <c r="V185" s="2518">
        <f t="shared" si="21"/>
        <v>0.2113564668769716</v>
      </c>
      <c r="W185" s="1511">
        <v>348</v>
      </c>
      <c r="X185" s="1512">
        <v>149</v>
      </c>
      <c r="Y185" s="2514">
        <f t="shared" si="22"/>
        <v>0.42816091954022989</v>
      </c>
      <c r="Z185" s="1513">
        <v>1021</v>
      </c>
      <c r="AA185" s="1512">
        <v>231</v>
      </c>
      <c r="AB185" s="2510">
        <f t="shared" si="23"/>
        <v>0.22624877571008814</v>
      </c>
      <c r="AC185" s="1507"/>
    </row>
    <row r="186" spans="1:29" s="1516" customFormat="1">
      <c r="A186" s="1509" t="s">
        <v>114</v>
      </c>
      <c r="B186" s="4041"/>
      <c r="C186" s="4032"/>
      <c r="D186" s="1515">
        <v>10</v>
      </c>
      <c r="E186" s="1511">
        <v>334</v>
      </c>
      <c r="F186" s="1512">
        <v>120</v>
      </c>
      <c r="G186" s="2522">
        <f t="shared" si="16"/>
        <v>0.3592814371257485</v>
      </c>
      <c r="H186" s="1513">
        <v>869</v>
      </c>
      <c r="I186" s="1512">
        <v>167</v>
      </c>
      <c r="J186" s="2518">
        <f t="shared" si="17"/>
        <v>0.19217491369390102</v>
      </c>
      <c r="K186" s="1511">
        <v>296</v>
      </c>
      <c r="L186" s="1512">
        <v>95</v>
      </c>
      <c r="M186" s="2514">
        <f t="shared" si="18"/>
        <v>0.32094594594594594</v>
      </c>
      <c r="N186" s="1513">
        <v>926</v>
      </c>
      <c r="O186" s="1512">
        <v>199</v>
      </c>
      <c r="P186" s="2518">
        <f t="shared" si="19"/>
        <v>0.21490280777537796</v>
      </c>
      <c r="Q186" s="1511">
        <v>247</v>
      </c>
      <c r="R186" s="1512">
        <v>86</v>
      </c>
      <c r="S186" s="2514">
        <f t="shared" si="20"/>
        <v>0.34817813765182187</v>
      </c>
      <c r="T186" s="1513">
        <v>866</v>
      </c>
      <c r="U186" s="1512">
        <v>186</v>
      </c>
      <c r="V186" s="2518">
        <f t="shared" si="21"/>
        <v>0.21478060046189376</v>
      </c>
      <c r="W186" s="1511">
        <v>284</v>
      </c>
      <c r="X186" s="1512">
        <v>101</v>
      </c>
      <c r="Y186" s="2514">
        <f t="shared" si="22"/>
        <v>0.35563380281690143</v>
      </c>
      <c r="Z186" s="1513">
        <v>877</v>
      </c>
      <c r="AA186" s="1512">
        <v>205</v>
      </c>
      <c r="AB186" s="2510">
        <f t="shared" si="23"/>
        <v>0.23375142531356899</v>
      </c>
      <c r="AC186" s="1507"/>
    </row>
    <row r="187" spans="1:29" s="1516" customFormat="1">
      <c r="A187" s="1509" t="s">
        <v>114</v>
      </c>
      <c r="B187" s="4041"/>
      <c r="C187" s="4032"/>
      <c r="D187" s="1515">
        <v>11</v>
      </c>
      <c r="E187" s="1511">
        <v>252</v>
      </c>
      <c r="F187" s="1512">
        <v>98</v>
      </c>
      <c r="G187" s="2522">
        <f t="shared" si="16"/>
        <v>0.3888888888888889</v>
      </c>
      <c r="H187" s="1513">
        <v>832</v>
      </c>
      <c r="I187" s="1512">
        <v>189</v>
      </c>
      <c r="J187" s="2518">
        <f t="shared" si="17"/>
        <v>0.22716346153846154</v>
      </c>
      <c r="K187" s="1511">
        <v>287</v>
      </c>
      <c r="L187" s="1512">
        <v>114</v>
      </c>
      <c r="M187" s="2514">
        <f t="shared" si="18"/>
        <v>0.39721254355400698</v>
      </c>
      <c r="N187" s="1513">
        <v>815</v>
      </c>
      <c r="O187" s="1512">
        <v>206</v>
      </c>
      <c r="P187" s="2518">
        <f t="shared" si="19"/>
        <v>0.252760736196319</v>
      </c>
      <c r="Q187" s="1511">
        <v>286</v>
      </c>
      <c r="R187" s="1512">
        <v>107</v>
      </c>
      <c r="S187" s="2514">
        <f t="shared" si="20"/>
        <v>0.37412587412587411</v>
      </c>
      <c r="T187" s="1513">
        <v>876</v>
      </c>
      <c r="U187" s="1512">
        <v>204</v>
      </c>
      <c r="V187" s="2518">
        <f t="shared" si="21"/>
        <v>0.23287671232876711</v>
      </c>
      <c r="W187" s="1511">
        <v>239</v>
      </c>
      <c r="X187" s="1512">
        <v>93</v>
      </c>
      <c r="Y187" s="2514">
        <f t="shared" si="22"/>
        <v>0.38912133891213391</v>
      </c>
      <c r="Z187" s="1513">
        <v>775</v>
      </c>
      <c r="AA187" s="1512">
        <v>182</v>
      </c>
      <c r="AB187" s="2510">
        <f t="shared" si="23"/>
        <v>0.23483870967741935</v>
      </c>
      <c r="AC187" s="1507"/>
    </row>
    <row r="188" spans="1:29" s="1516" customFormat="1">
      <c r="A188" s="1509" t="s">
        <v>114</v>
      </c>
      <c r="B188" s="4041"/>
      <c r="C188" s="4033"/>
      <c r="D188" s="1515">
        <v>12</v>
      </c>
      <c r="E188" s="1511">
        <v>204</v>
      </c>
      <c r="F188" s="1512">
        <v>63</v>
      </c>
      <c r="G188" s="2522">
        <f t="shared" si="16"/>
        <v>0.30882352941176472</v>
      </c>
      <c r="H188" s="1513">
        <v>820</v>
      </c>
      <c r="I188" s="1512">
        <v>169</v>
      </c>
      <c r="J188" s="2518">
        <f t="shared" si="17"/>
        <v>0.20609756097560974</v>
      </c>
      <c r="K188" s="1511">
        <v>225</v>
      </c>
      <c r="L188" s="1512">
        <v>77</v>
      </c>
      <c r="M188" s="2514">
        <f t="shared" si="18"/>
        <v>0.34222222222222221</v>
      </c>
      <c r="N188" s="1513">
        <v>729</v>
      </c>
      <c r="O188" s="1512">
        <v>150</v>
      </c>
      <c r="P188" s="2518">
        <f t="shared" si="19"/>
        <v>0.20576131687242799</v>
      </c>
      <c r="Q188" s="1511">
        <v>250</v>
      </c>
      <c r="R188" s="1512">
        <v>77</v>
      </c>
      <c r="S188" s="2514">
        <f t="shared" si="20"/>
        <v>0.308</v>
      </c>
      <c r="T188" s="1513">
        <v>719</v>
      </c>
      <c r="U188" s="1512">
        <v>142</v>
      </c>
      <c r="V188" s="2518">
        <f t="shared" si="21"/>
        <v>0.19749652294853964</v>
      </c>
      <c r="W188" s="1511">
        <v>238</v>
      </c>
      <c r="X188" s="1512">
        <v>86</v>
      </c>
      <c r="Y188" s="2514">
        <f t="shared" si="22"/>
        <v>0.36134453781512604</v>
      </c>
      <c r="Z188" s="1513">
        <v>797</v>
      </c>
      <c r="AA188" s="1512">
        <v>196</v>
      </c>
      <c r="AB188" s="2510">
        <f t="shared" si="23"/>
        <v>0.24592220828105396</v>
      </c>
      <c r="AC188" s="1507"/>
    </row>
    <row r="189" spans="1:29" s="1516" customFormat="1">
      <c r="A189" s="1508" t="s">
        <v>1896</v>
      </c>
      <c r="B189" s="4041"/>
      <c r="C189" s="4037" t="s">
        <v>1897</v>
      </c>
      <c r="D189" s="1519" t="s">
        <v>107</v>
      </c>
      <c r="E189" s="1502">
        <v>112</v>
      </c>
      <c r="F189" s="1503">
        <v>44</v>
      </c>
      <c r="G189" s="2521">
        <f t="shared" si="16"/>
        <v>0.39285714285714285</v>
      </c>
      <c r="H189" s="1504">
        <v>269</v>
      </c>
      <c r="I189" s="1503">
        <v>78</v>
      </c>
      <c r="J189" s="2517">
        <f t="shared" si="17"/>
        <v>0.2899628252788104</v>
      </c>
      <c r="K189" s="1502">
        <v>157</v>
      </c>
      <c r="L189" s="1503">
        <v>54</v>
      </c>
      <c r="M189" s="2513">
        <f t="shared" si="18"/>
        <v>0.34394904458598724</v>
      </c>
      <c r="N189" s="1504">
        <v>266</v>
      </c>
      <c r="O189" s="1503">
        <v>92</v>
      </c>
      <c r="P189" s="2517">
        <f t="shared" si="19"/>
        <v>0.34586466165413532</v>
      </c>
      <c r="Q189" s="1502">
        <v>153</v>
      </c>
      <c r="R189" s="1503">
        <v>51</v>
      </c>
      <c r="S189" s="2513">
        <f t="shared" si="20"/>
        <v>0.33333333333333331</v>
      </c>
      <c r="T189" s="1504">
        <v>256</v>
      </c>
      <c r="U189" s="1503">
        <v>74</v>
      </c>
      <c r="V189" s="2517">
        <f t="shared" si="21"/>
        <v>0.2890625</v>
      </c>
      <c r="W189" s="1502">
        <v>169</v>
      </c>
      <c r="X189" s="1503">
        <v>65</v>
      </c>
      <c r="Y189" s="2513">
        <f t="shared" si="22"/>
        <v>0.38461538461538464</v>
      </c>
      <c r="Z189" s="1504">
        <v>237</v>
      </c>
      <c r="AA189" s="1503">
        <v>74</v>
      </c>
      <c r="AB189" s="2509">
        <f t="shared" si="23"/>
        <v>0.31223628691983124</v>
      </c>
      <c r="AC189" s="1507"/>
    </row>
    <row r="190" spans="1:29" s="1516" customFormat="1">
      <c r="A190" s="1508" t="s">
        <v>1896</v>
      </c>
      <c r="B190" s="4041"/>
      <c r="C190" s="4038"/>
      <c r="D190" s="1501">
        <v>1</v>
      </c>
      <c r="E190" s="1502">
        <v>165</v>
      </c>
      <c r="F190" s="1503">
        <v>48</v>
      </c>
      <c r="G190" s="2521">
        <f t="shared" si="16"/>
        <v>0.29090909090909089</v>
      </c>
      <c r="H190" s="1504">
        <v>289</v>
      </c>
      <c r="I190" s="1503">
        <v>74</v>
      </c>
      <c r="J190" s="2517">
        <f t="shared" si="17"/>
        <v>0.25605536332179929</v>
      </c>
      <c r="K190" s="1502">
        <v>120</v>
      </c>
      <c r="L190" s="1503">
        <v>47</v>
      </c>
      <c r="M190" s="2513">
        <f t="shared" si="18"/>
        <v>0.39166666666666666</v>
      </c>
      <c r="N190" s="1504">
        <v>273</v>
      </c>
      <c r="O190" s="1503">
        <v>75</v>
      </c>
      <c r="P190" s="2517">
        <f t="shared" si="19"/>
        <v>0.27472527472527475</v>
      </c>
      <c r="Q190" s="1502">
        <v>158</v>
      </c>
      <c r="R190" s="1503">
        <v>47</v>
      </c>
      <c r="S190" s="2513">
        <f t="shared" si="20"/>
        <v>0.29746835443037972</v>
      </c>
      <c r="T190" s="1504">
        <v>262</v>
      </c>
      <c r="U190" s="1503">
        <v>62</v>
      </c>
      <c r="V190" s="2517">
        <f t="shared" si="21"/>
        <v>0.23664122137404581</v>
      </c>
      <c r="W190" s="1502">
        <v>163</v>
      </c>
      <c r="X190" s="1503">
        <v>51</v>
      </c>
      <c r="Y190" s="2513">
        <f t="shared" si="22"/>
        <v>0.31288343558282211</v>
      </c>
      <c r="Z190" s="1504">
        <v>259</v>
      </c>
      <c r="AA190" s="1503">
        <v>65</v>
      </c>
      <c r="AB190" s="2509">
        <f t="shared" si="23"/>
        <v>0.25096525096525096</v>
      </c>
      <c r="AC190" s="1507"/>
    </row>
    <row r="191" spans="1:29" s="1516" customFormat="1">
      <c r="A191" s="1508" t="s">
        <v>1896</v>
      </c>
      <c r="B191" s="4041"/>
      <c r="C191" s="4038"/>
      <c r="D191" s="1501">
        <v>2</v>
      </c>
      <c r="E191" s="1502">
        <v>161</v>
      </c>
      <c r="F191" s="1503">
        <v>36</v>
      </c>
      <c r="G191" s="2521">
        <f t="shared" si="16"/>
        <v>0.2236024844720497</v>
      </c>
      <c r="H191" s="1504">
        <v>281</v>
      </c>
      <c r="I191" s="1503">
        <v>63</v>
      </c>
      <c r="J191" s="2517">
        <f t="shared" si="17"/>
        <v>0.22419928825622776</v>
      </c>
      <c r="K191" s="1502">
        <v>163</v>
      </c>
      <c r="L191" s="1503">
        <v>37</v>
      </c>
      <c r="M191" s="2513">
        <f t="shared" si="18"/>
        <v>0.22699386503067484</v>
      </c>
      <c r="N191" s="1504">
        <v>285</v>
      </c>
      <c r="O191" s="1503">
        <v>55</v>
      </c>
      <c r="P191" s="2517">
        <f t="shared" si="19"/>
        <v>0.19298245614035087</v>
      </c>
      <c r="Q191" s="1502">
        <v>115</v>
      </c>
      <c r="R191" s="1503">
        <v>34</v>
      </c>
      <c r="S191" s="2513">
        <f t="shared" si="20"/>
        <v>0.29565217391304349</v>
      </c>
      <c r="T191" s="1504">
        <v>265</v>
      </c>
      <c r="U191" s="1503">
        <v>48</v>
      </c>
      <c r="V191" s="2517">
        <f t="shared" si="21"/>
        <v>0.1811320754716981</v>
      </c>
      <c r="W191" s="1502">
        <v>157</v>
      </c>
      <c r="X191" s="1503">
        <v>36</v>
      </c>
      <c r="Y191" s="2513">
        <f t="shared" si="22"/>
        <v>0.22929936305732485</v>
      </c>
      <c r="Z191" s="1504">
        <v>259</v>
      </c>
      <c r="AA191" s="1503">
        <v>68</v>
      </c>
      <c r="AB191" s="2509">
        <f t="shared" si="23"/>
        <v>0.26254826254826252</v>
      </c>
      <c r="AC191" s="1507"/>
    </row>
    <row r="192" spans="1:29" s="1516" customFormat="1">
      <c r="A192" s="1508" t="s">
        <v>1896</v>
      </c>
      <c r="B192" s="4041"/>
      <c r="C192" s="4038"/>
      <c r="D192" s="1506">
        <v>3</v>
      </c>
      <c r="E192" s="1502">
        <v>170</v>
      </c>
      <c r="F192" s="1503">
        <v>40</v>
      </c>
      <c r="G192" s="2521">
        <f t="shared" si="16"/>
        <v>0.23529411764705882</v>
      </c>
      <c r="H192" s="1504">
        <v>268</v>
      </c>
      <c r="I192" s="1503">
        <v>40</v>
      </c>
      <c r="J192" s="2517">
        <f t="shared" si="17"/>
        <v>0.14925373134328357</v>
      </c>
      <c r="K192" s="1502">
        <v>157</v>
      </c>
      <c r="L192" s="1503">
        <v>32</v>
      </c>
      <c r="M192" s="2513">
        <f t="shared" si="18"/>
        <v>0.20382165605095542</v>
      </c>
      <c r="N192" s="1504">
        <v>271</v>
      </c>
      <c r="O192" s="1503">
        <v>47</v>
      </c>
      <c r="P192" s="2517">
        <f t="shared" si="19"/>
        <v>0.17343173431734318</v>
      </c>
      <c r="Q192" s="1502">
        <v>167</v>
      </c>
      <c r="R192" s="1503">
        <v>41</v>
      </c>
      <c r="S192" s="2513">
        <f t="shared" si="20"/>
        <v>0.24550898203592814</v>
      </c>
      <c r="T192" s="1504">
        <v>275</v>
      </c>
      <c r="U192" s="1503">
        <v>48</v>
      </c>
      <c r="V192" s="2517">
        <f t="shared" si="21"/>
        <v>0.17454545454545456</v>
      </c>
      <c r="W192" s="1502">
        <v>115</v>
      </c>
      <c r="X192" s="1503">
        <v>31</v>
      </c>
      <c r="Y192" s="2513">
        <f t="shared" si="22"/>
        <v>0.26956521739130435</v>
      </c>
      <c r="Z192" s="1504">
        <v>267</v>
      </c>
      <c r="AA192" s="1503">
        <v>58</v>
      </c>
      <c r="AB192" s="2509">
        <f t="shared" si="23"/>
        <v>0.21722846441947566</v>
      </c>
      <c r="AC192" s="1507"/>
    </row>
    <row r="193" spans="1:29" s="1516" customFormat="1">
      <c r="A193" s="1508" t="s">
        <v>1896</v>
      </c>
      <c r="B193" s="4041"/>
      <c r="C193" s="4038"/>
      <c r="D193" s="1506">
        <v>4</v>
      </c>
      <c r="E193" s="1502">
        <v>182</v>
      </c>
      <c r="F193" s="1503">
        <v>44</v>
      </c>
      <c r="G193" s="2521">
        <f t="shared" si="16"/>
        <v>0.24175824175824176</v>
      </c>
      <c r="H193" s="1504">
        <v>294</v>
      </c>
      <c r="I193" s="1503">
        <v>51</v>
      </c>
      <c r="J193" s="2517">
        <f t="shared" si="17"/>
        <v>0.17346938775510204</v>
      </c>
      <c r="K193" s="1502">
        <v>171</v>
      </c>
      <c r="L193" s="1503">
        <v>38</v>
      </c>
      <c r="M193" s="2513">
        <f t="shared" si="18"/>
        <v>0.22222222222222221</v>
      </c>
      <c r="N193" s="1504">
        <v>275</v>
      </c>
      <c r="O193" s="1503">
        <v>48</v>
      </c>
      <c r="P193" s="2517">
        <f t="shared" si="19"/>
        <v>0.17454545454545456</v>
      </c>
      <c r="Q193" s="1502">
        <v>164</v>
      </c>
      <c r="R193" s="1503">
        <v>30</v>
      </c>
      <c r="S193" s="2513">
        <f t="shared" si="20"/>
        <v>0.18292682926829268</v>
      </c>
      <c r="T193" s="1504">
        <v>263</v>
      </c>
      <c r="U193" s="1503">
        <v>30</v>
      </c>
      <c r="V193" s="2517">
        <f t="shared" si="21"/>
        <v>0.11406844106463879</v>
      </c>
      <c r="W193" s="1502">
        <v>171</v>
      </c>
      <c r="X193" s="1503">
        <v>43</v>
      </c>
      <c r="Y193" s="2513">
        <f t="shared" si="22"/>
        <v>0.25146198830409355</v>
      </c>
      <c r="Z193" s="1504">
        <v>266</v>
      </c>
      <c r="AA193" s="1503">
        <v>51</v>
      </c>
      <c r="AB193" s="2509">
        <f t="shared" si="23"/>
        <v>0.19172932330827067</v>
      </c>
      <c r="AC193" s="1507"/>
    </row>
    <row r="194" spans="1:29" s="1516" customFormat="1">
      <c r="A194" s="1508" t="s">
        <v>1896</v>
      </c>
      <c r="B194" s="4041"/>
      <c r="C194" s="4038"/>
      <c r="D194" s="1506">
        <v>5</v>
      </c>
      <c r="E194" s="1502">
        <v>156</v>
      </c>
      <c r="F194" s="1503">
        <v>28</v>
      </c>
      <c r="G194" s="2521">
        <f t="shared" si="16"/>
        <v>0.17948717948717949</v>
      </c>
      <c r="H194" s="1504">
        <v>227</v>
      </c>
      <c r="I194" s="1503">
        <v>40</v>
      </c>
      <c r="J194" s="2517">
        <f t="shared" si="17"/>
        <v>0.1762114537444934</v>
      </c>
      <c r="K194" s="1502">
        <v>184</v>
      </c>
      <c r="L194" s="1503">
        <v>37</v>
      </c>
      <c r="M194" s="2513">
        <f t="shared" si="18"/>
        <v>0.20108695652173914</v>
      </c>
      <c r="N194" s="1504">
        <v>283</v>
      </c>
      <c r="O194" s="1503">
        <v>40</v>
      </c>
      <c r="P194" s="2517">
        <f t="shared" si="19"/>
        <v>0.14134275618374559</v>
      </c>
      <c r="Q194" s="1502">
        <v>168</v>
      </c>
      <c r="R194" s="1503">
        <v>34</v>
      </c>
      <c r="S194" s="2513">
        <f t="shared" si="20"/>
        <v>0.20238095238095238</v>
      </c>
      <c r="T194" s="1504">
        <v>269</v>
      </c>
      <c r="U194" s="1503">
        <v>32</v>
      </c>
      <c r="V194" s="2517">
        <f t="shared" si="21"/>
        <v>0.11895910780669144</v>
      </c>
      <c r="W194" s="1502">
        <v>157</v>
      </c>
      <c r="X194" s="1503">
        <v>35</v>
      </c>
      <c r="Y194" s="2513">
        <f t="shared" si="22"/>
        <v>0.22292993630573249</v>
      </c>
      <c r="Z194" s="1504">
        <v>270</v>
      </c>
      <c r="AA194" s="1503">
        <v>51</v>
      </c>
      <c r="AB194" s="2509">
        <f t="shared" si="23"/>
        <v>0.18888888888888888</v>
      </c>
      <c r="AC194" s="1507"/>
    </row>
    <row r="195" spans="1:29" s="1516" customFormat="1">
      <c r="A195" s="1508" t="s">
        <v>1896</v>
      </c>
      <c r="B195" s="4041"/>
      <c r="C195" s="4038"/>
      <c r="D195" s="1506">
        <v>6</v>
      </c>
      <c r="E195" s="1502">
        <v>147</v>
      </c>
      <c r="F195" s="1503">
        <v>32</v>
      </c>
      <c r="G195" s="2521">
        <f t="shared" si="16"/>
        <v>0.21768707482993196</v>
      </c>
      <c r="H195" s="1504">
        <v>254</v>
      </c>
      <c r="I195" s="1503">
        <v>40</v>
      </c>
      <c r="J195" s="2517">
        <f t="shared" si="17"/>
        <v>0.15748031496062992</v>
      </c>
      <c r="K195" s="1502">
        <v>158</v>
      </c>
      <c r="L195" s="1503">
        <v>28</v>
      </c>
      <c r="M195" s="2513">
        <f t="shared" si="18"/>
        <v>0.17721518987341772</v>
      </c>
      <c r="N195" s="1504">
        <v>231</v>
      </c>
      <c r="O195" s="1503">
        <v>41</v>
      </c>
      <c r="P195" s="2517">
        <f t="shared" si="19"/>
        <v>0.1774891774891775</v>
      </c>
      <c r="Q195" s="1502">
        <v>175</v>
      </c>
      <c r="R195" s="1503">
        <v>30</v>
      </c>
      <c r="S195" s="2513">
        <f t="shared" si="20"/>
        <v>0.17142857142857143</v>
      </c>
      <c r="T195" s="1504">
        <v>282</v>
      </c>
      <c r="U195" s="1503">
        <v>39</v>
      </c>
      <c r="V195" s="2517">
        <f t="shared" si="21"/>
        <v>0.13829787234042554</v>
      </c>
      <c r="W195" s="1502">
        <v>178</v>
      </c>
      <c r="X195" s="1503">
        <v>30</v>
      </c>
      <c r="Y195" s="2513">
        <f t="shared" si="22"/>
        <v>0.16853932584269662</v>
      </c>
      <c r="Z195" s="1504">
        <v>265</v>
      </c>
      <c r="AA195" s="1503">
        <v>37</v>
      </c>
      <c r="AB195" s="2509">
        <f t="shared" si="23"/>
        <v>0.13962264150943396</v>
      </c>
      <c r="AC195" s="1507"/>
    </row>
    <row r="196" spans="1:29" s="1516" customFormat="1">
      <c r="A196" s="1508" t="s">
        <v>1896</v>
      </c>
      <c r="B196" s="4041"/>
      <c r="C196" s="4038"/>
      <c r="D196" s="1506">
        <v>7</v>
      </c>
      <c r="E196" s="1502">
        <v>167</v>
      </c>
      <c r="F196" s="1503">
        <v>53</v>
      </c>
      <c r="G196" s="2521">
        <f t="shared" si="16"/>
        <v>0.31736526946107785</v>
      </c>
      <c r="H196" s="1504">
        <v>234</v>
      </c>
      <c r="I196" s="1503">
        <v>36</v>
      </c>
      <c r="J196" s="2517">
        <f t="shared" si="17"/>
        <v>0.15384615384615385</v>
      </c>
      <c r="K196" s="1502">
        <v>133</v>
      </c>
      <c r="L196" s="1503">
        <v>31</v>
      </c>
      <c r="M196" s="2513">
        <f t="shared" si="18"/>
        <v>0.23308270676691728</v>
      </c>
      <c r="N196" s="1504">
        <v>256</v>
      </c>
      <c r="O196" s="1503">
        <v>41</v>
      </c>
      <c r="P196" s="2517">
        <f t="shared" si="19"/>
        <v>0.16015625</v>
      </c>
      <c r="Q196" s="1502">
        <v>151</v>
      </c>
      <c r="R196" s="1503">
        <v>33</v>
      </c>
      <c r="S196" s="2513">
        <f t="shared" si="20"/>
        <v>0.2185430463576159</v>
      </c>
      <c r="T196" s="1504">
        <v>231</v>
      </c>
      <c r="U196" s="1503">
        <v>34</v>
      </c>
      <c r="V196" s="2517">
        <f t="shared" si="21"/>
        <v>0.1471861471861472</v>
      </c>
      <c r="W196" s="1502">
        <v>176</v>
      </c>
      <c r="X196" s="1503">
        <v>33</v>
      </c>
      <c r="Y196" s="2513">
        <f t="shared" si="22"/>
        <v>0.1875</v>
      </c>
      <c r="Z196" s="1504">
        <v>274</v>
      </c>
      <c r="AA196" s="1503">
        <v>40</v>
      </c>
      <c r="AB196" s="2509">
        <f t="shared" si="23"/>
        <v>0.145985401459854</v>
      </c>
      <c r="AC196" s="1507"/>
    </row>
    <row r="197" spans="1:29" s="1516" customFormat="1">
      <c r="A197" s="1508" t="s">
        <v>1896</v>
      </c>
      <c r="B197" s="4041"/>
      <c r="C197" s="4038"/>
      <c r="D197" s="1506">
        <v>8</v>
      </c>
      <c r="E197" s="1502">
        <v>127</v>
      </c>
      <c r="F197" s="1503">
        <v>33</v>
      </c>
      <c r="G197" s="2521">
        <f t="shared" si="16"/>
        <v>0.25984251968503935</v>
      </c>
      <c r="H197" s="1504">
        <v>198</v>
      </c>
      <c r="I197" s="1503">
        <v>34</v>
      </c>
      <c r="J197" s="2517">
        <f t="shared" si="17"/>
        <v>0.17171717171717171</v>
      </c>
      <c r="K197" s="1502">
        <v>165</v>
      </c>
      <c r="L197" s="1503">
        <v>46</v>
      </c>
      <c r="M197" s="2513">
        <f t="shared" si="18"/>
        <v>0.27878787878787881</v>
      </c>
      <c r="N197" s="1504">
        <v>225</v>
      </c>
      <c r="O197" s="1503">
        <v>37</v>
      </c>
      <c r="P197" s="2517">
        <f t="shared" si="19"/>
        <v>0.16444444444444445</v>
      </c>
      <c r="Q197" s="1502">
        <v>124</v>
      </c>
      <c r="R197" s="1503">
        <v>33</v>
      </c>
      <c r="S197" s="2513">
        <f t="shared" si="20"/>
        <v>0.2661290322580645</v>
      </c>
      <c r="T197" s="1504">
        <v>240</v>
      </c>
      <c r="U197" s="1503">
        <v>37</v>
      </c>
      <c r="V197" s="2517">
        <f t="shared" si="21"/>
        <v>0.15416666666666667</v>
      </c>
      <c r="W197" s="1502">
        <v>144</v>
      </c>
      <c r="X197" s="1503">
        <v>33</v>
      </c>
      <c r="Y197" s="2513">
        <f t="shared" si="22"/>
        <v>0.22916666666666666</v>
      </c>
      <c r="Z197" s="1504">
        <v>220</v>
      </c>
      <c r="AA197" s="1503">
        <v>51</v>
      </c>
      <c r="AB197" s="2509">
        <f t="shared" si="23"/>
        <v>0.23181818181818181</v>
      </c>
      <c r="AC197" s="1507"/>
    </row>
    <row r="198" spans="1:29" s="1516" customFormat="1">
      <c r="A198" s="1508" t="s">
        <v>1896</v>
      </c>
      <c r="B198" s="4041"/>
      <c r="C198" s="4038"/>
      <c r="D198" s="1506">
        <v>9</v>
      </c>
      <c r="E198" s="1502">
        <v>177</v>
      </c>
      <c r="F198" s="1503">
        <v>52</v>
      </c>
      <c r="G198" s="2521">
        <f t="shared" si="16"/>
        <v>0.29378531073446329</v>
      </c>
      <c r="H198" s="1504">
        <v>293</v>
      </c>
      <c r="I198" s="1503">
        <v>58</v>
      </c>
      <c r="J198" s="2517">
        <f t="shared" si="17"/>
        <v>0.19795221843003413</v>
      </c>
      <c r="K198" s="1502">
        <v>161</v>
      </c>
      <c r="L198" s="1503">
        <v>43</v>
      </c>
      <c r="M198" s="2513">
        <f t="shared" si="18"/>
        <v>0.26708074534161491</v>
      </c>
      <c r="N198" s="1504">
        <v>221</v>
      </c>
      <c r="O198" s="1503">
        <v>41</v>
      </c>
      <c r="P198" s="2517">
        <f t="shared" si="19"/>
        <v>0.18552036199095023</v>
      </c>
      <c r="Q198" s="1502">
        <v>179</v>
      </c>
      <c r="R198" s="1503">
        <v>54</v>
      </c>
      <c r="S198" s="2513">
        <f t="shared" si="20"/>
        <v>0.3016759776536313</v>
      </c>
      <c r="T198" s="1504">
        <v>267</v>
      </c>
      <c r="U198" s="1503">
        <v>54</v>
      </c>
      <c r="V198" s="2517">
        <f t="shared" si="21"/>
        <v>0.20224719101123595</v>
      </c>
      <c r="W198" s="1502">
        <v>160</v>
      </c>
      <c r="X198" s="1503">
        <v>47</v>
      </c>
      <c r="Y198" s="2513">
        <f t="shared" si="22"/>
        <v>0.29375000000000001</v>
      </c>
      <c r="Z198" s="1504">
        <v>294</v>
      </c>
      <c r="AA198" s="1503">
        <v>82</v>
      </c>
      <c r="AB198" s="2509">
        <f t="shared" si="23"/>
        <v>0.27891156462585032</v>
      </c>
      <c r="AC198" s="1507"/>
    </row>
    <row r="199" spans="1:29" s="1516" customFormat="1">
      <c r="A199" s="1508" t="s">
        <v>1896</v>
      </c>
      <c r="B199" s="4041"/>
      <c r="C199" s="4038"/>
      <c r="D199" s="1506">
        <v>10</v>
      </c>
      <c r="E199" s="1502">
        <v>145</v>
      </c>
      <c r="F199" s="1503">
        <v>39</v>
      </c>
      <c r="G199" s="2521">
        <f t="shared" si="16"/>
        <v>0.26896551724137929</v>
      </c>
      <c r="H199" s="1504">
        <v>261</v>
      </c>
      <c r="I199" s="1503">
        <v>83</v>
      </c>
      <c r="J199" s="2517">
        <f t="shared" si="17"/>
        <v>0.31800766283524906</v>
      </c>
      <c r="K199" s="1502">
        <v>161</v>
      </c>
      <c r="L199" s="1503">
        <v>53</v>
      </c>
      <c r="M199" s="2513">
        <f t="shared" si="18"/>
        <v>0.32919254658385094</v>
      </c>
      <c r="N199" s="1504">
        <v>291</v>
      </c>
      <c r="O199" s="1503">
        <v>68</v>
      </c>
      <c r="P199" s="2517">
        <f t="shared" si="19"/>
        <v>0.23367697594501718</v>
      </c>
      <c r="Q199" s="1502">
        <v>147</v>
      </c>
      <c r="R199" s="1503">
        <v>48</v>
      </c>
      <c r="S199" s="2513">
        <f t="shared" si="20"/>
        <v>0.32653061224489793</v>
      </c>
      <c r="T199" s="1504">
        <v>253</v>
      </c>
      <c r="U199" s="1503">
        <v>53</v>
      </c>
      <c r="V199" s="2517">
        <f t="shared" si="21"/>
        <v>0.20948616600790515</v>
      </c>
      <c r="W199" s="1502">
        <v>174</v>
      </c>
      <c r="X199" s="1503">
        <v>66</v>
      </c>
      <c r="Y199" s="2513">
        <f t="shared" si="22"/>
        <v>0.37931034482758619</v>
      </c>
      <c r="Z199" s="1504">
        <v>248</v>
      </c>
      <c r="AA199" s="1503">
        <v>66</v>
      </c>
      <c r="AB199" s="2509">
        <f t="shared" si="23"/>
        <v>0.2661290322580645</v>
      </c>
      <c r="AC199" s="1507"/>
    </row>
    <row r="200" spans="1:29" s="1516" customFormat="1">
      <c r="A200" s="1508" t="s">
        <v>1896</v>
      </c>
      <c r="B200" s="4041"/>
      <c r="C200" s="4038"/>
      <c r="D200" s="1506">
        <v>11</v>
      </c>
      <c r="E200" s="1502">
        <v>123</v>
      </c>
      <c r="F200" s="1503">
        <v>50</v>
      </c>
      <c r="G200" s="2521">
        <f t="shared" ref="G200:G201" si="24">F200/E200</f>
        <v>0.4065040650406504</v>
      </c>
      <c r="H200" s="1504">
        <v>233</v>
      </c>
      <c r="I200" s="1503">
        <v>56</v>
      </c>
      <c r="J200" s="2517">
        <f t="shared" ref="J200:J201" si="25">I200/H200</f>
        <v>0.24034334763948498</v>
      </c>
      <c r="K200" s="1502">
        <v>134</v>
      </c>
      <c r="L200" s="1503">
        <v>42</v>
      </c>
      <c r="M200" s="2513">
        <f t="shared" ref="M200:M201" si="26">L200/K200</f>
        <v>0.31343283582089554</v>
      </c>
      <c r="N200" s="1504">
        <v>245</v>
      </c>
      <c r="O200" s="1503">
        <v>77</v>
      </c>
      <c r="P200" s="2517">
        <f t="shared" ref="P200:P201" si="27">O200/N200</f>
        <v>0.31428571428571428</v>
      </c>
      <c r="Q200" s="1502">
        <v>136</v>
      </c>
      <c r="R200" s="1503">
        <v>39</v>
      </c>
      <c r="S200" s="2513">
        <f t="shared" ref="S200:S201" si="28">R200/Q200</f>
        <v>0.28676470588235292</v>
      </c>
      <c r="T200" s="1504">
        <v>270</v>
      </c>
      <c r="U200" s="1503">
        <v>66</v>
      </c>
      <c r="V200" s="2517">
        <f t="shared" ref="V200:V201" si="29">U200/T200</f>
        <v>0.24444444444444444</v>
      </c>
      <c r="W200" s="1502">
        <v>130</v>
      </c>
      <c r="X200" s="1503">
        <v>56</v>
      </c>
      <c r="Y200" s="2513">
        <f t="shared" ref="Y200:Y201" si="30">X200/W200</f>
        <v>0.43076923076923079</v>
      </c>
      <c r="Z200" s="1504">
        <v>233</v>
      </c>
      <c r="AA200" s="1503">
        <v>60</v>
      </c>
      <c r="AB200" s="2509">
        <f t="shared" ref="AB200:AB201" si="31">AA200/Z200</f>
        <v>0.25751072961373389</v>
      </c>
      <c r="AC200" s="1507"/>
    </row>
    <row r="201" spans="1:29" s="1516" customFormat="1">
      <c r="A201" s="1508" t="s">
        <v>1896</v>
      </c>
      <c r="B201" s="4042"/>
      <c r="C201" s="4039"/>
      <c r="D201" s="1506">
        <v>12</v>
      </c>
      <c r="E201" s="1520">
        <v>131</v>
      </c>
      <c r="F201" s="1521">
        <v>31</v>
      </c>
      <c r="G201" s="2523">
        <f t="shared" si="24"/>
        <v>0.23664122137404581</v>
      </c>
      <c r="H201" s="1522">
        <v>234</v>
      </c>
      <c r="I201" s="1521">
        <v>37</v>
      </c>
      <c r="J201" s="2519">
        <f t="shared" si="25"/>
        <v>0.15811965811965811</v>
      </c>
      <c r="K201" s="1520">
        <v>99</v>
      </c>
      <c r="L201" s="1521">
        <v>32</v>
      </c>
      <c r="M201" s="2515">
        <f t="shared" si="26"/>
        <v>0.32323232323232326</v>
      </c>
      <c r="N201" s="1522">
        <v>211</v>
      </c>
      <c r="O201" s="1521">
        <v>53</v>
      </c>
      <c r="P201" s="2519">
        <f t="shared" si="27"/>
        <v>0.25118483412322273</v>
      </c>
      <c r="Q201" s="1520">
        <v>122</v>
      </c>
      <c r="R201" s="1521">
        <v>39</v>
      </c>
      <c r="S201" s="2515">
        <f t="shared" si="28"/>
        <v>0.31967213114754101</v>
      </c>
      <c r="T201" s="1522">
        <v>213</v>
      </c>
      <c r="U201" s="1521">
        <v>49</v>
      </c>
      <c r="V201" s="2519">
        <f t="shared" si="29"/>
        <v>0.2300469483568075</v>
      </c>
      <c r="W201" s="1520">
        <v>132</v>
      </c>
      <c r="X201" s="1521">
        <v>46</v>
      </c>
      <c r="Y201" s="2515">
        <f t="shared" si="30"/>
        <v>0.34848484848484851</v>
      </c>
      <c r="Z201" s="1522">
        <v>248</v>
      </c>
      <c r="AA201" s="1521">
        <v>62</v>
      </c>
      <c r="AB201" s="2511">
        <f t="shared" si="31"/>
        <v>0.25</v>
      </c>
      <c r="AC201" s="1507"/>
    </row>
    <row r="203" spans="1:29">
      <c r="A203" s="4043" t="s">
        <v>1898</v>
      </c>
      <c r="B203" s="4043"/>
      <c r="C203" s="4043"/>
      <c r="D203" s="4043"/>
      <c r="E203" s="4043"/>
      <c r="F203" s="4043"/>
      <c r="G203" s="4043"/>
      <c r="H203" s="4043"/>
      <c r="I203" s="4043"/>
      <c r="J203" s="4043"/>
      <c r="K203" s="4043"/>
      <c r="L203" s="4043"/>
      <c r="M203" s="4043"/>
    </row>
  </sheetData>
  <mergeCells count="48">
    <mergeCell ref="B176:B201"/>
    <mergeCell ref="C176:C188"/>
    <mergeCell ref="C189:C201"/>
    <mergeCell ref="A203:M203"/>
    <mergeCell ref="B124:B162"/>
    <mergeCell ref="C124:C136"/>
    <mergeCell ref="C137:C149"/>
    <mergeCell ref="C150:C162"/>
    <mergeCell ref="B163:B175"/>
    <mergeCell ref="C163:C175"/>
    <mergeCell ref="B59:B97"/>
    <mergeCell ref="C59:C71"/>
    <mergeCell ref="C72:C84"/>
    <mergeCell ref="C85:C97"/>
    <mergeCell ref="B98:B123"/>
    <mergeCell ref="C98:C110"/>
    <mergeCell ref="C111:C123"/>
    <mergeCell ref="B7:B32"/>
    <mergeCell ref="C7:C19"/>
    <mergeCell ref="C20:C32"/>
    <mergeCell ref="B33:B58"/>
    <mergeCell ref="C33:C45"/>
    <mergeCell ref="C46:C58"/>
    <mergeCell ref="U5:V5"/>
    <mergeCell ref="X5:Y5"/>
    <mergeCell ref="AA5:AB5"/>
    <mergeCell ref="H4:J4"/>
    <mergeCell ref="K4:M4"/>
    <mergeCell ref="N4:P4"/>
    <mergeCell ref="Q4:S4"/>
    <mergeCell ref="T4:V4"/>
    <mergeCell ref="W4:Y4"/>
    <mergeCell ref="A1:AB1"/>
    <mergeCell ref="A3:A6"/>
    <mergeCell ref="B3:B6"/>
    <mergeCell ref="C3:C6"/>
    <mergeCell ref="D3:D6"/>
    <mergeCell ref="E3:J3"/>
    <mergeCell ref="K3:P3"/>
    <mergeCell ref="Q3:V3"/>
    <mergeCell ref="W3:AB3"/>
    <mergeCell ref="E4:G4"/>
    <mergeCell ref="Z4:AB4"/>
    <mergeCell ref="F5:G5"/>
    <mergeCell ref="I5:J5"/>
    <mergeCell ref="L5:M5"/>
    <mergeCell ref="O5:P5"/>
    <mergeCell ref="R5:S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1AC44-0731-4513-9AB0-EEF1DD3F65B6}">
  <dimension ref="A1:T47"/>
  <sheetViews>
    <sheetView workbookViewId="0">
      <selection sqref="A1:S1"/>
    </sheetView>
  </sheetViews>
  <sheetFormatPr defaultColWidth="8.33203125" defaultRowHeight="14"/>
  <cols>
    <col min="1" max="1" width="11.33203125" style="557" customWidth="1"/>
    <col min="2" max="19" width="10.75" style="342" customWidth="1"/>
    <col min="20" max="20" width="8.33203125" style="793"/>
    <col min="21" max="16384" width="8.33203125" style="342"/>
  </cols>
  <sheetData>
    <row r="1" spans="1:20" ht="25">
      <c r="A1" s="4045" t="s">
        <v>4548</v>
      </c>
      <c r="B1" s="4045"/>
      <c r="C1" s="4045"/>
      <c r="D1" s="4045"/>
      <c r="E1" s="4045"/>
      <c r="F1" s="4045"/>
      <c r="G1" s="4045"/>
      <c r="H1" s="4045"/>
      <c r="I1" s="4045"/>
      <c r="J1" s="4045"/>
      <c r="K1" s="4045"/>
      <c r="L1" s="4045"/>
      <c r="M1" s="4045"/>
      <c r="N1" s="4045"/>
      <c r="O1" s="4045"/>
      <c r="P1" s="4045"/>
      <c r="Q1" s="4045"/>
      <c r="R1" s="4045"/>
      <c r="S1" s="4045"/>
      <c r="T1" s="1524"/>
    </row>
    <row r="3" spans="1:20" ht="17.5">
      <c r="A3" s="4014" t="s">
        <v>105</v>
      </c>
      <c r="B3" s="4016" t="s">
        <v>1899</v>
      </c>
      <c r="C3" s="4017"/>
      <c r="D3" s="4017"/>
      <c r="E3" s="4016" t="s">
        <v>1900</v>
      </c>
      <c r="F3" s="4017"/>
      <c r="G3" s="4017"/>
      <c r="H3" s="4016" t="s">
        <v>1893</v>
      </c>
      <c r="I3" s="4017"/>
      <c r="J3" s="4017"/>
      <c r="K3" s="4016" t="s">
        <v>1271</v>
      </c>
      <c r="L3" s="4017"/>
      <c r="M3" s="4017"/>
      <c r="N3" s="4016" t="s">
        <v>1272</v>
      </c>
      <c r="O3" s="4017"/>
      <c r="P3" s="4017"/>
      <c r="Q3" s="4016" t="s">
        <v>1273</v>
      </c>
      <c r="R3" s="4017"/>
      <c r="S3" s="4018"/>
      <c r="T3" s="495"/>
    </row>
    <row r="4" spans="1:20" ht="27.5">
      <c r="A4" s="4014"/>
      <c r="B4" s="1489" t="s">
        <v>67</v>
      </c>
      <c r="C4" s="4020" t="s">
        <v>141</v>
      </c>
      <c r="D4" s="4021"/>
      <c r="E4" s="1489" t="s">
        <v>67</v>
      </c>
      <c r="F4" s="4020" t="s">
        <v>141</v>
      </c>
      <c r="G4" s="4021"/>
      <c r="H4" s="1489" t="s">
        <v>67</v>
      </c>
      <c r="I4" s="4019" t="s">
        <v>141</v>
      </c>
      <c r="J4" s="4021"/>
      <c r="K4" s="1489" t="s">
        <v>67</v>
      </c>
      <c r="L4" s="4020" t="s">
        <v>141</v>
      </c>
      <c r="M4" s="4021"/>
      <c r="N4" s="1489" t="s">
        <v>67</v>
      </c>
      <c r="O4" s="4020" t="s">
        <v>141</v>
      </c>
      <c r="P4" s="4021"/>
      <c r="Q4" s="1489" t="s">
        <v>67</v>
      </c>
      <c r="R4" s="4020" t="s">
        <v>141</v>
      </c>
      <c r="S4" s="4023"/>
      <c r="T4" s="507"/>
    </row>
    <row r="5" spans="1:20" ht="17.5">
      <c r="A5" s="4014"/>
      <c r="B5" s="2834" t="s">
        <v>98</v>
      </c>
      <c r="C5" s="2835" t="s">
        <v>98</v>
      </c>
      <c r="D5" s="2836" t="s">
        <v>14</v>
      </c>
      <c r="E5" s="2834" t="s">
        <v>98</v>
      </c>
      <c r="F5" s="2835" t="s">
        <v>98</v>
      </c>
      <c r="G5" s="2836" t="s">
        <v>14</v>
      </c>
      <c r="H5" s="2834" t="s">
        <v>98</v>
      </c>
      <c r="I5" s="2835" t="s">
        <v>98</v>
      </c>
      <c r="J5" s="2836" t="s">
        <v>14</v>
      </c>
      <c r="K5" s="2834" t="s">
        <v>98</v>
      </c>
      <c r="L5" s="2835" t="s">
        <v>98</v>
      </c>
      <c r="M5" s="2836" t="s">
        <v>14</v>
      </c>
      <c r="N5" s="2834" t="s">
        <v>98</v>
      </c>
      <c r="O5" s="2835" t="s">
        <v>98</v>
      </c>
      <c r="P5" s="2836" t="s">
        <v>14</v>
      </c>
      <c r="Q5" s="2834" t="s">
        <v>98</v>
      </c>
      <c r="R5" s="2835" t="s">
        <v>98</v>
      </c>
      <c r="S5" s="2837" t="s">
        <v>14</v>
      </c>
      <c r="T5" s="495"/>
    </row>
    <row r="6" spans="1:20">
      <c r="A6" s="1501" t="s">
        <v>107</v>
      </c>
      <c r="B6" s="1529">
        <v>65</v>
      </c>
      <c r="C6" s="1530">
        <v>18</v>
      </c>
      <c r="D6" s="2538">
        <f>C6/B6</f>
        <v>0.27692307692307694</v>
      </c>
      <c r="E6" s="1529">
        <v>72</v>
      </c>
      <c r="F6" s="1530">
        <v>31</v>
      </c>
      <c r="G6" s="2533">
        <f>F6/E6</f>
        <v>0.43055555555555558</v>
      </c>
      <c r="H6" s="1529">
        <v>34</v>
      </c>
      <c r="I6" s="1531">
        <v>9</v>
      </c>
      <c r="J6" s="2528">
        <f>I6/H6</f>
        <v>0.26470588235294118</v>
      </c>
      <c r="K6" s="1529">
        <v>33</v>
      </c>
      <c r="L6" s="1531">
        <v>7</v>
      </c>
      <c r="M6" s="2528">
        <f>L6/K6</f>
        <v>0.21212121212121213</v>
      </c>
      <c r="N6" s="1529">
        <v>55</v>
      </c>
      <c r="O6" s="1531">
        <v>15</v>
      </c>
      <c r="P6" s="2528">
        <f>O6/N6</f>
        <v>0.27272727272727271</v>
      </c>
      <c r="Q6" s="1529">
        <v>43</v>
      </c>
      <c r="R6" s="1531">
        <v>17</v>
      </c>
      <c r="S6" s="2524">
        <f>R6/Q6</f>
        <v>0.39534883720930231</v>
      </c>
    </row>
    <row r="7" spans="1:20">
      <c r="A7" s="1532">
        <v>1</v>
      </c>
      <c r="B7" s="1533">
        <v>91</v>
      </c>
      <c r="C7" s="1534">
        <v>38</v>
      </c>
      <c r="D7" s="2525">
        <f t="shared" ref="D7:D19" si="0">C7/B7</f>
        <v>0.4175824175824176</v>
      </c>
      <c r="E7" s="1533">
        <v>97</v>
      </c>
      <c r="F7" s="1534">
        <v>29</v>
      </c>
      <c r="G7" s="2534">
        <f t="shared" ref="G7:G19" si="1">F7/E7</f>
        <v>0.29896907216494845</v>
      </c>
      <c r="H7" s="1533">
        <v>52</v>
      </c>
      <c r="I7" s="1534">
        <v>21</v>
      </c>
      <c r="J7" s="2529">
        <f t="shared" ref="J7:J19" si="2">I7/H7</f>
        <v>0.40384615384615385</v>
      </c>
      <c r="K7" s="1533">
        <v>49</v>
      </c>
      <c r="L7" s="1534">
        <v>16</v>
      </c>
      <c r="M7" s="2529">
        <f t="shared" ref="M7:M19" si="3">L7/K7</f>
        <v>0.32653061224489793</v>
      </c>
      <c r="N7" s="1533">
        <v>66</v>
      </c>
      <c r="O7" s="1534">
        <v>22</v>
      </c>
      <c r="P7" s="2529">
        <f t="shared" ref="P7:P19" si="4">O7/N7</f>
        <v>0.33333333333333331</v>
      </c>
      <c r="Q7" s="1533">
        <v>70</v>
      </c>
      <c r="R7" s="1534">
        <v>24</v>
      </c>
      <c r="S7" s="2525">
        <f t="shared" ref="S7:S19" si="5">R7/Q7</f>
        <v>0.34285714285714286</v>
      </c>
    </row>
    <row r="8" spans="1:20">
      <c r="A8" s="1501">
        <v>2</v>
      </c>
      <c r="B8" s="1535">
        <v>115</v>
      </c>
      <c r="C8" s="1536">
        <v>54</v>
      </c>
      <c r="D8" s="2524">
        <f t="shared" si="0"/>
        <v>0.46956521739130436</v>
      </c>
      <c r="E8" s="1535">
        <v>142</v>
      </c>
      <c r="F8" s="1536">
        <v>60</v>
      </c>
      <c r="G8" s="2535">
        <f t="shared" si="1"/>
        <v>0.42253521126760563</v>
      </c>
      <c r="H8" s="1535">
        <v>126</v>
      </c>
      <c r="I8" s="1536">
        <v>48</v>
      </c>
      <c r="J8" s="2530">
        <f t="shared" si="2"/>
        <v>0.38095238095238093</v>
      </c>
      <c r="K8" s="1535">
        <v>114</v>
      </c>
      <c r="L8" s="1536">
        <v>52</v>
      </c>
      <c r="M8" s="2530">
        <f t="shared" si="3"/>
        <v>0.45614035087719296</v>
      </c>
      <c r="N8" s="1535">
        <v>79</v>
      </c>
      <c r="O8" s="1536">
        <v>33</v>
      </c>
      <c r="P8" s="2530">
        <f t="shared" si="4"/>
        <v>0.41772151898734178</v>
      </c>
      <c r="Q8" s="1535">
        <v>106</v>
      </c>
      <c r="R8" s="1536">
        <v>40</v>
      </c>
      <c r="S8" s="2524">
        <f t="shared" si="5"/>
        <v>0.37735849056603776</v>
      </c>
    </row>
    <row r="9" spans="1:20">
      <c r="A9" s="1532">
        <v>3</v>
      </c>
      <c r="B9" s="1533">
        <v>194</v>
      </c>
      <c r="C9" s="1534">
        <v>95</v>
      </c>
      <c r="D9" s="2525">
        <f t="shared" si="0"/>
        <v>0.48969072164948452</v>
      </c>
      <c r="E9" s="1533">
        <v>164</v>
      </c>
      <c r="F9" s="1534">
        <v>82</v>
      </c>
      <c r="G9" s="2534">
        <f t="shared" si="1"/>
        <v>0.5</v>
      </c>
      <c r="H9" s="1533">
        <v>165</v>
      </c>
      <c r="I9" s="1534">
        <v>72</v>
      </c>
      <c r="J9" s="2529">
        <f t="shared" si="2"/>
        <v>0.43636363636363634</v>
      </c>
      <c r="K9" s="1533">
        <v>168</v>
      </c>
      <c r="L9" s="1534">
        <v>60</v>
      </c>
      <c r="M9" s="2529">
        <f t="shared" si="3"/>
        <v>0.35714285714285715</v>
      </c>
      <c r="N9" s="1533">
        <v>178</v>
      </c>
      <c r="O9" s="1534">
        <v>63</v>
      </c>
      <c r="P9" s="2529">
        <f t="shared" si="4"/>
        <v>0.3539325842696629</v>
      </c>
      <c r="Q9" s="1533">
        <v>133</v>
      </c>
      <c r="R9" s="1534">
        <v>46</v>
      </c>
      <c r="S9" s="2525">
        <f t="shared" si="5"/>
        <v>0.34586466165413532</v>
      </c>
    </row>
    <row r="10" spans="1:20">
      <c r="A10" s="1537">
        <v>4</v>
      </c>
      <c r="B10" s="1535">
        <v>277</v>
      </c>
      <c r="C10" s="1536">
        <v>113</v>
      </c>
      <c r="D10" s="2524">
        <f t="shared" si="0"/>
        <v>0.40794223826714804</v>
      </c>
      <c r="E10" s="1535">
        <v>200</v>
      </c>
      <c r="F10" s="1536">
        <v>92</v>
      </c>
      <c r="G10" s="2535">
        <f t="shared" si="1"/>
        <v>0.46</v>
      </c>
      <c r="H10" s="1535">
        <v>241</v>
      </c>
      <c r="I10" s="1536">
        <v>102</v>
      </c>
      <c r="J10" s="2530">
        <f t="shared" si="2"/>
        <v>0.42323651452282157</v>
      </c>
      <c r="K10" s="1535">
        <v>248</v>
      </c>
      <c r="L10" s="1536">
        <v>113</v>
      </c>
      <c r="M10" s="2530">
        <f t="shared" si="3"/>
        <v>0.45564516129032256</v>
      </c>
      <c r="N10" s="1535">
        <v>221</v>
      </c>
      <c r="O10" s="1536">
        <v>85</v>
      </c>
      <c r="P10" s="2530">
        <f t="shared" si="4"/>
        <v>0.38461538461538464</v>
      </c>
      <c r="Q10" s="1535">
        <v>251</v>
      </c>
      <c r="R10" s="1536">
        <v>98</v>
      </c>
      <c r="S10" s="2524">
        <f t="shared" si="5"/>
        <v>0.39043824701195218</v>
      </c>
    </row>
    <row r="11" spans="1:20">
      <c r="A11" s="1532">
        <v>5</v>
      </c>
      <c r="B11" s="1533">
        <v>357</v>
      </c>
      <c r="C11" s="1534">
        <v>155</v>
      </c>
      <c r="D11" s="2525">
        <f t="shared" si="0"/>
        <v>0.43417366946778713</v>
      </c>
      <c r="E11" s="1533">
        <v>359</v>
      </c>
      <c r="F11" s="1534">
        <v>159</v>
      </c>
      <c r="G11" s="2534">
        <f t="shared" si="1"/>
        <v>0.44289693593314761</v>
      </c>
      <c r="H11" s="1533">
        <v>302</v>
      </c>
      <c r="I11" s="1534">
        <v>142</v>
      </c>
      <c r="J11" s="2529">
        <f t="shared" si="2"/>
        <v>0.47019867549668876</v>
      </c>
      <c r="K11" s="1533">
        <v>334</v>
      </c>
      <c r="L11" s="1534">
        <v>152</v>
      </c>
      <c r="M11" s="2529">
        <f t="shared" si="3"/>
        <v>0.45508982035928142</v>
      </c>
      <c r="N11" s="1533">
        <v>350</v>
      </c>
      <c r="O11" s="1534">
        <v>152</v>
      </c>
      <c r="P11" s="2529">
        <f t="shared" si="4"/>
        <v>0.43428571428571427</v>
      </c>
      <c r="Q11" s="1533">
        <v>387</v>
      </c>
      <c r="R11" s="1534">
        <v>155</v>
      </c>
      <c r="S11" s="2525">
        <f t="shared" si="5"/>
        <v>0.4005167958656331</v>
      </c>
    </row>
    <row r="12" spans="1:20">
      <c r="A12" s="1537">
        <v>6</v>
      </c>
      <c r="B12" s="1535">
        <v>772</v>
      </c>
      <c r="C12" s="1536">
        <v>276</v>
      </c>
      <c r="D12" s="2524">
        <f t="shared" si="0"/>
        <v>0.35751295336787564</v>
      </c>
      <c r="E12" s="1535">
        <v>893</v>
      </c>
      <c r="F12" s="1536">
        <v>337</v>
      </c>
      <c r="G12" s="2535">
        <f t="shared" si="1"/>
        <v>0.37737961926091823</v>
      </c>
      <c r="H12" s="1535">
        <v>839</v>
      </c>
      <c r="I12" s="1536">
        <v>317</v>
      </c>
      <c r="J12" s="2530">
        <f t="shared" si="2"/>
        <v>0.37783075089392132</v>
      </c>
      <c r="K12" s="1535">
        <v>753</v>
      </c>
      <c r="L12" s="1536">
        <v>348</v>
      </c>
      <c r="M12" s="2530">
        <f t="shared" si="3"/>
        <v>0.46215139442231074</v>
      </c>
      <c r="N12" s="1535">
        <v>796</v>
      </c>
      <c r="O12" s="1536">
        <v>323</v>
      </c>
      <c r="P12" s="2530">
        <f t="shared" si="4"/>
        <v>0.40577889447236182</v>
      </c>
      <c r="Q12" s="1535">
        <v>911</v>
      </c>
      <c r="R12" s="1536">
        <v>352</v>
      </c>
      <c r="S12" s="2524">
        <f t="shared" si="5"/>
        <v>0.38638858397365533</v>
      </c>
    </row>
    <row r="13" spans="1:20">
      <c r="A13" s="1532">
        <v>7</v>
      </c>
      <c r="B13" s="1533">
        <v>1426</v>
      </c>
      <c r="C13" s="1534">
        <v>528</v>
      </c>
      <c r="D13" s="2525">
        <f t="shared" si="0"/>
        <v>0.3702664796633941</v>
      </c>
      <c r="E13" s="1533">
        <v>1206</v>
      </c>
      <c r="F13" s="1534">
        <v>445</v>
      </c>
      <c r="G13" s="2534">
        <f t="shared" si="1"/>
        <v>0.36898839137645106</v>
      </c>
      <c r="H13" s="1533">
        <v>1441</v>
      </c>
      <c r="I13" s="1534">
        <v>572</v>
      </c>
      <c r="J13" s="2529">
        <f t="shared" si="2"/>
        <v>0.39694656488549618</v>
      </c>
      <c r="K13" s="1533">
        <v>1336</v>
      </c>
      <c r="L13" s="1534">
        <v>556</v>
      </c>
      <c r="M13" s="2529">
        <f t="shared" si="3"/>
        <v>0.41616766467065869</v>
      </c>
      <c r="N13" s="1533">
        <v>1249</v>
      </c>
      <c r="O13" s="1534">
        <v>575</v>
      </c>
      <c r="P13" s="2529">
        <f t="shared" si="4"/>
        <v>0.46036829463570855</v>
      </c>
      <c r="Q13" s="1533">
        <v>1434</v>
      </c>
      <c r="R13" s="1534">
        <v>581</v>
      </c>
      <c r="S13" s="2525">
        <f t="shared" si="5"/>
        <v>0.40516039051603903</v>
      </c>
    </row>
    <row r="14" spans="1:20">
      <c r="A14" s="1537">
        <v>8</v>
      </c>
      <c r="B14" s="1535">
        <v>1500</v>
      </c>
      <c r="C14" s="1536">
        <v>619</v>
      </c>
      <c r="D14" s="2524">
        <f t="shared" si="0"/>
        <v>0.41266666666666668</v>
      </c>
      <c r="E14" s="1535">
        <v>1228</v>
      </c>
      <c r="F14" s="1536">
        <v>487</v>
      </c>
      <c r="G14" s="2535">
        <f t="shared" si="1"/>
        <v>0.3965798045602606</v>
      </c>
      <c r="H14" s="1535">
        <v>1244</v>
      </c>
      <c r="I14" s="1536">
        <v>523</v>
      </c>
      <c r="J14" s="2530">
        <f t="shared" si="2"/>
        <v>0.42041800643086819</v>
      </c>
      <c r="K14" s="1535">
        <v>1228</v>
      </c>
      <c r="L14" s="1536">
        <v>505</v>
      </c>
      <c r="M14" s="2530">
        <f t="shared" si="3"/>
        <v>0.41123778501628666</v>
      </c>
      <c r="N14" s="1535">
        <v>1119</v>
      </c>
      <c r="O14" s="1536">
        <v>479</v>
      </c>
      <c r="P14" s="2530">
        <f t="shared" si="4"/>
        <v>0.4280607685433423</v>
      </c>
      <c r="Q14" s="1535">
        <v>1300</v>
      </c>
      <c r="R14" s="1536">
        <v>531</v>
      </c>
      <c r="S14" s="2524">
        <f t="shared" si="5"/>
        <v>0.40846153846153849</v>
      </c>
    </row>
    <row r="15" spans="1:20">
      <c r="A15" s="1532">
        <v>9</v>
      </c>
      <c r="B15" s="1533">
        <v>1763</v>
      </c>
      <c r="C15" s="1534">
        <v>696</v>
      </c>
      <c r="D15" s="2525">
        <f t="shared" si="0"/>
        <v>0.39478162223482699</v>
      </c>
      <c r="E15" s="1533">
        <v>1446</v>
      </c>
      <c r="F15" s="1534">
        <v>635</v>
      </c>
      <c r="G15" s="2534">
        <f t="shared" si="1"/>
        <v>0.43914246196403872</v>
      </c>
      <c r="H15" s="1533">
        <v>1382</v>
      </c>
      <c r="I15" s="1534">
        <v>620</v>
      </c>
      <c r="J15" s="2529">
        <f t="shared" si="2"/>
        <v>0.44862518089725034</v>
      </c>
      <c r="K15" s="1533">
        <v>1241</v>
      </c>
      <c r="L15" s="1534">
        <v>510</v>
      </c>
      <c r="M15" s="2529">
        <f t="shared" si="3"/>
        <v>0.41095890410958902</v>
      </c>
      <c r="N15" s="1533">
        <v>1186</v>
      </c>
      <c r="O15" s="1534">
        <v>526</v>
      </c>
      <c r="P15" s="2529">
        <f t="shared" si="4"/>
        <v>0.44350758853288363</v>
      </c>
      <c r="Q15" s="1533">
        <v>1191</v>
      </c>
      <c r="R15" s="1534">
        <v>525</v>
      </c>
      <c r="S15" s="2525">
        <f t="shared" si="5"/>
        <v>0.44080604534005036</v>
      </c>
    </row>
    <row r="16" spans="1:20">
      <c r="A16" s="1537">
        <v>10</v>
      </c>
      <c r="B16" s="1535">
        <v>1184</v>
      </c>
      <c r="C16" s="1536">
        <v>512</v>
      </c>
      <c r="D16" s="2524">
        <f t="shared" si="0"/>
        <v>0.43243243243243246</v>
      </c>
      <c r="E16" s="1535">
        <v>914</v>
      </c>
      <c r="F16" s="1536">
        <v>406</v>
      </c>
      <c r="G16" s="2535">
        <f t="shared" si="1"/>
        <v>0.44420131291028447</v>
      </c>
      <c r="H16" s="1535">
        <v>1068</v>
      </c>
      <c r="I16" s="1536">
        <v>462</v>
      </c>
      <c r="J16" s="2530">
        <f t="shared" si="2"/>
        <v>0.43258426966292135</v>
      </c>
      <c r="K16" s="1535">
        <v>946</v>
      </c>
      <c r="L16" s="1536">
        <v>408</v>
      </c>
      <c r="M16" s="2530">
        <f t="shared" si="3"/>
        <v>0.43128964059196617</v>
      </c>
      <c r="N16" s="1535">
        <v>748</v>
      </c>
      <c r="O16" s="1536">
        <v>317</v>
      </c>
      <c r="P16" s="2530">
        <f t="shared" si="4"/>
        <v>0.42379679144385024</v>
      </c>
      <c r="Q16" s="1535">
        <v>780</v>
      </c>
      <c r="R16" s="1536">
        <v>340</v>
      </c>
      <c r="S16" s="2524">
        <f t="shared" si="5"/>
        <v>0.4358974358974359</v>
      </c>
    </row>
    <row r="17" spans="1:19">
      <c r="A17" s="1532">
        <v>11</v>
      </c>
      <c r="B17" s="1533">
        <v>902</v>
      </c>
      <c r="C17" s="1534">
        <v>363</v>
      </c>
      <c r="D17" s="2525">
        <f t="shared" si="0"/>
        <v>0.40243902439024393</v>
      </c>
      <c r="E17" s="1533">
        <v>663</v>
      </c>
      <c r="F17" s="1534">
        <v>278</v>
      </c>
      <c r="G17" s="2534">
        <f t="shared" si="1"/>
        <v>0.41930618401206637</v>
      </c>
      <c r="H17" s="1533">
        <v>741</v>
      </c>
      <c r="I17" s="1534">
        <v>334</v>
      </c>
      <c r="J17" s="2529">
        <f t="shared" si="2"/>
        <v>0.45074224021592441</v>
      </c>
      <c r="K17" s="1533">
        <v>650</v>
      </c>
      <c r="L17" s="1534">
        <v>271</v>
      </c>
      <c r="M17" s="2529">
        <f t="shared" si="3"/>
        <v>0.4169230769230769</v>
      </c>
      <c r="N17" s="1533">
        <v>596</v>
      </c>
      <c r="O17" s="1534">
        <v>276</v>
      </c>
      <c r="P17" s="2529">
        <f t="shared" si="4"/>
        <v>0.46308724832214765</v>
      </c>
      <c r="Q17" s="1533">
        <v>552</v>
      </c>
      <c r="R17" s="1534">
        <v>262</v>
      </c>
      <c r="S17" s="2525">
        <f t="shared" si="5"/>
        <v>0.47463768115942029</v>
      </c>
    </row>
    <row r="18" spans="1:19" ht="14.5" thickBot="1">
      <c r="A18" s="1538">
        <v>12</v>
      </c>
      <c r="B18" s="1539">
        <v>466</v>
      </c>
      <c r="C18" s="1540">
        <v>175</v>
      </c>
      <c r="D18" s="2526">
        <f t="shared" si="0"/>
        <v>0.37553648068669526</v>
      </c>
      <c r="E18" s="1539">
        <v>359</v>
      </c>
      <c r="F18" s="1540">
        <v>153</v>
      </c>
      <c r="G18" s="2536">
        <f t="shared" si="1"/>
        <v>0.42618384401114207</v>
      </c>
      <c r="H18" s="1539">
        <v>404</v>
      </c>
      <c r="I18" s="1540">
        <v>160</v>
      </c>
      <c r="J18" s="2531">
        <f t="shared" si="2"/>
        <v>0.39603960396039606</v>
      </c>
      <c r="K18" s="1539">
        <v>380</v>
      </c>
      <c r="L18" s="1540">
        <v>149</v>
      </c>
      <c r="M18" s="2531">
        <f t="shared" si="3"/>
        <v>0.39210526315789473</v>
      </c>
      <c r="N18" s="1539">
        <v>376</v>
      </c>
      <c r="O18" s="1540">
        <v>141</v>
      </c>
      <c r="P18" s="2531">
        <f t="shared" si="4"/>
        <v>0.375</v>
      </c>
      <c r="Q18" s="1539">
        <v>328</v>
      </c>
      <c r="R18" s="1540">
        <v>141</v>
      </c>
      <c r="S18" s="2526">
        <f t="shared" si="5"/>
        <v>0.4298780487804878</v>
      </c>
    </row>
    <row r="19" spans="1:19">
      <c r="A19" s="1541" t="s">
        <v>9</v>
      </c>
      <c r="B19" s="1542">
        <f>SUM(B6:B18)</f>
        <v>9112</v>
      </c>
      <c r="C19" s="1543">
        <f>SUM(C6:C18)</f>
        <v>3642</v>
      </c>
      <c r="D19" s="2527">
        <f t="shared" si="0"/>
        <v>0.39969271290605796</v>
      </c>
      <c r="E19" s="1542">
        <f>SUM(E6:E18)</f>
        <v>7743</v>
      </c>
      <c r="F19" s="1543">
        <f>SUM(F6:F18)</f>
        <v>3194</v>
      </c>
      <c r="G19" s="2537">
        <f t="shared" si="1"/>
        <v>0.41250161436135863</v>
      </c>
      <c r="H19" s="1542">
        <f>SUM(H6:H18)</f>
        <v>8039</v>
      </c>
      <c r="I19" s="1543">
        <f>SUM(I6:I18)</f>
        <v>3382</v>
      </c>
      <c r="J19" s="2532">
        <f t="shared" si="2"/>
        <v>0.42069909192685656</v>
      </c>
      <c r="K19" s="1542">
        <f>SUM(K6:K18)</f>
        <v>7480</v>
      </c>
      <c r="L19" s="1543">
        <f>SUM(L6:L18)</f>
        <v>3147</v>
      </c>
      <c r="M19" s="2532">
        <f t="shared" si="3"/>
        <v>0.42072192513368983</v>
      </c>
      <c r="N19" s="1542">
        <f>SUM(N6:N18)</f>
        <v>7019</v>
      </c>
      <c r="O19" s="1543">
        <f>SUM(O6:O18)</f>
        <v>3007</v>
      </c>
      <c r="P19" s="2532">
        <f t="shared" si="4"/>
        <v>0.42840860521441798</v>
      </c>
      <c r="Q19" s="1542">
        <f>SUM(Q6:Q18)</f>
        <v>7486</v>
      </c>
      <c r="R19" s="1543">
        <f>SUM(R6:R18)</f>
        <v>3112</v>
      </c>
      <c r="S19" s="2527">
        <f t="shared" si="5"/>
        <v>0.41570932407160033</v>
      </c>
    </row>
    <row r="21" spans="1:19">
      <c r="A21" s="4044" t="s">
        <v>1898</v>
      </c>
      <c r="B21" s="4044"/>
      <c r="C21" s="4044"/>
      <c r="D21" s="4044"/>
      <c r="E21" s="4044"/>
      <c r="F21" s="4044"/>
      <c r="G21" s="4044"/>
      <c r="H21" s="4044"/>
      <c r="I21" s="4044"/>
      <c r="J21" s="4044"/>
      <c r="K21" s="4044"/>
      <c r="L21" s="4044"/>
      <c r="M21" s="4044"/>
    </row>
    <row r="34" spans="3:3">
      <c r="C34" s="1544"/>
    </row>
    <row r="35" spans="3:3">
      <c r="C35" s="1544"/>
    </row>
    <row r="36" spans="3:3">
      <c r="C36" s="1544"/>
    </row>
    <row r="37" spans="3:3">
      <c r="C37" s="1544"/>
    </row>
    <row r="38" spans="3:3">
      <c r="C38" s="1544"/>
    </row>
    <row r="39" spans="3:3">
      <c r="C39" s="1544"/>
    </row>
    <row r="40" spans="3:3">
      <c r="C40" s="1544"/>
    </row>
    <row r="41" spans="3:3">
      <c r="C41" s="1544"/>
    </row>
    <row r="42" spans="3:3">
      <c r="C42" s="1544"/>
    </row>
    <row r="43" spans="3:3">
      <c r="C43" s="1544"/>
    </row>
    <row r="44" spans="3:3">
      <c r="C44" s="1544"/>
    </row>
    <row r="45" spans="3:3">
      <c r="C45" s="1544"/>
    </row>
    <row r="46" spans="3:3">
      <c r="C46" s="1544"/>
    </row>
    <row r="47" spans="3:3">
      <c r="C47" s="1545"/>
    </row>
  </sheetData>
  <mergeCells count="15">
    <mergeCell ref="A21:M21"/>
    <mergeCell ref="A1:S1"/>
    <mergeCell ref="A3:A5"/>
    <mergeCell ref="B3:D3"/>
    <mergeCell ref="E3:G3"/>
    <mergeCell ref="H3:J3"/>
    <mergeCell ref="K3:M3"/>
    <mergeCell ref="N3:P3"/>
    <mergeCell ref="Q3:S3"/>
    <mergeCell ref="C4:D4"/>
    <mergeCell ref="F4:G4"/>
    <mergeCell ref="I4:J4"/>
    <mergeCell ref="L4:M4"/>
    <mergeCell ref="O4:P4"/>
    <mergeCell ref="R4:S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B33E7-9479-443E-B8AF-2C41309FD75F}">
  <dimension ref="A1:AC116"/>
  <sheetViews>
    <sheetView workbookViewId="0">
      <selection activeCell="B3" sqref="B3:B6"/>
    </sheetView>
  </sheetViews>
  <sheetFormatPr defaultColWidth="9" defaultRowHeight="14"/>
  <cols>
    <col min="1" max="1" width="12" style="539" customWidth="1"/>
    <col min="2" max="2" width="18.5" style="8" customWidth="1"/>
    <col min="3" max="3" width="33.83203125" style="8" customWidth="1"/>
    <col min="4" max="4" width="10.33203125" style="1546" customWidth="1"/>
    <col min="5" max="7" width="8.58203125" style="8" customWidth="1"/>
    <col min="8" max="28" width="8.58203125" style="798" customWidth="1"/>
    <col min="29" max="29" width="9" style="1559"/>
    <col min="30" max="16384" width="9" style="8"/>
  </cols>
  <sheetData>
    <row r="1" spans="1:29" ht="25">
      <c r="A1" s="3943" t="s">
        <v>4547</v>
      </c>
      <c r="B1" s="3943"/>
      <c r="C1" s="3943"/>
      <c r="D1" s="3943"/>
      <c r="E1" s="3943"/>
      <c r="F1" s="3943"/>
      <c r="G1" s="3943"/>
      <c r="H1" s="3943"/>
      <c r="I1" s="3943"/>
      <c r="J1" s="3943"/>
      <c r="K1" s="3943"/>
      <c r="L1" s="3943"/>
      <c r="M1" s="3943"/>
      <c r="N1" s="3943"/>
      <c r="O1" s="3943"/>
      <c r="P1" s="3943"/>
      <c r="Q1" s="3943"/>
      <c r="R1" s="3943"/>
      <c r="S1" s="3943"/>
      <c r="T1" s="3943"/>
      <c r="U1" s="3943"/>
      <c r="V1" s="3943"/>
      <c r="W1" s="3943"/>
      <c r="X1" s="3943"/>
      <c r="Y1" s="3943"/>
      <c r="Z1" s="3943"/>
      <c r="AA1" s="3943"/>
      <c r="AB1" s="3943"/>
      <c r="AC1" s="1472"/>
    </row>
    <row r="2" spans="1:29">
      <c r="H2" s="8"/>
      <c r="I2" s="8"/>
      <c r="J2" s="8"/>
      <c r="K2" s="8"/>
      <c r="L2" s="8"/>
      <c r="M2" s="8"/>
      <c r="N2" s="8"/>
      <c r="O2" s="8"/>
      <c r="P2" s="8"/>
      <c r="Q2" s="8"/>
      <c r="R2" s="8"/>
      <c r="S2" s="8"/>
      <c r="T2" s="8"/>
      <c r="U2" s="8"/>
      <c r="V2" s="8"/>
      <c r="W2" s="8"/>
      <c r="X2" s="8"/>
      <c r="Y2" s="8"/>
      <c r="Z2" s="8"/>
      <c r="AA2" s="8"/>
      <c r="AB2" s="8"/>
      <c r="AC2" s="125"/>
    </row>
    <row r="3" spans="1:29" ht="17.5">
      <c r="A3" s="4046" t="s">
        <v>1890</v>
      </c>
      <c r="B3" s="4049" t="s">
        <v>1891</v>
      </c>
      <c r="C3" s="4049" t="s">
        <v>1892</v>
      </c>
      <c r="D3" s="4052" t="s">
        <v>105</v>
      </c>
      <c r="E3" s="4055" t="s">
        <v>1893</v>
      </c>
      <c r="F3" s="4056"/>
      <c r="G3" s="4056"/>
      <c r="H3" s="4056"/>
      <c r="I3" s="4056"/>
      <c r="J3" s="4057"/>
      <c r="K3" s="4055" t="s">
        <v>1271</v>
      </c>
      <c r="L3" s="4056"/>
      <c r="M3" s="4056"/>
      <c r="N3" s="4056"/>
      <c r="O3" s="4056"/>
      <c r="P3" s="4056"/>
      <c r="Q3" s="4055" t="s">
        <v>1272</v>
      </c>
      <c r="R3" s="4056"/>
      <c r="S3" s="4056"/>
      <c r="T3" s="4056"/>
      <c r="U3" s="4056"/>
      <c r="V3" s="4056"/>
      <c r="W3" s="4055" t="s">
        <v>1273</v>
      </c>
      <c r="X3" s="4056"/>
      <c r="Y3" s="4056"/>
      <c r="Z3" s="4056"/>
      <c r="AA3" s="4056"/>
      <c r="AB3" s="4058"/>
      <c r="AC3" s="495"/>
    </row>
    <row r="4" spans="1:29" s="1547" customFormat="1" ht="17.5">
      <c r="A4" s="4047"/>
      <c r="B4" s="4050"/>
      <c r="C4" s="4050"/>
      <c r="D4" s="4053"/>
      <c r="E4" s="4059" t="s">
        <v>141</v>
      </c>
      <c r="F4" s="4060"/>
      <c r="G4" s="4061"/>
      <c r="H4" s="4059" t="s">
        <v>558</v>
      </c>
      <c r="I4" s="4060"/>
      <c r="J4" s="4061"/>
      <c r="K4" s="4063" t="s">
        <v>141</v>
      </c>
      <c r="L4" s="4063"/>
      <c r="M4" s="4068"/>
      <c r="N4" s="4062" t="s">
        <v>558</v>
      </c>
      <c r="O4" s="4063"/>
      <c r="P4" s="4063"/>
      <c r="Q4" s="4062" t="s">
        <v>141</v>
      </c>
      <c r="R4" s="4063"/>
      <c r="S4" s="4068"/>
      <c r="T4" s="4062" t="s">
        <v>558</v>
      </c>
      <c r="U4" s="4063"/>
      <c r="V4" s="4063"/>
      <c r="W4" s="4062" t="s">
        <v>141</v>
      </c>
      <c r="X4" s="4063"/>
      <c r="Y4" s="4068"/>
      <c r="Z4" s="4062" t="s">
        <v>558</v>
      </c>
      <c r="AA4" s="4063"/>
      <c r="AB4" s="4064"/>
      <c r="AC4" s="495"/>
    </row>
    <row r="5" spans="1:29" ht="27.5">
      <c r="A5" s="4047"/>
      <c r="B5" s="4050"/>
      <c r="C5" s="4050"/>
      <c r="D5" s="4053"/>
      <c r="E5" s="865" t="s">
        <v>1901</v>
      </c>
      <c r="F5" s="3954" t="s">
        <v>1902</v>
      </c>
      <c r="G5" s="4065"/>
      <c r="H5" s="865" t="s">
        <v>1901</v>
      </c>
      <c r="I5" s="3954" t="s">
        <v>1902</v>
      </c>
      <c r="J5" s="4065"/>
      <c r="K5" s="865" t="s">
        <v>1901</v>
      </c>
      <c r="L5" s="3954" t="s">
        <v>1902</v>
      </c>
      <c r="M5" s="4065"/>
      <c r="N5" s="1548" t="s">
        <v>1901</v>
      </c>
      <c r="O5" s="4066" t="s">
        <v>1902</v>
      </c>
      <c r="P5" s="4065"/>
      <c r="Q5" s="1548" t="s">
        <v>1901</v>
      </c>
      <c r="R5" s="4066" t="s">
        <v>1902</v>
      </c>
      <c r="S5" s="4065"/>
      <c r="T5" s="1548" t="s">
        <v>1901</v>
      </c>
      <c r="U5" s="4066" t="s">
        <v>1902</v>
      </c>
      <c r="V5" s="4065"/>
      <c r="W5" s="1548" t="s">
        <v>1901</v>
      </c>
      <c r="X5" s="4066" t="s">
        <v>1902</v>
      </c>
      <c r="Y5" s="4065"/>
      <c r="Z5" s="1548" t="s">
        <v>1901</v>
      </c>
      <c r="AA5" s="4066" t="s">
        <v>1902</v>
      </c>
      <c r="AB5" s="4067"/>
      <c r="AC5" s="507"/>
    </row>
    <row r="6" spans="1:29" ht="17.5">
      <c r="A6" s="4048"/>
      <c r="B6" s="4051"/>
      <c r="C6" s="4051"/>
      <c r="D6" s="4054"/>
      <c r="E6" s="1525" t="s">
        <v>98</v>
      </c>
      <c r="F6" s="1526" t="s">
        <v>98</v>
      </c>
      <c r="G6" s="1527" t="s">
        <v>14</v>
      </c>
      <c r="H6" s="1525" t="s">
        <v>98</v>
      </c>
      <c r="I6" s="1526" t="s">
        <v>98</v>
      </c>
      <c r="J6" s="1527" t="s">
        <v>14</v>
      </c>
      <c r="K6" s="1525" t="s">
        <v>98</v>
      </c>
      <c r="L6" s="1526" t="s">
        <v>98</v>
      </c>
      <c r="M6" s="1527" t="s">
        <v>14</v>
      </c>
      <c r="N6" s="1525" t="s">
        <v>98</v>
      </c>
      <c r="O6" s="1526" t="s">
        <v>98</v>
      </c>
      <c r="P6" s="1527" t="s">
        <v>14</v>
      </c>
      <c r="Q6" s="1525" t="s">
        <v>98</v>
      </c>
      <c r="R6" s="1526" t="s">
        <v>98</v>
      </c>
      <c r="S6" s="1527" t="s">
        <v>14</v>
      </c>
      <c r="T6" s="1525" t="s">
        <v>98</v>
      </c>
      <c r="U6" s="1526" t="s">
        <v>98</v>
      </c>
      <c r="V6" s="1527" t="s">
        <v>14</v>
      </c>
      <c r="W6" s="1525" t="s">
        <v>98</v>
      </c>
      <c r="X6" s="1526" t="s">
        <v>98</v>
      </c>
      <c r="Y6" s="1527" t="s">
        <v>14</v>
      </c>
      <c r="Z6" s="1525" t="s">
        <v>98</v>
      </c>
      <c r="AA6" s="1526" t="s">
        <v>98</v>
      </c>
      <c r="AB6" s="1528" t="s">
        <v>14</v>
      </c>
      <c r="AC6" s="495"/>
    </row>
    <row r="7" spans="1:29">
      <c r="A7" s="1549" t="s">
        <v>147</v>
      </c>
      <c r="B7" s="4069" t="s">
        <v>40</v>
      </c>
      <c r="C7" s="4072" t="s">
        <v>1274</v>
      </c>
      <c r="D7" s="1550">
        <v>3</v>
      </c>
      <c r="E7" s="1551">
        <v>120</v>
      </c>
      <c r="F7" s="1552">
        <v>58</v>
      </c>
      <c r="G7" s="2539">
        <f>F7/E7</f>
        <v>0.48333333333333334</v>
      </c>
      <c r="H7" s="1553">
        <v>1064</v>
      </c>
      <c r="I7" s="1552">
        <v>575</v>
      </c>
      <c r="J7" s="2542">
        <f>I7/H7</f>
        <v>0.54041353383458646</v>
      </c>
      <c r="K7" s="1554">
        <v>97</v>
      </c>
      <c r="L7" s="1555">
        <v>41</v>
      </c>
      <c r="M7" s="2539">
        <f t="shared" ref="M7:M12" si="0">L7/K7</f>
        <v>0.42268041237113402</v>
      </c>
      <c r="N7" s="1556">
        <v>1128</v>
      </c>
      <c r="O7" s="1555">
        <v>651</v>
      </c>
      <c r="P7" s="2542">
        <f>O7/N7</f>
        <v>0.5771276595744681</v>
      </c>
      <c r="Q7" s="1557">
        <v>100</v>
      </c>
      <c r="R7" s="1555">
        <v>36</v>
      </c>
      <c r="S7" s="2539">
        <f>R7/Q7</f>
        <v>0.36</v>
      </c>
      <c r="T7" s="1558">
        <v>1093</v>
      </c>
      <c r="U7" s="1555">
        <v>637</v>
      </c>
      <c r="V7" s="2542">
        <f>U7/T7</f>
        <v>0.58279963403476664</v>
      </c>
      <c r="W7" s="1557">
        <v>67</v>
      </c>
      <c r="X7" s="1555">
        <v>28</v>
      </c>
      <c r="Y7" s="2539">
        <f>X7/W7</f>
        <v>0.41791044776119401</v>
      </c>
      <c r="Z7" s="1558">
        <v>843</v>
      </c>
      <c r="AA7" s="1555">
        <v>504</v>
      </c>
      <c r="AB7" s="2539">
        <f>AA7/Z7</f>
        <v>0.59786476868327398</v>
      </c>
    </row>
    <row r="8" spans="1:29">
      <c r="A8" s="1560" t="s">
        <v>147</v>
      </c>
      <c r="B8" s="4070"/>
      <c r="C8" s="4073"/>
      <c r="D8" s="1561">
        <v>4</v>
      </c>
      <c r="E8" s="1562">
        <v>126</v>
      </c>
      <c r="F8" s="1563">
        <v>42</v>
      </c>
      <c r="G8" s="2540">
        <f t="shared" ref="G8:G71" si="1">F8/E8</f>
        <v>0.33333333333333331</v>
      </c>
      <c r="H8" s="1564">
        <v>1040</v>
      </c>
      <c r="I8" s="1563">
        <v>583</v>
      </c>
      <c r="J8" s="2543">
        <f t="shared" ref="J8:J71" si="2">I8/H8</f>
        <v>0.56057692307692308</v>
      </c>
      <c r="K8" s="1565">
        <v>114</v>
      </c>
      <c r="L8" s="1566">
        <v>50</v>
      </c>
      <c r="M8" s="2540">
        <f t="shared" si="0"/>
        <v>0.43859649122807015</v>
      </c>
      <c r="N8" s="1567">
        <v>1055</v>
      </c>
      <c r="O8" s="1566">
        <v>615</v>
      </c>
      <c r="P8" s="2542">
        <f t="shared" ref="P8:P71" si="3">O8/N8</f>
        <v>0.58293838862559244</v>
      </c>
      <c r="Q8" s="1568">
        <v>96</v>
      </c>
      <c r="R8" s="1566">
        <v>44</v>
      </c>
      <c r="S8" s="2540">
        <f t="shared" ref="S8:S71" si="4">R8/Q8</f>
        <v>0.45833333333333331</v>
      </c>
      <c r="T8" s="1569">
        <v>1107</v>
      </c>
      <c r="U8" s="1566">
        <v>608</v>
      </c>
      <c r="V8" s="2543">
        <f t="shared" ref="V8:V71" si="5">U8/T8</f>
        <v>0.5492321589882565</v>
      </c>
      <c r="W8" s="1568">
        <v>91</v>
      </c>
      <c r="X8" s="1566">
        <v>33</v>
      </c>
      <c r="Y8" s="2540">
        <f t="shared" ref="Y8:Y71" si="6">X8/W8</f>
        <v>0.36263736263736263</v>
      </c>
      <c r="Z8" s="1569">
        <v>1029</v>
      </c>
      <c r="AA8" s="1566">
        <v>638</v>
      </c>
      <c r="AB8" s="2540">
        <f t="shared" ref="AB8:AB71" si="7">AA8/Z8</f>
        <v>0.62001943634596701</v>
      </c>
    </row>
    <row r="9" spans="1:29">
      <c r="A9" s="1560" t="s">
        <v>147</v>
      </c>
      <c r="B9" s="4070"/>
      <c r="C9" s="4073"/>
      <c r="D9" s="1561">
        <v>5</v>
      </c>
      <c r="E9" s="1562">
        <v>114</v>
      </c>
      <c r="F9" s="1563">
        <v>46</v>
      </c>
      <c r="G9" s="2540">
        <f t="shared" si="1"/>
        <v>0.40350877192982454</v>
      </c>
      <c r="H9" s="1564">
        <v>974</v>
      </c>
      <c r="I9" s="1563">
        <v>613</v>
      </c>
      <c r="J9" s="2543">
        <f t="shared" si="2"/>
        <v>0.62936344969199176</v>
      </c>
      <c r="K9" s="1565">
        <v>120</v>
      </c>
      <c r="L9" s="1566">
        <v>58</v>
      </c>
      <c r="M9" s="2540">
        <f t="shared" si="0"/>
        <v>0.48333333333333334</v>
      </c>
      <c r="N9" s="1567">
        <v>983</v>
      </c>
      <c r="O9" s="1566">
        <v>647</v>
      </c>
      <c r="P9" s="2543">
        <f t="shared" si="3"/>
        <v>0.65818921668362151</v>
      </c>
      <c r="Q9" s="1568">
        <v>115</v>
      </c>
      <c r="R9" s="1566">
        <v>56</v>
      </c>
      <c r="S9" s="2540">
        <f t="shared" si="4"/>
        <v>0.48695652173913045</v>
      </c>
      <c r="T9" s="1569">
        <v>1037</v>
      </c>
      <c r="U9" s="1566">
        <v>648</v>
      </c>
      <c r="V9" s="2543">
        <f t="shared" si="5"/>
        <v>0.62487945998071359</v>
      </c>
      <c r="W9" s="1568">
        <v>97</v>
      </c>
      <c r="X9" s="1566">
        <v>49</v>
      </c>
      <c r="Y9" s="2540">
        <f t="shared" si="6"/>
        <v>0.50515463917525771</v>
      </c>
      <c r="Z9" s="1569">
        <v>1069</v>
      </c>
      <c r="AA9" s="1566">
        <v>704</v>
      </c>
      <c r="AB9" s="2540">
        <f t="shared" si="7"/>
        <v>0.6585594013096352</v>
      </c>
    </row>
    <row r="10" spans="1:29">
      <c r="A10" s="1560" t="s">
        <v>147</v>
      </c>
      <c r="B10" s="4070"/>
      <c r="C10" s="4073"/>
      <c r="D10" s="1561">
        <v>6</v>
      </c>
      <c r="E10" s="1562">
        <v>108</v>
      </c>
      <c r="F10" s="1563">
        <v>52</v>
      </c>
      <c r="G10" s="2540">
        <f t="shared" si="1"/>
        <v>0.48148148148148145</v>
      </c>
      <c r="H10" s="1564">
        <v>955</v>
      </c>
      <c r="I10" s="1563">
        <v>604</v>
      </c>
      <c r="J10" s="2543">
        <f t="shared" si="2"/>
        <v>0.63246073298429317</v>
      </c>
      <c r="K10" s="1565">
        <v>115</v>
      </c>
      <c r="L10" s="1566">
        <v>55</v>
      </c>
      <c r="M10" s="2540">
        <f t="shared" si="0"/>
        <v>0.47826086956521741</v>
      </c>
      <c r="N10" s="1567">
        <v>981</v>
      </c>
      <c r="O10" s="1566">
        <v>615</v>
      </c>
      <c r="P10" s="2543">
        <f t="shared" si="3"/>
        <v>0.62691131498470953</v>
      </c>
      <c r="Q10" s="1568">
        <v>117</v>
      </c>
      <c r="R10" s="1566">
        <v>61</v>
      </c>
      <c r="S10" s="2540">
        <f t="shared" si="4"/>
        <v>0.5213675213675214</v>
      </c>
      <c r="T10" s="1569">
        <v>956</v>
      </c>
      <c r="U10" s="1566">
        <v>641</v>
      </c>
      <c r="V10" s="2543">
        <f t="shared" si="5"/>
        <v>0.67050209205020916</v>
      </c>
      <c r="W10" s="1568">
        <v>118</v>
      </c>
      <c r="X10" s="1566">
        <v>65</v>
      </c>
      <c r="Y10" s="2540">
        <f t="shared" si="6"/>
        <v>0.55084745762711862</v>
      </c>
      <c r="Z10" s="1569">
        <v>1005</v>
      </c>
      <c r="AA10" s="1566">
        <v>688</v>
      </c>
      <c r="AB10" s="2540">
        <f t="shared" si="7"/>
        <v>0.68457711442786073</v>
      </c>
    </row>
    <row r="11" spans="1:29">
      <c r="A11" s="1560" t="s">
        <v>147</v>
      </c>
      <c r="B11" s="4070"/>
      <c r="C11" s="4073"/>
      <c r="D11" s="1561">
        <v>7</v>
      </c>
      <c r="E11" s="1562">
        <v>120</v>
      </c>
      <c r="F11" s="1563">
        <v>48</v>
      </c>
      <c r="G11" s="2540">
        <f t="shared" si="1"/>
        <v>0.4</v>
      </c>
      <c r="H11" s="1564">
        <v>939</v>
      </c>
      <c r="I11" s="1563">
        <v>540</v>
      </c>
      <c r="J11" s="2543">
        <f t="shared" si="2"/>
        <v>0.57507987220447288</v>
      </c>
      <c r="K11" s="1565">
        <v>100</v>
      </c>
      <c r="L11" s="1566">
        <v>44</v>
      </c>
      <c r="M11" s="2540">
        <f t="shared" si="0"/>
        <v>0.44</v>
      </c>
      <c r="N11" s="1567">
        <v>860</v>
      </c>
      <c r="O11" s="1566">
        <v>559</v>
      </c>
      <c r="P11" s="2543">
        <f t="shared" si="3"/>
        <v>0.65</v>
      </c>
      <c r="Q11" s="1568">
        <v>111</v>
      </c>
      <c r="R11" s="1566">
        <v>52</v>
      </c>
      <c r="S11" s="2540">
        <f t="shared" si="4"/>
        <v>0.46846846846846846</v>
      </c>
      <c r="T11" s="1569">
        <v>879</v>
      </c>
      <c r="U11" s="1566">
        <v>580</v>
      </c>
      <c r="V11" s="2543">
        <f t="shared" si="5"/>
        <v>0.65984072810011374</v>
      </c>
      <c r="W11" s="1568">
        <v>116</v>
      </c>
      <c r="X11" s="1566">
        <v>63</v>
      </c>
      <c r="Y11" s="2540">
        <f t="shared" si="6"/>
        <v>0.5431034482758621</v>
      </c>
      <c r="Z11" s="1569">
        <v>890</v>
      </c>
      <c r="AA11" s="1566">
        <v>625</v>
      </c>
      <c r="AB11" s="2540">
        <f t="shared" si="7"/>
        <v>0.702247191011236</v>
      </c>
    </row>
    <row r="12" spans="1:29">
      <c r="A12" s="1560" t="s">
        <v>147</v>
      </c>
      <c r="B12" s="4070"/>
      <c r="C12" s="4073"/>
      <c r="D12" s="1561">
        <v>8</v>
      </c>
      <c r="E12" s="1562">
        <v>117</v>
      </c>
      <c r="F12" s="1563">
        <v>64</v>
      </c>
      <c r="G12" s="2540">
        <f t="shared" si="1"/>
        <v>0.54700854700854706</v>
      </c>
      <c r="H12" s="1564">
        <v>888</v>
      </c>
      <c r="I12" s="1563">
        <v>572</v>
      </c>
      <c r="J12" s="2543">
        <f t="shared" si="2"/>
        <v>0.64414414414414412</v>
      </c>
      <c r="K12" s="1565">
        <v>117</v>
      </c>
      <c r="L12" s="1566">
        <v>57</v>
      </c>
      <c r="M12" s="2540">
        <f t="shared" si="0"/>
        <v>0.48717948717948717</v>
      </c>
      <c r="N12" s="1567">
        <v>885</v>
      </c>
      <c r="O12" s="1566">
        <v>539</v>
      </c>
      <c r="P12" s="2543">
        <f t="shared" si="3"/>
        <v>0.60903954802259885</v>
      </c>
      <c r="Q12" s="1568">
        <v>96</v>
      </c>
      <c r="R12" s="1566">
        <v>41</v>
      </c>
      <c r="S12" s="2540">
        <f t="shared" si="4"/>
        <v>0.42708333333333331</v>
      </c>
      <c r="T12" s="1569">
        <v>819</v>
      </c>
      <c r="U12" s="1566">
        <v>569</v>
      </c>
      <c r="V12" s="2543">
        <f t="shared" si="5"/>
        <v>0.69474969474969472</v>
      </c>
      <c r="W12" s="1568">
        <v>98</v>
      </c>
      <c r="X12" s="1566">
        <v>56</v>
      </c>
      <c r="Y12" s="2540">
        <f t="shared" si="6"/>
        <v>0.5714285714285714</v>
      </c>
      <c r="Z12" s="1569">
        <v>875</v>
      </c>
      <c r="AA12" s="1566">
        <v>627</v>
      </c>
      <c r="AB12" s="2540">
        <f t="shared" si="7"/>
        <v>0.71657142857142853</v>
      </c>
    </row>
    <row r="13" spans="1:29">
      <c r="A13" s="1560" t="s">
        <v>147</v>
      </c>
      <c r="B13" s="4070"/>
      <c r="C13" s="4074"/>
      <c r="D13" s="1561">
        <v>11</v>
      </c>
      <c r="E13" s="1562">
        <v>91</v>
      </c>
      <c r="F13" s="1566">
        <v>46</v>
      </c>
      <c r="G13" s="2540">
        <f t="shared" si="1"/>
        <v>0.50549450549450547</v>
      </c>
      <c r="H13" s="1564">
        <v>835</v>
      </c>
      <c r="I13" s="1563">
        <v>575</v>
      </c>
      <c r="J13" s="2543">
        <f t="shared" si="2"/>
        <v>0.68862275449101795</v>
      </c>
      <c r="K13" s="1565">
        <v>95</v>
      </c>
      <c r="L13" s="1566">
        <v>47</v>
      </c>
      <c r="M13" s="2540">
        <f>L13/K13</f>
        <v>0.49473684210526314</v>
      </c>
      <c r="N13" s="1567">
        <v>814</v>
      </c>
      <c r="O13" s="1567">
        <v>530</v>
      </c>
      <c r="P13" s="2543">
        <f t="shared" si="3"/>
        <v>0.65110565110565111</v>
      </c>
      <c r="Q13" s="1568">
        <v>86</v>
      </c>
      <c r="R13" s="1567">
        <v>42</v>
      </c>
      <c r="S13" s="2540">
        <f t="shared" si="4"/>
        <v>0.48837209302325579</v>
      </c>
      <c r="T13" s="1569">
        <v>834</v>
      </c>
      <c r="U13" s="1569">
        <v>603</v>
      </c>
      <c r="V13" s="2543">
        <f t="shared" si="5"/>
        <v>0.7230215827338129</v>
      </c>
      <c r="W13" s="1568">
        <v>100</v>
      </c>
      <c r="X13" s="1567">
        <v>56</v>
      </c>
      <c r="Y13" s="2540">
        <f t="shared" si="6"/>
        <v>0.56000000000000005</v>
      </c>
      <c r="Z13" s="1569">
        <v>802</v>
      </c>
      <c r="AA13" s="1569">
        <v>594</v>
      </c>
      <c r="AB13" s="2540">
        <f t="shared" si="7"/>
        <v>0.74064837905236913</v>
      </c>
    </row>
    <row r="14" spans="1:29">
      <c r="A14" s="1570" t="s">
        <v>147</v>
      </c>
      <c r="B14" s="4070"/>
      <c r="C14" s="4075" t="s">
        <v>1297</v>
      </c>
      <c r="D14" s="1571">
        <v>3</v>
      </c>
      <c r="E14" s="1572">
        <v>185</v>
      </c>
      <c r="F14" s="1573">
        <v>90</v>
      </c>
      <c r="G14" s="2541">
        <f t="shared" si="1"/>
        <v>0.48648648648648651</v>
      </c>
      <c r="H14" s="1574">
        <v>1192</v>
      </c>
      <c r="I14" s="1573">
        <v>748</v>
      </c>
      <c r="J14" s="2544">
        <f t="shared" si="2"/>
        <v>0.62751677852348997</v>
      </c>
      <c r="K14" s="1575">
        <v>169</v>
      </c>
      <c r="L14" s="1576">
        <v>86</v>
      </c>
      <c r="M14" s="2541">
        <f t="shared" ref="M14:M77" si="8">L14/K14</f>
        <v>0.50887573964497046</v>
      </c>
      <c r="N14" s="1577">
        <v>1236</v>
      </c>
      <c r="O14" s="1576">
        <v>776</v>
      </c>
      <c r="P14" s="2544">
        <f t="shared" si="3"/>
        <v>0.62783171521035597</v>
      </c>
      <c r="Q14" s="1578">
        <v>199</v>
      </c>
      <c r="R14" s="1576">
        <v>92</v>
      </c>
      <c r="S14" s="2541">
        <f t="shared" si="4"/>
        <v>0.46231155778894473</v>
      </c>
      <c r="T14" s="1579">
        <v>1159</v>
      </c>
      <c r="U14" s="1576">
        <v>740</v>
      </c>
      <c r="V14" s="2544">
        <f t="shared" si="5"/>
        <v>0.63848144952545294</v>
      </c>
      <c r="W14" s="1578">
        <v>139</v>
      </c>
      <c r="X14" s="1576">
        <v>68</v>
      </c>
      <c r="Y14" s="2541">
        <f t="shared" si="6"/>
        <v>0.48920863309352519</v>
      </c>
      <c r="Z14" s="1579">
        <v>988</v>
      </c>
      <c r="AA14" s="1576">
        <v>633</v>
      </c>
      <c r="AB14" s="2541">
        <f t="shared" si="7"/>
        <v>0.64068825910931171</v>
      </c>
    </row>
    <row r="15" spans="1:29">
      <c r="A15" s="1570" t="s">
        <v>147</v>
      </c>
      <c r="B15" s="4070"/>
      <c r="C15" s="4076"/>
      <c r="D15" s="1571">
        <v>4</v>
      </c>
      <c r="E15" s="1572">
        <v>220</v>
      </c>
      <c r="F15" s="1573">
        <v>112</v>
      </c>
      <c r="G15" s="2541">
        <f t="shared" si="1"/>
        <v>0.50909090909090904</v>
      </c>
      <c r="H15" s="1574">
        <v>1045</v>
      </c>
      <c r="I15" s="1573">
        <v>661</v>
      </c>
      <c r="J15" s="2544">
        <f t="shared" si="2"/>
        <v>0.63253588516746406</v>
      </c>
      <c r="K15" s="1575">
        <v>174</v>
      </c>
      <c r="L15" s="1576">
        <v>89</v>
      </c>
      <c r="M15" s="2541">
        <f t="shared" si="8"/>
        <v>0.5114942528735632</v>
      </c>
      <c r="N15" s="1577">
        <v>1176</v>
      </c>
      <c r="O15" s="1576">
        <v>766</v>
      </c>
      <c r="P15" s="2544">
        <f t="shared" si="3"/>
        <v>0.65136054421768708</v>
      </c>
      <c r="Q15" s="1578">
        <v>170</v>
      </c>
      <c r="R15" s="1576">
        <v>76</v>
      </c>
      <c r="S15" s="2541">
        <f t="shared" si="4"/>
        <v>0.44705882352941179</v>
      </c>
      <c r="T15" s="1579">
        <v>1158</v>
      </c>
      <c r="U15" s="1576">
        <v>739</v>
      </c>
      <c r="V15" s="2544">
        <f t="shared" si="5"/>
        <v>0.63816925734024177</v>
      </c>
      <c r="W15" s="1578">
        <v>197</v>
      </c>
      <c r="X15" s="1576">
        <v>88</v>
      </c>
      <c r="Y15" s="2541">
        <f t="shared" si="6"/>
        <v>0.4467005076142132</v>
      </c>
      <c r="Z15" s="1579">
        <v>1125</v>
      </c>
      <c r="AA15" s="1576">
        <v>744</v>
      </c>
      <c r="AB15" s="2541">
        <f t="shared" si="7"/>
        <v>0.66133333333333333</v>
      </c>
    </row>
    <row r="16" spans="1:29">
      <c r="A16" s="1570" t="s">
        <v>147</v>
      </c>
      <c r="B16" s="4070"/>
      <c r="C16" s="4076"/>
      <c r="D16" s="1571">
        <v>5</v>
      </c>
      <c r="E16" s="1572">
        <v>230</v>
      </c>
      <c r="F16" s="1573">
        <v>118</v>
      </c>
      <c r="G16" s="2541">
        <f t="shared" si="1"/>
        <v>0.5130434782608696</v>
      </c>
      <c r="H16" s="1574">
        <v>1015</v>
      </c>
      <c r="I16" s="1573">
        <v>705</v>
      </c>
      <c r="J16" s="2544">
        <f t="shared" si="2"/>
        <v>0.69458128078817738</v>
      </c>
      <c r="K16" s="1575">
        <v>214</v>
      </c>
      <c r="L16" s="1576">
        <v>124</v>
      </c>
      <c r="M16" s="2541">
        <f t="shared" si="8"/>
        <v>0.57943925233644855</v>
      </c>
      <c r="N16" s="1577">
        <v>1033</v>
      </c>
      <c r="O16" s="1576">
        <v>755</v>
      </c>
      <c r="P16" s="2544">
        <f t="shared" si="3"/>
        <v>0.73088092933204263</v>
      </c>
      <c r="Q16" s="1578">
        <v>188</v>
      </c>
      <c r="R16" s="1576">
        <v>94</v>
      </c>
      <c r="S16" s="2541">
        <f t="shared" si="4"/>
        <v>0.5</v>
      </c>
      <c r="T16" s="1579">
        <v>1147</v>
      </c>
      <c r="U16" s="1576">
        <v>788</v>
      </c>
      <c r="V16" s="2544">
        <f t="shared" si="5"/>
        <v>0.68700959023539665</v>
      </c>
      <c r="W16" s="1578">
        <v>181</v>
      </c>
      <c r="X16" s="1576">
        <v>104</v>
      </c>
      <c r="Y16" s="2541">
        <f t="shared" si="6"/>
        <v>0.574585635359116</v>
      </c>
      <c r="Z16" s="1579">
        <v>1161</v>
      </c>
      <c r="AA16" s="1576">
        <v>837</v>
      </c>
      <c r="AB16" s="2541">
        <f t="shared" si="7"/>
        <v>0.72093023255813948</v>
      </c>
    </row>
    <row r="17" spans="1:28">
      <c r="A17" s="1570" t="s">
        <v>147</v>
      </c>
      <c r="B17" s="4070"/>
      <c r="C17" s="4076"/>
      <c r="D17" s="1571">
        <v>6</v>
      </c>
      <c r="E17" s="1572">
        <v>238</v>
      </c>
      <c r="F17" s="1573">
        <v>107</v>
      </c>
      <c r="G17" s="2541">
        <f t="shared" si="1"/>
        <v>0.44957983193277312</v>
      </c>
      <c r="H17" s="1574">
        <v>948</v>
      </c>
      <c r="I17" s="1573">
        <v>536</v>
      </c>
      <c r="J17" s="2544">
        <f t="shared" si="2"/>
        <v>0.56540084388185652</v>
      </c>
      <c r="K17" s="1575">
        <v>215</v>
      </c>
      <c r="L17" s="1576">
        <v>98</v>
      </c>
      <c r="M17" s="2541">
        <f t="shared" si="8"/>
        <v>0.45581395348837211</v>
      </c>
      <c r="N17" s="1577">
        <v>963</v>
      </c>
      <c r="O17" s="1576">
        <v>643</v>
      </c>
      <c r="P17" s="2544">
        <f t="shared" si="3"/>
        <v>0.66770508826583597</v>
      </c>
      <c r="Q17" s="1578">
        <v>213</v>
      </c>
      <c r="R17" s="1576">
        <v>92</v>
      </c>
      <c r="S17" s="2541">
        <f t="shared" si="4"/>
        <v>0.431924882629108</v>
      </c>
      <c r="T17" s="1579">
        <v>981</v>
      </c>
      <c r="U17" s="1576">
        <v>642</v>
      </c>
      <c r="V17" s="2544">
        <f t="shared" si="5"/>
        <v>0.65443425076452599</v>
      </c>
      <c r="W17" s="1578">
        <v>188</v>
      </c>
      <c r="X17" s="1576">
        <v>76</v>
      </c>
      <c r="Y17" s="2541">
        <f t="shared" si="6"/>
        <v>0.40425531914893614</v>
      </c>
      <c r="Z17" s="1579">
        <v>1111</v>
      </c>
      <c r="AA17" s="1576">
        <v>744</v>
      </c>
      <c r="AB17" s="2541">
        <f t="shared" si="7"/>
        <v>0.6696669666966697</v>
      </c>
    </row>
    <row r="18" spans="1:28">
      <c r="A18" s="1570" t="s">
        <v>147</v>
      </c>
      <c r="B18" s="4070"/>
      <c r="C18" s="4076"/>
      <c r="D18" s="1571">
        <v>7</v>
      </c>
      <c r="E18" s="1572">
        <v>227</v>
      </c>
      <c r="F18" s="1573">
        <v>74</v>
      </c>
      <c r="G18" s="2541">
        <f t="shared" si="1"/>
        <v>0.32599118942731276</v>
      </c>
      <c r="H18" s="1574">
        <v>928</v>
      </c>
      <c r="I18" s="1573">
        <v>521</v>
      </c>
      <c r="J18" s="2544">
        <f t="shared" si="2"/>
        <v>0.56142241379310343</v>
      </c>
      <c r="K18" s="1575">
        <v>214</v>
      </c>
      <c r="L18" s="1576">
        <v>96</v>
      </c>
      <c r="M18" s="2541">
        <f t="shared" si="8"/>
        <v>0.44859813084112149</v>
      </c>
      <c r="N18" s="1577">
        <v>990</v>
      </c>
      <c r="O18" s="1576">
        <v>616</v>
      </c>
      <c r="P18" s="2544">
        <f t="shared" si="3"/>
        <v>0.62222222222222223</v>
      </c>
      <c r="Q18" s="1578">
        <v>222</v>
      </c>
      <c r="R18" s="1576">
        <v>94</v>
      </c>
      <c r="S18" s="2541">
        <f t="shared" si="4"/>
        <v>0.42342342342342343</v>
      </c>
      <c r="T18" s="1579">
        <v>981</v>
      </c>
      <c r="U18" s="1576">
        <v>634</v>
      </c>
      <c r="V18" s="2544">
        <f t="shared" si="5"/>
        <v>0.64627930682976553</v>
      </c>
      <c r="W18" s="1578">
        <v>212</v>
      </c>
      <c r="X18" s="1576">
        <v>104</v>
      </c>
      <c r="Y18" s="2541">
        <f t="shared" si="6"/>
        <v>0.49056603773584906</v>
      </c>
      <c r="Z18" s="1579">
        <v>998</v>
      </c>
      <c r="AA18" s="1576">
        <v>682</v>
      </c>
      <c r="AB18" s="2541">
        <f t="shared" si="7"/>
        <v>0.68336673346693388</v>
      </c>
    </row>
    <row r="19" spans="1:28">
      <c r="A19" s="1570" t="s">
        <v>147</v>
      </c>
      <c r="B19" s="4070"/>
      <c r="C19" s="4076"/>
      <c r="D19" s="1571">
        <v>8</v>
      </c>
      <c r="E19" s="1572">
        <v>212</v>
      </c>
      <c r="F19" s="1573">
        <v>96</v>
      </c>
      <c r="G19" s="2541">
        <f t="shared" si="1"/>
        <v>0.45283018867924529</v>
      </c>
      <c r="H19" s="1574">
        <v>862</v>
      </c>
      <c r="I19" s="1573">
        <v>510</v>
      </c>
      <c r="J19" s="2544">
        <f t="shared" si="2"/>
        <v>0.59164733178654294</v>
      </c>
      <c r="K19" s="1575">
        <v>215</v>
      </c>
      <c r="L19" s="1576">
        <v>88</v>
      </c>
      <c r="M19" s="2541">
        <f t="shared" si="8"/>
        <v>0.40930232558139534</v>
      </c>
      <c r="N19" s="1577">
        <v>902</v>
      </c>
      <c r="O19" s="1576">
        <v>599</v>
      </c>
      <c r="P19" s="2544">
        <f t="shared" si="3"/>
        <v>0.66407982261640797</v>
      </c>
      <c r="Q19" s="1578">
        <v>206</v>
      </c>
      <c r="R19" s="1576">
        <v>97</v>
      </c>
      <c r="S19" s="2541">
        <f t="shared" si="4"/>
        <v>0.470873786407767</v>
      </c>
      <c r="T19" s="1579">
        <v>966</v>
      </c>
      <c r="U19" s="1576">
        <v>610</v>
      </c>
      <c r="V19" s="2544">
        <f t="shared" si="5"/>
        <v>0.6314699792960663</v>
      </c>
      <c r="W19" s="1578">
        <v>198</v>
      </c>
      <c r="X19" s="1576">
        <v>94</v>
      </c>
      <c r="Y19" s="2541">
        <f t="shared" si="6"/>
        <v>0.47474747474747475</v>
      </c>
      <c r="Z19" s="1579">
        <v>932</v>
      </c>
      <c r="AA19" s="1576">
        <v>676</v>
      </c>
      <c r="AB19" s="2541">
        <f t="shared" si="7"/>
        <v>0.72532188841201717</v>
      </c>
    </row>
    <row r="20" spans="1:28">
      <c r="A20" s="1570" t="s">
        <v>147</v>
      </c>
      <c r="B20" s="4071"/>
      <c r="C20" s="4077"/>
      <c r="D20" s="1571">
        <v>11</v>
      </c>
      <c r="E20" s="1572">
        <v>166</v>
      </c>
      <c r="F20" s="1573">
        <v>76</v>
      </c>
      <c r="G20" s="2541">
        <f t="shared" si="1"/>
        <v>0.45783132530120479</v>
      </c>
      <c r="H20" s="1574">
        <v>840</v>
      </c>
      <c r="I20" s="1573">
        <v>531</v>
      </c>
      <c r="J20" s="2544">
        <f t="shared" si="2"/>
        <v>0.63214285714285712</v>
      </c>
      <c r="K20" s="1575">
        <v>198</v>
      </c>
      <c r="L20" s="1573">
        <v>81</v>
      </c>
      <c r="M20" s="2541">
        <f t="shared" si="8"/>
        <v>0.40909090909090912</v>
      </c>
      <c r="N20" s="1577">
        <v>772</v>
      </c>
      <c r="O20" s="1577">
        <v>502</v>
      </c>
      <c r="P20" s="2544">
        <f t="shared" si="3"/>
        <v>0.65025906735751293</v>
      </c>
      <c r="Q20" s="1578">
        <v>171</v>
      </c>
      <c r="R20" s="1577">
        <v>84</v>
      </c>
      <c r="S20" s="2541">
        <f t="shared" si="4"/>
        <v>0.49122807017543857</v>
      </c>
      <c r="T20" s="1579">
        <v>824</v>
      </c>
      <c r="U20" s="1579">
        <v>529</v>
      </c>
      <c r="V20" s="2544">
        <f t="shared" si="5"/>
        <v>0.64199029126213591</v>
      </c>
      <c r="W20" s="1578">
        <v>179</v>
      </c>
      <c r="X20" s="1577">
        <v>94</v>
      </c>
      <c r="Y20" s="2541">
        <f t="shared" si="6"/>
        <v>0.52513966480446927</v>
      </c>
      <c r="Z20" s="1579">
        <v>804</v>
      </c>
      <c r="AA20" s="1579">
        <v>547</v>
      </c>
      <c r="AB20" s="2541">
        <f t="shared" si="7"/>
        <v>0.68034825870646765</v>
      </c>
    </row>
    <row r="21" spans="1:28">
      <c r="A21" s="1560" t="s">
        <v>147</v>
      </c>
      <c r="B21" s="4078" t="s">
        <v>41</v>
      </c>
      <c r="C21" s="4079" t="s">
        <v>1318</v>
      </c>
      <c r="D21" s="1561">
        <v>3</v>
      </c>
      <c r="E21" s="1562">
        <v>145</v>
      </c>
      <c r="F21" s="1563">
        <v>68</v>
      </c>
      <c r="G21" s="2540">
        <f t="shared" si="1"/>
        <v>0.4689655172413793</v>
      </c>
      <c r="H21" s="1564">
        <v>1170</v>
      </c>
      <c r="I21" s="1563">
        <v>623</v>
      </c>
      <c r="J21" s="2543">
        <f t="shared" si="2"/>
        <v>0.53247863247863247</v>
      </c>
      <c r="K21" s="1565">
        <v>118</v>
      </c>
      <c r="L21" s="1566">
        <v>49</v>
      </c>
      <c r="M21" s="2540">
        <f t="shared" si="8"/>
        <v>0.4152542372881356</v>
      </c>
      <c r="N21" s="1567">
        <v>1169</v>
      </c>
      <c r="O21" s="1566">
        <v>666</v>
      </c>
      <c r="P21" s="2543">
        <f t="shared" si="3"/>
        <v>0.56971770744225836</v>
      </c>
      <c r="Q21" s="1568">
        <v>122</v>
      </c>
      <c r="R21" s="1566">
        <v>49</v>
      </c>
      <c r="S21" s="2540">
        <f t="shared" si="4"/>
        <v>0.40163934426229508</v>
      </c>
      <c r="T21" s="1569">
        <v>1116</v>
      </c>
      <c r="U21" s="1566">
        <v>609</v>
      </c>
      <c r="V21" s="2543">
        <f t="shared" si="5"/>
        <v>0.54569892473118276</v>
      </c>
      <c r="W21" s="1568">
        <v>73</v>
      </c>
      <c r="X21" s="1566">
        <v>33</v>
      </c>
      <c r="Y21" s="2540">
        <f t="shared" si="6"/>
        <v>0.45205479452054792</v>
      </c>
      <c r="Z21" s="1569">
        <v>904</v>
      </c>
      <c r="AA21" s="1566">
        <v>538</v>
      </c>
      <c r="AB21" s="2540">
        <f t="shared" si="7"/>
        <v>0.59513274336283184</v>
      </c>
    </row>
    <row r="22" spans="1:28">
      <c r="A22" s="1560" t="s">
        <v>147</v>
      </c>
      <c r="B22" s="4070"/>
      <c r="C22" s="4073"/>
      <c r="D22" s="1561">
        <v>4</v>
      </c>
      <c r="E22" s="1562">
        <v>191</v>
      </c>
      <c r="F22" s="1563">
        <v>75</v>
      </c>
      <c r="G22" s="2540">
        <f t="shared" si="1"/>
        <v>0.39267015706806285</v>
      </c>
      <c r="H22" s="1564">
        <v>1188</v>
      </c>
      <c r="I22" s="1563">
        <v>636</v>
      </c>
      <c r="J22" s="2543">
        <f t="shared" si="2"/>
        <v>0.53535353535353536</v>
      </c>
      <c r="K22" s="1565">
        <v>142</v>
      </c>
      <c r="L22" s="1566">
        <v>72</v>
      </c>
      <c r="M22" s="2540">
        <f t="shared" si="8"/>
        <v>0.50704225352112675</v>
      </c>
      <c r="N22" s="1567">
        <v>1178</v>
      </c>
      <c r="O22" s="1566">
        <v>691</v>
      </c>
      <c r="P22" s="2543">
        <f t="shared" si="3"/>
        <v>0.58658743633276744</v>
      </c>
      <c r="Q22" s="1568">
        <v>117</v>
      </c>
      <c r="R22" s="1566">
        <v>50</v>
      </c>
      <c r="S22" s="2540">
        <f t="shared" si="4"/>
        <v>0.42735042735042733</v>
      </c>
      <c r="T22" s="1569">
        <v>1172</v>
      </c>
      <c r="U22" s="1566">
        <v>656</v>
      </c>
      <c r="V22" s="2543">
        <f t="shared" si="5"/>
        <v>0.55972696245733788</v>
      </c>
      <c r="W22" s="1568">
        <v>114</v>
      </c>
      <c r="X22" s="1566">
        <v>50</v>
      </c>
      <c r="Y22" s="2540">
        <f t="shared" si="6"/>
        <v>0.43859649122807015</v>
      </c>
      <c r="Z22" s="1569">
        <v>1121</v>
      </c>
      <c r="AA22" s="1566">
        <v>622</v>
      </c>
      <c r="AB22" s="2540">
        <f t="shared" si="7"/>
        <v>0.55486173059768062</v>
      </c>
    </row>
    <row r="23" spans="1:28">
      <c r="A23" s="1560" t="s">
        <v>147</v>
      </c>
      <c r="B23" s="4070"/>
      <c r="C23" s="4073"/>
      <c r="D23" s="1561">
        <v>5</v>
      </c>
      <c r="E23" s="1562">
        <v>158</v>
      </c>
      <c r="F23" s="1563">
        <v>70</v>
      </c>
      <c r="G23" s="2540">
        <f t="shared" si="1"/>
        <v>0.44303797468354428</v>
      </c>
      <c r="H23" s="1564">
        <v>1184</v>
      </c>
      <c r="I23" s="1563">
        <v>714</v>
      </c>
      <c r="J23" s="2543">
        <f t="shared" si="2"/>
        <v>0.60304054054054057</v>
      </c>
      <c r="K23" s="1565">
        <v>187</v>
      </c>
      <c r="L23" s="1566">
        <v>95</v>
      </c>
      <c r="M23" s="2540">
        <f t="shared" si="8"/>
        <v>0.50802139037433158</v>
      </c>
      <c r="N23" s="1567">
        <v>1162</v>
      </c>
      <c r="O23" s="1566">
        <v>748</v>
      </c>
      <c r="P23" s="2543">
        <f t="shared" si="3"/>
        <v>0.64371772805507743</v>
      </c>
      <c r="Q23" s="1568">
        <v>138</v>
      </c>
      <c r="R23" s="1566">
        <v>68</v>
      </c>
      <c r="S23" s="2540">
        <f t="shared" si="4"/>
        <v>0.49275362318840582</v>
      </c>
      <c r="T23" s="1569">
        <v>1169</v>
      </c>
      <c r="U23" s="1566">
        <v>751</v>
      </c>
      <c r="V23" s="2543">
        <f t="shared" si="5"/>
        <v>0.64242942686056459</v>
      </c>
      <c r="W23" s="1568">
        <v>111</v>
      </c>
      <c r="X23" s="1566">
        <v>48</v>
      </c>
      <c r="Y23" s="2540">
        <f t="shared" si="6"/>
        <v>0.43243243243243246</v>
      </c>
      <c r="Z23" s="1569">
        <v>1200</v>
      </c>
      <c r="AA23" s="1566">
        <v>772</v>
      </c>
      <c r="AB23" s="2540">
        <f t="shared" si="7"/>
        <v>0.64333333333333331</v>
      </c>
    </row>
    <row r="24" spans="1:28">
      <c r="A24" s="1560" t="s">
        <v>147</v>
      </c>
      <c r="B24" s="4070"/>
      <c r="C24" s="4073"/>
      <c r="D24" s="1561">
        <v>6</v>
      </c>
      <c r="E24" s="1562">
        <v>151</v>
      </c>
      <c r="F24" s="1563">
        <v>74</v>
      </c>
      <c r="G24" s="2540">
        <f t="shared" si="1"/>
        <v>0.49006622516556292</v>
      </c>
      <c r="H24" s="1564">
        <v>1068</v>
      </c>
      <c r="I24" s="1563">
        <v>568</v>
      </c>
      <c r="J24" s="2543">
        <f t="shared" si="2"/>
        <v>0.53183520599250933</v>
      </c>
      <c r="K24" s="1565">
        <v>153</v>
      </c>
      <c r="L24" s="1566">
        <v>69</v>
      </c>
      <c r="M24" s="2540">
        <f t="shared" si="8"/>
        <v>0.45098039215686275</v>
      </c>
      <c r="N24" s="1567">
        <v>1154</v>
      </c>
      <c r="O24" s="1566">
        <v>651</v>
      </c>
      <c r="P24" s="2543">
        <f t="shared" si="3"/>
        <v>0.56412478336221838</v>
      </c>
      <c r="Q24" s="1568">
        <v>150</v>
      </c>
      <c r="R24" s="1566">
        <v>54</v>
      </c>
      <c r="S24" s="2540">
        <f t="shared" si="4"/>
        <v>0.36</v>
      </c>
      <c r="T24" s="1569">
        <v>1176</v>
      </c>
      <c r="U24" s="1566">
        <v>646</v>
      </c>
      <c r="V24" s="2543">
        <f t="shared" si="5"/>
        <v>0.54931972789115646</v>
      </c>
      <c r="W24" s="1568">
        <v>111</v>
      </c>
      <c r="X24" s="1566">
        <v>47</v>
      </c>
      <c r="Y24" s="2540">
        <f t="shared" si="6"/>
        <v>0.42342342342342343</v>
      </c>
      <c r="Z24" s="1569">
        <v>1126</v>
      </c>
      <c r="AA24" s="1566">
        <v>659</v>
      </c>
      <c r="AB24" s="2540">
        <f t="shared" si="7"/>
        <v>0.58525754884547065</v>
      </c>
    </row>
    <row r="25" spans="1:28">
      <c r="A25" s="1560" t="s">
        <v>147</v>
      </c>
      <c r="B25" s="4070"/>
      <c r="C25" s="4073"/>
      <c r="D25" s="1561">
        <v>7</v>
      </c>
      <c r="E25" s="1562">
        <v>135</v>
      </c>
      <c r="F25" s="1563">
        <v>52</v>
      </c>
      <c r="G25" s="2540">
        <f t="shared" si="1"/>
        <v>0.38518518518518519</v>
      </c>
      <c r="H25" s="1564">
        <v>1158</v>
      </c>
      <c r="I25" s="1563">
        <v>562</v>
      </c>
      <c r="J25" s="2543">
        <f t="shared" si="2"/>
        <v>0.48531951640759929</v>
      </c>
      <c r="K25" s="1565">
        <v>143</v>
      </c>
      <c r="L25" s="1566">
        <v>62</v>
      </c>
      <c r="M25" s="2540">
        <f t="shared" si="8"/>
        <v>0.43356643356643354</v>
      </c>
      <c r="N25" s="1567">
        <v>1079</v>
      </c>
      <c r="O25" s="1566">
        <v>587</v>
      </c>
      <c r="P25" s="2543">
        <f t="shared" si="3"/>
        <v>0.54402224281742351</v>
      </c>
      <c r="Q25" s="1568">
        <v>151</v>
      </c>
      <c r="R25" s="1566">
        <v>60</v>
      </c>
      <c r="S25" s="2540">
        <f t="shared" si="4"/>
        <v>0.39735099337748342</v>
      </c>
      <c r="T25" s="1569">
        <v>1119</v>
      </c>
      <c r="U25" s="1566">
        <v>594</v>
      </c>
      <c r="V25" s="2543">
        <f t="shared" si="5"/>
        <v>0.53083109919571048</v>
      </c>
      <c r="W25" s="1568">
        <v>145</v>
      </c>
      <c r="X25" s="1566">
        <v>64</v>
      </c>
      <c r="Y25" s="2540">
        <f t="shared" si="6"/>
        <v>0.44137931034482758</v>
      </c>
      <c r="Z25" s="1569">
        <v>1143</v>
      </c>
      <c r="AA25" s="1566">
        <v>685</v>
      </c>
      <c r="AB25" s="2540">
        <f t="shared" si="7"/>
        <v>0.59930008748906383</v>
      </c>
    </row>
    <row r="26" spans="1:28">
      <c r="A26" s="1560" t="s">
        <v>147</v>
      </c>
      <c r="B26" s="4070"/>
      <c r="C26" s="4073"/>
      <c r="D26" s="1561">
        <v>8</v>
      </c>
      <c r="E26" s="1562">
        <v>126</v>
      </c>
      <c r="F26" s="1563">
        <v>47</v>
      </c>
      <c r="G26" s="2540">
        <f t="shared" si="1"/>
        <v>0.37301587301587302</v>
      </c>
      <c r="H26" s="1564">
        <v>960</v>
      </c>
      <c r="I26" s="1563">
        <v>524</v>
      </c>
      <c r="J26" s="2543">
        <f t="shared" si="2"/>
        <v>0.54583333333333328</v>
      </c>
      <c r="K26" s="1565">
        <v>120</v>
      </c>
      <c r="L26" s="1566">
        <v>52</v>
      </c>
      <c r="M26" s="2540">
        <f t="shared" si="8"/>
        <v>0.43333333333333335</v>
      </c>
      <c r="N26" s="1567">
        <v>1058</v>
      </c>
      <c r="O26" s="1566">
        <v>575</v>
      </c>
      <c r="P26" s="2543">
        <f t="shared" si="3"/>
        <v>0.54347826086956519</v>
      </c>
      <c r="Q26" s="1568">
        <v>124</v>
      </c>
      <c r="R26" s="1566">
        <v>53</v>
      </c>
      <c r="S26" s="2540">
        <f t="shared" si="4"/>
        <v>0.42741935483870969</v>
      </c>
      <c r="T26" s="1569">
        <v>1036</v>
      </c>
      <c r="U26" s="1566">
        <v>563</v>
      </c>
      <c r="V26" s="2543">
        <f t="shared" si="5"/>
        <v>0.54343629343629341</v>
      </c>
      <c r="W26" s="1568">
        <v>132</v>
      </c>
      <c r="X26" s="1566">
        <v>62</v>
      </c>
      <c r="Y26" s="2540">
        <f t="shared" si="6"/>
        <v>0.46969696969696972</v>
      </c>
      <c r="Z26" s="1569">
        <v>1083</v>
      </c>
      <c r="AA26" s="1566">
        <v>660</v>
      </c>
      <c r="AB26" s="2540">
        <f t="shared" si="7"/>
        <v>0.60941828254847641</v>
      </c>
    </row>
    <row r="27" spans="1:28">
      <c r="A27" s="1560" t="s">
        <v>147</v>
      </c>
      <c r="B27" s="4070"/>
      <c r="C27" s="4074"/>
      <c r="D27" s="1561">
        <v>11</v>
      </c>
      <c r="E27" s="1562">
        <v>112</v>
      </c>
      <c r="F27" s="1563">
        <v>40</v>
      </c>
      <c r="G27" s="2540">
        <f t="shared" si="1"/>
        <v>0.35714285714285715</v>
      </c>
      <c r="H27" s="1564">
        <v>885</v>
      </c>
      <c r="I27" s="1563">
        <v>526</v>
      </c>
      <c r="J27" s="2543">
        <f t="shared" si="2"/>
        <v>0.59435028248587574</v>
      </c>
      <c r="K27" s="1565">
        <v>82</v>
      </c>
      <c r="L27" s="1563">
        <v>37</v>
      </c>
      <c r="M27" s="2540">
        <f t="shared" si="8"/>
        <v>0.45121951219512196</v>
      </c>
      <c r="N27" s="1567">
        <v>883</v>
      </c>
      <c r="O27" s="1567">
        <v>567</v>
      </c>
      <c r="P27" s="2543">
        <f t="shared" si="3"/>
        <v>0.64212910532276335</v>
      </c>
      <c r="Q27" s="1568">
        <v>101</v>
      </c>
      <c r="R27" s="1567">
        <v>53</v>
      </c>
      <c r="S27" s="2540">
        <f t="shared" si="4"/>
        <v>0.52475247524752477</v>
      </c>
      <c r="T27" s="1569">
        <v>933</v>
      </c>
      <c r="U27" s="1569">
        <v>593</v>
      </c>
      <c r="V27" s="2543">
        <f t="shared" si="5"/>
        <v>0.63558413719185425</v>
      </c>
      <c r="W27" s="1568">
        <v>99</v>
      </c>
      <c r="X27" s="1567">
        <v>42</v>
      </c>
      <c r="Y27" s="2540">
        <f t="shared" si="6"/>
        <v>0.42424242424242425</v>
      </c>
      <c r="Z27" s="1569">
        <v>911</v>
      </c>
      <c r="AA27" s="1569">
        <v>603</v>
      </c>
      <c r="AB27" s="2540">
        <f t="shared" si="7"/>
        <v>0.66190998902305154</v>
      </c>
    </row>
    <row r="28" spans="1:28">
      <c r="A28" s="1570" t="s">
        <v>147</v>
      </c>
      <c r="B28" s="4070"/>
      <c r="C28" s="4075" t="s">
        <v>1344</v>
      </c>
      <c r="D28" s="1571">
        <v>3</v>
      </c>
      <c r="E28" s="1572">
        <v>195</v>
      </c>
      <c r="F28" s="1573">
        <v>84</v>
      </c>
      <c r="G28" s="2541">
        <f t="shared" si="1"/>
        <v>0.43076923076923079</v>
      </c>
      <c r="H28" s="1574">
        <v>1123</v>
      </c>
      <c r="I28" s="1573">
        <v>605</v>
      </c>
      <c r="J28" s="2544">
        <f t="shared" si="2"/>
        <v>0.5387355298308103</v>
      </c>
      <c r="K28" s="1575">
        <v>223</v>
      </c>
      <c r="L28" s="1576">
        <v>91</v>
      </c>
      <c r="M28" s="2541">
        <f t="shared" si="8"/>
        <v>0.40807174887892378</v>
      </c>
      <c r="N28" s="1577">
        <v>1199</v>
      </c>
      <c r="O28" s="1576">
        <v>678</v>
      </c>
      <c r="P28" s="2544">
        <f t="shared" si="3"/>
        <v>0.56547122602168476</v>
      </c>
      <c r="Q28" s="1578">
        <v>226</v>
      </c>
      <c r="R28" s="1576">
        <v>85</v>
      </c>
      <c r="S28" s="2541">
        <f t="shared" si="4"/>
        <v>0.37610619469026546</v>
      </c>
      <c r="T28" s="1579">
        <v>1209</v>
      </c>
      <c r="U28" s="1576">
        <v>680</v>
      </c>
      <c r="V28" s="2544">
        <f t="shared" si="5"/>
        <v>0.56244830438378823</v>
      </c>
      <c r="W28" s="1578">
        <v>169</v>
      </c>
      <c r="X28" s="1576">
        <v>73</v>
      </c>
      <c r="Y28" s="2541">
        <f t="shared" si="6"/>
        <v>0.43195266272189348</v>
      </c>
      <c r="Z28" s="1579">
        <v>820</v>
      </c>
      <c r="AA28" s="1576">
        <v>495</v>
      </c>
      <c r="AB28" s="2541">
        <f t="shared" si="7"/>
        <v>0.60365853658536583</v>
      </c>
    </row>
    <row r="29" spans="1:28">
      <c r="A29" s="1570" t="s">
        <v>147</v>
      </c>
      <c r="B29" s="4070"/>
      <c r="C29" s="4076"/>
      <c r="D29" s="1571">
        <v>4</v>
      </c>
      <c r="E29" s="1572">
        <v>230</v>
      </c>
      <c r="F29" s="1573">
        <v>108</v>
      </c>
      <c r="G29" s="2541">
        <f t="shared" si="1"/>
        <v>0.46956521739130436</v>
      </c>
      <c r="H29" s="1574">
        <v>1125</v>
      </c>
      <c r="I29" s="1573">
        <v>637</v>
      </c>
      <c r="J29" s="2544">
        <f t="shared" si="2"/>
        <v>0.56622222222222218</v>
      </c>
      <c r="K29" s="1575">
        <v>236</v>
      </c>
      <c r="L29" s="1576">
        <v>98</v>
      </c>
      <c r="M29" s="2541">
        <f t="shared" si="8"/>
        <v>0.4152542372881356</v>
      </c>
      <c r="N29" s="1577">
        <v>1132</v>
      </c>
      <c r="O29" s="1576">
        <v>646</v>
      </c>
      <c r="P29" s="2544">
        <f t="shared" si="3"/>
        <v>0.57067137809187274</v>
      </c>
      <c r="Q29" s="1578">
        <v>217</v>
      </c>
      <c r="R29" s="1576">
        <v>93</v>
      </c>
      <c r="S29" s="2541">
        <f t="shared" si="4"/>
        <v>0.42857142857142855</v>
      </c>
      <c r="T29" s="1579">
        <v>1162</v>
      </c>
      <c r="U29" s="1576">
        <v>672</v>
      </c>
      <c r="V29" s="2544">
        <f t="shared" si="5"/>
        <v>0.57831325301204817</v>
      </c>
      <c r="W29" s="1578">
        <v>210</v>
      </c>
      <c r="X29" s="1576">
        <v>100</v>
      </c>
      <c r="Y29" s="2541">
        <f t="shared" si="6"/>
        <v>0.47619047619047616</v>
      </c>
      <c r="Z29" s="1579">
        <v>1179</v>
      </c>
      <c r="AA29" s="1576">
        <v>690</v>
      </c>
      <c r="AB29" s="2541">
        <f t="shared" si="7"/>
        <v>0.58524173027989823</v>
      </c>
    </row>
    <row r="30" spans="1:28">
      <c r="A30" s="1570" t="s">
        <v>147</v>
      </c>
      <c r="B30" s="4070"/>
      <c r="C30" s="4076"/>
      <c r="D30" s="1571">
        <v>5</v>
      </c>
      <c r="E30" s="1572">
        <v>274</v>
      </c>
      <c r="F30" s="1573">
        <v>145</v>
      </c>
      <c r="G30" s="2541">
        <f t="shared" si="1"/>
        <v>0.52919708029197077</v>
      </c>
      <c r="H30" s="1574">
        <v>1099</v>
      </c>
      <c r="I30" s="1573">
        <v>696</v>
      </c>
      <c r="J30" s="2544">
        <f t="shared" si="2"/>
        <v>0.63330300272975437</v>
      </c>
      <c r="K30" s="1575">
        <v>239</v>
      </c>
      <c r="L30" s="1576">
        <v>113</v>
      </c>
      <c r="M30" s="2541">
        <f t="shared" si="8"/>
        <v>0.47280334728033474</v>
      </c>
      <c r="N30" s="1577">
        <v>1105</v>
      </c>
      <c r="O30" s="1576">
        <v>678</v>
      </c>
      <c r="P30" s="2544">
        <f t="shared" si="3"/>
        <v>0.6135746606334842</v>
      </c>
      <c r="Q30" s="1578">
        <v>225</v>
      </c>
      <c r="R30" s="1576">
        <v>95</v>
      </c>
      <c r="S30" s="2541">
        <f t="shared" si="4"/>
        <v>0.42222222222222222</v>
      </c>
      <c r="T30" s="1579">
        <v>1090</v>
      </c>
      <c r="U30" s="1576">
        <v>635</v>
      </c>
      <c r="V30" s="2544">
        <f t="shared" si="5"/>
        <v>0.58256880733944949</v>
      </c>
      <c r="W30" s="1578">
        <v>178</v>
      </c>
      <c r="X30" s="1576">
        <v>90</v>
      </c>
      <c r="Y30" s="2541">
        <f t="shared" si="6"/>
        <v>0.5056179775280899</v>
      </c>
      <c r="Z30" s="1579">
        <v>1126</v>
      </c>
      <c r="AA30" s="1576">
        <v>715</v>
      </c>
      <c r="AB30" s="2541">
        <f t="shared" si="7"/>
        <v>0.63499111900532856</v>
      </c>
    </row>
    <row r="31" spans="1:28">
      <c r="A31" s="1570" t="s">
        <v>147</v>
      </c>
      <c r="B31" s="4070"/>
      <c r="C31" s="4076"/>
      <c r="D31" s="1571">
        <v>6</v>
      </c>
      <c r="E31" s="1572">
        <v>213</v>
      </c>
      <c r="F31" s="1573">
        <v>66</v>
      </c>
      <c r="G31" s="2541">
        <f t="shared" si="1"/>
        <v>0.30985915492957744</v>
      </c>
      <c r="H31" s="1574">
        <v>911</v>
      </c>
      <c r="I31" s="1573">
        <v>445</v>
      </c>
      <c r="J31" s="2544">
        <f t="shared" si="2"/>
        <v>0.48847420417124038</v>
      </c>
      <c r="K31" s="1575">
        <v>209</v>
      </c>
      <c r="L31" s="1576">
        <v>72</v>
      </c>
      <c r="M31" s="2541">
        <f t="shared" si="8"/>
        <v>0.34449760765550241</v>
      </c>
      <c r="N31" s="1577">
        <v>942</v>
      </c>
      <c r="O31" s="1576">
        <v>521</v>
      </c>
      <c r="P31" s="2544">
        <f t="shared" si="3"/>
        <v>0.55307855626326963</v>
      </c>
      <c r="Q31" s="1578">
        <v>224</v>
      </c>
      <c r="R31" s="1576">
        <v>90</v>
      </c>
      <c r="S31" s="2541">
        <f t="shared" si="4"/>
        <v>0.4017857142857143</v>
      </c>
      <c r="T31" s="1579">
        <v>959</v>
      </c>
      <c r="U31" s="1576">
        <v>445</v>
      </c>
      <c r="V31" s="2544">
        <f t="shared" si="5"/>
        <v>0.46402502606882168</v>
      </c>
      <c r="W31" s="1578">
        <v>182</v>
      </c>
      <c r="X31" s="1576">
        <v>71</v>
      </c>
      <c r="Y31" s="2541">
        <f t="shared" si="6"/>
        <v>0.39010989010989011</v>
      </c>
      <c r="Z31" s="1579">
        <v>882</v>
      </c>
      <c r="AA31" s="1576">
        <v>467</v>
      </c>
      <c r="AB31" s="2541">
        <f t="shared" si="7"/>
        <v>0.52947845804988658</v>
      </c>
    </row>
    <row r="32" spans="1:28">
      <c r="A32" s="1570" t="s">
        <v>147</v>
      </c>
      <c r="B32" s="4070"/>
      <c r="C32" s="4076"/>
      <c r="D32" s="1571">
        <v>7</v>
      </c>
      <c r="E32" s="1572">
        <v>230</v>
      </c>
      <c r="F32" s="1573">
        <v>91</v>
      </c>
      <c r="G32" s="2541">
        <f t="shared" si="1"/>
        <v>0.39565217391304347</v>
      </c>
      <c r="H32" s="1574">
        <v>816</v>
      </c>
      <c r="I32" s="1573">
        <v>440</v>
      </c>
      <c r="J32" s="2544">
        <f t="shared" si="2"/>
        <v>0.53921568627450978</v>
      </c>
      <c r="K32" s="1575">
        <v>209</v>
      </c>
      <c r="L32" s="1576">
        <v>70</v>
      </c>
      <c r="M32" s="2541">
        <f t="shared" si="8"/>
        <v>0.3349282296650718</v>
      </c>
      <c r="N32" s="1577">
        <v>893</v>
      </c>
      <c r="O32" s="1576">
        <v>471</v>
      </c>
      <c r="P32" s="2544">
        <f t="shared" si="3"/>
        <v>0.52743561030235164</v>
      </c>
      <c r="Q32" s="1578">
        <v>202</v>
      </c>
      <c r="R32" s="1576">
        <v>87</v>
      </c>
      <c r="S32" s="2541">
        <f t="shared" si="4"/>
        <v>0.43069306930693069</v>
      </c>
      <c r="T32" s="1579">
        <v>906</v>
      </c>
      <c r="U32" s="1576">
        <v>515</v>
      </c>
      <c r="V32" s="2544">
        <f t="shared" si="5"/>
        <v>0.56843267108167772</v>
      </c>
      <c r="W32" s="1578">
        <v>170</v>
      </c>
      <c r="X32" s="1576">
        <v>79</v>
      </c>
      <c r="Y32" s="2541">
        <f t="shared" si="6"/>
        <v>0.46470588235294119</v>
      </c>
      <c r="Z32" s="1579">
        <v>897</v>
      </c>
      <c r="AA32" s="1576">
        <v>487</v>
      </c>
      <c r="AB32" s="2541">
        <f t="shared" si="7"/>
        <v>0.5429208472686734</v>
      </c>
    </row>
    <row r="33" spans="1:28">
      <c r="A33" s="1570" t="s">
        <v>147</v>
      </c>
      <c r="B33" s="4070"/>
      <c r="C33" s="4076"/>
      <c r="D33" s="1571">
        <v>8</v>
      </c>
      <c r="E33" s="1572">
        <v>186</v>
      </c>
      <c r="F33" s="1573">
        <v>67</v>
      </c>
      <c r="G33" s="2541">
        <f t="shared" si="1"/>
        <v>0.36021505376344087</v>
      </c>
      <c r="H33" s="1574">
        <v>775</v>
      </c>
      <c r="I33" s="1573">
        <v>426</v>
      </c>
      <c r="J33" s="2544">
        <f t="shared" si="2"/>
        <v>0.54967741935483871</v>
      </c>
      <c r="K33" s="1575">
        <v>196</v>
      </c>
      <c r="L33" s="1576">
        <v>85</v>
      </c>
      <c r="M33" s="2541">
        <f t="shared" si="8"/>
        <v>0.43367346938775508</v>
      </c>
      <c r="N33" s="1577">
        <v>798</v>
      </c>
      <c r="O33" s="1576">
        <v>439</v>
      </c>
      <c r="P33" s="2544">
        <f t="shared" si="3"/>
        <v>0.55012531328320802</v>
      </c>
      <c r="Q33" s="1578">
        <v>197</v>
      </c>
      <c r="R33" s="1576">
        <v>73</v>
      </c>
      <c r="S33" s="2541">
        <f t="shared" si="4"/>
        <v>0.37055837563451777</v>
      </c>
      <c r="T33" s="1579">
        <v>855</v>
      </c>
      <c r="U33" s="1576">
        <v>461</v>
      </c>
      <c r="V33" s="2544">
        <f t="shared" si="5"/>
        <v>0.53918128654970765</v>
      </c>
      <c r="W33" s="1578">
        <v>166</v>
      </c>
      <c r="X33" s="1576">
        <v>84</v>
      </c>
      <c r="Y33" s="2541">
        <f t="shared" si="6"/>
        <v>0.50602409638554213</v>
      </c>
      <c r="Z33" s="1579">
        <v>884</v>
      </c>
      <c r="AA33" s="1576">
        <v>515</v>
      </c>
      <c r="AB33" s="2541">
        <f t="shared" si="7"/>
        <v>0.58257918552036203</v>
      </c>
    </row>
    <row r="34" spans="1:28">
      <c r="A34" s="1570" t="s">
        <v>147</v>
      </c>
      <c r="B34" s="4071"/>
      <c r="C34" s="4077"/>
      <c r="D34" s="1571">
        <v>11</v>
      </c>
      <c r="E34" s="1572">
        <v>140</v>
      </c>
      <c r="F34" s="1573">
        <v>64</v>
      </c>
      <c r="G34" s="2541">
        <f t="shared" si="1"/>
        <v>0.45714285714285713</v>
      </c>
      <c r="H34" s="1574">
        <v>663</v>
      </c>
      <c r="I34" s="1573">
        <v>442</v>
      </c>
      <c r="J34" s="2544">
        <f t="shared" si="2"/>
        <v>0.66666666666666663</v>
      </c>
      <c r="K34" s="1575">
        <v>131</v>
      </c>
      <c r="L34" s="1573">
        <v>69</v>
      </c>
      <c r="M34" s="2541">
        <f t="shared" si="8"/>
        <v>0.52671755725190839</v>
      </c>
      <c r="N34" s="1577">
        <v>653</v>
      </c>
      <c r="O34" s="1577">
        <v>463</v>
      </c>
      <c r="P34" s="2544">
        <f t="shared" si="3"/>
        <v>0.70903522205206737</v>
      </c>
      <c r="Q34" s="1578">
        <v>141</v>
      </c>
      <c r="R34" s="1577">
        <v>64</v>
      </c>
      <c r="S34" s="2541">
        <f t="shared" si="4"/>
        <v>0.45390070921985815</v>
      </c>
      <c r="T34" s="1579">
        <v>706</v>
      </c>
      <c r="U34" s="1579">
        <v>470</v>
      </c>
      <c r="V34" s="2544">
        <f t="shared" si="5"/>
        <v>0.66572237960339942</v>
      </c>
      <c r="W34" s="1578">
        <v>140</v>
      </c>
      <c r="X34" s="1577">
        <v>71</v>
      </c>
      <c r="Y34" s="2541">
        <f t="shared" si="6"/>
        <v>0.50714285714285712</v>
      </c>
      <c r="Z34" s="1579">
        <v>619</v>
      </c>
      <c r="AA34" s="1579">
        <v>441</v>
      </c>
      <c r="AB34" s="2541">
        <f t="shared" si="7"/>
        <v>0.71243941841680125</v>
      </c>
    </row>
    <row r="35" spans="1:28">
      <c r="A35" s="1560" t="s">
        <v>147</v>
      </c>
      <c r="B35" s="4078" t="s">
        <v>42</v>
      </c>
      <c r="C35" s="4079" t="s">
        <v>1373</v>
      </c>
      <c r="D35" s="1561">
        <v>3</v>
      </c>
      <c r="E35" s="1562">
        <v>282</v>
      </c>
      <c r="F35" s="1563">
        <v>59</v>
      </c>
      <c r="G35" s="2540">
        <f t="shared" si="1"/>
        <v>0.20921985815602837</v>
      </c>
      <c r="H35" s="1564">
        <v>1085</v>
      </c>
      <c r="I35" s="1563">
        <v>464</v>
      </c>
      <c r="J35" s="2543">
        <f t="shared" si="2"/>
        <v>0.42764976958525347</v>
      </c>
      <c r="K35" s="1565">
        <v>271</v>
      </c>
      <c r="L35" s="1566">
        <v>95</v>
      </c>
      <c r="M35" s="2540">
        <f t="shared" si="8"/>
        <v>0.35055350553505538</v>
      </c>
      <c r="N35" s="1567">
        <v>1067</v>
      </c>
      <c r="O35" s="1566">
        <v>513</v>
      </c>
      <c r="P35" s="2543">
        <f t="shared" si="3"/>
        <v>0.48078725398313027</v>
      </c>
      <c r="Q35" s="1568">
        <v>326</v>
      </c>
      <c r="R35" s="1566">
        <v>92</v>
      </c>
      <c r="S35" s="2540">
        <f t="shared" si="4"/>
        <v>0.2822085889570552</v>
      </c>
      <c r="T35" s="1569">
        <v>1078</v>
      </c>
      <c r="U35" s="1566">
        <v>527</v>
      </c>
      <c r="V35" s="2543">
        <f t="shared" si="5"/>
        <v>0.48886827458256027</v>
      </c>
      <c r="W35" s="1568">
        <v>188</v>
      </c>
      <c r="X35" s="1566">
        <v>62</v>
      </c>
      <c r="Y35" s="2540">
        <f t="shared" si="6"/>
        <v>0.32978723404255317</v>
      </c>
      <c r="Z35" s="1569">
        <v>706</v>
      </c>
      <c r="AA35" s="1566">
        <v>377</v>
      </c>
      <c r="AB35" s="2540">
        <f t="shared" si="7"/>
        <v>0.53399433427762044</v>
      </c>
    </row>
    <row r="36" spans="1:28">
      <c r="A36" s="1560" t="s">
        <v>147</v>
      </c>
      <c r="B36" s="4070"/>
      <c r="C36" s="4073"/>
      <c r="D36" s="1561">
        <v>4</v>
      </c>
      <c r="E36" s="1562">
        <v>331</v>
      </c>
      <c r="F36" s="1563">
        <v>102</v>
      </c>
      <c r="G36" s="2540">
        <f t="shared" si="1"/>
        <v>0.30815709969788518</v>
      </c>
      <c r="H36" s="1564">
        <v>969</v>
      </c>
      <c r="I36" s="1563">
        <v>448</v>
      </c>
      <c r="J36" s="2543">
        <f t="shared" si="2"/>
        <v>0.46233230134158926</v>
      </c>
      <c r="K36" s="1565">
        <v>296</v>
      </c>
      <c r="L36" s="1566">
        <v>94</v>
      </c>
      <c r="M36" s="2540">
        <f t="shared" si="8"/>
        <v>0.31756756756756754</v>
      </c>
      <c r="N36" s="1567">
        <v>1111</v>
      </c>
      <c r="O36" s="1566">
        <v>557</v>
      </c>
      <c r="P36" s="2543">
        <f t="shared" si="3"/>
        <v>0.50135013501350134</v>
      </c>
      <c r="Q36" s="1568">
        <v>269</v>
      </c>
      <c r="R36" s="1566">
        <v>93</v>
      </c>
      <c r="S36" s="2540">
        <f t="shared" si="4"/>
        <v>0.34572490706319703</v>
      </c>
      <c r="T36" s="1569">
        <v>1102</v>
      </c>
      <c r="U36" s="1566">
        <v>555</v>
      </c>
      <c r="V36" s="2543">
        <f t="shared" si="5"/>
        <v>0.50362976406533577</v>
      </c>
      <c r="W36" s="1568">
        <v>315</v>
      </c>
      <c r="X36" s="1566">
        <v>113</v>
      </c>
      <c r="Y36" s="2540">
        <f t="shared" si="6"/>
        <v>0.35873015873015873</v>
      </c>
      <c r="Z36" s="1569">
        <v>1124</v>
      </c>
      <c r="AA36" s="1566">
        <v>597</v>
      </c>
      <c r="AB36" s="2540">
        <f t="shared" si="7"/>
        <v>0.53113879003558717</v>
      </c>
    </row>
    <row r="37" spans="1:28">
      <c r="A37" s="1560" t="s">
        <v>147</v>
      </c>
      <c r="B37" s="4070"/>
      <c r="C37" s="4073"/>
      <c r="D37" s="1561">
        <v>5</v>
      </c>
      <c r="E37" s="1562">
        <v>325</v>
      </c>
      <c r="F37" s="1563">
        <v>131</v>
      </c>
      <c r="G37" s="2540">
        <f t="shared" si="1"/>
        <v>0.40307692307692305</v>
      </c>
      <c r="H37" s="1564">
        <v>1003</v>
      </c>
      <c r="I37" s="1563">
        <v>542</v>
      </c>
      <c r="J37" s="2543">
        <f t="shared" si="2"/>
        <v>0.5403788634097707</v>
      </c>
      <c r="K37" s="1565">
        <v>341</v>
      </c>
      <c r="L37" s="1566">
        <v>136</v>
      </c>
      <c r="M37" s="2540">
        <f t="shared" si="8"/>
        <v>0.39882697947214074</v>
      </c>
      <c r="N37" s="1567">
        <v>976</v>
      </c>
      <c r="O37" s="1566">
        <v>562</v>
      </c>
      <c r="P37" s="2543">
        <f t="shared" si="3"/>
        <v>0.57581967213114749</v>
      </c>
      <c r="Q37" s="1568">
        <v>306</v>
      </c>
      <c r="R37" s="1566">
        <v>104</v>
      </c>
      <c r="S37" s="2540">
        <f t="shared" si="4"/>
        <v>0.33986928104575165</v>
      </c>
      <c r="T37" s="1569">
        <v>1116</v>
      </c>
      <c r="U37" s="1566">
        <v>603</v>
      </c>
      <c r="V37" s="2543">
        <f t="shared" si="5"/>
        <v>0.54032258064516125</v>
      </c>
      <c r="W37" s="1568">
        <v>260</v>
      </c>
      <c r="X37" s="1566">
        <v>108</v>
      </c>
      <c r="Y37" s="2540">
        <f t="shared" si="6"/>
        <v>0.41538461538461541</v>
      </c>
      <c r="Z37" s="1569">
        <v>1131</v>
      </c>
      <c r="AA37" s="1566">
        <v>644</v>
      </c>
      <c r="AB37" s="2540">
        <f t="shared" si="7"/>
        <v>0.56940760389036249</v>
      </c>
    </row>
    <row r="38" spans="1:28">
      <c r="A38" s="1560" t="s">
        <v>147</v>
      </c>
      <c r="B38" s="4070"/>
      <c r="C38" s="4073"/>
      <c r="D38" s="1561">
        <v>6</v>
      </c>
      <c r="E38" s="1562">
        <v>333</v>
      </c>
      <c r="F38" s="1563">
        <v>100</v>
      </c>
      <c r="G38" s="2540">
        <f t="shared" si="1"/>
        <v>0.3003003003003003</v>
      </c>
      <c r="H38" s="1564">
        <v>997</v>
      </c>
      <c r="I38" s="1563">
        <v>508</v>
      </c>
      <c r="J38" s="2543">
        <f t="shared" si="2"/>
        <v>0.50952858575727178</v>
      </c>
      <c r="K38" s="1565">
        <v>330</v>
      </c>
      <c r="L38" s="1566">
        <v>117</v>
      </c>
      <c r="M38" s="2540">
        <f t="shared" si="8"/>
        <v>0.35454545454545455</v>
      </c>
      <c r="N38" s="1567">
        <v>994</v>
      </c>
      <c r="O38" s="1566">
        <v>579</v>
      </c>
      <c r="P38" s="2543">
        <f t="shared" si="3"/>
        <v>0.58249496981891347</v>
      </c>
      <c r="Q38" s="1568">
        <v>323</v>
      </c>
      <c r="R38" s="1566">
        <v>106</v>
      </c>
      <c r="S38" s="2540">
        <f t="shared" si="4"/>
        <v>0.32817337461300311</v>
      </c>
      <c r="T38" s="1569">
        <v>966</v>
      </c>
      <c r="U38" s="1566">
        <v>529</v>
      </c>
      <c r="V38" s="2543">
        <f t="shared" si="5"/>
        <v>0.54761904761904767</v>
      </c>
      <c r="W38" s="1568">
        <v>285</v>
      </c>
      <c r="X38" s="1566">
        <v>103</v>
      </c>
      <c r="Y38" s="2540">
        <f t="shared" si="6"/>
        <v>0.36140350877192984</v>
      </c>
      <c r="Z38" s="1569">
        <v>1108</v>
      </c>
      <c r="AA38" s="1566">
        <v>617</v>
      </c>
      <c r="AB38" s="2540">
        <f t="shared" si="7"/>
        <v>0.55685920577617332</v>
      </c>
    </row>
    <row r="39" spans="1:28">
      <c r="A39" s="1560" t="s">
        <v>147</v>
      </c>
      <c r="B39" s="4070"/>
      <c r="C39" s="4073"/>
      <c r="D39" s="1561">
        <v>7</v>
      </c>
      <c r="E39" s="1562">
        <v>332</v>
      </c>
      <c r="F39" s="1563">
        <v>103</v>
      </c>
      <c r="G39" s="2540">
        <f t="shared" si="1"/>
        <v>0.31024096385542171</v>
      </c>
      <c r="H39" s="1564">
        <v>990</v>
      </c>
      <c r="I39" s="1563">
        <v>531</v>
      </c>
      <c r="J39" s="2543">
        <f t="shared" si="2"/>
        <v>0.53636363636363638</v>
      </c>
      <c r="K39" s="1565">
        <v>314</v>
      </c>
      <c r="L39" s="1566">
        <v>110</v>
      </c>
      <c r="M39" s="2540">
        <f t="shared" si="8"/>
        <v>0.3503184713375796</v>
      </c>
      <c r="N39" s="1567">
        <v>1035</v>
      </c>
      <c r="O39" s="1566">
        <v>563</v>
      </c>
      <c r="P39" s="2543">
        <f t="shared" si="3"/>
        <v>0.54396135265700485</v>
      </c>
      <c r="Q39" s="1568">
        <v>331</v>
      </c>
      <c r="R39" s="1566">
        <v>127</v>
      </c>
      <c r="S39" s="2540">
        <f t="shared" si="4"/>
        <v>0.38368580060422963</v>
      </c>
      <c r="T39" s="1569">
        <v>1026</v>
      </c>
      <c r="U39" s="1566">
        <v>619</v>
      </c>
      <c r="V39" s="2543">
        <f t="shared" si="5"/>
        <v>0.60331384015594547</v>
      </c>
      <c r="W39" s="1568">
        <v>313</v>
      </c>
      <c r="X39" s="1566">
        <v>111</v>
      </c>
      <c r="Y39" s="2540">
        <f t="shared" si="6"/>
        <v>0.35463258785942492</v>
      </c>
      <c r="Z39" s="1569">
        <v>1000</v>
      </c>
      <c r="AA39" s="1566">
        <v>583</v>
      </c>
      <c r="AB39" s="2540">
        <f t="shared" si="7"/>
        <v>0.58299999999999996</v>
      </c>
    </row>
    <row r="40" spans="1:28">
      <c r="A40" s="1560" t="s">
        <v>147</v>
      </c>
      <c r="B40" s="4070"/>
      <c r="C40" s="4073"/>
      <c r="D40" s="1561">
        <v>8</v>
      </c>
      <c r="E40" s="1562">
        <v>313</v>
      </c>
      <c r="F40" s="1563">
        <v>106</v>
      </c>
      <c r="G40" s="2540">
        <f t="shared" si="1"/>
        <v>0.33865814696485624</v>
      </c>
      <c r="H40" s="1564">
        <v>925</v>
      </c>
      <c r="I40" s="1563">
        <v>470</v>
      </c>
      <c r="J40" s="2543">
        <f t="shared" si="2"/>
        <v>0.50810810810810814</v>
      </c>
      <c r="K40" s="1565">
        <v>320</v>
      </c>
      <c r="L40" s="1566">
        <v>115</v>
      </c>
      <c r="M40" s="2540">
        <f t="shared" si="8"/>
        <v>0.359375</v>
      </c>
      <c r="N40" s="1567">
        <v>964</v>
      </c>
      <c r="O40" s="1566">
        <v>553</v>
      </c>
      <c r="P40" s="2543">
        <f t="shared" si="3"/>
        <v>0.57365145228215764</v>
      </c>
      <c r="Q40" s="1568">
        <v>301</v>
      </c>
      <c r="R40" s="1566">
        <v>100</v>
      </c>
      <c r="S40" s="2540">
        <f t="shared" si="4"/>
        <v>0.33222591362126247</v>
      </c>
      <c r="T40" s="1569">
        <v>987</v>
      </c>
      <c r="U40" s="1566">
        <v>543</v>
      </c>
      <c r="V40" s="2543">
        <f t="shared" si="5"/>
        <v>0.55015197568389063</v>
      </c>
      <c r="W40" s="1568">
        <v>299</v>
      </c>
      <c r="X40" s="1566">
        <v>131</v>
      </c>
      <c r="Y40" s="2540">
        <f t="shared" si="6"/>
        <v>0.43812709030100333</v>
      </c>
      <c r="Z40" s="1569">
        <v>977</v>
      </c>
      <c r="AA40" s="1566">
        <v>611</v>
      </c>
      <c r="AB40" s="2540">
        <f t="shared" si="7"/>
        <v>0.62538382804503578</v>
      </c>
    </row>
    <row r="41" spans="1:28">
      <c r="A41" s="1560" t="s">
        <v>147</v>
      </c>
      <c r="B41" s="4070"/>
      <c r="C41" s="4074"/>
      <c r="D41" s="1561">
        <v>11</v>
      </c>
      <c r="E41" s="1562">
        <v>222</v>
      </c>
      <c r="F41" s="1563">
        <v>70</v>
      </c>
      <c r="G41" s="2540">
        <f t="shared" si="1"/>
        <v>0.31531531531531531</v>
      </c>
      <c r="H41" s="1564">
        <v>752</v>
      </c>
      <c r="I41" s="1563">
        <v>421</v>
      </c>
      <c r="J41" s="2543">
        <f t="shared" si="2"/>
        <v>0.55984042553191493</v>
      </c>
      <c r="K41" s="1565">
        <v>239</v>
      </c>
      <c r="L41" s="1563">
        <v>91</v>
      </c>
      <c r="M41" s="2540">
        <f t="shared" si="8"/>
        <v>0.3807531380753138</v>
      </c>
      <c r="N41" s="1567">
        <v>818</v>
      </c>
      <c r="O41" s="1569">
        <v>492</v>
      </c>
      <c r="P41" s="2543">
        <f t="shared" si="3"/>
        <v>0.60146699266503667</v>
      </c>
      <c r="Q41" s="1568">
        <v>227</v>
      </c>
      <c r="R41" s="1569">
        <v>102</v>
      </c>
      <c r="S41" s="2540">
        <f t="shared" si="4"/>
        <v>0.44933920704845814</v>
      </c>
      <c r="T41" s="1569">
        <v>904</v>
      </c>
      <c r="U41" s="1569">
        <v>568</v>
      </c>
      <c r="V41" s="2543">
        <f t="shared" si="5"/>
        <v>0.62831858407079644</v>
      </c>
      <c r="W41" s="1568">
        <v>257</v>
      </c>
      <c r="X41" s="1569">
        <v>117</v>
      </c>
      <c r="Y41" s="2540">
        <f t="shared" si="6"/>
        <v>0.45525291828793774</v>
      </c>
      <c r="Z41" s="1569">
        <v>840</v>
      </c>
      <c r="AA41" s="1569">
        <v>529</v>
      </c>
      <c r="AB41" s="2540">
        <f t="shared" si="7"/>
        <v>0.62976190476190474</v>
      </c>
    </row>
    <row r="42" spans="1:28">
      <c r="A42" s="1570" t="s">
        <v>147</v>
      </c>
      <c r="B42" s="4070"/>
      <c r="C42" s="4075" t="s">
        <v>1391</v>
      </c>
      <c r="D42" s="1571">
        <v>3</v>
      </c>
      <c r="E42" s="1572">
        <v>502</v>
      </c>
      <c r="F42" s="1573">
        <v>90</v>
      </c>
      <c r="G42" s="2541">
        <f t="shared" si="1"/>
        <v>0.17928286852589642</v>
      </c>
      <c r="H42" s="1574">
        <v>318</v>
      </c>
      <c r="I42" s="1573">
        <v>90</v>
      </c>
      <c r="J42" s="2544">
        <f t="shared" si="2"/>
        <v>0.28301886792452829</v>
      </c>
      <c r="K42" s="1575">
        <v>529</v>
      </c>
      <c r="L42" s="1576">
        <v>98</v>
      </c>
      <c r="M42" s="2541">
        <f t="shared" si="8"/>
        <v>0.18525519848771266</v>
      </c>
      <c r="N42" s="1577">
        <v>326</v>
      </c>
      <c r="O42" s="1576">
        <v>77</v>
      </c>
      <c r="P42" s="2544">
        <f t="shared" si="3"/>
        <v>0.2361963190184049</v>
      </c>
      <c r="Q42" s="1578">
        <v>466</v>
      </c>
      <c r="R42" s="1576">
        <v>77</v>
      </c>
      <c r="S42" s="2541">
        <f t="shared" si="4"/>
        <v>0.16523605150214593</v>
      </c>
      <c r="T42" s="1579">
        <v>339</v>
      </c>
      <c r="U42" s="1576">
        <v>86</v>
      </c>
      <c r="V42" s="2544">
        <f t="shared" si="5"/>
        <v>0.25368731563421831</v>
      </c>
      <c r="W42" s="1578">
        <v>316</v>
      </c>
      <c r="X42" s="1576">
        <v>80</v>
      </c>
      <c r="Y42" s="2541">
        <f t="shared" si="6"/>
        <v>0.25316455696202533</v>
      </c>
      <c r="Z42" s="1579">
        <v>202</v>
      </c>
      <c r="AA42" s="1576">
        <v>63</v>
      </c>
      <c r="AB42" s="2541">
        <f t="shared" si="7"/>
        <v>0.31188118811881188</v>
      </c>
    </row>
    <row r="43" spans="1:28">
      <c r="A43" s="1570" t="s">
        <v>147</v>
      </c>
      <c r="B43" s="4070"/>
      <c r="C43" s="4076"/>
      <c r="D43" s="1571">
        <v>4</v>
      </c>
      <c r="E43" s="1572">
        <v>556</v>
      </c>
      <c r="F43" s="1573">
        <v>111</v>
      </c>
      <c r="G43" s="2541">
        <f t="shared" si="1"/>
        <v>0.19964028776978418</v>
      </c>
      <c r="H43" s="1574">
        <v>259</v>
      </c>
      <c r="I43" s="1573">
        <v>84</v>
      </c>
      <c r="J43" s="2544">
        <f t="shared" si="2"/>
        <v>0.32432432432432434</v>
      </c>
      <c r="K43" s="1575">
        <v>511</v>
      </c>
      <c r="L43" s="1576">
        <v>121</v>
      </c>
      <c r="M43" s="2541">
        <f t="shared" si="8"/>
        <v>0.23679060665362034</v>
      </c>
      <c r="N43" s="1577">
        <v>311</v>
      </c>
      <c r="O43" s="1576">
        <v>92</v>
      </c>
      <c r="P43" s="2544">
        <f t="shared" si="3"/>
        <v>0.29581993569131831</v>
      </c>
      <c r="Q43" s="1578">
        <v>495</v>
      </c>
      <c r="R43" s="1576">
        <v>94</v>
      </c>
      <c r="S43" s="2541">
        <f t="shared" si="4"/>
        <v>0.1898989898989899</v>
      </c>
      <c r="T43" s="1579">
        <v>308</v>
      </c>
      <c r="U43" s="1576">
        <v>67</v>
      </c>
      <c r="V43" s="2544">
        <f t="shared" si="5"/>
        <v>0.21753246753246752</v>
      </c>
      <c r="W43" s="1578">
        <v>450</v>
      </c>
      <c r="X43" s="1576">
        <v>82</v>
      </c>
      <c r="Y43" s="2541">
        <f t="shared" si="6"/>
        <v>0.18222222222222223</v>
      </c>
      <c r="Z43" s="1579">
        <v>316</v>
      </c>
      <c r="AA43" s="1576">
        <v>79</v>
      </c>
      <c r="AB43" s="2541">
        <f t="shared" si="7"/>
        <v>0.25</v>
      </c>
    </row>
    <row r="44" spans="1:28">
      <c r="A44" s="1570" t="s">
        <v>147</v>
      </c>
      <c r="B44" s="4070"/>
      <c r="C44" s="4076"/>
      <c r="D44" s="1571">
        <v>5</v>
      </c>
      <c r="E44" s="1572">
        <v>542</v>
      </c>
      <c r="F44" s="1573">
        <v>113</v>
      </c>
      <c r="G44" s="2541">
        <f t="shared" si="1"/>
        <v>0.20848708487084872</v>
      </c>
      <c r="H44" s="1574">
        <v>236</v>
      </c>
      <c r="I44" s="1573">
        <v>74</v>
      </c>
      <c r="J44" s="2544">
        <f t="shared" si="2"/>
        <v>0.3135593220338983</v>
      </c>
      <c r="K44" s="1575">
        <v>563</v>
      </c>
      <c r="L44" s="1576">
        <v>167</v>
      </c>
      <c r="M44" s="2541">
        <f t="shared" si="8"/>
        <v>0.2966252220248668</v>
      </c>
      <c r="N44" s="1577">
        <v>258</v>
      </c>
      <c r="O44" s="1576">
        <v>92</v>
      </c>
      <c r="P44" s="2544">
        <f t="shared" si="3"/>
        <v>0.35658914728682173</v>
      </c>
      <c r="Q44" s="1578">
        <v>499</v>
      </c>
      <c r="R44" s="1576">
        <v>116</v>
      </c>
      <c r="S44" s="2541">
        <f t="shared" si="4"/>
        <v>0.23246492985971945</v>
      </c>
      <c r="T44" s="1579">
        <v>307</v>
      </c>
      <c r="U44" s="1576">
        <v>100</v>
      </c>
      <c r="V44" s="2544">
        <f t="shared" si="5"/>
        <v>0.32573289902280128</v>
      </c>
      <c r="W44" s="1578">
        <v>488</v>
      </c>
      <c r="X44" s="1576">
        <v>112</v>
      </c>
      <c r="Y44" s="2541">
        <f t="shared" si="6"/>
        <v>0.22950819672131148</v>
      </c>
      <c r="Z44" s="1579">
        <v>295</v>
      </c>
      <c r="AA44" s="1576">
        <v>97</v>
      </c>
      <c r="AB44" s="2541">
        <f t="shared" si="7"/>
        <v>0.32881355932203388</v>
      </c>
    </row>
    <row r="45" spans="1:28">
      <c r="A45" s="1570" t="s">
        <v>147</v>
      </c>
      <c r="B45" s="4070"/>
      <c r="C45" s="4076"/>
      <c r="D45" s="1571">
        <v>6</v>
      </c>
      <c r="E45" s="1572">
        <v>501</v>
      </c>
      <c r="F45" s="1573">
        <v>125</v>
      </c>
      <c r="G45" s="2541">
        <f t="shared" si="1"/>
        <v>0.249500998003992</v>
      </c>
      <c r="H45" s="1574">
        <v>238</v>
      </c>
      <c r="I45" s="1573">
        <v>73</v>
      </c>
      <c r="J45" s="2544">
        <f t="shared" si="2"/>
        <v>0.30672268907563027</v>
      </c>
      <c r="K45" s="1575">
        <v>539</v>
      </c>
      <c r="L45" s="1576">
        <v>119</v>
      </c>
      <c r="M45" s="2541">
        <f t="shared" si="8"/>
        <v>0.22077922077922077</v>
      </c>
      <c r="N45" s="1577">
        <v>237</v>
      </c>
      <c r="O45" s="1576">
        <v>73</v>
      </c>
      <c r="P45" s="2544">
        <f t="shared" si="3"/>
        <v>0.30801687763713081</v>
      </c>
      <c r="Q45" s="1578">
        <v>536</v>
      </c>
      <c r="R45" s="1576">
        <v>142</v>
      </c>
      <c r="S45" s="2541">
        <f t="shared" si="4"/>
        <v>0.26492537313432835</v>
      </c>
      <c r="T45" s="1579">
        <v>255</v>
      </c>
      <c r="U45" s="1576">
        <v>77</v>
      </c>
      <c r="V45" s="2544">
        <f t="shared" si="5"/>
        <v>0.30196078431372547</v>
      </c>
      <c r="W45" s="1578">
        <v>487</v>
      </c>
      <c r="X45" s="1576">
        <v>136</v>
      </c>
      <c r="Y45" s="2541">
        <f t="shared" si="6"/>
        <v>0.27926078028747431</v>
      </c>
      <c r="Z45" s="1579">
        <v>302</v>
      </c>
      <c r="AA45" s="1576">
        <v>104</v>
      </c>
      <c r="AB45" s="2541">
        <f t="shared" si="7"/>
        <v>0.3443708609271523</v>
      </c>
    </row>
    <row r="46" spans="1:28">
      <c r="A46" s="1570" t="s">
        <v>147</v>
      </c>
      <c r="B46" s="4070"/>
      <c r="C46" s="4076"/>
      <c r="D46" s="1571">
        <v>7</v>
      </c>
      <c r="E46" s="1572">
        <v>532</v>
      </c>
      <c r="F46" s="1573">
        <v>120</v>
      </c>
      <c r="G46" s="2541">
        <f t="shared" si="1"/>
        <v>0.22556390977443608</v>
      </c>
      <c r="H46" s="1574">
        <v>222</v>
      </c>
      <c r="I46" s="1573">
        <v>58</v>
      </c>
      <c r="J46" s="2544">
        <f t="shared" si="2"/>
        <v>0.26126126126126126</v>
      </c>
      <c r="K46" s="1575">
        <v>471</v>
      </c>
      <c r="L46" s="1576">
        <v>97</v>
      </c>
      <c r="M46" s="2541">
        <f t="shared" si="8"/>
        <v>0.20594479830148621</v>
      </c>
      <c r="N46" s="1577">
        <v>236</v>
      </c>
      <c r="O46" s="1576">
        <v>56</v>
      </c>
      <c r="P46" s="2544">
        <f t="shared" si="3"/>
        <v>0.23728813559322035</v>
      </c>
      <c r="Q46" s="1578">
        <v>508</v>
      </c>
      <c r="R46" s="1576">
        <v>104</v>
      </c>
      <c r="S46" s="2541">
        <f t="shared" si="4"/>
        <v>0.20472440944881889</v>
      </c>
      <c r="T46" s="1579">
        <v>236</v>
      </c>
      <c r="U46" s="1576">
        <v>75</v>
      </c>
      <c r="V46" s="2544">
        <f t="shared" si="5"/>
        <v>0.31779661016949151</v>
      </c>
      <c r="W46" s="1578">
        <v>529</v>
      </c>
      <c r="X46" s="1576">
        <v>150</v>
      </c>
      <c r="Y46" s="2541">
        <f t="shared" si="6"/>
        <v>0.28355387523629488</v>
      </c>
      <c r="Z46" s="1579">
        <v>240</v>
      </c>
      <c r="AA46" s="1576">
        <v>81</v>
      </c>
      <c r="AB46" s="2541">
        <f t="shared" si="7"/>
        <v>0.33750000000000002</v>
      </c>
    </row>
    <row r="47" spans="1:28">
      <c r="A47" s="1570" t="s">
        <v>147</v>
      </c>
      <c r="B47" s="4070"/>
      <c r="C47" s="4076"/>
      <c r="D47" s="1571">
        <v>8</v>
      </c>
      <c r="E47" s="1572">
        <v>417</v>
      </c>
      <c r="F47" s="1573">
        <v>92</v>
      </c>
      <c r="G47" s="2541">
        <f t="shared" si="1"/>
        <v>0.22062350119904076</v>
      </c>
      <c r="H47" s="1574">
        <v>204</v>
      </c>
      <c r="I47" s="1573">
        <v>59</v>
      </c>
      <c r="J47" s="2544">
        <f t="shared" si="2"/>
        <v>0.28921568627450983</v>
      </c>
      <c r="K47" s="1575">
        <v>477</v>
      </c>
      <c r="L47" s="1576">
        <v>81</v>
      </c>
      <c r="M47" s="2541">
        <f t="shared" si="8"/>
        <v>0.16981132075471697</v>
      </c>
      <c r="N47" s="1577">
        <v>217</v>
      </c>
      <c r="O47" s="1576">
        <v>45</v>
      </c>
      <c r="P47" s="2544">
        <f t="shared" si="3"/>
        <v>0.20737327188940091</v>
      </c>
      <c r="Q47" s="1578">
        <v>441</v>
      </c>
      <c r="R47" s="1576">
        <v>89</v>
      </c>
      <c r="S47" s="2541">
        <f t="shared" si="4"/>
        <v>0.20181405895691609</v>
      </c>
      <c r="T47" s="1579">
        <v>207</v>
      </c>
      <c r="U47" s="1576">
        <v>46</v>
      </c>
      <c r="V47" s="2544">
        <f t="shared" si="5"/>
        <v>0.22222222222222221</v>
      </c>
      <c r="W47" s="1578">
        <v>470</v>
      </c>
      <c r="X47" s="1576">
        <v>104</v>
      </c>
      <c r="Y47" s="2541">
        <f t="shared" si="6"/>
        <v>0.22127659574468084</v>
      </c>
      <c r="Z47" s="1579">
        <v>208</v>
      </c>
      <c r="AA47" s="1576">
        <v>66</v>
      </c>
      <c r="AB47" s="2541">
        <f t="shared" si="7"/>
        <v>0.31730769230769229</v>
      </c>
    </row>
    <row r="48" spans="1:28">
      <c r="A48" s="1570" t="s">
        <v>147</v>
      </c>
      <c r="B48" s="4070"/>
      <c r="C48" s="4077"/>
      <c r="D48" s="1571">
        <v>11</v>
      </c>
      <c r="E48" s="1572">
        <v>283</v>
      </c>
      <c r="F48" s="1573">
        <v>72</v>
      </c>
      <c r="G48" s="2541">
        <f t="shared" si="1"/>
        <v>0.25441696113074203</v>
      </c>
      <c r="H48" s="1574">
        <v>146</v>
      </c>
      <c r="I48" s="1573">
        <v>60</v>
      </c>
      <c r="J48" s="2544">
        <f t="shared" si="2"/>
        <v>0.41095890410958902</v>
      </c>
      <c r="K48" s="1575">
        <v>264</v>
      </c>
      <c r="L48" s="1573">
        <v>91</v>
      </c>
      <c r="M48" s="2541">
        <f t="shared" si="8"/>
        <v>0.34469696969696972</v>
      </c>
      <c r="N48" s="1577">
        <v>181</v>
      </c>
      <c r="O48" s="1579">
        <v>70</v>
      </c>
      <c r="P48" s="2544">
        <f t="shared" si="3"/>
        <v>0.38674033149171272</v>
      </c>
      <c r="Q48" s="1578">
        <v>241</v>
      </c>
      <c r="R48" s="1579">
        <v>68</v>
      </c>
      <c r="S48" s="2541">
        <f t="shared" si="4"/>
        <v>0.28215767634854771</v>
      </c>
      <c r="T48" s="1579">
        <v>123</v>
      </c>
      <c r="U48" s="1579">
        <v>43</v>
      </c>
      <c r="V48" s="2544">
        <f t="shared" si="5"/>
        <v>0.34959349593495936</v>
      </c>
      <c r="W48" s="1578">
        <v>274</v>
      </c>
      <c r="X48" s="1579">
        <v>99</v>
      </c>
      <c r="Y48" s="2541">
        <f t="shared" si="6"/>
        <v>0.36131386861313869</v>
      </c>
      <c r="Z48" s="1579">
        <v>143</v>
      </c>
      <c r="AA48" s="1579">
        <v>60</v>
      </c>
      <c r="AB48" s="2541">
        <f t="shared" si="7"/>
        <v>0.41958041958041958</v>
      </c>
    </row>
    <row r="49" spans="1:28">
      <c r="A49" s="1560" t="s">
        <v>147</v>
      </c>
      <c r="B49" s="4070"/>
      <c r="C49" s="4079" t="s">
        <v>1401</v>
      </c>
      <c r="D49" s="1561">
        <v>3</v>
      </c>
      <c r="E49" s="1562">
        <v>165</v>
      </c>
      <c r="F49" s="1563">
        <v>65</v>
      </c>
      <c r="G49" s="2540">
        <f t="shared" si="1"/>
        <v>0.39393939393939392</v>
      </c>
      <c r="H49" s="1564">
        <v>1064</v>
      </c>
      <c r="I49" s="1563">
        <v>514</v>
      </c>
      <c r="J49" s="2543">
        <f t="shared" si="2"/>
        <v>0.48308270676691728</v>
      </c>
      <c r="K49" s="1565">
        <v>180</v>
      </c>
      <c r="L49" s="1566">
        <v>70</v>
      </c>
      <c r="M49" s="2540">
        <f t="shared" si="8"/>
        <v>0.3888888888888889</v>
      </c>
      <c r="N49" s="1567">
        <v>1122</v>
      </c>
      <c r="O49" s="1566">
        <v>581</v>
      </c>
      <c r="P49" s="2543">
        <f t="shared" si="3"/>
        <v>0.517825311942959</v>
      </c>
      <c r="Q49" s="1568">
        <v>162</v>
      </c>
      <c r="R49" s="1566">
        <v>50</v>
      </c>
      <c r="S49" s="2540">
        <f t="shared" si="4"/>
        <v>0.30864197530864196</v>
      </c>
      <c r="T49" s="1569">
        <v>1088</v>
      </c>
      <c r="U49" s="1566">
        <v>572</v>
      </c>
      <c r="V49" s="2543">
        <f t="shared" si="5"/>
        <v>0.52573529411764708</v>
      </c>
      <c r="W49" s="1568">
        <v>120</v>
      </c>
      <c r="X49" s="1566">
        <v>59</v>
      </c>
      <c r="Y49" s="2540">
        <f t="shared" si="6"/>
        <v>0.49166666666666664</v>
      </c>
      <c r="Z49" s="1569">
        <v>800</v>
      </c>
      <c r="AA49" s="1566">
        <v>448</v>
      </c>
      <c r="AB49" s="2540">
        <f t="shared" si="7"/>
        <v>0.56000000000000005</v>
      </c>
    </row>
    <row r="50" spans="1:28">
      <c r="A50" s="1560" t="s">
        <v>147</v>
      </c>
      <c r="B50" s="4070"/>
      <c r="C50" s="4073"/>
      <c r="D50" s="1561">
        <v>4</v>
      </c>
      <c r="E50" s="1562">
        <v>185</v>
      </c>
      <c r="F50" s="1563">
        <v>63</v>
      </c>
      <c r="G50" s="2540">
        <f t="shared" si="1"/>
        <v>0.34054054054054056</v>
      </c>
      <c r="H50" s="1564">
        <v>1037</v>
      </c>
      <c r="I50" s="1563">
        <v>487</v>
      </c>
      <c r="J50" s="2543">
        <f t="shared" si="2"/>
        <v>0.46962391513982643</v>
      </c>
      <c r="K50" s="1565">
        <v>162</v>
      </c>
      <c r="L50" s="1566">
        <v>72</v>
      </c>
      <c r="M50" s="2540">
        <f t="shared" si="8"/>
        <v>0.44444444444444442</v>
      </c>
      <c r="N50" s="1567">
        <v>1034</v>
      </c>
      <c r="O50" s="1566">
        <v>558</v>
      </c>
      <c r="P50" s="2543">
        <f t="shared" si="3"/>
        <v>0.539651837524178</v>
      </c>
      <c r="Q50" s="1568">
        <v>183</v>
      </c>
      <c r="R50" s="1566">
        <v>72</v>
      </c>
      <c r="S50" s="2540">
        <f t="shared" si="4"/>
        <v>0.39344262295081966</v>
      </c>
      <c r="T50" s="1569">
        <v>1086</v>
      </c>
      <c r="U50" s="1566">
        <v>573</v>
      </c>
      <c r="V50" s="2543">
        <f t="shared" si="5"/>
        <v>0.52762430939226523</v>
      </c>
      <c r="W50" s="1568">
        <v>157</v>
      </c>
      <c r="X50" s="1566">
        <v>65</v>
      </c>
      <c r="Y50" s="2540">
        <f t="shared" si="6"/>
        <v>0.4140127388535032</v>
      </c>
      <c r="Z50" s="1569">
        <v>1072</v>
      </c>
      <c r="AA50" s="1566">
        <v>609</v>
      </c>
      <c r="AB50" s="2540">
        <f t="shared" si="7"/>
        <v>0.56809701492537312</v>
      </c>
    </row>
    <row r="51" spans="1:28">
      <c r="A51" s="1560" t="s">
        <v>147</v>
      </c>
      <c r="B51" s="4070"/>
      <c r="C51" s="4073"/>
      <c r="D51" s="1561">
        <v>5</v>
      </c>
      <c r="E51" s="1562">
        <v>211</v>
      </c>
      <c r="F51" s="1563">
        <v>88</v>
      </c>
      <c r="G51" s="2540">
        <f t="shared" si="1"/>
        <v>0.41706161137440756</v>
      </c>
      <c r="H51" s="1564">
        <v>1061</v>
      </c>
      <c r="I51" s="1563">
        <v>546</v>
      </c>
      <c r="J51" s="2543">
        <f t="shared" si="2"/>
        <v>0.51460885956644675</v>
      </c>
      <c r="K51" s="1565">
        <v>196</v>
      </c>
      <c r="L51" s="1566">
        <v>82</v>
      </c>
      <c r="M51" s="2540">
        <f t="shared" si="8"/>
        <v>0.41836734693877553</v>
      </c>
      <c r="N51" s="1567">
        <v>1026</v>
      </c>
      <c r="O51" s="1566">
        <v>602</v>
      </c>
      <c r="P51" s="2543">
        <f t="shared" si="3"/>
        <v>0.58674463937621835</v>
      </c>
      <c r="Q51" s="1568">
        <v>166</v>
      </c>
      <c r="R51" s="1566">
        <v>80</v>
      </c>
      <c r="S51" s="2540">
        <f t="shared" si="4"/>
        <v>0.48192771084337349</v>
      </c>
      <c r="T51" s="1569">
        <v>1033</v>
      </c>
      <c r="U51" s="1566">
        <v>625</v>
      </c>
      <c r="V51" s="2543">
        <f t="shared" si="5"/>
        <v>0.60503388189738627</v>
      </c>
      <c r="W51" s="1568">
        <v>169</v>
      </c>
      <c r="X51" s="1566">
        <v>77</v>
      </c>
      <c r="Y51" s="2540">
        <f t="shared" si="6"/>
        <v>0.45562130177514792</v>
      </c>
      <c r="Z51" s="1569">
        <v>1102</v>
      </c>
      <c r="AA51" s="1566">
        <v>649</v>
      </c>
      <c r="AB51" s="2540">
        <f t="shared" si="7"/>
        <v>0.58892921960072597</v>
      </c>
    </row>
    <row r="52" spans="1:28">
      <c r="A52" s="1560" t="s">
        <v>147</v>
      </c>
      <c r="B52" s="4070"/>
      <c r="C52" s="4073"/>
      <c r="D52" s="1561">
        <v>6</v>
      </c>
      <c r="E52" s="1562">
        <v>194</v>
      </c>
      <c r="F52" s="1563">
        <v>83</v>
      </c>
      <c r="G52" s="2540">
        <f t="shared" si="1"/>
        <v>0.42783505154639173</v>
      </c>
      <c r="H52" s="1564">
        <v>1052</v>
      </c>
      <c r="I52" s="1563">
        <v>597</v>
      </c>
      <c r="J52" s="2543">
        <f t="shared" si="2"/>
        <v>0.56749049429657794</v>
      </c>
      <c r="K52" s="1565">
        <v>206</v>
      </c>
      <c r="L52" s="1566">
        <v>91</v>
      </c>
      <c r="M52" s="2540">
        <f t="shared" si="8"/>
        <v>0.44174757281553401</v>
      </c>
      <c r="N52" s="1567">
        <v>1055</v>
      </c>
      <c r="O52" s="1566">
        <v>610</v>
      </c>
      <c r="P52" s="2543">
        <f t="shared" si="3"/>
        <v>0.5781990521327014</v>
      </c>
      <c r="Q52" s="1568">
        <v>205</v>
      </c>
      <c r="R52" s="1566">
        <v>91</v>
      </c>
      <c r="S52" s="2540">
        <f t="shared" si="4"/>
        <v>0.44390243902439025</v>
      </c>
      <c r="T52" s="1569">
        <v>1008</v>
      </c>
      <c r="U52" s="1566">
        <v>567</v>
      </c>
      <c r="V52" s="2543">
        <f t="shared" si="5"/>
        <v>0.5625</v>
      </c>
      <c r="W52" s="1568">
        <v>156</v>
      </c>
      <c r="X52" s="1566">
        <v>77</v>
      </c>
      <c r="Y52" s="2540">
        <f t="shared" si="6"/>
        <v>0.49358974358974361</v>
      </c>
      <c r="Z52" s="1569">
        <v>1065</v>
      </c>
      <c r="AA52" s="1566">
        <v>660</v>
      </c>
      <c r="AB52" s="2540">
        <f t="shared" si="7"/>
        <v>0.61971830985915488</v>
      </c>
    </row>
    <row r="53" spans="1:28">
      <c r="A53" s="1560" t="s">
        <v>147</v>
      </c>
      <c r="B53" s="4070"/>
      <c r="C53" s="4073"/>
      <c r="D53" s="1561">
        <v>7</v>
      </c>
      <c r="E53" s="1562">
        <v>177</v>
      </c>
      <c r="F53" s="1563">
        <v>62</v>
      </c>
      <c r="G53" s="2540">
        <f t="shared" si="1"/>
        <v>0.35028248587570621</v>
      </c>
      <c r="H53" s="1564">
        <v>1015</v>
      </c>
      <c r="I53" s="1563">
        <v>448</v>
      </c>
      <c r="J53" s="2543">
        <f t="shared" si="2"/>
        <v>0.44137931034482758</v>
      </c>
      <c r="K53" s="1565">
        <v>161</v>
      </c>
      <c r="L53" s="1566">
        <v>50</v>
      </c>
      <c r="M53" s="2540">
        <f t="shared" si="8"/>
        <v>0.3105590062111801</v>
      </c>
      <c r="N53" s="1567">
        <v>1012</v>
      </c>
      <c r="O53" s="1566">
        <v>461</v>
      </c>
      <c r="P53" s="2543">
        <f t="shared" si="3"/>
        <v>0.45553359683794464</v>
      </c>
      <c r="Q53" s="1568">
        <v>175</v>
      </c>
      <c r="R53" s="1566">
        <v>54</v>
      </c>
      <c r="S53" s="2540">
        <f t="shared" si="4"/>
        <v>0.30857142857142855</v>
      </c>
      <c r="T53" s="1569">
        <v>1011</v>
      </c>
      <c r="U53" s="1566">
        <v>486</v>
      </c>
      <c r="V53" s="2543">
        <f t="shared" si="5"/>
        <v>0.48071216617210683</v>
      </c>
      <c r="W53" s="1568">
        <v>177</v>
      </c>
      <c r="X53" s="1566">
        <v>60</v>
      </c>
      <c r="Y53" s="2540">
        <f t="shared" si="6"/>
        <v>0.33898305084745761</v>
      </c>
      <c r="Z53" s="1569">
        <v>995</v>
      </c>
      <c r="AA53" s="1566">
        <v>500</v>
      </c>
      <c r="AB53" s="2540">
        <f t="shared" si="7"/>
        <v>0.50251256281407031</v>
      </c>
    </row>
    <row r="54" spans="1:28">
      <c r="A54" s="1560" t="s">
        <v>147</v>
      </c>
      <c r="B54" s="4070"/>
      <c r="C54" s="4073"/>
      <c r="D54" s="1561">
        <v>8</v>
      </c>
      <c r="E54" s="1562">
        <v>162</v>
      </c>
      <c r="F54" s="1563">
        <v>59</v>
      </c>
      <c r="G54" s="2540">
        <f t="shared" si="1"/>
        <v>0.36419753086419754</v>
      </c>
      <c r="H54" s="1564">
        <v>942</v>
      </c>
      <c r="I54" s="1563">
        <v>431</v>
      </c>
      <c r="J54" s="2543">
        <f t="shared" si="2"/>
        <v>0.4575371549893843</v>
      </c>
      <c r="K54" s="1565">
        <v>185</v>
      </c>
      <c r="L54" s="1566">
        <v>70</v>
      </c>
      <c r="M54" s="2540">
        <f t="shared" si="8"/>
        <v>0.3783783783783784</v>
      </c>
      <c r="N54" s="1567">
        <v>971</v>
      </c>
      <c r="O54" s="1566">
        <v>495</v>
      </c>
      <c r="P54" s="2543">
        <f t="shared" si="3"/>
        <v>0.509783728115345</v>
      </c>
      <c r="Q54" s="1568">
        <v>151</v>
      </c>
      <c r="R54" s="1566">
        <v>51</v>
      </c>
      <c r="S54" s="2540">
        <f t="shared" si="4"/>
        <v>0.33774834437086093</v>
      </c>
      <c r="T54" s="1569">
        <v>986</v>
      </c>
      <c r="U54" s="1566">
        <v>483</v>
      </c>
      <c r="V54" s="2543">
        <f t="shared" si="5"/>
        <v>0.48985801217038538</v>
      </c>
      <c r="W54" s="1568">
        <v>180</v>
      </c>
      <c r="X54" s="1566">
        <v>61</v>
      </c>
      <c r="Y54" s="2540">
        <f t="shared" si="6"/>
        <v>0.33888888888888891</v>
      </c>
      <c r="Z54" s="1569">
        <v>964</v>
      </c>
      <c r="AA54" s="1566">
        <v>543</v>
      </c>
      <c r="AB54" s="2540">
        <f t="shared" si="7"/>
        <v>0.56327800829875518</v>
      </c>
    </row>
    <row r="55" spans="1:28">
      <c r="A55" s="1560" t="s">
        <v>147</v>
      </c>
      <c r="B55" s="4071"/>
      <c r="C55" s="4074"/>
      <c r="D55" s="1561">
        <v>11</v>
      </c>
      <c r="E55" s="1562">
        <v>105</v>
      </c>
      <c r="F55" s="1563">
        <v>58</v>
      </c>
      <c r="G55" s="2540">
        <f t="shared" si="1"/>
        <v>0.55238095238095242</v>
      </c>
      <c r="H55" s="1564">
        <v>810</v>
      </c>
      <c r="I55" s="1563">
        <v>465</v>
      </c>
      <c r="J55" s="2543">
        <f t="shared" si="2"/>
        <v>0.57407407407407407</v>
      </c>
      <c r="K55" s="1565">
        <v>118</v>
      </c>
      <c r="L55" s="1563">
        <v>59</v>
      </c>
      <c r="M55" s="2540">
        <f t="shared" si="8"/>
        <v>0.5</v>
      </c>
      <c r="N55" s="1567">
        <v>748</v>
      </c>
      <c r="O55" s="1569">
        <v>438</v>
      </c>
      <c r="P55" s="2543">
        <f t="shared" si="3"/>
        <v>0.58556149732620322</v>
      </c>
      <c r="Q55" s="1568">
        <v>120</v>
      </c>
      <c r="R55" s="1569">
        <v>64</v>
      </c>
      <c r="S55" s="2540">
        <f t="shared" si="4"/>
        <v>0.53333333333333333</v>
      </c>
      <c r="T55" s="1569">
        <v>814</v>
      </c>
      <c r="U55" s="1569">
        <v>523</v>
      </c>
      <c r="V55" s="2543">
        <f t="shared" si="5"/>
        <v>0.64250614250614246</v>
      </c>
      <c r="W55" s="1568">
        <v>117</v>
      </c>
      <c r="X55" s="1569">
        <v>65</v>
      </c>
      <c r="Y55" s="2540">
        <f t="shared" si="6"/>
        <v>0.55555555555555558</v>
      </c>
      <c r="Z55" s="1569">
        <v>786</v>
      </c>
      <c r="AA55" s="1569">
        <v>512</v>
      </c>
      <c r="AB55" s="2540">
        <f t="shared" si="7"/>
        <v>0.65139949109414763</v>
      </c>
    </row>
    <row r="56" spans="1:28">
      <c r="A56" s="1570" t="s">
        <v>147</v>
      </c>
      <c r="B56" s="4080" t="s">
        <v>44</v>
      </c>
      <c r="C56" s="4075" t="s">
        <v>1419</v>
      </c>
      <c r="D56" s="1571">
        <v>3</v>
      </c>
      <c r="E56" s="1572">
        <v>252</v>
      </c>
      <c r="F56" s="1573">
        <v>100</v>
      </c>
      <c r="G56" s="2541">
        <f t="shared" si="1"/>
        <v>0.3968253968253968</v>
      </c>
      <c r="H56" s="1574">
        <v>420</v>
      </c>
      <c r="I56" s="1573">
        <v>265</v>
      </c>
      <c r="J56" s="2544">
        <f t="shared" si="2"/>
        <v>0.63095238095238093</v>
      </c>
      <c r="K56" s="1575">
        <v>305</v>
      </c>
      <c r="L56" s="1576">
        <v>124</v>
      </c>
      <c r="M56" s="2541">
        <f t="shared" si="8"/>
        <v>0.40655737704918032</v>
      </c>
      <c r="N56" s="1577">
        <v>418</v>
      </c>
      <c r="O56" s="1576">
        <v>255</v>
      </c>
      <c r="P56" s="2544">
        <f t="shared" si="3"/>
        <v>0.61004784688995217</v>
      </c>
      <c r="Q56" s="1578">
        <v>276</v>
      </c>
      <c r="R56" s="1576">
        <v>100</v>
      </c>
      <c r="S56" s="2541">
        <f t="shared" si="4"/>
        <v>0.36231884057971014</v>
      </c>
      <c r="T56" s="1579">
        <v>433</v>
      </c>
      <c r="U56" s="1576">
        <v>250</v>
      </c>
      <c r="V56" s="2544">
        <f t="shared" si="5"/>
        <v>0.57736720554272514</v>
      </c>
      <c r="W56" s="1578">
        <v>218</v>
      </c>
      <c r="X56" s="1576">
        <v>92</v>
      </c>
      <c r="Y56" s="2541">
        <f t="shared" si="6"/>
        <v>0.42201834862385323</v>
      </c>
      <c r="Z56" s="1579">
        <v>390</v>
      </c>
      <c r="AA56" s="1576">
        <v>250</v>
      </c>
      <c r="AB56" s="2541">
        <f t="shared" si="7"/>
        <v>0.64102564102564108</v>
      </c>
    </row>
    <row r="57" spans="1:28">
      <c r="A57" s="1570" t="s">
        <v>147</v>
      </c>
      <c r="B57" s="4081"/>
      <c r="C57" s="4076"/>
      <c r="D57" s="1571">
        <v>4</v>
      </c>
      <c r="E57" s="1572">
        <v>268</v>
      </c>
      <c r="F57" s="1573">
        <v>128</v>
      </c>
      <c r="G57" s="2541">
        <f t="shared" si="1"/>
        <v>0.47761194029850745</v>
      </c>
      <c r="H57" s="1574">
        <v>385</v>
      </c>
      <c r="I57" s="1573">
        <v>241</v>
      </c>
      <c r="J57" s="2544">
        <f t="shared" si="2"/>
        <v>0.62597402597402596</v>
      </c>
      <c r="K57" s="1575">
        <v>274</v>
      </c>
      <c r="L57" s="1576">
        <v>105</v>
      </c>
      <c r="M57" s="2541">
        <f t="shared" si="8"/>
        <v>0.38321167883211676</v>
      </c>
      <c r="N57" s="1577">
        <v>441</v>
      </c>
      <c r="O57" s="1576">
        <v>262</v>
      </c>
      <c r="P57" s="2544">
        <f t="shared" si="3"/>
        <v>0.59410430839002271</v>
      </c>
      <c r="Q57" s="1578">
        <v>291</v>
      </c>
      <c r="R57" s="1576">
        <v>114</v>
      </c>
      <c r="S57" s="2541">
        <f t="shared" si="4"/>
        <v>0.39175257731958762</v>
      </c>
      <c r="T57" s="1579">
        <v>411</v>
      </c>
      <c r="U57" s="1576">
        <v>225</v>
      </c>
      <c r="V57" s="2544">
        <f t="shared" si="5"/>
        <v>0.54744525547445255</v>
      </c>
      <c r="W57" s="1578">
        <v>267</v>
      </c>
      <c r="X57" s="1576">
        <v>102</v>
      </c>
      <c r="Y57" s="2541">
        <f t="shared" si="6"/>
        <v>0.38202247191011235</v>
      </c>
      <c r="Z57" s="1579">
        <v>429</v>
      </c>
      <c r="AA57" s="1576">
        <v>252</v>
      </c>
      <c r="AB57" s="2541">
        <f t="shared" si="7"/>
        <v>0.58741258741258739</v>
      </c>
    </row>
    <row r="58" spans="1:28">
      <c r="A58" s="1570" t="s">
        <v>147</v>
      </c>
      <c r="B58" s="4081"/>
      <c r="C58" s="4076"/>
      <c r="D58" s="1571">
        <v>5</v>
      </c>
      <c r="E58" s="1572">
        <v>320</v>
      </c>
      <c r="F58" s="1573">
        <v>159</v>
      </c>
      <c r="G58" s="2541">
        <f t="shared" si="1"/>
        <v>0.49687500000000001</v>
      </c>
      <c r="H58" s="1574">
        <v>316</v>
      </c>
      <c r="I58" s="1573">
        <v>202</v>
      </c>
      <c r="J58" s="2544">
        <f t="shared" si="2"/>
        <v>0.63924050632911389</v>
      </c>
      <c r="K58" s="1575">
        <v>290</v>
      </c>
      <c r="L58" s="1576">
        <v>138</v>
      </c>
      <c r="M58" s="2541">
        <f t="shared" si="8"/>
        <v>0.47586206896551725</v>
      </c>
      <c r="N58" s="1577">
        <v>400</v>
      </c>
      <c r="O58" s="1576">
        <v>259</v>
      </c>
      <c r="P58" s="2544">
        <f t="shared" si="3"/>
        <v>0.64749999999999996</v>
      </c>
      <c r="Q58" s="1578">
        <v>251</v>
      </c>
      <c r="R58" s="1576">
        <v>102</v>
      </c>
      <c r="S58" s="2541">
        <f t="shared" si="4"/>
        <v>0.4063745019920319</v>
      </c>
      <c r="T58" s="1579">
        <v>448</v>
      </c>
      <c r="U58" s="1576">
        <v>281</v>
      </c>
      <c r="V58" s="2544">
        <f t="shared" si="5"/>
        <v>0.6272321428571429</v>
      </c>
      <c r="W58" s="1578">
        <v>261</v>
      </c>
      <c r="X58" s="1576">
        <v>125</v>
      </c>
      <c r="Y58" s="2541">
        <f t="shared" si="6"/>
        <v>0.47892720306513409</v>
      </c>
      <c r="Z58" s="1579">
        <v>398</v>
      </c>
      <c r="AA58" s="1576">
        <v>262</v>
      </c>
      <c r="AB58" s="2541">
        <f t="shared" si="7"/>
        <v>0.65829145728643212</v>
      </c>
    </row>
    <row r="59" spans="1:28">
      <c r="A59" s="1570" t="s">
        <v>147</v>
      </c>
      <c r="B59" s="4081"/>
      <c r="C59" s="4076"/>
      <c r="D59" s="1571">
        <v>6</v>
      </c>
      <c r="E59" s="1572">
        <v>309</v>
      </c>
      <c r="F59" s="1573">
        <v>145</v>
      </c>
      <c r="G59" s="2541">
        <f t="shared" si="1"/>
        <v>0.46925566343042069</v>
      </c>
      <c r="H59" s="1574">
        <v>336</v>
      </c>
      <c r="I59" s="1573">
        <v>223</v>
      </c>
      <c r="J59" s="2544">
        <f t="shared" si="2"/>
        <v>0.66369047619047616</v>
      </c>
      <c r="K59" s="1575">
        <v>314</v>
      </c>
      <c r="L59" s="1576">
        <v>153</v>
      </c>
      <c r="M59" s="2541">
        <f t="shared" si="8"/>
        <v>0.48726114649681529</v>
      </c>
      <c r="N59" s="1577">
        <v>326</v>
      </c>
      <c r="O59" s="1576">
        <v>231</v>
      </c>
      <c r="P59" s="2544">
        <f t="shared" si="3"/>
        <v>0.70858895705521474</v>
      </c>
      <c r="Q59" s="1578">
        <v>286</v>
      </c>
      <c r="R59" s="1576">
        <v>117</v>
      </c>
      <c r="S59" s="2541">
        <f t="shared" si="4"/>
        <v>0.40909090909090912</v>
      </c>
      <c r="T59" s="1579">
        <v>395</v>
      </c>
      <c r="U59" s="1576">
        <v>246</v>
      </c>
      <c r="V59" s="2544">
        <f t="shared" si="5"/>
        <v>0.62278481012658227</v>
      </c>
      <c r="W59" s="1578">
        <v>234</v>
      </c>
      <c r="X59" s="1576">
        <v>103</v>
      </c>
      <c r="Y59" s="2541">
        <f t="shared" si="6"/>
        <v>0.44017094017094016</v>
      </c>
      <c r="Z59" s="1579">
        <v>424</v>
      </c>
      <c r="AA59" s="1576">
        <v>284</v>
      </c>
      <c r="AB59" s="2541">
        <f t="shared" si="7"/>
        <v>0.66981132075471694</v>
      </c>
    </row>
    <row r="60" spans="1:28">
      <c r="A60" s="1570" t="s">
        <v>147</v>
      </c>
      <c r="B60" s="4081"/>
      <c r="C60" s="4076"/>
      <c r="D60" s="1571">
        <v>7</v>
      </c>
      <c r="E60" s="1572">
        <v>251</v>
      </c>
      <c r="F60" s="1573">
        <v>46</v>
      </c>
      <c r="G60" s="2541">
        <f t="shared" si="1"/>
        <v>0.18326693227091634</v>
      </c>
      <c r="H60" s="1574">
        <v>287</v>
      </c>
      <c r="I60" s="1573">
        <v>96</v>
      </c>
      <c r="J60" s="2544">
        <f t="shared" si="2"/>
        <v>0.33449477351916379</v>
      </c>
      <c r="K60" s="1575">
        <v>271</v>
      </c>
      <c r="L60" s="1576">
        <v>101</v>
      </c>
      <c r="M60" s="2541">
        <f t="shared" si="8"/>
        <v>0.37269372693726938</v>
      </c>
      <c r="N60" s="1577">
        <v>298</v>
      </c>
      <c r="O60" s="1576">
        <v>166</v>
      </c>
      <c r="P60" s="2544">
        <f t="shared" si="3"/>
        <v>0.55704697986577179</v>
      </c>
      <c r="Q60" s="1578">
        <v>259</v>
      </c>
      <c r="R60" s="1576">
        <v>111</v>
      </c>
      <c r="S60" s="2541">
        <f t="shared" si="4"/>
        <v>0.42857142857142855</v>
      </c>
      <c r="T60" s="1579">
        <v>277</v>
      </c>
      <c r="U60" s="1576">
        <v>164</v>
      </c>
      <c r="V60" s="2544">
        <f t="shared" si="5"/>
        <v>0.59205776173285196</v>
      </c>
      <c r="W60" s="1578">
        <v>230</v>
      </c>
      <c r="X60" s="1576">
        <v>107</v>
      </c>
      <c r="Y60" s="2541">
        <f t="shared" si="6"/>
        <v>0.4652173913043478</v>
      </c>
      <c r="Z60" s="1579">
        <v>310</v>
      </c>
      <c r="AA60" s="1576">
        <v>205</v>
      </c>
      <c r="AB60" s="2541">
        <f t="shared" si="7"/>
        <v>0.66129032258064513</v>
      </c>
    </row>
    <row r="61" spans="1:28">
      <c r="A61" s="1570" t="s">
        <v>147</v>
      </c>
      <c r="B61" s="4081"/>
      <c r="C61" s="4076"/>
      <c r="D61" s="1571">
        <v>8</v>
      </c>
      <c r="E61" s="1572">
        <v>242</v>
      </c>
      <c r="F61" s="1573">
        <v>73</v>
      </c>
      <c r="G61" s="2541">
        <f t="shared" si="1"/>
        <v>0.30165289256198347</v>
      </c>
      <c r="H61" s="1574">
        <v>261</v>
      </c>
      <c r="I61" s="1573">
        <v>106</v>
      </c>
      <c r="J61" s="2544">
        <f t="shared" si="2"/>
        <v>0.4061302681992337</v>
      </c>
      <c r="K61" s="1575">
        <v>261</v>
      </c>
      <c r="L61" s="1576">
        <v>104</v>
      </c>
      <c r="M61" s="2541">
        <f t="shared" si="8"/>
        <v>0.39846743295019155</v>
      </c>
      <c r="N61" s="1577">
        <v>300</v>
      </c>
      <c r="O61" s="1576">
        <v>181</v>
      </c>
      <c r="P61" s="2544">
        <f t="shared" si="3"/>
        <v>0.60333333333333339</v>
      </c>
      <c r="Q61" s="1578">
        <v>237</v>
      </c>
      <c r="R61" s="1576">
        <v>88</v>
      </c>
      <c r="S61" s="2541">
        <f t="shared" si="4"/>
        <v>0.37130801687763715</v>
      </c>
      <c r="T61" s="1579">
        <v>276</v>
      </c>
      <c r="U61" s="1576">
        <v>155</v>
      </c>
      <c r="V61" s="2544">
        <f t="shared" si="5"/>
        <v>0.56159420289855078</v>
      </c>
      <c r="W61" s="1578">
        <v>237</v>
      </c>
      <c r="X61" s="1576">
        <v>104</v>
      </c>
      <c r="Y61" s="2541">
        <f t="shared" si="6"/>
        <v>0.43881856540084391</v>
      </c>
      <c r="Z61" s="1579">
        <v>258</v>
      </c>
      <c r="AA61" s="1576">
        <v>156</v>
      </c>
      <c r="AB61" s="2541">
        <f t="shared" si="7"/>
        <v>0.60465116279069764</v>
      </c>
    </row>
    <row r="62" spans="1:28">
      <c r="A62" s="1570" t="s">
        <v>147</v>
      </c>
      <c r="B62" s="4081"/>
      <c r="C62" s="4077"/>
      <c r="D62" s="1571">
        <v>11</v>
      </c>
      <c r="E62" s="1572">
        <v>190</v>
      </c>
      <c r="F62" s="1573">
        <v>72</v>
      </c>
      <c r="G62" s="2541">
        <f t="shared" si="1"/>
        <v>0.37894736842105264</v>
      </c>
      <c r="H62" s="1574">
        <v>244</v>
      </c>
      <c r="I62" s="1573">
        <v>136</v>
      </c>
      <c r="J62" s="2544">
        <f t="shared" si="2"/>
        <v>0.55737704918032782</v>
      </c>
      <c r="K62" s="1575">
        <v>198</v>
      </c>
      <c r="L62" s="1573">
        <v>101</v>
      </c>
      <c r="M62" s="2541">
        <f t="shared" si="8"/>
        <v>0.51010101010101006</v>
      </c>
      <c r="N62" s="1577">
        <v>223</v>
      </c>
      <c r="O62" s="1579">
        <v>151</v>
      </c>
      <c r="P62" s="2544">
        <f t="shared" si="3"/>
        <v>0.67713004484304928</v>
      </c>
      <c r="Q62" s="1578">
        <v>204</v>
      </c>
      <c r="R62" s="1579">
        <v>87</v>
      </c>
      <c r="S62" s="2541">
        <f t="shared" si="4"/>
        <v>0.4264705882352941</v>
      </c>
      <c r="T62" s="1579">
        <v>250</v>
      </c>
      <c r="U62" s="1579">
        <v>162</v>
      </c>
      <c r="V62" s="2544">
        <f t="shared" si="5"/>
        <v>0.64800000000000002</v>
      </c>
      <c r="W62" s="1578">
        <v>195</v>
      </c>
      <c r="X62" s="1579">
        <v>113</v>
      </c>
      <c r="Y62" s="2541">
        <f t="shared" si="6"/>
        <v>0.57948717948717954</v>
      </c>
      <c r="Z62" s="1579">
        <v>239</v>
      </c>
      <c r="AA62" s="1579">
        <v>151</v>
      </c>
      <c r="AB62" s="2541">
        <f t="shared" si="7"/>
        <v>0.63179916317991636</v>
      </c>
    </row>
    <row r="63" spans="1:28">
      <c r="A63" s="1560" t="s">
        <v>147</v>
      </c>
      <c r="B63" s="4081"/>
      <c r="C63" s="4079" t="s">
        <v>1436</v>
      </c>
      <c r="D63" s="1561">
        <v>3</v>
      </c>
      <c r="E63" s="1562">
        <v>156</v>
      </c>
      <c r="F63" s="1563">
        <v>69</v>
      </c>
      <c r="G63" s="2540">
        <f t="shared" si="1"/>
        <v>0.44230769230769229</v>
      </c>
      <c r="H63" s="1564">
        <v>401</v>
      </c>
      <c r="I63" s="1563">
        <v>258</v>
      </c>
      <c r="J63" s="2543">
        <f t="shared" si="2"/>
        <v>0.64339152119700749</v>
      </c>
      <c r="K63" s="1565">
        <v>154</v>
      </c>
      <c r="L63" s="1566">
        <v>68</v>
      </c>
      <c r="M63" s="2540">
        <f t="shared" si="8"/>
        <v>0.44155844155844154</v>
      </c>
      <c r="N63" s="1567">
        <v>434</v>
      </c>
      <c r="O63" s="1566">
        <v>289</v>
      </c>
      <c r="P63" s="2543">
        <f t="shared" si="3"/>
        <v>0.66589861751152069</v>
      </c>
      <c r="Q63" s="1568">
        <v>133</v>
      </c>
      <c r="R63" s="1566">
        <v>60</v>
      </c>
      <c r="S63" s="2540">
        <f t="shared" si="4"/>
        <v>0.45112781954887216</v>
      </c>
      <c r="T63" s="1569">
        <v>451</v>
      </c>
      <c r="U63" s="1566">
        <v>312</v>
      </c>
      <c r="V63" s="2543">
        <f t="shared" si="5"/>
        <v>0.69179600886917958</v>
      </c>
      <c r="W63" s="1568">
        <v>163</v>
      </c>
      <c r="X63" s="1566">
        <v>86</v>
      </c>
      <c r="Y63" s="2540">
        <f t="shared" si="6"/>
        <v>0.52760736196319014</v>
      </c>
      <c r="Z63" s="1569">
        <v>353</v>
      </c>
      <c r="AA63" s="1566">
        <v>236</v>
      </c>
      <c r="AB63" s="2540">
        <f t="shared" si="7"/>
        <v>0.66855524079320117</v>
      </c>
    </row>
    <row r="64" spans="1:28">
      <c r="A64" s="1560" t="s">
        <v>147</v>
      </c>
      <c r="B64" s="4081"/>
      <c r="C64" s="4073"/>
      <c r="D64" s="1561">
        <v>4</v>
      </c>
      <c r="E64" s="1562">
        <v>162</v>
      </c>
      <c r="F64" s="1563">
        <v>72</v>
      </c>
      <c r="G64" s="2540">
        <f t="shared" si="1"/>
        <v>0.44444444444444442</v>
      </c>
      <c r="H64" s="1564">
        <v>368</v>
      </c>
      <c r="I64" s="1563">
        <v>256</v>
      </c>
      <c r="J64" s="2543">
        <f t="shared" si="2"/>
        <v>0.69565217391304346</v>
      </c>
      <c r="K64" s="1565">
        <v>150</v>
      </c>
      <c r="L64" s="1566">
        <v>65</v>
      </c>
      <c r="M64" s="2540">
        <f t="shared" si="8"/>
        <v>0.43333333333333335</v>
      </c>
      <c r="N64" s="1567">
        <v>367</v>
      </c>
      <c r="O64" s="1566">
        <v>251</v>
      </c>
      <c r="P64" s="2543">
        <f t="shared" si="3"/>
        <v>0.68392370572207084</v>
      </c>
      <c r="Q64" s="1568">
        <v>151</v>
      </c>
      <c r="R64" s="1566">
        <v>63</v>
      </c>
      <c r="S64" s="2540">
        <f t="shared" si="4"/>
        <v>0.41721854304635764</v>
      </c>
      <c r="T64" s="1569">
        <v>414</v>
      </c>
      <c r="U64" s="1566">
        <v>262</v>
      </c>
      <c r="V64" s="2543">
        <f t="shared" si="5"/>
        <v>0.63285024154589375</v>
      </c>
      <c r="W64" s="1568">
        <v>130</v>
      </c>
      <c r="X64" s="1566">
        <v>61</v>
      </c>
      <c r="Y64" s="2540">
        <f t="shared" si="6"/>
        <v>0.46923076923076923</v>
      </c>
      <c r="Z64" s="1569">
        <v>459</v>
      </c>
      <c r="AA64" s="1566">
        <v>306</v>
      </c>
      <c r="AB64" s="2540">
        <f t="shared" si="7"/>
        <v>0.66666666666666663</v>
      </c>
    </row>
    <row r="65" spans="1:28">
      <c r="A65" s="1560" t="s">
        <v>147</v>
      </c>
      <c r="B65" s="4081"/>
      <c r="C65" s="4073"/>
      <c r="D65" s="1561">
        <v>5</v>
      </c>
      <c r="E65" s="1562">
        <v>195</v>
      </c>
      <c r="F65" s="1563">
        <v>112</v>
      </c>
      <c r="G65" s="2540">
        <f t="shared" si="1"/>
        <v>0.57435897435897432</v>
      </c>
      <c r="H65" s="1564">
        <v>343</v>
      </c>
      <c r="I65" s="1563">
        <v>232</v>
      </c>
      <c r="J65" s="2543">
        <f t="shared" si="2"/>
        <v>0.67638483965014573</v>
      </c>
      <c r="K65" s="1565">
        <v>155</v>
      </c>
      <c r="L65" s="1566">
        <v>93</v>
      </c>
      <c r="M65" s="2540">
        <f t="shared" si="8"/>
        <v>0.6</v>
      </c>
      <c r="N65" s="1567">
        <v>353</v>
      </c>
      <c r="O65" s="1566">
        <v>269</v>
      </c>
      <c r="P65" s="2543">
        <f t="shared" si="3"/>
        <v>0.76203966005665724</v>
      </c>
      <c r="Q65" s="1568">
        <v>150</v>
      </c>
      <c r="R65" s="1566">
        <v>74</v>
      </c>
      <c r="S65" s="2540">
        <f t="shared" si="4"/>
        <v>0.49333333333333335</v>
      </c>
      <c r="T65" s="1569">
        <v>348</v>
      </c>
      <c r="U65" s="1566">
        <v>250</v>
      </c>
      <c r="V65" s="2543">
        <f t="shared" si="5"/>
        <v>0.7183908045977011</v>
      </c>
      <c r="W65" s="1568">
        <v>152</v>
      </c>
      <c r="X65" s="1566">
        <v>77</v>
      </c>
      <c r="Y65" s="2540">
        <f t="shared" si="6"/>
        <v>0.50657894736842102</v>
      </c>
      <c r="Z65" s="1569">
        <v>392</v>
      </c>
      <c r="AA65" s="1566">
        <v>292</v>
      </c>
      <c r="AB65" s="2540">
        <f t="shared" si="7"/>
        <v>0.74489795918367352</v>
      </c>
    </row>
    <row r="66" spans="1:28">
      <c r="A66" s="1560" t="s">
        <v>147</v>
      </c>
      <c r="B66" s="4081"/>
      <c r="C66" s="4073"/>
      <c r="D66" s="1561">
        <v>6</v>
      </c>
      <c r="E66" s="1562">
        <v>190</v>
      </c>
      <c r="F66" s="1563">
        <v>90</v>
      </c>
      <c r="G66" s="2540">
        <f t="shared" si="1"/>
        <v>0.47368421052631576</v>
      </c>
      <c r="H66" s="1564">
        <v>332</v>
      </c>
      <c r="I66" s="1563">
        <v>233</v>
      </c>
      <c r="J66" s="2543">
        <f t="shared" si="2"/>
        <v>0.70180722891566261</v>
      </c>
      <c r="K66" s="1565">
        <v>193</v>
      </c>
      <c r="L66" s="1566">
        <v>111</v>
      </c>
      <c r="M66" s="2540">
        <f t="shared" si="8"/>
        <v>0.57512953367875652</v>
      </c>
      <c r="N66" s="1567">
        <v>333</v>
      </c>
      <c r="O66" s="1566">
        <v>229</v>
      </c>
      <c r="P66" s="2543">
        <f t="shared" si="3"/>
        <v>0.68768768768768773</v>
      </c>
      <c r="Q66" s="1568">
        <v>161</v>
      </c>
      <c r="R66" s="1566">
        <v>90</v>
      </c>
      <c r="S66" s="2540">
        <f t="shared" si="4"/>
        <v>0.55900621118012417</v>
      </c>
      <c r="T66" s="1569">
        <v>337</v>
      </c>
      <c r="U66" s="1566">
        <v>248</v>
      </c>
      <c r="V66" s="2543">
        <f t="shared" si="5"/>
        <v>0.73590504451038574</v>
      </c>
      <c r="W66" s="1568">
        <v>150</v>
      </c>
      <c r="X66" s="1566">
        <v>77</v>
      </c>
      <c r="Y66" s="2540">
        <f t="shared" si="6"/>
        <v>0.51333333333333331</v>
      </c>
      <c r="Z66" s="1569">
        <v>343</v>
      </c>
      <c r="AA66" s="1566">
        <v>257</v>
      </c>
      <c r="AB66" s="2540">
        <f t="shared" si="7"/>
        <v>0.74927113702623904</v>
      </c>
    </row>
    <row r="67" spans="1:28">
      <c r="A67" s="1560" t="s">
        <v>147</v>
      </c>
      <c r="B67" s="4081"/>
      <c r="C67" s="4073"/>
      <c r="D67" s="1561">
        <v>7</v>
      </c>
      <c r="E67" s="1562">
        <v>162</v>
      </c>
      <c r="F67" s="1563">
        <v>66</v>
      </c>
      <c r="G67" s="2540">
        <f t="shared" si="1"/>
        <v>0.40740740740740738</v>
      </c>
      <c r="H67" s="1564">
        <v>258</v>
      </c>
      <c r="I67" s="1563">
        <v>176</v>
      </c>
      <c r="J67" s="2543">
        <f t="shared" si="2"/>
        <v>0.68217054263565891</v>
      </c>
      <c r="K67" s="1565">
        <v>160</v>
      </c>
      <c r="L67" s="1566">
        <v>71</v>
      </c>
      <c r="M67" s="2540">
        <f t="shared" si="8"/>
        <v>0.44374999999999998</v>
      </c>
      <c r="N67" s="1567">
        <v>283</v>
      </c>
      <c r="O67" s="1566">
        <v>205</v>
      </c>
      <c r="P67" s="2543">
        <f t="shared" si="3"/>
        <v>0.72438162544169615</v>
      </c>
      <c r="Q67" s="1568">
        <v>167</v>
      </c>
      <c r="R67" s="1566">
        <v>72</v>
      </c>
      <c r="S67" s="2540">
        <f t="shared" si="4"/>
        <v>0.43113772455089822</v>
      </c>
      <c r="T67" s="1569">
        <v>291</v>
      </c>
      <c r="U67" s="1566">
        <v>186</v>
      </c>
      <c r="V67" s="2543">
        <f t="shared" si="5"/>
        <v>0.63917525773195871</v>
      </c>
      <c r="W67" s="1568">
        <v>139</v>
      </c>
      <c r="X67" s="1566">
        <v>61</v>
      </c>
      <c r="Y67" s="2540">
        <f t="shared" si="6"/>
        <v>0.43884892086330934</v>
      </c>
      <c r="Z67" s="1569">
        <v>280</v>
      </c>
      <c r="AA67" s="1566">
        <v>207</v>
      </c>
      <c r="AB67" s="2540">
        <f t="shared" si="7"/>
        <v>0.73928571428571432</v>
      </c>
    </row>
    <row r="68" spans="1:28">
      <c r="A68" s="1560" t="s">
        <v>147</v>
      </c>
      <c r="B68" s="4081"/>
      <c r="C68" s="4073"/>
      <c r="D68" s="1561">
        <v>8</v>
      </c>
      <c r="E68" s="1562">
        <v>141</v>
      </c>
      <c r="F68" s="1563">
        <v>50</v>
      </c>
      <c r="G68" s="2540">
        <f t="shared" si="1"/>
        <v>0.3546099290780142</v>
      </c>
      <c r="H68" s="1564">
        <v>247</v>
      </c>
      <c r="I68" s="1563">
        <v>150</v>
      </c>
      <c r="J68" s="2543">
        <f t="shared" si="2"/>
        <v>0.60728744939271251</v>
      </c>
      <c r="K68" s="1565">
        <v>164</v>
      </c>
      <c r="L68" s="1566">
        <v>90</v>
      </c>
      <c r="M68" s="2540">
        <f t="shared" si="8"/>
        <v>0.54878048780487809</v>
      </c>
      <c r="N68" s="1567">
        <v>250</v>
      </c>
      <c r="O68" s="1566">
        <v>182</v>
      </c>
      <c r="P68" s="2543">
        <f t="shared" si="3"/>
        <v>0.72799999999999998</v>
      </c>
      <c r="Q68" s="1568">
        <v>155</v>
      </c>
      <c r="R68" s="1566">
        <v>62</v>
      </c>
      <c r="S68" s="2540">
        <f t="shared" si="4"/>
        <v>0.4</v>
      </c>
      <c r="T68" s="1569">
        <v>279</v>
      </c>
      <c r="U68" s="1566">
        <v>179</v>
      </c>
      <c r="V68" s="2543">
        <f t="shared" si="5"/>
        <v>0.64157706093189959</v>
      </c>
      <c r="W68" s="1568">
        <v>170</v>
      </c>
      <c r="X68" s="1566">
        <v>81</v>
      </c>
      <c r="Y68" s="2540">
        <f t="shared" si="6"/>
        <v>0.47647058823529409</v>
      </c>
      <c r="Z68" s="1569">
        <v>264</v>
      </c>
      <c r="AA68" s="1566">
        <v>174</v>
      </c>
      <c r="AB68" s="2540">
        <f t="shared" si="7"/>
        <v>0.65909090909090906</v>
      </c>
    </row>
    <row r="69" spans="1:28">
      <c r="A69" s="1560" t="s">
        <v>147</v>
      </c>
      <c r="B69" s="4082"/>
      <c r="C69" s="4074"/>
      <c r="D69" s="1561">
        <v>11</v>
      </c>
      <c r="E69" s="1562">
        <v>110</v>
      </c>
      <c r="F69" s="1563">
        <v>45</v>
      </c>
      <c r="G69" s="2540">
        <f t="shared" si="1"/>
        <v>0.40909090909090912</v>
      </c>
      <c r="H69" s="1564">
        <v>241</v>
      </c>
      <c r="I69" s="1563">
        <v>147</v>
      </c>
      <c r="J69" s="2543">
        <f t="shared" si="2"/>
        <v>0.60995850622406644</v>
      </c>
      <c r="K69" s="1565">
        <v>112</v>
      </c>
      <c r="L69" s="1563">
        <v>44</v>
      </c>
      <c r="M69" s="2540">
        <f t="shared" si="8"/>
        <v>0.39285714285714285</v>
      </c>
      <c r="N69" s="1567">
        <v>234</v>
      </c>
      <c r="O69" s="1569">
        <v>156</v>
      </c>
      <c r="P69" s="2543">
        <f t="shared" si="3"/>
        <v>0.66666666666666663</v>
      </c>
      <c r="Q69" s="1568">
        <v>131</v>
      </c>
      <c r="R69" s="1569">
        <v>62</v>
      </c>
      <c r="S69" s="2540">
        <f t="shared" si="4"/>
        <v>0.47328244274809161</v>
      </c>
      <c r="T69" s="1569">
        <v>220</v>
      </c>
      <c r="U69" s="1569">
        <v>151</v>
      </c>
      <c r="V69" s="2543">
        <f t="shared" si="5"/>
        <v>0.6863636363636364</v>
      </c>
      <c r="W69" s="1568">
        <v>94</v>
      </c>
      <c r="X69" s="1569">
        <v>37</v>
      </c>
      <c r="Y69" s="2540">
        <f t="shared" si="6"/>
        <v>0.39361702127659576</v>
      </c>
      <c r="Z69" s="1569">
        <v>194</v>
      </c>
      <c r="AA69" s="1569">
        <v>143</v>
      </c>
      <c r="AB69" s="2540">
        <f t="shared" si="7"/>
        <v>0.73711340206185572</v>
      </c>
    </row>
    <row r="70" spans="1:28">
      <c r="A70" s="1570" t="s">
        <v>126</v>
      </c>
      <c r="B70" s="4080" t="s">
        <v>143</v>
      </c>
      <c r="C70" s="4075" t="s">
        <v>1451</v>
      </c>
      <c r="D70" s="1571">
        <v>3</v>
      </c>
      <c r="E70" s="1572">
        <v>243</v>
      </c>
      <c r="F70" s="1573">
        <v>67</v>
      </c>
      <c r="G70" s="2541">
        <f t="shared" si="1"/>
        <v>0.27572016460905352</v>
      </c>
      <c r="H70" s="1574">
        <v>386</v>
      </c>
      <c r="I70" s="1573">
        <v>180</v>
      </c>
      <c r="J70" s="2544">
        <f t="shared" si="2"/>
        <v>0.46632124352331605</v>
      </c>
      <c r="K70" s="1575">
        <v>268</v>
      </c>
      <c r="L70" s="1576">
        <v>104</v>
      </c>
      <c r="M70" s="2541">
        <f t="shared" si="8"/>
        <v>0.38805970149253732</v>
      </c>
      <c r="N70" s="1577">
        <v>433</v>
      </c>
      <c r="O70" s="1576">
        <v>206</v>
      </c>
      <c r="P70" s="2544">
        <f t="shared" si="3"/>
        <v>0.47575057736720555</v>
      </c>
      <c r="Q70" s="1578">
        <v>254</v>
      </c>
      <c r="R70" s="1576">
        <v>73</v>
      </c>
      <c r="S70" s="2541">
        <f t="shared" si="4"/>
        <v>0.2874015748031496</v>
      </c>
      <c r="T70" s="1579">
        <v>480</v>
      </c>
      <c r="U70" s="1576">
        <v>227</v>
      </c>
      <c r="V70" s="2544">
        <f t="shared" si="5"/>
        <v>0.47291666666666665</v>
      </c>
      <c r="W70" s="1578">
        <v>174</v>
      </c>
      <c r="X70" s="1576">
        <v>66</v>
      </c>
      <c r="Y70" s="2541">
        <f t="shared" si="6"/>
        <v>0.37931034482758619</v>
      </c>
      <c r="Z70" s="1579">
        <v>331</v>
      </c>
      <c r="AA70" s="1576">
        <v>193</v>
      </c>
      <c r="AB70" s="2541">
        <f t="shared" si="7"/>
        <v>0.58308157099697888</v>
      </c>
    </row>
    <row r="71" spans="1:28">
      <c r="A71" s="1570" t="s">
        <v>126</v>
      </c>
      <c r="B71" s="4081"/>
      <c r="C71" s="4076"/>
      <c r="D71" s="1571">
        <v>4</v>
      </c>
      <c r="E71" s="1572">
        <v>274</v>
      </c>
      <c r="F71" s="1573">
        <v>102</v>
      </c>
      <c r="G71" s="2541">
        <f t="shared" si="1"/>
        <v>0.37226277372262773</v>
      </c>
      <c r="H71" s="1574">
        <v>380</v>
      </c>
      <c r="I71" s="1573">
        <v>194</v>
      </c>
      <c r="J71" s="2544">
        <f t="shared" si="2"/>
        <v>0.51052631578947372</v>
      </c>
      <c r="K71" s="1575">
        <v>266</v>
      </c>
      <c r="L71" s="1576">
        <v>96</v>
      </c>
      <c r="M71" s="2541">
        <f t="shared" si="8"/>
        <v>0.36090225563909772</v>
      </c>
      <c r="N71" s="1577">
        <v>398</v>
      </c>
      <c r="O71" s="1576">
        <v>215</v>
      </c>
      <c r="P71" s="2544">
        <f t="shared" si="3"/>
        <v>0.54020100502512558</v>
      </c>
      <c r="Q71" s="1578">
        <v>260</v>
      </c>
      <c r="R71" s="1576">
        <v>95</v>
      </c>
      <c r="S71" s="2541">
        <f t="shared" si="4"/>
        <v>0.36538461538461536</v>
      </c>
      <c r="T71" s="1579">
        <v>426</v>
      </c>
      <c r="U71" s="1576">
        <v>193</v>
      </c>
      <c r="V71" s="2544">
        <f t="shared" si="5"/>
        <v>0.45305164319248825</v>
      </c>
      <c r="W71" s="1578">
        <v>259</v>
      </c>
      <c r="X71" s="1576">
        <v>78</v>
      </c>
      <c r="Y71" s="2541">
        <f t="shared" si="6"/>
        <v>0.30115830115830117</v>
      </c>
      <c r="Z71" s="1579">
        <v>464</v>
      </c>
      <c r="AA71" s="1576">
        <v>235</v>
      </c>
      <c r="AB71" s="2541">
        <f t="shared" si="7"/>
        <v>0.50646551724137934</v>
      </c>
    </row>
    <row r="72" spans="1:28">
      <c r="A72" s="1570" t="s">
        <v>126</v>
      </c>
      <c r="B72" s="4081"/>
      <c r="C72" s="4076"/>
      <c r="D72" s="1571">
        <v>5</v>
      </c>
      <c r="E72" s="1572">
        <v>313</v>
      </c>
      <c r="F72" s="1573">
        <v>101</v>
      </c>
      <c r="G72" s="2541">
        <f t="shared" ref="G72:G111" si="9">F72/E72</f>
        <v>0.32268370607028751</v>
      </c>
      <c r="H72" s="1574">
        <v>316</v>
      </c>
      <c r="I72" s="1573">
        <v>182</v>
      </c>
      <c r="J72" s="2544">
        <f t="shared" ref="J72:J111" si="10">I72/H72</f>
        <v>0.57594936708860756</v>
      </c>
      <c r="K72" s="1575">
        <v>304</v>
      </c>
      <c r="L72" s="1576">
        <v>142</v>
      </c>
      <c r="M72" s="2541">
        <f t="shared" si="8"/>
        <v>0.46710526315789475</v>
      </c>
      <c r="N72" s="1577">
        <v>367</v>
      </c>
      <c r="O72" s="1576">
        <v>230</v>
      </c>
      <c r="P72" s="2544">
        <f t="shared" ref="P72:P111" si="11">O72/N72</f>
        <v>0.6267029972752044</v>
      </c>
      <c r="Q72" s="1578">
        <v>275</v>
      </c>
      <c r="R72" s="1576">
        <v>96</v>
      </c>
      <c r="S72" s="2541">
        <f t="shared" ref="S72:S111" si="12">R72/Q72</f>
        <v>0.34909090909090912</v>
      </c>
      <c r="T72" s="1579">
        <v>405</v>
      </c>
      <c r="U72" s="1576">
        <v>241</v>
      </c>
      <c r="V72" s="2544">
        <f t="shared" ref="V72:V111" si="13">U72/T72</f>
        <v>0.59506172839506177</v>
      </c>
      <c r="W72" s="1578">
        <v>246</v>
      </c>
      <c r="X72" s="1576">
        <v>106</v>
      </c>
      <c r="Y72" s="2541">
        <f t="shared" ref="Y72:Y111" si="14">X72/W72</f>
        <v>0.43089430894308944</v>
      </c>
      <c r="Z72" s="1579">
        <v>431</v>
      </c>
      <c r="AA72" s="1576">
        <v>233</v>
      </c>
      <c r="AB72" s="2541">
        <f t="shared" ref="AB72:AB111" si="15">AA72/Z72</f>
        <v>0.54060324825986084</v>
      </c>
    </row>
    <row r="73" spans="1:28">
      <c r="A73" s="1570" t="s">
        <v>126</v>
      </c>
      <c r="B73" s="4081"/>
      <c r="C73" s="4076"/>
      <c r="D73" s="1571">
        <v>6</v>
      </c>
      <c r="E73" s="1572">
        <v>287</v>
      </c>
      <c r="F73" s="1573">
        <v>80</v>
      </c>
      <c r="G73" s="2541">
        <f t="shared" si="9"/>
        <v>0.27874564459930312</v>
      </c>
      <c r="H73" s="1574">
        <v>323</v>
      </c>
      <c r="I73" s="1573">
        <v>180</v>
      </c>
      <c r="J73" s="2544">
        <f t="shared" si="10"/>
        <v>0.55727554179566563</v>
      </c>
      <c r="K73" s="1575">
        <v>279</v>
      </c>
      <c r="L73" s="1576">
        <v>107</v>
      </c>
      <c r="M73" s="2541">
        <f t="shared" si="8"/>
        <v>0.38351254480286739</v>
      </c>
      <c r="N73" s="1577">
        <v>320</v>
      </c>
      <c r="O73" s="1576">
        <v>216</v>
      </c>
      <c r="P73" s="2544">
        <f t="shared" si="11"/>
        <v>0.67500000000000004</v>
      </c>
      <c r="Q73" s="1578">
        <v>274</v>
      </c>
      <c r="R73" s="1576">
        <v>91</v>
      </c>
      <c r="S73" s="2541">
        <f t="shared" si="12"/>
        <v>0.33211678832116787</v>
      </c>
      <c r="T73" s="1579">
        <v>379</v>
      </c>
      <c r="U73" s="1576">
        <v>216</v>
      </c>
      <c r="V73" s="2544">
        <f t="shared" si="13"/>
        <v>0.56992084432717682</v>
      </c>
      <c r="W73" s="1578">
        <v>232</v>
      </c>
      <c r="X73" s="1576">
        <v>83</v>
      </c>
      <c r="Y73" s="2541">
        <f t="shared" si="14"/>
        <v>0.35775862068965519</v>
      </c>
      <c r="Z73" s="1579">
        <v>408</v>
      </c>
      <c r="AA73" s="1576">
        <v>246</v>
      </c>
      <c r="AB73" s="2541">
        <f t="shared" si="15"/>
        <v>0.6029411764705882</v>
      </c>
    </row>
    <row r="74" spans="1:28">
      <c r="A74" s="1570" t="s">
        <v>126</v>
      </c>
      <c r="B74" s="4081"/>
      <c r="C74" s="4076"/>
      <c r="D74" s="1571">
        <v>7</v>
      </c>
      <c r="E74" s="1572">
        <v>293</v>
      </c>
      <c r="F74" s="1573">
        <v>109</v>
      </c>
      <c r="G74" s="2541">
        <f t="shared" si="9"/>
        <v>0.37201365187713309</v>
      </c>
      <c r="H74" s="1574">
        <v>353</v>
      </c>
      <c r="I74" s="1573">
        <v>221</v>
      </c>
      <c r="J74" s="2544">
        <f t="shared" si="10"/>
        <v>0.62606232294617559</v>
      </c>
      <c r="K74" s="1575">
        <v>282</v>
      </c>
      <c r="L74" s="1576">
        <v>90</v>
      </c>
      <c r="M74" s="2541">
        <f t="shared" si="8"/>
        <v>0.31914893617021278</v>
      </c>
      <c r="N74" s="1577">
        <v>330</v>
      </c>
      <c r="O74" s="1576">
        <v>204</v>
      </c>
      <c r="P74" s="2544">
        <f t="shared" si="11"/>
        <v>0.61818181818181817</v>
      </c>
      <c r="Q74" s="1578">
        <v>282</v>
      </c>
      <c r="R74" s="1576">
        <v>65</v>
      </c>
      <c r="S74" s="2541">
        <f t="shared" si="12"/>
        <v>0.23049645390070922</v>
      </c>
      <c r="T74" s="1579">
        <v>340</v>
      </c>
      <c r="U74" s="1576">
        <v>194</v>
      </c>
      <c r="V74" s="2544">
        <f t="shared" si="13"/>
        <v>0.57058823529411762</v>
      </c>
      <c r="W74" s="1578">
        <v>261</v>
      </c>
      <c r="X74" s="1576">
        <v>96</v>
      </c>
      <c r="Y74" s="2541">
        <f t="shared" si="14"/>
        <v>0.36781609195402298</v>
      </c>
      <c r="Z74" s="1579">
        <v>396</v>
      </c>
      <c r="AA74" s="1576">
        <v>224</v>
      </c>
      <c r="AB74" s="2541">
        <f t="shared" si="15"/>
        <v>0.56565656565656564</v>
      </c>
    </row>
    <row r="75" spans="1:28">
      <c r="A75" s="1570" t="s">
        <v>126</v>
      </c>
      <c r="B75" s="4081"/>
      <c r="C75" s="4076"/>
      <c r="D75" s="1571">
        <v>8</v>
      </c>
      <c r="E75" s="1572">
        <v>239</v>
      </c>
      <c r="F75" s="1573">
        <v>72</v>
      </c>
      <c r="G75" s="2541">
        <f t="shared" si="9"/>
        <v>0.30125523012552302</v>
      </c>
      <c r="H75" s="1574">
        <v>345</v>
      </c>
      <c r="I75" s="1573">
        <v>205</v>
      </c>
      <c r="J75" s="2544">
        <f t="shared" si="10"/>
        <v>0.59420289855072461</v>
      </c>
      <c r="K75" s="1575">
        <v>289</v>
      </c>
      <c r="L75" s="1576">
        <v>102</v>
      </c>
      <c r="M75" s="2541">
        <f t="shared" si="8"/>
        <v>0.35294117647058826</v>
      </c>
      <c r="N75" s="1577">
        <v>360</v>
      </c>
      <c r="O75" s="1576">
        <v>217</v>
      </c>
      <c r="P75" s="2544">
        <f t="shared" si="11"/>
        <v>0.60277777777777775</v>
      </c>
      <c r="Q75" s="1578">
        <v>287</v>
      </c>
      <c r="R75" s="1576">
        <v>68</v>
      </c>
      <c r="S75" s="2541">
        <f t="shared" si="12"/>
        <v>0.23693379790940766</v>
      </c>
      <c r="T75" s="1579">
        <v>349</v>
      </c>
      <c r="U75" s="1576">
        <v>197</v>
      </c>
      <c r="V75" s="2544">
        <f t="shared" si="13"/>
        <v>0.5644699140401146</v>
      </c>
      <c r="W75" s="1578">
        <v>264</v>
      </c>
      <c r="X75" s="1576">
        <v>90</v>
      </c>
      <c r="Y75" s="2541">
        <f t="shared" si="14"/>
        <v>0.34090909090909088</v>
      </c>
      <c r="Z75" s="1579">
        <v>335</v>
      </c>
      <c r="AA75" s="1576">
        <v>218</v>
      </c>
      <c r="AB75" s="2541">
        <f t="shared" si="15"/>
        <v>0.65074626865671636</v>
      </c>
    </row>
    <row r="76" spans="1:28">
      <c r="A76" s="1570" t="s">
        <v>126</v>
      </c>
      <c r="B76" s="4081"/>
      <c r="C76" s="4077"/>
      <c r="D76" s="1571">
        <v>11</v>
      </c>
      <c r="E76" s="1572">
        <v>193</v>
      </c>
      <c r="F76" s="1573">
        <v>56</v>
      </c>
      <c r="G76" s="2541">
        <f t="shared" si="9"/>
        <v>0.29015544041450775</v>
      </c>
      <c r="H76" s="1574">
        <v>354</v>
      </c>
      <c r="I76" s="1573">
        <v>204</v>
      </c>
      <c r="J76" s="2544">
        <f t="shared" si="10"/>
        <v>0.57627118644067798</v>
      </c>
      <c r="K76" s="1575">
        <v>187</v>
      </c>
      <c r="L76" s="1573">
        <v>79</v>
      </c>
      <c r="M76" s="2541">
        <f t="shared" si="8"/>
        <v>0.42245989304812837</v>
      </c>
      <c r="N76" s="1577">
        <v>316</v>
      </c>
      <c r="O76" s="1579">
        <v>193</v>
      </c>
      <c r="P76" s="2544">
        <f t="shared" si="11"/>
        <v>0.61075949367088611</v>
      </c>
      <c r="Q76" s="1578">
        <v>214</v>
      </c>
      <c r="R76" s="1579">
        <v>93</v>
      </c>
      <c r="S76" s="2541">
        <f t="shared" si="12"/>
        <v>0.43457943925233644</v>
      </c>
      <c r="T76" s="1579">
        <v>289</v>
      </c>
      <c r="U76" s="1579">
        <v>205</v>
      </c>
      <c r="V76" s="2544">
        <f t="shared" si="13"/>
        <v>0.70934256055363321</v>
      </c>
      <c r="W76" s="1578">
        <v>168</v>
      </c>
      <c r="X76" s="1579">
        <v>50</v>
      </c>
      <c r="Y76" s="2541">
        <f t="shared" si="14"/>
        <v>0.29761904761904762</v>
      </c>
      <c r="Z76" s="1579">
        <v>323</v>
      </c>
      <c r="AA76" s="1579">
        <v>236</v>
      </c>
      <c r="AB76" s="2541">
        <f t="shared" si="15"/>
        <v>0.73065015479876161</v>
      </c>
    </row>
    <row r="77" spans="1:28">
      <c r="A77" s="1560" t="s">
        <v>126</v>
      </c>
      <c r="B77" s="4081"/>
      <c r="C77" s="4079" t="s">
        <v>1465</v>
      </c>
      <c r="D77" s="1561">
        <v>3</v>
      </c>
      <c r="E77" s="1562">
        <v>317</v>
      </c>
      <c r="F77" s="1563">
        <v>85</v>
      </c>
      <c r="G77" s="2540">
        <f t="shared" si="9"/>
        <v>0.26813880126182965</v>
      </c>
      <c r="H77" s="1564">
        <v>528</v>
      </c>
      <c r="I77" s="1563">
        <v>229</v>
      </c>
      <c r="J77" s="2543">
        <f t="shared" si="10"/>
        <v>0.43371212121212122</v>
      </c>
      <c r="K77" s="1565">
        <v>300</v>
      </c>
      <c r="L77" s="1566">
        <v>92</v>
      </c>
      <c r="M77" s="2540">
        <f t="shared" si="8"/>
        <v>0.30666666666666664</v>
      </c>
      <c r="N77" s="1567">
        <v>574</v>
      </c>
      <c r="O77" s="1566">
        <v>273</v>
      </c>
      <c r="P77" s="2543">
        <f t="shared" si="11"/>
        <v>0.47560975609756095</v>
      </c>
      <c r="Q77" s="1568">
        <v>305</v>
      </c>
      <c r="R77" s="1566">
        <v>91</v>
      </c>
      <c r="S77" s="2540">
        <f t="shared" si="12"/>
        <v>0.29836065573770493</v>
      </c>
      <c r="T77" s="1569">
        <v>673</v>
      </c>
      <c r="U77" s="1566">
        <v>282</v>
      </c>
      <c r="V77" s="2543">
        <f t="shared" si="13"/>
        <v>0.41901931649331353</v>
      </c>
      <c r="W77" s="1568">
        <v>271</v>
      </c>
      <c r="X77" s="1566">
        <v>88</v>
      </c>
      <c r="Y77" s="2540">
        <f t="shared" si="14"/>
        <v>0.32472324723247231</v>
      </c>
      <c r="Z77" s="1569">
        <v>515</v>
      </c>
      <c r="AA77" s="1566">
        <v>224</v>
      </c>
      <c r="AB77" s="2540">
        <f t="shared" si="15"/>
        <v>0.43495145631067961</v>
      </c>
    </row>
    <row r="78" spans="1:28">
      <c r="A78" s="1560" t="s">
        <v>126</v>
      </c>
      <c r="B78" s="4081"/>
      <c r="C78" s="4073"/>
      <c r="D78" s="1561">
        <v>4</v>
      </c>
      <c r="E78" s="1562">
        <v>373</v>
      </c>
      <c r="F78" s="1563">
        <v>121</v>
      </c>
      <c r="G78" s="2540">
        <f t="shared" si="9"/>
        <v>0.32439678284182305</v>
      </c>
      <c r="H78" s="1564">
        <v>497</v>
      </c>
      <c r="I78" s="1563">
        <v>218</v>
      </c>
      <c r="J78" s="2543">
        <f t="shared" si="10"/>
        <v>0.43863179074446679</v>
      </c>
      <c r="K78" s="1565">
        <v>317</v>
      </c>
      <c r="L78" s="1566">
        <v>97</v>
      </c>
      <c r="M78" s="2540">
        <f t="shared" ref="M78:M111" si="16">L78/K78</f>
        <v>0.305993690851735</v>
      </c>
      <c r="N78" s="1567">
        <v>522</v>
      </c>
      <c r="O78" s="1566">
        <v>261</v>
      </c>
      <c r="P78" s="2543">
        <f t="shared" si="11"/>
        <v>0.5</v>
      </c>
      <c r="Q78" s="1568">
        <v>304</v>
      </c>
      <c r="R78" s="1566">
        <v>82</v>
      </c>
      <c r="S78" s="2540">
        <f t="shared" si="12"/>
        <v>0.26973684210526316</v>
      </c>
      <c r="T78" s="1569">
        <v>579</v>
      </c>
      <c r="U78" s="1566">
        <v>255</v>
      </c>
      <c r="V78" s="2543">
        <f t="shared" si="13"/>
        <v>0.44041450777202074</v>
      </c>
      <c r="W78" s="1568">
        <v>310</v>
      </c>
      <c r="X78" s="1566">
        <v>109</v>
      </c>
      <c r="Y78" s="2540">
        <f t="shared" si="14"/>
        <v>0.35161290322580646</v>
      </c>
      <c r="Z78" s="1569">
        <v>680</v>
      </c>
      <c r="AA78" s="1566">
        <v>331</v>
      </c>
      <c r="AB78" s="2540">
        <f t="shared" si="15"/>
        <v>0.48676470588235293</v>
      </c>
    </row>
    <row r="79" spans="1:28">
      <c r="A79" s="1560" t="s">
        <v>126</v>
      </c>
      <c r="B79" s="4081"/>
      <c r="C79" s="4073"/>
      <c r="D79" s="1561">
        <v>5</v>
      </c>
      <c r="E79" s="1562">
        <v>365</v>
      </c>
      <c r="F79" s="1563">
        <v>158</v>
      </c>
      <c r="G79" s="2540">
        <f t="shared" si="9"/>
        <v>0.43287671232876712</v>
      </c>
      <c r="H79" s="1564">
        <v>460</v>
      </c>
      <c r="I79" s="1563">
        <v>255</v>
      </c>
      <c r="J79" s="2543">
        <f t="shared" si="10"/>
        <v>0.55434782608695654</v>
      </c>
      <c r="K79" s="1565">
        <v>385</v>
      </c>
      <c r="L79" s="1566">
        <v>172</v>
      </c>
      <c r="M79" s="2540">
        <f t="shared" si="16"/>
        <v>0.44675324675324674</v>
      </c>
      <c r="N79" s="1567">
        <v>513</v>
      </c>
      <c r="O79" s="1566">
        <v>254</v>
      </c>
      <c r="P79" s="2543">
        <f t="shared" si="11"/>
        <v>0.49512670565302142</v>
      </c>
      <c r="Q79" s="1568">
        <v>304</v>
      </c>
      <c r="R79" s="1566">
        <v>110</v>
      </c>
      <c r="S79" s="2540">
        <f t="shared" si="12"/>
        <v>0.36184210526315791</v>
      </c>
      <c r="T79" s="1569">
        <v>527</v>
      </c>
      <c r="U79" s="1566">
        <v>275</v>
      </c>
      <c r="V79" s="2543">
        <f t="shared" si="13"/>
        <v>0.5218216318785579</v>
      </c>
      <c r="W79" s="1568">
        <v>281</v>
      </c>
      <c r="X79" s="1566">
        <v>106</v>
      </c>
      <c r="Y79" s="2540">
        <f t="shared" si="14"/>
        <v>0.37722419928825623</v>
      </c>
      <c r="Z79" s="1569">
        <v>596</v>
      </c>
      <c r="AA79" s="1566">
        <v>300</v>
      </c>
      <c r="AB79" s="2540">
        <f t="shared" si="15"/>
        <v>0.50335570469798663</v>
      </c>
    </row>
    <row r="80" spans="1:28">
      <c r="A80" s="1560" t="s">
        <v>126</v>
      </c>
      <c r="B80" s="4081"/>
      <c r="C80" s="4073"/>
      <c r="D80" s="1561">
        <v>6</v>
      </c>
      <c r="E80" s="1562">
        <v>373</v>
      </c>
      <c r="F80" s="1563">
        <v>102</v>
      </c>
      <c r="G80" s="2540">
        <f t="shared" si="9"/>
        <v>0.27345844504021449</v>
      </c>
      <c r="H80" s="1564">
        <v>490</v>
      </c>
      <c r="I80" s="1563">
        <v>208</v>
      </c>
      <c r="J80" s="2543">
        <f t="shared" si="10"/>
        <v>0.42448979591836733</v>
      </c>
      <c r="K80" s="1565">
        <v>356</v>
      </c>
      <c r="L80" s="1566">
        <v>145</v>
      </c>
      <c r="M80" s="2540">
        <f t="shared" si="16"/>
        <v>0.40730337078651685</v>
      </c>
      <c r="N80" s="1567">
        <v>452</v>
      </c>
      <c r="O80" s="1566">
        <v>225</v>
      </c>
      <c r="P80" s="2543">
        <f t="shared" si="11"/>
        <v>0.49778761061946902</v>
      </c>
      <c r="Q80" s="1568">
        <v>376</v>
      </c>
      <c r="R80" s="1566">
        <v>139</v>
      </c>
      <c r="S80" s="2540">
        <f t="shared" si="12"/>
        <v>0.36968085106382981</v>
      </c>
      <c r="T80" s="1569">
        <v>507</v>
      </c>
      <c r="U80" s="1566">
        <v>241</v>
      </c>
      <c r="V80" s="2543">
        <f t="shared" si="13"/>
        <v>0.47534516765285995</v>
      </c>
      <c r="W80" s="1568">
        <v>309</v>
      </c>
      <c r="X80" s="1566">
        <v>101</v>
      </c>
      <c r="Y80" s="2540">
        <f t="shared" si="14"/>
        <v>0.32686084142394822</v>
      </c>
      <c r="Z80" s="1569">
        <v>534</v>
      </c>
      <c r="AA80" s="1566">
        <v>269</v>
      </c>
      <c r="AB80" s="2540">
        <f t="shared" si="15"/>
        <v>0.50374531835205993</v>
      </c>
    </row>
    <row r="81" spans="1:28">
      <c r="A81" s="1560" t="s">
        <v>126</v>
      </c>
      <c r="B81" s="4081"/>
      <c r="C81" s="4073"/>
      <c r="D81" s="1561">
        <v>7</v>
      </c>
      <c r="E81" s="1562">
        <v>307</v>
      </c>
      <c r="F81" s="1563">
        <v>80</v>
      </c>
      <c r="G81" s="2540">
        <f t="shared" si="9"/>
        <v>0.26058631921824105</v>
      </c>
      <c r="H81" s="1564">
        <v>461</v>
      </c>
      <c r="I81" s="1563">
        <v>196</v>
      </c>
      <c r="J81" s="2543">
        <f t="shared" si="10"/>
        <v>0.42516268980477223</v>
      </c>
      <c r="K81" s="1565">
        <v>355</v>
      </c>
      <c r="L81" s="1566">
        <v>116</v>
      </c>
      <c r="M81" s="2540">
        <f t="shared" si="16"/>
        <v>0.3267605633802817</v>
      </c>
      <c r="N81" s="1567">
        <v>492</v>
      </c>
      <c r="O81" s="1566">
        <v>239</v>
      </c>
      <c r="P81" s="2543">
        <f t="shared" si="11"/>
        <v>0.48577235772357724</v>
      </c>
      <c r="Q81" s="1568">
        <v>345</v>
      </c>
      <c r="R81" s="1566">
        <v>149</v>
      </c>
      <c r="S81" s="2540">
        <f t="shared" si="12"/>
        <v>0.43188405797101448</v>
      </c>
      <c r="T81" s="1569">
        <v>468</v>
      </c>
      <c r="U81" s="1566">
        <v>273</v>
      </c>
      <c r="V81" s="2543">
        <f t="shared" si="13"/>
        <v>0.58333333333333337</v>
      </c>
      <c r="W81" s="1568">
        <v>360</v>
      </c>
      <c r="X81" s="1566">
        <v>149</v>
      </c>
      <c r="Y81" s="2540">
        <f t="shared" si="14"/>
        <v>0.41388888888888886</v>
      </c>
      <c r="Z81" s="1569">
        <v>531</v>
      </c>
      <c r="AA81" s="1566">
        <v>295</v>
      </c>
      <c r="AB81" s="2540">
        <f t="shared" si="15"/>
        <v>0.55555555555555558</v>
      </c>
    </row>
    <row r="82" spans="1:28">
      <c r="A82" s="1560" t="s">
        <v>126</v>
      </c>
      <c r="B82" s="4081"/>
      <c r="C82" s="4073"/>
      <c r="D82" s="1561">
        <v>8</v>
      </c>
      <c r="E82" s="1562">
        <v>301</v>
      </c>
      <c r="F82" s="1563">
        <v>115</v>
      </c>
      <c r="G82" s="2540">
        <f t="shared" si="9"/>
        <v>0.38205980066445183</v>
      </c>
      <c r="H82" s="1564">
        <v>499</v>
      </c>
      <c r="I82" s="1563">
        <v>238</v>
      </c>
      <c r="J82" s="2543">
        <f t="shared" si="10"/>
        <v>0.47695390781563124</v>
      </c>
      <c r="K82" s="1565">
        <v>292</v>
      </c>
      <c r="L82" s="1566">
        <v>98</v>
      </c>
      <c r="M82" s="2540">
        <f t="shared" si="16"/>
        <v>0.33561643835616439</v>
      </c>
      <c r="N82" s="1567">
        <v>459</v>
      </c>
      <c r="O82" s="1566">
        <v>209</v>
      </c>
      <c r="P82" s="2543">
        <f t="shared" si="11"/>
        <v>0.45533769063180829</v>
      </c>
      <c r="Q82" s="1568">
        <v>341</v>
      </c>
      <c r="R82" s="1566">
        <v>106</v>
      </c>
      <c r="S82" s="2540">
        <f t="shared" si="12"/>
        <v>0.31085043988269795</v>
      </c>
      <c r="T82" s="1569">
        <v>473</v>
      </c>
      <c r="U82" s="1566">
        <v>209</v>
      </c>
      <c r="V82" s="2543">
        <f t="shared" si="13"/>
        <v>0.44186046511627908</v>
      </c>
      <c r="W82" s="1568">
        <v>326</v>
      </c>
      <c r="X82" s="1566">
        <v>147</v>
      </c>
      <c r="Y82" s="2540">
        <f t="shared" si="14"/>
        <v>0.45092024539877301</v>
      </c>
      <c r="Z82" s="1569">
        <v>452</v>
      </c>
      <c r="AA82" s="1566">
        <v>267</v>
      </c>
      <c r="AB82" s="2540">
        <f t="shared" si="15"/>
        <v>0.59070796460176989</v>
      </c>
    </row>
    <row r="83" spans="1:28">
      <c r="A83" s="1560" t="s">
        <v>126</v>
      </c>
      <c r="B83" s="4081"/>
      <c r="C83" s="4074"/>
      <c r="D83" s="1561">
        <v>11</v>
      </c>
      <c r="E83" s="1562">
        <v>176</v>
      </c>
      <c r="F83" s="1563">
        <v>73</v>
      </c>
      <c r="G83" s="2540">
        <f t="shared" si="9"/>
        <v>0.41477272727272729</v>
      </c>
      <c r="H83" s="1564">
        <v>322</v>
      </c>
      <c r="I83" s="1563">
        <v>175</v>
      </c>
      <c r="J83" s="2543">
        <f t="shared" si="10"/>
        <v>0.54347826086956519</v>
      </c>
      <c r="K83" s="1565">
        <v>239</v>
      </c>
      <c r="L83" s="1563">
        <v>98</v>
      </c>
      <c r="M83" s="2540">
        <f t="shared" si="16"/>
        <v>0.41004184100418412</v>
      </c>
      <c r="N83" s="1567">
        <v>368</v>
      </c>
      <c r="O83" s="1569">
        <v>210</v>
      </c>
      <c r="P83" s="2543">
        <f t="shared" si="11"/>
        <v>0.57065217391304346</v>
      </c>
      <c r="Q83" s="1568">
        <v>192</v>
      </c>
      <c r="R83" s="1569">
        <v>83</v>
      </c>
      <c r="S83" s="2540">
        <f t="shared" si="12"/>
        <v>0.43229166666666669</v>
      </c>
      <c r="T83" s="1569">
        <v>372</v>
      </c>
      <c r="U83" s="1569">
        <v>224</v>
      </c>
      <c r="V83" s="2543">
        <f t="shared" si="13"/>
        <v>0.60215053763440862</v>
      </c>
      <c r="W83" s="1568">
        <v>222</v>
      </c>
      <c r="X83" s="1569">
        <v>119</v>
      </c>
      <c r="Y83" s="2540">
        <f t="shared" si="14"/>
        <v>0.536036036036036</v>
      </c>
      <c r="Z83" s="1569">
        <v>404</v>
      </c>
      <c r="AA83" s="1569">
        <v>263</v>
      </c>
      <c r="AB83" s="2540">
        <f t="shared" si="15"/>
        <v>0.65099009900990101</v>
      </c>
    </row>
    <row r="84" spans="1:28">
      <c r="A84" s="1570" t="s">
        <v>126</v>
      </c>
      <c r="B84" s="4081"/>
      <c r="C84" s="4075" t="s">
        <v>1486</v>
      </c>
      <c r="D84" s="1571">
        <v>3</v>
      </c>
      <c r="E84" s="1572">
        <v>220</v>
      </c>
      <c r="F84" s="1573">
        <v>51</v>
      </c>
      <c r="G84" s="2541">
        <f t="shared" si="9"/>
        <v>0.23181818181818181</v>
      </c>
      <c r="H84" s="1574">
        <v>291</v>
      </c>
      <c r="I84" s="1573">
        <v>125</v>
      </c>
      <c r="J84" s="2544">
        <f t="shared" si="10"/>
        <v>0.42955326460481097</v>
      </c>
      <c r="K84" s="1575">
        <v>242</v>
      </c>
      <c r="L84" s="1576">
        <v>61</v>
      </c>
      <c r="M84" s="2541">
        <f t="shared" si="16"/>
        <v>0.25206611570247933</v>
      </c>
      <c r="N84" s="1577">
        <v>363</v>
      </c>
      <c r="O84" s="1576">
        <v>155</v>
      </c>
      <c r="P84" s="2544">
        <f t="shared" si="11"/>
        <v>0.42699724517906334</v>
      </c>
      <c r="Q84" s="1578">
        <v>254</v>
      </c>
      <c r="R84" s="1576">
        <v>65</v>
      </c>
      <c r="S84" s="2541">
        <f t="shared" si="12"/>
        <v>0.25590551181102361</v>
      </c>
      <c r="T84" s="1579">
        <v>343</v>
      </c>
      <c r="U84" s="1576">
        <v>131</v>
      </c>
      <c r="V84" s="2544">
        <f t="shared" si="13"/>
        <v>0.38192419825072887</v>
      </c>
      <c r="W84" s="1578">
        <v>199</v>
      </c>
      <c r="X84" s="1576">
        <v>54</v>
      </c>
      <c r="Y84" s="2541">
        <f t="shared" si="14"/>
        <v>0.271356783919598</v>
      </c>
      <c r="Z84" s="1579">
        <v>250</v>
      </c>
      <c r="AA84" s="1576">
        <v>88</v>
      </c>
      <c r="AB84" s="2541">
        <f t="shared" si="15"/>
        <v>0.35199999999999998</v>
      </c>
    </row>
    <row r="85" spans="1:28">
      <c r="A85" s="1570" t="s">
        <v>126</v>
      </c>
      <c r="B85" s="4081"/>
      <c r="C85" s="4076"/>
      <c r="D85" s="1571">
        <v>4</v>
      </c>
      <c r="E85" s="1572">
        <v>244</v>
      </c>
      <c r="F85" s="1573">
        <v>82</v>
      </c>
      <c r="G85" s="2541">
        <f t="shared" si="9"/>
        <v>0.33606557377049179</v>
      </c>
      <c r="H85" s="1574">
        <v>277</v>
      </c>
      <c r="I85" s="1573">
        <v>109</v>
      </c>
      <c r="J85" s="2544">
        <f t="shared" si="10"/>
        <v>0.39350180505415161</v>
      </c>
      <c r="K85" s="1575">
        <v>275</v>
      </c>
      <c r="L85" s="1576">
        <v>75</v>
      </c>
      <c r="M85" s="2541">
        <f t="shared" si="16"/>
        <v>0.27272727272727271</v>
      </c>
      <c r="N85" s="1577">
        <v>308</v>
      </c>
      <c r="O85" s="1576">
        <v>123</v>
      </c>
      <c r="P85" s="2544">
        <f t="shared" si="11"/>
        <v>0.39935064935064934</v>
      </c>
      <c r="Q85" s="1578">
        <v>235</v>
      </c>
      <c r="R85" s="1576">
        <v>55</v>
      </c>
      <c r="S85" s="2541">
        <f t="shared" si="12"/>
        <v>0.23404255319148937</v>
      </c>
      <c r="T85" s="1579">
        <v>373</v>
      </c>
      <c r="U85" s="1576">
        <v>148</v>
      </c>
      <c r="V85" s="2544">
        <f t="shared" si="13"/>
        <v>0.39678284182305629</v>
      </c>
      <c r="W85" s="1578">
        <v>255</v>
      </c>
      <c r="X85" s="1576">
        <v>58</v>
      </c>
      <c r="Y85" s="2541">
        <f t="shared" si="14"/>
        <v>0.22745098039215686</v>
      </c>
      <c r="Z85" s="1579">
        <v>357</v>
      </c>
      <c r="AA85" s="1576">
        <v>136</v>
      </c>
      <c r="AB85" s="2541">
        <f t="shared" si="15"/>
        <v>0.38095238095238093</v>
      </c>
    </row>
    <row r="86" spans="1:28">
      <c r="A86" s="1570" t="s">
        <v>126</v>
      </c>
      <c r="B86" s="4081"/>
      <c r="C86" s="4076"/>
      <c r="D86" s="1571">
        <v>5</v>
      </c>
      <c r="E86" s="1572">
        <v>255</v>
      </c>
      <c r="F86" s="1573">
        <v>85</v>
      </c>
      <c r="G86" s="2541">
        <f t="shared" si="9"/>
        <v>0.33333333333333331</v>
      </c>
      <c r="H86" s="1574">
        <v>255</v>
      </c>
      <c r="I86" s="1573">
        <v>126</v>
      </c>
      <c r="J86" s="2544">
        <f t="shared" si="10"/>
        <v>0.49411764705882355</v>
      </c>
      <c r="K86" s="1575">
        <v>257</v>
      </c>
      <c r="L86" s="1576">
        <v>88</v>
      </c>
      <c r="M86" s="2541">
        <f t="shared" si="16"/>
        <v>0.34241245136186771</v>
      </c>
      <c r="N86" s="1577">
        <v>297</v>
      </c>
      <c r="O86" s="1576">
        <v>142</v>
      </c>
      <c r="P86" s="2544">
        <f t="shared" si="11"/>
        <v>0.4781144781144781</v>
      </c>
      <c r="Q86" s="1578">
        <v>234</v>
      </c>
      <c r="R86" s="1576">
        <v>60</v>
      </c>
      <c r="S86" s="2541">
        <f t="shared" si="12"/>
        <v>0.25641025641025639</v>
      </c>
      <c r="T86" s="1579">
        <v>317</v>
      </c>
      <c r="U86" s="1576">
        <v>146</v>
      </c>
      <c r="V86" s="2544">
        <f t="shared" si="13"/>
        <v>0.4605678233438486</v>
      </c>
      <c r="W86" s="1578">
        <v>206</v>
      </c>
      <c r="X86" s="1576">
        <v>56</v>
      </c>
      <c r="Y86" s="2541">
        <f t="shared" si="14"/>
        <v>0.27184466019417475</v>
      </c>
      <c r="Z86" s="1579">
        <v>367</v>
      </c>
      <c r="AA86" s="1576">
        <v>179</v>
      </c>
      <c r="AB86" s="2541">
        <f t="shared" si="15"/>
        <v>0.4877384196185286</v>
      </c>
    </row>
    <row r="87" spans="1:28">
      <c r="A87" s="1570" t="s">
        <v>126</v>
      </c>
      <c r="B87" s="4081"/>
      <c r="C87" s="4076"/>
      <c r="D87" s="1571">
        <v>6</v>
      </c>
      <c r="E87" s="1572">
        <v>215</v>
      </c>
      <c r="F87" s="1573">
        <v>53</v>
      </c>
      <c r="G87" s="2541">
        <f t="shared" si="9"/>
        <v>0.24651162790697675</v>
      </c>
      <c r="H87" s="1574">
        <v>270</v>
      </c>
      <c r="I87" s="1573">
        <v>123</v>
      </c>
      <c r="J87" s="2544">
        <f t="shared" si="10"/>
        <v>0.45555555555555555</v>
      </c>
      <c r="K87" s="1575">
        <v>241</v>
      </c>
      <c r="L87" s="1576">
        <v>59</v>
      </c>
      <c r="M87" s="2541">
        <f t="shared" si="16"/>
        <v>0.24481327800829875</v>
      </c>
      <c r="N87" s="1577">
        <v>257</v>
      </c>
      <c r="O87" s="1576">
        <v>109</v>
      </c>
      <c r="P87" s="2544">
        <f t="shared" si="11"/>
        <v>0.42412451361867703</v>
      </c>
      <c r="Q87" s="1578">
        <v>235</v>
      </c>
      <c r="R87" s="1576">
        <v>68</v>
      </c>
      <c r="S87" s="2541">
        <f t="shared" si="12"/>
        <v>0.28936170212765955</v>
      </c>
      <c r="T87" s="1579">
        <v>278</v>
      </c>
      <c r="U87" s="1576">
        <v>120</v>
      </c>
      <c r="V87" s="2544">
        <f t="shared" si="13"/>
        <v>0.43165467625899279</v>
      </c>
      <c r="W87" s="1578">
        <v>201</v>
      </c>
      <c r="X87" s="1576">
        <v>50</v>
      </c>
      <c r="Y87" s="2541">
        <f t="shared" si="14"/>
        <v>0.24875621890547264</v>
      </c>
      <c r="Z87" s="1579">
        <v>294</v>
      </c>
      <c r="AA87" s="1576">
        <v>138</v>
      </c>
      <c r="AB87" s="2541">
        <f t="shared" si="15"/>
        <v>0.46938775510204084</v>
      </c>
    </row>
    <row r="88" spans="1:28">
      <c r="A88" s="1570" t="s">
        <v>126</v>
      </c>
      <c r="B88" s="4081"/>
      <c r="C88" s="4076"/>
      <c r="D88" s="1571">
        <v>7</v>
      </c>
      <c r="E88" s="1572">
        <v>217</v>
      </c>
      <c r="F88" s="1573">
        <v>44</v>
      </c>
      <c r="G88" s="2541">
        <f t="shared" si="9"/>
        <v>0.20276497695852536</v>
      </c>
      <c r="H88" s="1574">
        <v>250</v>
      </c>
      <c r="I88" s="1573">
        <v>92</v>
      </c>
      <c r="J88" s="2544">
        <f t="shared" si="10"/>
        <v>0.36799999999999999</v>
      </c>
      <c r="K88" s="1575">
        <v>204</v>
      </c>
      <c r="L88" s="1576">
        <v>52</v>
      </c>
      <c r="M88" s="2541">
        <f t="shared" si="16"/>
        <v>0.25490196078431371</v>
      </c>
      <c r="N88" s="1577">
        <v>271</v>
      </c>
      <c r="O88" s="1576">
        <v>126</v>
      </c>
      <c r="P88" s="2544">
        <f t="shared" si="11"/>
        <v>0.46494464944649444</v>
      </c>
      <c r="Q88" s="1578">
        <v>241</v>
      </c>
      <c r="R88" s="1576">
        <v>60</v>
      </c>
      <c r="S88" s="2541">
        <f t="shared" si="12"/>
        <v>0.24896265560165975</v>
      </c>
      <c r="T88" s="1579">
        <v>271</v>
      </c>
      <c r="U88" s="1576">
        <v>115</v>
      </c>
      <c r="V88" s="2544">
        <f t="shared" si="13"/>
        <v>0.42435424354243545</v>
      </c>
      <c r="W88" s="1578">
        <v>237</v>
      </c>
      <c r="X88" s="1576">
        <v>60</v>
      </c>
      <c r="Y88" s="2541">
        <f t="shared" si="14"/>
        <v>0.25316455696202533</v>
      </c>
      <c r="Z88" s="1579">
        <v>260</v>
      </c>
      <c r="AA88" s="1576">
        <v>110</v>
      </c>
      <c r="AB88" s="2541">
        <f t="shared" si="15"/>
        <v>0.42307692307692307</v>
      </c>
    </row>
    <row r="89" spans="1:28">
      <c r="A89" s="1570" t="s">
        <v>126</v>
      </c>
      <c r="B89" s="4081"/>
      <c r="C89" s="4076"/>
      <c r="D89" s="1571">
        <v>8</v>
      </c>
      <c r="E89" s="1572">
        <v>202</v>
      </c>
      <c r="F89" s="1573">
        <v>59</v>
      </c>
      <c r="G89" s="2541">
        <f t="shared" si="9"/>
        <v>0.29207920792079206</v>
      </c>
      <c r="H89" s="1574">
        <v>248</v>
      </c>
      <c r="I89" s="1573">
        <v>111</v>
      </c>
      <c r="J89" s="2544">
        <f t="shared" si="10"/>
        <v>0.44758064516129031</v>
      </c>
      <c r="K89" s="1575">
        <v>200</v>
      </c>
      <c r="L89" s="1576">
        <v>69</v>
      </c>
      <c r="M89" s="2541">
        <f t="shared" si="16"/>
        <v>0.34499999999999997</v>
      </c>
      <c r="N89" s="1577">
        <v>243</v>
      </c>
      <c r="O89" s="1576">
        <v>120</v>
      </c>
      <c r="P89" s="2544">
        <f t="shared" si="11"/>
        <v>0.49382716049382713</v>
      </c>
      <c r="Q89" s="1578">
        <v>204</v>
      </c>
      <c r="R89" s="1576">
        <v>48</v>
      </c>
      <c r="S89" s="2541">
        <f t="shared" si="12"/>
        <v>0.23529411764705882</v>
      </c>
      <c r="T89" s="1579">
        <v>271</v>
      </c>
      <c r="U89" s="1576">
        <v>127</v>
      </c>
      <c r="V89" s="2544">
        <f t="shared" si="13"/>
        <v>0.46863468634686345</v>
      </c>
      <c r="W89" s="1578">
        <v>207</v>
      </c>
      <c r="X89" s="1576">
        <v>67</v>
      </c>
      <c r="Y89" s="2541">
        <f t="shared" si="14"/>
        <v>0.32367149758454106</v>
      </c>
      <c r="Z89" s="1579">
        <v>263</v>
      </c>
      <c r="AA89" s="1576">
        <v>131</v>
      </c>
      <c r="AB89" s="2541">
        <f t="shared" si="15"/>
        <v>0.49809885931558934</v>
      </c>
    </row>
    <row r="90" spans="1:28">
      <c r="A90" s="1570" t="s">
        <v>126</v>
      </c>
      <c r="B90" s="4082"/>
      <c r="C90" s="4077"/>
      <c r="D90" s="1571">
        <v>11</v>
      </c>
      <c r="E90" s="1572">
        <v>147</v>
      </c>
      <c r="F90" s="1573">
        <v>55</v>
      </c>
      <c r="G90" s="2541">
        <f t="shared" si="9"/>
        <v>0.37414965986394561</v>
      </c>
      <c r="H90" s="1574">
        <v>210</v>
      </c>
      <c r="I90" s="1573">
        <v>94</v>
      </c>
      <c r="J90" s="2544">
        <f t="shared" si="10"/>
        <v>0.44761904761904764</v>
      </c>
      <c r="K90" s="1575">
        <v>148</v>
      </c>
      <c r="L90" s="1573">
        <v>33</v>
      </c>
      <c r="M90" s="2541">
        <f t="shared" si="16"/>
        <v>0.22297297297297297</v>
      </c>
      <c r="N90" s="1577">
        <v>199</v>
      </c>
      <c r="O90" s="1579">
        <v>102</v>
      </c>
      <c r="P90" s="2544">
        <f t="shared" si="11"/>
        <v>0.51256281407035176</v>
      </c>
      <c r="Q90" s="1578">
        <v>163</v>
      </c>
      <c r="R90" s="1579">
        <v>53</v>
      </c>
      <c r="S90" s="2541">
        <f t="shared" si="12"/>
        <v>0.32515337423312884</v>
      </c>
      <c r="T90" s="1579">
        <v>220</v>
      </c>
      <c r="U90" s="1579">
        <v>107</v>
      </c>
      <c r="V90" s="2544">
        <f t="shared" si="13"/>
        <v>0.48636363636363639</v>
      </c>
      <c r="W90" s="1578">
        <v>155</v>
      </c>
      <c r="X90" s="1579">
        <v>58</v>
      </c>
      <c r="Y90" s="2541">
        <f t="shared" si="14"/>
        <v>0.37419354838709679</v>
      </c>
      <c r="Z90" s="1579">
        <v>209</v>
      </c>
      <c r="AA90" s="1579">
        <v>110</v>
      </c>
      <c r="AB90" s="2541">
        <f t="shared" si="15"/>
        <v>0.52631578947368418</v>
      </c>
    </row>
    <row r="91" spans="1:28">
      <c r="A91" s="1560" t="s">
        <v>144</v>
      </c>
      <c r="B91" s="4078" t="s">
        <v>145</v>
      </c>
      <c r="C91" s="4079" t="s">
        <v>1496</v>
      </c>
      <c r="D91" s="1561">
        <v>3</v>
      </c>
      <c r="E91" s="1562">
        <v>208</v>
      </c>
      <c r="F91" s="1563">
        <v>72</v>
      </c>
      <c r="G91" s="2540">
        <f t="shared" si="9"/>
        <v>0.34615384615384615</v>
      </c>
      <c r="H91" s="1564">
        <v>509</v>
      </c>
      <c r="I91" s="1563">
        <v>236</v>
      </c>
      <c r="J91" s="2543">
        <f t="shared" si="10"/>
        <v>0.46365422396856582</v>
      </c>
      <c r="K91" s="1565">
        <v>226</v>
      </c>
      <c r="L91" s="1566">
        <v>67</v>
      </c>
      <c r="M91" s="2540">
        <f t="shared" si="16"/>
        <v>0.29646017699115046</v>
      </c>
      <c r="N91" s="1567">
        <v>572</v>
      </c>
      <c r="O91" s="1566">
        <v>303</v>
      </c>
      <c r="P91" s="2543">
        <f t="shared" si="11"/>
        <v>0.52972027972027969</v>
      </c>
      <c r="Q91" s="1568">
        <v>211</v>
      </c>
      <c r="R91" s="1566">
        <v>73</v>
      </c>
      <c r="S91" s="2540">
        <f t="shared" si="12"/>
        <v>0.34597156398104267</v>
      </c>
      <c r="T91" s="1569">
        <v>589</v>
      </c>
      <c r="U91" s="1566">
        <v>329</v>
      </c>
      <c r="V91" s="2543">
        <f t="shared" si="13"/>
        <v>0.5585738539898133</v>
      </c>
      <c r="W91" s="1568">
        <v>204</v>
      </c>
      <c r="X91" s="1566">
        <v>72</v>
      </c>
      <c r="Y91" s="2540">
        <f t="shared" si="14"/>
        <v>0.35294117647058826</v>
      </c>
      <c r="Z91" s="1569">
        <v>502</v>
      </c>
      <c r="AA91" s="1566">
        <v>271</v>
      </c>
      <c r="AB91" s="2540">
        <f t="shared" si="15"/>
        <v>0.53984063745019917</v>
      </c>
    </row>
    <row r="92" spans="1:28">
      <c r="A92" s="1560" t="s">
        <v>144</v>
      </c>
      <c r="B92" s="4070"/>
      <c r="C92" s="4073"/>
      <c r="D92" s="1561">
        <v>4</v>
      </c>
      <c r="E92" s="1562">
        <v>255</v>
      </c>
      <c r="F92" s="1563">
        <v>74</v>
      </c>
      <c r="G92" s="2540">
        <f t="shared" si="9"/>
        <v>0.29019607843137257</v>
      </c>
      <c r="H92" s="1564">
        <v>497</v>
      </c>
      <c r="I92" s="1563">
        <v>253</v>
      </c>
      <c r="J92" s="2543">
        <f t="shared" si="10"/>
        <v>0.50905432595573441</v>
      </c>
      <c r="K92" s="1565">
        <v>231</v>
      </c>
      <c r="L92" s="1566">
        <v>72</v>
      </c>
      <c r="M92" s="2540">
        <f t="shared" si="16"/>
        <v>0.31168831168831168</v>
      </c>
      <c r="N92" s="1567">
        <v>517</v>
      </c>
      <c r="O92" s="1566">
        <v>268</v>
      </c>
      <c r="P92" s="2543">
        <f t="shared" si="11"/>
        <v>0.51837524177949712</v>
      </c>
      <c r="Q92" s="1568">
        <v>225</v>
      </c>
      <c r="R92" s="1566">
        <v>58</v>
      </c>
      <c r="S92" s="2540">
        <f t="shared" si="12"/>
        <v>0.25777777777777777</v>
      </c>
      <c r="T92" s="1569">
        <v>564</v>
      </c>
      <c r="U92" s="1566">
        <v>293</v>
      </c>
      <c r="V92" s="2543">
        <f t="shared" si="13"/>
        <v>0.51950354609929073</v>
      </c>
      <c r="W92" s="1568">
        <v>207</v>
      </c>
      <c r="X92" s="1566">
        <v>72</v>
      </c>
      <c r="Y92" s="2540">
        <f t="shared" si="14"/>
        <v>0.34782608695652173</v>
      </c>
      <c r="Z92" s="1569">
        <v>595</v>
      </c>
      <c r="AA92" s="1566">
        <v>326</v>
      </c>
      <c r="AB92" s="2540">
        <f t="shared" si="15"/>
        <v>0.5478991596638656</v>
      </c>
    </row>
    <row r="93" spans="1:28">
      <c r="A93" s="1560" t="s">
        <v>144</v>
      </c>
      <c r="B93" s="4070"/>
      <c r="C93" s="4073"/>
      <c r="D93" s="1561">
        <v>5</v>
      </c>
      <c r="E93" s="1562">
        <v>271</v>
      </c>
      <c r="F93" s="1563">
        <v>100</v>
      </c>
      <c r="G93" s="2540">
        <f t="shared" si="9"/>
        <v>0.36900369003690037</v>
      </c>
      <c r="H93" s="1564">
        <v>486</v>
      </c>
      <c r="I93" s="1563">
        <v>288</v>
      </c>
      <c r="J93" s="2543">
        <f t="shared" si="10"/>
        <v>0.59259259259259256</v>
      </c>
      <c r="K93" s="1565">
        <v>263</v>
      </c>
      <c r="L93" s="1566">
        <v>86</v>
      </c>
      <c r="M93" s="2540">
        <f t="shared" si="16"/>
        <v>0.3269961977186312</v>
      </c>
      <c r="N93" s="1567">
        <v>502</v>
      </c>
      <c r="O93" s="1566">
        <v>260</v>
      </c>
      <c r="P93" s="2543">
        <f t="shared" si="11"/>
        <v>0.51792828685258963</v>
      </c>
      <c r="Q93" s="1568">
        <v>216</v>
      </c>
      <c r="R93" s="1566">
        <v>78</v>
      </c>
      <c r="S93" s="2540">
        <f t="shared" si="12"/>
        <v>0.3611111111111111</v>
      </c>
      <c r="T93" s="1569">
        <v>534</v>
      </c>
      <c r="U93" s="1566">
        <v>280</v>
      </c>
      <c r="V93" s="2543">
        <f t="shared" si="13"/>
        <v>0.52434456928838946</v>
      </c>
      <c r="W93" s="1568">
        <v>205</v>
      </c>
      <c r="X93" s="1566">
        <v>62</v>
      </c>
      <c r="Y93" s="2540">
        <f t="shared" si="14"/>
        <v>0.30243902439024389</v>
      </c>
      <c r="Z93" s="1569">
        <v>562</v>
      </c>
      <c r="AA93" s="1566">
        <v>307</v>
      </c>
      <c r="AB93" s="2540">
        <f t="shared" si="15"/>
        <v>0.5462633451957295</v>
      </c>
    </row>
    <row r="94" spans="1:28">
      <c r="A94" s="1560" t="s">
        <v>144</v>
      </c>
      <c r="B94" s="4070"/>
      <c r="C94" s="4073"/>
      <c r="D94" s="1561">
        <v>6</v>
      </c>
      <c r="E94" s="1562">
        <v>276</v>
      </c>
      <c r="F94" s="1563">
        <v>70</v>
      </c>
      <c r="G94" s="2540">
        <f t="shared" si="9"/>
        <v>0.25362318840579712</v>
      </c>
      <c r="H94" s="1564">
        <v>465</v>
      </c>
      <c r="I94" s="1563">
        <v>192</v>
      </c>
      <c r="J94" s="2543">
        <f t="shared" si="10"/>
        <v>0.41290322580645161</v>
      </c>
      <c r="K94" s="1565">
        <v>273</v>
      </c>
      <c r="L94" s="1566">
        <v>102</v>
      </c>
      <c r="M94" s="2540">
        <f t="shared" si="16"/>
        <v>0.37362637362637363</v>
      </c>
      <c r="N94" s="1567">
        <v>472</v>
      </c>
      <c r="O94" s="1566">
        <v>279</v>
      </c>
      <c r="P94" s="2543">
        <f t="shared" si="11"/>
        <v>0.59110169491525422</v>
      </c>
      <c r="Q94" s="1568">
        <v>257</v>
      </c>
      <c r="R94" s="1566">
        <v>85</v>
      </c>
      <c r="S94" s="2540">
        <f t="shared" si="12"/>
        <v>0.33073929961089493</v>
      </c>
      <c r="T94" s="1569">
        <v>484</v>
      </c>
      <c r="U94" s="1566">
        <v>246</v>
      </c>
      <c r="V94" s="2543">
        <f t="shared" si="13"/>
        <v>0.50826446280991733</v>
      </c>
      <c r="W94" s="1568">
        <v>208</v>
      </c>
      <c r="X94" s="1566">
        <v>68</v>
      </c>
      <c r="Y94" s="2540">
        <f t="shared" si="14"/>
        <v>0.32692307692307693</v>
      </c>
      <c r="Z94" s="1569">
        <v>521</v>
      </c>
      <c r="AA94" s="1566">
        <v>290</v>
      </c>
      <c r="AB94" s="2540">
        <f t="shared" si="15"/>
        <v>0.55662188099808063</v>
      </c>
    </row>
    <row r="95" spans="1:28">
      <c r="A95" s="1560" t="s">
        <v>144</v>
      </c>
      <c r="B95" s="4070"/>
      <c r="C95" s="4073"/>
      <c r="D95" s="1561">
        <v>7</v>
      </c>
      <c r="E95" s="1562">
        <v>242</v>
      </c>
      <c r="F95" s="1563">
        <v>48</v>
      </c>
      <c r="G95" s="2540">
        <f t="shared" si="9"/>
        <v>0.19834710743801653</v>
      </c>
      <c r="H95" s="1564">
        <v>421</v>
      </c>
      <c r="I95" s="1563">
        <v>182</v>
      </c>
      <c r="J95" s="2543">
        <f t="shared" si="10"/>
        <v>0.43230403800475059</v>
      </c>
      <c r="K95" s="1565">
        <v>260</v>
      </c>
      <c r="L95" s="1566">
        <v>70</v>
      </c>
      <c r="M95" s="2540">
        <f t="shared" si="16"/>
        <v>0.26923076923076922</v>
      </c>
      <c r="N95" s="1567">
        <v>443</v>
      </c>
      <c r="O95" s="1566">
        <v>192</v>
      </c>
      <c r="P95" s="2543">
        <f t="shared" si="11"/>
        <v>0.43340857787810383</v>
      </c>
      <c r="Q95" s="1568">
        <v>244</v>
      </c>
      <c r="R95" s="1566">
        <v>82</v>
      </c>
      <c r="S95" s="2540">
        <f t="shared" si="12"/>
        <v>0.33606557377049179</v>
      </c>
      <c r="T95" s="1569">
        <v>456</v>
      </c>
      <c r="U95" s="1566">
        <v>255</v>
      </c>
      <c r="V95" s="2543">
        <f t="shared" si="13"/>
        <v>0.55921052631578949</v>
      </c>
      <c r="W95" s="1568">
        <v>240</v>
      </c>
      <c r="X95" s="1566">
        <v>75</v>
      </c>
      <c r="Y95" s="2540">
        <f t="shared" si="14"/>
        <v>0.3125</v>
      </c>
      <c r="Z95" s="1569">
        <v>446</v>
      </c>
      <c r="AA95" s="1566">
        <v>234</v>
      </c>
      <c r="AB95" s="2540">
        <f t="shared" si="15"/>
        <v>0.5246636771300448</v>
      </c>
    </row>
    <row r="96" spans="1:28">
      <c r="A96" s="1560" t="s">
        <v>144</v>
      </c>
      <c r="B96" s="4070"/>
      <c r="C96" s="4073"/>
      <c r="D96" s="1561">
        <v>8</v>
      </c>
      <c r="E96" s="1562">
        <v>209</v>
      </c>
      <c r="F96" s="1563">
        <v>62</v>
      </c>
      <c r="G96" s="2540">
        <f t="shared" si="9"/>
        <v>0.29665071770334928</v>
      </c>
      <c r="H96" s="1564">
        <v>395</v>
      </c>
      <c r="I96" s="1563">
        <v>172</v>
      </c>
      <c r="J96" s="2543">
        <f t="shared" si="10"/>
        <v>0.43544303797468353</v>
      </c>
      <c r="K96" s="1565">
        <v>243</v>
      </c>
      <c r="L96" s="1566">
        <v>60</v>
      </c>
      <c r="M96" s="2540">
        <f t="shared" si="16"/>
        <v>0.24691358024691357</v>
      </c>
      <c r="N96" s="1567">
        <v>431</v>
      </c>
      <c r="O96" s="1566">
        <v>238</v>
      </c>
      <c r="P96" s="2543">
        <f t="shared" si="11"/>
        <v>0.55220417633410668</v>
      </c>
      <c r="Q96" s="1568">
        <v>259</v>
      </c>
      <c r="R96" s="1566">
        <v>69</v>
      </c>
      <c r="S96" s="2540">
        <f t="shared" si="12"/>
        <v>0.26640926640926643</v>
      </c>
      <c r="T96" s="1569">
        <v>431</v>
      </c>
      <c r="U96" s="1566">
        <v>210</v>
      </c>
      <c r="V96" s="2543">
        <f t="shared" si="13"/>
        <v>0.48723897911832947</v>
      </c>
      <c r="W96" s="1568">
        <v>230</v>
      </c>
      <c r="X96" s="1566">
        <v>87</v>
      </c>
      <c r="Y96" s="2540">
        <f t="shared" si="14"/>
        <v>0.37826086956521737</v>
      </c>
      <c r="Z96" s="1569">
        <v>455</v>
      </c>
      <c r="AA96" s="1566">
        <v>276</v>
      </c>
      <c r="AB96" s="2540">
        <f t="shared" si="15"/>
        <v>0.60659340659340655</v>
      </c>
    </row>
    <row r="97" spans="1:28">
      <c r="A97" s="1560" t="s">
        <v>144</v>
      </c>
      <c r="B97" s="4071"/>
      <c r="C97" s="4074"/>
      <c r="D97" s="1561">
        <v>11</v>
      </c>
      <c r="E97" s="1562">
        <v>178</v>
      </c>
      <c r="F97" s="1563">
        <v>47</v>
      </c>
      <c r="G97" s="2540">
        <f t="shared" si="9"/>
        <v>0.2640449438202247</v>
      </c>
      <c r="H97" s="1564">
        <v>394</v>
      </c>
      <c r="I97" s="1563">
        <v>149</v>
      </c>
      <c r="J97" s="2543">
        <f t="shared" si="10"/>
        <v>0.37817258883248733</v>
      </c>
      <c r="K97" s="1565">
        <v>170</v>
      </c>
      <c r="L97" s="1566">
        <v>60</v>
      </c>
      <c r="M97" s="2540">
        <f t="shared" si="16"/>
        <v>0.35294117647058826</v>
      </c>
      <c r="N97" s="1567">
        <v>405</v>
      </c>
      <c r="O97" s="1569">
        <v>247</v>
      </c>
      <c r="P97" s="2543">
        <f t="shared" si="11"/>
        <v>0.6098765432098765</v>
      </c>
      <c r="Q97" s="1568">
        <v>187</v>
      </c>
      <c r="R97" s="1569">
        <v>82</v>
      </c>
      <c r="S97" s="2540">
        <f t="shared" si="12"/>
        <v>0.43850267379679142</v>
      </c>
      <c r="T97" s="1569">
        <v>434</v>
      </c>
      <c r="U97" s="1569">
        <v>272</v>
      </c>
      <c r="V97" s="2543">
        <f t="shared" si="13"/>
        <v>0.62672811059907829</v>
      </c>
      <c r="W97" s="1568">
        <v>185</v>
      </c>
      <c r="X97" s="1569">
        <v>86</v>
      </c>
      <c r="Y97" s="2540">
        <f t="shared" si="14"/>
        <v>0.46486486486486489</v>
      </c>
      <c r="Z97" s="1569">
        <v>415</v>
      </c>
      <c r="AA97" s="1569">
        <v>230</v>
      </c>
      <c r="AB97" s="2540">
        <f t="shared" si="15"/>
        <v>0.55421686746987953</v>
      </c>
    </row>
    <row r="98" spans="1:28">
      <c r="A98" s="1570" t="s">
        <v>114</v>
      </c>
      <c r="B98" s="4080" t="s">
        <v>43</v>
      </c>
      <c r="C98" s="4075" t="s">
        <v>1516</v>
      </c>
      <c r="D98" s="1571">
        <v>3</v>
      </c>
      <c r="E98" s="1572">
        <v>322</v>
      </c>
      <c r="F98" s="1573">
        <v>91</v>
      </c>
      <c r="G98" s="2541">
        <f t="shared" si="9"/>
        <v>0.28260869565217389</v>
      </c>
      <c r="H98" s="1574">
        <v>980</v>
      </c>
      <c r="I98" s="1573">
        <v>508</v>
      </c>
      <c r="J98" s="2544">
        <f t="shared" si="10"/>
        <v>0.51836734693877551</v>
      </c>
      <c r="K98" s="1575">
        <v>358</v>
      </c>
      <c r="L98" s="1576">
        <v>122</v>
      </c>
      <c r="M98" s="2541">
        <f t="shared" si="16"/>
        <v>0.34078212290502791</v>
      </c>
      <c r="N98" s="1577">
        <v>1057</v>
      </c>
      <c r="O98" s="1576">
        <v>595</v>
      </c>
      <c r="P98" s="2544">
        <f t="shared" si="11"/>
        <v>0.5629139072847682</v>
      </c>
      <c r="Q98" s="1578">
        <v>365</v>
      </c>
      <c r="R98" s="1576">
        <v>115</v>
      </c>
      <c r="S98" s="2541">
        <f t="shared" si="12"/>
        <v>0.31506849315068491</v>
      </c>
      <c r="T98" s="1579">
        <v>1048</v>
      </c>
      <c r="U98" s="1576">
        <v>561</v>
      </c>
      <c r="V98" s="2544">
        <f t="shared" si="13"/>
        <v>0.53530534351145043</v>
      </c>
      <c r="W98" s="1578">
        <v>275</v>
      </c>
      <c r="X98" s="1576">
        <v>125</v>
      </c>
      <c r="Y98" s="2541">
        <f t="shared" si="14"/>
        <v>0.45454545454545453</v>
      </c>
      <c r="Z98" s="1579">
        <v>816</v>
      </c>
      <c r="AA98" s="1576">
        <v>476</v>
      </c>
      <c r="AB98" s="2541">
        <f t="shared" si="15"/>
        <v>0.58333333333333337</v>
      </c>
    </row>
    <row r="99" spans="1:28">
      <c r="A99" s="1570" t="s">
        <v>114</v>
      </c>
      <c r="B99" s="4081"/>
      <c r="C99" s="4076"/>
      <c r="D99" s="1571">
        <v>4</v>
      </c>
      <c r="E99" s="1572">
        <v>388</v>
      </c>
      <c r="F99" s="1573">
        <v>154</v>
      </c>
      <c r="G99" s="2541">
        <f t="shared" si="9"/>
        <v>0.39690721649484534</v>
      </c>
      <c r="H99" s="1574">
        <v>925</v>
      </c>
      <c r="I99" s="1573">
        <v>515</v>
      </c>
      <c r="J99" s="2544">
        <f t="shared" si="10"/>
        <v>0.55675675675675673</v>
      </c>
      <c r="K99" s="1575">
        <v>338</v>
      </c>
      <c r="L99" s="1576">
        <v>110</v>
      </c>
      <c r="M99" s="2541">
        <f t="shared" si="16"/>
        <v>0.32544378698224852</v>
      </c>
      <c r="N99" s="1577">
        <v>992</v>
      </c>
      <c r="O99" s="1576">
        <v>513</v>
      </c>
      <c r="P99" s="2544">
        <f t="shared" si="11"/>
        <v>0.51713709677419351</v>
      </c>
      <c r="Q99" s="1578">
        <v>351</v>
      </c>
      <c r="R99" s="1576">
        <v>134</v>
      </c>
      <c r="S99" s="2541">
        <f t="shared" si="12"/>
        <v>0.38176638176638178</v>
      </c>
      <c r="T99" s="1579">
        <v>1074</v>
      </c>
      <c r="U99" s="1576">
        <v>587</v>
      </c>
      <c r="V99" s="2544">
        <f t="shared" si="13"/>
        <v>0.54655493482309125</v>
      </c>
      <c r="W99" s="1578">
        <v>362</v>
      </c>
      <c r="X99" s="1576">
        <v>127</v>
      </c>
      <c r="Y99" s="2541">
        <f t="shared" si="14"/>
        <v>0.35082872928176795</v>
      </c>
      <c r="Z99" s="1579">
        <v>1071</v>
      </c>
      <c r="AA99" s="1576">
        <v>606</v>
      </c>
      <c r="AB99" s="2541">
        <f t="shared" si="15"/>
        <v>0.56582633053221287</v>
      </c>
    </row>
    <row r="100" spans="1:28">
      <c r="A100" s="1570" t="s">
        <v>114</v>
      </c>
      <c r="B100" s="4081"/>
      <c r="C100" s="4076"/>
      <c r="D100" s="1571">
        <v>5</v>
      </c>
      <c r="E100" s="1572">
        <v>404</v>
      </c>
      <c r="F100" s="1573">
        <v>181</v>
      </c>
      <c r="G100" s="2541">
        <f t="shared" si="9"/>
        <v>0.44801980198019803</v>
      </c>
      <c r="H100" s="1574">
        <v>911</v>
      </c>
      <c r="I100" s="1573">
        <v>578</v>
      </c>
      <c r="J100" s="2544">
        <f t="shared" si="10"/>
        <v>0.63446761800219542</v>
      </c>
      <c r="K100" s="1575">
        <v>398</v>
      </c>
      <c r="L100" s="1576">
        <v>196</v>
      </c>
      <c r="M100" s="2541">
        <f t="shared" si="16"/>
        <v>0.49246231155778897</v>
      </c>
      <c r="N100" s="1577">
        <v>937</v>
      </c>
      <c r="O100" s="1576">
        <v>594</v>
      </c>
      <c r="P100" s="2544">
        <f t="shared" si="11"/>
        <v>0.63393810032017073</v>
      </c>
      <c r="Q100" s="1578">
        <v>338</v>
      </c>
      <c r="R100" s="1576">
        <v>121</v>
      </c>
      <c r="S100" s="2541">
        <f t="shared" si="12"/>
        <v>0.35798816568047337</v>
      </c>
      <c r="T100" s="1579">
        <v>987</v>
      </c>
      <c r="U100" s="1576">
        <v>563</v>
      </c>
      <c r="V100" s="2544">
        <f t="shared" si="13"/>
        <v>0.57041540020263426</v>
      </c>
      <c r="W100" s="1578">
        <v>317</v>
      </c>
      <c r="X100" s="1576">
        <v>139</v>
      </c>
      <c r="Y100" s="2541">
        <f t="shared" si="14"/>
        <v>0.43848580441640378</v>
      </c>
      <c r="Z100" s="1579">
        <v>1060</v>
      </c>
      <c r="AA100" s="1576">
        <v>699</v>
      </c>
      <c r="AB100" s="2541">
        <f t="shared" si="15"/>
        <v>0.65943396226415096</v>
      </c>
    </row>
    <row r="101" spans="1:28">
      <c r="A101" s="1570" t="s">
        <v>114</v>
      </c>
      <c r="B101" s="4081"/>
      <c r="C101" s="4076"/>
      <c r="D101" s="1571">
        <v>6</v>
      </c>
      <c r="E101" s="1572">
        <v>318</v>
      </c>
      <c r="F101" s="1573">
        <v>75</v>
      </c>
      <c r="G101" s="2541">
        <f t="shared" si="9"/>
        <v>0.23584905660377359</v>
      </c>
      <c r="H101" s="1574">
        <v>892</v>
      </c>
      <c r="I101" s="1573">
        <v>385</v>
      </c>
      <c r="J101" s="2544">
        <f t="shared" si="10"/>
        <v>0.43161434977578478</v>
      </c>
      <c r="K101" s="1575">
        <v>363</v>
      </c>
      <c r="L101" s="1576">
        <v>89</v>
      </c>
      <c r="M101" s="2541">
        <f t="shared" si="16"/>
        <v>0.24517906336088155</v>
      </c>
      <c r="N101" s="1577">
        <v>871</v>
      </c>
      <c r="O101" s="1576">
        <v>451</v>
      </c>
      <c r="P101" s="2544">
        <f t="shared" si="11"/>
        <v>0.51779563719862232</v>
      </c>
      <c r="Q101" s="1578">
        <v>340</v>
      </c>
      <c r="R101" s="1576">
        <v>91</v>
      </c>
      <c r="S101" s="2541">
        <f t="shared" si="12"/>
        <v>0.2676470588235294</v>
      </c>
      <c r="T101" s="1579">
        <v>864</v>
      </c>
      <c r="U101" s="1576">
        <v>437</v>
      </c>
      <c r="V101" s="2544">
        <f t="shared" si="13"/>
        <v>0.50578703703703709</v>
      </c>
      <c r="W101" s="1578">
        <v>262</v>
      </c>
      <c r="X101" s="1576">
        <v>69</v>
      </c>
      <c r="Y101" s="2541">
        <f t="shared" si="14"/>
        <v>0.26335877862595419</v>
      </c>
      <c r="Z101" s="1579">
        <v>897</v>
      </c>
      <c r="AA101" s="1576">
        <v>438</v>
      </c>
      <c r="AB101" s="2541">
        <f t="shared" si="15"/>
        <v>0.48829431438127091</v>
      </c>
    </row>
    <row r="102" spans="1:28">
      <c r="A102" s="1570" t="s">
        <v>114</v>
      </c>
      <c r="B102" s="4081"/>
      <c r="C102" s="4076"/>
      <c r="D102" s="1571">
        <v>7</v>
      </c>
      <c r="E102" s="1572">
        <v>324</v>
      </c>
      <c r="F102" s="1573">
        <v>81</v>
      </c>
      <c r="G102" s="2541">
        <f t="shared" si="9"/>
        <v>0.25</v>
      </c>
      <c r="H102" s="1574">
        <v>812</v>
      </c>
      <c r="I102" s="1573">
        <v>408</v>
      </c>
      <c r="J102" s="2544">
        <f t="shared" si="10"/>
        <v>0.50246305418719217</v>
      </c>
      <c r="K102" s="1575">
        <v>328</v>
      </c>
      <c r="L102" s="1576">
        <v>80</v>
      </c>
      <c r="M102" s="2541">
        <f t="shared" si="16"/>
        <v>0.24390243902439024</v>
      </c>
      <c r="N102" s="1577">
        <v>903</v>
      </c>
      <c r="O102" s="1576">
        <v>404</v>
      </c>
      <c r="P102" s="2544">
        <f t="shared" si="11"/>
        <v>0.44739756367663347</v>
      </c>
      <c r="Q102" s="1578">
        <v>366</v>
      </c>
      <c r="R102" s="1576">
        <v>96</v>
      </c>
      <c r="S102" s="2541">
        <f t="shared" si="12"/>
        <v>0.26229508196721313</v>
      </c>
      <c r="T102" s="1579">
        <v>893</v>
      </c>
      <c r="U102" s="1576">
        <v>452</v>
      </c>
      <c r="V102" s="2544">
        <f t="shared" si="13"/>
        <v>0.50615901455767076</v>
      </c>
      <c r="W102" s="1578">
        <v>312</v>
      </c>
      <c r="X102" s="1576">
        <v>104</v>
      </c>
      <c r="Y102" s="2541">
        <f t="shared" si="14"/>
        <v>0.33333333333333331</v>
      </c>
      <c r="Z102" s="1579">
        <v>857</v>
      </c>
      <c r="AA102" s="1576">
        <v>498</v>
      </c>
      <c r="AB102" s="2541">
        <f t="shared" si="15"/>
        <v>0.58109684947491247</v>
      </c>
    </row>
    <row r="103" spans="1:28">
      <c r="A103" s="1570" t="s">
        <v>114</v>
      </c>
      <c r="B103" s="4081"/>
      <c r="C103" s="4076"/>
      <c r="D103" s="1571">
        <v>8</v>
      </c>
      <c r="E103" s="1572">
        <v>266</v>
      </c>
      <c r="F103" s="1573">
        <v>84</v>
      </c>
      <c r="G103" s="2541">
        <f t="shared" si="9"/>
        <v>0.31578947368421051</v>
      </c>
      <c r="H103" s="1574">
        <v>750</v>
      </c>
      <c r="I103" s="1573">
        <v>384</v>
      </c>
      <c r="J103" s="2544">
        <f t="shared" si="10"/>
        <v>0.51200000000000001</v>
      </c>
      <c r="K103" s="1575">
        <v>301</v>
      </c>
      <c r="L103" s="1576">
        <v>68</v>
      </c>
      <c r="M103" s="2541">
        <f t="shared" si="16"/>
        <v>0.22591362126245848</v>
      </c>
      <c r="N103" s="1577">
        <v>804</v>
      </c>
      <c r="O103" s="1576">
        <v>436</v>
      </c>
      <c r="P103" s="2544">
        <f t="shared" si="11"/>
        <v>0.54228855721393032</v>
      </c>
      <c r="Q103" s="1578">
        <v>281</v>
      </c>
      <c r="R103" s="1576">
        <v>64</v>
      </c>
      <c r="S103" s="2541">
        <f t="shared" si="12"/>
        <v>0.22775800711743771</v>
      </c>
      <c r="T103" s="1579">
        <v>857</v>
      </c>
      <c r="U103" s="1576">
        <v>375</v>
      </c>
      <c r="V103" s="2544">
        <f t="shared" si="13"/>
        <v>0.43757292882147025</v>
      </c>
      <c r="W103" s="1578">
        <v>311</v>
      </c>
      <c r="X103" s="1576">
        <v>101</v>
      </c>
      <c r="Y103" s="2541">
        <f t="shared" si="14"/>
        <v>0.32475884244372988</v>
      </c>
      <c r="Z103" s="1579">
        <v>887</v>
      </c>
      <c r="AA103" s="1576">
        <v>500</v>
      </c>
      <c r="AB103" s="2541">
        <f t="shared" si="15"/>
        <v>0.56369785794813976</v>
      </c>
    </row>
    <row r="104" spans="1:28">
      <c r="A104" s="1570" t="s">
        <v>114</v>
      </c>
      <c r="B104" s="4081"/>
      <c r="C104" s="4077"/>
      <c r="D104" s="1580">
        <v>11</v>
      </c>
      <c r="E104" s="1572">
        <v>205</v>
      </c>
      <c r="F104" s="1573">
        <v>78</v>
      </c>
      <c r="G104" s="2541">
        <f t="shared" si="9"/>
        <v>0.38048780487804879</v>
      </c>
      <c r="H104" s="1574">
        <v>729</v>
      </c>
      <c r="I104" s="1573">
        <v>423</v>
      </c>
      <c r="J104" s="2544">
        <f t="shared" si="10"/>
        <v>0.58024691358024694</v>
      </c>
      <c r="K104" s="1575">
        <v>233</v>
      </c>
      <c r="L104" s="1573">
        <v>81</v>
      </c>
      <c r="M104" s="2541">
        <f t="shared" si="16"/>
        <v>0.34763948497854075</v>
      </c>
      <c r="N104" s="1577">
        <v>707</v>
      </c>
      <c r="O104" s="1579">
        <v>409</v>
      </c>
      <c r="P104" s="2544">
        <f t="shared" si="11"/>
        <v>0.57850070721357849</v>
      </c>
      <c r="Q104" s="1578">
        <v>255</v>
      </c>
      <c r="R104" s="1579">
        <v>70</v>
      </c>
      <c r="S104" s="2541">
        <f t="shared" si="12"/>
        <v>0.27450980392156865</v>
      </c>
      <c r="T104" s="1579">
        <v>815</v>
      </c>
      <c r="U104" s="1579">
        <v>461</v>
      </c>
      <c r="V104" s="2544">
        <f t="shared" si="13"/>
        <v>0.56564417177914106</v>
      </c>
      <c r="W104" s="1578">
        <v>196</v>
      </c>
      <c r="X104" s="1579">
        <v>88</v>
      </c>
      <c r="Y104" s="2541">
        <f t="shared" si="14"/>
        <v>0.44897959183673469</v>
      </c>
      <c r="Z104" s="1579">
        <v>684</v>
      </c>
      <c r="AA104" s="1579">
        <v>446</v>
      </c>
      <c r="AB104" s="2541">
        <f t="shared" si="15"/>
        <v>0.65204678362573099</v>
      </c>
    </row>
    <row r="105" spans="1:28">
      <c r="A105" s="1560" t="s">
        <v>114</v>
      </c>
      <c r="B105" s="4081"/>
      <c r="C105" s="4079" t="s">
        <v>1897</v>
      </c>
      <c r="D105" s="1561">
        <v>3</v>
      </c>
      <c r="E105" s="1562">
        <v>151</v>
      </c>
      <c r="F105" s="1563">
        <v>41</v>
      </c>
      <c r="G105" s="2540">
        <f t="shared" si="9"/>
        <v>0.27152317880794702</v>
      </c>
      <c r="H105" s="1564">
        <v>254</v>
      </c>
      <c r="I105" s="1563">
        <v>110</v>
      </c>
      <c r="J105" s="2543">
        <f t="shared" si="10"/>
        <v>0.43307086614173229</v>
      </c>
      <c r="K105" s="1565">
        <v>156</v>
      </c>
      <c r="L105" s="1566">
        <v>37</v>
      </c>
      <c r="M105" s="2540">
        <f t="shared" si="16"/>
        <v>0.23717948717948717</v>
      </c>
      <c r="N105" s="1567">
        <v>260</v>
      </c>
      <c r="O105" s="1566">
        <v>106</v>
      </c>
      <c r="P105" s="2543">
        <f t="shared" si="11"/>
        <v>0.40769230769230769</v>
      </c>
      <c r="Q105" s="1568">
        <v>165</v>
      </c>
      <c r="R105" s="1566">
        <v>47</v>
      </c>
      <c r="S105" s="2540">
        <f t="shared" si="12"/>
        <v>0.28484848484848485</v>
      </c>
      <c r="T105" s="1569">
        <v>259</v>
      </c>
      <c r="U105" s="1566">
        <v>113</v>
      </c>
      <c r="V105" s="2543">
        <f t="shared" si="13"/>
        <v>0.43629343629343631</v>
      </c>
      <c r="W105" s="1568">
        <v>109</v>
      </c>
      <c r="X105" s="1566">
        <v>35</v>
      </c>
      <c r="Y105" s="2540">
        <f t="shared" si="14"/>
        <v>0.32110091743119268</v>
      </c>
      <c r="Z105" s="1569">
        <v>263</v>
      </c>
      <c r="AA105" s="1566">
        <v>138</v>
      </c>
      <c r="AB105" s="2540">
        <f t="shared" si="15"/>
        <v>0.52471482889733845</v>
      </c>
    </row>
    <row r="106" spans="1:28">
      <c r="A106" s="1560" t="s">
        <v>114</v>
      </c>
      <c r="B106" s="4081"/>
      <c r="C106" s="4073"/>
      <c r="D106" s="1561">
        <v>4</v>
      </c>
      <c r="E106" s="1562">
        <v>157</v>
      </c>
      <c r="F106" s="1563">
        <v>53</v>
      </c>
      <c r="G106" s="2540">
        <f t="shared" si="9"/>
        <v>0.33757961783439489</v>
      </c>
      <c r="H106" s="1564">
        <v>277</v>
      </c>
      <c r="I106" s="1563">
        <v>136</v>
      </c>
      <c r="J106" s="2543">
        <f t="shared" si="10"/>
        <v>0.49097472924187724</v>
      </c>
      <c r="K106" s="1565">
        <v>169</v>
      </c>
      <c r="L106" s="1566">
        <v>54</v>
      </c>
      <c r="M106" s="2540">
        <f t="shared" si="16"/>
        <v>0.31952662721893493</v>
      </c>
      <c r="N106" s="1567">
        <v>267</v>
      </c>
      <c r="O106" s="1566">
        <v>137</v>
      </c>
      <c r="P106" s="2543">
        <f t="shared" si="11"/>
        <v>0.51310861423220977</v>
      </c>
      <c r="Q106" s="1568">
        <v>161</v>
      </c>
      <c r="R106" s="1566">
        <v>47</v>
      </c>
      <c r="S106" s="2540">
        <f t="shared" si="12"/>
        <v>0.29192546583850931</v>
      </c>
      <c r="T106" s="1569">
        <v>261</v>
      </c>
      <c r="U106" s="1566">
        <v>128</v>
      </c>
      <c r="V106" s="2543">
        <f t="shared" si="13"/>
        <v>0.49042145593869729</v>
      </c>
      <c r="W106" s="1568">
        <v>168</v>
      </c>
      <c r="X106" s="1566">
        <v>58</v>
      </c>
      <c r="Y106" s="2540">
        <f t="shared" si="14"/>
        <v>0.34523809523809523</v>
      </c>
      <c r="Z106" s="1569">
        <v>257</v>
      </c>
      <c r="AA106" s="1566">
        <v>129</v>
      </c>
      <c r="AB106" s="2540">
        <f t="shared" si="15"/>
        <v>0.50194552529182879</v>
      </c>
    </row>
    <row r="107" spans="1:28">
      <c r="A107" s="1560" t="s">
        <v>114</v>
      </c>
      <c r="B107" s="4081"/>
      <c r="C107" s="4073"/>
      <c r="D107" s="1561">
        <v>5</v>
      </c>
      <c r="E107" s="1562">
        <v>143</v>
      </c>
      <c r="F107" s="1563">
        <v>58</v>
      </c>
      <c r="G107" s="2540">
        <f t="shared" si="9"/>
        <v>0.40559440559440557</v>
      </c>
      <c r="H107" s="1564">
        <v>219</v>
      </c>
      <c r="I107" s="1563">
        <v>122</v>
      </c>
      <c r="J107" s="2543">
        <f t="shared" si="10"/>
        <v>0.55707762557077622</v>
      </c>
      <c r="K107" s="1565">
        <v>170</v>
      </c>
      <c r="L107" s="1566">
        <v>68</v>
      </c>
      <c r="M107" s="2540">
        <f t="shared" si="16"/>
        <v>0.4</v>
      </c>
      <c r="N107" s="1567">
        <v>274</v>
      </c>
      <c r="O107" s="1566">
        <v>151</v>
      </c>
      <c r="P107" s="2543">
        <f t="shared" si="11"/>
        <v>0.55109489051094895</v>
      </c>
      <c r="Q107" s="1568">
        <v>165</v>
      </c>
      <c r="R107" s="1566">
        <v>50</v>
      </c>
      <c r="S107" s="2540">
        <f t="shared" si="12"/>
        <v>0.30303030303030304</v>
      </c>
      <c r="T107" s="1569">
        <v>262</v>
      </c>
      <c r="U107" s="1566">
        <v>138</v>
      </c>
      <c r="V107" s="2543">
        <f t="shared" si="13"/>
        <v>0.52671755725190839</v>
      </c>
      <c r="W107" s="1568">
        <v>135</v>
      </c>
      <c r="X107" s="1566">
        <v>45</v>
      </c>
      <c r="Y107" s="2540">
        <f t="shared" si="14"/>
        <v>0.33333333333333331</v>
      </c>
      <c r="Z107" s="1569">
        <v>261</v>
      </c>
      <c r="AA107" s="1566">
        <v>138</v>
      </c>
      <c r="AB107" s="2540">
        <f t="shared" si="15"/>
        <v>0.52873563218390807</v>
      </c>
    </row>
    <row r="108" spans="1:28">
      <c r="A108" s="1560" t="s">
        <v>114</v>
      </c>
      <c r="B108" s="4081"/>
      <c r="C108" s="4073"/>
      <c r="D108" s="1561">
        <v>6</v>
      </c>
      <c r="E108" s="1562">
        <v>144</v>
      </c>
      <c r="F108" s="1563">
        <v>53</v>
      </c>
      <c r="G108" s="2540">
        <f t="shared" si="9"/>
        <v>0.36805555555555558</v>
      </c>
      <c r="H108" s="1564">
        <v>251</v>
      </c>
      <c r="I108" s="1563">
        <v>102</v>
      </c>
      <c r="J108" s="2543">
        <f t="shared" si="10"/>
        <v>0.4063745019920319</v>
      </c>
      <c r="K108" s="1565">
        <v>150</v>
      </c>
      <c r="L108" s="1566">
        <v>51</v>
      </c>
      <c r="M108" s="2540">
        <f t="shared" si="16"/>
        <v>0.34</v>
      </c>
      <c r="N108" s="1567">
        <v>220</v>
      </c>
      <c r="O108" s="1566">
        <v>99</v>
      </c>
      <c r="P108" s="2543">
        <f t="shared" si="11"/>
        <v>0.45</v>
      </c>
      <c r="Q108" s="1568">
        <v>175</v>
      </c>
      <c r="R108" s="1566">
        <v>54</v>
      </c>
      <c r="S108" s="2540">
        <f t="shared" si="12"/>
        <v>0.30857142857142855</v>
      </c>
      <c r="T108" s="1569">
        <v>275</v>
      </c>
      <c r="U108" s="1566">
        <v>107</v>
      </c>
      <c r="V108" s="2543">
        <f t="shared" si="13"/>
        <v>0.3890909090909091</v>
      </c>
      <c r="W108" s="1568">
        <v>162</v>
      </c>
      <c r="X108" s="1566">
        <v>42</v>
      </c>
      <c r="Y108" s="2540">
        <f t="shared" si="14"/>
        <v>0.25925925925925924</v>
      </c>
      <c r="Z108" s="1569">
        <v>256</v>
      </c>
      <c r="AA108" s="1566">
        <v>107</v>
      </c>
      <c r="AB108" s="2540">
        <f t="shared" si="15"/>
        <v>0.41796875</v>
      </c>
    </row>
    <row r="109" spans="1:28">
      <c r="A109" s="1560" t="s">
        <v>114</v>
      </c>
      <c r="B109" s="4081"/>
      <c r="C109" s="4073"/>
      <c r="D109" s="1561">
        <v>7</v>
      </c>
      <c r="E109" s="1562">
        <v>159</v>
      </c>
      <c r="F109" s="1563">
        <v>37</v>
      </c>
      <c r="G109" s="2540">
        <f t="shared" si="9"/>
        <v>0.23270440251572327</v>
      </c>
      <c r="H109" s="1564">
        <v>226</v>
      </c>
      <c r="I109" s="1563">
        <v>86</v>
      </c>
      <c r="J109" s="2543">
        <f t="shared" si="10"/>
        <v>0.38053097345132741</v>
      </c>
      <c r="K109" s="1565">
        <v>125</v>
      </c>
      <c r="L109" s="1566">
        <v>47</v>
      </c>
      <c r="M109" s="2540">
        <f t="shared" si="16"/>
        <v>0.376</v>
      </c>
      <c r="N109" s="1567">
        <v>246</v>
      </c>
      <c r="O109" s="1566">
        <v>98</v>
      </c>
      <c r="P109" s="2543">
        <f t="shared" si="11"/>
        <v>0.3983739837398374</v>
      </c>
      <c r="Q109" s="1568">
        <v>138</v>
      </c>
      <c r="R109" s="1566">
        <v>45</v>
      </c>
      <c r="S109" s="2540">
        <f t="shared" si="12"/>
        <v>0.32608695652173914</v>
      </c>
      <c r="T109" s="1569">
        <v>213</v>
      </c>
      <c r="U109" s="1566">
        <v>106</v>
      </c>
      <c r="V109" s="2543">
        <f t="shared" si="13"/>
        <v>0.49765258215962443</v>
      </c>
      <c r="W109" s="1568">
        <v>154</v>
      </c>
      <c r="X109" s="1566">
        <v>42</v>
      </c>
      <c r="Y109" s="2540">
        <f t="shared" si="14"/>
        <v>0.27272727272727271</v>
      </c>
      <c r="Z109" s="1569">
        <v>266</v>
      </c>
      <c r="AA109" s="1566">
        <v>122</v>
      </c>
      <c r="AB109" s="2540">
        <f t="shared" si="15"/>
        <v>0.45864661654135336</v>
      </c>
    </row>
    <row r="110" spans="1:28">
      <c r="A110" s="1560" t="s">
        <v>114</v>
      </c>
      <c r="B110" s="4081"/>
      <c r="C110" s="4073"/>
      <c r="D110" s="1561">
        <v>8</v>
      </c>
      <c r="E110" s="1562">
        <v>122</v>
      </c>
      <c r="F110" s="1563">
        <v>36</v>
      </c>
      <c r="G110" s="2540">
        <f t="shared" si="9"/>
        <v>0.29508196721311475</v>
      </c>
      <c r="H110" s="1564">
        <v>190</v>
      </c>
      <c r="I110" s="1563">
        <v>66</v>
      </c>
      <c r="J110" s="2543">
        <f t="shared" si="10"/>
        <v>0.3473684210526316</v>
      </c>
      <c r="K110" s="1565">
        <v>158</v>
      </c>
      <c r="L110" s="1566">
        <v>40</v>
      </c>
      <c r="M110" s="2540">
        <f t="shared" si="16"/>
        <v>0.25316455696202533</v>
      </c>
      <c r="N110" s="1567">
        <v>215</v>
      </c>
      <c r="O110" s="1566">
        <v>80</v>
      </c>
      <c r="P110" s="2543">
        <f t="shared" si="11"/>
        <v>0.37209302325581395</v>
      </c>
      <c r="Q110" s="1568">
        <v>119</v>
      </c>
      <c r="R110" s="1566">
        <v>35</v>
      </c>
      <c r="S110" s="2540">
        <f t="shared" si="12"/>
        <v>0.29411764705882354</v>
      </c>
      <c r="T110" s="1569">
        <v>233</v>
      </c>
      <c r="U110" s="1566">
        <v>98</v>
      </c>
      <c r="V110" s="2543">
        <f t="shared" si="13"/>
        <v>0.42060085836909872</v>
      </c>
      <c r="W110" s="1568">
        <v>126</v>
      </c>
      <c r="X110" s="1566">
        <v>40</v>
      </c>
      <c r="Y110" s="2540">
        <f t="shared" si="14"/>
        <v>0.31746031746031744</v>
      </c>
      <c r="Z110" s="1569">
        <v>214</v>
      </c>
      <c r="AA110" s="1566">
        <v>108</v>
      </c>
      <c r="AB110" s="2540">
        <f t="shared" si="15"/>
        <v>0.50467289719626163</v>
      </c>
    </row>
    <row r="111" spans="1:28">
      <c r="A111" s="1560" t="s">
        <v>114</v>
      </c>
      <c r="B111" s="4082"/>
      <c r="C111" s="4074"/>
      <c r="D111" s="1561">
        <v>11</v>
      </c>
      <c r="E111" s="1562">
        <v>88</v>
      </c>
      <c r="F111" s="1563">
        <v>33</v>
      </c>
      <c r="G111" s="2540">
        <f t="shared" si="9"/>
        <v>0.375</v>
      </c>
      <c r="H111" s="1564">
        <v>182</v>
      </c>
      <c r="I111" s="1563">
        <v>77</v>
      </c>
      <c r="J111" s="2543">
        <f t="shared" si="10"/>
        <v>0.42307692307692307</v>
      </c>
      <c r="K111" s="1565">
        <v>119</v>
      </c>
      <c r="L111" s="1563">
        <v>50</v>
      </c>
      <c r="M111" s="2540">
        <f t="shared" si="16"/>
        <v>0.42016806722689076</v>
      </c>
      <c r="N111" s="1567">
        <v>212</v>
      </c>
      <c r="O111" s="1569">
        <v>69</v>
      </c>
      <c r="P111" s="2543">
        <f t="shared" si="11"/>
        <v>0.32547169811320753</v>
      </c>
      <c r="Q111" s="1568">
        <v>123</v>
      </c>
      <c r="R111" s="1569">
        <v>40</v>
      </c>
      <c r="S111" s="2540">
        <f t="shared" si="12"/>
        <v>0.32520325203252032</v>
      </c>
      <c r="T111" s="1569">
        <v>220</v>
      </c>
      <c r="U111" s="1569">
        <v>81</v>
      </c>
      <c r="V111" s="2543">
        <f t="shared" si="13"/>
        <v>0.36818181818181817</v>
      </c>
      <c r="W111" s="1568">
        <v>112</v>
      </c>
      <c r="X111" s="1569">
        <v>36</v>
      </c>
      <c r="Y111" s="2540">
        <f t="shared" si="14"/>
        <v>0.32142857142857145</v>
      </c>
      <c r="Z111" s="1569">
        <v>197</v>
      </c>
      <c r="AA111" s="1569">
        <v>92</v>
      </c>
      <c r="AB111" s="2540">
        <f t="shared" si="15"/>
        <v>0.46700507614213199</v>
      </c>
    </row>
    <row r="112" spans="1:28" ht="14.5">
      <c r="A112" s="4083" t="s">
        <v>1903</v>
      </c>
      <c r="B112" s="4084"/>
      <c r="C112" s="4084"/>
      <c r="D112" s="4084"/>
      <c r="E112" s="4084"/>
      <c r="F112" s="4084"/>
      <c r="G112" s="4084"/>
      <c r="H112" s="4084"/>
      <c r="I112" s="4084"/>
      <c r="J112" s="4084"/>
      <c r="K112" s="4084"/>
      <c r="L112" s="4084"/>
      <c r="M112" s="4084"/>
      <c r="N112" s="4084"/>
      <c r="O112" s="4084"/>
      <c r="P112" s="4084"/>
      <c r="Q112" s="4084"/>
      <c r="R112" s="4084"/>
      <c r="S112" s="4084"/>
      <c r="T112" s="4084"/>
      <c r="U112" s="4084"/>
      <c r="V112" s="4084"/>
      <c r="W112" s="4084"/>
      <c r="X112" s="4084"/>
      <c r="Y112" s="4084"/>
      <c r="Z112" s="4084"/>
      <c r="AA112" s="4084"/>
      <c r="AB112" s="4085"/>
    </row>
    <row r="113" spans="1:29">
      <c r="A113" s="4086" t="s">
        <v>1904</v>
      </c>
      <c r="B113" s="4087"/>
      <c r="C113" s="4087"/>
      <c r="D113" s="4087"/>
      <c r="E113" s="4087"/>
      <c r="F113" s="4087"/>
      <c r="G113" s="4087"/>
      <c r="H113" s="4087"/>
      <c r="I113" s="4087"/>
      <c r="J113" s="4087"/>
      <c r="K113" s="4087"/>
      <c r="L113" s="4087"/>
      <c r="M113" s="4087"/>
      <c r="N113" s="4087"/>
      <c r="O113" s="4087"/>
      <c r="P113" s="4087"/>
      <c r="Q113" s="4087"/>
      <c r="R113" s="4087"/>
      <c r="S113" s="4087"/>
      <c r="T113" s="4087"/>
      <c r="U113" s="4087"/>
      <c r="V113" s="4087"/>
      <c r="W113" s="4087"/>
      <c r="X113" s="4087"/>
      <c r="Y113" s="4087"/>
      <c r="Z113" s="4087"/>
      <c r="AA113" s="4087"/>
      <c r="AB113" s="4088"/>
    </row>
    <row r="115" spans="1:29" s="784" customFormat="1">
      <c r="A115" s="3872" t="s">
        <v>1905</v>
      </c>
      <c r="B115" s="3872"/>
      <c r="C115" s="3872"/>
      <c r="D115" s="3872"/>
      <c r="E115" s="3872"/>
      <c r="F115" s="3872"/>
      <c r="G115" s="3872"/>
      <c r="H115" s="3872"/>
      <c r="I115" s="3872"/>
      <c r="J115" s="3872"/>
      <c r="K115" s="3872"/>
      <c r="L115" s="3872"/>
      <c r="M115" s="3872"/>
      <c r="AC115" s="125"/>
    </row>
    <row r="116" spans="1:29">
      <c r="A116" s="539" t="s">
        <v>1906</v>
      </c>
    </row>
  </sheetData>
  <mergeCells count="50">
    <mergeCell ref="A115:M115"/>
    <mergeCell ref="B70:B90"/>
    <mergeCell ref="C70:C76"/>
    <mergeCell ref="C77:C83"/>
    <mergeCell ref="C84:C90"/>
    <mergeCell ref="B91:B97"/>
    <mergeCell ref="C91:C97"/>
    <mergeCell ref="B98:B111"/>
    <mergeCell ref="C98:C104"/>
    <mergeCell ref="C105:C111"/>
    <mergeCell ref="A112:AB112"/>
    <mergeCell ref="A113:AB113"/>
    <mergeCell ref="B35:B55"/>
    <mergeCell ref="C35:C41"/>
    <mergeCell ref="C42:C48"/>
    <mergeCell ref="C49:C55"/>
    <mergeCell ref="B56:B69"/>
    <mergeCell ref="C56:C62"/>
    <mergeCell ref="C63:C69"/>
    <mergeCell ref="B7:B20"/>
    <mergeCell ref="C7:C13"/>
    <mergeCell ref="C14:C20"/>
    <mergeCell ref="B21:B34"/>
    <mergeCell ref="C21:C27"/>
    <mergeCell ref="C28:C34"/>
    <mergeCell ref="U5:V5"/>
    <mergeCell ref="X5:Y5"/>
    <mergeCell ref="AA5:AB5"/>
    <mergeCell ref="H4:J4"/>
    <mergeCell ref="K4:M4"/>
    <mergeCell ref="N4:P4"/>
    <mergeCell ref="Q4:S4"/>
    <mergeCell ref="T4:V4"/>
    <mergeCell ref="W4:Y4"/>
    <mergeCell ref="A1:AB1"/>
    <mergeCell ref="A3:A6"/>
    <mergeCell ref="B3:B6"/>
    <mergeCell ref="C3:C6"/>
    <mergeCell ref="D3:D6"/>
    <mergeCell ref="E3:J3"/>
    <mergeCell ref="K3:P3"/>
    <mergeCell ref="Q3:V3"/>
    <mergeCell ref="W3:AB3"/>
    <mergeCell ref="E4:G4"/>
    <mergeCell ref="Z4:AB4"/>
    <mergeCell ref="F5:G5"/>
    <mergeCell ref="I5:J5"/>
    <mergeCell ref="L5:M5"/>
    <mergeCell ref="O5:P5"/>
    <mergeCell ref="R5:S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3"/>
  <sheetViews>
    <sheetView topLeftCell="A9" workbookViewId="0">
      <selection activeCell="C7" sqref="C7"/>
    </sheetView>
  </sheetViews>
  <sheetFormatPr defaultColWidth="9" defaultRowHeight="14"/>
  <cols>
    <col min="1" max="1" width="78.5" style="6" customWidth="1"/>
    <col min="2" max="16384" width="9" style="6"/>
  </cols>
  <sheetData>
    <row r="1" spans="1:1" ht="25" customHeight="1">
      <c r="A1" s="35" t="s">
        <v>804</v>
      </c>
    </row>
    <row r="2" spans="1:1">
      <c r="A2" s="5"/>
    </row>
    <row r="3" spans="1:1">
      <c r="A3" s="5" t="s">
        <v>3</v>
      </c>
    </row>
    <row r="4" spans="1:1" ht="40" customHeight="1">
      <c r="A4" s="59" t="s">
        <v>806</v>
      </c>
    </row>
    <row r="5" spans="1:1">
      <c r="A5"/>
    </row>
    <row r="7" spans="1:1" ht="98">
      <c r="A7" s="2819" t="s">
        <v>4409</v>
      </c>
    </row>
    <row r="8" spans="1:1">
      <c r="A8" s="30"/>
    </row>
    <row r="9" spans="1:1" ht="70">
      <c r="A9" s="2819" t="s">
        <v>4</v>
      </c>
    </row>
    <row r="10" spans="1:1">
      <c r="A10" s="30"/>
    </row>
    <row r="11" spans="1:1" ht="126">
      <c r="A11" s="2820" t="s">
        <v>1559</v>
      </c>
    </row>
    <row r="13" spans="1:1" ht="12.75" customHeight="1">
      <c r="A13" s="120" t="s">
        <v>1241</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31E7C-004A-4AEC-8670-5BF7C52F64AA}">
  <dimension ref="A1:AC114"/>
  <sheetViews>
    <sheetView workbookViewId="0">
      <selection sqref="A1:AB1"/>
    </sheetView>
  </sheetViews>
  <sheetFormatPr defaultColWidth="9" defaultRowHeight="14"/>
  <cols>
    <col min="1" max="1" width="12.08203125" style="539" customWidth="1"/>
    <col min="2" max="2" width="18.5" style="8" customWidth="1"/>
    <col min="3" max="3" width="34.58203125" style="8" customWidth="1"/>
    <col min="4" max="4" width="9.83203125" style="1546" customWidth="1"/>
    <col min="5" max="7" width="8.58203125" style="8" customWidth="1"/>
    <col min="8" max="28" width="8.58203125" style="798" customWidth="1"/>
    <col min="29" max="29" width="9" style="1559"/>
    <col min="30" max="16384" width="9" style="8"/>
  </cols>
  <sheetData>
    <row r="1" spans="1:29" ht="25">
      <c r="A1" s="3943" t="s">
        <v>4546</v>
      </c>
      <c r="B1" s="3943"/>
      <c r="C1" s="3943"/>
      <c r="D1" s="3943"/>
      <c r="E1" s="3943"/>
      <c r="F1" s="3943"/>
      <c r="G1" s="3943"/>
      <c r="H1" s="3943"/>
      <c r="I1" s="3943"/>
      <c r="J1" s="3943"/>
      <c r="K1" s="3943"/>
      <c r="L1" s="3943"/>
      <c r="M1" s="3943"/>
      <c r="N1" s="3943"/>
      <c r="O1" s="3943"/>
      <c r="P1" s="3943"/>
      <c r="Q1" s="3943"/>
      <c r="R1" s="3943"/>
      <c r="S1" s="3943"/>
      <c r="T1" s="3943"/>
      <c r="U1" s="3943"/>
      <c r="V1" s="3943"/>
      <c r="W1" s="3943"/>
      <c r="X1" s="3943"/>
      <c r="Y1" s="3943"/>
      <c r="Z1" s="3943"/>
      <c r="AA1" s="3943"/>
      <c r="AB1" s="3943"/>
      <c r="AC1" s="1472"/>
    </row>
    <row r="2" spans="1:29">
      <c r="H2" s="8"/>
      <c r="I2" s="8"/>
      <c r="J2" s="8"/>
      <c r="K2" s="8"/>
      <c r="L2" s="8"/>
      <c r="M2" s="8"/>
      <c r="N2" s="8"/>
      <c r="O2" s="8"/>
      <c r="P2" s="8"/>
      <c r="Q2" s="8"/>
      <c r="R2" s="8"/>
      <c r="S2" s="8"/>
      <c r="T2" s="8"/>
      <c r="U2" s="8"/>
      <c r="V2" s="8"/>
      <c r="W2" s="8"/>
      <c r="X2" s="8"/>
      <c r="Y2" s="8"/>
      <c r="Z2" s="8"/>
      <c r="AA2" s="8"/>
      <c r="AB2" s="8"/>
      <c r="AC2" s="125"/>
    </row>
    <row r="3" spans="1:29" ht="17.5">
      <c r="A3" s="4089" t="s">
        <v>1890</v>
      </c>
      <c r="B3" s="4049" t="s">
        <v>1891</v>
      </c>
      <c r="C3" s="4049" t="s">
        <v>1892</v>
      </c>
      <c r="D3" s="4052" t="s">
        <v>105</v>
      </c>
      <c r="E3" s="4055" t="s">
        <v>1893</v>
      </c>
      <c r="F3" s="4056"/>
      <c r="G3" s="4056"/>
      <c r="H3" s="4056"/>
      <c r="I3" s="4056"/>
      <c r="J3" s="4056"/>
      <c r="K3" s="4055" t="s">
        <v>1271</v>
      </c>
      <c r="L3" s="4056"/>
      <c r="M3" s="4056"/>
      <c r="N3" s="4056"/>
      <c r="O3" s="4056"/>
      <c r="P3" s="4056"/>
      <c r="Q3" s="4055" t="s">
        <v>1272</v>
      </c>
      <c r="R3" s="4056"/>
      <c r="S3" s="4056"/>
      <c r="T3" s="4056"/>
      <c r="U3" s="4056"/>
      <c r="V3" s="4056"/>
      <c r="W3" s="4055" t="s">
        <v>1273</v>
      </c>
      <c r="X3" s="4056"/>
      <c r="Y3" s="4056"/>
      <c r="Z3" s="4056"/>
      <c r="AA3" s="4056"/>
      <c r="AB3" s="4058"/>
      <c r="AC3" s="495"/>
    </row>
    <row r="4" spans="1:29" s="1547" customFormat="1" ht="17.5">
      <c r="A4" s="4090"/>
      <c r="B4" s="4050"/>
      <c r="C4" s="4050"/>
      <c r="D4" s="4053"/>
      <c r="E4" s="4092" t="s">
        <v>141</v>
      </c>
      <c r="F4" s="4063"/>
      <c r="G4" s="4068"/>
      <c r="H4" s="4062" t="s">
        <v>558</v>
      </c>
      <c r="I4" s="4063"/>
      <c r="J4" s="4068"/>
      <c r="K4" s="4063" t="s">
        <v>141</v>
      </c>
      <c r="L4" s="4063"/>
      <c r="M4" s="4068"/>
      <c r="N4" s="4062" t="s">
        <v>558</v>
      </c>
      <c r="O4" s="4063"/>
      <c r="P4" s="4068"/>
      <c r="Q4" s="4063" t="s">
        <v>141</v>
      </c>
      <c r="R4" s="4063"/>
      <c r="S4" s="4068"/>
      <c r="T4" s="4062" t="s">
        <v>558</v>
      </c>
      <c r="U4" s="4063"/>
      <c r="V4" s="4063"/>
      <c r="W4" s="4062" t="s">
        <v>141</v>
      </c>
      <c r="X4" s="4063"/>
      <c r="Y4" s="4068"/>
      <c r="Z4" s="4062" t="s">
        <v>558</v>
      </c>
      <c r="AA4" s="4063"/>
      <c r="AB4" s="4064"/>
      <c r="AC4" s="495"/>
    </row>
    <row r="5" spans="1:29" ht="27.5">
      <c r="A5" s="4090"/>
      <c r="B5" s="4050"/>
      <c r="C5" s="4050"/>
      <c r="D5" s="4053"/>
      <c r="E5" s="1548" t="s">
        <v>1901</v>
      </c>
      <c r="F5" s="4066" t="s">
        <v>1907</v>
      </c>
      <c r="G5" s="4065"/>
      <c r="H5" s="1548" t="s">
        <v>1901</v>
      </c>
      <c r="I5" s="4066" t="s">
        <v>1907</v>
      </c>
      <c r="J5" s="4065"/>
      <c r="K5" s="1548" t="s">
        <v>1901</v>
      </c>
      <c r="L5" s="4066" t="s">
        <v>1907</v>
      </c>
      <c r="M5" s="4065"/>
      <c r="N5" s="1548" t="s">
        <v>1901</v>
      </c>
      <c r="O5" s="4066" t="s">
        <v>1907</v>
      </c>
      <c r="P5" s="4065"/>
      <c r="Q5" s="1548" t="s">
        <v>1901</v>
      </c>
      <c r="R5" s="4066" t="s">
        <v>1907</v>
      </c>
      <c r="S5" s="4065"/>
      <c r="T5" s="1548" t="s">
        <v>1901</v>
      </c>
      <c r="U5" s="4066" t="s">
        <v>1907</v>
      </c>
      <c r="V5" s="4065"/>
      <c r="W5" s="1548" t="s">
        <v>1901</v>
      </c>
      <c r="X5" s="4066" t="s">
        <v>1907</v>
      </c>
      <c r="Y5" s="4065"/>
      <c r="Z5" s="1548" t="s">
        <v>1901</v>
      </c>
      <c r="AA5" s="4066" t="s">
        <v>1907</v>
      </c>
      <c r="AB5" s="4067"/>
      <c r="AC5" s="507"/>
    </row>
    <row r="6" spans="1:29" ht="17.5">
      <c r="A6" s="4091"/>
      <c r="B6" s="4051"/>
      <c r="C6" s="4051"/>
      <c r="D6" s="4054"/>
      <c r="E6" s="1525" t="s">
        <v>98</v>
      </c>
      <c r="F6" s="1526" t="s">
        <v>98</v>
      </c>
      <c r="G6" s="1527" t="s">
        <v>14</v>
      </c>
      <c r="H6" s="1525" t="s">
        <v>98</v>
      </c>
      <c r="I6" s="1526" t="s">
        <v>98</v>
      </c>
      <c r="J6" s="1527" t="s">
        <v>14</v>
      </c>
      <c r="K6" s="1525" t="s">
        <v>98</v>
      </c>
      <c r="L6" s="1526" t="s">
        <v>98</v>
      </c>
      <c r="M6" s="1527" t="s">
        <v>14</v>
      </c>
      <c r="N6" s="1525" t="s">
        <v>98</v>
      </c>
      <c r="O6" s="1526" t="s">
        <v>98</v>
      </c>
      <c r="P6" s="1527" t="s">
        <v>14</v>
      </c>
      <c r="Q6" s="1525" t="s">
        <v>98</v>
      </c>
      <c r="R6" s="1526" t="s">
        <v>98</v>
      </c>
      <c r="S6" s="1527" t="s">
        <v>14</v>
      </c>
      <c r="T6" s="1525" t="s">
        <v>98</v>
      </c>
      <c r="U6" s="1526" t="s">
        <v>98</v>
      </c>
      <c r="V6" s="1527" t="s">
        <v>14</v>
      </c>
      <c r="W6" s="1525" t="s">
        <v>98</v>
      </c>
      <c r="X6" s="1526" t="s">
        <v>98</v>
      </c>
      <c r="Y6" s="1527" t="s">
        <v>14</v>
      </c>
      <c r="Z6" s="1525" t="s">
        <v>98</v>
      </c>
      <c r="AA6" s="1526" t="s">
        <v>98</v>
      </c>
      <c r="AB6" s="1528" t="s">
        <v>14</v>
      </c>
      <c r="AC6" s="495"/>
    </row>
    <row r="7" spans="1:29">
      <c r="A7" s="1549" t="s">
        <v>147</v>
      </c>
      <c r="B7" s="4069" t="s">
        <v>40</v>
      </c>
      <c r="C7" s="4072" t="s">
        <v>1274</v>
      </c>
      <c r="D7" s="1550">
        <v>3</v>
      </c>
      <c r="E7" s="1551">
        <v>120</v>
      </c>
      <c r="F7" s="1581">
        <v>58</v>
      </c>
      <c r="G7" s="2539">
        <f>F7/E7</f>
        <v>0.48333333333333334</v>
      </c>
      <c r="H7" s="1553">
        <v>1064</v>
      </c>
      <c r="I7" s="1581">
        <v>623</v>
      </c>
      <c r="J7" s="2545">
        <f>I7/H7</f>
        <v>0.58552631578947367</v>
      </c>
      <c r="K7" s="1551">
        <v>97</v>
      </c>
      <c r="L7" s="1581">
        <v>46</v>
      </c>
      <c r="M7" s="2539">
        <f t="shared" ref="M7:M12" si="0">L7/K7</f>
        <v>0.47422680412371132</v>
      </c>
      <c r="N7" s="1556">
        <v>1123</v>
      </c>
      <c r="O7" s="1581">
        <v>661</v>
      </c>
      <c r="P7" s="2545">
        <f t="shared" ref="P7:P12" si="1">L7/N7</f>
        <v>4.0961709706144253E-2</v>
      </c>
      <c r="Q7" s="1582">
        <v>100</v>
      </c>
      <c r="R7" s="1581">
        <v>47</v>
      </c>
      <c r="S7" s="2539">
        <f>R7/Q7</f>
        <v>0.47</v>
      </c>
      <c r="T7" s="1558">
        <v>1091</v>
      </c>
      <c r="U7" s="1581">
        <v>656</v>
      </c>
      <c r="V7" s="2545">
        <f>U7/T7</f>
        <v>0.60128322639780019</v>
      </c>
      <c r="W7" s="1582">
        <v>67</v>
      </c>
      <c r="X7" s="1581">
        <v>23</v>
      </c>
      <c r="Y7" s="2539">
        <f>X7/W7</f>
        <v>0.34328358208955223</v>
      </c>
      <c r="Z7" s="1558">
        <v>843</v>
      </c>
      <c r="AA7" s="1581">
        <v>491</v>
      </c>
      <c r="AB7" s="2539">
        <f>AA7/Z7</f>
        <v>0.58244365361803085</v>
      </c>
    </row>
    <row r="8" spans="1:29">
      <c r="A8" s="1560" t="s">
        <v>147</v>
      </c>
      <c r="B8" s="4070"/>
      <c r="C8" s="4073"/>
      <c r="D8" s="1583">
        <v>4</v>
      </c>
      <c r="E8" s="1562">
        <v>126</v>
      </c>
      <c r="F8" s="1584">
        <v>42</v>
      </c>
      <c r="G8" s="2540">
        <f t="shared" ref="G8:G71" si="2">F8/E8</f>
        <v>0.33333333333333331</v>
      </c>
      <c r="H8" s="1564">
        <v>1021</v>
      </c>
      <c r="I8" s="1584">
        <v>517</v>
      </c>
      <c r="J8" s="2546">
        <f t="shared" ref="J8:J71" si="3">I8/H8</f>
        <v>0.50636630754162582</v>
      </c>
      <c r="K8" s="1562">
        <v>114</v>
      </c>
      <c r="L8" s="1584">
        <v>42</v>
      </c>
      <c r="M8" s="2540">
        <f t="shared" si="0"/>
        <v>0.36842105263157893</v>
      </c>
      <c r="N8" s="1567">
        <v>1052</v>
      </c>
      <c r="O8" s="1584">
        <v>556</v>
      </c>
      <c r="P8" s="2546">
        <f t="shared" si="1"/>
        <v>3.9923954372623575E-2</v>
      </c>
      <c r="Q8" s="1585">
        <v>95</v>
      </c>
      <c r="R8" s="1584">
        <v>40</v>
      </c>
      <c r="S8" s="2540">
        <f t="shared" ref="S8:S71" si="4">R8/Q8</f>
        <v>0.42105263157894735</v>
      </c>
      <c r="T8" s="1569">
        <v>1108</v>
      </c>
      <c r="U8" s="1584">
        <v>602</v>
      </c>
      <c r="V8" s="2546">
        <f t="shared" ref="V8:V71" si="5">U8/T8</f>
        <v>0.54332129963898912</v>
      </c>
      <c r="W8" s="1585">
        <v>91</v>
      </c>
      <c r="X8" s="1584">
        <v>31</v>
      </c>
      <c r="Y8" s="2540">
        <f t="shared" ref="Y8:Y71" si="6">X8/W8</f>
        <v>0.34065934065934067</v>
      </c>
      <c r="Z8" s="1569">
        <v>1027</v>
      </c>
      <c r="AA8" s="1584">
        <v>566</v>
      </c>
      <c r="AB8" s="2540">
        <f t="shared" ref="AB8:AB71" si="7">AA8/Z8</f>
        <v>0.55111976630963977</v>
      </c>
    </row>
    <row r="9" spans="1:29">
      <c r="A9" s="1560" t="s">
        <v>147</v>
      </c>
      <c r="B9" s="4070"/>
      <c r="C9" s="4073"/>
      <c r="D9" s="1583">
        <v>5</v>
      </c>
      <c r="E9" s="1562">
        <v>114</v>
      </c>
      <c r="F9" s="1584">
        <v>32</v>
      </c>
      <c r="G9" s="2540">
        <f t="shared" si="2"/>
        <v>0.2807017543859649</v>
      </c>
      <c r="H9" s="1564">
        <v>976</v>
      </c>
      <c r="I9" s="1584">
        <v>449</v>
      </c>
      <c r="J9" s="2546">
        <f t="shared" si="3"/>
        <v>0.46004098360655737</v>
      </c>
      <c r="K9" s="1562">
        <v>120</v>
      </c>
      <c r="L9" s="1584">
        <v>42</v>
      </c>
      <c r="M9" s="2540">
        <f t="shared" si="0"/>
        <v>0.35</v>
      </c>
      <c r="N9" s="1567">
        <v>980</v>
      </c>
      <c r="O9" s="1584">
        <v>467</v>
      </c>
      <c r="P9" s="2546">
        <f t="shared" si="1"/>
        <v>4.2857142857142858E-2</v>
      </c>
      <c r="Q9" s="1585">
        <v>116</v>
      </c>
      <c r="R9" s="1584">
        <v>35</v>
      </c>
      <c r="S9" s="2540">
        <f t="shared" si="4"/>
        <v>0.30172413793103448</v>
      </c>
      <c r="T9" s="1569">
        <v>1033</v>
      </c>
      <c r="U9" s="1584">
        <v>485</v>
      </c>
      <c r="V9" s="2546">
        <f t="shared" si="5"/>
        <v>0.46950629235237173</v>
      </c>
      <c r="W9" s="1585">
        <v>97</v>
      </c>
      <c r="X9" s="1584">
        <v>31</v>
      </c>
      <c r="Y9" s="2540">
        <f t="shared" si="6"/>
        <v>0.31958762886597936</v>
      </c>
      <c r="Z9" s="1569">
        <v>1070</v>
      </c>
      <c r="AA9" s="1584">
        <v>536</v>
      </c>
      <c r="AB9" s="2540">
        <f t="shared" si="7"/>
        <v>0.50093457943925235</v>
      </c>
    </row>
    <row r="10" spans="1:29">
      <c r="A10" s="1560" t="s">
        <v>147</v>
      </c>
      <c r="B10" s="4070"/>
      <c r="C10" s="4073"/>
      <c r="D10" s="1583">
        <v>6</v>
      </c>
      <c r="E10" s="1562">
        <v>107</v>
      </c>
      <c r="F10" s="1584">
        <v>31</v>
      </c>
      <c r="G10" s="2540">
        <f t="shared" si="2"/>
        <v>0.28971962616822428</v>
      </c>
      <c r="H10" s="1564">
        <v>954</v>
      </c>
      <c r="I10" s="1584">
        <v>500</v>
      </c>
      <c r="J10" s="2546">
        <f t="shared" si="3"/>
        <v>0.52410901467505244</v>
      </c>
      <c r="K10" s="1562">
        <v>115</v>
      </c>
      <c r="L10" s="1584">
        <v>36</v>
      </c>
      <c r="M10" s="2540">
        <f t="shared" si="0"/>
        <v>0.31304347826086959</v>
      </c>
      <c r="N10" s="1567">
        <v>979</v>
      </c>
      <c r="O10" s="1584">
        <v>519</v>
      </c>
      <c r="P10" s="2546">
        <f t="shared" si="1"/>
        <v>3.6772216547497447E-2</v>
      </c>
      <c r="Q10" s="1585">
        <v>117</v>
      </c>
      <c r="R10" s="1584">
        <v>46</v>
      </c>
      <c r="S10" s="2540">
        <f t="shared" si="4"/>
        <v>0.39316239316239315</v>
      </c>
      <c r="T10" s="1569">
        <v>955</v>
      </c>
      <c r="U10" s="1584">
        <v>555</v>
      </c>
      <c r="V10" s="2546">
        <f t="shared" si="5"/>
        <v>0.58115183246073299</v>
      </c>
      <c r="W10" s="1585">
        <v>118</v>
      </c>
      <c r="X10" s="1584">
        <v>48</v>
      </c>
      <c r="Y10" s="2540">
        <f t="shared" si="6"/>
        <v>0.40677966101694918</v>
      </c>
      <c r="Z10" s="1569">
        <v>1004</v>
      </c>
      <c r="AA10" s="1584">
        <v>583</v>
      </c>
      <c r="AB10" s="2540">
        <f t="shared" si="7"/>
        <v>0.58067729083665343</v>
      </c>
    </row>
    <row r="11" spans="1:29">
      <c r="A11" s="1560" t="s">
        <v>147</v>
      </c>
      <c r="B11" s="4070"/>
      <c r="C11" s="4073"/>
      <c r="D11" s="1583">
        <v>7</v>
      </c>
      <c r="E11" s="1562">
        <v>119</v>
      </c>
      <c r="F11" s="1584">
        <v>43</v>
      </c>
      <c r="G11" s="2540">
        <f t="shared" si="2"/>
        <v>0.36134453781512604</v>
      </c>
      <c r="H11" s="1564">
        <v>941</v>
      </c>
      <c r="I11" s="1584">
        <v>435</v>
      </c>
      <c r="J11" s="2546">
        <f t="shared" si="3"/>
        <v>0.4622741764080765</v>
      </c>
      <c r="K11" s="1562">
        <v>99</v>
      </c>
      <c r="L11" s="1584">
        <v>31</v>
      </c>
      <c r="M11" s="2540">
        <f t="shared" si="0"/>
        <v>0.31313131313131315</v>
      </c>
      <c r="N11" s="1567">
        <v>860</v>
      </c>
      <c r="O11" s="1584">
        <v>435</v>
      </c>
      <c r="P11" s="2546">
        <f t="shared" si="1"/>
        <v>3.604651162790698E-2</v>
      </c>
      <c r="Q11" s="1585">
        <v>111</v>
      </c>
      <c r="R11" s="1584">
        <v>45</v>
      </c>
      <c r="S11" s="2540">
        <f t="shared" si="4"/>
        <v>0.40540540540540543</v>
      </c>
      <c r="T11" s="1569">
        <v>875</v>
      </c>
      <c r="U11" s="1584">
        <v>471</v>
      </c>
      <c r="V11" s="2546">
        <f t="shared" si="5"/>
        <v>0.53828571428571426</v>
      </c>
      <c r="W11" s="1585">
        <v>116</v>
      </c>
      <c r="X11" s="1584">
        <v>52</v>
      </c>
      <c r="Y11" s="2540">
        <f t="shared" si="6"/>
        <v>0.44827586206896552</v>
      </c>
      <c r="Z11" s="1569">
        <v>889</v>
      </c>
      <c r="AA11" s="1584">
        <v>500</v>
      </c>
      <c r="AB11" s="2540">
        <f t="shared" si="7"/>
        <v>0.56242969628796402</v>
      </c>
    </row>
    <row r="12" spans="1:29">
      <c r="A12" s="1560" t="s">
        <v>147</v>
      </c>
      <c r="B12" s="4070"/>
      <c r="C12" s="4073"/>
      <c r="D12" s="1583">
        <v>8</v>
      </c>
      <c r="E12" s="1562">
        <v>117</v>
      </c>
      <c r="F12" s="1584">
        <v>44</v>
      </c>
      <c r="G12" s="2540">
        <f t="shared" si="2"/>
        <v>0.37606837606837606</v>
      </c>
      <c r="H12" s="1564">
        <v>878</v>
      </c>
      <c r="I12" s="1584">
        <v>423</v>
      </c>
      <c r="J12" s="2546">
        <f t="shared" si="3"/>
        <v>0.48177676537585423</v>
      </c>
      <c r="K12" s="1562">
        <v>117</v>
      </c>
      <c r="L12" s="1584">
        <v>52</v>
      </c>
      <c r="M12" s="2540">
        <f t="shared" si="0"/>
        <v>0.44444444444444442</v>
      </c>
      <c r="N12" s="1567">
        <v>883</v>
      </c>
      <c r="O12" s="1584">
        <v>452</v>
      </c>
      <c r="P12" s="2546">
        <f t="shared" si="1"/>
        <v>5.8890147225368061E-2</v>
      </c>
      <c r="Q12" s="1585">
        <v>95</v>
      </c>
      <c r="R12" s="1584">
        <v>43</v>
      </c>
      <c r="S12" s="2540">
        <f t="shared" si="4"/>
        <v>0.45263157894736844</v>
      </c>
      <c r="T12" s="1569">
        <v>810</v>
      </c>
      <c r="U12" s="1584">
        <v>476</v>
      </c>
      <c r="V12" s="2546">
        <f t="shared" si="5"/>
        <v>0.58765432098765435</v>
      </c>
      <c r="W12" s="1585">
        <v>97</v>
      </c>
      <c r="X12" s="1584">
        <v>42</v>
      </c>
      <c r="Y12" s="2540">
        <f t="shared" si="6"/>
        <v>0.4329896907216495</v>
      </c>
      <c r="Z12" s="1569">
        <v>875</v>
      </c>
      <c r="AA12" s="1584">
        <v>504</v>
      </c>
      <c r="AB12" s="2540">
        <f t="shared" si="7"/>
        <v>0.57599999999999996</v>
      </c>
    </row>
    <row r="13" spans="1:29">
      <c r="A13" s="1560" t="s">
        <v>147</v>
      </c>
      <c r="B13" s="4070"/>
      <c r="C13" s="4074"/>
      <c r="D13" s="1583">
        <v>11</v>
      </c>
      <c r="E13" s="1562">
        <v>90</v>
      </c>
      <c r="F13" s="1566">
        <v>20</v>
      </c>
      <c r="G13" s="2540">
        <f t="shared" si="2"/>
        <v>0.22222222222222221</v>
      </c>
      <c r="H13" s="1564">
        <v>831</v>
      </c>
      <c r="I13" s="1563">
        <v>289</v>
      </c>
      <c r="J13" s="2546">
        <f t="shared" si="3"/>
        <v>0.34777376654632974</v>
      </c>
      <c r="K13" s="1562">
        <v>95</v>
      </c>
      <c r="L13" s="1566">
        <v>20</v>
      </c>
      <c r="M13" s="2540">
        <f>L13/K13</f>
        <v>0.21052631578947367</v>
      </c>
      <c r="N13" s="1567">
        <v>816</v>
      </c>
      <c r="O13" s="1567">
        <v>321</v>
      </c>
      <c r="P13" s="2546">
        <f t="shared" ref="P13:P76" si="8">O13/N13</f>
        <v>0.39338235294117646</v>
      </c>
      <c r="Q13" s="1585">
        <v>85</v>
      </c>
      <c r="R13" s="1567">
        <v>10</v>
      </c>
      <c r="S13" s="2540">
        <f t="shared" si="4"/>
        <v>0.11764705882352941</v>
      </c>
      <c r="T13" s="1569">
        <v>832</v>
      </c>
      <c r="U13" s="1569">
        <v>325</v>
      </c>
      <c r="V13" s="2546">
        <f t="shared" si="5"/>
        <v>0.390625</v>
      </c>
      <c r="W13" s="1585">
        <v>101</v>
      </c>
      <c r="X13" s="1567">
        <v>17</v>
      </c>
      <c r="Y13" s="2540">
        <f t="shared" si="6"/>
        <v>0.16831683168316833</v>
      </c>
      <c r="Z13" s="1569">
        <v>805</v>
      </c>
      <c r="AA13" s="1569">
        <v>325</v>
      </c>
      <c r="AB13" s="2540">
        <f t="shared" si="7"/>
        <v>0.40372670807453415</v>
      </c>
    </row>
    <row r="14" spans="1:29">
      <c r="A14" s="1570" t="s">
        <v>147</v>
      </c>
      <c r="B14" s="4070"/>
      <c r="C14" s="4075" t="s">
        <v>1297</v>
      </c>
      <c r="D14" s="1571">
        <v>3</v>
      </c>
      <c r="E14" s="1572">
        <v>185</v>
      </c>
      <c r="F14" s="1586">
        <v>101</v>
      </c>
      <c r="G14" s="2541">
        <f t="shared" si="2"/>
        <v>0.54594594594594592</v>
      </c>
      <c r="H14" s="1574">
        <v>1187</v>
      </c>
      <c r="I14" s="1586">
        <v>783</v>
      </c>
      <c r="J14" s="2547">
        <f t="shared" si="3"/>
        <v>0.65964616680707666</v>
      </c>
      <c r="K14" s="1572">
        <v>169</v>
      </c>
      <c r="L14" s="1586">
        <v>94</v>
      </c>
      <c r="M14" s="2541">
        <f t="shared" ref="M14:M77" si="9">L14/K14</f>
        <v>0.55621301775147924</v>
      </c>
      <c r="N14" s="1577">
        <v>1225</v>
      </c>
      <c r="O14" s="1586">
        <v>824</v>
      </c>
      <c r="P14" s="2547">
        <f t="shared" si="8"/>
        <v>0.67265306122448976</v>
      </c>
      <c r="Q14" s="1587">
        <v>199</v>
      </c>
      <c r="R14" s="1586">
        <v>111</v>
      </c>
      <c r="S14" s="2541">
        <f t="shared" si="4"/>
        <v>0.55778894472361806</v>
      </c>
      <c r="T14" s="1579">
        <v>1153</v>
      </c>
      <c r="U14" s="1586">
        <v>768</v>
      </c>
      <c r="V14" s="2547">
        <f t="shared" si="5"/>
        <v>0.66608846487424112</v>
      </c>
      <c r="W14" s="1587">
        <v>139</v>
      </c>
      <c r="X14" s="1586">
        <v>77</v>
      </c>
      <c r="Y14" s="2541">
        <f t="shared" si="6"/>
        <v>0.5539568345323741</v>
      </c>
      <c r="Z14" s="1579">
        <v>986</v>
      </c>
      <c r="AA14" s="1586">
        <v>663</v>
      </c>
      <c r="AB14" s="2541">
        <f t="shared" si="7"/>
        <v>0.67241379310344829</v>
      </c>
    </row>
    <row r="15" spans="1:29">
      <c r="A15" s="1570" t="s">
        <v>147</v>
      </c>
      <c r="B15" s="4070"/>
      <c r="C15" s="4076"/>
      <c r="D15" s="1588">
        <v>4</v>
      </c>
      <c r="E15" s="1572">
        <v>220</v>
      </c>
      <c r="F15" s="1586">
        <v>105</v>
      </c>
      <c r="G15" s="2541">
        <f t="shared" si="2"/>
        <v>0.47727272727272729</v>
      </c>
      <c r="H15" s="1574">
        <v>1044</v>
      </c>
      <c r="I15" s="1586">
        <v>649</v>
      </c>
      <c r="J15" s="2547">
        <f t="shared" si="3"/>
        <v>0.62164750957854409</v>
      </c>
      <c r="K15" s="1572">
        <v>174</v>
      </c>
      <c r="L15" s="1586">
        <v>79</v>
      </c>
      <c r="M15" s="2541">
        <f t="shared" si="9"/>
        <v>0.45402298850574713</v>
      </c>
      <c r="N15" s="1577">
        <v>1174</v>
      </c>
      <c r="O15" s="1586">
        <v>691</v>
      </c>
      <c r="P15" s="2547">
        <f t="shared" si="8"/>
        <v>0.58858603066439519</v>
      </c>
      <c r="Q15" s="1587">
        <v>170</v>
      </c>
      <c r="R15" s="1586">
        <v>81</v>
      </c>
      <c r="S15" s="2541">
        <f t="shared" si="4"/>
        <v>0.47647058823529409</v>
      </c>
      <c r="T15" s="1579">
        <v>1149</v>
      </c>
      <c r="U15" s="1586">
        <v>733</v>
      </c>
      <c r="V15" s="2547">
        <f t="shared" si="5"/>
        <v>0.63794604003481292</v>
      </c>
      <c r="W15" s="1587">
        <v>196</v>
      </c>
      <c r="X15" s="1586">
        <v>90</v>
      </c>
      <c r="Y15" s="2541">
        <f t="shared" si="6"/>
        <v>0.45918367346938777</v>
      </c>
      <c r="Z15" s="1579">
        <v>1120</v>
      </c>
      <c r="AA15" s="1586">
        <v>699</v>
      </c>
      <c r="AB15" s="2541">
        <f t="shared" si="7"/>
        <v>0.62410714285714286</v>
      </c>
    </row>
    <row r="16" spans="1:29">
      <c r="A16" s="1570" t="s">
        <v>147</v>
      </c>
      <c r="B16" s="4070"/>
      <c r="C16" s="4076"/>
      <c r="D16" s="1588">
        <v>5</v>
      </c>
      <c r="E16" s="1572">
        <v>230</v>
      </c>
      <c r="F16" s="1586">
        <v>87</v>
      </c>
      <c r="G16" s="2541">
        <f t="shared" si="2"/>
        <v>0.37826086956521737</v>
      </c>
      <c r="H16" s="1574">
        <v>1010</v>
      </c>
      <c r="I16" s="1586">
        <v>568</v>
      </c>
      <c r="J16" s="2547">
        <f t="shared" si="3"/>
        <v>0.56237623762376243</v>
      </c>
      <c r="K16" s="1572">
        <v>214</v>
      </c>
      <c r="L16" s="1586">
        <v>90</v>
      </c>
      <c r="M16" s="2541">
        <f t="shared" si="9"/>
        <v>0.42056074766355139</v>
      </c>
      <c r="N16" s="1577">
        <v>1033</v>
      </c>
      <c r="O16" s="1586">
        <v>602</v>
      </c>
      <c r="P16" s="2547">
        <f t="shared" si="8"/>
        <v>0.58276863504356247</v>
      </c>
      <c r="Q16" s="1587">
        <v>188</v>
      </c>
      <c r="R16" s="1586">
        <v>77</v>
      </c>
      <c r="S16" s="2541">
        <f t="shared" si="4"/>
        <v>0.40957446808510639</v>
      </c>
      <c r="T16" s="1579">
        <v>1145</v>
      </c>
      <c r="U16" s="1586">
        <v>626</v>
      </c>
      <c r="V16" s="2547">
        <f t="shared" si="5"/>
        <v>0.54672489082969433</v>
      </c>
      <c r="W16" s="1587">
        <v>181</v>
      </c>
      <c r="X16" s="1586">
        <v>74</v>
      </c>
      <c r="Y16" s="2541">
        <f t="shared" si="6"/>
        <v>0.40883977900552487</v>
      </c>
      <c r="Z16" s="1579">
        <v>1159</v>
      </c>
      <c r="AA16" s="1586">
        <v>679</v>
      </c>
      <c r="AB16" s="2541">
        <f t="shared" si="7"/>
        <v>0.58584987057808458</v>
      </c>
    </row>
    <row r="17" spans="1:28">
      <c r="A17" s="1570" t="s">
        <v>147</v>
      </c>
      <c r="B17" s="4070"/>
      <c r="C17" s="4076"/>
      <c r="D17" s="1588">
        <v>6</v>
      </c>
      <c r="E17" s="1572">
        <v>239</v>
      </c>
      <c r="F17" s="1586">
        <v>84</v>
      </c>
      <c r="G17" s="2541">
        <f t="shared" si="2"/>
        <v>0.35146443514644349</v>
      </c>
      <c r="H17" s="1574">
        <v>958</v>
      </c>
      <c r="I17" s="1586">
        <v>460</v>
      </c>
      <c r="J17" s="2547">
        <f t="shared" si="3"/>
        <v>0.4801670146137787</v>
      </c>
      <c r="K17" s="1572">
        <v>215</v>
      </c>
      <c r="L17" s="1586">
        <v>62</v>
      </c>
      <c r="M17" s="2541">
        <f t="shared" si="9"/>
        <v>0.28837209302325584</v>
      </c>
      <c r="N17" s="1577">
        <v>955</v>
      </c>
      <c r="O17" s="1586">
        <v>471</v>
      </c>
      <c r="P17" s="2547">
        <f t="shared" si="8"/>
        <v>0.4931937172774869</v>
      </c>
      <c r="Q17" s="1587">
        <v>211</v>
      </c>
      <c r="R17" s="1586">
        <v>66</v>
      </c>
      <c r="S17" s="2541">
        <f t="shared" si="4"/>
        <v>0.3127962085308057</v>
      </c>
      <c r="T17" s="1579">
        <v>978</v>
      </c>
      <c r="U17" s="1586">
        <v>546</v>
      </c>
      <c r="V17" s="2547">
        <f t="shared" si="5"/>
        <v>0.55828220858895705</v>
      </c>
      <c r="W17" s="1587">
        <v>188</v>
      </c>
      <c r="X17" s="1586">
        <v>46</v>
      </c>
      <c r="Y17" s="2541">
        <f t="shared" si="6"/>
        <v>0.24468085106382978</v>
      </c>
      <c r="Z17" s="1579">
        <v>1112</v>
      </c>
      <c r="AA17" s="1586">
        <v>565</v>
      </c>
      <c r="AB17" s="2541">
        <f t="shared" si="7"/>
        <v>0.50809352517985606</v>
      </c>
    </row>
    <row r="18" spans="1:28">
      <c r="A18" s="1570" t="s">
        <v>147</v>
      </c>
      <c r="B18" s="4070"/>
      <c r="C18" s="4076"/>
      <c r="D18" s="1588">
        <v>7</v>
      </c>
      <c r="E18" s="1572">
        <v>228</v>
      </c>
      <c r="F18" s="1586">
        <v>55</v>
      </c>
      <c r="G18" s="2541">
        <f t="shared" si="2"/>
        <v>0.2412280701754386</v>
      </c>
      <c r="H18" s="1574">
        <v>928</v>
      </c>
      <c r="I18" s="1586">
        <v>457</v>
      </c>
      <c r="J18" s="2547">
        <f t="shared" si="3"/>
        <v>0.49245689655172414</v>
      </c>
      <c r="K18" s="1572">
        <v>215</v>
      </c>
      <c r="L18" s="1586">
        <v>71</v>
      </c>
      <c r="M18" s="2541">
        <f t="shared" si="9"/>
        <v>0.33023255813953489</v>
      </c>
      <c r="N18" s="1577">
        <v>989</v>
      </c>
      <c r="O18" s="1586">
        <v>517</v>
      </c>
      <c r="P18" s="2547">
        <f t="shared" si="8"/>
        <v>0.5227502527805864</v>
      </c>
      <c r="Q18" s="1587">
        <v>223</v>
      </c>
      <c r="R18" s="1586">
        <v>58</v>
      </c>
      <c r="S18" s="2541">
        <f t="shared" si="4"/>
        <v>0.26008968609865468</v>
      </c>
      <c r="T18" s="1579">
        <v>979</v>
      </c>
      <c r="U18" s="1586">
        <v>497</v>
      </c>
      <c r="V18" s="2547">
        <f t="shared" si="5"/>
        <v>0.50766087844739527</v>
      </c>
      <c r="W18" s="1587">
        <v>212</v>
      </c>
      <c r="X18" s="1586">
        <v>55</v>
      </c>
      <c r="Y18" s="2541">
        <f t="shared" si="6"/>
        <v>0.25943396226415094</v>
      </c>
      <c r="Z18" s="1579">
        <v>997</v>
      </c>
      <c r="AA18" s="1586">
        <v>512</v>
      </c>
      <c r="AB18" s="2541">
        <f t="shared" si="7"/>
        <v>0.51354062186559679</v>
      </c>
    </row>
    <row r="19" spans="1:28">
      <c r="A19" s="1570" t="s">
        <v>147</v>
      </c>
      <c r="B19" s="4070"/>
      <c r="C19" s="4076"/>
      <c r="D19" s="1588">
        <v>8</v>
      </c>
      <c r="E19" s="1572">
        <v>212</v>
      </c>
      <c r="F19" s="1586">
        <v>59</v>
      </c>
      <c r="G19" s="2541">
        <f t="shared" si="2"/>
        <v>0.27830188679245282</v>
      </c>
      <c r="H19" s="1574">
        <v>858</v>
      </c>
      <c r="I19" s="1586">
        <v>436</v>
      </c>
      <c r="J19" s="2547">
        <f t="shared" si="3"/>
        <v>0.50815850815850816</v>
      </c>
      <c r="K19" s="1572">
        <v>216</v>
      </c>
      <c r="L19" s="1586">
        <v>59</v>
      </c>
      <c r="M19" s="2541">
        <f t="shared" si="9"/>
        <v>0.27314814814814814</v>
      </c>
      <c r="N19" s="1577">
        <v>899</v>
      </c>
      <c r="O19" s="1586">
        <v>462</v>
      </c>
      <c r="P19" s="2547">
        <f t="shared" si="8"/>
        <v>0.51390433815350389</v>
      </c>
      <c r="Q19" s="1587">
        <v>206</v>
      </c>
      <c r="R19" s="1586">
        <v>66</v>
      </c>
      <c r="S19" s="2541">
        <f t="shared" si="4"/>
        <v>0.32038834951456313</v>
      </c>
      <c r="T19" s="1579">
        <v>964</v>
      </c>
      <c r="U19" s="1586">
        <v>510</v>
      </c>
      <c r="V19" s="2547">
        <f t="shared" si="5"/>
        <v>0.52904564315352698</v>
      </c>
      <c r="W19" s="1587">
        <v>199</v>
      </c>
      <c r="X19" s="1586">
        <v>57</v>
      </c>
      <c r="Y19" s="2541">
        <f t="shared" si="6"/>
        <v>0.28643216080402012</v>
      </c>
      <c r="Z19" s="1579">
        <v>933</v>
      </c>
      <c r="AA19" s="1586">
        <v>504</v>
      </c>
      <c r="AB19" s="2541">
        <f t="shared" si="7"/>
        <v>0.54019292604501612</v>
      </c>
    </row>
    <row r="20" spans="1:28">
      <c r="A20" s="1570" t="s">
        <v>147</v>
      </c>
      <c r="B20" s="4071"/>
      <c r="C20" s="4077"/>
      <c r="D20" s="1588">
        <v>11</v>
      </c>
      <c r="E20" s="1572">
        <v>166</v>
      </c>
      <c r="F20" s="1573">
        <v>51</v>
      </c>
      <c r="G20" s="2541">
        <f t="shared" si="2"/>
        <v>0.30722891566265059</v>
      </c>
      <c r="H20" s="1574">
        <v>840</v>
      </c>
      <c r="I20" s="1573">
        <v>416</v>
      </c>
      <c r="J20" s="2547">
        <f t="shared" si="3"/>
        <v>0.49523809523809526</v>
      </c>
      <c r="K20" s="1572">
        <v>199</v>
      </c>
      <c r="L20" s="1573">
        <v>41</v>
      </c>
      <c r="M20" s="2541">
        <f t="shared" si="9"/>
        <v>0.20603015075376885</v>
      </c>
      <c r="N20" s="1577">
        <v>770</v>
      </c>
      <c r="O20" s="1577">
        <v>332</v>
      </c>
      <c r="P20" s="2547">
        <f t="shared" si="8"/>
        <v>0.43116883116883115</v>
      </c>
      <c r="Q20" s="1587">
        <v>171</v>
      </c>
      <c r="R20" s="1577">
        <v>43</v>
      </c>
      <c r="S20" s="2541">
        <f t="shared" si="4"/>
        <v>0.25146198830409355</v>
      </c>
      <c r="T20" s="1579">
        <v>826</v>
      </c>
      <c r="U20" s="1579">
        <v>343</v>
      </c>
      <c r="V20" s="2547">
        <f t="shared" si="5"/>
        <v>0.4152542372881356</v>
      </c>
      <c r="W20" s="1587">
        <v>180</v>
      </c>
      <c r="X20" s="1577">
        <v>51</v>
      </c>
      <c r="Y20" s="2541">
        <f t="shared" si="6"/>
        <v>0.28333333333333333</v>
      </c>
      <c r="Z20" s="1579">
        <v>804</v>
      </c>
      <c r="AA20" s="1579">
        <v>366</v>
      </c>
      <c r="AB20" s="2541">
        <f t="shared" si="7"/>
        <v>0.45522388059701491</v>
      </c>
    </row>
    <row r="21" spans="1:28">
      <c r="A21" s="1560" t="s">
        <v>147</v>
      </c>
      <c r="B21" s="4078" t="s">
        <v>41</v>
      </c>
      <c r="C21" s="4079" t="s">
        <v>1318</v>
      </c>
      <c r="D21" s="1561">
        <v>3</v>
      </c>
      <c r="E21" s="1562">
        <v>145</v>
      </c>
      <c r="F21" s="1584">
        <v>70</v>
      </c>
      <c r="G21" s="2540">
        <f t="shared" si="2"/>
        <v>0.48275862068965519</v>
      </c>
      <c r="H21" s="1564">
        <v>1177</v>
      </c>
      <c r="I21" s="1584">
        <v>665</v>
      </c>
      <c r="J21" s="2546">
        <f t="shared" si="3"/>
        <v>0.56499575191163975</v>
      </c>
      <c r="K21" s="1562">
        <v>118</v>
      </c>
      <c r="L21" s="1584">
        <v>56</v>
      </c>
      <c r="M21" s="2540">
        <f t="shared" si="9"/>
        <v>0.47457627118644069</v>
      </c>
      <c r="N21" s="1567">
        <v>1169</v>
      </c>
      <c r="O21" s="1584">
        <v>685</v>
      </c>
      <c r="P21" s="2546">
        <f t="shared" si="8"/>
        <v>0.58597091531223267</v>
      </c>
      <c r="Q21" s="1585">
        <v>122</v>
      </c>
      <c r="R21" s="1584">
        <v>57</v>
      </c>
      <c r="S21" s="2540">
        <f t="shared" si="4"/>
        <v>0.46721311475409838</v>
      </c>
      <c r="T21" s="1569">
        <v>1117</v>
      </c>
      <c r="U21" s="1584">
        <v>651</v>
      </c>
      <c r="V21" s="2546">
        <f t="shared" si="5"/>
        <v>0.58281110116383172</v>
      </c>
      <c r="W21" s="1585">
        <v>74</v>
      </c>
      <c r="X21" s="1584">
        <v>37</v>
      </c>
      <c r="Y21" s="2540">
        <f t="shared" si="6"/>
        <v>0.5</v>
      </c>
      <c r="Z21" s="1569">
        <v>909</v>
      </c>
      <c r="AA21" s="1584">
        <v>564</v>
      </c>
      <c r="AB21" s="2540">
        <f t="shared" si="7"/>
        <v>0.62046204620462042</v>
      </c>
    </row>
    <row r="22" spans="1:28">
      <c r="A22" s="1560" t="s">
        <v>147</v>
      </c>
      <c r="B22" s="4070"/>
      <c r="C22" s="4073"/>
      <c r="D22" s="1583">
        <v>4</v>
      </c>
      <c r="E22" s="1562">
        <v>192</v>
      </c>
      <c r="F22" s="1584">
        <v>75</v>
      </c>
      <c r="G22" s="2540">
        <f t="shared" si="2"/>
        <v>0.390625</v>
      </c>
      <c r="H22" s="1564">
        <v>1188</v>
      </c>
      <c r="I22" s="1584">
        <v>628</v>
      </c>
      <c r="J22" s="2546">
        <f t="shared" si="3"/>
        <v>0.52861952861952866</v>
      </c>
      <c r="K22" s="1562">
        <v>142</v>
      </c>
      <c r="L22" s="1584">
        <v>64</v>
      </c>
      <c r="M22" s="2540">
        <f t="shared" si="9"/>
        <v>0.45070422535211269</v>
      </c>
      <c r="N22" s="1567">
        <v>1180</v>
      </c>
      <c r="O22" s="1584">
        <v>706</v>
      </c>
      <c r="P22" s="2546">
        <f t="shared" si="8"/>
        <v>0.59830508474576272</v>
      </c>
      <c r="Q22" s="1585">
        <v>117</v>
      </c>
      <c r="R22" s="1584">
        <v>48</v>
      </c>
      <c r="S22" s="2540">
        <f t="shared" si="4"/>
        <v>0.41025641025641024</v>
      </c>
      <c r="T22" s="1569">
        <v>1175</v>
      </c>
      <c r="U22" s="1584">
        <v>662</v>
      </c>
      <c r="V22" s="2546">
        <f t="shared" si="5"/>
        <v>0.56340425531914895</v>
      </c>
      <c r="W22" s="1585">
        <v>114</v>
      </c>
      <c r="X22" s="1584">
        <v>48</v>
      </c>
      <c r="Y22" s="2540">
        <f t="shared" si="6"/>
        <v>0.42105263157894735</v>
      </c>
      <c r="Z22" s="1569">
        <v>1122</v>
      </c>
      <c r="AA22" s="1584">
        <v>609</v>
      </c>
      <c r="AB22" s="2540">
        <f t="shared" si="7"/>
        <v>0.54278074866310155</v>
      </c>
    </row>
    <row r="23" spans="1:28">
      <c r="A23" s="1560" t="s">
        <v>147</v>
      </c>
      <c r="B23" s="4070"/>
      <c r="C23" s="4073"/>
      <c r="D23" s="1583">
        <v>5</v>
      </c>
      <c r="E23" s="1562">
        <v>160</v>
      </c>
      <c r="F23" s="1584">
        <v>48</v>
      </c>
      <c r="G23" s="2540">
        <f t="shared" si="2"/>
        <v>0.3</v>
      </c>
      <c r="H23" s="1564">
        <v>1190</v>
      </c>
      <c r="I23" s="1584">
        <v>594</v>
      </c>
      <c r="J23" s="2546">
        <f t="shared" si="3"/>
        <v>0.49915966386554622</v>
      </c>
      <c r="K23" s="1562">
        <v>187</v>
      </c>
      <c r="L23" s="1584">
        <v>73</v>
      </c>
      <c r="M23" s="2540">
        <f t="shared" si="9"/>
        <v>0.39037433155080214</v>
      </c>
      <c r="N23" s="1567">
        <v>1167</v>
      </c>
      <c r="O23" s="1584">
        <v>616</v>
      </c>
      <c r="P23" s="2546">
        <f t="shared" si="8"/>
        <v>0.52784918594687236</v>
      </c>
      <c r="Q23" s="1585">
        <v>137</v>
      </c>
      <c r="R23" s="1584">
        <v>45</v>
      </c>
      <c r="S23" s="2540">
        <f t="shared" si="4"/>
        <v>0.32846715328467152</v>
      </c>
      <c r="T23" s="1569">
        <v>1166</v>
      </c>
      <c r="U23" s="1584">
        <v>638</v>
      </c>
      <c r="V23" s="2546">
        <f t="shared" si="5"/>
        <v>0.54716981132075471</v>
      </c>
      <c r="W23" s="1585">
        <v>111</v>
      </c>
      <c r="X23" s="1584">
        <v>35</v>
      </c>
      <c r="Y23" s="2540">
        <f t="shared" si="6"/>
        <v>0.31531531531531531</v>
      </c>
      <c r="Z23" s="1569">
        <v>1203</v>
      </c>
      <c r="AA23" s="1584">
        <v>641</v>
      </c>
      <c r="AB23" s="2540">
        <f t="shared" si="7"/>
        <v>0.5328345802161264</v>
      </c>
    </row>
    <row r="24" spans="1:28">
      <c r="A24" s="1560" t="s">
        <v>147</v>
      </c>
      <c r="B24" s="4070"/>
      <c r="C24" s="4073"/>
      <c r="D24" s="1583">
        <v>6</v>
      </c>
      <c r="E24" s="1562">
        <v>152</v>
      </c>
      <c r="F24" s="1584">
        <v>67</v>
      </c>
      <c r="G24" s="2540">
        <f t="shared" si="2"/>
        <v>0.44078947368421051</v>
      </c>
      <c r="H24" s="1564">
        <v>1067</v>
      </c>
      <c r="I24" s="1584">
        <v>520</v>
      </c>
      <c r="J24" s="2546">
        <f t="shared" si="3"/>
        <v>0.48734770384254922</v>
      </c>
      <c r="K24" s="1562">
        <v>153</v>
      </c>
      <c r="L24" s="1584">
        <v>53</v>
      </c>
      <c r="M24" s="2540">
        <f t="shared" si="9"/>
        <v>0.34640522875816993</v>
      </c>
      <c r="N24" s="1567">
        <v>1157</v>
      </c>
      <c r="O24" s="1584">
        <v>540</v>
      </c>
      <c r="P24" s="2546">
        <f t="shared" si="8"/>
        <v>0.46672428694900603</v>
      </c>
      <c r="Q24" s="1585">
        <v>150</v>
      </c>
      <c r="R24" s="1584">
        <v>44</v>
      </c>
      <c r="S24" s="2540">
        <f t="shared" si="4"/>
        <v>0.29333333333333333</v>
      </c>
      <c r="T24" s="1569">
        <v>1175</v>
      </c>
      <c r="U24" s="1584">
        <v>547</v>
      </c>
      <c r="V24" s="2546">
        <f t="shared" si="5"/>
        <v>0.465531914893617</v>
      </c>
      <c r="W24" s="1585">
        <v>111</v>
      </c>
      <c r="X24" s="1584">
        <v>35</v>
      </c>
      <c r="Y24" s="2540">
        <f t="shared" si="6"/>
        <v>0.31531531531531531</v>
      </c>
      <c r="Z24" s="1569">
        <v>1128</v>
      </c>
      <c r="AA24" s="1584">
        <v>580</v>
      </c>
      <c r="AB24" s="2540">
        <f t="shared" si="7"/>
        <v>0.51418439716312059</v>
      </c>
    </row>
    <row r="25" spans="1:28">
      <c r="A25" s="1560" t="s">
        <v>147</v>
      </c>
      <c r="B25" s="4070"/>
      <c r="C25" s="4073"/>
      <c r="D25" s="1583">
        <v>7</v>
      </c>
      <c r="E25" s="1562">
        <v>134</v>
      </c>
      <c r="F25" s="1584">
        <v>42</v>
      </c>
      <c r="G25" s="2540">
        <f t="shared" si="2"/>
        <v>0.31343283582089554</v>
      </c>
      <c r="H25" s="1564">
        <v>1148</v>
      </c>
      <c r="I25" s="1584">
        <v>522</v>
      </c>
      <c r="J25" s="2546">
        <f t="shared" si="3"/>
        <v>0.45470383275261322</v>
      </c>
      <c r="K25" s="1562">
        <v>141</v>
      </c>
      <c r="L25" s="1584">
        <v>55</v>
      </c>
      <c r="M25" s="2540">
        <f t="shared" si="9"/>
        <v>0.39007092198581561</v>
      </c>
      <c r="N25" s="1567">
        <v>1076</v>
      </c>
      <c r="O25" s="1584">
        <v>531</v>
      </c>
      <c r="P25" s="2546">
        <f t="shared" si="8"/>
        <v>0.49349442379182157</v>
      </c>
      <c r="Q25" s="1585">
        <v>150</v>
      </c>
      <c r="R25" s="1584">
        <v>42</v>
      </c>
      <c r="S25" s="2540">
        <f t="shared" si="4"/>
        <v>0.28000000000000003</v>
      </c>
      <c r="T25" s="1569">
        <v>1125</v>
      </c>
      <c r="U25" s="1584">
        <v>499</v>
      </c>
      <c r="V25" s="2546">
        <f t="shared" si="5"/>
        <v>0.44355555555555554</v>
      </c>
      <c r="W25" s="1585">
        <v>145</v>
      </c>
      <c r="X25" s="1584">
        <v>46</v>
      </c>
      <c r="Y25" s="2540">
        <f t="shared" si="6"/>
        <v>0.31724137931034485</v>
      </c>
      <c r="Z25" s="1569">
        <v>1153</v>
      </c>
      <c r="AA25" s="1584">
        <v>533</v>
      </c>
      <c r="AB25" s="2540">
        <f t="shared" si="7"/>
        <v>0.46227233304423243</v>
      </c>
    </row>
    <row r="26" spans="1:28">
      <c r="A26" s="1560" t="s">
        <v>147</v>
      </c>
      <c r="B26" s="4070"/>
      <c r="C26" s="4073"/>
      <c r="D26" s="1583">
        <v>8</v>
      </c>
      <c r="E26" s="1562">
        <v>124</v>
      </c>
      <c r="F26" s="1584">
        <v>49</v>
      </c>
      <c r="G26" s="2540">
        <f t="shared" si="2"/>
        <v>0.39516129032258063</v>
      </c>
      <c r="H26" s="1564">
        <v>961</v>
      </c>
      <c r="I26" s="1584">
        <v>505</v>
      </c>
      <c r="J26" s="2546">
        <f t="shared" si="3"/>
        <v>0.52549427679500516</v>
      </c>
      <c r="K26" s="1562">
        <v>119</v>
      </c>
      <c r="L26" s="1584">
        <v>35</v>
      </c>
      <c r="M26" s="2540">
        <f t="shared" si="9"/>
        <v>0.29411764705882354</v>
      </c>
      <c r="N26" s="1567">
        <v>1041</v>
      </c>
      <c r="O26" s="1584">
        <v>503</v>
      </c>
      <c r="P26" s="2546">
        <f t="shared" si="8"/>
        <v>0.48318924111431316</v>
      </c>
      <c r="Q26" s="1585">
        <v>124</v>
      </c>
      <c r="R26" s="1584">
        <v>43</v>
      </c>
      <c r="S26" s="2540">
        <f t="shared" si="4"/>
        <v>0.34677419354838712</v>
      </c>
      <c r="T26" s="1569">
        <v>1036</v>
      </c>
      <c r="U26" s="1584">
        <v>510</v>
      </c>
      <c r="V26" s="2546">
        <f t="shared" si="5"/>
        <v>0.49227799227799229</v>
      </c>
      <c r="W26" s="1585">
        <v>132</v>
      </c>
      <c r="X26" s="1584">
        <v>46</v>
      </c>
      <c r="Y26" s="2540">
        <f t="shared" si="6"/>
        <v>0.34848484848484851</v>
      </c>
      <c r="Z26" s="1569">
        <v>1087</v>
      </c>
      <c r="AA26" s="1584">
        <v>553</v>
      </c>
      <c r="AB26" s="2540">
        <f t="shared" si="7"/>
        <v>0.50873965041398339</v>
      </c>
    </row>
    <row r="27" spans="1:28">
      <c r="A27" s="1560" t="s">
        <v>147</v>
      </c>
      <c r="B27" s="4070"/>
      <c r="C27" s="4074"/>
      <c r="D27" s="1583">
        <v>11</v>
      </c>
      <c r="E27" s="1562">
        <v>109</v>
      </c>
      <c r="F27" s="1563">
        <v>18</v>
      </c>
      <c r="G27" s="2540">
        <f t="shared" si="2"/>
        <v>0.16513761467889909</v>
      </c>
      <c r="H27" s="1564">
        <v>883</v>
      </c>
      <c r="I27" s="1563">
        <v>324</v>
      </c>
      <c r="J27" s="2546">
        <f t="shared" si="3"/>
        <v>0.36693091732729333</v>
      </c>
      <c r="K27" s="1562">
        <v>78</v>
      </c>
      <c r="L27" s="1563">
        <v>11</v>
      </c>
      <c r="M27" s="2540">
        <f t="shared" si="9"/>
        <v>0.14102564102564102</v>
      </c>
      <c r="N27" s="1567">
        <v>883</v>
      </c>
      <c r="O27" s="1567">
        <v>336</v>
      </c>
      <c r="P27" s="2546">
        <f t="shared" si="8"/>
        <v>0.38052095130237823</v>
      </c>
      <c r="Q27" s="1585">
        <v>100</v>
      </c>
      <c r="R27" s="1567">
        <v>18</v>
      </c>
      <c r="S27" s="2540">
        <f t="shared" si="4"/>
        <v>0.18</v>
      </c>
      <c r="T27" s="1569">
        <v>924</v>
      </c>
      <c r="U27" s="1569">
        <v>352</v>
      </c>
      <c r="V27" s="2546">
        <f t="shared" si="5"/>
        <v>0.38095238095238093</v>
      </c>
      <c r="W27" s="1585">
        <v>100</v>
      </c>
      <c r="X27" s="1567">
        <v>24</v>
      </c>
      <c r="Y27" s="2540">
        <f t="shared" si="6"/>
        <v>0.24</v>
      </c>
      <c r="Z27" s="1569">
        <v>909</v>
      </c>
      <c r="AA27" s="1569">
        <v>408</v>
      </c>
      <c r="AB27" s="2540">
        <f t="shared" si="7"/>
        <v>0.44884488448844884</v>
      </c>
    </row>
    <row r="28" spans="1:28">
      <c r="A28" s="1570" t="s">
        <v>147</v>
      </c>
      <c r="B28" s="4070"/>
      <c r="C28" s="4075" t="s">
        <v>1344</v>
      </c>
      <c r="D28" s="1571">
        <v>3</v>
      </c>
      <c r="E28" s="1572">
        <v>194</v>
      </c>
      <c r="F28" s="1586">
        <v>91</v>
      </c>
      <c r="G28" s="2541">
        <f t="shared" si="2"/>
        <v>0.46907216494845361</v>
      </c>
      <c r="H28" s="1574">
        <v>1123</v>
      </c>
      <c r="I28" s="1586">
        <v>644</v>
      </c>
      <c r="J28" s="2547">
        <f t="shared" si="3"/>
        <v>0.57346393588601963</v>
      </c>
      <c r="K28" s="1572">
        <v>222</v>
      </c>
      <c r="L28" s="1586">
        <v>105</v>
      </c>
      <c r="M28" s="2541">
        <f t="shared" si="9"/>
        <v>0.47297297297297297</v>
      </c>
      <c r="N28" s="1577">
        <v>1198</v>
      </c>
      <c r="O28" s="1586">
        <v>717</v>
      </c>
      <c r="P28" s="2547">
        <f t="shared" si="8"/>
        <v>0.59849749582637735</v>
      </c>
      <c r="Q28" s="1587">
        <v>226</v>
      </c>
      <c r="R28" s="1586">
        <v>105</v>
      </c>
      <c r="S28" s="2541">
        <f t="shared" si="4"/>
        <v>0.46460176991150443</v>
      </c>
      <c r="T28" s="1579">
        <v>1210</v>
      </c>
      <c r="U28" s="1586">
        <v>740</v>
      </c>
      <c r="V28" s="2547">
        <f t="shared" si="5"/>
        <v>0.61157024793388426</v>
      </c>
      <c r="W28" s="1587">
        <v>169</v>
      </c>
      <c r="X28" s="1586">
        <v>80</v>
      </c>
      <c r="Y28" s="2541">
        <f t="shared" si="6"/>
        <v>0.47337278106508873</v>
      </c>
      <c r="Z28" s="1579">
        <v>825</v>
      </c>
      <c r="AA28" s="1586">
        <v>512</v>
      </c>
      <c r="AB28" s="2541">
        <f t="shared" si="7"/>
        <v>0.62060606060606061</v>
      </c>
    </row>
    <row r="29" spans="1:28">
      <c r="A29" s="1570" t="s">
        <v>147</v>
      </c>
      <c r="B29" s="4070"/>
      <c r="C29" s="4076"/>
      <c r="D29" s="1588">
        <v>4</v>
      </c>
      <c r="E29" s="1572">
        <v>229</v>
      </c>
      <c r="F29" s="1586">
        <v>88</v>
      </c>
      <c r="G29" s="2541">
        <f t="shared" si="2"/>
        <v>0.38427947598253276</v>
      </c>
      <c r="H29" s="1574">
        <v>1124</v>
      </c>
      <c r="I29" s="1586">
        <v>589</v>
      </c>
      <c r="J29" s="2547">
        <f t="shared" si="3"/>
        <v>0.52402135231316727</v>
      </c>
      <c r="K29" s="1572">
        <v>236</v>
      </c>
      <c r="L29" s="1586">
        <v>86</v>
      </c>
      <c r="M29" s="2541">
        <f t="shared" si="9"/>
        <v>0.36440677966101692</v>
      </c>
      <c r="N29" s="1577">
        <v>1134</v>
      </c>
      <c r="O29" s="1586">
        <v>635</v>
      </c>
      <c r="P29" s="2547">
        <f t="shared" si="8"/>
        <v>0.55996472663139329</v>
      </c>
      <c r="Q29" s="1587">
        <v>217</v>
      </c>
      <c r="R29" s="1586">
        <v>85</v>
      </c>
      <c r="S29" s="2541">
        <f t="shared" si="4"/>
        <v>0.39170506912442399</v>
      </c>
      <c r="T29" s="1579">
        <v>1172</v>
      </c>
      <c r="U29" s="1586">
        <v>679</v>
      </c>
      <c r="V29" s="2547">
        <f t="shared" si="5"/>
        <v>0.57935153583617749</v>
      </c>
      <c r="W29" s="1587">
        <v>210</v>
      </c>
      <c r="X29" s="1586">
        <v>90</v>
      </c>
      <c r="Y29" s="2541">
        <f t="shared" si="6"/>
        <v>0.42857142857142855</v>
      </c>
      <c r="Z29" s="1579">
        <v>1184</v>
      </c>
      <c r="AA29" s="1586">
        <v>661</v>
      </c>
      <c r="AB29" s="2541">
        <f t="shared" si="7"/>
        <v>0.55827702702702697</v>
      </c>
    </row>
    <row r="30" spans="1:28">
      <c r="A30" s="1570" t="s">
        <v>147</v>
      </c>
      <c r="B30" s="4070"/>
      <c r="C30" s="4076"/>
      <c r="D30" s="1588">
        <v>5</v>
      </c>
      <c r="E30" s="1572">
        <v>274</v>
      </c>
      <c r="F30" s="1586">
        <v>98</v>
      </c>
      <c r="G30" s="2541">
        <f t="shared" si="2"/>
        <v>0.35766423357664234</v>
      </c>
      <c r="H30" s="1574">
        <v>1103</v>
      </c>
      <c r="I30" s="1586">
        <v>576</v>
      </c>
      <c r="J30" s="2547">
        <f t="shared" si="3"/>
        <v>0.52221214868540344</v>
      </c>
      <c r="K30" s="1572">
        <v>239</v>
      </c>
      <c r="L30" s="1586">
        <v>78</v>
      </c>
      <c r="M30" s="2541">
        <f t="shared" si="9"/>
        <v>0.32635983263598328</v>
      </c>
      <c r="N30" s="1577">
        <v>1106</v>
      </c>
      <c r="O30" s="1586">
        <v>572</v>
      </c>
      <c r="P30" s="2547">
        <f t="shared" si="8"/>
        <v>0.51717902350813738</v>
      </c>
      <c r="Q30" s="1587">
        <v>225</v>
      </c>
      <c r="R30" s="1586">
        <v>73</v>
      </c>
      <c r="S30" s="2541">
        <f t="shared" si="4"/>
        <v>0.32444444444444442</v>
      </c>
      <c r="T30" s="1579">
        <v>1091</v>
      </c>
      <c r="U30" s="1586">
        <v>575</v>
      </c>
      <c r="V30" s="2547">
        <f t="shared" si="5"/>
        <v>0.52703941338221816</v>
      </c>
      <c r="W30" s="1587">
        <v>178</v>
      </c>
      <c r="X30" s="1586">
        <v>69</v>
      </c>
      <c r="Y30" s="2541">
        <f t="shared" si="6"/>
        <v>0.38764044943820225</v>
      </c>
      <c r="Z30" s="1579">
        <v>1132</v>
      </c>
      <c r="AA30" s="1586">
        <v>600</v>
      </c>
      <c r="AB30" s="2541">
        <f t="shared" si="7"/>
        <v>0.53003533568904593</v>
      </c>
    </row>
    <row r="31" spans="1:28">
      <c r="A31" s="1570" t="s">
        <v>147</v>
      </c>
      <c r="B31" s="4070"/>
      <c r="C31" s="4076"/>
      <c r="D31" s="1588">
        <v>6</v>
      </c>
      <c r="E31" s="1572">
        <v>213</v>
      </c>
      <c r="F31" s="1586">
        <v>41</v>
      </c>
      <c r="G31" s="2541">
        <f t="shared" si="2"/>
        <v>0.19248826291079812</v>
      </c>
      <c r="H31" s="1574">
        <v>918</v>
      </c>
      <c r="I31" s="1586">
        <v>370</v>
      </c>
      <c r="J31" s="2547">
        <f t="shared" si="3"/>
        <v>0.40305010893246185</v>
      </c>
      <c r="K31" s="1572">
        <v>210</v>
      </c>
      <c r="L31" s="1586">
        <v>48</v>
      </c>
      <c r="M31" s="2541">
        <f t="shared" si="9"/>
        <v>0.22857142857142856</v>
      </c>
      <c r="N31" s="1577">
        <v>945</v>
      </c>
      <c r="O31" s="1586">
        <v>381</v>
      </c>
      <c r="P31" s="2547">
        <f t="shared" si="8"/>
        <v>0.40317460317460319</v>
      </c>
      <c r="Q31" s="1587">
        <v>224</v>
      </c>
      <c r="R31" s="1586">
        <v>61</v>
      </c>
      <c r="S31" s="2541">
        <f t="shared" si="4"/>
        <v>0.27232142857142855</v>
      </c>
      <c r="T31" s="1579">
        <v>967</v>
      </c>
      <c r="U31" s="1586">
        <v>358</v>
      </c>
      <c r="V31" s="2547">
        <f t="shared" si="5"/>
        <v>0.3702171664943123</v>
      </c>
      <c r="W31" s="1587">
        <v>182</v>
      </c>
      <c r="X31" s="1586">
        <v>44</v>
      </c>
      <c r="Y31" s="2541">
        <f t="shared" si="6"/>
        <v>0.24175824175824176</v>
      </c>
      <c r="Z31" s="1579">
        <v>882</v>
      </c>
      <c r="AA31" s="1586">
        <v>353</v>
      </c>
      <c r="AB31" s="2541">
        <f t="shared" si="7"/>
        <v>0.40022675736961449</v>
      </c>
    </row>
    <row r="32" spans="1:28">
      <c r="A32" s="1570" t="s">
        <v>147</v>
      </c>
      <c r="B32" s="4070"/>
      <c r="C32" s="4076"/>
      <c r="D32" s="1588">
        <v>7</v>
      </c>
      <c r="E32" s="1572">
        <v>230</v>
      </c>
      <c r="F32" s="1586">
        <v>56</v>
      </c>
      <c r="G32" s="2541">
        <f t="shared" si="2"/>
        <v>0.24347826086956523</v>
      </c>
      <c r="H32" s="1574">
        <v>818</v>
      </c>
      <c r="I32" s="1586">
        <v>370</v>
      </c>
      <c r="J32" s="2547">
        <f t="shared" si="3"/>
        <v>0.45232273838630804</v>
      </c>
      <c r="K32" s="1572">
        <v>206</v>
      </c>
      <c r="L32" s="1586">
        <v>49</v>
      </c>
      <c r="M32" s="2541">
        <f t="shared" si="9"/>
        <v>0.23786407766990292</v>
      </c>
      <c r="N32" s="1577">
        <v>898</v>
      </c>
      <c r="O32" s="1586">
        <v>397</v>
      </c>
      <c r="P32" s="2547">
        <f t="shared" si="8"/>
        <v>0.44209354120267258</v>
      </c>
      <c r="Q32" s="1587">
        <v>204</v>
      </c>
      <c r="R32" s="1586">
        <v>49</v>
      </c>
      <c r="S32" s="2541">
        <f t="shared" si="4"/>
        <v>0.24019607843137256</v>
      </c>
      <c r="T32" s="1579">
        <v>914</v>
      </c>
      <c r="U32" s="1586">
        <v>404</v>
      </c>
      <c r="V32" s="2547">
        <f t="shared" si="5"/>
        <v>0.44201312910284463</v>
      </c>
      <c r="W32" s="1587">
        <v>170</v>
      </c>
      <c r="X32" s="1586">
        <v>47</v>
      </c>
      <c r="Y32" s="2541">
        <f t="shared" si="6"/>
        <v>0.27647058823529413</v>
      </c>
      <c r="Z32" s="1579">
        <v>900</v>
      </c>
      <c r="AA32" s="1586">
        <v>368</v>
      </c>
      <c r="AB32" s="2541">
        <f t="shared" si="7"/>
        <v>0.40888888888888891</v>
      </c>
    </row>
    <row r="33" spans="1:28">
      <c r="A33" s="1570" t="s">
        <v>147</v>
      </c>
      <c r="B33" s="4070"/>
      <c r="C33" s="4076"/>
      <c r="D33" s="1588">
        <v>8</v>
      </c>
      <c r="E33" s="1572">
        <v>187</v>
      </c>
      <c r="F33" s="1586">
        <v>51</v>
      </c>
      <c r="G33" s="2541">
        <f t="shared" si="2"/>
        <v>0.27272727272727271</v>
      </c>
      <c r="H33" s="1574">
        <v>780</v>
      </c>
      <c r="I33" s="1586">
        <v>369</v>
      </c>
      <c r="J33" s="2547">
        <f t="shared" si="3"/>
        <v>0.47307692307692306</v>
      </c>
      <c r="K33" s="1572">
        <v>197</v>
      </c>
      <c r="L33" s="1586">
        <v>50</v>
      </c>
      <c r="M33" s="2541">
        <f t="shared" si="9"/>
        <v>0.25380710659898476</v>
      </c>
      <c r="N33" s="1577">
        <v>797</v>
      </c>
      <c r="O33" s="1586">
        <v>369</v>
      </c>
      <c r="P33" s="2547">
        <f t="shared" si="8"/>
        <v>0.46298619824341281</v>
      </c>
      <c r="Q33" s="1587">
        <v>197</v>
      </c>
      <c r="R33" s="1586">
        <v>38</v>
      </c>
      <c r="S33" s="2541">
        <f t="shared" si="4"/>
        <v>0.19289340101522842</v>
      </c>
      <c r="T33" s="1579">
        <v>848</v>
      </c>
      <c r="U33" s="1586">
        <v>380</v>
      </c>
      <c r="V33" s="2547">
        <f t="shared" si="5"/>
        <v>0.44811320754716982</v>
      </c>
      <c r="W33" s="1587">
        <v>168</v>
      </c>
      <c r="X33" s="1586">
        <v>42</v>
      </c>
      <c r="Y33" s="2541">
        <f t="shared" si="6"/>
        <v>0.25</v>
      </c>
      <c r="Z33" s="1579">
        <v>890</v>
      </c>
      <c r="AA33" s="1586">
        <v>388</v>
      </c>
      <c r="AB33" s="2541">
        <f t="shared" si="7"/>
        <v>0.43595505617977526</v>
      </c>
    </row>
    <row r="34" spans="1:28">
      <c r="A34" s="1570" t="s">
        <v>147</v>
      </c>
      <c r="B34" s="4071"/>
      <c r="C34" s="4077"/>
      <c r="D34" s="1588">
        <v>11</v>
      </c>
      <c r="E34" s="1572">
        <v>141</v>
      </c>
      <c r="F34" s="1573">
        <v>20</v>
      </c>
      <c r="G34" s="2541">
        <f t="shared" si="2"/>
        <v>0.14184397163120568</v>
      </c>
      <c r="H34" s="1574">
        <v>661</v>
      </c>
      <c r="I34" s="1573">
        <v>290</v>
      </c>
      <c r="J34" s="2547">
        <f t="shared" si="3"/>
        <v>0.43872919818456885</v>
      </c>
      <c r="K34" s="1572">
        <v>128</v>
      </c>
      <c r="L34" s="1573">
        <v>33</v>
      </c>
      <c r="M34" s="2541">
        <f t="shared" si="9"/>
        <v>0.2578125</v>
      </c>
      <c r="N34" s="1577">
        <v>654</v>
      </c>
      <c r="O34" s="1577">
        <v>317</v>
      </c>
      <c r="P34" s="2547">
        <f t="shared" si="8"/>
        <v>0.48470948012232418</v>
      </c>
      <c r="Q34" s="1587">
        <v>140</v>
      </c>
      <c r="R34" s="1577">
        <v>19</v>
      </c>
      <c r="S34" s="2541">
        <f t="shared" si="4"/>
        <v>0.1357142857142857</v>
      </c>
      <c r="T34" s="1579">
        <v>702</v>
      </c>
      <c r="U34" s="1579">
        <v>326</v>
      </c>
      <c r="V34" s="2547">
        <f t="shared" si="5"/>
        <v>0.46438746438746437</v>
      </c>
      <c r="W34" s="1587">
        <v>145</v>
      </c>
      <c r="X34" s="1577">
        <v>27</v>
      </c>
      <c r="Y34" s="2541">
        <f t="shared" si="6"/>
        <v>0.18620689655172415</v>
      </c>
      <c r="Z34" s="1579">
        <v>624</v>
      </c>
      <c r="AA34" s="1579">
        <v>272</v>
      </c>
      <c r="AB34" s="2541">
        <f t="shared" si="7"/>
        <v>0.4358974358974359</v>
      </c>
    </row>
    <row r="35" spans="1:28">
      <c r="A35" s="1560" t="s">
        <v>147</v>
      </c>
      <c r="B35" s="4078" t="s">
        <v>42</v>
      </c>
      <c r="C35" s="4079" t="s">
        <v>1373</v>
      </c>
      <c r="D35" s="1561">
        <v>3</v>
      </c>
      <c r="E35" s="1562">
        <v>283</v>
      </c>
      <c r="F35" s="1584">
        <v>73</v>
      </c>
      <c r="G35" s="2540">
        <f t="shared" si="2"/>
        <v>0.25795053003533569</v>
      </c>
      <c r="H35" s="1564">
        <v>1086</v>
      </c>
      <c r="I35" s="1584">
        <v>470</v>
      </c>
      <c r="J35" s="2546">
        <f t="shared" si="3"/>
        <v>0.43278084714548803</v>
      </c>
      <c r="K35" s="1562">
        <v>271</v>
      </c>
      <c r="L35" s="1584">
        <v>118</v>
      </c>
      <c r="M35" s="2540">
        <f t="shared" si="9"/>
        <v>0.43542435424354242</v>
      </c>
      <c r="N35" s="1567">
        <v>1064</v>
      </c>
      <c r="O35" s="1584">
        <v>577</v>
      </c>
      <c r="P35" s="2546">
        <f t="shared" si="8"/>
        <v>0.54229323308270672</v>
      </c>
      <c r="Q35" s="1585">
        <v>325</v>
      </c>
      <c r="R35" s="1584">
        <v>122</v>
      </c>
      <c r="S35" s="2540">
        <f t="shared" si="4"/>
        <v>0.37538461538461537</v>
      </c>
      <c r="T35" s="1569">
        <v>1078</v>
      </c>
      <c r="U35" s="1584">
        <v>567</v>
      </c>
      <c r="V35" s="2546">
        <f t="shared" si="5"/>
        <v>0.52597402597402598</v>
      </c>
      <c r="W35" s="1585">
        <v>189</v>
      </c>
      <c r="X35" s="1584">
        <v>76</v>
      </c>
      <c r="Y35" s="2540">
        <f t="shared" si="6"/>
        <v>0.40211640211640209</v>
      </c>
      <c r="Z35" s="1569">
        <v>707</v>
      </c>
      <c r="AA35" s="1584">
        <v>401</v>
      </c>
      <c r="AB35" s="2540">
        <f t="shared" si="7"/>
        <v>0.56718528995756723</v>
      </c>
    </row>
    <row r="36" spans="1:28">
      <c r="A36" s="1560" t="s">
        <v>147</v>
      </c>
      <c r="B36" s="4070"/>
      <c r="C36" s="4073"/>
      <c r="D36" s="1583">
        <v>4</v>
      </c>
      <c r="E36" s="1562">
        <v>330</v>
      </c>
      <c r="F36" s="1584">
        <v>88</v>
      </c>
      <c r="G36" s="2540">
        <f t="shared" si="2"/>
        <v>0.26666666666666666</v>
      </c>
      <c r="H36" s="1564">
        <v>968</v>
      </c>
      <c r="I36" s="1584">
        <v>400</v>
      </c>
      <c r="J36" s="2546">
        <f t="shared" si="3"/>
        <v>0.41322314049586778</v>
      </c>
      <c r="K36" s="1562">
        <v>296</v>
      </c>
      <c r="L36" s="1584">
        <v>83</v>
      </c>
      <c r="M36" s="2540">
        <f t="shared" si="9"/>
        <v>0.28040540540540543</v>
      </c>
      <c r="N36" s="1567">
        <v>1111</v>
      </c>
      <c r="O36" s="1584">
        <v>501</v>
      </c>
      <c r="P36" s="2546">
        <f t="shared" si="8"/>
        <v>0.45094509450945097</v>
      </c>
      <c r="Q36" s="1585">
        <v>268</v>
      </c>
      <c r="R36" s="1584">
        <v>93</v>
      </c>
      <c r="S36" s="2540">
        <f t="shared" si="4"/>
        <v>0.34701492537313433</v>
      </c>
      <c r="T36" s="1569">
        <v>1101</v>
      </c>
      <c r="U36" s="1584">
        <v>540</v>
      </c>
      <c r="V36" s="2546">
        <f t="shared" si="5"/>
        <v>0.49046321525885561</v>
      </c>
      <c r="W36" s="1585">
        <v>315</v>
      </c>
      <c r="X36" s="1584">
        <v>93</v>
      </c>
      <c r="Y36" s="2540">
        <f t="shared" si="6"/>
        <v>0.29523809523809524</v>
      </c>
      <c r="Z36" s="1569">
        <v>1127</v>
      </c>
      <c r="AA36" s="1584">
        <v>538</v>
      </c>
      <c r="AB36" s="2540">
        <f t="shared" si="7"/>
        <v>0.47737355811889975</v>
      </c>
    </row>
    <row r="37" spans="1:28">
      <c r="A37" s="1560" t="s">
        <v>147</v>
      </c>
      <c r="B37" s="4070"/>
      <c r="C37" s="4073"/>
      <c r="D37" s="1583">
        <v>5</v>
      </c>
      <c r="E37" s="1562">
        <v>325</v>
      </c>
      <c r="F37" s="1584">
        <v>96</v>
      </c>
      <c r="G37" s="2540">
        <f t="shared" si="2"/>
        <v>0.29538461538461541</v>
      </c>
      <c r="H37" s="1564">
        <v>1002</v>
      </c>
      <c r="I37" s="1584">
        <v>396</v>
      </c>
      <c r="J37" s="2546">
        <f t="shared" si="3"/>
        <v>0.39520958083832336</v>
      </c>
      <c r="K37" s="1562">
        <v>342</v>
      </c>
      <c r="L37" s="1584">
        <v>103</v>
      </c>
      <c r="M37" s="2540">
        <f t="shared" si="9"/>
        <v>0.30116959064327486</v>
      </c>
      <c r="N37" s="1567">
        <v>972</v>
      </c>
      <c r="O37" s="1584">
        <v>423</v>
      </c>
      <c r="P37" s="2546">
        <f t="shared" si="8"/>
        <v>0.43518518518518517</v>
      </c>
      <c r="Q37" s="1585">
        <v>306</v>
      </c>
      <c r="R37" s="1584">
        <v>80</v>
      </c>
      <c r="S37" s="2540">
        <f t="shared" si="4"/>
        <v>0.26143790849673204</v>
      </c>
      <c r="T37" s="1569">
        <v>1113</v>
      </c>
      <c r="U37" s="1584">
        <v>457</v>
      </c>
      <c r="V37" s="2546">
        <f t="shared" si="5"/>
        <v>0.41060197663971248</v>
      </c>
      <c r="W37" s="1585">
        <v>261</v>
      </c>
      <c r="X37" s="1584">
        <v>75</v>
      </c>
      <c r="Y37" s="2540">
        <f t="shared" si="6"/>
        <v>0.28735632183908044</v>
      </c>
      <c r="Z37" s="1569">
        <v>1128</v>
      </c>
      <c r="AA37" s="1584">
        <v>449</v>
      </c>
      <c r="AB37" s="2540">
        <f t="shared" si="7"/>
        <v>0.39804964539007093</v>
      </c>
    </row>
    <row r="38" spans="1:28">
      <c r="A38" s="1560" t="s">
        <v>147</v>
      </c>
      <c r="B38" s="4070"/>
      <c r="C38" s="4073"/>
      <c r="D38" s="1583">
        <v>6</v>
      </c>
      <c r="E38" s="1562">
        <v>332</v>
      </c>
      <c r="F38" s="1584">
        <v>94</v>
      </c>
      <c r="G38" s="2540">
        <f t="shared" si="2"/>
        <v>0.28313253012048195</v>
      </c>
      <c r="H38" s="1564">
        <v>1002</v>
      </c>
      <c r="I38" s="1584">
        <v>425</v>
      </c>
      <c r="J38" s="2546">
        <f t="shared" si="3"/>
        <v>0.42415169660678642</v>
      </c>
      <c r="K38" s="1562">
        <v>330</v>
      </c>
      <c r="L38" s="1584">
        <v>99</v>
      </c>
      <c r="M38" s="2540">
        <f t="shared" si="9"/>
        <v>0.3</v>
      </c>
      <c r="N38" s="1567">
        <v>995</v>
      </c>
      <c r="O38" s="1584">
        <v>447</v>
      </c>
      <c r="P38" s="2546">
        <f t="shared" si="8"/>
        <v>0.44924623115577889</v>
      </c>
      <c r="Q38" s="1585">
        <v>323</v>
      </c>
      <c r="R38" s="1584">
        <v>79</v>
      </c>
      <c r="S38" s="2540">
        <f t="shared" si="4"/>
        <v>0.24458204334365324</v>
      </c>
      <c r="T38" s="1569">
        <v>965</v>
      </c>
      <c r="U38" s="1584">
        <v>439</v>
      </c>
      <c r="V38" s="2546">
        <f t="shared" si="5"/>
        <v>0.45492227979274613</v>
      </c>
      <c r="W38" s="1585">
        <v>285</v>
      </c>
      <c r="X38" s="1584">
        <v>71</v>
      </c>
      <c r="Y38" s="2540">
        <f t="shared" si="6"/>
        <v>0.24912280701754386</v>
      </c>
      <c r="Z38" s="1569">
        <v>1112</v>
      </c>
      <c r="AA38" s="1584">
        <v>500</v>
      </c>
      <c r="AB38" s="2540">
        <f t="shared" si="7"/>
        <v>0.44964028776978415</v>
      </c>
    </row>
    <row r="39" spans="1:28">
      <c r="A39" s="1560" t="s">
        <v>147</v>
      </c>
      <c r="B39" s="4070"/>
      <c r="C39" s="4073"/>
      <c r="D39" s="1583">
        <v>7</v>
      </c>
      <c r="E39" s="1562">
        <v>332</v>
      </c>
      <c r="F39" s="1584">
        <v>87</v>
      </c>
      <c r="G39" s="2540">
        <f t="shared" si="2"/>
        <v>0.26204819277108432</v>
      </c>
      <c r="H39" s="1564">
        <v>995</v>
      </c>
      <c r="I39" s="1584">
        <v>419</v>
      </c>
      <c r="J39" s="2546">
        <f t="shared" si="3"/>
        <v>0.42110552763819098</v>
      </c>
      <c r="K39" s="1562">
        <v>314</v>
      </c>
      <c r="L39" s="1584">
        <v>78</v>
      </c>
      <c r="M39" s="2540">
        <f t="shared" si="9"/>
        <v>0.24840764331210191</v>
      </c>
      <c r="N39" s="1567">
        <v>1037</v>
      </c>
      <c r="O39" s="1584">
        <v>431</v>
      </c>
      <c r="P39" s="2546">
        <f t="shared" si="8"/>
        <v>0.41562198649951781</v>
      </c>
      <c r="Q39" s="1585">
        <v>329</v>
      </c>
      <c r="R39" s="1584">
        <v>86</v>
      </c>
      <c r="S39" s="2540">
        <f t="shared" si="4"/>
        <v>0.26139817629179329</v>
      </c>
      <c r="T39" s="1569">
        <v>1026</v>
      </c>
      <c r="U39" s="1584">
        <v>402</v>
      </c>
      <c r="V39" s="2546">
        <f t="shared" si="5"/>
        <v>0.391812865497076</v>
      </c>
      <c r="W39" s="1585">
        <v>314</v>
      </c>
      <c r="X39" s="1584">
        <v>72</v>
      </c>
      <c r="Y39" s="2540">
        <f t="shared" si="6"/>
        <v>0.22929936305732485</v>
      </c>
      <c r="Z39" s="1569">
        <v>1001</v>
      </c>
      <c r="AA39" s="1584">
        <v>422</v>
      </c>
      <c r="AB39" s="2540">
        <f t="shared" si="7"/>
        <v>0.42157842157842157</v>
      </c>
    </row>
    <row r="40" spans="1:28">
      <c r="A40" s="1560" t="s">
        <v>147</v>
      </c>
      <c r="B40" s="4070"/>
      <c r="C40" s="4073"/>
      <c r="D40" s="1583">
        <v>8</v>
      </c>
      <c r="E40" s="1562">
        <v>316</v>
      </c>
      <c r="F40" s="1584">
        <v>87</v>
      </c>
      <c r="G40" s="2540">
        <f t="shared" si="2"/>
        <v>0.27531645569620256</v>
      </c>
      <c r="H40" s="1564">
        <v>919</v>
      </c>
      <c r="I40" s="1584">
        <v>381</v>
      </c>
      <c r="J40" s="2546">
        <f t="shared" si="3"/>
        <v>0.41458106637649617</v>
      </c>
      <c r="K40" s="1562">
        <v>317</v>
      </c>
      <c r="L40" s="1584">
        <v>69</v>
      </c>
      <c r="M40" s="2540">
        <f t="shared" si="9"/>
        <v>0.21766561514195584</v>
      </c>
      <c r="N40" s="1567">
        <v>961</v>
      </c>
      <c r="O40" s="1584">
        <v>377</v>
      </c>
      <c r="P40" s="2546">
        <f t="shared" si="8"/>
        <v>0.3922996878251821</v>
      </c>
      <c r="Q40" s="1585">
        <v>302</v>
      </c>
      <c r="R40" s="1584">
        <v>60</v>
      </c>
      <c r="S40" s="2540">
        <f t="shared" si="4"/>
        <v>0.19867549668874171</v>
      </c>
      <c r="T40" s="1569">
        <v>991</v>
      </c>
      <c r="U40" s="1584">
        <v>433</v>
      </c>
      <c r="V40" s="2546">
        <f t="shared" si="5"/>
        <v>0.43693239152371344</v>
      </c>
      <c r="W40" s="1585">
        <v>302</v>
      </c>
      <c r="X40" s="1584">
        <v>78</v>
      </c>
      <c r="Y40" s="2540">
        <f t="shared" si="6"/>
        <v>0.25827814569536423</v>
      </c>
      <c r="Z40" s="1569">
        <v>980</v>
      </c>
      <c r="AA40" s="1584">
        <v>423</v>
      </c>
      <c r="AB40" s="2540">
        <f t="shared" si="7"/>
        <v>0.4316326530612245</v>
      </c>
    </row>
    <row r="41" spans="1:28">
      <c r="A41" s="1560" t="s">
        <v>147</v>
      </c>
      <c r="B41" s="4070"/>
      <c r="C41" s="4074"/>
      <c r="D41" s="1583">
        <v>11</v>
      </c>
      <c r="E41" s="1562">
        <v>220</v>
      </c>
      <c r="F41" s="1563">
        <v>21</v>
      </c>
      <c r="G41" s="2540">
        <f t="shared" si="2"/>
        <v>9.5454545454545459E-2</v>
      </c>
      <c r="H41" s="1564">
        <v>747</v>
      </c>
      <c r="I41" s="1563">
        <v>222</v>
      </c>
      <c r="J41" s="2546">
        <f t="shared" si="3"/>
        <v>0.2971887550200803</v>
      </c>
      <c r="K41" s="1562">
        <v>237</v>
      </c>
      <c r="L41" s="1563">
        <v>34</v>
      </c>
      <c r="M41" s="2540">
        <f t="shared" si="9"/>
        <v>0.14345991561181434</v>
      </c>
      <c r="N41" s="1567">
        <v>821</v>
      </c>
      <c r="O41" s="1569">
        <v>245</v>
      </c>
      <c r="P41" s="2546">
        <f t="shared" si="8"/>
        <v>0.2984165651644336</v>
      </c>
      <c r="Q41" s="1585">
        <v>226</v>
      </c>
      <c r="R41" s="1569">
        <v>41</v>
      </c>
      <c r="S41" s="2540">
        <f t="shared" si="4"/>
        <v>0.18141592920353983</v>
      </c>
      <c r="T41" s="1569">
        <v>896</v>
      </c>
      <c r="U41" s="1569">
        <v>275</v>
      </c>
      <c r="V41" s="2546">
        <f t="shared" si="5"/>
        <v>0.30691964285714285</v>
      </c>
      <c r="W41" s="1585">
        <v>250</v>
      </c>
      <c r="X41" s="1569">
        <v>35</v>
      </c>
      <c r="Y41" s="2540">
        <f t="shared" si="6"/>
        <v>0.14000000000000001</v>
      </c>
      <c r="Z41" s="1569">
        <v>832</v>
      </c>
      <c r="AA41" s="1569">
        <v>218</v>
      </c>
      <c r="AB41" s="2540">
        <f t="shared" si="7"/>
        <v>0.26201923076923078</v>
      </c>
    </row>
    <row r="42" spans="1:28">
      <c r="A42" s="1570" t="s">
        <v>147</v>
      </c>
      <c r="B42" s="4070"/>
      <c r="C42" s="4075" t="s">
        <v>1391</v>
      </c>
      <c r="D42" s="1571">
        <v>3</v>
      </c>
      <c r="E42" s="1572">
        <v>502</v>
      </c>
      <c r="F42" s="1586">
        <v>109</v>
      </c>
      <c r="G42" s="2541">
        <f t="shared" si="2"/>
        <v>0.21713147410358566</v>
      </c>
      <c r="H42" s="1574">
        <v>319</v>
      </c>
      <c r="I42" s="1586">
        <v>112</v>
      </c>
      <c r="J42" s="2547">
        <f t="shared" si="3"/>
        <v>0.35109717868338558</v>
      </c>
      <c r="K42" s="1572">
        <v>526</v>
      </c>
      <c r="L42" s="1586">
        <v>137</v>
      </c>
      <c r="M42" s="2541">
        <f t="shared" si="9"/>
        <v>0.26045627376425856</v>
      </c>
      <c r="N42" s="1577">
        <v>329</v>
      </c>
      <c r="O42" s="1586">
        <v>92</v>
      </c>
      <c r="P42" s="2547">
        <f t="shared" si="8"/>
        <v>0.2796352583586626</v>
      </c>
      <c r="Q42" s="1587">
        <v>467</v>
      </c>
      <c r="R42" s="1586">
        <v>117</v>
      </c>
      <c r="S42" s="2541">
        <f t="shared" si="4"/>
        <v>0.25053533190578159</v>
      </c>
      <c r="T42" s="1579">
        <v>339</v>
      </c>
      <c r="U42" s="1586">
        <v>81</v>
      </c>
      <c r="V42" s="2547">
        <f t="shared" si="5"/>
        <v>0.23893805309734514</v>
      </c>
      <c r="W42" s="1587">
        <v>317</v>
      </c>
      <c r="X42" s="1586">
        <v>98</v>
      </c>
      <c r="Y42" s="2541">
        <f t="shared" si="6"/>
        <v>0.30914826498422715</v>
      </c>
      <c r="Z42" s="1579">
        <v>203</v>
      </c>
      <c r="AA42" s="1586">
        <v>69</v>
      </c>
      <c r="AB42" s="2541">
        <f t="shared" si="7"/>
        <v>0.33990147783251229</v>
      </c>
    </row>
    <row r="43" spans="1:28">
      <c r="A43" s="1570" t="s">
        <v>147</v>
      </c>
      <c r="B43" s="4070"/>
      <c r="C43" s="4076"/>
      <c r="D43" s="1588">
        <v>4</v>
      </c>
      <c r="E43" s="1572">
        <v>556</v>
      </c>
      <c r="F43" s="1586">
        <v>137</v>
      </c>
      <c r="G43" s="2541">
        <f t="shared" si="2"/>
        <v>0.24640287769784172</v>
      </c>
      <c r="H43" s="1574">
        <v>261</v>
      </c>
      <c r="I43" s="1586">
        <v>74</v>
      </c>
      <c r="J43" s="2547">
        <f t="shared" si="3"/>
        <v>0.28352490421455939</v>
      </c>
      <c r="K43" s="1572">
        <v>509</v>
      </c>
      <c r="L43" s="1586">
        <v>133</v>
      </c>
      <c r="M43" s="2541">
        <f t="shared" si="9"/>
        <v>0.26129666011787817</v>
      </c>
      <c r="N43" s="1577">
        <v>311</v>
      </c>
      <c r="O43" s="1586">
        <v>89</v>
      </c>
      <c r="P43" s="2547">
        <f t="shared" si="8"/>
        <v>0.2861736334405145</v>
      </c>
      <c r="Q43" s="1587">
        <v>493</v>
      </c>
      <c r="R43" s="1586">
        <v>114</v>
      </c>
      <c r="S43" s="2541">
        <f t="shared" si="4"/>
        <v>0.23123732251521298</v>
      </c>
      <c r="T43" s="1579">
        <v>308</v>
      </c>
      <c r="U43" s="1586">
        <v>79</v>
      </c>
      <c r="V43" s="2547">
        <f t="shared" si="5"/>
        <v>0.2564935064935065</v>
      </c>
      <c r="W43" s="1587">
        <v>451</v>
      </c>
      <c r="X43" s="1586">
        <v>86</v>
      </c>
      <c r="Y43" s="2541">
        <f t="shared" si="6"/>
        <v>0.19068736141906872</v>
      </c>
      <c r="Z43" s="1579">
        <v>315</v>
      </c>
      <c r="AA43" s="1586">
        <v>86</v>
      </c>
      <c r="AB43" s="2541">
        <f t="shared" si="7"/>
        <v>0.27301587301587299</v>
      </c>
    </row>
    <row r="44" spans="1:28">
      <c r="A44" s="1570" t="s">
        <v>147</v>
      </c>
      <c r="B44" s="4070"/>
      <c r="C44" s="4076"/>
      <c r="D44" s="1588">
        <v>5</v>
      </c>
      <c r="E44" s="1572">
        <v>540</v>
      </c>
      <c r="F44" s="1586">
        <v>83</v>
      </c>
      <c r="G44" s="2541">
        <f t="shared" si="2"/>
        <v>0.1537037037037037</v>
      </c>
      <c r="H44" s="1574">
        <v>236</v>
      </c>
      <c r="I44" s="1586">
        <v>62</v>
      </c>
      <c r="J44" s="2547">
        <f t="shared" si="3"/>
        <v>0.26271186440677968</v>
      </c>
      <c r="K44" s="1572">
        <v>562</v>
      </c>
      <c r="L44" s="1586">
        <v>119</v>
      </c>
      <c r="M44" s="2541">
        <f t="shared" si="9"/>
        <v>0.21174377224199289</v>
      </c>
      <c r="N44" s="1577">
        <v>258</v>
      </c>
      <c r="O44" s="1586">
        <v>57</v>
      </c>
      <c r="P44" s="2547">
        <f t="shared" si="8"/>
        <v>0.22093023255813954</v>
      </c>
      <c r="Q44" s="1587">
        <v>499</v>
      </c>
      <c r="R44" s="1586">
        <v>81</v>
      </c>
      <c r="S44" s="2541">
        <f t="shared" si="4"/>
        <v>0.16232464929859719</v>
      </c>
      <c r="T44" s="1579">
        <v>305</v>
      </c>
      <c r="U44" s="1586">
        <v>73</v>
      </c>
      <c r="V44" s="2547">
        <f t="shared" si="5"/>
        <v>0.23934426229508196</v>
      </c>
      <c r="W44" s="1587">
        <v>486</v>
      </c>
      <c r="X44" s="1586">
        <v>86</v>
      </c>
      <c r="Y44" s="2541">
        <f t="shared" si="6"/>
        <v>0.17695473251028807</v>
      </c>
      <c r="Z44" s="1579">
        <v>293</v>
      </c>
      <c r="AA44" s="1586">
        <v>72</v>
      </c>
      <c r="AB44" s="2541">
        <f t="shared" si="7"/>
        <v>0.24573378839590443</v>
      </c>
    </row>
    <row r="45" spans="1:28">
      <c r="A45" s="1570" t="s">
        <v>147</v>
      </c>
      <c r="B45" s="4070"/>
      <c r="C45" s="4076"/>
      <c r="D45" s="1588">
        <v>6</v>
      </c>
      <c r="E45" s="1572">
        <v>503</v>
      </c>
      <c r="F45" s="1586">
        <v>104</v>
      </c>
      <c r="G45" s="2541">
        <f t="shared" si="2"/>
        <v>0.20675944333996024</v>
      </c>
      <c r="H45" s="1574">
        <v>239</v>
      </c>
      <c r="I45" s="1586">
        <v>50</v>
      </c>
      <c r="J45" s="2547">
        <f t="shared" si="3"/>
        <v>0.20920502092050208</v>
      </c>
      <c r="K45" s="1572">
        <v>540</v>
      </c>
      <c r="L45" s="1586">
        <v>97</v>
      </c>
      <c r="M45" s="2541">
        <f t="shared" si="9"/>
        <v>0.17962962962962964</v>
      </c>
      <c r="N45" s="1577">
        <v>240</v>
      </c>
      <c r="O45" s="1586">
        <v>58</v>
      </c>
      <c r="P45" s="2547">
        <f t="shared" si="8"/>
        <v>0.24166666666666667</v>
      </c>
      <c r="Q45" s="1587">
        <v>536</v>
      </c>
      <c r="R45" s="1586">
        <v>126</v>
      </c>
      <c r="S45" s="2541">
        <f t="shared" si="4"/>
        <v>0.23507462686567165</v>
      </c>
      <c r="T45" s="1579">
        <v>255</v>
      </c>
      <c r="U45" s="1586">
        <v>65</v>
      </c>
      <c r="V45" s="2547">
        <f t="shared" si="5"/>
        <v>0.25490196078431371</v>
      </c>
      <c r="W45" s="1587">
        <v>487</v>
      </c>
      <c r="X45" s="1586">
        <v>103</v>
      </c>
      <c r="Y45" s="2541">
        <f t="shared" si="6"/>
        <v>0.21149897330595482</v>
      </c>
      <c r="Z45" s="1579">
        <v>302</v>
      </c>
      <c r="AA45" s="1586">
        <v>87</v>
      </c>
      <c r="AB45" s="2541">
        <f t="shared" si="7"/>
        <v>0.28807947019867547</v>
      </c>
    </row>
    <row r="46" spans="1:28">
      <c r="A46" s="1570" t="s">
        <v>147</v>
      </c>
      <c r="B46" s="4070"/>
      <c r="C46" s="4076"/>
      <c r="D46" s="1588">
        <v>7</v>
      </c>
      <c r="E46" s="1572">
        <v>513</v>
      </c>
      <c r="F46" s="1586">
        <v>98</v>
      </c>
      <c r="G46" s="2541">
        <f t="shared" si="2"/>
        <v>0.19103313840155944</v>
      </c>
      <c r="H46" s="1574">
        <v>211</v>
      </c>
      <c r="I46" s="1586">
        <v>42</v>
      </c>
      <c r="J46" s="2547">
        <f t="shared" si="3"/>
        <v>0.1990521327014218</v>
      </c>
      <c r="K46" s="1572">
        <v>461</v>
      </c>
      <c r="L46" s="1586">
        <v>68</v>
      </c>
      <c r="M46" s="2541">
        <f t="shared" si="9"/>
        <v>0.1475054229934924</v>
      </c>
      <c r="N46" s="1577">
        <v>230</v>
      </c>
      <c r="O46" s="1586">
        <v>42</v>
      </c>
      <c r="P46" s="2547">
        <f t="shared" si="8"/>
        <v>0.18260869565217391</v>
      </c>
      <c r="Q46" s="1587">
        <v>508</v>
      </c>
      <c r="R46" s="1586">
        <v>84</v>
      </c>
      <c r="S46" s="2541">
        <f t="shared" si="4"/>
        <v>0.16535433070866143</v>
      </c>
      <c r="T46" s="1579">
        <v>235</v>
      </c>
      <c r="U46" s="1586">
        <v>63</v>
      </c>
      <c r="V46" s="2547">
        <f t="shared" si="5"/>
        <v>0.26808510638297872</v>
      </c>
      <c r="W46" s="1587">
        <v>535</v>
      </c>
      <c r="X46" s="1586">
        <v>87</v>
      </c>
      <c r="Y46" s="2541">
        <f t="shared" si="6"/>
        <v>0.16261682242990655</v>
      </c>
      <c r="Z46" s="1579">
        <v>242</v>
      </c>
      <c r="AA46" s="1586">
        <v>48</v>
      </c>
      <c r="AB46" s="2541">
        <f t="shared" si="7"/>
        <v>0.19834710743801653</v>
      </c>
    </row>
    <row r="47" spans="1:28">
      <c r="A47" s="1570" t="s">
        <v>147</v>
      </c>
      <c r="B47" s="4070"/>
      <c r="C47" s="4076"/>
      <c r="D47" s="1588">
        <v>8</v>
      </c>
      <c r="E47" s="1572">
        <v>404</v>
      </c>
      <c r="F47" s="1586">
        <v>86</v>
      </c>
      <c r="G47" s="2541">
        <f t="shared" si="2"/>
        <v>0.21287128712871287</v>
      </c>
      <c r="H47" s="1574">
        <v>200</v>
      </c>
      <c r="I47" s="1586">
        <v>58</v>
      </c>
      <c r="J47" s="2547">
        <f t="shared" si="3"/>
        <v>0.28999999999999998</v>
      </c>
      <c r="K47" s="1572">
        <v>481</v>
      </c>
      <c r="L47" s="1586">
        <v>71</v>
      </c>
      <c r="M47" s="2541">
        <f t="shared" si="9"/>
        <v>0.14760914760914762</v>
      </c>
      <c r="N47" s="1577">
        <v>221</v>
      </c>
      <c r="O47" s="1586">
        <v>29</v>
      </c>
      <c r="P47" s="2547">
        <f t="shared" si="8"/>
        <v>0.13122171945701358</v>
      </c>
      <c r="Q47" s="1587">
        <v>442</v>
      </c>
      <c r="R47" s="1586">
        <v>54</v>
      </c>
      <c r="S47" s="2541">
        <f t="shared" si="4"/>
        <v>0.12217194570135746</v>
      </c>
      <c r="T47" s="1579">
        <v>206</v>
      </c>
      <c r="U47" s="1586">
        <v>38</v>
      </c>
      <c r="V47" s="2547">
        <f t="shared" si="5"/>
        <v>0.18446601941747573</v>
      </c>
      <c r="W47" s="1587">
        <v>481</v>
      </c>
      <c r="X47" s="1586">
        <v>49</v>
      </c>
      <c r="Y47" s="2541">
        <f t="shared" si="6"/>
        <v>0.10187110187110188</v>
      </c>
      <c r="Z47" s="1579">
        <v>210</v>
      </c>
      <c r="AA47" s="1586">
        <v>49</v>
      </c>
      <c r="AB47" s="2541">
        <f t="shared" si="7"/>
        <v>0.23333333333333334</v>
      </c>
    </row>
    <row r="48" spans="1:28">
      <c r="A48" s="1570" t="s">
        <v>147</v>
      </c>
      <c r="B48" s="4070"/>
      <c r="C48" s="4077"/>
      <c r="D48" s="1588">
        <v>11</v>
      </c>
      <c r="E48" s="1572">
        <v>277</v>
      </c>
      <c r="F48" s="1573">
        <v>23</v>
      </c>
      <c r="G48" s="2541">
        <f t="shared" si="2"/>
        <v>8.3032490974729242E-2</v>
      </c>
      <c r="H48" s="1574">
        <v>141</v>
      </c>
      <c r="I48" s="1573">
        <v>26</v>
      </c>
      <c r="J48" s="2547">
        <f t="shared" si="3"/>
        <v>0.18439716312056736</v>
      </c>
      <c r="K48" s="1572">
        <v>244</v>
      </c>
      <c r="L48" s="1573">
        <v>23</v>
      </c>
      <c r="M48" s="2541">
        <f t="shared" si="9"/>
        <v>9.4262295081967207E-2</v>
      </c>
      <c r="N48" s="1577">
        <v>163</v>
      </c>
      <c r="O48" s="1577">
        <v>23</v>
      </c>
      <c r="P48" s="2547">
        <f t="shared" si="8"/>
        <v>0.1411042944785276</v>
      </c>
      <c r="Q48" s="1587">
        <v>248</v>
      </c>
      <c r="R48" s="1577">
        <v>29</v>
      </c>
      <c r="S48" s="2541">
        <f t="shared" si="4"/>
        <v>0.11693548387096774</v>
      </c>
      <c r="T48" s="1579">
        <v>140</v>
      </c>
      <c r="U48" s="1579">
        <v>13</v>
      </c>
      <c r="V48" s="2547">
        <f t="shared" si="5"/>
        <v>9.285714285714286E-2</v>
      </c>
      <c r="W48" s="1587">
        <v>292</v>
      </c>
      <c r="X48" s="1577">
        <v>26</v>
      </c>
      <c r="Y48" s="2541">
        <f t="shared" si="6"/>
        <v>8.9041095890410954E-2</v>
      </c>
      <c r="Z48" s="1579">
        <v>144</v>
      </c>
      <c r="AA48" s="1579">
        <v>17</v>
      </c>
      <c r="AB48" s="2541">
        <f t="shared" si="7"/>
        <v>0.11805555555555555</v>
      </c>
    </row>
    <row r="49" spans="1:28">
      <c r="A49" s="1560" t="s">
        <v>147</v>
      </c>
      <c r="B49" s="4070"/>
      <c r="C49" s="4079" t="s">
        <v>1401</v>
      </c>
      <c r="D49" s="1561">
        <v>3</v>
      </c>
      <c r="E49" s="1562">
        <v>164</v>
      </c>
      <c r="F49" s="1584">
        <v>78</v>
      </c>
      <c r="G49" s="2540">
        <f t="shared" si="2"/>
        <v>0.47560975609756095</v>
      </c>
      <c r="H49" s="1564">
        <v>1065</v>
      </c>
      <c r="I49" s="1584">
        <v>555</v>
      </c>
      <c r="J49" s="2546">
        <f t="shared" si="3"/>
        <v>0.52112676056338025</v>
      </c>
      <c r="K49" s="1562">
        <v>180</v>
      </c>
      <c r="L49" s="1584">
        <v>91</v>
      </c>
      <c r="M49" s="2540">
        <f t="shared" si="9"/>
        <v>0.50555555555555554</v>
      </c>
      <c r="N49" s="1567">
        <v>1120</v>
      </c>
      <c r="O49" s="1584">
        <v>646</v>
      </c>
      <c r="P49" s="2546">
        <f t="shared" si="8"/>
        <v>0.57678571428571423</v>
      </c>
      <c r="Q49" s="1585">
        <v>162</v>
      </c>
      <c r="R49" s="1584">
        <v>72</v>
      </c>
      <c r="S49" s="2540">
        <f t="shared" si="4"/>
        <v>0.44444444444444442</v>
      </c>
      <c r="T49" s="1569">
        <v>1090</v>
      </c>
      <c r="U49" s="1584">
        <v>649</v>
      </c>
      <c r="V49" s="2546">
        <f t="shared" si="5"/>
        <v>0.59541284403669725</v>
      </c>
      <c r="W49" s="1585">
        <v>118</v>
      </c>
      <c r="X49" s="1584">
        <v>55</v>
      </c>
      <c r="Y49" s="2540">
        <f t="shared" si="6"/>
        <v>0.46610169491525422</v>
      </c>
      <c r="Z49" s="1569">
        <v>802</v>
      </c>
      <c r="AA49" s="1584">
        <v>510</v>
      </c>
      <c r="AB49" s="2540">
        <f t="shared" si="7"/>
        <v>0.63591022443890277</v>
      </c>
    </row>
    <row r="50" spans="1:28">
      <c r="A50" s="1560" t="s">
        <v>147</v>
      </c>
      <c r="B50" s="4070"/>
      <c r="C50" s="4073"/>
      <c r="D50" s="1583">
        <v>4</v>
      </c>
      <c r="E50" s="1562">
        <v>182</v>
      </c>
      <c r="F50" s="1584">
        <v>65</v>
      </c>
      <c r="G50" s="2540">
        <f t="shared" si="2"/>
        <v>0.35714285714285715</v>
      </c>
      <c r="H50" s="1564">
        <v>1038</v>
      </c>
      <c r="I50" s="1584">
        <v>504</v>
      </c>
      <c r="J50" s="2546">
        <f t="shared" si="3"/>
        <v>0.48554913294797686</v>
      </c>
      <c r="K50" s="1562">
        <v>160</v>
      </c>
      <c r="L50" s="1584">
        <v>73</v>
      </c>
      <c r="M50" s="2540">
        <f t="shared" si="9"/>
        <v>0.45624999999999999</v>
      </c>
      <c r="N50" s="1567">
        <v>1032</v>
      </c>
      <c r="O50" s="1584">
        <v>574</v>
      </c>
      <c r="P50" s="2546">
        <f t="shared" si="8"/>
        <v>0.55620155038759689</v>
      </c>
      <c r="Q50" s="1585">
        <v>183</v>
      </c>
      <c r="R50" s="1584">
        <v>78</v>
      </c>
      <c r="S50" s="2540">
        <f t="shared" si="4"/>
        <v>0.42622950819672129</v>
      </c>
      <c r="T50" s="1569">
        <v>1087</v>
      </c>
      <c r="U50" s="1584">
        <v>597</v>
      </c>
      <c r="V50" s="2546">
        <f t="shared" si="5"/>
        <v>0.5492180312787488</v>
      </c>
      <c r="W50" s="1585">
        <v>157</v>
      </c>
      <c r="X50" s="1584">
        <v>70</v>
      </c>
      <c r="Y50" s="2540">
        <f t="shared" si="6"/>
        <v>0.44585987261146498</v>
      </c>
      <c r="Z50" s="1569">
        <v>1077</v>
      </c>
      <c r="AA50" s="1584">
        <v>630</v>
      </c>
      <c r="AB50" s="2540">
        <f t="shared" si="7"/>
        <v>0.58495821727019504</v>
      </c>
    </row>
    <row r="51" spans="1:28">
      <c r="A51" s="1560" t="s">
        <v>147</v>
      </c>
      <c r="B51" s="4070"/>
      <c r="C51" s="4073"/>
      <c r="D51" s="1583">
        <v>5</v>
      </c>
      <c r="E51" s="1562">
        <v>211</v>
      </c>
      <c r="F51" s="1584">
        <v>67</v>
      </c>
      <c r="G51" s="2540">
        <f t="shared" si="2"/>
        <v>0.31753554502369669</v>
      </c>
      <c r="H51" s="1564">
        <v>1062</v>
      </c>
      <c r="I51" s="1584">
        <v>505</v>
      </c>
      <c r="J51" s="2546">
        <f t="shared" si="3"/>
        <v>0.47551789077212808</v>
      </c>
      <c r="K51" s="1562">
        <v>196</v>
      </c>
      <c r="L51" s="1584">
        <v>69</v>
      </c>
      <c r="M51" s="2540">
        <f t="shared" si="9"/>
        <v>0.35204081632653061</v>
      </c>
      <c r="N51" s="1567">
        <v>1030</v>
      </c>
      <c r="O51" s="1584">
        <v>489</v>
      </c>
      <c r="P51" s="2546">
        <f t="shared" si="8"/>
        <v>0.47475728155339808</v>
      </c>
      <c r="Q51" s="1585">
        <v>166</v>
      </c>
      <c r="R51" s="1584">
        <v>73</v>
      </c>
      <c r="S51" s="2540">
        <f t="shared" si="4"/>
        <v>0.43975903614457829</v>
      </c>
      <c r="T51" s="1569">
        <v>1038</v>
      </c>
      <c r="U51" s="1584">
        <v>568</v>
      </c>
      <c r="V51" s="2546">
        <f t="shared" si="5"/>
        <v>0.54720616570327552</v>
      </c>
      <c r="W51" s="1585">
        <v>169</v>
      </c>
      <c r="X51" s="1584">
        <v>64</v>
      </c>
      <c r="Y51" s="2540">
        <f t="shared" si="6"/>
        <v>0.378698224852071</v>
      </c>
      <c r="Z51" s="1569">
        <v>1108</v>
      </c>
      <c r="AA51" s="1584">
        <v>574</v>
      </c>
      <c r="AB51" s="2540">
        <f t="shared" si="7"/>
        <v>0.51805054151624552</v>
      </c>
    </row>
    <row r="52" spans="1:28">
      <c r="A52" s="1560" t="s">
        <v>147</v>
      </c>
      <c r="B52" s="4070"/>
      <c r="C52" s="4073"/>
      <c r="D52" s="1583">
        <v>6</v>
      </c>
      <c r="E52" s="1562">
        <v>194</v>
      </c>
      <c r="F52" s="1584">
        <v>81</v>
      </c>
      <c r="G52" s="2540">
        <f t="shared" si="2"/>
        <v>0.4175257731958763</v>
      </c>
      <c r="H52" s="1564">
        <v>1055</v>
      </c>
      <c r="I52" s="1584">
        <v>551</v>
      </c>
      <c r="J52" s="2546">
        <f t="shared" si="3"/>
        <v>0.52227488151658763</v>
      </c>
      <c r="K52" s="1562">
        <v>207</v>
      </c>
      <c r="L52" s="1584">
        <v>83</v>
      </c>
      <c r="M52" s="2540">
        <f t="shared" si="9"/>
        <v>0.40096618357487923</v>
      </c>
      <c r="N52" s="1567">
        <v>1059</v>
      </c>
      <c r="O52" s="1584">
        <v>589</v>
      </c>
      <c r="P52" s="2546">
        <f t="shared" si="8"/>
        <v>0.55618508026440039</v>
      </c>
      <c r="Q52" s="1585">
        <v>204</v>
      </c>
      <c r="R52" s="1584">
        <v>88</v>
      </c>
      <c r="S52" s="2540">
        <f t="shared" si="4"/>
        <v>0.43137254901960786</v>
      </c>
      <c r="T52" s="1569">
        <v>1015</v>
      </c>
      <c r="U52" s="1584">
        <v>553</v>
      </c>
      <c r="V52" s="2546">
        <f t="shared" si="5"/>
        <v>0.54482758620689653</v>
      </c>
      <c r="W52" s="1585">
        <v>156</v>
      </c>
      <c r="X52" s="1584">
        <v>69</v>
      </c>
      <c r="Y52" s="2540">
        <f t="shared" si="6"/>
        <v>0.44230769230769229</v>
      </c>
      <c r="Z52" s="1569">
        <v>1068</v>
      </c>
      <c r="AA52" s="1584">
        <v>633</v>
      </c>
      <c r="AB52" s="2540">
        <f t="shared" si="7"/>
        <v>0.59269662921348309</v>
      </c>
    </row>
    <row r="53" spans="1:28">
      <c r="A53" s="1560" t="s">
        <v>147</v>
      </c>
      <c r="B53" s="4070"/>
      <c r="C53" s="4073"/>
      <c r="D53" s="1583">
        <v>7</v>
      </c>
      <c r="E53" s="1562">
        <v>177</v>
      </c>
      <c r="F53" s="1584">
        <v>58</v>
      </c>
      <c r="G53" s="2540">
        <f t="shared" si="2"/>
        <v>0.32768361581920902</v>
      </c>
      <c r="H53" s="1564">
        <v>1011</v>
      </c>
      <c r="I53" s="1584">
        <v>429</v>
      </c>
      <c r="J53" s="2546">
        <f t="shared" si="3"/>
        <v>0.42433234421364985</v>
      </c>
      <c r="K53" s="1562">
        <v>161</v>
      </c>
      <c r="L53" s="1584">
        <v>48</v>
      </c>
      <c r="M53" s="2540">
        <f t="shared" si="9"/>
        <v>0.29813664596273293</v>
      </c>
      <c r="N53" s="1567">
        <v>1003</v>
      </c>
      <c r="O53" s="1584">
        <v>431</v>
      </c>
      <c r="P53" s="2546">
        <f t="shared" si="8"/>
        <v>0.42971086739780656</v>
      </c>
      <c r="Q53" s="1585">
        <v>175</v>
      </c>
      <c r="R53" s="1584">
        <v>43</v>
      </c>
      <c r="S53" s="2540">
        <f t="shared" si="4"/>
        <v>0.24571428571428572</v>
      </c>
      <c r="T53" s="1569">
        <v>1008</v>
      </c>
      <c r="U53" s="1584">
        <v>444</v>
      </c>
      <c r="V53" s="2546">
        <f t="shared" si="5"/>
        <v>0.44047619047619047</v>
      </c>
      <c r="W53" s="1585">
        <v>176</v>
      </c>
      <c r="X53" s="1584">
        <v>45</v>
      </c>
      <c r="Y53" s="2540">
        <f t="shared" si="6"/>
        <v>0.25568181818181818</v>
      </c>
      <c r="Z53" s="1569">
        <v>991</v>
      </c>
      <c r="AA53" s="1584">
        <v>412</v>
      </c>
      <c r="AB53" s="2540">
        <f t="shared" si="7"/>
        <v>0.41574167507568111</v>
      </c>
    </row>
    <row r="54" spans="1:28">
      <c r="A54" s="1560" t="s">
        <v>147</v>
      </c>
      <c r="B54" s="4070"/>
      <c r="C54" s="4073"/>
      <c r="D54" s="1583">
        <v>8</v>
      </c>
      <c r="E54" s="1562">
        <v>162</v>
      </c>
      <c r="F54" s="1584">
        <v>51</v>
      </c>
      <c r="G54" s="2540">
        <f t="shared" si="2"/>
        <v>0.31481481481481483</v>
      </c>
      <c r="H54" s="1564">
        <v>942</v>
      </c>
      <c r="I54" s="1584">
        <v>428</v>
      </c>
      <c r="J54" s="2546">
        <f t="shared" si="3"/>
        <v>0.45435244161358812</v>
      </c>
      <c r="K54" s="1562">
        <v>182</v>
      </c>
      <c r="L54" s="1584">
        <v>62</v>
      </c>
      <c r="M54" s="2540">
        <f t="shared" si="9"/>
        <v>0.34065934065934067</v>
      </c>
      <c r="N54" s="1567">
        <v>969</v>
      </c>
      <c r="O54" s="1584">
        <v>397</v>
      </c>
      <c r="P54" s="2546">
        <f t="shared" si="8"/>
        <v>0.40970072239422084</v>
      </c>
      <c r="Q54" s="1585">
        <v>152</v>
      </c>
      <c r="R54" s="1584">
        <v>51</v>
      </c>
      <c r="S54" s="2540">
        <f t="shared" si="4"/>
        <v>0.33552631578947367</v>
      </c>
      <c r="T54" s="1569">
        <v>988</v>
      </c>
      <c r="U54" s="1584">
        <v>460</v>
      </c>
      <c r="V54" s="2546">
        <f t="shared" si="5"/>
        <v>0.46558704453441296</v>
      </c>
      <c r="W54" s="1585">
        <v>178</v>
      </c>
      <c r="X54" s="1584">
        <v>41</v>
      </c>
      <c r="Y54" s="2540">
        <f t="shared" si="6"/>
        <v>0.2303370786516854</v>
      </c>
      <c r="Z54" s="1569">
        <v>963</v>
      </c>
      <c r="AA54" s="1584">
        <v>410</v>
      </c>
      <c r="AB54" s="2540">
        <f t="shared" si="7"/>
        <v>0.42575285565939769</v>
      </c>
    </row>
    <row r="55" spans="1:28">
      <c r="A55" s="1560" t="s">
        <v>147</v>
      </c>
      <c r="B55" s="4071"/>
      <c r="C55" s="4074"/>
      <c r="D55" s="1583">
        <v>11</v>
      </c>
      <c r="E55" s="1562">
        <v>102</v>
      </c>
      <c r="F55" s="1563">
        <v>22</v>
      </c>
      <c r="G55" s="2540">
        <f t="shared" si="2"/>
        <v>0.21568627450980393</v>
      </c>
      <c r="H55" s="1564">
        <v>804</v>
      </c>
      <c r="I55" s="1563">
        <v>279</v>
      </c>
      <c r="J55" s="2546">
        <f t="shared" si="3"/>
        <v>0.34701492537313433</v>
      </c>
      <c r="K55" s="1562">
        <v>118</v>
      </c>
      <c r="L55" s="1563">
        <v>25</v>
      </c>
      <c r="M55" s="2540">
        <f t="shared" si="9"/>
        <v>0.21186440677966101</v>
      </c>
      <c r="N55" s="1567">
        <v>753</v>
      </c>
      <c r="O55" s="1569">
        <v>279</v>
      </c>
      <c r="P55" s="2546">
        <f t="shared" si="8"/>
        <v>0.37051792828685259</v>
      </c>
      <c r="Q55" s="1585">
        <v>120</v>
      </c>
      <c r="R55" s="1569">
        <v>36</v>
      </c>
      <c r="S55" s="2540">
        <f t="shared" si="4"/>
        <v>0.3</v>
      </c>
      <c r="T55" s="1569">
        <v>822</v>
      </c>
      <c r="U55" s="1569">
        <v>307</v>
      </c>
      <c r="V55" s="2546">
        <f t="shared" si="5"/>
        <v>0.37347931873479318</v>
      </c>
      <c r="W55" s="1585">
        <v>119</v>
      </c>
      <c r="X55" s="1569">
        <v>33</v>
      </c>
      <c r="Y55" s="2540">
        <f t="shared" si="6"/>
        <v>0.27731092436974791</v>
      </c>
      <c r="Z55" s="1569">
        <v>793</v>
      </c>
      <c r="AA55" s="1569">
        <v>331</v>
      </c>
      <c r="AB55" s="2540">
        <f t="shared" si="7"/>
        <v>0.41740226986128626</v>
      </c>
    </row>
    <row r="56" spans="1:28">
      <c r="A56" s="1570" t="s">
        <v>147</v>
      </c>
      <c r="B56" s="4080" t="s">
        <v>44</v>
      </c>
      <c r="C56" s="4075" t="s">
        <v>1419</v>
      </c>
      <c r="D56" s="1571">
        <v>3</v>
      </c>
      <c r="E56" s="1572">
        <v>250</v>
      </c>
      <c r="F56" s="1586">
        <v>107</v>
      </c>
      <c r="G56" s="2541">
        <f t="shared" si="2"/>
        <v>0.42799999999999999</v>
      </c>
      <c r="H56" s="1574">
        <v>420</v>
      </c>
      <c r="I56" s="1586">
        <v>262</v>
      </c>
      <c r="J56" s="2547">
        <f t="shared" si="3"/>
        <v>0.62380952380952381</v>
      </c>
      <c r="K56" s="1572">
        <v>304</v>
      </c>
      <c r="L56" s="1586">
        <v>129</v>
      </c>
      <c r="M56" s="2541">
        <f t="shared" si="9"/>
        <v>0.42434210526315791</v>
      </c>
      <c r="N56" s="1577">
        <v>418</v>
      </c>
      <c r="O56" s="1586">
        <v>264</v>
      </c>
      <c r="P56" s="2547">
        <f t="shared" si="8"/>
        <v>0.63157894736842102</v>
      </c>
      <c r="Q56" s="1587">
        <v>277</v>
      </c>
      <c r="R56" s="1586">
        <v>122</v>
      </c>
      <c r="S56" s="2541">
        <f t="shared" si="4"/>
        <v>0.44043321299638988</v>
      </c>
      <c r="T56" s="1579">
        <v>434</v>
      </c>
      <c r="U56" s="1586">
        <v>280</v>
      </c>
      <c r="V56" s="2547">
        <f t="shared" si="5"/>
        <v>0.64516129032258063</v>
      </c>
      <c r="W56" s="1587">
        <v>218</v>
      </c>
      <c r="X56" s="1586">
        <v>88</v>
      </c>
      <c r="Y56" s="2541">
        <f t="shared" si="6"/>
        <v>0.40366972477064222</v>
      </c>
      <c r="Z56" s="1579">
        <v>390</v>
      </c>
      <c r="AA56" s="1586">
        <v>254</v>
      </c>
      <c r="AB56" s="2541">
        <f t="shared" si="7"/>
        <v>0.6512820512820513</v>
      </c>
    </row>
    <row r="57" spans="1:28">
      <c r="A57" s="1570" t="s">
        <v>147</v>
      </c>
      <c r="B57" s="4081"/>
      <c r="C57" s="4076"/>
      <c r="D57" s="1588">
        <v>4</v>
      </c>
      <c r="E57" s="1572">
        <v>268</v>
      </c>
      <c r="F57" s="1586">
        <v>105</v>
      </c>
      <c r="G57" s="2541">
        <f t="shared" si="2"/>
        <v>0.39179104477611942</v>
      </c>
      <c r="H57" s="1574">
        <v>385</v>
      </c>
      <c r="I57" s="1586">
        <v>219</v>
      </c>
      <c r="J57" s="2547">
        <f t="shared" si="3"/>
        <v>0.5688311688311688</v>
      </c>
      <c r="K57" s="1572">
        <v>274</v>
      </c>
      <c r="L57" s="1586">
        <v>103</v>
      </c>
      <c r="M57" s="2541">
        <f t="shared" si="9"/>
        <v>0.37591240875912407</v>
      </c>
      <c r="N57" s="1577">
        <v>442</v>
      </c>
      <c r="O57" s="1586">
        <v>238</v>
      </c>
      <c r="P57" s="2547">
        <f t="shared" si="8"/>
        <v>0.53846153846153844</v>
      </c>
      <c r="Q57" s="1587">
        <v>293</v>
      </c>
      <c r="R57" s="1586">
        <v>111</v>
      </c>
      <c r="S57" s="2541">
        <f t="shared" si="4"/>
        <v>0.37883959044368598</v>
      </c>
      <c r="T57" s="1579">
        <v>411</v>
      </c>
      <c r="U57" s="1586">
        <v>227</v>
      </c>
      <c r="V57" s="2547">
        <f t="shared" si="5"/>
        <v>0.55231143552311435</v>
      </c>
      <c r="W57" s="1587">
        <v>267</v>
      </c>
      <c r="X57" s="1586">
        <v>92</v>
      </c>
      <c r="Y57" s="2541">
        <f t="shared" si="6"/>
        <v>0.34456928838951312</v>
      </c>
      <c r="Z57" s="1579">
        <v>429</v>
      </c>
      <c r="AA57" s="1586">
        <v>238</v>
      </c>
      <c r="AB57" s="2541">
        <f t="shared" si="7"/>
        <v>0.55477855477855476</v>
      </c>
    </row>
    <row r="58" spans="1:28">
      <c r="A58" s="1570" t="s">
        <v>147</v>
      </c>
      <c r="B58" s="4081"/>
      <c r="C58" s="4076"/>
      <c r="D58" s="1588">
        <v>5</v>
      </c>
      <c r="E58" s="1572">
        <v>319</v>
      </c>
      <c r="F58" s="1586">
        <v>100</v>
      </c>
      <c r="G58" s="2541">
        <f t="shared" si="2"/>
        <v>0.31347962382445144</v>
      </c>
      <c r="H58" s="1574">
        <v>316</v>
      </c>
      <c r="I58" s="1586">
        <v>154</v>
      </c>
      <c r="J58" s="2547">
        <f t="shared" si="3"/>
        <v>0.48734177215189872</v>
      </c>
      <c r="K58" s="1572">
        <v>290</v>
      </c>
      <c r="L58" s="1586">
        <v>95</v>
      </c>
      <c r="M58" s="2541">
        <f t="shared" si="9"/>
        <v>0.32758620689655171</v>
      </c>
      <c r="N58" s="1577">
        <v>399</v>
      </c>
      <c r="O58" s="1586">
        <v>196</v>
      </c>
      <c r="P58" s="2547">
        <f t="shared" si="8"/>
        <v>0.49122807017543857</v>
      </c>
      <c r="Q58" s="1587">
        <v>251</v>
      </c>
      <c r="R58" s="1586">
        <v>77</v>
      </c>
      <c r="S58" s="2541">
        <f t="shared" si="4"/>
        <v>0.30677290836653387</v>
      </c>
      <c r="T58" s="1579">
        <v>449</v>
      </c>
      <c r="U58" s="1586">
        <v>226</v>
      </c>
      <c r="V58" s="2547">
        <f t="shared" si="5"/>
        <v>0.5033407572383074</v>
      </c>
      <c r="W58" s="1587">
        <v>262</v>
      </c>
      <c r="X58" s="1586">
        <v>77</v>
      </c>
      <c r="Y58" s="2541">
        <f t="shared" si="6"/>
        <v>0.29389312977099236</v>
      </c>
      <c r="Z58" s="1579">
        <v>399</v>
      </c>
      <c r="AA58" s="1586">
        <v>205</v>
      </c>
      <c r="AB58" s="2541">
        <f t="shared" si="7"/>
        <v>0.51378446115288223</v>
      </c>
    </row>
    <row r="59" spans="1:28">
      <c r="A59" s="1570" t="s">
        <v>147</v>
      </c>
      <c r="B59" s="4081"/>
      <c r="C59" s="4076"/>
      <c r="D59" s="1588">
        <v>6</v>
      </c>
      <c r="E59" s="1572">
        <v>309</v>
      </c>
      <c r="F59" s="1586">
        <v>105</v>
      </c>
      <c r="G59" s="2541">
        <f t="shared" si="2"/>
        <v>0.33980582524271846</v>
      </c>
      <c r="H59" s="1574">
        <v>336</v>
      </c>
      <c r="I59" s="1586">
        <v>181</v>
      </c>
      <c r="J59" s="2547">
        <f t="shared" si="3"/>
        <v>0.53869047619047616</v>
      </c>
      <c r="K59" s="1572">
        <v>314</v>
      </c>
      <c r="L59" s="1586">
        <v>122</v>
      </c>
      <c r="M59" s="2541">
        <f t="shared" si="9"/>
        <v>0.38853503184713378</v>
      </c>
      <c r="N59" s="1577">
        <v>327</v>
      </c>
      <c r="O59" s="1586">
        <v>178</v>
      </c>
      <c r="P59" s="2547">
        <f t="shared" si="8"/>
        <v>0.54434250764525993</v>
      </c>
      <c r="Q59" s="1587">
        <v>286</v>
      </c>
      <c r="R59" s="1586">
        <v>117</v>
      </c>
      <c r="S59" s="2541">
        <f t="shared" si="4"/>
        <v>0.40909090909090912</v>
      </c>
      <c r="T59" s="1579">
        <v>394</v>
      </c>
      <c r="U59" s="1586">
        <v>230</v>
      </c>
      <c r="V59" s="2547">
        <f t="shared" si="5"/>
        <v>0.58375634517766495</v>
      </c>
      <c r="W59" s="1587">
        <v>235</v>
      </c>
      <c r="X59" s="1586">
        <v>83</v>
      </c>
      <c r="Y59" s="2541">
        <f t="shared" si="6"/>
        <v>0.35319148936170214</v>
      </c>
      <c r="Z59" s="1579">
        <v>424</v>
      </c>
      <c r="AA59" s="1586">
        <v>244</v>
      </c>
      <c r="AB59" s="2541">
        <f t="shared" si="7"/>
        <v>0.57547169811320753</v>
      </c>
    </row>
    <row r="60" spans="1:28">
      <c r="A60" s="1570" t="s">
        <v>147</v>
      </c>
      <c r="B60" s="4081"/>
      <c r="C60" s="4076"/>
      <c r="D60" s="1588">
        <v>7</v>
      </c>
      <c r="E60" s="1572">
        <v>273</v>
      </c>
      <c r="F60" s="1586">
        <v>75</v>
      </c>
      <c r="G60" s="2541">
        <f t="shared" si="2"/>
        <v>0.27472527472527475</v>
      </c>
      <c r="H60" s="1574">
        <v>298</v>
      </c>
      <c r="I60" s="1586">
        <v>140</v>
      </c>
      <c r="J60" s="2547">
        <f t="shared" si="3"/>
        <v>0.46979865771812079</v>
      </c>
      <c r="K60" s="1572">
        <v>268</v>
      </c>
      <c r="L60" s="1586">
        <v>74</v>
      </c>
      <c r="M60" s="2541">
        <f t="shared" si="9"/>
        <v>0.27611940298507465</v>
      </c>
      <c r="N60" s="1577">
        <v>298</v>
      </c>
      <c r="O60" s="1586">
        <v>140</v>
      </c>
      <c r="P60" s="2547">
        <f t="shared" si="8"/>
        <v>0.46979865771812079</v>
      </c>
      <c r="Q60" s="1587">
        <v>256</v>
      </c>
      <c r="R60" s="1586">
        <v>67</v>
      </c>
      <c r="S60" s="2541">
        <f t="shared" si="4"/>
        <v>0.26171875</v>
      </c>
      <c r="T60" s="1579">
        <v>279</v>
      </c>
      <c r="U60" s="1586">
        <v>115</v>
      </c>
      <c r="V60" s="2547">
        <f t="shared" si="5"/>
        <v>0.41218637992831542</v>
      </c>
      <c r="W60" s="1587">
        <v>238</v>
      </c>
      <c r="X60" s="1586">
        <v>55</v>
      </c>
      <c r="Y60" s="2541">
        <f t="shared" si="6"/>
        <v>0.23109243697478993</v>
      </c>
      <c r="Z60" s="1579">
        <v>314</v>
      </c>
      <c r="AA60" s="1586">
        <v>142</v>
      </c>
      <c r="AB60" s="2541">
        <f t="shared" si="7"/>
        <v>0.45222929936305734</v>
      </c>
    </row>
    <row r="61" spans="1:28">
      <c r="A61" s="1570" t="s">
        <v>147</v>
      </c>
      <c r="B61" s="4081"/>
      <c r="C61" s="4076"/>
      <c r="D61" s="1588">
        <v>8</v>
      </c>
      <c r="E61" s="1572">
        <v>245</v>
      </c>
      <c r="F61" s="1586">
        <v>56</v>
      </c>
      <c r="G61" s="2541">
        <f t="shared" si="2"/>
        <v>0.22857142857142856</v>
      </c>
      <c r="H61" s="1574">
        <v>272</v>
      </c>
      <c r="I61" s="1586">
        <v>115</v>
      </c>
      <c r="J61" s="2547">
        <f t="shared" si="3"/>
        <v>0.42279411764705882</v>
      </c>
      <c r="K61" s="1572">
        <v>251</v>
      </c>
      <c r="L61" s="1586">
        <v>56</v>
      </c>
      <c r="M61" s="2541">
        <f t="shared" si="9"/>
        <v>0.22310756972111553</v>
      </c>
      <c r="N61" s="1577">
        <v>294</v>
      </c>
      <c r="O61" s="1586">
        <v>141</v>
      </c>
      <c r="P61" s="2547">
        <f t="shared" si="8"/>
        <v>0.47959183673469385</v>
      </c>
      <c r="Q61" s="1587">
        <v>234</v>
      </c>
      <c r="R61" s="1586">
        <v>51</v>
      </c>
      <c r="S61" s="2541">
        <f t="shared" si="4"/>
        <v>0.21794871794871795</v>
      </c>
      <c r="T61" s="1579">
        <v>271</v>
      </c>
      <c r="U61" s="1586">
        <v>114</v>
      </c>
      <c r="V61" s="2547">
        <f t="shared" si="5"/>
        <v>0.42066420664206644</v>
      </c>
      <c r="W61" s="1587">
        <v>236</v>
      </c>
      <c r="X61" s="1586">
        <v>48</v>
      </c>
      <c r="Y61" s="2541">
        <f t="shared" si="6"/>
        <v>0.20338983050847459</v>
      </c>
      <c r="Z61" s="1579">
        <v>264</v>
      </c>
      <c r="AA61" s="1586">
        <v>99</v>
      </c>
      <c r="AB61" s="2541">
        <f t="shared" si="7"/>
        <v>0.375</v>
      </c>
    </row>
    <row r="62" spans="1:28">
      <c r="A62" s="1570" t="s">
        <v>147</v>
      </c>
      <c r="B62" s="4081"/>
      <c r="C62" s="4077"/>
      <c r="D62" s="1588">
        <v>11</v>
      </c>
      <c r="E62" s="1572">
        <v>196</v>
      </c>
      <c r="F62" s="1573">
        <v>24</v>
      </c>
      <c r="G62" s="2541">
        <f t="shared" si="2"/>
        <v>0.12244897959183673</v>
      </c>
      <c r="H62" s="1574">
        <v>240</v>
      </c>
      <c r="I62" s="1573">
        <v>86</v>
      </c>
      <c r="J62" s="2547">
        <f t="shared" si="3"/>
        <v>0.35833333333333334</v>
      </c>
      <c r="K62" s="1572">
        <v>192</v>
      </c>
      <c r="L62" s="1573">
        <v>32</v>
      </c>
      <c r="M62" s="2541">
        <f t="shared" si="9"/>
        <v>0.16666666666666666</v>
      </c>
      <c r="N62" s="1577">
        <v>214</v>
      </c>
      <c r="O62" s="1577">
        <v>64</v>
      </c>
      <c r="P62" s="2547">
        <f t="shared" si="8"/>
        <v>0.29906542056074764</v>
      </c>
      <c r="Q62" s="1587">
        <v>199</v>
      </c>
      <c r="R62" s="1577">
        <v>20</v>
      </c>
      <c r="S62" s="2541">
        <f t="shared" si="4"/>
        <v>0.10050251256281408</v>
      </c>
      <c r="T62" s="1579">
        <v>249</v>
      </c>
      <c r="U62" s="1579">
        <v>84</v>
      </c>
      <c r="V62" s="2547">
        <f t="shared" si="5"/>
        <v>0.33734939759036142</v>
      </c>
      <c r="W62" s="1587">
        <v>189</v>
      </c>
      <c r="X62" s="1577">
        <v>30</v>
      </c>
      <c r="Y62" s="2541">
        <f t="shared" si="6"/>
        <v>0.15873015873015872</v>
      </c>
      <c r="Z62" s="1579">
        <v>235</v>
      </c>
      <c r="AA62" s="1579">
        <v>80</v>
      </c>
      <c r="AB62" s="2541">
        <f t="shared" si="7"/>
        <v>0.34042553191489361</v>
      </c>
    </row>
    <row r="63" spans="1:28">
      <c r="A63" s="1560" t="s">
        <v>147</v>
      </c>
      <c r="B63" s="4081"/>
      <c r="C63" s="4079" t="s">
        <v>1436</v>
      </c>
      <c r="D63" s="1561">
        <v>3</v>
      </c>
      <c r="E63" s="1562">
        <v>157</v>
      </c>
      <c r="F63" s="1584">
        <v>86</v>
      </c>
      <c r="G63" s="2540">
        <f t="shared" si="2"/>
        <v>0.54777070063694266</v>
      </c>
      <c r="H63" s="1564">
        <v>402</v>
      </c>
      <c r="I63" s="1584">
        <v>269</v>
      </c>
      <c r="J63" s="2546">
        <f t="shared" si="3"/>
        <v>0.6691542288557214</v>
      </c>
      <c r="K63" s="1562">
        <v>154</v>
      </c>
      <c r="L63" s="1584">
        <v>84</v>
      </c>
      <c r="M63" s="2540">
        <f t="shared" si="9"/>
        <v>0.54545454545454541</v>
      </c>
      <c r="N63" s="1567">
        <v>433</v>
      </c>
      <c r="O63" s="1584">
        <v>302</v>
      </c>
      <c r="P63" s="2546">
        <f t="shared" si="8"/>
        <v>0.69745958429561206</v>
      </c>
      <c r="Q63" s="1585">
        <v>134</v>
      </c>
      <c r="R63" s="1584">
        <v>73</v>
      </c>
      <c r="S63" s="2540">
        <f t="shared" si="4"/>
        <v>0.54477611940298509</v>
      </c>
      <c r="T63" s="1569">
        <v>449</v>
      </c>
      <c r="U63" s="1584">
        <v>335</v>
      </c>
      <c r="V63" s="2546">
        <f t="shared" si="5"/>
        <v>0.74610244988864138</v>
      </c>
      <c r="W63" s="1585">
        <v>163</v>
      </c>
      <c r="X63" s="1584">
        <v>88</v>
      </c>
      <c r="Y63" s="2540">
        <f t="shared" si="6"/>
        <v>0.53987730061349692</v>
      </c>
      <c r="Z63" s="1569">
        <v>353</v>
      </c>
      <c r="AA63" s="1584">
        <v>248</v>
      </c>
      <c r="AB63" s="2540">
        <f t="shared" si="7"/>
        <v>0.7025495750708215</v>
      </c>
    </row>
    <row r="64" spans="1:28">
      <c r="A64" s="1560" t="s">
        <v>147</v>
      </c>
      <c r="B64" s="4081"/>
      <c r="C64" s="4073"/>
      <c r="D64" s="1583">
        <v>4</v>
      </c>
      <c r="E64" s="1562">
        <v>162</v>
      </c>
      <c r="F64" s="1584">
        <v>70</v>
      </c>
      <c r="G64" s="2540">
        <f t="shared" si="2"/>
        <v>0.43209876543209874</v>
      </c>
      <c r="H64" s="1564">
        <v>366</v>
      </c>
      <c r="I64" s="1584">
        <v>233</v>
      </c>
      <c r="J64" s="2546">
        <f t="shared" si="3"/>
        <v>0.63661202185792354</v>
      </c>
      <c r="K64" s="1562">
        <v>150</v>
      </c>
      <c r="L64" s="1584">
        <v>49</v>
      </c>
      <c r="M64" s="2540">
        <f t="shared" si="9"/>
        <v>0.32666666666666666</v>
      </c>
      <c r="N64" s="1567">
        <v>367</v>
      </c>
      <c r="O64" s="1584">
        <v>215</v>
      </c>
      <c r="P64" s="2546">
        <f t="shared" si="8"/>
        <v>0.58583106267029972</v>
      </c>
      <c r="Q64" s="1585">
        <v>150</v>
      </c>
      <c r="R64" s="1584">
        <v>54</v>
      </c>
      <c r="S64" s="2540">
        <f t="shared" si="4"/>
        <v>0.36</v>
      </c>
      <c r="T64" s="1569">
        <v>413</v>
      </c>
      <c r="U64" s="1584">
        <v>251</v>
      </c>
      <c r="V64" s="2546">
        <f t="shared" si="5"/>
        <v>0.60774818401937047</v>
      </c>
      <c r="W64" s="1585">
        <v>130</v>
      </c>
      <c r="X64" s="1584">
        <v>35</v>
      </c>
      <c r="Y64" s="2540">
        <f t="shared" si="6"/>
        <v>0.26923076923076922</v>
      </c>
      <c r="Z64" s="1569">
        <v>459</v>
      </c>
      <c r="AA64" s="1584">
        <v>293</v>
      </c>
      <c r="AB64" s="2540">
        <f t="shared" si="7"/>
        <v>0.63834422657952072</v>
      </c>
    </row>
    <row r="65" spans="1:28">
      <c r="A65" s="1560" t="s">
        <v>147</v>
      </c>
      <c r="B65" s="4081"/>
      <c r="C65" s="4073"/>
      <c r="D65" s="1583">
        <v>5</v>
      </c>
      <c r="E65" s="1562">
        <v>194</v>
      </c>
      <c r="F65" s="1584">
        <v>90</v>
      </c>
      <c r="G65" s="2540">
        <f t="shared" si="2"/>
        <v>0.46391752577319589</v>
      </c>
      <c r="H65" s="1564">
        <v>341</v>
      </c>
      <c r="I65" s="1584">
        <v>192</v>
      </c>
      <c r="J65" s="2546">
        <f t="shared" si="3"/>
        <v>0.56304985337243407</v>
      </c>
      <c r="K65" s="1562">
        <v>155</v>
      </c>
      <c r="L65" s="1584">
        <v>48</v>
      </c>
      <c r="M65" s="2540">
        <f t="shared" si="9"/>
        <v>0.30967741935483872</v>
      </c>
      <c r="N65" s="1567">
        <v>349</v>
      </c>
      <c r="O65" s="1584">
        <v>195</v>
      </c>
      <c r="P65" s="2546">
        <f t="shared" si="8"/>
        <v>0.55873925501432664</v>
      </c>
      <c r="Q65" s="1585">
        <v>150</v>
      </c>
      <c r="R65" s="1584">
        <v>47</v>
      </c>
      <c r="S65" s="2540">
        <f t="shared" si="4"/>
        <v>0.31333333333333335</v>
      </c>
      <c r="T65" s="1569">
        <v>348</v>
      </c>
      <c r="U65" s="1584">
        <v>193</v>
      </c>
      <c r="V65" s="2546">
        <f t="shared" si="5"/>
        <v>0.5545977011494253</v>
      </c>
      <c r="W65" s="1585">
        <v>152</v>
      </c>
      <c r="X65" s="1584">
        <v>50</v>
      </c>
      <c r="Y65" s="2540">
        <f t="shared" si="6"/>
        <v>0.32894736842105265</v>
      </c>
      <c r="Z65" s="1569">
        <v>394</v>
      </c>
      <c r="AA65" s="1584">
        <v>211</v>
      </c>
      <c r="AB65" s="2540">
        <f t="shared" si="7"/>
        <v>0.53553299492385786</v>
      </c>
    </row>
    <row r="66" spans="1:28">
      <c r="A66" s="1560" t="s">
        <v>147</v>
      </c>
      <c r="B66" s="4081"/>
      <c r="C66" s="4073"/>
      <c r="D66" s="1583">
        <v>6</v>
      </c>
      <c r="E66" s="1562">
        <v>190</v>
      </c>
      <c r="F66" s="1584">
        <v>69</v>
      </c>
      <c r="G66" s="2540">
        <f t="shared" si="2"/>
        <v>0.36315789473684212</v>
      </c>
      <c r="H66" s="1564">
        <v>328</v>
      </c>
      <c r="I66" s="1584">
        <v>178</v>
      </c>
      <c r="J66" s="2546">
        <f t="shared" si="3"/>
        <v>0.54268292682926833</v>
      </c>
      <c r="K66" s="1562">
        <v>193</v>
      </c>
      <c r="L66" s="1584">
        <v>107</v>
      </c>
      <c r="M66" s="2540">
        <f t="shared" si="9"/>
        <v>0.55440414507772018</v>
      </c>
      <c r="N66" s="1567">
        <v>329</v>
      </c>
      <c r="O66" s="1584">
        <v>202</v>
      </c>
      <c r="P66" s="2546">
        <f t="shared" si="8"/>
        <v>0.61398176291793316</v>
      </c>
      <c r="Q66" s="1585">
        <v>161</v>
      </c>
      <c r="R66" s="1584">
        <v>66</v>
      </c>
      <c r="S66" s="2540">
        <f t="shared" si="4"/>
        <v>0.40993788819875776</v>
      </c>
      <c r="T66" s="1569">
        <v>336</v>
      </c>
      <c r="U66" s="1584">
        <v>212</v>
      </c>
      <c r="V66" s="2546">
        <f t="shared" si="5"/>
        <v>0.63095238095238093</v>
      </c>
      <c r="W66" s="1585">
        <v>150</v>
      </c>
      <c r="X66" s="1584">
        <v>66</v>
      </c>
      <c r="Y66" s="2540">
        <f t="shared" si="6"/>
        <v>0.44</v>
      </c>
      <c r="Z66" s="1569">
        <v>343</v>
      </c>
      <c r="AA66" s="1584">
        <v>198</v>
      </c>
      <c r="AB66" s="2540">
        <f t="shared" si="7"/>
        <v>0.57725947521865895</v>
      </c>
    </row>
    <row r="67" spans="1:28">
      <c r="A67" s="1560" t="s">
        <v>147</v>
      </c>
      <c r="B67" s="4081"/>
      <c r="C67" s="4073"/>
      <c r="D67" s="1583">
        <v>7</v>
      </c>
      <c r="E67" s="1562">
        <v>161</v>
      </c>
      <c r="F67" s="1584">
        <v>54</v>
      </c>
      <c r="G67" s="2540">
        <f t="shared" si="2"/>
        <v>0.33540372670807456</v>
      </c>
      <c r="H67" s="1564">
        <v>255</v>
      </c>
      <c r="I67" s="1584">
        <v>150</v>
      </c>
      <c r="J67" s="2546">
        <f t="shared" si="3"/>
        <v>0.58823529411764708</v>
      </c>
      <c r="K67" s="1562">
        <v>161</v>
      </c>
      <c r="L67" s="1584">
        <v>41</v>
      </c>
      <c r="M67" s="2540">
        <f t="shared" si="9"/>
        <v>0.25465838509316768</v>
      </c>
      <c r="N67" s="1567">
        <v>281</v>
      </c>
      <c r="O67" s="1584">
        <v>140</v>
      </c>
      <c r="P67" s="2546">
        <f t="shared" si="8"/>
        <v>0.49822064056939502</v>
      </c>
      <c r="Q67" s="1585">
        <v>167</v>
      </c>
      <c r="R67" s="1584">
        <v>58</v>
      </c>
      <c r="S67" s="2540">
        <f t="shared" si="4"/>
        <v>0.3473053892215569</v>
      </c>
      <c r="T67" s="1569">
        <v>291</v>
      </c>
      <c r="U67" s="1584">
        <v>158</v>
      </c>
      <c r="V67" s="2546">
        <f t="shared" si="5"/>
        <v>0.54295532646048106</v>
      </c>
      <c r="W67" s="1585">
        <v>138</v>
      </c>
      <c r="X67" s="1584">
        <v>42</v>
      </c>
      <c r="Y67" s="2540">
        <f t="shared" si="6"/>
        <v>0.30434782608695654</v>
      </c>
      <c r="Z67" s="1569">
        <v>279</v>
      </c>
      <c r="AA67" s="1584">
        <v>164</v>
      </c>
      <c r="AB67" s="2540">
        <f t="shared" si="7"/>
        <v>0.58781362007168458</v>
      </c>
    </row>
    <row r="68" spans="1:28">
      <c r="A68" s="1560" t="s">
        <v>147</v>
      </c>
      <c r="B68" s="4081"/>
      <c r="C68" s="4073"/>
      <c r="D68" s="1583">
        <v>8</v>
      </c>
      <c r="E68" s="1562">
        <v>141</v>
      </c>
      <c r="F68" s="1584">
        <v>44</v>
      </c>
      <c r="G68" s="2540">
        <f t="shared" si="2"/>
        <v>0.31205673758865249</v>
      </c>
      <c r="H68" s="1564">
        <v>247</v>
      </c>
      <c r="I68" s="1584">
        <v>132</v>
      </c>
      <c r="J68" s="2546">
        <f t="shared" si="3"/>
        <v>0.53441295546558709</v>
      </c>
      <c r="K68" s="1562">
        <v>164</v>
      </c>
      <c r="L68" s="1584">
        <v>67</v>
      </c>
      <c r="M68" s="2540">
        <f t="shared" si="9"/>
        <v>0.40853658536585363</v>
      </c>
      <c r="N68" s="1567">
        <v>251</v>
      </c>
      <c r="O68" s="1584">
        <v>153</v>
      </c>
      <c r="P68" s="2546">
        <f t="shared" si="8"/>
        <v>0.60956175298804782</v>
      </c>
      <c r="Q68" s="1585">
        <v>155</v>
      </c>
      <c r="R68" s="1584">
        <v>42</v>
      </c>
      <c r="S68" s="2540">
        <f t="shared" si="4"/>
        <v>0.2709677419354839</v>
      </c>
      <c r="T68" s="1569">
        <v>280</v>
      </c>
      <c r="U68" s="1584">
        <v>153</v>
      </c>
      <c r="V68" s="2546">
        <f t="shared" si="5"/>
        <v>0.54642857142857137</v>
      </c>
      <c r="W68" s="1585">
        <v>171</v>
      </c>
      <c r="X68" s="1584">
        <v>57</v>
      </c>
      <c r="Y68" s="2540">
        <f t="shared" si="6"/>
        <v>0.33333333333333331</v>
      </c>
      <c r="Z68" s="1569">
        <v>262</v>
      </c>
      <c r="AA68" s="1584">
        <v>151</v>
      </c>
      <c r="AB68" s="2540">
        <f t="shared" si="7"/>
        <v>0.57633587786259544</v>
      </c>
    </row>
    <row r="69" spans="1:28">
      <c r="A69" s="1560" t="s">
        <v>147</v>
      </c>
      <c r="B69" s="4082"/>
      <c r="C69" s="4074"/>
      <c r="D69" s="1583">
        <v>11</v>
      </c>
      <c r="E69" s="1562">
        <v>110</v>
      </c>
      <c r="F69" s="1563">
        <v>14</v>
      </c>
      <c r="G69" s="2540">
        <f t="shared" si="2"/>
        <v>0.12727272727272726</v>
      </c>
      <c r="H69" s="1564">
        <v>241</v>
      </c>
      <c r="I69" s="1563">
        <v>69</v>
      </c>
      <c r="J69" s="2546">
        <f t="shared" si="3"/>
        <v>0.2863070539419087</v>
      </c>
      <c r="K69" s="1562">
        <v>111</v>
      </c>
      <c r="L69" s="1563">
        <v>15</v>
      </c>
      <c r="M69" s="2540">
        <f t="shared" si="9"/>
        <v>0.13513513513513514</v>
      </c>
      <c r="N69" s="1567">
        <v>232</v>
      </c>
      <c r="O69" s="1569">
        <v>80</v>
      </c>
      <c r="P69" s="2546">
        <f t="shared" si="8"/>
        <v>0.34482758620689657</v>
      </c>
      <c r="Q69" s="1585">
        <v>132</v>
      </c>
      <c r="R69" s="1569">
        <v>26</v>
      </c>
      <c r="S69" s="2540">
        <f t="shared" si="4"/>
        <v>0.19696969696969696</v>
      </c>
      <c r="T69" s="1569">
        <v>220</v>
      </c>
      <c r="U69" s="1569">
        <v>76</v>
      </c>
      <c r="V69" s="2546">
        <f t="shared" si="5"/>
        <v>0.34545454545454546</v>
      </c>
      <c r="W69" s="1585">
        <v>97</v>
      </c>
      <c r="X69" s="1569">
        <v>8</v>
      </c>
      <c r="Y69" s="2540">
        <f t="shared" si="6"/>
        <v>8.247422680412371E-2</v>
      </c>
      <c r="Z69" s="1569">
        <v>195</v>
      </c>
      <c r="AA69" s="1569">
        <v>66</v>
      </c>
      <c r="AB69" s="2540">
        <f t="shared" si="7"/>
        <v>0.33846153846153848</v>
      </c>
    </row>
    <row r="70" spans="1:28">
      <c r="A70" s="1570" t="s">
        <v>126</v>
      </c>
      <c r="B70" s="4080" t="s">
        <v>143</v>
      </c>
      <c r="C70" s="4075" t="s">
        <v>1451</v>
      </c>
      <c r="D70" s="1571">
        <v>3</v>
      </c>
      <c r="E70" s="1572">
        <v>243</v>
      </c>
      <c r="F70" s="1586">
        <v>71</v>
      </c>
      <c r="G70" s="2541">
        <f t="shared" si="2"/>
        <v>0.29218106995884774</v>
      </c>
      <c r="H70" s="1574">
        <v>386</v>
      </c>
      <c r="I70" s="1586">
        <v>187</v>
      </c>
      <c r="J70" s="2547">
        <f t="shared" si="3"/>
        <v>0.4844559585492228</v>
      </c>
      <c r="K70" s="1572">
        <v>268</v>
      </c>
      <c r="L70" s="1586">
        <v>108</v>
      </c>
      <c r="M70" s="2541">
        <f t="shared" si="9"/>
        <v>0.40298507462686567</v>
      </c>
      <c r="N70" s="1577">
        <v>432</v>
      </c>
      <c r="O70" s="1586">
        <v>225</v>
      </c>
      <c r="P70" s="2547">
        <f t="shared" si="8"/>
        <v>0.52083333333333337</v>
      </c>
      <c r="Q70" s="1587">
        <v>254</v>
      </c>
      <c r="R70" s="1586">
        <v>88</v>
      </c>
      <c r="S70" s="2541">
        <f t="shared" si="4"/>
        <v>0.34645669291338582</v>
      </c>
      <c r="T70" s="1579">
        <v>476</v>
      </c>
      <c r="U70" s="1586">
        <v>251</v>
      </c>
      <c r="V70" s="2547">
        <f t="shared" si="5"/>
        <v>0.52731092436974791</v>
      </c>
      <c r="W70" s="1587">
        <v>176</v>
      </c>
      <c r="X70" s="1586">
        <v>62</v>
      </c>
      <c r="Y70" s="2541">
        <f t="shared" si="6"/>
        <v>0.35227272727272729</v>
      </c>
      <c r="Z70" s="1579">
        <v>331</v>
      </c>
      <c r="AA70" s="1586">
        <v>184</v>
      </c>
      <c r="AB70" s="2541">
        <f t="shared" si="7"/>
        <v>0.5558912386706949</v>
      </c>
    </row>
    <row r="71" spans="1:28">
      <c r="A71" s="1570" t="s">
        <v>126</v>
      </c>
      <c r="B71" s="4081"/>
      <c r="C71" s="4076"/>
      <c r="D71" s="1588">
        <v>4</v>
      </c>
      <c r="E71" s="1572">
        <v>274</v>
      </c>
      <c r="F71" s="1586">
        <v>98</v>
      </c>
      <c r="G71" s="2541">
        <f t="shared" si="2"/>
        <v>0.35766423357664234</v>
      </c>
      <c r="H71" s="1574">
        <v>380</v>
      </c>
      <c r="I71" s="1586">
        <v>192</v>
      </c>
      <c r="J71" s="2547">
        <f t="shared" si="3"/>
        <v>0.50526315789473686</v>
      </c>
      <c r="K71" s="1572">
        <v>266</v>
      </c>
      <c r="L71" s="1586">
        <v>82</v>
      </c>
      <c r="M71" s="2541">
        <f t="shared" si="9"/>
        <v>0.30827067669172931</v>
      </c>
      <c r="N71" s="1577">
        <v>396</v>
      </c>
      <c r="O71" s="1586">
        <v>192</v>
      </c>
      <c r="P71" s="2547">
        <f t="shared" si="8"/>
        <v>0.48484848484848486</v>
      </c>
      <c r="Q71" s="1587">
        <v>260</v>
      </c>
      <c r="R71" s="1586">
        <v>82</v>
      </c>
      <c r="S71" s="2541">
        <f t="shared" si="4"/>
        <v>0.31538461538461537</v>
      </c>
      <c r="T71" s="1579">
        <v>426</v>
      </c>
      <c r="U71" s="1586">
        <v>181</v>
      </c>
      <c r="V71" s="2547">
        <f t="shared" si="5"/>
        <v>0.42488262910798125</v>
      </c>
      <c r="W71" s="1587">
        <v>260</v>
      </c>
      <c r="X71" s="1586">
        <v>72</v>
      </c>
      <c r="Y71" s="2541">
        <f t="shared" si="6"/>
        <v>0.27692307692307694</v>
      </c>
      <c r="Z71" s="1579">
        <v>467</v>
      </c>
      <c r="AA71" s="1586">
        <v>226</v>
      </c>
      <c r="AB71" s="2541">
        <f t="shared" si="7"/>
        <v>0.48394004282655245</v>
      </c>
    </row>
    <row r="72" spans="1:28">
      <c r="A72" s="1570" t="s">
        <v>126</v>
      </c>
      <c r="B72" s="4081"/>
      <c r="C72" s="4076"/>
      <c r="D72" s="1588">
        <v>5</v>
      </c>
      <c r="E72" s="1572">
        <v>312</v>
      </c>
      <c r="F72" s="1586">
        <v>69</v>
      </c>
      <c r="G72" s="2541">
        <f t="shared" ref="G72:G111" si="10">F72/E72</f>
        <v>0.22115384615384615</v>
      </c>
      <c r="H72" s="1574">
        <v>316</v>
      </c>
      <c r="I72" s="1586">
        <v>156</v>
      </c>
      <c r="J72" s="2547">
        <f t="shared" ref="J72:J111" si="11">I72/H72</f>
        <v>0.49367088607594939</v>
      </c>
      <c r="K72" s="1572">
        <v>304</v>
      </c>
      <c r="L72" s="1586">
        <v>86</v>
      </c>
      <c r="M72" s="2541">
        <f t="shared" si="9"/>
        <v>0.28289473684210525</v>
      </c>
      <c r="N72" s="1577">
        <v>366</v>
      </c>
      <c r="O72" s="1586">
        <v>175</v>
      </c>
      <c r="P72" s="2547">
        <f t="shared" si="8"/>
        <v>0.47814207650273222</v>
      </c>
      <c r="Q72" s="1587">
        <v>276</v>
      </c>
      <c r="R72" s="1586">
        <v>77</v>
      </c>
      <c r="S72" s="2541">
        <f t="shared" ref="S72:S111" si="12">R72/Q72</f>
        <v>0.27898550724637683</v>
      </c>
      <c r="T72" s="1579">
        <v>405</v>
      </c>
      <c r="U72" s="1586">
        <v>188</v>
      </c>
      <c r="V72" s="2547">
        <f t="shared" ref="V72:V111" si="13">U72/T72</f>
        <v>0.46419753086419752</v>
      </c>
      <c r="W72" s="1587">
        <v>245</v>
      </c>
      <c r="X72" s="1586">
        <v>71</v>
      </c>
      <c r="Y72" s="2541">
        <f t="shared" ref="Y72:Y111" si="14">X72/W72</f>
        <v>0.28979591836734692</v>
      </c>
      <c r="Z72" s="1579">
        <v>433</v>
      </c>
      <c r="AA72" s="1586">
        <v>179</v>
      </c>
      <c r="AB72" s="2541">
        <f t="shared" ref="AB72:AB111" si="15">AA72/Z72</f>
        <v>0.41339491916859122</v>
      </c>
    </row>
    <row r="73" spans="1:28">
      <c r="A73" s="1570" t="s">
        <v>126</v>
      </c>
      <c r="B73" s="4081"/>
      <c r="C73" s="4076"/>
      <c r="D73" s="1588">
        <v>6</v>
      </c>
      <c r="E73" s="1572">
        <v>286</v>
      </c>
      <c r="F73" s="1586">
        <v>58</v>
      </c>
      <c r="G73" s="2541">
        <f t="shared" si="10"/>
        <v>0.20279720279720279</v>
      </c>
      <c r="H73" s="1574">
        <v>323</v>
      </c>
      <c r="I73" s="1586">
        <v>145</v>
      </c>
      <c r="J73" s="2547">
        <f t="shared" si="11"/>
        <v>0.44891640866873067</v>
      </c>
      <c r="K73" s="1572">
        <v>280</v>
      </c>
      <c r="L73" s="1586">
        <v>57</v>
      </c>
      <c r="M73" s="2541">
        <f t="shared" si="9"/>
        <v>0.20357142857142857</v>
      </c>
      <c r="N73" s="1577">
        <v>321</v>
      </c>
      <c r="O73" s="1586">
        <v>164</v>
      </c>
      <c r="P73" s="2547">
        <f t="shared" si="8"/>
        <v>0.5109034267912772</v>
      </c>
      <c r="Q73" s="1587">
        <v>274</v>
      </c>
      <c r="R73" s="1586">
        <v>70</v>
      </c>
      <c r="S73" s="2541">
        <f t="shared" si="12"/>
        <v>0.25547445255474455</v>
      </c>
      <c r="T73" s="1579">
        <v>381</v>
      </c>
      <c r="U73" s="1586">
        <v>183</v>
      </c>
      <c r="V73" s="2547">
        <f t="shared" si="13"/>
        <v>0.48031496062992124</v>
      </c>
      <c r="W73" s="1587">
        <v>232</v>
      </c>
      <c r="X73" s="1586">
        <v>68</v>
      </c>
      <c r="Y73" s="2541">
        <f t="shared" si="14"/>
        <v>0.29310344827586204</v>
      </c>
      <c r="Z73" s="1579">
        <v>409</v>
      </c>
      <c r="AA73" s="1586">
        <v>185</v>
      </c>
      <c r="AB73" s="2541">
        <f t="shared" si="15"/>
        <v>0.45232273838630804</v>
      </c>
    </row>
    <row r="74" spans="1:28">
      <c r="A74" s="1570" t="s">
        <v>126</v>
      </c>
      <c r="B74" s="4081"/>
      <c r="C74" s="4076"/>
      <c r="D74" s="1588">
        <v>7</v>
      </c>
      <c r="E74" s="1572">
        <v>289</v>
      </c>
      <c r="F74" s="1586">
        <v>97</v>
      </c>
      <c r="G74" s="2541">
        <f t="shared" si="10"/>
        <v>0.33564013840830448</v>
      </c>
      <c r="H74" s="1574">
        <v>349</v>
      </c>
      <c r="I74" s="1586">
        <v>200</v>
      </c>
      <c r="J74" s="2547">
        <f t="shared" si="11"/>
        <v>0.57306590257879653</v>
      </c>
      <c r="K74" s="1572">
        <v>282</v>
      </c>
      <c r="L74" s="1586">
        <v>59</v>
      </c>
      <c r="M74" s="2541">
        <f t="shared" si="9"/>
        <v>0.20921985815602837</v>
      </c>
      <c r="N74" s="1577">
        <v>329</v>
      </c>
      <c r="O74" s="1586">
        <v>165</v>
      </c>
      <c r="P74" s="2547">
        <f t="shared" si="8"/>
        <v>0.50151975683890582</v>
      </c>
      <c r="Q74" s="1587">
        <v>283</v>
      </c>
      <c r="R74" s="1586">
        <v>39</v>
      </c>
      <c r="S74" s="2541">
        <f t="shared" si="12"/>
        <v>0.13780918727915195</v>
      </c>
      <c r="T74" s="1579">
        <v>343</v>
      </c>
      <c r="U74" s="1586">
        <v>159</v>
      </c>
      <c r="V74" s="2547">
        <f t="shared" si="13"/>
        <v>0.46355685131195334</v>
      </c>
      <c r="W74" s="1587">
        <v>264</v>
      </c>
      <c r="X74" s="1586">
        <v>74</v>
      </c>
      <c r="Y74" s="2541">
        <f t="shared" si="14"/>
        <v>0.28030303030303028</v>
      </c>
      <c r="Z74" s="1579">
        <v>399</v>
      </c>
      <c r="AA74" s="1586">
        <v>181</v>
      </c>
      <c r="AB74" s="2541">
        <f t="shared" si="15"/>
        <v>0.45363408521303256</v>
      </c>
    </row>
    <row r="75" spans="1:28">
      <c r="A75" s="1570" t="s">
        <v>126</v>
      </c>
      <c r="B75" s="4081"/>
      <c r="C75" s="4076"/>
      <c r="D75" s="1588">
        <v>8</v>
      </c>
      <c r="E75" s="1572">
        <v>240</v>
      </c>
      <c r="F75" s="1586">
        <v>67</v>
      </c>
      <c r="G75" s="2541">
        <f t="shared" si="10"/>
        <v>0.27916666666666667</v>
      </c>
      <c r="H75" s="1574">
        <v>343</v>
      </c>
      <c r="I75" s="1586">
        <v>184</v>
      </c>
      <c r="J75" s="2547">
        <f t="shared" si="11"/>
        <v>0.53644314868804666</v>
      </c>
      <c r="K75" s="1572">
        <v>286</v>
      </c>
      <c r="L75" s="1586">
        <v>75</v>
      </c>
      <c r="M75" s="2541">
        <f t="shared" si="9"/>
        <v>0.26223776223776224</v>
      </c>
      <c r="N75" s="1577">
        <v>361</v>
      </c>
      <c r="O75" s="1586">
        <v>192</v>
      </c>
      <c r="P75" s="2547">
        <f t="shared" si="8"/>
        <v>0.53185595567867039</v>
      </c>
      <c r="Q75" s="1587">
        <v>287</v>
      </c>
      <c r="R75" s="1586">
        <v>56</v>
      </c>
      <c r="S75" s="2541">
        <f t="shared" si="12"/>
        <v>0.1951219512195122</v>
      </c>
      <c r="T75" s="1579">
        <v>350</v>
      </c>
      <c r="U75" s="1586">
        <v>172</v>
      </c>
      <c r="V75" s="2547">
        <f t="shared" si="13"/>
        <v>0.49142857142857144</v>
      </c>
      <c r="W75" s="1587">
        <v>263</v>
      </c>
      <c r="X75" s="1586">
        <v>53</v>
      </c>
      <c r="Y75" s="2541">
        <f t="shared" si="14"/>
        <v>0.20152091254752852</v>
      </c>
      <c r="Z75" s="1579">
        <v>339</v>
      </c>
      <c r="AA75" s="1586">
        <v>173</v>
      </c>
      <c r="AB75" s="2541">
        <f t="shared" si="15"/>
        <v>0.51032448377581119</v>
      </c>
    </row>
    <row r="76" spans="1:28">
      <c r="A76" s="1570" t="s">
        <v>126</v>
      </c>
      <c r="B76" s="4081"/>
      <c r="C76" s="4077"/>
      <c r="D76" s="1588">
        <v>11</v>
      </c>
      <c r="E76" s="1572">
        <v>192</v>
      </c>
      <c r="F76" s="1573">
        <v>18</v>
      </c>
      <c r="G76" s="2541">
        <f t="shared" si="10"/>
        <v>9.375E-2</v>
      </c>
      <c r="H76" s="1574">
        <v>349</v>
      </c>
      <c r="I76" s="1573">
        <v>124</v>
      </c>
      <c r="J76" s="2547">
        <f t="shared" si="11"/>
        <v>0.35530085959885388</v>
      </c>
      <c r="K76" s="1572">
        <v>186</v>
      </c>
      <c r="L76" s="1573">
        <v>28</v>
      </c>
      <c r="M76" s="2541">
        <f t="shared" si="9"/>
        <v>0.15053763440860216</v>
      </c>
      <c r="N76" s="1577">
        <v>318</v>
      </c>
      <c r="O76" s="1577">
        <v>106</v>
      </c>
      <c r="P76" s="2547">
        <f t="shared" si="8"/>
        <v>0.33333333333333331</v>
      </c>
      <c r="Q76" s="1587">
        <v>213</v>
      </c>
      <c r="R76" s="1577">
        <v>41</v>
      </c>
      <c r="S76" s="2541">
        <f t="shared" si="12"/>
        <v>0.19248826291079812</v>
      </c>
      <c r="T76" s="1579">
        <v>289</v>
      </c>
      <c r="U76" s="1579">
        <v>120</v>
      </c>
      <c r="V76" s="2547">
        <f t="shared" si="13"/>
        <v>0.41522491349480967</v>
      </c>
      <c r="W76" s="1587">
        <v>169</v>
      </c>
      <c r="X76" s="1577">
        <v>25</v>
      </c>
      <c r="Y76" s="2541">
        <f t="shared" si="14"/>
        <v>0.14792899408284024</v>
      </c>
      <c r="Z76" s="1579">
        <v>321</v>
      </c>
      <c r="AA76" s="1579">
        <v>122</v>
      </c>
      <c r="AB76" s="2541">
        <f t="shared" si="15"/>
        <v>0.38006230529595014</v>
      </c>
    </row>
    <row r="77" spans="1:28">
      <c r="A77" s="1560" t="s">
        <v>126</v>
      </c>
      <c r="B77" s="4081"/>
      <c r="C77" s="4079" t="s">
        <v>1465</v>
      </c>
      <c r="D77" s="1561">
        <v>3</v>
      </c>
      <c r="E77" s="1562">
        <v>316</v>
      </c>
      <c r="F77" s="1584">
        <v>102</v>
      </c>
      <c r="G77" s="2540">
        <f t="shared" si="10"/>
        <v>0.32278481012658228</v>
      </c>
      <c r="H77" s="1564">
        <v>524</v>
      </c>
      <c r="I77" s="1584">
        <v>231</v>
      </c>
      <c r="J77" s="2546">
        <f t="shared" si="11"/>
        <v>0.44083969465648853</v>
      </c>
      <c r="K77" s="1562">
        <v>300</v>
      </c>
      <c r="L77" s="1584">
        <v>111</v>
      </c>
      <c r="M77" s="2540">
        <f t="shared" si="9"/>
        <v>0.37</v>
      </c>
      <c r="N77" s="1567">
        <v>575</v>
      </c>
      <c r="O77" s="1584">
        <v>269</v>
      </c>
      <c r="P77" s="2546">
        <f t="shared" ref="P77:P111" si="16">O77/N77</f>
        <v>0.46782608695652173</v>
      </c>
      <c r="Q77" s="1585">
        <v>307</v>
      </c>
      <c r="R77" s="1584">
        <v>117</v>
      </c>
      <c r="S77" s="2540">
        <f t="shared" si="12"/>
        <v>0.38110749185667753</v>
      </c>
      <c r="T77" s="1569">
        <v>674</v>
      </c>
      <c r="U77" s="1584">
        <v>307</v>
      </c>
      <c r="V77" s="2546">
        <f t="shared" si="13"/>
        <v>0.45548961424332346</v>
      </c>
      <c r="W77" s="1585">
        <v>271</v>
      </c>
      <c r="X77" s="1584">
        <v>98</v>
      </c>
      <c r="Y77" s="2540">
        <f t="shared" si="14"/>
        <v>0.36162361623616235</v>
      </c>
      <c r="Z77" s="1569">
        <v>518</v>
      </c>
      <c r="AA77" s="1584">
        <v>209</v>
      </c>
      <c r="AB77" s="2540">
        <f t="shared" si="15"/>
        <v>0.4034749034749035</v>
      </c>
    </row>
    <row r="78" spans="1:28">
      <c r="A78" s="1560" t="s">
        <v>126</v>
      </c>
      <c r="B78" s="4081"/>
      <c r="C78" s="4073"/>
      <c r="D78" s="1583">
        <v>4</v>
      </c>
      <c r="E78" s="1562">
        <v>372</v>
      </c>
      <c r="F78" s="1584">
        <v>142</v>
      </c>
      <c r="G78" s="2540">
        <f t="shared" si="10"/>
        <v>0.38172043010752688</v>
      </c>
      <c r="H78" s="1564">
        <v>496</v>
      </c>
      <c r="I78" s="1584">
        <v>229</v>
      </c>
      <c r="J78" s="2546">
        <f t="shared" si="11"/>
        <v>0.46169354838709675</v>
      </c>
      <c r="K78" s="1562">
        <v>316</v>
      </c>
      <c r="L78" s="1584">
        <v>105</v>
      </c>
      <c r="M78" s="2540">
        <f t="shared" ref="M78:M111" si="17">L78/K78</f>
        <v>0.33227848101265822</v>
      </c>
      <c r="N78" s="1567">
        <v>524</v>
      </c>
      <c r="O78" s="1584">
        <v>223</v>
      </c>
      <c r="P78" s="2546">
        <f t="shared" si="16"/>
        <v>0.42557251908396948</v>
      </c>
      <c r="Q78" s="1585">
        <v>303</v>
      </c>
      <c r="R78" s="1584">
        <v>92</v>
      </c>
      <c r="S78" s="2540">
        <f t="shared" si="12"/>
        <v>0.30363036303630364</v>
      </c>
      <c r="T78" s="1569">
        <v>580</v>
      </c>
      <c r="U78" s="1584">
        <v>226</v>
      </c>
      <c r="V78" s="2546">
        <f t="shared" si="13"/>
        <v>0.3896551724137931</v>
      </c>
      <c r="W78" s="1585">
        <v>310</v>
      </c>
      <c r="X78" s="1584">
        <v>91</v>
      </c>
      <c r="Y78" s="2540">
        <f t="shared" si="14"/>
        <v>0.29354838709677417</v>
      </c>
      <c r="Z78" s="1569">
        <v>681</v>
      </c>
      <c r="AA78" s="1584">
        <v>274</v>
      </c>
      <c r="AB78" s="2540">
        <f t="shared" si="15"/>
        <v>0.4023494860499266</v>
      </c>
    </row>
    <row r="79" spans="1:28">
      <c r="A79" s="1560" t="s">
        <v>126</v>
      </c>
      <c r="B79" s="4081"/>
      <c r="C79" s="4073"/>
      <c r="D79" s="1583">
        <v>5</v>
      </c>
      <c r="E79" s="1562">
        <v>365</v>
      </c>
      <c r="F79" s="1584">
        <v>100</v>
      </c>
      <c r="G79" s="2540">
        <f t="shared" si="10"/>
        <v>0.27397260273972601</v>
      </c>
      <c r="H79" s="1564">
        <v>459</v>
      </c>
      <c r="I79" s="1584">
        <v>206</v>
      </c>
      <c r="J79" s="2546">
        <f t="shared" si="11"/>
        <v>0.44880174291938996</v>
      </c>
      <c r="K79" s="1562">
        <v>385</v>
      </c>
      <c r="L79" s="1584">
        <v>102</v>
      </c>
      <c r="M79" s="2540">
        <f t="shared" si="17"/>
        <v>0.26493506493506491</v>
      </c>
      <c r="N79" s="1567">
        <v>513</v>
      </c>
      <c r="O79" s="1584">
        <v>201</v>
      </c>
      <c r="P79" s="2546">
        <f t="shared" si="16"/>
        <v>0.391812865497076</v>
      </c>
      <c r="Q79" s="1585">
        <v>302</v>
      </c>
      <c r="R79" s="1584">
        <v>67</v>
      </c>
      <c r="S79" s="2540">
        <f t="shared" si="12"/>
        <v>0.22185430463576158</v>
      </c>
      <c r="T79" s="1569">
        <v>526</v>
      </c>
      <c r="U79" s="1584">
        <v>195</v>
      </c>
      <c r="V79" s="2546">
        <f t="shared" si="13"/>
        <v>0.37072243346007605</v>
      </c>
      <c r="W79" s="1585">
        <v>280</v>
      </c>
      <c r="X79" s="1584">
        <v>76</v>
      </c>
      <c r="Y79" s="2540">
        <f t="shared" si="14"/>
        <v>0.27142857142857141</v>
      </c>
      <c r="Z79" s="1569">
        <v>596</v>
      </c>
      <c r="AA79" s="1584">
        <v>225</v>
      </c>
      <c r="AB79" s="2540">
        <f t="shared" si="15"/>
        <v>0.37751677852348992</v>
      </c>
    </row>
    <row r="80" spans="1:28">
      <c r="A80" s="1560" t="s">
        <v>126</v>
      </c>
      <c r="B80" s="4081"/>
      <c r="C80" s="4073"/>
      <c r="D80" s="1583">
        <v>6</v>
      </c>
      <c r="E80" s="1562">
        <v>373</v>
      </c>
      <c r="F80" s="1584">
        <v>67</v>
      </c>
      <c r="G80" s="2540">
        <f t="shared" si="10"/>
        <v>0.17962466487935658</v>
      </c>
      <c r="H80" s="1564">
        <v>491</v>
      </c>
      <c r="I80" s="1584">
        <v>142</v>
      </c>
      <c r="J80" s="2546">
        <f t="shared" si="11"/>
        <v>0.28920570264765783</v>
      </c>
      <c r="K80" s="1562">
        <v>355</v>
      </c>
      <c r="L80" s="1584">
        <v>90</v>
      </c>
      <c r="M80" s="2540">
        <f t="shared" si="17"/>
        <v>0.25352112676056338</v>
      </c>
      <c r="N80" s="1567">
        <v>450</v>
      </c>
      <c r="O80" s="1584">
        <v>156</v>
      </c>
      <c r="P80" s="2546">
        <f t="shared" si="16"/>
        <v>0.34666666666666668</v>
      </c>
      <c r="Q80" s="1585">
        <v>375</v>
      </c>
      <c r="R80" s="1584">
        <v>87</v>
      </c>
      <c r="S80" s="2540">
        <f t="shared" si="12"/>
        <v>0.23200000000000001</v>
      </c>
      <c r="T80" s="1569">
        <v>510</v>
      </c>
      <c r="U80" s="1584">
        <v>189</v>
      </c>
      <c r="V80" s="2546">
        <f t="shared" si="13"/>
        <v>0.37058823529411766</v>
      </c>
      <c r="W80" s="1585">
        <v>312</v>
      </c>
      <c r="X80" s="1584">
        <v>71</v>
      </c>
      <c r="Y80" s="2540">
        <f t="shared" si="14"/>
        <v>0.22756410256410256</v>
      </c>
      <c r="Z80" s="1569">
        <v>532</v>
      </c>
      <c r="AA80" s="1584">
        <v>184</v>
      </c>
      <c r="AB80" s="2540">
        <f t="shared" si="15"/>
        <v>0.34586466165413532</v>
      </c>
    </row>
    <row r="81" spans="1:28">
      <c r="A81" s="1560" t="s">
        <v>126</v>
      </c>
      <c r="B81" s="4081"/>
      <c r="C81" s="4073"/>
      <c r="D81" s="1583">
        <v>7</v>
      </c>
      <c r="E81" s="1562">
        <v>308</v>
      </c>
      <c r="F81" s="1584">
        <v>59</v>
      </c>
      <c r="G81" s="2540">
        <f t="shared" si="10"/>
        <v>0.19155844155844157</v>
      </c>
      <c r="H81" s="1564">
        <v>464</v>
      </c>
      <c r="I81" s="1584">
        <v>159</v>
      </c>
      <c r="J81" s="2546">
        <f t="shared" si="11"/>
        <v>0.34267241379310343</v>
      </c>
      <c r="K81" s="1562">
        <v>355</v>
      </c>
      <c r="L81" s="1584">
        <v>75</v>
      </c>
      <c r="M81" s="2540">
        <f t="shared" si="17"/>
        <v>0.21126760563380281</v>
      </c>
      <c r="N81" s="1567">
        <v>491</v>
      </c>
      <c r="O81" s="1584">
        <v>149</v>
      </c>
      <c r="P81" s="2546">
        <f t="shared" si="16"/>
        <v>0.30346232179226068</v>
      </c>
      <c r="Q81" s="1585">
        <v>345</v>
      </c>
      <c r="R81" s="1584">
        <v>87</v>
      </c>
      <c r="S81" s="2540">
        <f t="shared" si="12"/>
        <v>0.25217391304347825</v>
      </c>
      <c r="T81" s="1569">
        <v>469</v>
      </c>
      <c r="U81" s="1584">
        <v>176</v>
      </c>
      <c r="V81" s="2546">
        <f t="shared" si="13"/>
        <v>0.37526652452025588</v>
      </c>
      <c r="W81" s="1585">
        <v>361</v>
      </c>
      <c r="X81" s="1584">
        <v>69</v>
      </c>
      <c r="Y81" s="2540">
        <f t="shared" si="14"/>
        <v>0.19113573407202217</v>
      </c>
      <c r="Z81" s="1569">
        <v>531</v>
      </c>
      <c r="AA81" s="1584">
        <v>195</v>
      </c>
      <c r="AB81" s="2540">
        <f t="shared" si="15"/>
        <v>0.3672316384180791</v>
      </c>
    </row>
    <row r="82" spans="1:28">
      <c r="A82" s="1560" t="s">
        <v>126</v>
      </c>
      <c r="B82" s="4081"/>
      <c r="C82" s="4073"/>
      <c r="D82" s="1583">
        <v>8</v>
      </c>
      <c r="E82" s="1562">
        <v>296</v>
      </c>
      <c r="F82" s="1584">
        <v>80</v>
      </c>
      <c r="G82" s="2540">
        <f t="shared" si="10"/>
        <v>0.27027027027027029</v>
      </c>
      <c r="H82" s="1564">
        <v>491</v>
      </c>
      <c r="I82" s="1584">
        <v>179</v>
      </c>
      <c r="J82" s="2546">
        <f t="shared" si="11"/>
        <v>0.36456211812627293</v>
      </c>
      <c r="K82" s="1562">
        <v>287</v>
      </c>
      <c r="L82" s="1584">
        <v>58</v>
      </c>
      <c r="M82" s="2540">
        <f t="shared" si="17"/>
        <v>0.20209059233449478</v>
      </c>
      <c r="N82" s="1567">
        <v>460</v>
      </c>
      <c r="O82" s="1584">
        <v>165</v>
      </c>
      <c r="P82" s="2546">
        <f t="shared" si="16"/>
        <v>0.35869565217391303</v>
      </c>
      <c r="Q82" s="1585">
        <v>340</v>
      </c>
      <c r="R82" s="1584">
        <v>77</v>
      </c>
      <c r="S82" s="2540">
        <f t="shared" si="12"/>
        <v>0.22647058823529412</v>
      </c>
      <c r="T82" s="1569">
        <v>474</v>
      </c>
      <c r="U82" s="1584">
        <v>150</v>
      </c>
      <c r="V82" s="2546">
        <f t="shared" si="13"/>
        <v>0.31645569620253167</v>
      </c>
      <c r="W82" s="1585">
        <v>326</v>
      </c>
      <c r="X82" s="1584">
        <v>75</v>
      </c>
      <c r="Y82" s="2540">
        <f t="shared" si="14"/>
        <v>0.23006134969325154</v>
      </c>
      <c r="Z82" s="1569">
        <v>451</v>
      </c>
      <c r="AA82" s="1584">
        <v>172</v>
      </c>
      <c r="AB82" s="2540">
        <f t="shared" si="15"/>
        <v>0.38137472283813745</v>
      </c>
    </row>
    <row r="83" spans="1:28">
      <c r="A83" s="1560" t="s">
        <v>126</v>
      </c>
      <c r="B83" s="4081"/>
      <c r="C83" s="4074"/>
      <c r="D83" s="1583">
        <v>11</v>
      </c>
      <c r="E83" s="1562">
        <v>189</v>
      </c>
      <c r="F83" s="1563">
        <v>23</v>
      </c>
      <c r="G83" s="2540">
        <f t="shared" si="10"/>
        <v>0.12169312169312169</v>
      </c>
      <c r="H83" s="1564">
        <v>344</v>
      </c>
      <c r="I83" s="1563">
        <v>96</v>
      </c>
      <c r="J83" s="2546">
        <f t="shared" si="11"/>
        <v>0.27906976744186046</v>
      </c>
      <c r="K83" s="1562">
        <v>240</v>
      </c>
      <c r="L83" s="1563">
        <v>48</v>
      </c>
      <c r="M83" s="2540">
        <f t="shared" si="17"/>
        <v>0.2</v>
      </c>
      <c r="N83" s="1567">
        <v>370</v>
      </c>
      <c r="O83" s="1569">
        <v>137</v>
      </c>
      <c r="P83" s="2546">
        <f t="shared" si="16"/>
        <v>0.37027027027027026</v>
      </c>
      <c r="Q83" s="1585">
        <v>189</v>
      </c>
      <c r="R83" s="1569">
        <v>43</v>
      </c>
      <c r="S83" s="2540">
        <f t="shared" si="12"/>
        <v>0.2275132275132275</v>
      </c>
      <c r="T83" s="1569">
        <v>372</v>
      </c>
      <c r="U83" s="1569">
        <v>143</v>
      </c>
      <c r="V83" s="2546">
        <f t="shared" si="13"/>
        <v>0.38440860215053763</v>
      </c>
      <c r="W83" s="1585">
        <v>221</v>
      </c>
      <c r="X83" s="1569">
        <v>52</v>
      </c>
      <c r="Y83" s="2540">
        <f t="shared" si="14"/>
        <v>0.23529411764705882</v>
      </c>
      <c r="Z83" s="1569">
        <v>405</v>
      </c>
      <c r="AA83" s="1569">
        <v>133</v>
      </c>
      <c r="AB83" s="2540">
        <f t="shared" si="15"/>
        <v>0.32839506172839505</v>
      </c>
    </row>
    <row r="84" spans="1:28">
      <c r="A84" s="1570" t="s">
        <v>126</v>
      </c>
      <c r="B84" s="4081"/>
      <c r="C84" s="4075" t="s">
        <v>1486</v>
      </c>
      <c r="D84" s="1571">
        <v>3</v>
      </c>
      <c r="E84" s="1572">
        <v>227</v>
      </c>
      <c r="F84" s="1586">
        <v>64</v>
      </c>
      <c r="G84" s="2541">
        <f t="shared" si="10"/>
        <v>0.28193832599118945</v>
      </c>
      <c r="H84" s="1574">
        <v>293</v>
      </c>
      <c r="I84" s="1586">
        <v>130</v>
      </c>
      <c r="J84" s="2547">
        <f t="shared" si="11"/>
        <v>0.44368600682593856</v>
      </c>
      <c r="K84" s="1572">
        <v>242</v>
      </c>
      <c r="L84" s="1586">
        <v>69</v>
      </c>
      <c r="M84" s="2541">
        <f t="shared" si="17"/>
        <v>0.28512396694214875</v>
      </c>
      <c r="N84" s="1577">
        <v>364</v>
      </c>
      <c r="O84" s="1586">
        <v>176</v>
      </c>
      <c r="P84" s="2547">
        <f t="shared" si="16"/>
        <v>0.48351648351648352</v>
      </c>
      <c r="Q84" s="1587">
        <v>252</v>
      </c>
      <c r="R84" s="1586">
        <v>65</v>
      </c>
      <c r="S84" s="2541">
        <f t="shared" si="12"/>
        <v>0.25793650793650796</v>
      </c>
      <c r="T84" s="1579">
        <v>343</v>
      </c>
      <c r="U84" s="1586">
        <v>145</v>
      </c>
      <c r="V84" s="2547">
        <f t="shared" si="13"/>
        <v>0.42274052478134111</v>
      </c>
      <c r="W84" s="1587">
        <v>205</v>
      </c>
      <c r="X84" s="1586">
        <v>48</v>
      </c>
      <c r="Y84" s="2541">
        <f t="shared" si="14"/>
        <v>0.23414634146341465</v>
      </c>
      <c r="Z84" s="1579">
        <v>248</v>
      </c>
      <c r="AA84" s="1586">
        <v>85</v>
      </c>
      <c r="AB84" s="2541">
        <f t="shared" si="15"/>
        <v>0.34274193548387094</v>
      </c>
    </row>
    <row r="85" spans="1:28">
      <c r="A85" s="1570" t="s">
        <v>126</v>
      </c>
      <c r="B85" s="4081"/>
      <c r="C85" s="4076"/>
      <c r="D85" s="1588">
        <v>4</v>
      </c>
      <c r="E85" s="1572">
        <v>244</v>
      </c>
      <c r="F85" s="1586">
        <v>76</v>
      </c>
      <c r="G85" s="2541">
        <f t="shared" si="10"/>
        <v>0.31147540983606559</v>
      </c>
      <c r="H85" s="1574">
        <v>274</v>
      </c>
      <c r="I85" s="1586">
        <v>104</v>
      </c>
      <c r="J85" s="2547">
        <f t="shared" si="11"/>
        <v>0.37956204379562042</v>
      </c>
      <c r="K85" s="1572">
        <v>277</v>
      </c>
      <c r="L85" s="1586">
        <v>61</v>
      </c>
      <c r="M85" s="2541">
        <f t="shared" si="17"/>
        <v>0.22021660649819494</v>
      </c>
      <c r="N85" s="1577">
        <v>307</v>
      </c>
      <c r="O85" s="1586">
        <v>122</v>
      </c>
      <c r="P85" s="2547">
        <f t="shared" si="16"/>
        <v>0.3973941368078176</v>
      </c>
      <c r="Q85" s="1587">
        <v>236</v>
      </c>
      <c r="R85" s="1586">
        <v>46</v>
      </c>
      <c r="S85" s="2541">
        <f t="shared" si="12"/>
        <v>0.19491525423728814</v>
      </c>
      <c r="T85" s="1579">
        <v>371</v>
      </c>
      <c r="U85" s="1586">
        <v>145</v>
      </c>
      <c r="V85" s="2547">
        <f t="shared" si="13"/>
        <v>0.39083557951482478</v>
      </c>
      <c r="W85" s="1587">
        <v>257</v>
      </c>
      <c r="X85" s="1586">
        <v>55</v>
      </c>
      <c r="Y85" s="2541">
        <f t="shared" si="14"/>
        <v>0.2140077821011673</v>
      </c>
      <c r="Z85" s="1579">
        <v>364</v>
      </c>
      <c r="AA85" s="1586">
        <v>126</v>
      </c>
      <c r="AB85" s="2541">
        <f t="shared" si="15"/>
        <v>0.34615384615384615</v>
      </c>
    </row>
    <row r="86" spans="1:28">
      <c r="A86" s="1570" t="s">
        <v>126</v>
      </c>
      <c r="B86" s="4081"/>
      <c r="C86" s="4076"/>
      <c r="D86" s="1588">
        <v>5</v>
      </c>
      <c r="E86" s="1572">
        <v>252</v>
      </c>
      <c r="F86" s="1586">
        <v>56</v>
      </c>
      <c r="G86" s="2541">
        <f t="shared" si="10"/>
        <v>0.22222222222222221</v>
      </c>
      <c r="H86" s="1574">
        <v>257</v>
      </c>
      <c r="I86" s="1586">
        <v>87</v>
      </c>
      <c r="J86" s="2547">
        <f t="shared" si="11"/>
        <v>0.33852140077821014</v>
      </c>
      <c r="K86" s="1572">
        <v>257</v>
      </c>
      <c r="L86" s="1586">
        <v>52</v>
      </c>
      <c r="M86" s="2541">
        <f t="shared" si="17"/>
        <v>0.20233463035019456</v>
      </c>
      <c r="N86" s="1577">
        <v>297</v>
      </c>
      <c r="O86" s="1586">
        <v>116</v>
      </c>
      <c r="P86" s="2547">
        <f t="shared" si="16"/>
        <v>0.39057239057239057</v>
      </c>
      <c r="Q86" s="1587">
        <v>234</v>
      </c>
      <c r="R86" s="1586">
        <v>40</v>
      </c>
      <c r="S86" s="2541">
        <f t="shared" si="12"/>
        <v>0.17094017094017094</v>
      </c>
      <c r="T86" s="1579">
        <v>315</v>
      </c>
      <c r="U86" s="1586">
        <v>117</v>
      </c>
      <c r="V86" s="2547">
        <f t="shared" si="13"/>
        <v>0.37142857142857144</v>
      </c>
      <c r="W86" s="1587">
        <v>206</v>
      </c>
      <c r="X86" s="1586">
        <v>33</v>
      </c>
      <c r="Y86" s="2541">
        <f t="shared" si="14"/>
        <v>0.16019417475728157</v>
      </c>
      <c r="Z86" s="1579">
        <v>363</v>
      </c>
      <c r="AA86" s="1586">
        <v>100</v>
      </c>
      <c r="AB86" s="2541">
        <f t="shared" si="15"/>
        <v>0.27548209366391185</v>
      </c>
    </row>
    <row r="87" spans="1:28">
      <c r="A87" s="1570" t="s">
        <v>126</v>
      </c>
      <c r="B87" s="4081"/>
      <c r="C87" s="4076"/>
      <c r="D87" s="1588">
        <v>6</v>
      </c>
      <c r="E87" s="1572">
        <v>214</v>
      </c>
      <c r="F87" s="1586">
        <v>36</v>
      </c>
      <c r="G87" s="2541">
        <f t="shared" si="10"/>
        <v>0.16822429906542055</v>
      </c>
      <c r="H87" s="1574">
        <v>268</v>
      </c>
      <c r="I87" s="1586">
        <v>82</v>
      </c>
      <c r="J87" s="2547">
        <f t="shared" si="11"/>
        <v>0.30597014925373134</v>
      </c>
      <c r="K87" s="1572">
        <v>241</v>
      </c>
      <c r="L87" s="1586">
        <v>30</v>
      </c>
      <c r="M87" s="2541">
        <f t="shared" si="17"/>
        <v>0.12448132780082988</v>
      </c>
      <c r="N87" s="1577">
        <v>258</v>
      </c>
      <c r="O87" s="1586">
        <v>59</v>
      </c>
      <c r="P87" s="2547">
        <f t="shared" si="16"/>
        <v>0.22868217054263565</v>
      </c>
      <c r="Q87" s="1587">
        <v>236</v>
      </c>
      <c r="R87" s="1586">
        <v>47</v>
      </c>
      <c r="S87" s="2541">
        <f t="shared" si="12"/>
        <v>0.19915254237288135</v>
      </c>
      <c r="T87" s="1579">
        <v>279</v>
      </c>
      <c r="U87" s="1586">
        <v>91</v>
      </c>
      <c r="V87" s="2547">
        <f t="shared" si="13"/>
        <v>0.32616487455197135</v>
      </c>
      <c r="W87" s="1587">
        <v>202</v>
      </c>
      <c r="X87" s="1586">
        <v>32</v>
      </c>
      <c r="Y87" s="2541">
        <f t="shared" si="14"/>
        <v>0.15841584158415842</v>
      </c>
      <c r="Z87" s="1579">
        <v>293</v>
      </c>
      <c r="AA87" s="1586">
        <v>90</v>
      </c>
      <c r="AB87" s="2541">
        <f t="shared" si="15"/>
        <v>0.30716723549488056</v>
      </c>
    </row>
    <row r="88" spans="1:28">
      <c r="A88" s="1570" t="s">
        <v>126</v>
      </c>
      <c r="B88" s="4081"/>
      <c r="C88" s="4076"/>
      <c r="D88" s="1588">
        <v>7</v>
      </c>
      <c r="E88" s="1572">
        <v>213</v>
      </c>
      <c r="F88" s="1586">
        <v>30</v>
      </c>
      <c r="G88" s="2541">
        <f t="shared" si="10"/>
        <v>0.14084507042253522</v>
      </c>
      <c r="H88" s="1574">
        <v>251</v>
      </c>
      <c r="I88" s="1586">
        <v>83</v>
      </c>
      <c r="J88" s="2547">
        <f t="shared" si="11"/>
        <v>0.33067729083665337</v>
      </c>
      <c r="K88" s="1572">
        <v>207</v>
      </c>
      <c r="L88" s="1586">
        <v>28</v>
      </c>
      <c r="M88" s="2541">
        <f t="shared" si="17"/>
        <v>0.13526570048309178</v>
      </c>
      <c r="N88" s="1577">
        <v>271</v>
      </c>
      <c r="O88" s="1586">
        <v>92</v>
      </c>
      <c r="P88" s="2547">
        <f t="shared" si="16"/>
        <v>0.33948339483394835</v>
      </c>
      <c r="Q88" s="1587">
        <v>239</v>
      </c>
      <c r="R88" s="1586">
        <v>27</v>
      </c>
      <c r="S88" s="2541">
        <f t="shared" si="12"/>
        <v>0.11297071129707113</v>
      </c>
      <c r="T88" s="1579">
        <v>268</v>
      </c>
      <c r="U88" s="1586">
        <v>49</v>
      </c>
      <c r="V88" s="2547">
        <f t="shared" si="13"/>
        <v>0.18283582089552239</v>
      </c>
      <c r="W88" s="1587">
        <v>230</v>
      </c>
      <c r="X88" s="1586">
        <v>34</v>
      </c>
      <c r="Y88" s="2541">
        <f t="shared" si="14"/>
        <v>0.14782608695652175</v>
      </c>
      <c r="Z88" s="1579">
        <v>255</v>
      </c>
      <c r="AA88" s="1586">
        <v>67</v>
      </c>
      <c r="AB88" s="2541">
        <f t="shared" si="15"/>
        <v>0.2627450980392157</v>
      </c>
    </row>
    <row r="89" spans="1:28">
      <c r="A89" s="1570" t="s">
        <v>126</v>
      </c>
      <c r="B89" s="4081"/>
      <c r="C89" s="4076"/>
      <c r="D89" s="1588">
        <v>8</v>
      </c>
      <c r="E89" s="1572">
        <v>203</v>
      </c>
      <c r="F89" s="1586">
        <v>35</v>
      </c>
      <c r="G89" s="2541">
        <f t="shared" si="10"/>
        <v>0.17241379310344829</v>
      </c>
      <c r="H89" s="1574">
        <v>246</v>
      </c>
      <c r="I89" s="1586">
        <v>71</v>
      </c>
      <c r="J89" s="2547">
        <f t="shared" si="11"/>
        <v>0.2886178861788618</v>
      </c>
      <c r="K89" s="1572">
        <v>200</v>
      </c>
      <c r="L89" s="1586">
        <v>38</v>
      </c>
      <c r="M89" s="2541">
        <f t="shared" si="17"/>
        <v>0.19</v>
      </c>
      <c r="N89" s="1577">
        <v>242</v>
      </c>
      <c r="O89" s="1586">
        <v>77</v>
      </c>
      <c r="P89" s="2547">
        <f t="shared" si="16"/>
        <v>0.31818181818181818</v>
      </c>
      <c r="Q89" s="1587">
        <v>202</v>
      </c>
      <c r="R89" s="1586">
        <v>28</v>
      </c>
      <c r="S89" s="2541">
        <f t="shared" si="12"/>
        <v>0.13861386138613863</v>
      </c>
      <c r="T89" s="1579">
        <v>268</v>
      </c>
      <c r="U89" s="1586">
        <v>80</v>
      </c>
      <c r="V89" s="2547">
        <f t="shared" si="13"/>
        <v>0.29850746268656714</v>
      </c>
      <c r="W89" s="1587">
        <v>205</v>
      </c>
      <c r="X89" s="1586">
        <v>22</v>
      </c>
      <c r="Y89" s="2541">
        <f t="shared" si="14"/>
        <v>0.10731707317073171</v>
      </c>
      <c r="Z89" s="1579">
        <v>256</v>
      </c>
      <c r="AA89" s="1586">
        <v>56</v>
      </c>
      <c r="AB89" s="2541">
        <f t="shared" si="15"/>
        <v>0.21875</v>
      </c>
    </row>
    <row r="90" spans="1:28">
      <c r="A90" s="1570" t="s">
        <v>126</v>
      </c>
      <c r="B90" s="4082"/>
      <c r="C90" s="4077"/>
      <c r="D90" s="1588">
        <v>11</v>
      </c>
      <c r="E90" s="1572">
        <v>146</v>
      </c>
      <c r="F90" s="1573">
        <v>25</v>
      </c>
      <c r="G90" s="2541">
        <f t="shared" si="10"/>
        <v>0.17123287671232876</v>
      </c>
      <c r="H90" s="1574">
        <v>213</v>
      </c>
      <c r="I90" s="1573">
        <v>56</v>
      </c>
      <c r="J90" s="2547">
        <f t="shared" si="11"/>
        <v>0.26291079812206575</v>
      </c>
      <c r="K90" s="1572">
        <v>147</v>
      </c>
      <c r="L90" s="1573">
        <v>13</v>
      </c>
      <c r="M90" s="2541">
        <f t="shared" si="17"/>
        <v>8.8435374149659865E-2</v>
      </c>
      <c r="N90" s="1577">
        <v>200</v>
      </c>
      <c r="O90" s="1577">
        <v>49</v>
      </c>
      <c r="P90" s="2547">
        <f t="shared" si="16"/>
        <v>0.245</v>
      </c>
      <c r="Q90" s="1587">
        <v>162</v>
      </c>
      <c r="R90" s="1577">
        <v>23</v>
      </c>
      <c r="S90" s="2541">
        <f t="shared" si="12"/>
        <v>0.1419753086419753</v>
      </c>
      <c r="T90" s="1579">
        <v>220</v>
      </c>
      <c r="U90" s="1579">
        <v>65</v>
      </c>
      <c r="V90" s="2547">
        <f t="shared" si="13"/>
        <v>0.29545454545454547</v>
      </c>
      <c r="W90" s="1587">
        <v>151</v>
      </c>
      <c r="X90" s="1577">
        <v>29</v>
      </c>
      <c r="Y90" s="2541">
        <f t="shared" si="14"/>
        <v>0.19205298013245034</v>
      </c>
      <c r="Z90" s="1579">
        <v>208</v>
      </c>
      <c r="AA90" s="1579">
        <v>55</v>
      </c>
      <c r="AB90" s="2541">
        <f t="shared" si="15"/>
        <v>0.26442307692307693</v>
      </c>
    </row>
    <row r="91" spans="1:28">
      <c r="A91" s="1560" t="s">
        <v>144</v>
      </c>
      <c r="B91" s="4078" t="s">
        <v>145</v>
      </c>
      <c r="C91" s="4079" t="s">
        <v>1496</v>
      </c>
      <c r="D91" s="1561">
        <v>3</v>
      </c>
      <c r="E91" s="1562">
        <v>207</v>
      </c>
      <c r="F91" s="1584">
        <v>80</v>
      </c>
      <c r="G91" s="2540">
        <f t="shared" si="10"/>
        <v>0.38647342995169082</v>
      </c>
      <c r="H91" s="1564">
        <v>510</v>
      </c>
      <c r="I91" s="1584">
        <v>273</v>
      </c>
      <c r="J91" s="2546">
        <f t="shared" si="11"/>
        <v>0.53529411764705881</v>
      </c>
      <c r="K91" s="1562">
        <v>226</v>
      </c>
      <c r="L91" s="1584">
        <v>94</v>
      </c>
      <c r="M91" s="2540">
        <f t="shared" si="17"/>
        <v>0.41592920353982299</v>
      </c>
      <c r="N91" s="1567">
        <v>572</v>
      </c>
      <c r="O91" s="1584">
        <v>332</v>
      </c>
      <c r="P91" s="2546">
        <f t="shared" si="16"/>
        <v>0.58041958041958042</v>
      </c>
      <c r="Q91" s="1585">
        <v>211</v>
      </c>
      <c r="R91" s="1584">
        <v>81</v>
      </c>
      <c r="S91" s="2540">
        <f t="shared" si="12"/>
        <v>0.38388625592417064</v>
      </c>
      <c r="T91" s="1569">
        <v>588</v>
      </c>
      <c r="U91" s="1584">
        <v>348</v>
      </c>
      <c r="V91" s="2546">
        <f t="shared" si="13"/>
        <v>0.59183673469387754</v>
      </c>
      <c r="W91" s="1585">
        <v>204</v>
      </c>
      <c r="X91" s="1584">
        <v>76</v>
      </c>
      <c r="Y91" s="2540">
        <f t="shared" si="14"/>
        <v>0.37254901960784315</v>
      </c>
      <c r="Z91" s="1569">
        <v>503</v>
      </c>
      <c r="AA91" s="1584">
        <v>299</v>
      </c>
      <c r="AB91" s="2540">
        <f t="shared" si="15"/>
        <v>0.59443339960238573</v>
      </c>
    </row>
    <row r="92" spans="1:28">
      <c r="A92" s="1560" t="s">
        <v>144</v>
      </c>
      <c r="B92" s="4070"/>
      <c r="C92" s="4073"/>
      <c r="D92" s="1583">
        <v>4</v>
      </c>
      <c r="E92" s="1562">
        <v>254</v>
      </c>
      <c r="F92" s="1584">
        <v>82</v>
      </c>
      <c r="G92" s="2540">
        <f t="shared" si="10"/>
        <v>0.32283464566929132</v>
      </c>
      <c r="H92" s="1564">
        <v>501</v>
      </c>
      <c r="I92" s="1584">
        <v>244</v>
      </c>
      <c r="J92" s="2546">
        <f t="shared" si="11"/>
        <v>0.48702594810379241</v>
      </c>
      <c r="K92" s="1562">
        <v>231</v>
      </c>
      <c r="L92" s="1584">
        <v>77</v>
      </c>
      <c r="M92" s="2540">
        <f t="shared" si="17"/>
        <v>0.33333333333333331</v>
      </c>
      <c r="N92" s="1567">
        <v>519</v>
      </c>
      <c r="O92" s="1584">
        <v>247</v>
      </c>
      <c r="P92" s="2546">
        <f t="shared" si="16"/>
        <v>0.47591522157996147</v>
      </c>
      <c r="Q92" s="1585">
        <v>225</v>
      </c>
      <c r="R92" s="1584">
        <v>61</v>
      </c>
      <c r="S92" s="2540">
        <f t="shared" si="12"/>
        <v>0.27111111111111114</v>
      </c>
      <c r="T92" s="1569">
        <v>564</v>
      </c>
      <c r="U92" s="1584">
        <v>290</v>
      </c>
      <c r="V92" s="2546">
        <f t="shared" si="13"/>
        <v>0.51418439716312059</v>
      </c>
      <c r="W92" s="1585">
        <v>206</v>
      </c>
      <c r="X92" s="1584">
        <v>58</v>
      </c>
      <c r="Y92" s="2540">
        <f t="shared" si="14"/>
        <v>0.28155339805825241</v>
      </c>
      <c r="Z92" s="1569">
        <v>592</v>
      </c>
      <c r="AA92" s="1584">
        <v>297</v>
      </c>
      <c r="AB92" s="2540">
        <f t="shared" si="15"/>
        <v>0.50168918918918914</v>
      </c>
    </row>
    <row r="93" spans="1:28">
      <c r="A93" s="1560" t="s">
        <v>144</v>
      </c>
      <c r="B93" s="4070"/>
      <c r="C93" s="4073"/>
      <c r="D93" s="1583">
        <v>5</v>
      </c>
      <c r="E93" s="1562">
        <v>271</v>
      </c>
      <c r="F93" s="1584">
        <v>79</v>
      </c>
      <c r="G93" s="2540">
        <f t="shared" si="10"/>
        <v>0.29151291512915128</v>
      </c>
      <c r="H93" s="1564">
        <v>486</v>
      </c>
      <c r="I93" s="1584">
        <v>255</v>
      </c>
      <c r="J93" s="2546">
        <f t="shared" si="11"/>
        <v>0.52469135802469136</v>
      </c>
      <c r="K93" s="1562">
        <v>263</v>
      </c>
      <c r="L93" s="1584">
        <v>66</v>
      </c>
      <c r="M93" s="2540">
        <f t="shared" si="17"/>
        <v>0.2509505703422053</v>
      </c>
      <c r="N93" s="1567">
        <v>502</v>
      </c>
      <c r="O93" s="1584">
        <v>201</v>
      </c>
      <c r="P93" s="2546">
        <f t="shared" si="16"/>
        <v>0.40039840637450197</v>
      </c>
      <c r="Q93" s="1585">
        <v>216</v>
      </c>
      <c r="R93" s="1584">
        <v>58</v>
      </c>
      <c r="S93" s="2540">
        <f t="shared" si="12"/>
        <v>0.26851851851851855</v>
      </c>
      <c r="T93" s="1569">
        <v>534</v>
      </c>
      <c r="U93" s="1584">
        <v>225</v>
      </c>
      <c r="V93" s="2546">
        <f t="shared" si="13"/>
        <v>0.42134831460674155</v>
      </c>
      <c r="W93" s="1585">
        <v>205</v>
      </c>
      <c r="X93" s="1584">
        <v>41</v>
      </c>
      <c r="Y93" s="2540">
        <f t="shared" si="14"/>
        <v>0.2</v>
      </c>
      <c r="Z93" s="1569">
        <v>566</v>
      </c>
      <c r="AA93" s="1584">
        <v>235</v>
      </c>
      <c r="AB93" s="2540">
        <f t="shared" si="15"/>
        <v>0.41519434628975266</v>
      </c>
    </row>
    <row r="94" spans="1:28">
      <c r="A94" s="1560" t="s">
        <v>144</v>
      </c>
      <c r="B94" s="4070"/>
      <c r="C94" s="4073"/>
      <c r="D94" s="1583">
        <v>6</v>
      </c>
      <c r="E94" s="1562">
        <v>276</v>
      </c>
      <c r="F94" s="1584">
        <v>74</v>
      </c>
      <c r="G94" s="2540">
        <f t="shared" si="10"/>
        <v>0.26811594202898553</v>
      </c>
      <c r="H94" s="1564">
        <v>467</v>
      </c>
      <c r="I94" s="1584">
        <v>188</v>
      </c>
      <c r="J94" s="2546">
        <f t="shared" si="11"/>
        <v>0.40256959314775159</v>
      </c>
      <c r="K94" s="1562">
        <v>273</v>
      </c>
      <c r="L94" s="1584">
        <v>68</v>
      </c>
      <c r="M94" s="2540">
        <f t="shared" si="17"/>
        <v>0.24908424908424909</v>
      </c>
      <c r="N94" s="1567">
        <v>472</v>
      </c>
      <c r="O94" s="1584">
        <v>205</v>
      </c>
      <c r="P94" s="2546">
        <f t="shared" si="16"/>
        <v>0.43432203389830509</v>
      </c>
      <c r="Q94" s="1585">
        <v>256</v>
      </c>
      <c r="R94" s="1584">
        <v>57</v>
      </c>
      <c r="S94" s="2540">
        <f t="shared" si="12"/>
        <v>0.22265625</v>
      </c>
      <c r="T94" s="1569">
        <v>481</v>
      </c>
      <c r="U94" s="1584">
        <v>199</v>
      </c>
      <c r="V94" s="2546">
        <f t="shared" si="13"/>
        <v>0.41372141372141374</v>
      </c>
      <c r="W94" s="1585">
        <v>207</v>
      </c>
      <c r="X94" s="1584">
        <v>52</v>
      </c>
      <c r="Y94" s="2540">
        <f t="shared" si="14"/>
        <v>0.25120772946859904</v>
      </c>
      <c r="Z94" s="1569">
        <v>520</v>
      </c>
      <c r="AA94" s="1584">
        <v>225</v>
      </c>
      <c r="AB94" s="2540">
        <f t="shared" si="15"/>
        <v>0.43269230769230771</v>
      </c>
    </row>
    <row r="95" spans="1:28">
      <c r="A95" s="1560" t="s">
        <v>144</v>
      </c>
      <c r="B95" s="4070"/>
      <c r="C95" s="4073"/>
      <c r="D95" s="1583">
        <v>7</v>
      </c>
      <c r="E95" s="1562">
        <v>238</v>
      </c>
      <c r="F95" s="1584">
        <v>38</v>
      </c>
      <c r="G95" s="2540">
        <f t="shared" si="10"/>
        <v>0.15966386554621848</v>
      </c>
      <c r="H95" s="1564">
        <v>418</v>
      </c>
      <c r="I95" s="1584">
        <v>174</v>
      </c>
      <c r="J95" s="2546">
        <f t="shared" si="11"/>
        <v>0.41626794258373206</v>
      </c>
      <c r="K95" s="1562">
        <v>259</v>
      </c>
      <c r="L95" s="1584">
        <v>54</v>
      </c>
      <c r="M95" s="2540">
        <f t="shared" si="17"/>
        <v>0.20849420849420849</v>
      </c>
      <c r="N95" s="1567">
        <v>439</v>
      </c>
      <c r="O95" s="1584">
        <v>171</v>
      </c>
      <c r="P95" s="2546">
        <f t="shared" si="16"/>
        <v>0.38952164009111617</v>
      </c>
      <c r="Q95" s="1585">
        <v>245</v>
      </c>
      <c r="R95" s="1584">
        <v>53</v>
      </c>
      <c r="S95" s="2540">
        <f t="shared" si="12"/>
        <v>0.21632653061224491</v>
      </c>
      <c r="T95" s="1569">
        <v>454</v>
      </c>
      <c r="U95" s="1584">
        <v>217</v>
      </c>
      <c r="V95" s="2546">
        <f t="shared" si="13"/>
        <v>0.47797356828193832</v>
      </c>
      <c r="W95" s="1585">
        <v>242</v>
      </c>
      <c r="X95" s="1584">
        <v>54</v>
      </c>
      <c r="Y95" s="2540">
        <f t="shared" si="14"/>
        <v>0.2231404958677686</v>
      </c>
      <c r="Z95" s="1569">
        <v>447</v>
      </c>
      <c r="AA95" s="1584">
        <v>191</v>
      </c>
      <c r="AB95" s="2540">
        <f t="shared" si="15"/>
        <v>0.42729306487695751</v>
      </c>
    </row>
    <row r="96" spans="1:28">
      <c r="A96" s="1560" t="s">
        <v>144</v>
      </c>
      <c r="B96" s="4070"/>
      <c r="C96" s="4073"/>
      <c r="D96" s="1583">
        <v>8</v>
      </c>
      <c r="E96" s="1562">
        <v>203</v>
      </c>
      <c r="F96" s="1584">
        <v>45</v>
      </c>
      <c r="G96" s="2540">
        <f t="shared" si="10"/>
        <v>0.22167487684729065</v>
      </c>
      <c r="H96" s="1564">
        <v>388</v>
      </c>
      <c r="I96" s="1584">
        <v>137</v>
      </c>
      <c r="J96" s="2546">
        <f t="shared" si="11"/>
        <v>0.35309278350515466</v>
      </c>
      <c r="K96" s="1562">
        <v>244</v>
      </c>
      <c r="L96" s="1584">
        <v>46</v>
      </c>
      <c r="M96" s="2540">
        <f t="shared" si="17"/>
        <v>0.18852459016393441</v>
      </c>
      <c r="N96" s="1567">
        <v>431</v>
      </c>
      <c r="O96" s="1584">
        <v>171</v>
      </c>
      <c r="P96" s="2546">
        <f t="shared" si="16"/>
        <v>0.39675174013921116</v>
      </c>
      <c r="Q96" s="1585">
        <v>259</v>
      </c>
      <c r="R96" s="1584">
        <v>37</v>
      </c>
      <c r="S96" s="2540">
        <f t="shared" si="12"/>
        <v>0.14285714285714285</v>
      </c>
      <c r="T96" s="1569">
        <v>428</v>
      </c>
      <c r="U96" s="1584">
        <v>149</v>
      </c>
      <c r="V96" s="2546">
        <f t="shared" si="13"/>
        <v>0.34813084112149534</v>
      </c>
      <c r="W96" s="1585">
        <v>231</v>
      </c>
      <c r="X96" s="1584">
        <v>48</v>
      </c>
      <c r="Y96" s="2540">
        <f t="shared" si="14"/>
        <v>0.20779220779220781</v>
      </c>
      <c r="Z96" s="1569">
        <v>454</v>
      </c>
      <c r="AA96" s="1584">
        <v>196</v>
      </c>
      <c r="AB96" s="2540">
        <f t="shared" si="15"/>
        <v>0.43171806167400884</v>
      </c>
    </row>
    <row r="97" spans="1:28">
      <c r="A97" s="1560" t="s">
        <v>144</v>
      </c>
      <c r="B97" s="4071"/>
      <c r="C97" s="4074"/>
      <c r="D97" s="1583">
        <v>11</v>
      </c>
      <c r="E97" s="1562">
        <v>174</v>
      </c>
      <c r="F97" s="1563">
        <v>17</v>
      </c>
      <c r="G97" s="2540">
        <f t="shared" si="10"/>
        <v>9.7701149425287362E-2</v>
      </c>
      <c r="H97" s="1564">
        <v>392</v>
      </c>
      <c r="I97" s="1563">
        <v>75</v>
      </c>
      <c r="J97" s="2546">
        <f t="shared" si="11"/>
        <v>0.19132653061224489</v>
      </c>
      <c r="K97" s="1562">
        <v>164</v>
      </c>
      <c r="L97" s="1566">
        <v>25</v>
      </c>
      <c r="M97" s="2540">
        <f t="shared" si="17"/>
        <v>0.1524390243902439</v>
      </c>
      <c r="N97" s="1567">
        <v>400</v>
      </c>
      <c r="O97" s="1569">
        <v>109</v>
      </c>
      <c r="P97" s="2546">
        <f t="shared" si="16"/>
        <v>0.27250000000000002</v>
      </c>
      <c r="Q97" s="1585">
        <v>183</v>
      </c>
      <c r="R97" s="1569">
        <v>33</v>
      </c>
      <c r="S97" s="2540">
        <f t="shared" si="12"/>
        <v>0.18032786885245902</v>
      </c>
      <c r="T97" s="1569">
        <v>430</v>
      </c>
      <c r="U97" s="1569">
        <v>127</v>
      </c>
      <c r="V97" s="2546">
        <f t="shared" si="13"/>
        <v>0.29534883720930233</v>
      </c>
      <c r="W97" s="1585">
        <v>186</v>
      </c>
      <c r="X97" s="1569">
        <v>49</v>
      </c>
      <c r="Y97" s="2540">
        <f t="shared" si="14"/>
        <v>0.26344086021505375</v>
      </c>
      <c r="Z97" s="1569">
        <v>410</v>
      </c>
      <c r="AA97" s="1569">
        <v>146</v>
      </c>
      <c r="AB97" s="2540">
        <f t="shared" si="15"/>
        <v>0.35609756097560974</v>
      </c>
    </row>
    <row r="98" spans="1:28">
      <c r="A98" s="1570" t="s">
        <v>114</v>
      </c>
      <c r="B98" s="4080" t="s">
        <v>43</v>
      </c>
      <c r="C98" s="4075" t="s">
        <v>1516</v>
      </c>
      <c r="D98" s="1571">
        <v>3</v>
      </c>
      <c r="E98" s="1572">
        <v>322</v>
      </c>
      <c r="F98" s="1586">
        <v>107</v>
      </c>
      <c r="G98" s="2541">
        <f t="shared" si="10"/>
        <v>0.33229813664596275</v>
      </c>
      <c r="H98" s="1574">
        <v>982</v>
      </c>
      <c r="I98" s="1586">
        <v>524</v>
      </c>
      <c r="J98" s="2547">
        <f t="shared" si="11"/>
        <v>0.53360488798370675</v>
      </c>
      <c r="K98" s="1572">
        <v>358</v>
      </c>
      <c r="L98" s="1586">
        <v>127</v>
      </c>
      <c r="M98" s="2541">
        <f t="shared" si="17"/>
        <v>0.35474860335195529</v>
      </c>
      <c r="N98" s="1577">
        <v>1057</v>
      </c>
      <c r="O98" s="1586">
        <v>606</v>
      </c>
      <c r="P98" s="2547">
        <f t="shared" si="16"/>
        <v>0.57332071901608328</v>
      </c>
      <c r="Q98" s="1587">
        <v>366</v>
      </c>
      <c r="R98" s="1586">
        <v>137</v>
      </c>
      <c r="S98" s="2541">
        <f t="shared" si="12"/>
        <v>0.37431693989071041</v>
      </c>
      <c r="T98" s="1579">
        <v>1047</v>
      </c>
      <c r="U98" s="1586">
        <v>580</v>
      </c>
      <c r="V98" s="2547">
        <f t="shared" si="13"/>
        <v>0.55396370582617005</v>
      </c>
      <c r="W98" s="1587">
        <v>276</v>
      </c>
      <c r="X98" s="1586">
        <v>130</v>
      </c>
      <c r="Y98" s="2541">
        <f t="shared" si="14"/>
        <v>0.47101449275362317</v>
      </c>
      <c r="Z98" s="1579">
        <v>818</v>
      </c>
      <c r="AA98" s="1586">
        <v>483</v>
      </c>
      <c r="AB98" s="2541">
        <f t="shared" si="15"/>
        <v>0.59046454767726164</v>
      </c>
    </row>
    <row r="99" spans="1:28">
      <c r="A99" s="1570" t="s">
        <v>114</v>
      </c>
      <c r="B99" s="4081"/>
      <c r="C99" s="4076"/>
      <c r="D99" s="1588">
        <v>4</v>
      </c>
      <c r="E99" s="1572">
        <v>387</v>
      </c>
      <c r="F99" s="1586">
        <v>162</v>
      </c>
      <c r="G99" s="2541">
        <f t="shared" si="10"/>
        <v>0.41860465116279072</v>
      </c>
      <c r="H99" s="1574">
        <v>924</v>
      </c>
      <c r="I99" s="1586">
        <v>514</v>
      </c>
      <c r="J99" s="2547">
        <f t="shared" si="11"/>
        <v>0.55627705627705626</v>
      </c>
      <c r="K99" s="1572">
        <v>339</v>
      </c>
      <c r="L99" s="1586">
        <v>97</v>
      </c>
      <c r="M99" s="2541">
        <f t="shared" si="17"/>
        <v>0.28613569321533922</v>
      </c>
      <c r="N99" s="1577">
        <v>993</v>
      </c>
      <c r="O99" s="1586">
        <v>478</v>
      </c>
      <c r="P99" s="2547">
        <f t="shared" si="16"/>
        <v>0.4813695871097684</v>
      </c>
      <c r="Q99" s="1587">
        <v>352</v>
      </c>
      <c r="R99" s="1586">
        <v>134</v>
      </c>
      <c r="S99" s="2541">
        <f t="shared" si="12"/>
        <v>0.38068181818181818</v>
      </c>
      <c r="T99" s="1579">
        <v>1074</v>
      </c>
      <c r="U99" s="1586">
        <v>570</v>
      </c>
      <c r="V99" s="2547">
        <f t="shared" si="13"/>
        <v>0.53072625698324027</v>
      </c>
      <c r="W99" s="1587">
        <v>362</v>
      </c>
      <c r="X99" s="1586">
        <v>104</v>
      </c>
      <c r="Y99" s="2541">
        <f t="shared" si="14"/>
        <v>0.287292817679558</v>
      </c>
      <c r="Z99" s="1579">
        <v>1073</v>
      </c>
      <c r="AA99" s="1586">
        <v>556</v>
      </c>
      <c r="AB99" s="2541">
        <f t="shared" si="15"/>
        <v>0.51817334575955265</v>
      </c>
    </row>
    <row r="100" spans="1:28">
      <c r="A100" s="1570" t="s">
        <v>114</v>
      </c>
      <c r="B100" s="4081"/>
      <c r="C100" s="4076"/>
      <c r="D100" s="1588">
        <v>5</v>
      </c>
      <c r="E100" s="1572">
        <v>400</v>
      </c>
      <c r="F100" s="1586">
        <v>133</v>
      </c>
      <c r="G100" s="2541">
        <f t="shared" si="10"/>
        <v>0.33250000000000002</v>
      </c>
      <c r="H100" s="1574">
        <v>907</v>
      </c>
      <c r="I100" s="1586">
        <v>481</v>
      </c>
      <c r="J100" s="2547">
        <f t="shared" si="11"/>
        <v>0.5303197353914002</v>
      </c>
      <c r="K100" s="1572">
        <v>398</v>
      </c>
      <c r="L100" s="1586">
        <v>129</v>
      </c>
      <c r="M100" s="2541">
        <f t="shared" si="17"/>
        <v>0.32412060301507539</v>
      </c>
      <c r="N100" s="1577">
        <v>935</v>
      </c>
      <c r="O100" s="1586">
        <v>469</v>
      </c>
      <c r="P100" s="2547">
        <f t="shared" si="16"/>
        <v>0.50160427807486629</v>
      </c>
      <c r="Q100" s="1587">
        <v>338</v>
      </c>
      <c r="R100" s="1586">
        <v>98</v>
      </c>
      <c r="S100" s="2541">
        <f t="shared" si="12"/>
        <v>0.28994082840236685</v>
      </c>
      <c r="T100" s="1579">
        <v>986</v>
      </c>
      <c r="U100" s="1586">
        <v>440</v>
      </c>
      <c r="V100" s="2547">
        <f t="shared" si="13"/>
        <v>0.44624746450304259</v>
      </c>
      <c r="W100" s="1587">
        <v>317</v>
      </c>
      <c r="X100" s="1586">
        <v>111</v>
      </c>
      <c r="Y100" s="2541">
        <f t="shared" si="14"/>
        <v>0.35015772870662459</v>
      </c>
      <c r="Z100" s="1579">
        <v>1060</v>
      </c>
      <c r="AA100" s="1586">
        <v>543</v>
      </c>
      <c r="AB100" s="2541">
        <f t="shared" si="15"/>
        <v>0.51226415094339628</v>
      </c>
    </row>
    <row r="101" spans="1:28">
      <c r="A101" s="1570" t="s">
        <v>114</v>
      </c>
      <c r="B101" s="4081"/>
      <c r="C101" s="4076"/>
      <c r="D101" s="1588">
        <v>6</v>
      </c>
      <c r="E101" s="1572">
        <v>318</v>
      </c>
      <c r="F101" s="1586">
        <v>33</v>
      </c>
      <c r="G101" s="2541">
        <f t="shared" si="10"/>
        <v>0.10377358490566038</v>
      </c>
      <c r="H101" s="1574">
        <v>897</v>
      </c>
      <c r="I101" s="1586">
        <v>277</v>
      </c>
      <c r="J101" s="2547">
        <f t="shared" si="11"/>
        <v>0.3088071348940914</v>
      </c>
      <c r="K101" s="1572">
        <v>360</v>
      </c>
      <c r="L101" s="1586">
        <v>48</v>
      </c>
      <c r="M101" s="2541">
        <f t="shared" si="17"/>
        <v>0.13333333333333333</v>
      </c>
      <c r="N101" s="1577">
        <v>867</v>
      </c>
      <c r="O101" s="1586">
        <v>281</v>
      </c>
      <c r="P101" s="2547">
        <f t="shared" si="16"/>
        <v>0.32410611303344866</v>
      </c>
      <c r="Q101" s="1587">
        <v>337</v>
      </c>
      <c r="R101" s="1586">
        <v>67</v>
      </c>
      <c r="S101" s="2541">
        <f t="shared" si="12"/>
        <v>0.19881305637982197</v>
      </c>
      <c r="T101" s="1579">
        <v>869</v>
      </c>
      <c r="U101" s="1586">
        <v>315</v>
      </c>
      <c r="V101" s="2547">
        <f t="shared" si="13"/>
        <v>0.36248561565017262</v>
      </c>
      <c r="W101" s="1587">
        <v>262</v>
      </c>
      <c r="X101" s="1586">
        <v>31</v>
      </c>
      <c r="Y101" s="2541">
        <f t="shared" si="14"/>
        <v>0.1183206106870229</v>
      </c>
      <c r="Z101" s="1579">
        <v>894</v>
      </c>
      <c r="AA101" s="1586">
        <v>292</v>
      </c>
      <c r="AB101" s="2541">
        <f t="shared" si="15"/>
        <v>0.32662192393736017</v>
      </c>
    </row>
    <row r="102" spans="1:28">
      <c r="A102" s="1570" t="s">
        <v>114</v>
      </c>
      <c r="B102" s="4081"/>
      <c r="C102" s="4076"/>
      <c r="D102" s="1588">
        <v>7</v>
      </c>
      <c r="E102" s="1572">
        <v>322</v>
      </c>
      <c r="F102" s="1586">
        <v>57</v>
      </c>
      <c r="G102" s="2541">
        <f t="shared" si="10"/>
        <v>0.17701863354037267</v>
      </c>
      <c r="H102" s="1574">
        <v>814</v>
      </c>
      <c r="I102" s="1586">
        <v>306</v>
      </c>
      <c r="J102" s="2547">
        <f t="shared" si="11"/>
        <v>0.37592137592137592</v>
      </c>
      <c r="K102" s="1572">
        <v>328</v>
      </c>
      <c r="L102" s="1586">
        <v>33</v>
      </c>
      <c r="M102" s="2541">
        <f t="shared" si="17"/>
        <v>0.10060975609756098</v>
      </c>
      <c r="N102" s="1577">
        <v>906</v>
      </c>
      <c r="O102" s="1586">
        <v>275</v>
      </c>
      <c r="P102" s="2547">
        <f t="shared" si="16"/>
        <v>0.30353200883002207</v>
      </c>
      <c r="Q102" s="1587">
        <v>365</v>
      </c>
      <c r="R102" s="1586">
        <v>42</v>
      </c>
      <c r="S102" s="2541">
        <f t="shared" si="12"/>
        <v>0.11506849315068493</v>
      </c>
      <c r="T102" s="1579">
        <v>893</v>
      </c>
      <c r="U102" s="1586">
        <v>276</v>
      </c>
      <c r="V102" s="2547">
        <f t="shared" si="13"/>
        <v>0.30907054871220607</v>
      </c>
      <c r="W102" s="1587">
        <v>314</v>
      </c>
      <c r="X102" s="1586">
        <v>52</v>
      </c>
      <c r="Y102" s="2541">
        <f t="shared" si="14"/>
        <v>0.16560509554140126</v>
      </c>
      <c r="Z102" s="1579">
        <v>850</v>
      </c>
      <c r="AA102" s="1586">
        <v>286</v>
      </c>
      <c r="AB102" s="2541">
        <f t="shared" si="15"/>
        <v>0.33647058823529413</v>
      </c>
    </row>
    <row r="103" spans="1:28">
      <c r="A103" s="1570" t="s">
        <v>114</v>
      </c>
      <c r="B103" s="4081"/>
      <c r="C103" s="4076"/>
      <c r="D103" s="1588">
        <v>8</v>
      </c>
      <c r="E103" s="1572">
        <v>268</v>
      </c>
      <c r="F103" s="1586">
        <v>66</v>
      </c>
      <c r="G103" s="2541">
        <f t="shared" si="10"/>
        <v>0.2462686567164179</v>
      </c>
      <c r="H103" s="1574">
        <v>749</v>
      </c>
      <c r="I103" s="1586">
        <v>311</v>
      </c>
      <c r="J103" s="2547">
        <f t="shared" si="11"/>
        <v>0.4152202937249666</v>
      </c>
      <c r="K103" s="1572">
        <v>298</v>
      </c>
      <c r="L103" s="1586">
        <v>49</v>
      </c>
      <c r="M103" s="2541">
        <f t="shared" si="17"/>
        <v>0.16442953020134229</v>
      </c>
      <c r="N103" s="1577">
        <v>801</v>
      </c>
      <c r="O103" s="1586">
        <v>322</v>
      </c>
      <c r="P103" s="2547">
        <f t="shared" si="16"/>
        <v>0.40199750312109861</v>
      </c>
      <c r="Q103" s="1587">
        <v>284</v>
      </c>
      <c r="R103" s="1586">
        <v>33</v>
      </c>
      <c r="S103" s="2541">
        <f t="shared" si="12"/>
        <v>0.11619718309859155</v>
      </c>
      <c r="T103" s="1579">
        <v>851</v>
      </c>
      <c r="U103" s="1586">
        <v>291</v>
      </c>
      <c r="V103" s="2547">
        <f t="shared" si="13"/>
        <v>0.34195064629847238</v>
      </c>
      <c r="W103" s="1587">
        <v>313</v>
      </c>
      <c r="X103" s="1586">
        <v>64</v>
      </c>
      <c r="Y103" s="2541">
        <f t="shared" si="14"/>
        <v>0.20447284345047922</v>
      </c>
      <c r="Z103" s="1579">
        <v>890</v>
      </c>
      <c r="AA103" s="1586">
        <v>382</v>
      </c>
      <c r="AB103" s="2541">
        <f t="shared" si="15"/>
        <v>0.42921348314606744</v>
      </c>
    </row>
    <row r="104" spans="1:28">
      <c r="A104" s="1570" t="s">
        <v>114</v>
      </c>
      <c r="B104" s="4081"/>
      <c r="C104" s="4077"/>
      <c r="D104" s="1588">
        <v>11</v>
      </c>
      <c r="E104" s="1572">
        <v>186</v>
      </c>
      <c r="F104" s="1573">
        <v>21</v>
      </c>
      <c r="G104" s="2541">
        <f t="shared" si="10"/>
        <v>0.11290322580645161</v>
      </c>
      <c r="H104" s="1574">
        <v>698</v>
      </c>
      <c r="I104" s="1573">
        <v>230</v>
      </c>
      <c r="J104" s="2547">
        <f t="shared" si="11"/>
        <v>0.32951289398280803</v>
      </c>
      <c r="K104" s="1572">
        <v>231</v>
      </c>
      <c r="L104" s="1573">
        <v>37</v>
      </c>
      <c r="M104" s="2541">
        <f t="shared" si="17"/>
        <v>0.16017316017316016</v>
      </c>
      <c r="N104" s="1577">
        <v>697</v>
      </c>
      <c r="O104" s="1577">
        <v>222</v>
      </c>
      <c r="P104" s="2547">
        <f t="shared" si="16"/>
        <v>0.31850789096126253</v>
      </c>
      <c r="Q104" s="1587">
        <v>252</v>
      </c>
      <c r="R104" s="1577">
        <v>31</v>
      </c>
      <c r="S104" s="2541">
        <f t="shared" si="12"/>
        <v>0.12301587301587301</v>
      </c>
      <c r="T104" s="1579">
        <v>817</v>
      </c>
      <c r="U104" s="1579">
        <v>280</v>
      </c>
      <c r="V104" s="2547">
        <f t="shared" si="13"/>
        <v>0.34271725826193389</v>
      </c>
      <c r="W104" s="1587">
        <v>195</v>
      </c>
      <c r="X104" s="1577">
        <v>39</v>
      </c>
      <c r="Y104" s="2541">
        <f t="shared" si="14"/>
        <v>0.2</v>
      </c>
      <c r="Z104" s="1579">
        <v>679</v>
      </c>
      <c r="AA104" s="1579">
        <v>231</v>
      </c>
      <c r="AB104" s="2541">
        <f t="shared" si="15"/>
        <v>0.34020618556701032</v>
      </c>
    </row>
    <row r="105" spans="1:28">
      <c r="A105" s="1560" t="s">
        <v>114</v>
      </c>
      <c r="B105" s="4081"/>
      <c r="C105" s="4079" t="s">
        <v>1897</v>
      </c>
      <c r="D105" s="1561">
        <v>3</v>
      </c>
      <c r="E105" s="1562">
        <v>151</v>
      </c>
      <c r="F105" s="1584">
        <v>60</v>
      </c>
      <c r="G105" s="2540">
        <f t="shared" si="10"/>
        <v>0.39735099337748342</v>
      </c>
      <c r="H105" s="1564">
        <v>254</v>
      </c>
      <c r="I105" s="1584">
        <v>121</v>
      </c>
      <c r="J105" s="2546">
        <f t="shared" si="11"/>
        <v>0.4763779527559055</v>
      </c>
      <c r="K105" s="1562">
        <v>154</v>
      </c>
      <c r="L105" s="1584">
        <v>60</v>
      </c>
      <c r="M105" s="2540">
        <f t="shared" si="17"/>
        <v>0.38961038961038963</v>
      </c>
      <c r="N105" s="1567">
        <v>259</v>
      </c>
      <c r="O105" s="1584">
        <v>124</v>
      </c>
      <c r="P105" s="2546">
        <f t="shared" si="16"/>
        <v>0.47876447876447875</v>
      </c>
      <c r="Q105" s="1585">
        <v>165</v>
      </c>
      <c r="R105" s="1584">
        <v>58</v>
      </c>
      <c r="S105" s="2540">
        <f t="shared" si="12"/>
        <v>0.3515151515151515</v>
      </c>
      <c r="T105" s="1569">
        <v>259</v>
      </c>
      <c r="U105" s="1584">
        <v>112</v>
      </c>
      <c r="V105" s="2546">
        <f t="shared" si="13"/>
        <v>0.43243243243243246</v>
      </c>
      <c r="W105" s="1585">
        <v>109</v>
      </c>
      <c r="X105" s="1584">
        <v>37</v>
      </c>
      <c r="Y105" s="2540">
        <f t="shared" si="14"/>
        <v>0.33944954128440369</v>
      </c>
      <c r="Z105" s="1569">
        <v>263</v>
      </c>
      <c r="AA105" s="1584">
        <v>121</v>
      </c>
      <c r="AB105" s="2540">
        <f t="shared" si="15"/>
        <v>0.46007604562737642</v>
      </c>
    </row>
    <row r="106" spans="1:28">
      <c r="A106" s="1560" t="s">
        <v>114</v>
      </c>
      <c r="B106" s="4081"/>
      <c r="C106" s="4073"/>
      <c r="D106" s="1583">
        <v>4</v>
      </c>
      <c r="E106" s="1562">
        <v>155</v>
      </c>
      <c r="F106" s="1584">
        <v>51</v>
      </c>
      <c r="G106" s="2540">
        <f t="shared" si="10"/>
        <v>0.32903225806451614</v>
      </c>
      <c r="H106" s="1564">
        <v>276</v>
      </c>
      <c r="I106" s="1584">
        <v>107</v>
      </c>
      <c r="J106" s="2546">
        <f t="shared" si="11"/>
        <v>0.38768115942028986</v>
      </c>
      <c r="K106" s="1562">
        <v>170</v>
      </c>
      <c r="L106" s="1584">
        <v>51</v>
      </c>
      <c r="M106" s="2540">
        <f t="shared" si="17"/>
        <v>0.3</v>
      </c>
      <c r="N106" s="1567">
        <v>266</v>
      </c>
      <c r="O106" s="1584">
        <v>118</v>
      </c>
      <c r="P106" s="2546">
        <f t="shared" si="16"/>
        <v>0.44360902255639095</v>
      </c>
      <c r="Q106" s="1585">
        <v>161</v>
      </c>
      <c r="R106" s="1584">
        <v>45</v>
      </c>
      <c r="S106" s="2540">
        <f t="shared" si="12"/>
        <v>0.27950310559006208</v>
      </c>
      <c r="T106" s="1569">
        <v>262</v>
      </c>
      <c r="U106" s="1584">
        <v>117</v>
      </c>
      <c r="V106" s="2546">
        <f t="shared" si="13"/>
        <v>0.44656488549618323</v>
      </c>
      <c r="W106" s="1585">
        <v>168</v>
      </c>
      <c r="X106" s="1584">
        <v>53</v>
      </c>
      <c r="Y106" s="2540">
        <f t="shared" si="14"/>
        <v>0.31547619047619047</v>
      </c>
      <c r="Z106" s="1569">
        <v>257</v>
      </c>
      <c r="AA106" s="1584">
        <v>107</v>
      </c>
      <c r="AB106" s="2540">
        <f t="shared" si="15"/>
        <v>0.41634241245136189</v>
      </c>
    </row>
    <row r="107" spans="1:28">
      <c r="A107" s="1560" t="s">
        <v>114</v>
      </c>
      <c r="B107" s="4081"/>
      <c r="C107" s="4073"/>
      <c r="D107" s="1583">
        <v>5</v>
      </c>
      <c r="E107" s="1562">
        <v>141</v>
      </c>
      <c r="F107" s="1584">
        <v>41</v>
      </c>
      <c r="G107" s="2540">
        <f t="shared" si="10"/>
        <v>0.29078014184397161</v>
      </c>
      <c r="H107" s="1564">
        <v>219</v>
      </c>
      <c r="I107" s="1584">
        <v>88</v>
      </c>
      <c r="J107" s="2546">
        <f t="shared" si="11"/>
        <v>0.40182648401826482</v>
      </c>
      <c r="K107" s="1562">
        <v>169</v>
      </c>
      <c r="L107" s="1584">
        <v>50</v>
      </c>
      <c r="M107" s="2540">
        <f t="shared" si="17"/>
        <v>0.29585798816568049</v>
      </c>
      <c r="N107" s="1567">
        <v>273</v>
      </c>
      <c r="O107" s="1584">
        <v>101</v>
      </c>
      <c r="P107" s="2546">
        <f t="shared" si="16"/>
        <v>0.36996336996336998</v>
      </c>
      <c r="Q107" s="1585">
        <v>166</v>
      </c>
      <c r="R107" s="1584">
        <v>35</v>
      </c>
      <c r="S107" s="2540">
        <f t="shared" si="12"/>
        <v>0.21084337349397592</v>
      </c>
      <c r="T107" s="1569">
        <v>262</v>
      </c>
      <c r="U107" s="1584">
        <v>99</v>
      </c>
      <c r="V107" s="2546">
        <f t="shared" si="13"/>
        <v>0.37786259541984735</v>
      </c>
      <c r="W107" s="1585">
        <v>135</v>
      </c>
      <c r="X107" s="1584">
        <v>25</v>
      </c>
      <c r="Y107" s="2540">
        <f t="shared" si="14"/>
        <v>0.18518518518518517</v>
      </c>
      <c r="Z107" s="1569">
        <v>262</v>
      </c>
      <c r="AA107" s="1584">
        <v>92</v>
      </c>
      <c r="AB107" s="2540">
        <f t="shared" si="15"/>
        <v>0.35114503816793891</v>
      </c>
    </row>
    <row r="108" spans="1:28">
      <c r="A108" s="1560" t="s">
        <v>114</v>
      </c>
      <c r="B108" s="4081"/>
      <c r="C108" s="4073"/>
      <c r="D108" s="1583">
        <v>6</v>
      </c>
      <c r="E108" s="1562">
        <v>141</v>
      </c>
      <c r="F108" s="1584">
        <v>41</v>
      </c>
      <c r="G108" s="2540">
        <f t="shared" si="10"/>
        <v>0.29078014184397161</v>
      </c>
      <c r="H108" s="1564">
        <v>248</v>
      </c>
      <c r="I108" s="1584">
        <v>88</v>
      </c>
      <c r="J108" s="2546">
        <f t="shared" si="11"/>
        <v>0.35483870967741937</v>
      </c>
      <c r="K108" s="1562">
        <v>150</v>
      </c>
      <c r="L108" s="1584">
        <v>39</v>
      </c>
      <c r="M108" s="2540">
        <f t="shared" si="17"/>
        <v>0.26</v>
      </c>
      <c r="N108" s="1567">
        <v>223</v>
      </c>
      <c r="O108" s="1584">
        <v>66</v>
      </c>
      <c r="P108" s="2546">
        <f t="shared" si="16"/>
        <v>0.29596412556053814</v>
      </c>
      <c r="Q108" s="1585">
        <v>175</v>
      </c>
      <c r="R108" s="1584">
        <v>41</v>
      </c>
      <c r="S108" s="2540">
        <f t="shared" si="12"/>
        <v>0.23428571428571429</v>
      </c>
      <c r="T108" s="1569">
        <v>275</v>
      </c>
      <c r="U108" s="1584">
        <v>82</v>
      </c>
      <c r="V108" s="2546">
        <f t="shared" si="13"/>
        <v>0.29818181818181816</v>
      </c>
      <c r="W108" s="1585">
        <v>162</v>
      </c>
      <c r="X108" s="1584">
        <v>20</v>
      </c>
      <c r="Y108" s="2540">
        <f t="shared" si="14"/>
        <v>0.12345679012345678</v>
      </c>
      <c r="Z108" s="1569">
        <v>257</v>
      </c>
      <c r="AA108" s="1584">
        <v>75</v>
      </c>
      <c r="AB108" s="2540">
        <f t="shared" si="15"/>
        <v>0.29182879377431908</v>
      </c>
    </row>
    <row r="109" spans="1:28">
      <c r="A109" s="1560" t="s">
        <v>114</v>
      </c>
      <c r="B109" s="4081"/>
      <c r="C109" s="4073"/>
      <c r="D109" s="1583">
        <v>7</v>
      </c>
      <c r="E109" s="1562">
        <v>155</v>
      </c>
      <c r="F109" s="1584">
        <v>32</v>
      </c>
      <c r="G109" s="2540">
        <f t="shared" si="10"/>
        <v>0.20645161290322581</v>
      </c>
      <c r="H109" s="1564">
        <v>215</v>
      </c>
      <c r="I109" s="1584">
        <v>54</v>
      </c>
      <c r="J109" s="2546">
        <f t="shared" si="11"/>
        <v>0.25116279069767444</v>
      </c>
      <c r="K109" s="1562">
        <v>125</v>
      </c>
      <c r="L109" s="1584">
        <v>29</v>
      </c>
      <c r="M109" s="2540">
        <f t="shared" si="17"/>
        <v>0.23200000000000001</v>
      </c>
      <c r="N109" s="1567">
        <v>245</v>
      </c>
      <c r="O109" s="1584">
        <v>81</v>
      </c>
      <c r="P109" s="2546">
        <f t="shared" si="16"/>
        <v>0.33061224489795921</v>
      </c>
      <c r="Q109" s="1585">
        <v>140</v>
      </c>
      <c r="R109" s="1584">
        <v>26</v>
      </c>
      <c r="S109" s="2540">
        <f t="shared" si="12"/>
        <v>0.18571428571428572</v>
      </c>
      <c r="T109" s="1569">
        <v>215</v>
      </c>
      <c r="U109" s="1584">
        <v>68</v>
      </c>
      <c r="V109" s="2546">
        <f t="shared" si="13"/>
        <v>0.31627906976744186</v>
      </c>
      <c r="W109" s="1585">
        <v>153</v>
      </c>
      <c r="X109" s="1584">
        <v>33</v>
      </c>
      <c r="Y109" s="2540">
        <f t="shared" si="14"/>
        <v>0.21568627450980393</v>
      </c>
      <c r="Z109" s="1569">
        <v>268</v>
      </c>
      <c r="AA109" s="1584">
        <v>71</v>
      </c>
      <c r="AB109" s="2540">
        <f t="shared" si="15"/>
        <v>0.26492537313432835</v>
      </c>
    </row>
    <row r="110" spans="1:28">
      <c r="A110" s="1560" t="s">
        <v>114</v>
      </c>
      <c r="B110" s="4081"/>
      <c r="C110" s="4073"/>
      <c r="D110" s="1583">
        <v>8</v>
      </c>
      <c r="E110" s="1562">
        <v>121</v>
      </c>
      <c r="F110" s="1584">
        <v>30</v>
      </c>
      <c r="G110" s="2540">
        <f t="shared" si="10"/>
        <v>0.24793388429752067</v>
      </c>
      <c r="H110" s="1564">
        <v>191</v>
      </c>
      <c r="I110" s="1584">
        <v>53</v>
      </c>
      <c r="J110" s="2546">
        <f t="shared" si="11"/>
        <v>0.27748691099476441</v>
      </c>
      <c r="K110" s="1562">
        <v>158</v>
      </c>
      <c r="L110" s="1584">
        <v>31</v>
      </c>
      <c r="M110" s="2540">
        <f t="shared" si="17"/>
        <v>0.19620253164556961</v>
      </c>
      <c r="N110" s="1567">
        <v>215</v>
      </c>
      <c r="O110" s="1584">
        <v>50</v>
      </c>
      <c r="P110" s="2546">
        <f t="shared" si="16"/>
        <v>0.23255813953488372</v>
      </c>
      <c r="Q110" s="1585">
        <v>118</v>
      </c>
      <c r="R110" s="1584">
        <v>32</v>
      </c>
      <c r="S110" s="2540">
        <f t="shared" si="12"/>
        <v>0.2711864406779661</v>
      </c>
      <c r="T110" s="1569">
        <v>231</v>
      </c>
      <c r="U110" s="1584">
        <v>65</v>
      </c>
      <c r="V110" s="2546">
        <f t="shared" si="13"/>
        <v>0.2813852813852814</v>
      </c>
      <c r="W110" s="1585">
        <v>126</v>
      </c>
      <c r="X110" s="1584">
        <v>18</v>
      </c>
      <c r="Y110" s="2540">
        <f t="shared" si="14"/>
        <v>0.14285714285714285</v>
      </c>
      <c r="Z110" s="1569">
        <v>214</v>
      </c>
      <c r="AA110" s="1584">
        <v>59</v>
      </c>
      <c r="AB110" s="2540">
        <f t="shared" si="15"/>
        <v>0.27570093457943923</v>
      </c>
    </row>
    <row r="111" spans="1:28">
      <c r="A111" s="1560" t="s">
        <v>114</v>
      </c>
      <c r="B111" s="4082"/>
      <c r="C111" s="4074"/>
      <c r="D111" s="1583">
        <v>11</v>
      </c>
      <c r="E111" s="1562">
        <v>96</v>
      </c>
      <c r="F111" s="1563">
        <v>16</v>
      </c>
      <c r="G111" s="2540">
        <f t="shared" si="10"/>
        <v>0.16666666666666666</v>
      </c>
      <c r="H111" s="1564">
        <v>194</v>
      </c>
      <c r="I111" s="1563">
        <v>51</v>
      </c>
      <c r="J111" s="2546">
        <f t="shared" si="11"/>
        <v>0.26288659793814434</v>
      </c>
      <c r="K111" s="1562">
        <v>117</v>
      </c>
      <c r="L111" s="1563">
        <v>19</v>
      </c>
      <c r="M111" s="2540">
        <f t="shared" si="17"/>
        <v>0.1623931623931624</v>
      </c>
      <c r="N111" s="1567">
        <v>216</v>
      </c>
      <c r="O111" s="1569">
        <v>45</v>
      </c>
      <c r="P111" s="2546">
        <f t="shared" si="16"/>
        <v>0.20833333333333334</v>
      </c>
      <c r="Q111" s="1585">
        <v>122</v>
      </c>
      <c r="R111" s="1569">
        <v>13</v>
      </c>
      <c r="S111" s="2540">
        <f t="shared" si="12"/>
        <v>0.10655737704918032</v>
      </c>
      <c r="T111" s="1569">
        <v>213</v>
      </c>
      <c r="U111" s="1569">
        <v>42</v>
      </c>
      <c r="V111" s="2546">
        <f t="shared" si="13"/>
        <v>0.19718309859154928</v>
      </c>
      <c r="W111" s="1585">
        <v>112</v>
      </c>
      <c r="X111" s="1569">
        <v>11</v>
      </c>
      <c r="Y111" s="2540">
        <f t="shared" si="14"/>
        <v>9.8214285714285712E-2</v>
      </c>
      <c r="Z111" s="1569">
        <v>195</v>
      </c>
      <c r="AA111" s="1569">
        <v>41</v>
      </c>
      <c r="AB111" s="2540">
        <f t="shared" si="15"/>
        <v>0.21025641025641026</v>
      </c>
    </row>
    <row r="113" spans="1:13">
      <c r="A113" s="4093" t="s">
        <v>1905</v>
      </c>
      <c r="B113" s="4093"/>
      <c r="C113" s="4093"/>
      <c r="D113" s="4093"/>
      <c r="E113" s="4093"/>
      <c r="F113" s="4093"/>
      <c r="G113" s="4093"/>
      <c r="H113" s="4093"/>
      <c r="I113" s="4093"/>
      <c r="J113" s="4093"/>
      <c r="K113" s="4093"/>
      <c r="L113" s="4093"/>
      <c r="M113" s="4093"/>
    </row>
    <row r="114" spans="1:13">
      <c r="A114" s="539" t="s">
        <v>1908</v>
      </c>
    </row>
  </sheetData>
  <mergeCells count="48">
    <mergeCell ref="B98:B111"/>
    <mergeCell ref="C98:C104"/>
    <mergeCell ref="C105:C111"/>
    <mergeCell ref="A113:M113"/>
    <mergeCell ref="B70:B90"/>
    <mergeCell ref="C70:C76"/>
    <mergeCell ref="C77:C83"/>
    <mergeCell ref="C84:C90"/>
    <mergeCell ref="B91:B97"/>
    <mergeCell ref="C91:C97"/>
    <mergeCell ref="B35:B55"/>
    <mergeCell ref="C35:C41"/>
    <mergeCell ref="C42:C48"/>
    <mergeCell ref="C49:C55"/>
    <mergeCell ref="B56:B69"/>
    <mergeCell ref="C56:C62"/>
    <mergeCell ref="C63:C69"/>
    <mergeCell ref="B7:B20"/>
    <mergeCell ref="C7:C13"/>
    <mergeCell ref="C14:C20"/>
    <mergeCell ref="B21:B34"/>
    <mergeCell ref="C21:C27"/>
    <mergeCell ref="C28:C34"/>
    <mergeCell ref="U5:V5"/>
    <mergeCell ref="X5:Y5"/>
    <mergeCell ref="AA5:AB5"/>
    <mergeCell ref="H4:J4"/>
    <mergeCell ref="K4:M4"/>
    <mergeCell ref="N4:P4"/>
    <mergeCell ref="Q4:S4"/>
    <mergeCell ref="T4:V4"/>
    <mergeCell ref="W4:Y4"/>
    <mergeCell ref="A1:AB1"/>
    <mergeCell ref="A3:A6"/>
    <mergeCell ref="B3:B6"/>
    <mergeCell ref="C3:C6"/>
    <mergeCell ref="D3:D6"/>
    <mergeCell ref="E3:J3"/>
    <mergeCell ref="K3:P3"/>
    <mergeCell ref="Q3:V3"/>
    <mergeCell ref="W3:AB3"/>
    <mergeCell ref="E4:G4"/>
    <mergeCell ref="Z4:AB4"/>
    <mergeCell ref="F5:G5"/>
    <mergeCell ref="I5:J5"/>
    <mergeCell ref="L5:M5"/>
    <mergeCell ref="O5:P5"/>
    <mergeCell ref="R5:S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2B8D1-3810-4578-B27C-A15F5E069804}">
  <dimension ref="A1:T22"/>
  <sheetViews>
    <sheetView workbookViewId="0">
      <selection sqref="A1:S1"/>
    </sheetView>
  </sheetViews>
  <sheetFormatPr defaultColWidth="8.58203125" defaultRowHeight="14"/>
  <cols>
    <col min="1" max="1" width="11.25" style="342" customWidth="1"/>
    <col min="2" max="19" width="9.83203125" style="342" customWidth="1"/>
    <col min="20" max="20" width="8.58203125" style="793"/>
    <col min="21" max="16384" width="8.58203125" style="342"/>
  </cols>
  <sheetData>
    <row r="1" spans="1:20" ht="25">
      <c r="A1" s="4094" t="s">
        <v>4545</v>
      </c>
      <c r="B1" s="4094"/>
      <c r="C1" s="4094"/>
      <c r="D1" s="4094"/>
      <c r="E1" s="4094"/>
      <c r="F1" s="4094"/>
      <c r="G1" s="4094"/>
      <c r="H1" s="4094"/>
      <c r="I1" s="4094"/>
      <c r="J1" s="4094"/>
      <c r="K1" s="4094"/>
      <c r="L1" s="4094"/>
      <c r="M1" s="4094"/>
      <c r="N1" s="4094"/>
      <c r="O1" s="4094"/>
      <c r="P1" s="4094"/>
      <c r="Q1" s="4094"/>
      <c r="R1" s="4094"/>
      <c r="S1" s="4094"/>
      <c r="T1" s="1524"/>
    </row>
    <row r="3" spans="1:20" ht="17.5">
      <c r="A3" s="4095" t="s">
        <v>105</v>
      </c>
      <c r="B3" s="4097" t="s">
        <v>1899</v>
      </c>
      <c r="C3" s="4098"/>
      <c r="D3" s="4098"/>
      <c r="E3" s="4097" t="s">
        <v>1900</v>
      </c>
      <c r="F3" s="4098"/>
      <c r="G3" s="4098"/>
      <c r="H3" s="4097" t="s">
        <v>1893</v>
      </c>
      <c r="I3" s="4098"/>
      <c r="J3" s="4098"/>
      <c r="K3" s="4097" t="s">
        <v>1271</v>
      </c>
      <c r="L3" s="4098"/>
      <c r="M3" s="4098"/>
      <c r="N3" s="4097" t="s">
        <v>1272</v>
      </c>
      <c r="O3" s="4098"/>
      <c r="P3" s="4098"/>
      <c r="Q3" s="4097" t="s">
        <v>1273</v>
      </c>
      <c r="R3" s="4098"/>
      <c r="S3" s="4099"/>
      <c r="T3" s="495"/>
    </row>
    <row r="4" spans="1:20" ht="27.5">
      <c r="A4" s="4096"/>
      <c r="B4" s="1589" t="s">
        <v>9</v>
      </c>
      <c r="C4" s="4100" t="s">
        <v>141</v>
      </c>
      <c r="D4" s="4101"/>
      <c r="E4" s="1589" t="s">
        <v>9</v>
      </c>
      <c r="F4" s="4100" t="s">
        <v>141</v>
      </c>
      <c r="G4" s="4101"/>
      <c r="H4" s="1589" t="s">
        <v>9</v>
      </c>
      <c r="I4" s="4100" t="s">
        <v>141</v>
      </c>
      <c r="J4" s="4101"/>
      <c r="K4" s="1589" t="s">
        <v>9</v>
      </c>
      <c r="L4" s="4100" t="s">
        <v>141</v>
      </c>
      <c r="M4" s="4101"/>
      <c r="N4" s="1589" t="s">
        <v>9</v>
      </c>
      <c r="O4" s="4100" t="s">
        <v>141</v>
      </c>
      <c r="P4" s="4101"/>
      <c r="Q4" s="1589" t="s">
        <v>9</v>
      </c>
      <c r="R4" s="4100" t="s">
        <v>141</v>
      </c>
      <c r="S4" s="4102"/>
      <c r="T4" s="507"/>
    </row>
    <row r="5" spans="1:20" ht="17.5">
      <c r="A5" s="4096"/>
      <c r="B5" s="2838" t="s">
        <v>98</v>
      </c>
      <c r="C5" s="2835" t="s">
        <v>98</v>
      </c>
      <c r="D5" s="2836" t="s">
        <v>14</v>
      </c>
      <c r="E5" s="2838" t="s">
        <v>98</v>
      </c>
      <c r="F5" s="2835" t="s">
        <v>98</v>
      </c>
      <c r="G5" s="2836" t="s">
        <v>14</v>
      </c>
      <c r="H5" s="2838" t="s">
        <v>98</v>
      </c>
      <c r="I5" s="2835" t="s">
        <v>98</v>
      </c>
      <c r="J5" s="2836" t="s">
        <v>14</v>
      </c>
      <c r="K5" s="2838" t="s">
        <v>98</v>
      </c>
      <c r="L5" s="2835" t="s">
        <v>98</v>
      </c>
      <c r="M5" s="2836" t="s">
        <v>14</v>
      </c>
      <c r="N5" s="2838" t="s">
        <v>98</v>
      </c>
      <c r="O5" s="2835" t="s">
        <v>98</v>
      </c>
      <c r="P5" s="2836" t="s">
        <v>14</v>
      </c>
      <c r="Q5" s="2838" t="s">
        <v>98</v>
      </c>
      <c r="R5" s="2839" t="s">
        <v>98</v>
      </c>
      <c r="S5" s="2840" t="s">
        <v>14</v>
      </c>
      <c r="T5" s="495"/>
    </row>
    <row r="6" spans="1:20">
      <c r="A6" s="1590" t="s">
        <v>107</v>
      </c>
      <c r="B6" s="1591">
        <v>1619</v>
      </c>
      <c r="C6" s="1592">
        <v>447</v>
      </c>
      <c r="D6" s="2553">
        <f>C6/B6</f>
        <v>0.27609635577516983</v>
      </c>
      <c r="E6" s="1591">
        <v>1627</v>
      </c>
      <c r="F6" s="1592">
        <v>450</v>
      </c>
      <c r="G6" s="2553">
        <f>F6/E6</f>
        <v>0.27658266748617089</v>
      </c>
      <c r="H6" s="1591">
        <v>1793</v>
      </c>
      <c r="I6" s="1593">
        <v>484</v>
      </c>
      <c r="J6" s="2553">
        <f>I6/H6</f>
        <v>0.26993865030674846</v>
      </c>
      <c r="K6" s="1591">
        <v>317</v>
      </c>
      <c r="L6" s="1593">
        <v>104</v>
      </c>
      <c r="M6" s="2553">
        <f>L6/K6</f>
        <v>0.32807570977917982</v>
      </c>
      <c r="N6" s="1591">
        <v>228</v>
      </c>
      <c r="O6" s="1593">
        <v>73</v>
      </c>
      <c r="P6" s="2553">
        <f>O6/N6</f>
        <v>0.32017543859649122</v>
      </c>
      <c r="Q6" s="1591">
        <v>218</v>
      </c>
      <c r="R6" s="1592">
        <v>67</v>
      </c>
      <c r="S6" s="2548">
        <f>R6/Q6</f>
        <v>0.30733944954128439</v>
      </c>
    </row>
    <row r="7" spans="1:20">
      <c r="A7" s="1594">
        <v>1</v>
      </c>
      <c r="B7" s="1533">
        <v>208</v>
      </c>
      <c r="C7" s="1534">
        <v>61</v>
      </c>
      <c r="D7" s="2525">
        <f t="shared" ref="D7:D19" si="0">C7/B7</f>
        <v>0.29326923076923078</v>
      </c>
      <c r="E7" s="1533">
        <v>193</v>
      </c>
      <c r="F7" s="1534">
        <v>52</v>
      </c>
      <c r="G7" s="2525">
        <f t="shared" ref="G7:G19" si="1">F7/E7</f>
        <v>0.26943005181347152</v>
      </c>
      <c r="H7" s="1533">
        <v>264</v>
      </c>
      <c r="I7" s="1534">
        <v>85</v>
      </c>
      <c r="J7" s="2525">
        <f t="shared" ref="J7:J19" si="2">I7/H7</f>
        <v>0.32196969696969696</v>
      </c>
      <c r="K7" s="1533">
        <v>182</v>
      </c>
      <c r="L7" s="1534">
        <v>60</v>
      </c>
      <c r="M7" s="2525">
        <f t="shared" ref="M7:M19" si="3">L7/K7</f>
        <v>0.32967032967032966</v>
      </c>
      <c r="N7" s="1533">
        <v>69</v>
      </c>
      <c r="O7" s="1534">
        <v>24</v>
      </c>
      <c r="P7" s="2525">
        <f t="shared" ref="P7:P19" si="4">O7/N7</f>
        <v>0.34782608695652173</v>
      </c>
      <c r="Q7" s="1533">
        <v>84</v>
      </c>
      <c r="R7" s="1534">
        <v>29</v>
      </c>
      <c r="S7" s="2549">
        <f t="shared" ref="S7:S19" si="5">R7/Q7</f>
        <v>0.34523809523809523</v>
      </c>
    </row>
    <row r="8" spans="1:20">
      <c r="A8" s="1595">
        <v>2</v>
      </c>
      <c r="B8" s="1535">
        <v>92</v>
      </c>
      <c r="C8" s="1536">
        <v>29</v>
      </c>
      <c r="D8" s="2524">
        <f t="shared" si="0"/>
        <v>0.31521739130434784</v>
      </c>
      <c r="E8" s="1535">
        <v>79</v>
      </c>
      <c r="F8" s="1536">
        <v>30</v>
      </c>
      <c r="G8" s="2524">
        <f t="shared" si="1"/>
        <v>0.379746835443038</v>
      </c>
      <c r="H8" s="1535">
        <v>99</v>
      </c>
      <c r="I8" s="1536">
        <v>30</v>
      </c>
      <c r="J8" s="2524">
        <f t="shared" si="2"/>
        <v>0.30303030303030304</v>
      </c>
      <c r="K8" s="1535">
        <v>75</v>
      </c>
      <c r="L8" s="1536">
        <v>29</v>
      </c>
      <c r="M8" s="2524">
        <f t="shared" si="3"/>
        <v>0.38666666666666666</v>
      </c>
      <c r="N8" s="1535">
        <v>56</v>
      </c>
      <c r="O8" s="1536">
        <v>23</v>
      </c>
      <c r="P8" s="2524">
        <f t="shared" si="4"/>
        <v>0.4107142857142857</v>
      </c>
      <c r="Q8" s="1535">
        <v>41</v>
      </c>
      <c r="R8" s="1536">
        <v>8</v>
      </c>
      <c r="S8" s="2550">
        <f t="shared" si="5"/>
        <v>0.1951219512195122</v>
      </c>
    </row>
    <row r="9" spans="1:20">
      <c r="A9" s="1594">
        <v>3</v>
      </c>
      <c r="B9" s="1533">
        <v>59</v>
      </c>
      <c r="C9" s="1534">
        <v>18</v>
      </c>
      <c r="D9" s="2525">
        <f t="shared" si="0"/>
        <v>0.30508474576271188</v>
      </c>
      <c r="E9" s="1533">
        <v>40</v>
      </c>
      <c r="F9" s="1534">
        <v>13</v>
      </c>
      <c r="G9" s="2525">
        <f t="shared" si="1"/>
        <v>0.32500000000000001</v>
      </c>
      <c r="H9" s="1533">
        <v>64</v>
      </c>
      <c r="I9" s="1534">
        <v>15</v>
      </c>
      <c r="J9" s="2525">
        <f t="shared" si="2"/>
        <v>0.234375</v>
      </c>
      <c r="K9" s="1533">
        <v>35</v>
      </c>
      <c r="L9" s="1534">
        <v>14</v>
      </c>
      <c r="M9" s="2525">
        <f t="shared" si="3"/>
        <v>0.4</v>
      </c>
      <c r="N9" s="1533">
        <v>29</v>
      </c>
      <c r="O9" s="1534">
        <v>8</v>
      </c>
      <c r="P9" s="2525">
        <f t="shared" si="4"/>
        <v>0.27586206896551724</v>
      </c>
      <c r="Q9" s="1533">
        <v>39</v>
      </c>
      <c r="R9" s="1534">
        <v>8</v>
      </c>
      <c r="S9" s="2549">
        <f t="shared" si="5"/>
        <v>0.20512820512820512</v>
      </c>
    </row>
    <row r="10" spans="1:20">
      <c r="A10" s="1596">
        <v>4</v>
      </c>
      <c r="B10" s="1535">
        <v>29</v>
      </c>
      <c r="C10" s="1536">
        <v>7</v>
      </c>
      <c r="D10" s="2524">
        <f t="shared" si="0"/>
        <v>0.2413793103448276</v>
      </c>
      <c r="E10" s="1535">
        <v>30</v>
      </c>
      <c r="F10" s="1536">
        <v>10</v>
      </c>
      <c r="G10" s="2524">
        <f t="shared" si="1"/>
        <v>0.33333333333333331</v>
      </c>
      <c r="H10" s="1535">
        <v>55</v>
      </c>
      <c r="I10" s="1536">
        <v>11</v>
      </c>
      <c r="J10" s="2524">
        <f t="shared" si="2"/>
        <v>0.2</v>
      </c>
      <c r="K10" s="1535">
        <v>24</v>
      </c>
      <c r="L10" s="1536">
        <v>8</v>
      </c>
      <c r="M10" s="2524">
        <f t="shared" si="3"/>
        <v>0.33333333333333331</v>
      </c>
      <c r="N10" s="1535">
        <v>16</v>
      </c>
      <c r="O10" s="1536">
        <v>8</v>
      </c>
      <c r="P10" s="2524">
        <f t="shared" si="4"/>
        <v>0.5</v>
      </c>
      <c r="Q10" s="1597" t="s">
        <v>1514</v>
      </c>
      <c r="R10" s="1598" t="s">
        <v>1514</v>
      </c>
      <c r="S10" s="2550">
        <v>0.26666666666666666</v>
      </c>
    </row>
    <row r="11" spans="1:20">
      <c r="A11" s="1594">
        <v>5</v>
      </c>
      <c r="B11" s="1533">
        <v>28</v>
      </c>
      <c r="C11" s="1534">
        <v>5</v>
      </c>
      <c r="D11" s="2525">
        <f t="shared" si="0"/>
        <v>0.17857142857142858</v>
      </c>
      <c r="E11" s="1533">
        <v>37</v>
      </c>
      <c r="F11" s="1534">
        <v>12</v>
      </c>
      <c r="G11" s="2525">
        <f t="shared" si="1"/>
        <v>0.32432432432432434</v>
      </c>
      <c r="H11" s="1533">
        <v>55</v>
      </c>
      <c r="I11" s="1534">
        <v>15</v>
      </c>
      <c r="J11" s="2525">
        <f t="shared" si="2"/>
        <v>0.27272727272727271</v>
      </c>
      <c r="K11" s="1533">
        <v>28</v>
      </c>
      <c r="L11" s="1534">
        <v>14</v>
      </c>
      <c r="M11" s="2525">
        <f t="shared" si="3"/>
        <v>0.5</v>
      </c>
      <c r="N11" s="1533">
        <v>16</v>
      </c>
      <c r="O11" s="1534">
        <v>7</v>
      </c>
      <c r="P11" s="2525">
        <f t="shared" si="4"/>
        <v>0.4375</v>
      </c>
      <c r="Q11" s="1599" t="s">
        <v>1514</v>
      </c>
      <c r="R11" s="1600" t="s">
        <v>1514</v>
      </c>
      <c r="S11" s="2549">
        <v>0.5</v>
      </c>
    </row>
    <row r="12" spans="1:20">
      <c r="A12" s="1596">
        <v>6</v>
      </c>
      <c r="B12" s="1535">
        <v>142</v>
      </c>
      <c r="C12" s="1536">
        <v>49</v>
      </c>
      <c r="D12" s="2524">
        <f t="shared" si="0"/>
        <v>0.34507042253521125</v>
      </c>
      <c r="E12" s="1535">
        <v>116</v>
      </c>
      <c r="F12" s="1536">
        <v>30</v>
      </c>
      <c r="G12" s="2524">
        <f t="shared" si="1"/>
        <v>0.25862068965517243</v>
      </c>
      <c r="H12" s="1535">
        <v>120</v>
      </c>
      <c r="I12" s="1536">
        <v>35</v>
      </c>
      <c r="J12" s="2524">
        <f t="shared" si="2"/>
        <v>0.29166666666666669</v>
      </c>
      <c r="K12" s="1535">
        <v>129</v>
      </c>
      <c r="L12" s="1536">
        <v>34</v>
      </c>
      <c r="M12" s="2524">
        <f t="shared" si="3"/>
        <v>0.26356589147286824</v>
      </c>
      <c r="N12" s="1535">
        <v>142</v>
      </c>
      <c r="O12" s="1536">
        <v>33</v>
      </c>
      <c r="P12" s="2524">
        <f t="shared" si="4"/>
        <v>0.23239436619718309</v>
      </c>
      <c r="Q12" s="1535">
        <v>144</v>
      </c>
      <c r="R12" s="1536">
        <v>37</v>
      </c>
      <c r="S12" s="2550">
        <f t="shared" si="5"/>
        <v>0.25694444444444442</v>
      </c>
    </row>
    <row r="13" spans="1:20">
      <c r="A13" s="1594">
        <v>7</v>
      </c>
      <c r="B13" s="1533">
        <v>414</v>
      </c>
      <c r="C13" s="1534">
        <v>115</v>
      </c>
      <c r="D13" s="2525">
        <f t="shared" si="0"/>
        <v>0.27777777777777779</v>
      </c>
      <c r="E13" s="1533">
        <v>358</v>
      </c>
      <c r="F13" s="1534">
        <v>118</v>
      </c>
      <c r="G13" s="2525">
        <f t="shared" si="1"/>
        <v>0.32960893854748602</v>
      </c>
      <c r="H13" s="1533">
        <v>410</v>
      </c>
      <c r="I13" s="1534">
        <v>133</v>
      </c>
      <c r="J13" s="2525">
        <f t="shared" si="2"/>
        <v>0.32439024390243903</v>
      </c>
      <c r="K13" s="1533">
        <v>395</v>
      </c>
      <c r="L13" s="1534">
        <v>152</v>
      </c>
      <c r="M13" s="2525">
        <f t="shared" si="3"/>
        <v>0.38481012658227848</v>
      </c>
      <c r="N13" s="1533">
        <v>399</v>
      </c>
      <c r="O13" s="1534">
        <v>136</v>
      </c>
      <c r="P13" s="2525">
        <f t="shared" si="4"/>
        <v>0.34085213032581452</v>
      </c>
      <c r="Q13" s="1533">
        <v>393</v>
      </c>
      <c r="R13" s="1534">
        <v>142</v>
      </c>
      <c r="S13" s="2549">
        <f t="shared" si="5"/>
        <v>0.361323155216285</v>
      </c>
    </row>
    <row r="14" spans="1:20">
      <c r="A14" s="1596">
        <v>8</v>
      </c>
      <c r="B14" s="1535">
        <v>152</v>
      </c>
      <c r="C14" s="1536">
        <v>53</v>
      </c>
      <c r="D14" s="2524">
        <f t="shared" si="0"/>
        <v>0.34868421052631576</v>
      </c>
      <c r="E14" s="1535">
        <v>137</v>
      </c>
      <c r="F14" s="1536">
        <v>61</v>
      </c>
      <c r="G14" s="2524">
        <f t="shared" si="1"/>
        <v>0.44525547445255476</v>
      </c>
      <c r="H14" s="1535">
        <v>141</v>
      </c>
      <c r="I14" s="1536">
        <v>52</v>
      </c>
      <c r="J14" s="2524">
        <f t="shared" si="2"/>
        <v>0.36879432624113473</v>
      </c>
      <c r="K14" s="1535">
        <v>137</v>
      </c>
      <c r="L14" s="1536">
        <v>64</v>
      </c>
      <c r="M14" s="2524">
        <f t="shared" si="3"/>
        <v>0.46715328467153283</v>
      </c>
      <c r="N14" s="1535">
        <v>150</v>
      </c>
      <c r="O14" s="1536">
        <v>64</v>
      </c>
      <c r="P14" s="2524">
        <f t="shared" si="4"/>
        <v>0.42666666666666669</v>
      </c>
      <c r="Q14" s="1535">
        <v>120</v>
      </c>
      <c r="R14" s="1536">
        <v>49</v>
      </c>
      <c r="S14" s="2550">
        <f t="shared" si="5"/>
        <v>0.40833333333333333</v>
      </c>
    </row>
    <row r="15" spans="1:20">
      <c r="A15" s="1594">
        <v>9</v>
      </c>
      <c r="B15" s="1533">
        <v>1602</v>
      </c>
      <c r="C15" s="1534">
        <v>510</v>
      </c>
      <c r="D15" s="2525">
        <f t="shared" si="0"/>
        <v>0.31835205992509363</v>
      </c>
      <c r="E15" s="1533">
        <v>1533</v>
      </c>
      <c r="F15" s="1534">
        <v>538</v>
      </c>
      <c r="G15" s="2525">
        <f t="shared" si="1"/>
        <v>0.35094585779517284</v>
      </c>
      <c r="H15" s="1533">
        <v>1356</v>
      </c>
      <c r="I15" s="1534">
        <v>529</v>
      </c>
      <c r="J15" s="2525">
        <f t="shared" si="2"/>
        <v>0.39011799410029496</v>
      </c>
      <c r="K15" s="1533">
        <v>1299</v>
      </c>
      <c r="L15" s="1534">
        <v>467</v>
      </c>
      <c r="M15" s="2525">
        <f t="shared" si="3"/>
        <v>0.35950731331793689</v>
      </c>
      <c r="N15" s="1533">
        <v>1173</v>
      </c>
      <c r="O15" s="1534">
        <v>419</v>
      </c>
      <c r="P15" s="2525">
        <f t="shared" si="4"/>
        <v>0.35720375106564367</v>
      </c>
      <c r="Q15" s="1533">
        <v>1193</v>
      </c>
      <c r="R15" s="1534">
        <v>475</v>
      </c>
      <c r="S15" s="2549">
        <f t="shared" si="5"/>
        <v>0.39815590947191953</v>
      </c>
    </row>
    <row r="16" spans="1:20">
      <c r="A16" s="1596">
        <v>10</v>
      </c>
      <c r="B16" s="1535">
        <v>919</v>
      </c>
      <c r="C16" s="1536">
        <v>332</v>
      </c>
      <c r="D16" s="2524">
        <f t="shared" si="0"/>
        <v>0.36126224156692055</v>
      </c>
      <c r="E16" s="1535">
        <v>778</v>
      </c>
      <c r="F16" s="1536">
        <v>279</v>
      </c>
      <c r="G16" s="2524">
        <f t="shared" si="1"/>
        <v>0.35861182519280205</v>
      </c>
      <c r="H16" s="1535">
        <v>772</v>
      </c>
      <c r="I16" s="1536">
        <v>240</v>
      </c>
      <c r="J16" s="2524">
        <f t="shared" si="2"/>
        <v>0.31088082901554404</v>
      </c>
      <c r="K16" s="1535">
        <v>822</v>
      </c>
      <c r="L16" s="1536">
        <v>275</v>
      </c>
      <c r="M16" s="2524">
        <f t="shared" si="3"/>
        <v>0.33454987834549876</v>
      </c>
      <c r="N16" s="1535">
        <v>679</v>
      </c>
      <c r="O16" s="1536">
        <v>246</v>
      </c>
      <c r="P16" s="2524">
        <f t="shared" si="4"/>
        <v>0.36229749631811486</v>
      </c>
      <c r="Q16" s="1535">
        <v>617</v>
      </c>
      <c r="R16" s="1536">
        <v>215</v>
      </c>
      <c r="S16" s="2550">
        <f t="shared" si="5"/>
        <v>0.34846029173419774</v>
      </c>
    </row>
    <row r="17" spans="1:19">
      <c r="A17" s="1594">
        <v>11</v>
      </c>
      <c r="B17" s="1533">
        <v>436</v>
      </c>
      <c r="C17" s="1534">
        <v>134</v>
      </c>
      <c r="D17" s="2525">
        <f t="shared" si="0"/>
        <v>0.30733944954128439</v>
      </c>
      <c r="E17" s="1533">
        <v>401</v>
      </c>
      <c r="F17" s="1534">
        <v>123</v>
      </c>
      <c r="G17" s="2525">
        <f t="shared" si="1"/>
        <v>0.30673316708229426</v>
      </c>
      <c r="H17" s="1533">
        <v>472</v>
      </c>
      <c r="I17" s="1534">
        <v>144</v>
      </c>
      <c r="J17" s="2525">
        <f t="shared" si="2"/>
        <v>0.30508474576271188</v>
      </c>
      <c r="K17" s="1533">
        <v>411</v>
      </c>
      <c r="L17" s="1534">
        <v>126</v>
      </c>
      <c r="M17" s="2525">
        <f t="shared" si="3"/>
        <v>0.30656934306569344</v>
      </c>
      <c r="N17" s="1533">
        <v>387</v>
      </c>
      <c r="O17" s="1534">
        <v>132</v>
      </c>
      <c r="P17" s="2525">
        <f t="shared" si="4"/>
        <v>0.34108527131782945</v>
      </c>
      <c r="Q17" s="1533">
        <v>362</v>
      </c>
      <c r="R17" s="1534">
        <v>137</v>
      </c>
      <c r="S17" s="2549">
        <f t="shared" si="5"/>
        <v>0.37845303867403313</v>
      </c>
    </row>
    <row r="18" spans="1:19" ht="14.5" thickBot="1">
      <c r="A18" s="1601">
        <v>12</v>
      </c>
      <c r="B18" s="1539">
        <v>113</v>
      </c>
      <c r="C18" s="1540">
        <v>36</v>
      </c>
      <c r="D18" s="2526">
        <f t="shared" si="0"/>
        <v>0.31858407079646017</v>
      </c>
      <c r="E18" s="1539">
        <v>126</v>
      </c>
      <c r="F18" s="1540">
        <v>50</v>
      </c>
      <c r="G18" s="2526">
        <f t="shared" si="1"/>
        <v>0.3968253968253968</v>
      </c>
      <c r="H18" s="1539">
        <v>89</v>
      </c>
      <c r="I18" s="1540">
        <v>42</v>
      </c>
      <c r="J18" s="2526">
        <f t="shared" si="2"/>
        <v>0.47191011235955055</v>
      </c>
      <c r="K18" s="1539">
        <v>98</v>
      </c>
      <c r="L18" s="1540">
        <v>50</v>
      </c>
      <c r="M18" s="2526">
        <f t="shared" si="3"/>
        <v>0.51020408163265307</v>
      </c>
      <c r="N18" s="1539">
        <v>88</v>
      </c>
      <c r="O18" s="1540">
        <v>42</v>
      </c>
      <c r="P18" s="2526">
        <f t="shared" si="4"/>
        <v>0.47727272727272729</v>
      </c>
      <c r="Q18" s="1539">
        <v>66</v>
      </c>
      <c r="R18" s="1540">
        <v>31</v>
      </c>
      <c r="S18" s="2551">
        <f t="shared" si="5"/>
        <v>0.46969696969696972</v>
      </c>
    </row>
    <row r="19" spans="1:19">
      <c r="A19" s="1602" t="s">
        <v>9</v>
      </c>
      <c r="B19" s="1603">
        <f>SUM(B6:B18)</f>
        <v>5813</v>
      </c>
      <c r="C19" s="1604">
        <f>SUM(C6:C18)</f>
        <v>1796</v>
      </c>
      <c r="D19" s="2554">
        <f t="shared" si="0"/>
        <v>0.30896266987785997</v>
      </c>
      <c r="E19" s="1603">
        <f>SUM(E6:E18)</f>
        <v>5455</v>
      </c>
      <c r="F19" s="1604">
        <f>SUM(F6:F18)</f>
        <v>1766</v>
      </c>
      <c r="G19" s="2554">
        <f t="shared" si="1"/>
        <v>0.32373968835930339</v>
      </c>
      <c r="H19" s="1603">
        <f>SUM(H6:H18)</f>
        <v>5690</v>
      </c>
      <c r="I19" s="1604">
        <f>SUM(I6:I18)</f>
        <v>1815</v>
      </c>
      <c r="J19" s="2554">
        <f t="shared" si="2"/>
        <v>0.3189806678383128</v>
      </c>
      <c r="K19" s="1603">
        <f>SUM(K6:K18)</f>
        <v>3952</v>
      </c>
      <c r="L19" s="1604">
        <f>SUM(L6:L18)</f>
        <v>1397</v>
      </c>
      <c r="M19" s="2554">
        <f t="shared" si="3"/>
        <v>0.35349190283400811</v>
      </c>
      <c r="N19" s="1603">
        <f>SUM(N6:N18)</f>
        <v>3432</v>
      </c>
      <c r="O19" s="1604">
        <f>SUM(O6:O18)</f>
        <v>1215</v>
      </c>
      <c r="P19" s="2554">
        <f t="shared" si="4"/>
        <v>0.35402097902097901</v>
      </c>
      <c r="Q19" s="1605">
        <v>3310</v>
      </c>
      <c r="R19" s="1606">
        <v>1211</v>
      </c>
      <c r="S19" s="2552">
        <f t="shared" si="5"/>
        <v>0.36586102719033231</v>
      </c>
    </row>
    <row r="20" spans="1:19">
      <c r="A20" s="4103" t="s">
        <v>1909</v>
      </c>
      <c r="B20" s="4103"/>
      <c r="C20" s="4103"/>
      <c r="D20" s="4103"/>
      <c r="E20" s="4103"/>
      <c r="F20" s="4103"/>
      <c r="G20" s="4103"/>
      <c r="H20" s="4103"/>
    </row>
    <row r="21" spans="1:19">
      <c r="A21" s="1607"/>
      <c r="B21" s="1607"/>
      <c r="C21" s="1607"/>
      <c r="D21" s="1607"/>
      <c r="E21" s="1607"/>
      <c r="F21" s="1607"/>
      <c r="G21" s="1607"/>
      <c r="H21" s="1607"/>
    </row>
    <row r="22" spans="1:19">
      <c r="A22" s="4044" t="s">
        <v>1910</v>
      </c>
      <c r="B22" s="4044"/>
      <c r="C22" s="4044"/>
      <c r="D22" s="4044"/>
      <c r="E22" s="4044"/>
      <c r="F22" s="4044"/>
      <c r="G22" s="4044"/>
      <c r="H22" s="4044"/>
      <c r="I22" s="4044"/>
      <c r="J22" s="4044"/>
      <c r="K22" s="4044"/>
      <c r="L22" s="4044"/>
      <c r="M22" s="4044"/>
    </row>
  </sheetData>
  <mergeCells count="16">
    <mergeCell ref="A22:M22"/>
    <mergeCell ref="A1:S1"/>
    <mergeCell ref="A3:A5"/>
    <mergeCell ref="B3:D3"/>
    <mergeCell ref="E3:G3"/>
    <mergeCell ref="H3:J3"/>
    <mergeCell ref="K3:M3"/>
    <mergeCell ref="N3:P3"/>
    <mergeCell ref="Q3:S3"/>
    <mergeCell ref="C4:D4"/>
    <mergeCell ref="F4:G4"/>
    <mergeCell ref="I4:J4"/>
    <mergeCell ref="L4:M4"/>
    <mergeCell ref="O4:P4"/>
    <mergeCell ref="R4:S4"/>
    <mergeCell ref="A20:H20"/>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953E6-9223-4B59-B7C3-FB501B26B4B1}">
  <dimension ref="A1:Q26"/>
  <sheetViews>
    <sheetView workbookViewId="0">
      <selection sqref="A1:P1"/>
    </sheetView>
  </sheetViews>
  <sheetFormatPr defaultColWidth="8.58203125" defaultRowHeight="14"/>
  <cols>
    <col min="1" max="1" width="36.33203125" style="539" customWidth="1"/>
    <col min="2" max="16" width="8.83203125" style="8" customWidth="1"/>
    <col min="17" max="17" width="8.58203125" style="125"/>
    <col min="18" max="16384" width="8.58203125" style="8"/>
  </cols>
  <sheetData>
    <row r="1" spans="1:17" ht="25">
      <c r="A1" s="3943" t="s">
        <v>4544</v>
      </c>
      <c r="B1" s="3943"/>
      <c r="C1" s="3943"/>
      <c r="D1" s="3943"/>
      <c r="E1" s="3943"/>
      <c r="F1" s="3943"/>
      <c r="G1" s="3943"/>
      <c r="H1" s="3943"/>
      <c r="I1" s="3943"/>
      <c r="J1" s="3943"/>
      <c r="K1" s="3943"/>
      <c r="L1" s="3943"/>
      <c r="M1" s="3943"/>
      <c r="N1" s="3943"/>
      <c r="O1" s="3943"/>
      <c r="P1" s="3943"/>
      <c r="Q1" s="1472"/>
    </row>
    <row r="3" spans="1:17" ht="18" thickBot="1">
      <c r="A3" s="4104" t="s">
        <v>1911</v>
      </c>
      <c r="B3" s="4107" t="s">
        <v>1900</v>
      </c>
      <c r="C3" s="4107"/>
      <c r="D3" s="4107"/>
      <c r="E3" s="4107" t="s">
        <v>1893</v>
      </c>
      <c r="F3" s="4107"/>
      <c r="G3" s="4107"/>
      <c r="H3" s="4107" t="s">
        <v>1271</v>
      </c>
      <c r="I3" s="4107"/>
      <c r="J3" s="4107"/>
      <c r="K3" s="4107" t="s">
        <v>1272</v>
      </c>
      <c r="L3" s="4107"/>
      <c r="M3" s="4107"/>
      <c r="N3" s="4107" t="s">
        <v>1273</v>
      </c>
      <c r="O3" s="4107"/>
      <c r="P3" s="4108"/>
      <c r="Q3" s="495"/>
    </row>
    <row r="4" spans="1:17" ht="28" thickBot="1">
      <c r="A4" s="4105"/>
      <c r="B4" s="1608" t="s">
        <v>9</v>
      </c>
      <c r="C4" s="4109" t="s">
        <v>141</v>
      </c>
      <c r="D4" s="4110"/>
      <c r="E4" s="1608" t="s">
        <v>9</v>
      </c>
      <c r="F4" s="4109" t="s">
        <v>141</v>
      </c>
      <c r="G4" s="4110"/>
      <c r="H4" s="1608" t="s">
        <v>9</v>
      </c>
      <c r="I4" s="4109" t="s">
        <v>141</v>
      </c>
      <c r="J4" s="4110"/>
      <c r="K4" s="1608" t="s">
        <v>9</v>
      </c>
      <c r="L4" s="4109" t="s">
        <v>141</v>
      </c>
      <c r="M4" s="4110"/>
      <c r="N4" s="1608" t="s">
        <v>9</v>
      </c>
      <c r="O4" s="4109" t="s">
        <v>141</v>
      </c>
      <c r="P4" s="4111"/>
      <c r="Q4" s="507"/>
    </row>
    <row r="5" spans="1:17" ht="17.5">
      <c r="A5" s="4106"/>
      <c r="B5" s="2834" t="s">
        <v>98</v>
      </c>
      <c r="C5" s="2835" t="s">
        <v>98</v>
      </c>
      <c r="D5" s="2836" t="s">
        <v>14</v>
      </c>
      <c r="E5" s="2834" t="s">
        <v>98</v>
      </c>
      <c r="F5" s="2835" t="s">
        <v>98</v>
      </c>
      <c r="G5" s="2836" t="s">
        <v>14</v>
      </c>
      <c r="H5" s="2834" t="s">
        <v>98</v>
      </c>
      <c r="I5" s="2835" t="s">
        <v>98</v>
      </c>
      <c r="J5" s="2836" t="s">
        <v>14</v>
      </c>
      <c r="K5" s="2834" t="s">
        <v>98</v>
      </c>
      <c r="L5" s="2835" t="s">
        <v>98</v>
      </c>
      <c r="M5" s="2836" t="s">
        <v>14</v>
      </c>
      <c r="N5" s="2834" t="s">
        <v>98</v>
      </c>
      <c r="O5" s="2835" t="s">
        <v>98</v>
      </c>
      <c r="P5" s="2837" t="s">
        <v>14</v>
      </c>
      <c r="Q5" s="495"/>
    </row>
    <row r="6" spans="1:17">
      <c r="A6" s="1609" t="s">
        <v>1274</v>
      </c>
      <c r="B6" s="1610">
        <v>1500</v>
      </c>
      <c r="C6" s="1611">
        <v>160</v>
      </c>
      <c r="D6" s="2559">
        <f t="shared" ref="D6:D21" si="0">C6/B6</f>
        <v>0.10666666666666667</v>
      </c>
      <c r="E6" s="1610">
        <v>1913</v>
      </c>
      <c r="F6" s="1611">
        <v>182</v>
      </c>
      <c r="G6" s="2559">
        <f t="shared" ref="G6:G21" si="1">F6/E6</f>
        <v>9.5138525875588076E-2</v>
      </c>
      <c r="H6" s="1610">
        <v>1950</v>
      </c>
      <c r="I6" s="1611">
        <v>192</v>
      </c>
      <c r="J6" s="2559">
        <f t="shared" ref="J6:J21" si="2">I6/H6</f>
        <v>9.8461538461538461E-2</v>
      </c>
      <c r="K6" s="1610">
        <v>1978</v>
      </c>
      <c r="L6" s="1611">
        <v>207</v>
      </c>
      <c r="M6" s="2559">
        <f t="shared" ref="M6:M21" si="3">L6/K6</f>
        <v>0.10465116279069768</v>
      </c>
      <c r="N6" s="1610">
        <v>2007</v>
      </c>
      <c r="O6" s="1611">
        <v>214</v>
      </c>
      <c r="P6" s="2555">
        <f>O6/N6</f>
        <v>0.10662680617837568</v>
      </c>
    </row>
    <row r="7" spans="1:17">
      <c r="A7" s="1612" t="s">
        <v>1516</v>
      </c>
      <c r="B7" s="1613">
        <v>2602</v>
      </c>
      <c r="C7" s="1614">
        <v>631</v>
      </c>
      <c r="D7" s="2560">
        <f t="shared" si="0"/>
        <v>0.24250576479631053</v>
      </c>
      <c r="E7" s="1613">
        <v>2625</v>
      </c>
      <c r="F7" s="1614">
        <v>642</v>
      </c>
      <c r="G7" s="2560">
        <f t="shared" si="1"/>
        <v>0.24457142857142858</v>
      </c>
      <c r="H7" s="1613">
        <v>2456</v>
      </c>
      <c r="I7" s="1614">
        <v>560</v>
      </c>
      <c r="J7" s="2560">
        <f t="shared" si="2"/>
        <v>0.2280130293159609</v>
      </c>
      <c r="K7" s="1613">
        <v>2596</v>
      </c>
      <c r="L7" s="1614">
        <v>619</v>
      </c>
      <c r="M7" s="2560">
        <f t="shared" si="3"/>
        <v>0.23844375963020031</v>
      </c>
      <c r="N7" s="1613">
        <v>2546</v>
      </c>
      <c r="O7" s="1614">
        <v>588</v>
      </c>
      <c r="P7" s="2556">
        <f t="shared" ref="P7:P21" si="4">O7/N7</f>
        <v>0.23095051060487037</v>
      </c>
    </row>
    <row r="8" spans="1:17">
      <c r="A8" s="1609" t="s">
        <v>1373</v>
      </c>
      <c r="B8" s="1610">
        <v>1955</v>
      </c>
      <c r="C8" s="1611">
        <v>463</v>
      </c>
      <c r="D8" s="2561">
        <f t="shared" si="0"/>
        <v>0.23682864450127877</v>
      </c>
      <c r="E8" s="1610">
        <v>2056</v>
      </c>
      <c r="F8" s="1611">
        <v>528</v>
      </c>
      <c r="G8" s="2561">
        <f t="shared" si="1"/>
        <v>0.25680933852140075</v>
      </c>
      <c r="H8" s="1610">
        <v>2156</v>
      </c>
      <c r="I8" s="1611">
        <v>530</v>
      </c>
      <c r="J8" s="2561">
        <f t="shared" si="2"/>
        <v>0.24582560296846012</v>
      </c>
      <c r="K8" s="1610">
        <v>2494</v>
      </c>
      <c r="L8" s="1611">
        <v>610</v>
      </c>
      <c r="M8" s="2561">
        <f t="shared" si="3"/>
        <v>0.24458700882117082</v>
      </c>
      <c r="N8" s="1610">
        <v>2524</v>
      </c>
      <c r="O8" s="1611">
        <v>609</v>
      </c>
      <c r="P8" s="2557">
        <f t="shared" si="4"/>
        <v>0.24128367670364501</v>
      </c>
    </row>
    <row r="9" spans="1:17">
      <c r="A9" s="1612" t="s">
        <v>1419</v>
      </c>
      <c r="B9" s="1613">
        <v>1324</v>
      </c>
      <c r="C9" s="1614">
        <v>601</v>
      </c>
      <c r="D9" s="2560">
        <f t="shared" si="0"/>
        <v>0.45392749244712993</v>
      </c>
      <c r="E9" s="1613">
        <v>1330</v>
      </c>
      <c r="F9" s="1614">
        <v>616</v>
      </c>
      <c r="G9" s="2560">
        <f t="shared" si="1"/>
        <v>0.4631578947368421</v>
      </c>
      <c r="H9" s="1613">
        <v>1182</v>
      </c>
      <c r="I9" s="1614">
        <v>576</v>
      </c>
      <c r="J9" s="2560">
        <f t="shared" si="2"/>
        <v>0.48730964467005078</v>
      </c>
      <c r="K9" s="1613">
        <v>1087</v>
      </c>
      <c r="L9" s="1614">
        <v>534</v>
      </c>
      <c r="M9" s="2560">
        <f t="shared" si="3"/>
        <v>0.49126034958601655</v>
      </c>
      <c r="N9" s="1613">
        <v>1046</v>
      </c>
      <c r="O9" s="1614">
        <v>500</v>
      </c>
      <c r="P9" s="2556">
        <f t="shared" si="4"/>
        <v>0.47801147227533458</v>
      </c>
    </row>
    <row r="10" spans="1:17">
      <c r="A10" s="1615" t="s">
        <v>1318</v>
      </c>
      <c r="B10" s="1610">
        <v>1975</v>
      </c>
      <c r="C10" s="1611">
        <v>199</v>
      </c>
      <c r="D10" s="2561">
        <f t="shared" si="0"/>
        <v>0.10075949367088607</v>
      </c>
      <c r="E10" s="1610">
        <v>1918</v>
      </c>
      <c r="F10" s="1611">
        <v>164</v>
      </c>
      <c r="G10" s="2561">
        <f t="shared" si="1"/>
        <v>8.5505735140771644E-2</v>
      </c>
      <c r="H10" s="1610">
        <v>2041</v>
      </c>
      <c r="I10" s="1611">
        <v>164</v>
      </c>
      <c r="J10" s="2561">
        <f t="shared" si="2"/>
        <v>8.0352768250857423E-2</v>
      </c>
      <c r="K10" s="1610">
        <v>2073</v>
      </c>
      <c r="L10" s="1611">
        <v>177</v>
      </c>
      <c r="M10" s="2561">
        <f t="shared" si="3"/>
        <v>8.5383502170766998E-2</v>
      </c>
      <c r="N10" s="1610">
        <v>2133</v>
      </c>
      <c r="O10" s="1611">
        <v>190</v>
      </c>
      <c r="P10" s="2557">
        <f t="shared" si="4"/>
        <v>8.9076418190342246E-2</v>
      </c>
    </row>
    <row r="11" spans="1:17">
      <c r="A11" s="1612" t="s">
        <v>1897</v>
      </c>
      <c r="B11" s="1613">
        <v>1127</v>
      </c>
      <c r="C11" s="1614">
        <v>362</v>
      </c>
      <c r="D11" s="2560">
        <f t="shared" si="0"/>
        <v>0.32120674356699203</v>
      </c>
      <c r="E11" s="1613">
        <v>1180</v>
      </c>
      <c r="F11" s="1614">
        <v>384</v>
      </c>
      <c r="G11" s="2560">
        <f t="shared" si="1"/>
        <v>0.3254237288135593</v>
      </c>
      <c r="H11" s="1613">
        <v>1123</v>
      </c>
      <c r="I11" s="1614">
        <v>382</v>
      </c>
      <c r="J11" s="2560">
        <f t="shared" si="2"/>
        <v>0.34016028495102402</v>
      </c>
      <c r="K11" s="1613">
        <v>1099</v>
      </c>
      <c r="L11" s="1614">
        <v>384</v>
      </c>
      <c r="M11" s="2560">
        <f t="shared" si="3"/>
        <v>0.34940855323020931</v>
      </c>
      <c r="N11" s="1613">
        <v>1072</v>
      </c>
      <c r="O11" s="1614">
        <v>331</v>
      </c>
      <c r="P11" s="2556">
        <f t="shared" si="4"/>
        <v>0.3087686567164179</v>
      </c>
    </row>
    <row r="12" spans="1:17">
      <c r="A12" s="1615" t="s">
        <v>1912</v>
      </c>
      <c r="B12" s="1610">
        <v>1330</v>
      </c>
      <c r="C12" s="1611">
        <v>433</v>
      </c>
      <c r="D12" s="2561">
        <f t="shared" si="0"/>
        <v>0.32556390977443611</v>
      </c>
      <c r="E12" s="1610">
        <v>1401</v>
      </c>
      <c r="F12" s="1611">
        <v>479</v>
      </c>
      <c r="G12" s="2561">
        <f t="shared" si="1"/>
        <v>0.34189864382583868</v>
      </c>
      <c r="H12" s="1610">
        <v>1297</v>
      </c>
      <c r="I12" s="1611">
        <v>482</v>
      </c>
      <c r="J12" s="2561">
        <f t="shared" si="2"/>
        <v>0.37162683114880496</v>
      </c>
      <c r="K12" s="1610">
        <v>1317</v>
      </c>
      <c r="L12" s="1611">
        <v>514</v>
      </c>
      <c r="M12" s="2561">
        <f t="shared" si="3"/>
        <v>0.39028094153378889</v>
      </c>
      <c r="N12" s="1610">
        <v>1331</v>
      </c>
      <c r="O12" s="1611">
        <v>523</v>
      </c>
      <c r="P12" s="2557">
        <f t="shared" si="4"/>
        <v>0.39293764087152516</v>
      </c>
    </row>
    <row r="13" spans="1:17">
      <c r="A13" s="1612" t="s">
        <v>1465</v>
      </c>
      <c r="B13" s="1613">
        <v>1451</v>
      </c>
      <c r="C13" s="1614">
        <v>530</v>
      </c>
      <c r="D13" s="2560">
        <f t="shared" si="0"/>
        <v>0.36526533425223984</v>
      </c>
      <c r="E13" s="1613">
        <v>1324</v>
      </c>
      <c r="F13" s="1614">
        <v>487</v>
      </c>
      <c r="G13" s="2560">
        <f t="shared" si="1"/>
        <v>0.3678247734138973</v>
      </c>
      <c r="H13" s="1613">
        <v>1418</v>
      </c>
      <c r="I13" s="1614">
        <v>540</v>
      </c>
      <c r="J13" s="2560">
        <f t="shared" si="2"/>
        <v>0.38081805359661497</v>
      </c>
      <c r="K13" s="1613">
        <v>1454</v>
      </c>
      <c r="L13" s="1614">
        <v>538</v>
      </c>
      <c r="M13" s="2560">
        <f t="shared" si="3"/>
        <v>0.3700137551581843</v>
      </c>
      <c r="N13" s="1613">
        <v>1475</v>
      </c>
      <c r="O13" s="1614">
        <v>586</v>
      </c>
      <c r="P13" s="2556">
        <f t="shared" si="4"/>
        <v>0.39728813559322035</v>
      </c>
    </row>
    <row r="14" spans="1:17">
      <c r="A14" s="1615" t="s">
        <v>1436</v>
      </c>
      <c r="B14" s="1610">
        <v>801</v>
      </c>
      <c r="C14" s="1611">
        <v>298</v>
      </c>
      <c r="D14" s="2561">
        <f t="shared" si="0"/>
        <v>0.37203495630461925</v>
      </c>
      <c r="E14" s="1610">
        <v>762</v>
      </c>
      <c r="F14" s="1611">
        <v>289</v>
      </c>
      <c r="G14" s="2561">
        <f t="shared" si="1"/>
        <v>0.37926509186351703</v>
      </c>
      <c r="H14" s="1610">
        <v>831</v>
      </c>
      <c r="I14" s="1611">
        <v>272</v>
      </c>
      <c r="J14" s="2561">
        <f t="shared" si="2"/>
        <v>0.32731648616125153</v>
      </c>
      <c r="K14" s="1610">
        <v>772</v>
      </c>
      <c r="L14" s="1611">
        <v>257</v>
      </c>
      <c r="M14" s="2561">
        <f t="shared" si="3"/>
        <v>0.33290155440414509</v>
      </c>
      <c r="N14" s="1610">
        <v>754</v>
      </c>
      <c r="O14" s="1611">
        <v>269</v>
      </c>
      <c r="P14" s="2557">
        <f t="shared" si="4"/>
        <v>0.35676392572944299</v>
      </c>
    </row>
    <row r="15" spans="1:17">
      <c r="A15" s="1612" t="s">
        <v>1344</v>
      </c>
      <c r="B15" s="1613">
        <v>1757</v>
      </c>
      <c r="C15" s="1614">
        <v>242</v>
      </c>
      <c r="D15" s="2560">
        <f t="shared" si="0"/>
        <v>0.1377347751849744</v>
      </c>
      <c r="E15" s="1613">
        <v>1838</v>
      </c>
      <c r="F15" s="1614">
        <v>259</v>
      </c>
      <c r="G15" s="2560">
        <f t="shared" si="1"/>
        <v>0.14091403699673558</v>
      </c>
      <c r="H15" s="1613">
        <v>1640</v>
      </c>
      <c r="I15" s="1614">
        <v>217</v>
      </c>
      <c r="J15" s="2560">
        <f t="shared" si="2"/>
        <v>0.13231707317073171</v>
      </c>
      <c r="K15" s="1613">
        <v>1574</v>
      </c>
      <c r="L15" s="1614">
        <v>226</v>
      </c>
      <c r="M15" s="2560">
        <f t="shared" si="3"/>
        <v>0.14358322744599747</v>
      </c>
      <c r="N15" s="1613">
        <v>1667</v>
      </c>
      <c r="O15" s="1614">
        <v>250</v>
      </c>
      <c r="P15" s="2556">
        <f t="shared" si="4"/>
        <v>0.14997000599880023</v>
      </c>
    </row>
    <row r="16" spans="1:17">
      <c r="A16" s="1615" t="s">
        <v>1496</v>
      </c>
      <c r="B16" s="1610">
        <v>1684</v>
      </c>
      <c r="C16" s="1611">
        <v>533</v>
      </c>
      <c r="D16" s="2561">
        <f t="shared" si="0"/>
        <v>0.3165083135391924</v>
      </c>
      <c r="E16" s="1610">
        <v>1963</v>
      </c>
      <c r="F16" s="1611">
        <v>602</v>
      </c>
      <c r="G16" s="2561">
        <f t="shared" si="1"/>
        <v>0.3066734589913398</v>
      </c>
      <c r="H16" s="1610">
        <v>1935</v>
      </c>
      <c r="I16" s="1611">
        <v>563</v>
      </c>
      <c r="J16" s="2561">
        <f t="shared" si="2"/>
        <v>0.29095607235142118</v>
      </c>
      <c r="K16" s="1610">
        <v>1693</v>
      </c>
      <c r="L16" s="1611">
        <v>534</v>
      </c>
      <c r="M16" s="2561">
        <f t="shared" si="3"/>
        <v>0.31541642055522739</v>
      </c>
      <c r="N16" s="1610">
        <v>1762</v>
      </c>
      <c r="O16" s="1611">
        <v>525</v>
      </c>
      <c r="P16" s="2557">
        <f t="shared" si="4"/>
        <v>0.29795686719636777</v>
      </c>
    </row>
    <row r="17" spans="1:16">
      <c r="A17" s="1612" t="s">
        <v>1486</v>
      </c>
      <c r="B17" s="1613">
        <v>894</v>
      </c>
      <c r="C17" s="1614">
        <v>390</v>
      </c>
      <c r="D17" s="2560">
        <f t="shared" si="0"/>
        <v>0.43624161073825501</v>
      </c>
      <c r="E17" s="1613">
        <v>1058</v>
      </c>
      <c r="F17" s="1614">
        <v>450</v>
      </c>
      <c r="G17" s="2560">
        <f t="shared" si="1"/>
        <v>0.42533081285444235</v>
      </c>
      <c r="H17" s="1613">
        <v>1069</v>
      </c>
      <c r="I17" s="1614">
        <v>447</v>
      </c>
      <c r="J17" s="2560">
        <f t="shared" si="2"/>
        <v>0.41814780168381666</v>
      </c>
      <c r="K17" s="1613">
        <v>994</v>
      </c>
      <c r="L17" s="1614">
        <v>428</v>
      </c>
      <c r="M17" s="2560">
        <f t="shared" si="3"/>
        <v>0.43058350100603621</v>
      </c>
      <c r="N17" s="1613">
        <v>1022</v>
      </c>
      <c r="O17" s="1614">
        <v>442</v>
      </c>
      <c r="P17" s="2556">
        <f t="shared" si="4"/>
        <v>0.43248532289628178</v>
      </c>
    </row>
    <row r="18" spans="1:16">
      <c r="A18" s="1615" t="s">
        <v>1297</v>
      </c>
      <c r="B18" s="1610">
        <v>2457</v>
      </c>
      <c r="C18" s="1611">
        <v>453</v>
      </c>
      <c r="D18" s="2561">
        <f t="shared" si="0"/>
        <v>0.18437118437118438</v>
      </c>
      <c r="E18" s="1610">
        <v>2715</v>
      </c>
      <c r="F18" s="1611">
        <v>499</v>
      </c>
      <c r="G18" s="2561">
        <f t="shared" si="1"/>
        <v>0.1837937384898711</v>
      </c>
      <c r="H18" s="1610">
        <v>2730</v>
      </c>
      <c r="I18" s="1611">
        <v>525</v>
      </c>
      <c r="J18" s="2561">
        <f t="shared" si="2"/>
        <v>0.19230769230769232</v>
      </c>
      <c r="K18" s="1610">
        <v>2489</v>
      </c>
      <c r="L18" s="1611">
        <v>476</v>
      </c>
      <c r="M18" s="2561">
        <f t="shared" si="3"/>
        <v>0.19124146243471274</v>
      </c>
      <c r="N18" s="1610">
        <v>2518</v>
      </c>
      <c r="O18" s="1611">
        <v>468</v>
      </c>
      <c r="P18" s="2557">
        <f t="shared" si="4"/>
        <v>0.18586179507545672</v>
      </c>
    </row>
    <row r="19" spans="1:16">
      <c r="A19" s="1612" t="s">
        <v>1391</v>
      </c>
      <c r="B19" s="1613">
        <v>1289</v>
      </c>
      <c r="C19" s="1614">
        <v>853</v>
      </c>
      <c r="D19" s="2560">
        <f t="shared" si="0"/>
        <v>0.66175329712955777</v>
      </c>
      <c r="E19" s="1613">
        <v>1259</v>
      </c>
      <c r="F19" s="1614">
        <v>827</v>
      </c>
      <c r="G19" s="2560">
        <f t="shared" si="1"/>
        <v>0.65687053216838764</v>
      </c>
      <c r="H19" s="1613">
        <v>1456</v>
      </c>
      <c r="I19" s="1614">
        <v>964</v>
      </c>
      <c r="J19" s="2560">
        <f t="shared" si="2"/>
        <v>0.66208791208791207</v>
      </c>
      <c r="K19" s="1613">
        <v>1429</v>
      </c>
      <c r="L19" s="1614">
        <v>932</v>
      </c>
      <c r="M19" s="2560">
        <f t="shared" si="3"/>
        <v>0.65220433869839045</v>
      </c>
      <c r="N19" s="1613">
        <v>1381</v>
      </c>
      <c r="O19" s="1614">
        <v>941</v>
      </c>
      <c r="P19" s="2556">
        <f t="shared" si="4"/>
        <v>0.68139029688631425</v>
      </c>
    </row>
    <row r="20" spans="1:16" ht="14.5" thickBot="1">
      <c r="A20" s="1616" t="s">
        <v>1401</v>
      </c>
      <c r="B20" s="1617">
        <v>2016</v>
      </c>
      <c r="C20" s="1618">
        <v>217</v>
      </c>
      <c r="D20" s="2562">
        <f t="shared" si="0"/>
        <v>0.1076388888888889</v>
      </c>
      <c r="E20" s="1617">
        <v>2789</v>
      </c>
      <c r="F20" s="1618">
        <v>359</v>
      </c>
      <c r="G20" s="2562">
        <f t="shared" si="1"/>
        <v>0.12871997131588384</v>
      </c>
      <c r="H20" s="1617">
        <v>2470</v>
      </c>
      <c r="I20" s="1618">
        <v>305</v>
      </c>
      <c r="J20" s="2562">
        <f t="shared" si="2"/>
        <v>0.12348178137651822</v>
      </c>
      <c r="K20" s="1617">
        <v>2467</v>
      </c>
      <c r="L20" s="1618">
        <v>304</v>
      </c>
      <c r="M20" s="2562">
        <f t="shared" si="3"/>
        <v>0.12322659100121605</v>
      </c>
      <c r="N20" s="1617">
        <v>2597</v>
      </c>
      <c r="O20" s="1618">
        <v>306</v>
      </c>
      <c r="P20" s="2558">
        <f t="shared" si="4"/>
        <v>0.11782826338082403</v>
      </c>
    </row>
    <row r="21" spans="1:16">
      <c r="A21" s="1619" t="s">
        <v>9</v>
      </c>
      <c r="B21" s="1620">
        <f>SUM(B6:B20)</f>
        <v>24162</v>
      </c>
      <c r="C21" s="1621">
        <f>SUM(C6:C20)</f>
        <v>6365</v>
      </c>
      <c r="D21" s="2560">
        <f t="shared" si="0"/>
        <v>0.26343017962089232</v>
      </c>
      <c r="E21" s="1620">
        <f>SUM(E6:E20)</f>
        <v>26131</v>
      </c>
      <c r="F21" s="1621">
        <f>SUM(F6:F20)</f>
        <v>6767</v>
      </c>
      <c r="G21" s="2560">
        <f t="shared" si="1"/>
        <v>0.25896444835635835</v>
      </c>
      <c r="H21" s="1620">
        <f>SUM(H6:H20)</f>
        <v>25754</v>
      </c>
      <c r="I21" s="1621">
        <f>SUM(I6:I20)</f>
        <v>6719</v>
      </c>
      <c r="J21" s="2560">
        <f t="shared" si="2"/>
        <v>0.26089151199813621</v>
      </c>
      <c r="K21" s="1620">
        <f>SUM(K6:K20)</f>
        <v>25516</v>
      </c>
      <c r="L21" s="1621">
        <f>SUM(L6:L20)</f>
        <v>6740</v>
      </c>
      <c r="M21" s="2560">
        <f t="shared" si="3"/>
        <v>0.26414798557767677</v>
      </c>
      <c r="N21" s="1620">
        <f>SUM(N6:N20)</f>
        <v>25835</v>
      </c>
      <c r="O21" s="1621">
        <f>SUM(O6:O20)</f>
        <v>6742</v>
      </c>
      <c r="P21" s="2556">
        <f t="shared" si="4"/>
        <v>0.26096380878652992</v>
      </c>
    </row>
    <row r="22" spans="1:16" ht="28.5" customHeight="1">
      <c r="A22" s="3876" t="s">
        <v>1913</v>
      </c>
      <c r="B22" s="3876"/>
      <c r="C22" s="3876"/>
      <c r="D22" s="3876"/>
      <c r="E22" s="3876"/>
      <c r="F22" s="3876"/>
      <c r="G22" s="3876"/>
      <c r="H22" s="3876"/>
      <c r="I22" s="3876"/>
      <c r="J22" s="3876"/>
      <c r="K22" s="3876"/>
      <c r="L22" s="3876"/>
      <c r="M22" s="3876"/>
      <c r="N22" s="3876"/>
      <c r="O22" s="3876"/>
      <c r="P22" s="3876"/>
    </row>
    <row r="24" spans="1:16">
      <c r="A24" s="3876" t="s">
        <v>1914</v>
      </c>
      <c r="B24" s="3876"/>
      <c r="C24" s="3876"/>
      <c r="D24" s="3876"/>
      <c r="E24" s="3876"/>
      <c r="F24" s="3876"/>
      <c r="G24" s="3876"/>
      <c r="H24" s="3876"/>
      <c r="I24" s="3876"/>
      <c r="J24" s="3876"/>
      <c r="K24" s="3876"/>
      <c r="L24" s="3876"/>
      <c r="M24" s="3876"/>
      <c r="N24" s="3876"/>
      <c r="O24" s="3876"/>
      <c r="P24" s="3876"/>
    </row>
    <row r="25" spans="1:16">
      <c r="A25" s="3876" t="s">
        <v>1915</v>
      </c>
      <c r="B25" s="3876"/>
      <c r="C25" s="3876"/>
      <c r="D25" s="3876"/>
      <c r="E25" s="3876"/>
      <c r="F25" s="3876"/>
      <c r="G25" s="3876"/>
      <c r="H25" s="3876"/>
      <c r="I25" s="3876"/>
      <c r="J25" s="3876"/>
      <c r="K25" s="3876"/>
      <c r="L25" s="3876"/>
      <c r="M25" s="3876"/>
      <c r="N25" s="3876"/>
      <c r="O25" s="3876"/>
      <c r="P25" s="3876"/>
    </row>
    <row r="26" spans="1:16">
      <c r="A26" s="1622"/>
    </row>
  </sheetData>
  <mergeCells count="15">
    <mergeCell ref="A22:P22"/>
    <mergeCell ref="A24:P24"/>
    <mergeCell ref="A25:P25"/>
    <mergeCell ref="A1:P1"/>
    <mergeCell ref="A3:A5"/>
    <mergeCell ref="B3:D3"/>
    <mergeCell ref="E3:G3"/>
    <mergeCell ref="H3:J3"/>
    <mergeCell ref="K3:M3"/>
    <mergeCell ref="N3:P3"/>
    <mergeCell ref="C4:D4"/>
    <mergeCell ref="F4:G4"/>
    <mergeCell ref="I4:J4"/>
    <mergeCell ref="L4:M4"/>
    <mergeCell ref="O4:P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25757-2195-4B13-B61A-E55F66A09AD7}">
  <dimension ref="A1:Q26"/>
  <sheetViews>
    <sheetView workbookViewId="0">
      <selection activeCell="A8" sqref="A8"/>
    </sheetView>
  </sheetViews>
  <sheetFormatPr defaultColWidth="8.58203125" defaultRowHeight="14"/>
  <cols>
    <col min="1" max="1" width="36.33203125" style="20" customWidth="1"/>
    <col min="2" max="16" width="9.58203125" style="20" customWidth="1"/>
    <col min="17" max="17" width="8.58203125" style="8"/>
    <col min="18" max="16384" width="8.58203125" style="20"/>
  </cols>
  <sheetData>
    <row r="1" spans="1:17" ht="25">
      <c r="A1" s="3943" t="s">
        <v>4543</v>
      </c>
      <c r="B1" s="3943"/>
      <c r="C1" s="3943"/>
      <c r="D1" s="3943"/>
      <c r="E1" s="3943"/>
      <c r="F1" s="3943"/>
      <c r="G1" s="3943"/>
      <c r="H1" s="3943"/>
      <c r="I1" s="3943"/>
      <c r="J1" s="3943"/>
      <c r="K1" s="3943"/>
      <c r="L1" s="3943"/>
      <c r="M1" s="3943"/>
      <c r="N1" s="3943"/>
      <c r="O1" s="3943"/>
      <c r="P1" s="3943"/>
      <c r="Q1" s="1472"/>
    </row>
    <row r="3" spans="1:17" s="8" customFormat="1" ht="18" thickBot="1">
      <c r="A3" s="4113" t="s">
        <v>1911</v>
      </c>
      <c r="B3" s="4116" t="s">
        <v>1900</v>
      </c>
      <c r="C3" s="4117"/>
      <c r="D3" s="4117"/>
      <c r="E3" s="4117" t="s">
        <v>1893</v>
      </c>
      <c r="F3" s="4117"/>
      <c r="G3" s="4117"/>
      <c r="H3" s="4117" t="s">
        <v>1271</v>
      </c>
      <c r="I3" s="4117"/>
      <c r="J3" s="4117"/>
      <c r="K3" s="4117" t="s">
        <v>1272</v>
      </c>
      <c r="L3" s="4117"/>
      <c r="M3" s="4117"/>
      <c r="N3" s="4117" t="s">
        <v>1273</v>
      </c>
      <c r="O3" s="4117"/>
      <c r="P3" s="4118"/>
      <c r="Q3" s="495"/>
    </row>
    <row r="4" spans="1:17" s="8" customFormat="1" ht="30" customHeight="1" thickBot="1">
      <c r="A4" s="4114"/>
      <c r="B4" s="1608" t="s">
        <v>9</v>
      </c>
      <c r="C4" s="4109" t="s">
        <v>141</v>
      </c>
      <c r="D4" s="4119"/>
      <c r="E4" s="1608" t="s">
        <v>9</v>
      </c>
      <c r="F4" s="4109" t="s">
        <v>141</v>
      </c>
      <c r="G4" s="4110"/>
      <c r="H4" s="1608" t="s">
        <v>9</v>
      </c>
      <c r="I4" s="4109" t="s">
        <v>141</v>
      </c>
      <c r="J4" s="4110"/>
      <c r="K4" s="1608" t="s">
        <v>9</v>
      </c>
      <c r="L4" s="4109" t="s">
        <v>141</v>
      </c>
      <c r="M4" s="4110"/>
      <c r="N4" s="1608" t="s">
        <v>9</v>
      </c>
      <c r="O4" s="4109" t="s">
        <v>141</v>
      </c>
      <c r="P4" s="4111"/>
      <c r="Q4" s="507"/>
    </row>
    <row r="5" spans="1:17" s="8" customFormat="1" ht="17.5">
      <c r="A5" s="4115"/>
      <c r="B5" s="2838" t="s">
        <v>98</v>
      </c>
      <c r="C5" s="2835" t="s">
        <v>98</v>
      </c>
      <c r="D5" s="2836" t="s">
        <v>14</v>
      </c>
      <c r="E5" s="2838" t="s">
        <v>98</v>
      </c>
      <c r="F5" s="2835" t="s">
        <v>98</v>
      </c>
      <c r="G5" s="2836" t="s">
        <v>14</v>
      </c>
      <c r="H5" s="2838" t="s">
        <v>98</v>
      </c>
      <c r="I5" s="2835" t="s">
        <v>98</v>
      </c>
      <c r="J5" s="2836" t="s">
        <v>14</v>
      </c>
      <c r="K5" s="2838" t="s">
        <v>98</v>
      </c>
      <c r="L5" s="2835" t="s">
        <v>98</v>
      </c>
      <c r="M5" s="2836" t="s">
        <v>14</v>
      </c>
      <c r="N5" s="2838" t="s">
        <v>98</v>
      </c>
      <c r="O5" s="2839" t="s">
        <v>98</v>
      </c>
      <c r="P5" s="2840" t="s">
        <v>14</v>
      </c>
      <c r="Q5" s="495"/>
    </row>
    <row r="6" spans="1:17" ht="12.75" customHeight="1">
      <c r="A6" s="1623" t="s">
        <v>1274</v>
      </c>
      <c r="B6" s="1624">
        <v>139</v>
      </c>
      <c r="C6" s="1625">
        <v>14</v>
      </c>
      <c r="D6" s="2568">
        <f t="shared" ref="D6:D21" si="0">C6/B6</f>
        <v>0.10071942446043165</v>
      </c>
      <c r="E6" s="1624">
        <v>194</v>
      </c>
      <c r="F6" s="1625">
        <v>16</v>
      </c>
      <c r="G6" s="2568">
        <f t="shared" ref="G6:G21" si="1">F6/E6</f>
        <v>8.247422680412371E-2</v>
      </c>
      <c r="H6" s="1624">
        <v>291</v>
      </c>
      <c r="I6" s="1625">
        <v>20</v>
      </c>
      <c r="J6" s="2568">
        <f t="shared" ref="J6:J21" si="2">I6/H6</f>
        <v>6.8728522336769765E-2</v>
      </c>
      <c r="K6" s="1624">
        <v>303</v>
      </c>
      <c r="L6" s="1625">
        <v>31</v>
      </c>
      <c r="M6" s="2568">
        <f t="shared" ref="M6:M21" si="3">L6/K6</f>
        <v>0.10231023102310231</v>
      </c>
      <c r="N6" s="1624">
        <v>496</v>
      </c>
      <c r="O6" s="1625">
        <v>51</v>
      </c>
      <c r="P6" s="2563">
        <f>O6/N6</f>
        <v>0.1028225806451613</v>
      </c>
    </row>
    <row r="7" spans="1:17">
      <c r="A7" s="1626" t="s">
        <v>1516</v>
      </c>
      <c r="B7" s="1627">
        <v>445</v>
      </c>
      <c r="C7" s="1628">
        <v>90</v>
      </c>
      <c r="D7" s="2560">
        <f t="shared" si="0"/>
        <v>0.20224719101123595</v>
      </c>
      <c r="E7" s="1627">
        <v>482</v>
      </c>
      <c r="F7" s="1629">
        <v>86</v>
      </c>
      <c r="G7" s="2560">
        <f t="shared" si="1"/>
        <v>0.17842323651452283</v>
      </c>
      <c r="H7" s="1627">
        <v>461</v>
      </c>
      <c r="I7" s="1628">
        <v>87</v>
      </c>
      <c r="J7" s="2560">
        <f t="shared" si="2"/>
        <v>0.18872017353579176</v>
      </c>
      <c r="K7" s="1627">
        <v>457</v>
      </c>
      <c r="L7" s="1628">
        <v>97</v>
      </c>
      <c r="M7" s="2560">
        <f t="shared" si="3"/>
        <v>0.21225382932166301</v>
      </c>
      <c r="N7" s="1627">
        <v>655</v>
      </c>
      <c r="O7" s="1628">
        <v>160</v>
      </c>
      <c r="P7" s="2564">
        <f t="shared" ref="P7:P21" si="4">O7/N7</f>
        <v>0.24427480916030533</v>
      </c>
    </row>
    <row r="8" spans="1:17">
      <c r="A8" s="1630" t="s">
        <v>1373</v>
      </c>
      <c r="B8" s="1631">
        <v>450</v>
      </c>
      <c r="C8" s="1632">
        <v>107</v>
      </c>
      <c r="D8" s="2561">
        <f t="shared" si="0"/>
        <v>0.23777777777777778</v>
      </c>
      <c r="E8" s="1633">
        <v>533</v>
      </c>
      <c r="F8" s="1634">
        <v>112</v>
      </c>
      <c r="G8" s="2571">
        <f t="shared" si="1"/>
        <v>0.21013133208255161</v>
      </c>
      <c r="H8" s="1631">
        <v>530</v>
      </c>
      <c r="I8" s="1632">
        <v>138</v>
      </c>
      <c r="J8" s="2561">
        <f t="shared" si="2"/>
        <v>0.26037735849056604</v>
      </c>
      <c r="K8" s="1631">
        <v>613</v>
      </c>
      <c r="L8" s="1632">
        <v>140</v>
      </c>
      <c r="M8" s="2561">
        <f t="shared" si="3"/>
        <v>0.22838499184339314</v>
      </c>
      <c r="N8" s="1631">
        <v>732</v>
      </c>
      <c r="O8" s="1632">
        <v>165</v>
      </c>
      <c r="P8" s="2565">
        <f t="shared" si="4"/>
        <v>0.22540983606557377</v>
      </c>
    </row>
    <row r="9" spans="1:17">
      <c r="A9" s="1626" t="s">
        <v>1419</v>
      </c>
      <c r="B9" s="1627">
        <v>190</v>
      </c>
      <c r="C9" s="1628">
        <v>93</v>
      </c>
      <c r="D9" s="2560">
        <f t="shared" si="0"/>
        <v>0.48947368421052634</v>
      </c>
      <c r="E9" s="1635">
        <v>241</v>
      </c>
      <c r="F9" s="1636">
        <v>90</v>
      </c>
      <c r="G9" s="2572">
        <f t="shared" si="1"/>
        <v>0.37344398340248963</v>
      </c>
      <c r="H9" s="1627">
        <v>225</v>
      </c>
      <c r="I9" s="1628">
        <v>104</v>
      </c>
      <c r="J9" s="2560">
        <f t="shared" si="2"/>
        <v>0.4622222222222222</v>
      </c>
      <c r="K9" s="1627">
        <v>215</v>
      </c>
      <c r="L9" s="1628">
        <v>101</v>
      </c>
      <c r="M9" s="2560">
        <f t="shared" si="3"/>
        <v>0.4697674418604651</v>
      </c>
      <c r="N9" s="1627">
        <v>304</v>
      </c>
      <c r="O9" s="1628">
        <v>148</v>
      </c>
      <c r="P9" s="2564">
        <f t="shared" si="4"/>
        <v>0.48684210526315791</v>
      </c>
    </row>
    <row r="10" spans="1:17">
      <c r="A10" s="1637" t="s">
        <v>1318</v>
      </c>
      <c r="B10" s="1631">
        <v>254</v>
      </c>
      <c r="C10" s="1632">
        <v>28</v>
      </c>
      <c r="D10" s="2561">
        <f t="shared" si="0"/>
        <v>0.11023622047244094</v>
      </c>
      <c r="E10" s="1633">
        <v>247</v>
      </c>
      <c r="F10" s="1634">
        <v>14</v>
      </c>
      <c r="G10" s="2571">
        <f t="shared" si="1"/>
        <v>5.6680161943319839E-2</v>
      </c>
      <c r="H10" s="1631">
        <v>276</v>
      </c>
      <c r="I10" s="1632">
        <v>19</v>
      </c>
      <c r="J10" s="2561">
        <f t="shared" si="2"/>
        <v>6.8840579710144928E-2</v>
      </c>
      <c r="K10" s="1631">
        <v>316</v>
      </c>
      <c r="L10" s="1632">
        <v>22</v>
      </c>
      <c r="M10" s="2561">
        <f t="shared" si="3"/>
        <v>6.9620253164556958E-2</v>
      </c>
      <c r="N10" s="1631">
        <v>484</v>
      </c>
      <c r="O10" s="1632">
        <v>35</v>
      </c>
      <c r="P10" s="2565">
        <f t="shared" si="4"/>
        <v>7.2314049586776855E-2</v>
      </c>
    </row>
    <row r="11" spans="1:17">
      <c r="A11" s="1626" t="s">
        <v>1897</v>
      </c>
      <c r="B11" s="1627">
        <v>189</v>
      </c>
      <c r="C11" s="1628">
        <v>57</v>
      </c>
      <c r="D11" s="2560">
        <f t="shared" si="0"/>
        <v>0.30158730158730157</v>
      </c>
      <c r="E11" s="1627">
        <v>184</v>
      </c>
      <c r="F11" s="1638">
        <v>49</v>
      </c>
      <c r="G11" s="2560">
        <f t="shared" si="1"/>
        <v>0.26630434782608697</v>
      </c>
      <c r="H11" s="1627">
        <v>173</v>
      </c>
      <c r="I11" s="1628">
        <v>54</v>
      </c>
      <c r="J11" s="2560">
        <f t="shared" si="2"/>
        <v>0.31213872832369943</v>
      </c>
      <c r="K11" s="1627">
        <v>186</v>
      </c>
      <c r="L11" s="1628">
        <v>72</v>
      </c>
      <c r="M11" s="2560">
        <f t="shared" si="3"/>
        <v>0.38709677419354838</v>
      </c>
      <c r="N11" s="1627">
        <v>275</v>
      </c>
      <c r="O11" s="1628">
        <v>91</v>
      </c>
      <c r="P11" s="2564">
        <f t="shared" si="4"/>
        <v>0.33090909090909093</v>
      </c>
    </row>
    <row r="12" spans="1:17">
      <c r="A12" s="1637" t="s">
        <v>1912</v>
      </c>
      <c r="B12" s="1631">
        <v>151</v>
      </c>
      <c r="C12" s="1632">
        <v>53</v>
      </c>
      <c r="D12" s="2561">
        <f t="shared" si="0"/>
        <v>0.35099337748344372</v>
      </c>
      <c r="E12" s="1631">
        <v>176</v>
      </c>
      <c r="F12" s="1632">
        <v>46</v>
      </c>
      <c r="G12" s="2561">
        <f t="shared" si="1"/>
        <v>0.26136363636363635</v>
      </c>
      <c r="H12" s="1631">
        <v>233</v>
      </c>
      <c r="I12" s="1632">
        <v>72</v>
      </c>
      <c r="J12" s="2561">
        <f t="shared" si="2"/>
        <v>0.30901287553648071</v>
      </c>
      <c r="K12" s="1631">
        <v>201</v>
      </c>
      <c r="L12" s="1632">
        <v>62</v>
      </c>
      <c r="M12" s="2561">
        <f t="shared" si="3"/>
        <v>0.30845771144278605</v>
      </c>
      <c r="N12" s="1631">
        <v>271</v>
      </c>
      <c r="O12" s="1632">
        <v>110</v>
      </c>
      <c r="P12" s="2565">
        <f t="shared" si="4"/>
        <v>0.4059040590405904</v>
      </c>
    </row>
    <row r="13" spans="1:17">
      <c r="A13" s="1626" t="s">
        <v>1465</v>
      </c>
      <c r="B13" s="1627">
        <v>211</v>
      </c>
      <c r="C13" s="1628">
        <v>61</v>
      </c>
      <c r="D13" s="2560">
        <f t="shared" si="0"/>
        <v>0.2890995260663507</v>
      </c>
      <c r="E13" s="1627">
        <v>183</v>
      </c>
      <c r="F13" s="1628">
        <v>74</v>
      </c>
      <c r="G13" s="2560">
        <f t="shared" si="1"/>
        <v>0.40437158469945356</v>
      </c>
      <c r="H13" s="1627">
        <v>211</v>
      </c>
      <c r="I13" s="1628">
        <v>71</v>
      </c>
      <c r="J13" s="2560">
        <f t="shared" si="2"/>
        <v>0.33649289099526064</v>
      </c>
      <c r="K13" s="1627">
        <v>211</v>
      </c>
      <c r="L13" s="1628">
        <v>76</v>
      </c>
      <c r="M13" s="2560">
        <f t="shared" si="3"/>
        <v>0.36018957345971564</v>
      </c>
      <c r="N13" s="1627">
        <v>233</v>
      </c>
      <c r="O13" s="1628">
        <v>90</v>
      </c>
      <c r="P13" s="2564">
        <f t="shared" si="4"/>
        <v>0.38626609442060084</v>
      </c>
    </row>
    <row r="14" spans="1:17">
      <c r="A14" s="1637" t="s">
        <v>1436</v>
      </c>
      <c r="B14" s="1631">
        <v>141</v>
      </c>
      <c r="C14" s="1632">
        <v>46</v>
      </c>
      <c r="D14" s="2561">
        <f t="shared" si="0"/>
        <v>0.32624113475177308</v>
      </c>
      <c r="E14" s="1631">
        <v>144</v>
      </c>
      <c r="F14" s="1632">
        <v>51</v>
      </c>
      <c r="G14" s="2561">
        <f t="shared" si="1"/>
        <v>0.35416666666666669</v>
      </c>
      <c r="H14" s="1631">
        <v>182</v>
      </c>
      <c r="I14" s="1632">
        <v>50</v>
      </c>
      <c r="J14" s="2561">
        <f t="shared" si="2"/>
        <v>0.27472527472527475</v>
      </c>
      <c r="K14" s="1631">
        <v>127</v>
      </c>
      <c r="L14" s="1632">
        <v>38</v>
      </c>
      <c r="M14" s="2561">
        <f t="shared" si="3"/>
        <v>0.29921259842519687</v>
      </c>
      <c r="N14" s="1631">
        <v>227</v>
      </c>
      <c r="O14" s="1632">
        <v>97</v>
      </c>
      <c r="P14" s="2565">
        <f t="shared" si="4"/>
        <v>0.42731277533039647</v>
      </c>
    </row>
    <row r="15" spans="1:17">
      <c r="A15" s="1626" t="s">
        <v>1344</v>
      </c>
      <c r="B15" s="1627">
        <v>118</v>
      </c>
      <c r="C15" s="1628">
        <v>19</v>
      </c>
      <c r="D15" s="2560">
        <f t="shared" si="0"/>
        <v>0.16101694915254236</v>
      </c>
      <c r="E15" s="1627">
        <v>86</v>
      </c>
      <c r="F15" s="1628">
        <v>15</v>
      </c>
      <c r="G15" s="2560">
        <f t="shared" si="1"/>
        <v>0.1744186046511628</v>
      </c>
      <c r="H15" s="1627">
        <v>85</v>
      </c>
      <c r="I15" s="1628">
        <v>13</v>
      </c>
      <c r="J15" s="2560">
        <f t="shared" si="2"/>
        <v>0.15294117647058825</v>
      </c>
      <c r="K15" s="1627">
        <v>191</v>
      </c>
      <c r="L15" s="1628">
        <v>15</v>
      </c>
      <c r="M15" s="2560">
        <f t="shared" si="3"/>
        <v>7.8534031413612565E-2</v>
      </c>
      <c r="N15" s="1627">
        <v>383</v>
      </c>
      <c r="O15" s="1628">
        <v>53</v>
      </c>
      <c r="P15" s="2564">
        <f t="shared" si="4"/>
        <v>0.13838120104438642</v>
      </c>
    </row>
    <row r="16" spans="1:17">
      <c r="A16" s="1637" t="s">
        <v>1496</v>
      </c>
      <c r="B16" s="1631">
        <v>275</v>
      </c>
      <c r="C16" s="1632">
        <v>64</v>
      </c>
      <c r="D16" s="2561">
        <f t="shared" si="0"/>
        <v>0.23272727272727273</v>
      </c>
      <c r="E16" s="1631">
        <v>317</v>
      </c>
      <c r="F16" s="1632">
        <v>86</v>
      </c>
      <c r="G16" s="2561">
        <f t="shared" si="1"/>
        <v>0.27129337539432175</v>
      </c>
      <c r="H16" s="1631">
        <v>412</v>
      </c>
      <c r="I16" s="1632">
        <v>103</v>
      </c>
      <c r="J16" s="2561">
        <f t="shared" si="2"/>
        <v>0.25</v>
      </c>
      <c r="K16" s="1631">
        <v>400</v>
      </c>
      <c r="L16" s="1632">
        <v>102</v>
      </c>
      <c r="M16" s="2561">
        <f t="shared" si="3"/>
        <v>0.255</v>
      </c>
      <c r="N16" s="1631">
        <v>544</v>
      </c>
      <c r="O16" s="1632">
        <v>163</v>
      </c>
      <c r="P16" s="2565">
        <f t="shared" si="4"/>
        <v>0.29963235294117646</v>
      </c>
    </row>
    <row r="17" spans="1:16">
      <c r="A17" s="1626" t="s">
        <v>1486</v>
      </c>
      <c r="B17" s="1627">
        <v>102</v>
      </c>
      <c r="C17" s="1628">
        <v>37</v>
      </c>
      <c r="D17" s="2560">
        <f t="shared" si="0"/>
        <v>0.36274509803921567</v>
      </c>
      <c r="E17" s="1627">
        <v>125</v>
      </c>
      <c r="F17" s="1628">
        <v>42</v>
      </c>
      <c r="G17" s="2560">
        <f t="shared" si="1"/>
        <v>0.33600000000000002</v>
      </c>
      <c r="H17" s="1627">
        <v>159</v>
      </c>
      <c r="I17" s="1628">
        <v>64</v>
      </c>
      <c r="J17" s="2560">
        <f t="shared" si="2"/>
        <v>0.40251572327044027</v>
      </c>
      <c r="K17" s="1627">
        <v>150</v>
      </c>
      <c r="L17" s="1628">
        <v>54</v>
      </c>
      <c r="M17" s="2560">
        <f t="shared" si="3"/>
        <v>0.36</v>
      </c>
      <c r="N17" s="1627">
        <v>260</v>
      </c>
      <c r="O17" s="1628">
        <v>104</v>
      </c>
      <c r="P17" s="2564">
        <f t="shared" si="4"/>
        <v>0.4</v>
      </c>
    </row>
    <row r="18" spans="1:16">
      <c r="A18" s="1637" t="s">
        <v>1297</v>
      </c>
      <c r="B18" s="1631">
        <v>411</v>
      </c>
      <c r="C18" s="1632">
        <v>62</v>
      </c>
      <c r="D18" s="2561">
        <f t="shared" si="0"/>
        <v>0.15085158150851583</v>
      </c>
      <c r="E18" s="1631">
        <v>471</v>
      </c>
      <c r="F18" s="1632">
        <v>79</v>
      </c>
      <c r="G18" s="2561">
        <f t="shared" si="1"/>
        <v>0.16772823779193205</v>
      </c>
      <c r="H18" s="1631">
        <v>504</v>
      </c>
      <c r="I18" s="1632">
        <v>89</v>
      </c>
      <c r="J18" s="2561">
        <f t="shared" si="2"/>
        <v>0.1765873015873016</v>
      </c>
      <c r="K18" s="1631">
        <v>543</v>
      </c>
      <c r="L18" s="1632">
        <v>108</v>
      </c>
      <c r="M18" s="2561">
        <f t="shared" si="3"/>
        <v>0.19889502762430938</v>
      </c>
      <c r="N18" s="1631">
        <v>624</v>
      </c>
      <c r="O18" s="1632">
        <v>115</v>
      </c>
      <c r="P18" s="2565">
        <f t="shared" si="4"/>
        <v>0.18429487179487181</v>
      </c>
    </row>
    <row r="19" spans="1:16">
      <c r="A19" s="1626" t="s">
        <v>1391</v>
      </c>
      <c r="B19" s="1627">
        <v>234</v>
      </c>
      <c r="C19" s="1628">
        <v>140</v>
      </c>
      <c r="D19" s="2560">
        <f t="shared" si="0"/>
        <v>0.59829059829059827</v>
      </c>
      <c r="E19" s="1627">
        <v>193</v>
      </c>
      <c r="F19" s="1628">
        <v>134</v>
      </c>
      <c r="G19" s="2560">
        <f t="shared" si="1"/>
        <v>0.69430051813471505</v>
      </c>
      <c r="H19" s="1627">
        <v>246</v>
      </c>
      <c r="I19" s="1628">
        <v>156</v>
      </c>
      <c r="J19" s="2560">
        <f t="shared" si="2"/>
        <v>0.63414634146341464</v>
      </c>
      <c r="K19" s="1627">
        <v>286</v>
      </c>
      <c r="L19" s="1628">
        <v>188</v>
      </c>
      <c r="M19" s="2560">
        <f t="shared" si="3"/>
        <v>0.65734265734265729</v>
      </c>
      <c r="N19" s="1627">
        <v>405</v>
      </c>
      <c r="O19" s="1628">
        <v>267</v>
      </c>
      <c r="P19" s="2564">
        <f t="shared" si="4"/>
        <v>0.65925925925925921</v>
      </c>
    </row>
    <row r="20" spans="1:16" ht="14.5" thickBot="1">
      <c r="A20" s="1639" t="s">
        <v>1401</v>
      </c>
      <c r="B20" s="1640">
        <v>210</v>
      </c>
      <c r="C20" s="1641">
        <v>11</v>
      </c>
      <c r="D20" s="2569">
        <f t="shared" si="0"/>
        <v>5.2380952380952382E-2</v>
      </c>
      <c r="E20" s="1640">
        <v>233</v>
      </c>
      <c r="F20" s="1641">
        <v>20</v>
      </c>
      <c r="G20" s="2569">
        <f t="shared" si="1"/>
        <v>8.5836909871244635E-2</v>
      </c>
      <c r="H20" s="1640">
        <v>300</v>
      </c>
      <c r="I20" s="1641">
        <v>20</v>
      </c>
      <c r="J20" s="2569">
        <f t="shared" si="2"/>
        <v>6.6666666666666666E-2</v>
      </c>
      <c r="K20" s="1640">
        <v>422</v>
      </c>
      <c r="L20" s="1641">
        <v>46</v>
      </c>
      <c r="M20" s="2569">
        <f t="shared" si="3"/>
        <v>0.10900473933649289</v>
      </c>
      <c r="N20" s="1640">
        <v>689</v>
      </c>
      <c r="O20" s="1641">
        <v>80</v>
      </c>
      <c r="P20" s="2566">
        <f t="shared" si="4"/>
        <v>0.11611030478955008</v>
      </c>
    </row>
    <row r="21" spans="1:16">
      <c r="A21" s="1642" t="s">
        <v>9</v>
      </c>
      <c r="B21" s="1643">
        <f>SUM(B6:B20)</f>
        <v>3520</v>
      </c>
      <c r="C21" s="1644">
        <f>SUM(C6:C20)</f>
        <v>882</v>
      </c>
      <c r="D21" s="2570">
        <f t="shared" si="0"/>
        <v>0.2505681818181818</v>
      </c>
      <c r="E21" s="1643">
        <f>SUM(E6:E20)</f>
        <v>3809</v>
      </c>
      <c r="F21" s="1644">
        <f>SUM(F6:F20)</f>
        <v>914</v>
      </c>
      <c r="G21" s="2570">
        <f t="shared" si="1"/>
        <v>0.23995799422420583</v>
      </c>
      <c r="H21" s="1643">
        <f>SUM(H6:H20)</f>
        <v>4288</v>
      </c>
      <c r="I21" s="1644">
        <f>SUM(I6:I20)</f>
        <v>1060</v>
      </c>
      <c r="J21" s="2570">
        <f t="shared" si="2"/>
        <v>0.24720149253731344</v>
      </c>
      <c r="K21" s="1643">
        <f>SUM(K6:K20)</f>
        <v>4621</v>
      </c>
      <c r="L21" s="1644">
        <f>SUM(L6:L20)</f>
        <v>1152</v>
      </c>
      <c r="M21" s="2570">
        <f t="shared" si="3"/>
        <v>0.24929668902834884</v>
      </c>
      <c r="N21" s="1643">
        <f>SUM(N6:N20)</f>
        <v>6582</v>
      </c>
      <c r="O21" s="1644">
        <f>SUM(O6:O20)</f>
        <v>1729</v>
      </c>
      <c r="P21" s="2567">
        <f t="shared" si="4"/>
        <v>0.26268611364326955</v>
      </c>
    </row>
    <row r="22" spans="1:16" s="8" customFormat="1" ht="28.5" customHeight="1">
      <c r="A22" s="3876" t="s">
        <v>1913</v>
      </c>
      <c r="B22" s="3876"/>
      <c r="C22" s="3876"/>
      <c r="D22" s="3876"/>
      <c r="E22" s="3876"/>
      <c r="F22" s="3876"/>
      <c r="G22" s="3876"/>
      <c r="H22" s="3876"/>
      <c r="I22" s="3876"/>
      <c r="J22" s="3876"/>
      <c r="K22" s="3876"/>
      <c r="L22" s="3876"/>
      <c r="M22" s="3876"/>
      <c r="N22" s="3876"/>
      <c r="O22" s="3876"/>
      <c r="P22" s="3876"/>
    </row>
    <row r="23" spans="1:16" s="8" customFormat="1" ht="13"/>
    <row r="24" spans="1:16" s="8" customFormat="1" ht="13">
      <c r="A24" s="3876" t="s">
        <v>1914</v>
      </c>
      <c r="B24" s="3876"/>
      <c r="C24" s="3876"/>
      <c r="D24" s="3876"/>
      <c r="E24" s="3876"/>
      <c r="F24" s="3876"/>
      <c r="G24" s="3876"/>
      <c r="H24" s="3876"/>
      <c r="I24" s="3876"/>
      <c r="J24" s="3876"/>
      <c r="K24" s="3876"/>
      <c r="L24" s="3876"/>
      <c r="M24" s="3876"/>
      <c r="N24" s="3876"/>
      <c r="O24" s="3876"/>
      <c r="P24" s="3876"/>
    </row>
    <row r="25" spans="1:16" s="8" customFormat="1">
      <c r="A25" s="4112" t="s">
        <v>1916</v>
      </c>
      <c r="B25" s="4112"/>
      <c r="C25" s="4112"/>
      <c r="D25" s="4112"/>
      <c r="E25" s="4112"/>
      <c r="F25" s="4112"/>
      <c r="G25" s="4112"/>
      <c r="H25" s="4112"/>
      <c r="I25" s="4112"/>
      <c r="J25" s="4112"/>
      <c r="K25" s="4112"/>
      <c r="L25" s="4112"/>
      <c r="M25" s="4112"/>
      <c r="N25" s="4112"/>
      <c r="O25" s="4112"/>
      <c r="P25" s="4112"/>
    </row>
    <row r="26" spans="1:16">
      <c r="A26" s="1645"/>
    </row>
  </sheetData>
  <mergeCells count="15">
    <mergeCell ref="A22:P22"/>
    <mergeCell ref="A24:P24"/>
    <mergeCell ref="A25:P25"/>
    <mergeCell ref="A1:P1"/>
    <mergeCell ref="A3:A5"/>
    <mergeCell ref="B3:D3"/>
    <mergeCell ref="E3:G3"/>
    <mergeCell ref="H3:J3"/>
    <mergeCell ref="K3:M3"/>
    <mergeCell ref="N3:P3"/>
    <mergeCell ref="C4:D4"/>
    <mergeCell ref="F4:G4"/>
    <mergeCell ref="I4:J4"/>
    <mergeCell ref="L4:M4"/>
    <mergeCell ref="O4:P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F24CF-4B58-47F1-B005-A83212FD9CBC}">
  <dimension ref="A1:T27"/>
  <sheetViews>
    <sheetView workbookViewId="0">
      <selection sqref="A1:S1"/>
    </sheetView>
  </sheetViews>
  <sheetFormatPr defaultColWidth="8.58203125" defaultRowHeight="14"/>
  <cols>
    <col min="1" max="1" width="36.33203125" style="342" customWidth="1"/>
    <col min="2" max="19" width="8.58203125" style="342"/>
    <col min="20" max="20" width="8.58203125" style="793"/>
    <col min="21" max="16384" width="8.58203125" style="342"/>
  </cols>
  <sheetData>
    <row r="1" spans="1:20" ht="25">
      <c r="A1" s="4045" t="s">
        <v>4542</v>
      </c>
      <c r="B1" s="4045"/>
      <c r="C1" s="4045"/>
      <c r="D1" s="4045"/>
      <c r="E1" s="4045"/>
      <c r="F1" s="4045"/>
      <c r="G1" s="4045"/>
      <c r="H1" s="4045"/>
      <c r="I1" s="4045"/>
      <c r="J1" s="4045"/>
      <c r="K1" s="4045"/>
      <c r="L1" s="4045"/>
      <c r="M1" s="4045"/>
      <c r="N1" s="4045"/>
      <c r="O1" s="4045"/>
      <c r="P1" s="4045"/>
      <c r="Q1" s="4045"/>
      <c r="R1" s="4045"/>
      <c r="S1" s="4045"/>
      <c r="T1" s="1524"/>
    </row>
    <row r="2" spans="1:20" ht="14.5" thickBot="1"/>
    <row r="3" spans="1:20" ht="18" thickBot="1">
      <c r="A3" s="4120" t="s">
        <v>105</v>
      </c>
      <c r="B3" s="4121" t="s">
        <v>1899</v>
      </c>
      <c r="C3" s="4121"/>
      <c r="D3" s="4121"/>
      <c r="E3" s="4121" t="s">
        <v>1900</v>
      </c>
      <c r="F3" s="4121"/>
      <c r="G3" s="4121"/>
      <c r="H3" s="4121" t="s">
        <v>1893</v>
      </c>
      <c r="I3" s="4121"/>
      <c r="J3" s="4121"/>
      <c r="K3" s="4121" t="s">
        <v>1271</v>
      </c>
      <c r="L3" s="4121"/>
      <c r="M3" s="4121"/>
      <c r="N3" s="4121" t="s">
        <v>1272</v>
      </c>
      <c r="O3" s="4121"/>
      <c r="P3" s="4121"/>
      <c r="Q3" s="4121" t="s">
        <v>1273</v>
      </c>
      <c r="R3" s="4121"/>
      <c r="S3" s="4122"/>
      <c r="T3" s="495"/>
    </row>
    <row r="4" spans="1:20" ht="28" thickBot="1">
      <c r="A4" s="4120"/>
      <c r="B4" s="1646" t="s">
        <v>9</v>
      </c>
      <c r="C4" s="4123" t="s">
        <v>141</v>
      </c>
      <c r="D4" s="4123"/>
      <c r="E4" s="1646" t="s">
        <v>9</v>
      </c>
      <c r="F4" s="4123" t="s">
        <v>141</v>
      </c>
      <c r="G4" s="4123"/>
      <c r="H4" s="1646" t="s">
        <v>9</v>
      </c>
      <c r="I4" s="4123" t="s">
        <v>141</v>
      </c>
      <c r="J4" s="4123"/>
      <c r="K4" s="1646" t="s">
        <v>9</v>
      </c>
      <c r="L4" s="4123" t="s">
        <v>141</v>
      </c>
      <c r="M4" s="4123"/>
      <c r="N4" s="1646" t="s">
        <v>9</v>
      </c>
      <c r="O4" s="4123" t="s">
        <v>141</v>
      </c>
      <c r="P4" s="4123"/>
      <c r="Q4" s="1646" t="s">
        <v>9</v>
      </c>
      <c r="R4" s="4123" t="s">
        <v>141</v>
      </c>
      <c r="S4" s="4125"/>
      <c r="T4" s="507"/>
    </row>
    <row r="5" spans="1:20" ht="18" thickBot="1">
      <c r="A5" s="4120"/>
      <c r="B5" s="1525" t="s">
        <v>98</v>
      </c>
      <c r="C5" s="1526" t="s">
        <v>98</v>
      </c>
      <c r="D5" s="1527" t="s">
        <v>14</v>
      </c>
      <c r="E5" s="1525" t="s">
        <v>98</v>
      </c>
      <c r="F5" s="1526" t="s">
        <v>98</v>
      </c>
      <c r="G5" s="1527" t="s">
        <v>14</v>
      </c>
      <c r="H5" s="1525" t="s">
        <v>98</v>
      </c>
      <c r="I5" s="1526" t="s">
        <v>98</v>
      </c>
      <c r="J5" s="1527" t="s">
        <v>14</v>
      </c>
      <c r="K5" s="1525" t="s">
        <v>98</v>
      </c>
      <c r="L5" s="1526" t="s">
        <v>98</v>
      </c>
      <c r="M5" s="1527" t="s">
        <v>14</v>
      </c>
      <c r="N5" s="1525" t="s">
        <v>98</v>
      </c>
      <c r="O5" s="1526" t="s">
        <v>98</v>
      </c>
      <c r="P5" s="1527" t="s">
        <v>14</v>
      </c>
      <c r="Q5" s="1525" t="s">
        <v>98</v>
      </c>
      <c r="R5" s="1526" t="s">
        <v>98</v>
      </c>
      <c r="S5" s="1528" t="s">
        <v>14</v>
      </c>
      <c r="T5" s="495"/>
    </row>
    <row r="6" spans="1:20">
      <c r="A6" s="1647" t="s">
        <v>1274</v>
      </c>
      <c r="B6" s="1648" t="s">
        <v>1514</v>
      </c>
      <c r="C6" s="206" t="s">
        <v>1514</v>
      </c>
      <c r="D6" s="1649" t="s">
        <v>1514</v>
      </c>
      <c r="E6" s="1648" t="s">
        <v>1514</v>
      </c>
      <c r="F6" s="206" t="s">
        <v>1514</v>
      </c>
      <c r="G6" s="1649" t="s">
        <v>1514</v>
      </c>
      <c r="H6" s="1648" t="s">
        <v>1514</v>
      </c>
      <c r="I6" s="206" t="s">
        <v>1514</v>
      </c>
      <c r="J6" s="2573">
        <v>4.4999999999999998E-2</v>
      </c>
      <c r="K6" s="1648" t="s">
        <v>1514</v>
      </c>
      <c r="L6" s="206" t="s">
        <v>1514</v>
      </c>
      <c r="M6" s="2573">
        <v>4.4999999999999998E-2</v>
      </c>
      <c r="N6" s="1648" t="s">
        <v>1514</v>
      </c>
      <c r="O6" s="206" t="s">
        <v>1514</v>
      </c>
      <c r="P6" s="1649" t="s">
        <v>1514</v>
      </c>
      <c r="Q6" s="1648" t="s">
        <v>1514</v>
      </c>
      <c r="R6" s="206" t="s">
        <v>1514</v>
      </c>
      <c r="S6" s="2575">
        <v>2.2727272727272728E-2</v>
      </c>
    </row>
    <row r="7" spans="1:20">
      <c r="A7" s="1650" t="s">
        <v>1516</v>
      </c>
      <c r="B7" s="1599">
        <v>125</v>
      </c>
      <c r="C7" s="1600">
        <v>20</v>
      </c>
      <c r="D7" s="2518">
        <f t="shared" ref="D7:D20" si="0">C7/B7</f>
        <v>0.16</v>
      </c>
      <c r="E7" s="1599">
        <v>135</v>
      </c>
      <c r="F7" s="1600">
        <v>21</v>
      </c>
      <c r="G7" s="2518">
        <f t="shared" ref="G7:G20" si="1">F7/E7</f>
        <v>0.15555555555555556</v>
      </c>
      <c r="H7" s="1599">
        <v>163</v>
      </c>
      <c r="I7" s="1600">
        <v>14</v>
      </c>
      <c r="J7" s="2518">
        <f t="shared" ref="J7:J20" si="2">I7/H7</f>
        <v>8.5889570552147243E-2</v>
      </c>
      <c r="K7" s="1599">
        <v>248</v>
      </c>
      <c r="L7" s="1600">
        <v>26</v>
      </c>
      <c r="M7" s="2518">
        <f t="shared" ref="M7:M20" si="3">L7/K7</f>
        <v>0.10483870967741936</v>
      </c>
      <c r="N7" s="1599">
        <v>270</v>
      </c>
      <c r="O7" s="1600">
        <v>39</v>
      </c>
      <c r="P7" s="2518">
        <f t="shared" ref="P7:P20" si="4">O7/N7</f>
        <v>0.14444444444444443</v>
      </c>
      <c r="Q7" s="1599">
        <v>285</v>
      </c>
      <c r="R7" s="1600">
        <v>39</v>
      </c>
      <c r="S7" s="2576">
        <f t="shared" ref="S7:S20" si="5">R7/Q7</f>
        <v>0.1368421052631579</v>
      </c>
    </row>
    <row r="8" spans="1:20">
      <c r="A8" s="1651" t="s">
        <v>1373</v>
      </c>
      <c r="B8" s="1916" t="s">
        <v>1514</v>
      </c>
      <c r="C8" s="1917" t="s">
        <v>1514</v>
      </c>
      <c r="D8" s="2573">
        <v>0.222</v>
      </c>
      <c r="E8" s="1597">
        <v>43</v>
      </c>
      <c r="F8" s="1598">
        <v>12</v>
      </c>
      <c r="G8" s="2573">
        <f t="shared" si="1"/>
        <v>0.27906976744186046</v>
      </c>
      <c r="H8" s="1597">
        <v>76</v>
      </c>
      <c r="I8" s="1598">
        <v>17</v>
      </c>
      <c r="J8" s="2573">
        <f t="shared" si="2"/>
        <v>0.22368421052631579</v>
      </c>
      <c r="K8" s="1597">
        <v>165</v>
      </c>
      <c r="L8" s="1598">
        <v>18</v>
      </c>
      <c r="M8" s="2573">
        <f t="shared" si="3"/>
        <v>0.10909090909090909</v>
      </c>
      <c r="N8" s="1597">
        <v>201</v>
      </c>
      <c r="O8" s="1598">
        <v>27</v>
      </c>
      <c r="P8" s="2573">
        <f t="shared" si="4"/>
        <v>0.13432835820895522</v>
      </c>
      <c r="Q8" s="1597">
        <v>285</v>
      </c>
      <c r="R8" s="1598">
        <v>38</v>
      </c>
      <c r="S8" s="2575">
        <f t="shared" si="5"/>
        <v>0.13333333333333333</v>
      </c>
    </row>
    <row r="9" spans="1:20">
      <c r="A9" s="1650" t="s">
        <v>1419</v>
      </c>
      <c r="B9" s="1599">
        <v>42</v>
      </c>
      <c r="C9" s="1600">
        <v>14</v>
      </c>
      <c r="D9" s="2518">
        <f t="shared" si="0"/>
        <v>0.33333333333333331</v>
      </c>
      <c r="E9" s="1599">
        <v>57</v>
      </c>
      <c r="F9" s="1600">
        <v>19</v>
      </c>
      <c r="G9" s="2518">
        <f t="shared" si="1"/>
        <v>0.33333333333333331</v>
      </c>
      <c r="H9" s="1599">
        <v>78</v>
      </c>
      <c r="I9" s="1600">
        <v>31</v>
      </c>
      <c r="J9" s="2518">
        <f t="shared" si="2"/>
        <v>0.39743589743589741</v>
      </c>
      <c r="K9" s="1599">
        <v>119</v>
      </c>
      <c r="L9" s="1600">
        <v>57</v>
      </c>
      <c r="M9" s="2518">
        <f t="shared" si="3"/>
        <v>0.47899159663865548</v>
      </c>
      <c r="N9" s="1599">
        <v>214</v>
      </c>
      <c r="O9" s="1600">
        <v>88</v>
      </c>
      <c r="P9" s="2518">
        <f t="shared" si="4"/>
        <v>0.41121495327102803</v>
      </c>
      <c r="Q9" s="1599">
        <v>270</v>
      </c>
      <c r="R9" s="1600">
        <v>109</v>
      </c>
      <c r="S9" s="2576">
        <f t="shared" si="5"/>
        <v>0.40370370370370373</v>
      </c>
    </row>
    <row r="10" spans="1:20">
      <c r="A10" s="1652" t="s">
        <v>1318</v>
      </c>
      <c r="B10" s="1597">
        <v>105</v>
      </c>
      <c r="C10" s="1598">
        <v>6</v>
      </c>
      <c r="D10" s="2573">
        <f t="shared" si="0"/>
        <v>5.7142857142857141E-2</v>
      </c>
      <c r="E10" s="1597">
        <v>106</v>
      </c>
      <c r="F10" s="1598">
        <v>6</v>
      </c>
      <c r="G10" s="2573">
        <f t="shared" si="1"/>
        <v>5.6603773584905662E-2</v>
      </c>
      <c r="H10" s="1916" t="s">
        <v>1514</v>
      </c>
      <c r="I10" s="1917" t="s">
        <v>1514</v>
      </c>
      <c r="J10" s="2573">
        <v>2.8000000000000001E-2</v>
      </c>
      <c r="K10" s="1916" t="s">
        <v>1514</v>
      </c>
      <c r="L10" s="1917" t="s">
        <v>1514</v>
      </c>
      <c r="M10" s="2573">
        <v>4.2000000000000003E-2</v>
      </c>
      <c r="N10" s="1916" t="s">
        <v>1514</v>
      </c>
      <c r="O10" s="1917" t="s">
        <v>1514</v>
      </c>
      <c r="P10" s="2573">
        <v>3.7999999999999999E-2</v>
      </c>
      <c r="Q10" s="1916" t="s">
        <v>1514</v>
      </c>
      <c r="R10" s="1917" t="s">
        <v>1514</v>
      </c>
      <c r="S10" s="2575">
        <v>6.2E-2</v>
      </c>
    </row>
    <row r="11" spans="1:20">
      <c r="A11" s="1650" t="s">
        <v>1897</v>
      </c>
      <c r="B11" s="1599">
        <v>46</v>
      </c>
      <c r="C11" s="1600">
        <v>14</v>
      </c>
      <c r="D11" s="2518">
        <f t="shared" si="0"/>
        <v>0.30434782608695654</v>
      </c>
      <c r="E11" s="1599">
        <v>30</v>
      </c>
      <c r="F11" s="1600">
        <v>12</v>
      </c>
      <c r="G11" s="2518">
        <f t="shared" si="1"/>
        <v>0.4</v>
      </c>
      <c r="H11" s="1599">
        <v>76</v>
      </c>
      <c r="I11" s="1600">
        <v>37</v>
      </c>
      <c r="J11" s="2518">
        <f t="shared" si="2"/>
        <v>0.48684210526315791</v>
      </c>
      <c r="K11" s="1599">
        <v>139</v>
      </c>
      <c r="L11" s="1600">
        <v>77</v>
      </c>
      <c r="M11" s="2518">
        <f t="shared" si="3"/>
        <v>0.5539568345323741</v>
      </c>
      <c r="N11" s="1599">
        <v>131</v>
      </c>
      <c r="O11" s="1600">
        <v>70</v>
      </c>
      <c r="P11" s="2518">
        <f t="shared" si="4"/>
        <v>0.53435114503816794</v>
      </c>
      <c r="Q11" s="1599">
        <v>140</v>
      </c>
      <c r="R11" s="1600">
        <v>66</v>
      </c>
      <c r="S11" s="2576">
        <f t="shared" si="5"/>
        <v>0.47142857142857142</v>
      </c>
    </row>
    <row r="12" spans="1:20">
      <c r="A12" s="1652" t="s">
        <v>1912</v>
      </c>
      <c r="B12" s="1597">
        <v>70</v>
      </c>
      <c r="C12" s="1598">
        <v>31</v>
      </c>
      <c r="D12" s="2573">
        <f t="shared" si="0"/>
        <v>0.44285714285714284</v>
      </c>
      <c r="E12" s="1597">
        <v>108</v>
      </c>
      <c r="F12" s="1598">
        <v>51</v>
      </c>
      <c r="G12" s="2573">
        <f t="shared" si="1"/>
        <v>0.47222222222222221</v>
      </c>
      <c r="H12" s="1597">
        <v>209</v>
      </c>
      <c r="I12" s="1598">
        <v>78</v>
      </c>
      <c r="J12" s="2573">
        <f t="shared" si="2"/>
        <v>0.37320574162679426</v>
      </c>
      <c r="K12" s="1597">
        <v>283</v>
      </c>
      <c r="L12" s="1598">
        <v>121</v>
      </c>
      <c r="M12" s="2573">
        <f t="shared" si="3"/>
        <v>0.42756183745583037</v>
      </c>
      <c r="N12" s="1597">
        <v>251</v>
      </c>
      <c r="O12" s="1598">
        <v>118</v>
      </c>
      <c r="P12" s="2573">
        <f t="shared" si="4"/>
        <v>0.47011952191235062</v>
      </c>
      <c r="Q12" s="1597">
        <v>249</v>
      </c>
      <c r="R12" s="1598">
        <v>108</v>
      </c>
      <c r="S12" s="2575">
        <f t="shared" si="5"/>
        <v>0.43373493975903615</v>
      </c>
    </row>
    <row r="13" spans="1:20">
      <c r="A13" s="1650" t="s">
        <v>1465</v>
      </c>
      <c r="B13" s="1599">
        <v>93</v>
      </c>
      <c r="C13" s="1600">
        <v>39</v>
      </c>
      <c r="D13" s="2518">
        <f t="shared" si="0"/>
        <v>0.41935483870967744</v>
      </c>
      <c r="E13" s="1599">
        <v>84</v>
      </c>
      <c r="F13" s="1600">
        <v>24</v>
      </c>
      <c r="G13" s="2518">
        <f t="shared" si="1"/>
        <v>0.2857142857142857</v>
      </c>
      <c r="H13" s="1599">
        <v>150</v>
      </c>
      <c r="I13" s="1600">
        <v>52</v>
      </c>
      <c r="J13" s="2518">
        <f t="shared" si="2"/>
        <v>0.34666666666666668</v>
      </c>
      <c r="K13" s="1599">
        <v>234</v>
      </c>
      <c r="L13" s="1600">
        <v>95</v>
      </c>
      <c r="M13" s="2518">
        <f t="shared" si="3"/>
        <v>0.40598290598290598</v>
      </c>
      <c r="N13" s="1599">
        <v>248</v>
      </c>
      <c r="O13" s="1600">
        <v>95</v>
      </c>
      <c r="P13" s="2518">
        <f t="shared" si="4"/>
        <v>0.38306451612903225</v>
      </c>
      <c r="Q13" s="1599">
        <v>344</v>
      </c>
      <c r="R13" s="1600">
        <v>125</v>
      </c>
      <c r="S13" s="2576">
        <f t="shared" si="5"/>
        <v>0.36337209302325579</v>
      </c>
    </row>
    <row r="14" spans="1:20">
      <c r="A14" s="1652" t="s">
        <v>1436</v>
      </c>
      <c r="B14" s="1597">
        <v>25</v>
      </c>
      <c r="C14" s="1598">
        <v>11</v>
      </c>
      <c r="D14" s="2573">
        <f t="shared" si="0"/>
        <v>0.44</v>
      </c>
      <c r="E14" s="1597">
        <v>27</v>
      </c>
      <c r="F14" s="1598">
        <v>8</v>
      </c>
      <c r="G14" s="2573">
        <f t="shared" si="1"/>
        <v>0.29629629629629628</v>
      </c>
      <c r="H14" s="1597">
        <v>61</v>
      </c>
      <c r="I14" s="1598">
        <v>25</v>
      </c>
      <c r="J14" s="2573">
        <f t="shared" si="2"/>
        <v>0.4098360655737705</v>
      </c>
      <c r="K14" s="1597">
        <v>77</v>
      </c>
      <c r="L14" s="1598">
        <v>25</v>
      </c>
      <c r="M14" s="2573">
        <f t="shared" si="3"/>
        <v>0.32467532467532467</v>
      </c>
      <c r="N14" s="1597">
        <v>70</v>
      </c>
      <c r="O14" s="1598">
        <v>27</v>
      </c>
      <c r="P14" s="2573">
        <f t="shared" si="4"/>
        <v>0.38571428571428573</v>
      </c>
      <c r="Q14" s="1597">
        <v>120</v>
      </c>
      <c r="R14" s="1598">
        <v>47</v>
      </c>
      <c r="S14" s="2575">
        <f t="shared" si="5"/>
        <v>0.39166666666666666</v>
      </c>
    </row>
    <row r="15" spans="1:20">
      <c r="A15" s="1650" t="s">
        <v>1344</v>
      </c>
      <c r="B15" s="1599">
        <v>76</v>
      </c>
      <c r="C15" s="1600">
        <v>14</v>
      </c>
      <c r="D15" s="2518">
        <f t="shared" si="0"/>
        <v>0.18421052631578946</v>
      </c>
      <c r="E15" s="1599">
        <v>124</v>
      </c>
      <c r="F15" s="1600">
        <v>12</v>
      </c>
      <c r="G15" s="2518">
        <f t="shared" si="1"/>
        <v>9.6774193548387094E-2</v>
      </c>
      <c r="H15" s="1599">
        <v>201</v>
      </c>
      <c r="I15" s="1600">
        <v>26</v>
      </c>
      <c r="J15" s="2518">
        <f t="shared" si="2"/>
        <v>0.12935323383084577</v>
      </c>
      <c r="K15" s="1599">
        <v>221</v>
      </c>
      <c r="L15" s="1600">
        <v>30</v>
      </c>
      <c r="M15" s="2518">
        <f t="shared" si="3"/>
        <v>0.13574660633484162</v>
      </c>
      <c r="N15" s="1599">
        <v>222</v>
      </c>
      <c r="O15" s="1600">
        <v>43</v>
      </c>
      <c r="P15" s="2518">
        <f t="shared" si="4"/>
        <v>0.19369369369369369</v>
      </c>
      <c r="Q15" s="1599">
        <v>300</v>
      </c>
      <c r="R15" s="1600">
        <v>56</v>
      </c>
      <c r="S15" s="2576">
        <f t="shared" si="5"/>
        <v>0.18666666666666668</v>
      </c>
    </row>
    <row r="16" spans="1:20">
      <c r="A16" s="1652" t="s">
        <v>1496</v>
      </c>
      <c r="B16" s="1597">
        <v>73</v>
      </c>
      <c r="C16" s="1598">
        <v>20</v>
      </c>
      <c r="D16" s="2573">
        <f t="shared" si="0"/>
        <v>0.27397260273972601</v>
      </c>
      <c r="E16" s="1597">
        <v>82</v>
      </c>
      <c r="F16" s="1598">
        <v>12</v>
      </c>
      <c r="G16" s="2573">
        <f t="shared" si="1"/>
        <v>0.14634146341463414</v>
      </c>
      <c r="H16" s="1597">
        <v>94</v>
      </c>
      <c r="I16" s="1598">
        <v>15</v>
      </c>
      <c r="J16" s="2573">
        <f t="shared" si="2"/>
        <v>0.15957446808510639</v>
      </c>
      <c r="K16" s="1597">
        <v>195</v>
      </c>
      <c r="L16" s="1598">
        <v>39</v>
      </c>
      <c r="M16" s="2573">
        <f t="shared" si="3"/>
        <v>0.2</v>
      </c>
      <c r="N16" s="1597">
        <v>294</v>
      </c>
      <c r="O16" s="1598">
        <v>56</v>
      </c>
      <c r="P16" s="2573">
        <f t="shared" si="4"/>
        <v>0.19047619047619047</v>
      </c>
      <c r="Q16" s="1597">
        <v>445</v>
      </c>
      <c r="R16" s="1598">
        <v>117</v>
      </c>
      <c r="S16" s="2575">
        <f t="shared" si="5"/>
        <v>0.26292134831460673</v>
      </c>
    </row>
    <row r="17" spans="1:19">
      <c r="A17" s="1650" t="s">
        <v>1486</v>
      </c>
      <c r="B17" s="1599">
        <v>53</v>
      </c>
      <c r="C17" s="1600">
        <v>24</v>
      </c>
      <c r="D17" s="2518">
        <f t="shared" si="0"/>
        <v>0.45283018867924529</v>
      </c>
      <c r="E17" s="1599">
        <v>44</v>
      </c>
      <c r="F17" s="1600">
        <v>14</v>
      </c>
      <c r="G17" s="2518">
        <f t="shared" si="1"/>
        <v>0.31818181818181818</v>
      </c>
      <c r="H17" s="1599">
        <v>67</v>
      </c>
      <c r="I17" s="1600">
        <v>25</v>
      </c>
      <c r="J17" s="2518">
        <f t="shared" si="2"/>
        <v>0.37313432835820898</v>
      </c>
      <c r="K17" s="1599">
        <v>128</v>
      </c>
      <c r="L17" s="1600">
        <v>53</v>
      </c>
      <c r="M17" s="2518">
        <f t="shared" si="3"/>
        <v>0.4140625</v>
      </c>
      <c r="N17" s="1599">
        <v>93</v>
      </c>
      <c r="O17" s="1600">
        <v>36</v>
      </c>
      <c r="P17" s="2518">
        <f t="shared" si="4"/>
        <v>0.38709677419354838</v>
      </c>
      <c r="Q17" s="1599">
        <v>82</v>
      </c>
      <c r="R17" s="1600">
        <v>25</v>
      </c>
      <c r="S17" s="2576">
        <f t="shared" si="5"/>
        <v>0.3048780487804878</v>
      </c>
    </row>
    <row r="18" spans="1:19">
      <c r="A18" s="1652" t="s">
        <v>1297</v>
      </c>
      <c r="B18" s="1916" t="s">
        <v>1514</v>
      </c>
      <c r="C18" s="1917" t="s">
        <v>1514</v>
      </c>
      <c r="D18" s="2573">
        <v>0.1</v>
      </c>
      <c r="E18" s="1916" t="s">
        <v>1514</v>
      </c>
      <c r="F18" s="1917" t="s">
        <v>1514</v>
      </c>
      <c r="G18" s="2573">
        <v>5.2999999999999999E-2</v>
      </c>
      <c r="H18" s="1597">
        <v>43</v>
      </c>
      <c r="I18" s="1598">
        <v>6</v>
      </c>
      <c r="J18" s="2573">
        <f t="shared" si="2"/>
        <v>0.13953488372093023</v>
      </c>
      <c r="K18" s="1597">
        <v>92</v>
      </c>
      <c r="L18" s="1598">
        <v>14</v>
      </c>
      <c r="M18" s="2573">
        <f t="shared" si="3"/>
        <v>0.15217391304347827</v>
      </c>
      <c r="N18" s="1597">
        <v>155</v>
      </c>
      <c r="O18" s="1598">
        <v>33</v>
      </c>
      <c r="P18" s="2573">
        <f t="shared" si="4"/>
        <v>0.2129032258064516</v>
      </c>
      <c r="Q18" s="1597">
        <v>148</v>
      </c>
      <c r="R18" s="1598">
        <v>29</v>
      </c>
      <c r="S18" s="2575">
        <f t="shared" si="5"/>
        <v>0.19594594594594594</v>
      </c>
    </row>
    <row r="19" spans="1:19">
      <c r="A19" s="1650" t="s">
        <v>1391</v>
      </c>
      <c r="B19" s="1599">
        <v>80</v>
      </c>
      <c r="C19" s="1600">
        <v>46</v>
      </c>
      <c r="D19" s="2518">
        <f t="shared" si="0"/>
        <v>0.57499999999999996</v>
      </c>
      <c r="E19" s="1599">
        <v>117</v>
      </c>
      <c r="F19" s="1600">
        <v>60</v>
      </c>
      <c r="G19" s="2518">
        <f t="shared" si="1"/>
        <v>0.51282051282051277</v>
      </c>
      <c r="H19" s="1599">
        <v>200</v>
      </c>
      <c r="I19" s="1600">
        <v>107</v>
      </c>
      <c r="J19" s="2518">
        <f t="shared" si="2"/>
        <v>0.53500000000000003</v>
      </c>
      <c r="K19" s="1599">
        <v>232</v>
      </c>
      <c r="L19" s="1600">
        <v>139</v>
      </c>
      <c r="M19" s="2518">
        <f t="shared" si="3"/>
        <v>0.59913793103448276</v>
      </c>
      <c r="N19" s="1599">
        <v>265</v>
      </c>
      <c r="O19" s="1600">
        <v>158</v>
      </c>
      <c r="P19" s="2518">
        <f t="shared" si="4"/>
        <v>0.5962264150943396</v>
      </c>
      <c r="Q19" s="1599">
        <v>338</v>
      </c>
      <c r="R19" s="1600">
        <v>218</v>
      </c>
      <c r="S19" s="2576">
        <f t="shared" si="5"/>
        <v>0.6449704142011834</v>
      </c>
    </row>
    <row r="20" spans="1:19" ht="14.5" thickBot="1">
      <c r="A20" s="1653" t="s">
        <v>1401</v>
      </c>
      <c r="B20" s="1918">
        <v>125</v>
      </c>
      <c r="C20" s="1919">
        <v>8</v>
      </c>
      <c r="D20" s="2574">
        <f t="shared" si="0"/>
        <v>6.4000000000000001E-2</v>
      </c>
      <c r="E20" s="1918">
        <v>344</v>
      </c>
      <c r="F20" s="1919">
        <v>11</v>
      </c>
      <c r="G20" s="2574">
        <f t="shared" si="1"/>
        <v>3.1976744186046513E-2</v>
      </c>
      <c r="H20" s="1918">
        <v>373</v>
      </c>
      <c r="I20" s="1919">
        <v>16</v>
      </c>
      <c r="J20" s="2574">
        <f t="shared" si="2"/>
        <v>4.2895442359249331E-2</v>
      </c>
      <c r="K20" s="1918">
        <v>453</v>
      </c>
      <c r="L20" s="1919">
        <v>21</v>
      </c>
      <c r="M20" s="2574">
        <f t="shared" si="3"/>
        <v>4.6357615894039736E-2</v>
      </c>
      <c r="N20" s="1918">
        <v>434</v>
      </c>
      <c r="O20" s="1919">
        <v>18</v>
      </c>
      <c r="P20" s="2574">
        <f t="shared" si="4"/>
        <v>4.1474654377880185E-2</v>
      </c>
      <c r="Q20" s="1918">
        <v>645</v>
      </c>
      <c r="R20" s="1919">
        <v>24</v>
      </c>
      <c r="S20" s="2577">
        <f t="shared" si="5"/>
        <v>3.7209302325581395E-2</v>
      </c>
    </row>
    <row r="21" spans="1:19">
      <c r="A21" s="2850" t="s">
        <v>9</v>
      </c>
      <c r="B21" s="2851">
        <v>973</v>
      </c>
      <c r="C21" s="2852">
        <v>254</v>
      </c>
      <c r="D21" s="2853">
        <v>0.26104830421377184</v>
      </c>
      <c r="E21" s="2851">
        <v>1352</v>
      </c>
      <c r="F21" s="2852">
        <v>264</v>
      </c>
      <c r="G21" s="2853">
        <v>0.19526627218934911</v>
      </c>
      <c r="H21" s="2851">
        <v>1958</v>
      </c>
      <c r="I21" s="2852">
        <v>454</v>
      </c>
      <c r="J21" s="2853">
        <v>0.23186925434116445</v>
      </c>
      <c r="K21" s="2851">
        <v>2820</v>
      </c>
      <c r="L21" s="2852">
        <v>725</v>
      </c>
      <c r="M21" s="2853">
        <v>0.25709219858156029</v>
      </c>
      <c r="N21" s="2851">
        <v>3099</v>
      </c>
      <c r="O21" s="2852">
        <v>817</v>
      </c>
      <c r="P21" s="2853">
        <v>0.26363343013875445</v>
      </c>
      <c r="Q21" s="2851">
        <v>4068</v>
      </c>
      <c r="R21" s="2852">
        <v>1025</v>
      </c>
      <c r="S21" s="2854">
        <v>0.25196656833824976</v>
      </c>
    </row>
    <row r="22" spans="1:19">
      <c r="A22" s="4129" t="s">
        <v>1909</v>
      </c>
      <c r="B22" s="4130"/>
      <c r="C22" s="4130"/>
      <c r="D22" s="4130"/>
      <c r="E22" s="4130"/>
      <c r="F22" s="4130"/>
      <c r="G22" s="4130"/>
      <c r="H22" s="4130"/>
      <c r="I22" s="4130"/>
      <c r="J22" s="4130"/>
      <c r="K22" s="4130"/>
      <c r="L22" s="4130"/>
      <c r="M22" s="4130"/>
      <c r="N22" s="4130"/>
      <c r="O22" s="4130"/>
      <c r="P22" s="4130"/>
      <c r="Q22" s="4130"/>
      <c r="R22" s="4130"/>
      <c r="S22" s="4131"/>
    </row>
    <row r="23" spans="1:19">
      <c r="A23" s="4126" t="s">
        <v>1917</v>
      </c>
      <c r="B23" s="4127"/>
      <c r="C23" s="4127"/>
      <c r="D23" s="4127"/>
      <c r="E23" s="4127"/>
      <c r="F23" s="4127"/>
      <c r="G23" s="4127"/>
      <c r="H23" s="4127"/>
      <c r="I23" s="4127"/>
      <c r="J23" s="4127"/>
      <c r="K23" s="4127"/>
      <c r="L23" s="4127"/>
      <c r="M23" s="4127"/>
      <c r="N23" s="4127"/>
      <c r="O23" s="4127"/>
      <c r="P23" s="4127"/>
      <c r="Q23" s="4127"/>
      <c r="R23" s="4127"/>
      <c r="S23" s="4128"/>
    </row>
    <row r="25" spans="1:19">
      <c r="A25" s="4124" t="s">
        <v>1999</v>
      </c>
      <c r="B25" s="4124"/>
      <c r="C25" s="4124"/>
      <c r="D25" s="4124"/>
      <c r="E25" s="4124"/>
      <c r="F25" s="4124"/>
      <c r="G25" s="4124"/>
      <c r="H25" s="4124"/>
      <c r="I25" s="4124"/>
      <c r="J25" s="4124"/>
      <c r="K25" s="4124"/>
      <c r="L25" s="4124"/>
      <c r="M25" s="4124"/>
      <c r="N25" s="4124"/>
      <c r="O25" s="4124"/>
      <c r="P25" s="4124"/>
      <c r="Q25" s="4124"/>
      <c r="R25" s="4124"/>
      <c r="S25" s="4124"/>
    </row>
    <row r="26" spans="1:19">
      <c r="A26" s="4124" t="s">
        <v>1919</v>
      </c>
      <c r="B26" s="4124"/>
      <c r="C26" s="4124"/>
      <c r="D26" s="4124"/>
      <c r="E26" s="4124"/>
      <c r="F26" s="4124"/>
      <c r="G26" s="4124"/>
      <c r="H26" s="4124"/>
      <c r="I26" s="4124"/>
      <c r="J26" s="4124"/>
      <c r="K26" s="4124"/>
      <c r="L26" s="4124"/>
      <c r="M26" s="4124"/>
      <c r="N26" s="4124"/>
      <c r="O26" s="4124"/>
      <c r="P26" s="4124"/>
      <c r="Q26" s="4124"/>
      <c r="R26" s="4124"/>
      <c r="S26" s="4124"/>
    </row>
    <row r="27" spans="1:19">
      <c r="A27" s="1655"/>
    </row>
  </sheetData>
  <mergeCells count="18">
    <mergeCell ref="A25:S25"/>
    <mergeCell ref="A26:S26"/>
    <mergeCell ref="I4:J4"/>
    <mergeCell ref="L4:M4"/>
    <mergeCell ref="O4:P4"/>
    <mergeCell ref="R4:S4"/>
    <mergeCell ref="A23:S23"/>
    <mergeCell ref="A22:S22"/>
    <mergeCell ref="A1:S1"/>
    <mergeCell ref="A3:A5"/>
    <mergeCell ref="B3:D3"/>
    <mergeCell ref="E3:G3"/>
    <mergeCell ref="H3:J3"/>
    <mergeCell ref="K3:M3"/>
    <mergeCell ref="N3:P3"/>
    <mergeCell ref="Q3:S3"/>
    <mergeCell ref="C4:D4"/>
    <mergeCell ref="F4:G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851B9-020C-4F21-987B-8B29375CD129}">
  <dimension ref="A1:T52"/>
  <sheetViews>
    <sheetView workbookViewId="0">
      <selection activeCell="A7" sqref="A7"/>
    </sheetView>
  </sheetViews>
  <sheetFormatPr defaultColWidth="8.58203125" defaultRowHeight="14"/>
  <cols>
    <col min="1" max="1" width="36.33203125" style="342" customWidth="1"/>
    <col min="2" max="19" width="8.58203125" style="342"/>
    <col min="20" max="20" width="8.58203125" style="793"/>
    <col min="21" max="16384" width="8.58203125" style="342"/>
  </cols>
  <sheetData>
    <row r="1" spans="1:20" ht="25">
      <c r="A1" s="4045" t="s">
        <v>4541</v>
      </c>
      <c r="B1" s="4045"/>
      <c r="C1" s="4045"/>
      <c r="D1" s="4045"/>
      <c r="E1" s="4045"/>
      <c r="F1" s="4045"/>
      <c r="G1" s="4045"/>
      <c r="H1" s="4045"/>
      <c r="I1" s="4045"/>
      <c r="J1" s="4045"/>
      <c r="K1" s="4045"/>
      <c r="L1" s="4045"/>
      <c r="M1" s="4045"/>
      <c r="N1" s="4045"/>
      <c r="O1" s="4045"/>
      <c r="P1" s="4045"/>
      <c r="Q1" s="4045"/>
      <c r="R1" s="4045"/>
      <c r="S1" s="4045"/>
      <c r="T1" s="1524"/>
    </row>
    <row r="2" spans="1:20" ht="14.5" thickBot="1"/>
    <row r="3" spans="1:20" ht="18" thickBot="1">
      <c r="A3" s="4120" t="s">
        <v>105</v>
      </c>
      <c r="B3" s="4121" t="s">
        <v>1899</v>
      </c>
      <c r="C3" s="4121"/>
      <c r="D3" s="4121"/>
      <c r="E3" s="4121" t="s">
        <v>1900</v>
      </c>
      <c r="F3" s="4121"/>
      <c r="G3" s="4121"/>
      <c r="H3" s="4121" t="s">
        <v>1893</v>
      </c>
      <c r="I3" s="4121"/>
      <c r="J3" s="4121"/>
      <c r="K3" s="4121" t="s">
        <v>1271</v>
      </c>
      <c r="L3" s="4121"/>
      <c r="M3" s="4121"/>
      <c r="N3" s="4121" t="s">
        <v>1272</v>
      </c>
      <c r="O3" s="4121"/>
      <c r="P3" s="4121"/>
      <c r="Q3" s="4121" t="s">
        <v>1273</v>
      </c>
      <c r="R3" s="4121"/>
      <c r="S3" s="4122"/>
      <c r="T3" s="495"/>
    </row>
    <row r="4" spans="1:20" ht="28" thickBot="1">
      <c r="A4" s="4120"/>
      <c r="B4" s="1646" t="s">
        <v>9</v>
      </c>
      <c r="C4" s="4123" t="s">
        <v>141</v>
      </c>
      <c r="D4" s="4123"/>
      <c r="E4" s="1646" t="s">
        <v>9</v>
      </c>
      <c r="F4" s="4123" t="s">
        <v>141</v>
      </c>
      <c r="G4" s="4123"/>
      <c r="H4" s="1646" t="s">
        <v>9</v>
      </c>
      <c r="I4" s="4123" t="s">
        <v>141</v>
      </c>
      <c r="J4" s="4123"/>
      <c r="K4" s="1646" t="s">
        <v>9</v>
      </c>
      <c r="L4" s="4123" t="s">
        <v>141</v>
      </c>
      <c r="M4" s="4123"/>
      <c r="N4" s="1646" t="s">
        <v>9</v>
      </c>
      <c r="O4" s="4123" t="s">
        <v>141</v>
      </c>
      <c r="P4" s="4123"/>
      <c r="Q4" s="1646" t="s">
        <v>9</v>
      </c>
      <c r="R4" s="4123" t="s">
        <v>141</v>
      </c>
      <c r="S4" s="4125"/>
      <c r="T4" s="507"/>
    </row>
    <row r="5" spans="1:20" ht="18" thickBot="1">
      <c r="A5" s="4120"/>
      <c r="B5" s="1525" t="s">
        <v>98</v>
      </c>
      <c r="C5" s="1526" t="s">
        <v>98</v>
      </c>
      <c r="D5" s="1527" t="s">
        <v>14</v>
      </c>
      <c r="E5" s="1525" t="s">
        <v>98</v>
      </c>
      <c r="F5" s="1526" t="s">
        <v>98</v>
      </c>
      <c r="G5" s="1527" t="s">
        <v>14</v>
      </c>
      <c r="H5" s="1525" t="s">
        <v>98</v>
      </c>
      <c r="I5" s="1526" t="s">
        <v>98</v>
      </c>
      <c r="J5" s="1527" t="s">
        <v>14</v>
      </c>
      <c r="K5" s="1525" t="s">
        <v>98</v>
      </c>
      <c r="L5" s="1526" t="s">
        <v>98</v>
      </c>
      <c r="M5" s="1527" t="s">
        <v>14</v>
      </c>
      <c r="N5" s="1525" t="s">
        <v>98</v>
      </c>
      <c r="O5" s="1526" t="s">
        <v>98</v>
      </c>
      <c r="P5" s="1527" t="s">
        <v>14</v>
      </c>
      <c r="Q5" s="1525" t="s">
        <v>98</v>
      </c>
      <c r="R5" s="1526" t="s">
        <v>98</v>
      </c>
      <c r="S5" s="1528" t="s">
        <v>14</v>
      </c>
      <c r="T5" s="495"/>
    </row>
    <row r="6" spans="1:20">
      <c r="A6" s="1647" t="s">
        <v>1274</v>
      </c>
      <c r="B6" s="1648" t="s">
        <v>1514</v>
      </c>
      <c r="C6" s="206" t="s">
        <v>1514</v>
      </c>
      <c r="D6" s="1649" t="s">
        <v>1514</v>
      </c>
      <c r="E6" s="1648" t="s">
        <v>1514</v>
      </c>
      <c r="F6" s="206" t="s">
        <v>1514</v>
      </c>
      <c r="G6" s="1649" t="s">
        <v>1514</v>
      </c>
      <c r="H6" s="1648" t="s">
        <v>1514</v>
      </c>
      <c r="I6" s="206" t="s">
        <v>1514</v>
      </c>
      <c r="J6" s="2528">
        <v>4.4999999999999998E-2</v>
      </c>
      <c r="K6" s="1648" t="s">
        <v>1514</v>
      </c>
      <c r="L6" s="206" t="s">
        <v>1514</v>
      </c>
      <c r="M6" s="1649" t="s">
        <v>1514</v>
      </c>
      <c r="N6" s="1648" t="s">
        <v>1514</v>
      </c>
      <c r="O6" s="206" t="s">
        <v>1514</v>
      </c>
      <c r="P6" s="1649" t="s">
        <v>1514</v>
      </c>
      <c r="Q6" s="1648" t="s">
        <v>1514</v>
      </c>
      <c r="R6" s="206" t="s">
        <v>1514</v>
      </c>
      <c r="S6" s="2578">
        <v>2.3E-2</v>
      </c>
    </row>
    <row r="7" spans="1:20">
      <c r="A7" s="1650" t="s">
        <v>1516</v>
      </c>
      <c r="B7" s="1746">
        <v>121</v>
      </c>
      <c r="C7" s="1534">
        <v>19</v>
      </c>
      <c r="D7" s="2532">
        <f t="shared" ref="D7:D20" si="0">C7/B7</f>
        <v>0.15702479338842976</v>
      </c>
      <c r="E7" s="1746">
        <v>128</v>
      </c>
      <c r="F7" s="1534">
        <v>21</v>
      </c>
      <c r="G7" s="2532">
        <f t="shared" ref="G7:G20" si="1">F7/E7</f>
        <v>0.1640625</v>
      </c>
      <c r="H7" s="1746">
        <v>152</v>
      </c>
      <c r="I7" s="1534">
        <v>12</v>
      </c>
      <c r="J7" s="2532">
        <f t="shared" ref="J7:J20" si="2">I7/H7</f>
        <v>7.8947368421052627E-2</v>
      </c>
      <c r="K7" s="1746">
        <v>240</v>
      </c>
      <c r="L7" s="1534">
        <v>25</v>
      </c>
      <c r="M7" s="2532">
        <f t="shared" ref="M7:M20" si="3">L7/K7</f>
        <v>0.10416666666666667</v>
      </c>
      <c r="N7" s="1746">
        <v>232</v>
      </c>
      <c r="O7" s="1534">
        <v>27</v>
      </c>
      <c r="P7" s="2532">
        <f t="shared" ref="P7:P20" si="4">O7/N7</f>
        <v>0.11637931034482758</v>
      </c>
      <c r="Q7" s="1746">
        <v>266</v>
      </c>
      <c r="R7" s="1534">
        <v>33</v>
      </c>
      <c r="S7" s="2579">
        <f t="shared" ref="S7:S20" si="5">R7/Q7</f>
        <v>0.12406015037593984</v>
      </c>
    </row>
    <row r="8" spans="1:20">
      <c r="A8" s="1651" t="s">
        <v>1373</v>
      </c>
      <c r="B8" s="1916" t="s">
        <v>1514</v>
      </c>
      <c r="C8" s="1917" t="s">
        <v>1514</v>
      </c>
      <c r="D8" s="2528">
        <v>0.2</v>
      </c>
      <c r="E8" s="1747">
        <v>30</v>
      </c>
      <c r="F8" s="1536">
        <v>7</v>
      </c>
      <c r="G8" s="2528">
        <f t="shared" si="1"/>
        <v>0.23333333333333334</v>
      </c>
      <c r="H8" s="1747">
        <v>69</v>
      </c>
      <c r="I8" s="1536">
        <v>15</v>
      </c>
      <c r="J8" s="2528">
        <f t="shared" si="2"/>
        <v>0.21739130434782608</v>
      </c>
      <c r="K8" s="1747">
        <v>156</v>
      </c>
      <c r="L8" s="1536">
        <v>17</v>
      </c>
      <c r="M8" s="2528">
        <f t="shared" si="3"/>
        <v>0.10897435897435898</v>
      </c>
      <c r="N8" s="1747">
        <v>185</v>
      </c>
      <c r="O8" s="1536">
        <v>21</v>
      </c>
      <c r="P8" s="2528">
        <f t="shared" si="4"/>
        <v>0.11351351351351352</v>
      </c>
      <c r="Q8" s="1747">
        <v>276</v>
      </c>
      <c r="R8" s="1536">
        <v>34</v>
      </c>
      <c r="S8" s="2578">
        <f t="shared" si="5"/>
        <v>0.12318840579710146</v>
      </c>
    </row>
    <row r="9" spans="1:20">
      <c r="A9" s="1650" t="s">
        <v>1419</v>
      </c>
      <c r="B9" s="1746">
        <v>41</v>
      </c>
      <c r="C9" s="1534">
        <v>13</v>
      </c>
      <c r="D9" s="2532">
        <f t="shared" si="0"/>
        <v>0.31707317073170732</v>
      </c>
      <c r="E9" s="1746">
        <v>54</v>
      </c>
      <c r="F9" s="1534">
        <v>18</v>
      </c>
      <c r="G9" s="2532">
        <f t="shared" si="1"/>
        <v>0.33333333333333331</v>
      </c>
      <c r="H9" s="1746">
        <v>72</v>
      </c>
      <c r="I9" s="1534">
        <v>28</v>
      </c>
      <c r="J9" s="2532">
        <f t="shared" si="2"/>
        <v>0.3888888888888889</v>
      </c>
      <c r="K9" s="1746">
        <v>113</v>
      </c>
      <c r="L9" s="1534">
        <v>53</v>
      </c>
      <c r="M9" s="2532">
        <f t="shared" si="3"/>
        <v>0.46902654867256638</v>
      </c>
      <c r="N9" s="1746">
        <v>197</v>
      </c>
      <c r="O9" s="1534">
        <v>77</v>
      </c>
      <c r="P9" s="2532">
        <f t="shared" si="4"/>
        <v>0.39086294416243655</v>
      </c>
      <c r="Q9" s="1746">
        <v>263</v>
      </c>
      <c r="R9" s="1534">
        <v>104</v>
      </c>
      <c r="S9" s="2579">
        <f t="shared" si="5"/>
        <v>0.39543726235741444</v>
      </c>
    </row>
    <row r="10" spans="1:20">
      <c r="A10" s="1652" t="s">
        <v>1318</v>
      </c>
      <c r="B10" s="1747">
        <v>96</v>
      </c>
      <c r="C10" s="1536">
        <v>6</v>
      </c>
      <c r="D10" s="2528">
        <f t="shared" si="0"/>
        <v>6.25E-2</v>
      </c>
      <c r="E10" s="1747">
        <v>93</v>
      </c>
      <c r="F10" s="1536">
        <v>5</v>
      </c>
      <c r="G10" s="2528">
        <f t="shared" si="1"/>
        <v>5.3763440860215055E-2</v>
      </c>
      <c r="H10" s="1916" t="s">
        <v>1514</v>
      </c>
      <c r="I10" s="1917" t="s">
        <v>1514</v>
      </c>
      <c r="J10" s="2528">
        <v>2.9000000000000001E-2</v>
      </c>
      <c r="K10" s="1916" t="s">
        <v>1514</v>
      </c>
      <c r="L10" s="1917" t="s">
        <v>1514</v>
      </c>
      <c r="M10" s="2528">
        <v>0.04</v>
      </c>
      <c r="N10" s="1916" t="s">
        <v>1514</v>
      </c>
      <c r="O10" s="1917" t="s">
        <v>1514</v>
      </c>
      <c r="P10" s="2528">
        <v>4.1000000000000002E-2</v>
      </c>
      <c r="Q10" s="1916" t="s">
        <v>1514</v>
      </c>
      <c r="R10" s="1917" t="s">
        <v>1514</v>
      </c>
      <c r="S10" s="2578">
        <v>5.2999999999999999E-2</v>
      </c>
    </row>
    <row r="11" spans="1:20">
      <c r="A11" s="1650" t="s">
        <v>1897</v>
      </c>
      <c r="B11" s="1746">
        <v>41</v>
      </c>
      <c r="C11" s="1534">
        <v>14</v>
      </c>
      <c r="D11" s="2532">
        <f t="shared" si="0"/>
        <v>0.34146341463414637</v>
      </c>
      <c r="E11" s="1746">
        <v>28</v>
      </c>
      <c r="F11" s="1534">
        <v>11</v>
      </c>
      <c r="G11" s="2532">
        <f t="shared" si="1"/>
        <v>0.39285714285714285</v>
      </c>
      <c r="H11" s="1746">
        <v>74</v>
      </c>
      <c r="I11" s="1534">
        <v>36</v>
      </c>
      <c r="J11" s="2532">
        <f t="shared" si="2"/>
        <v>0.48648648648648651</v>
      </c>
      <c r="K11" s="1746">
        <v>126</v>
      </c>
      <c r="L11" s="1534">
        <v>67</v>
      </c>
      <c r="M11" s="2532">
        <f t="shared" si="3"/>
        <v>0.53174603174603174</v>
      </c>
      <c r="N11" s="1746">
        <v>121</v>
      </c>
      <c r="O11" s="1534">
        <v>65</v>
      </c>
      <c r="P11" s="2532">
        <f t="shared" si="4"/>
        <v>0.53719008264462809</v>
      </c>
      <c r="Q11" s="1746">
        <v>124</v>
      </c>
      <c r="R11" s="1534">
        <v>53</v>
      </c>
      <c r="S11" s="2579">
        <f t="shared" si="5"/>
        <v>0.42741935483870969</v>
      </c>
    </row>
    <row r="12" spans="1:20">
      <c r="A12" s="1652" t="s">
        <v>1912</v>
      </c>
      <c r="B12" s="1747">
        <v>64</v>
      </c>
      <c r="C12" s="1536">
        <v>29</v>
      </c>
      <c r="D12" s="2528">
        <f t="shared" si="0"/>
        <v>0.453125</v>
      </c>
      <c r="E12" s="1747">
        <v>106</v>
      </c>
      <c r="F12" s="1536">
        <v>50</v>
      </c>
      <c r="G12" s="2528">
        <f t="shared" si="1"/>
        <v>0.47169811320754718</v>
      </c>
      <c r="H12" s="1747">
        <v>198</v>
      </c>
      <c r="I12" s="1536">
        <v>73</v>
      </c>
      <c r="J12" s="2528">
        <f t="shared" si="2"/>
        <v>0.36868686868686867</v>
      </c>
      <c r="K12" s="1747">
        <v>269</v>
      </c>
      <c r="L12" s="1536">
        <v>112</v>
      </c>
      <c r="M12" s="2528">
        <f t="shared" si="3"/>
        <v>0.41635687732342008</v>
      </c>
      <c r="N12" s="1747">
        <v>239</v>
      </c>
      <c r="O12" s="1536">
        <v>111</v>
      </c>
      <c r="P12" s="2528">
        <f t="shared" si="4"/>
        <v>0.46443514644351463</v>
      </c>
      <c r="Q12" s="1747">
        <v>238</v>
      </c>
      <c r="R12" s="1536">
        <v>101</v>
      </c>
      <c r="S12" s="2578">
        <f t="shared" si="5"/>
        <v>0.42436974789915966</v>
      </c>
    </row>
    <row r="13" spans="1:20">
      <c r="A13" s="1650" t="s">
        <v>1465</v>
      </c>
      <c r="B13" s="1746">
        <v>85</v>
      </c>
      <c r="C13" s="1534">
        <v>32</v>
      </c>
      <c r="D13" s="2532">
        <f t="shared" si="0"/>
        <v>0.37647058823529411</v>
      </c>
      <c r="E13" s="1746">
        <v>73</v>
      </c>
      <c r="F13" s="1534">
        <v>19</v>
      </c>
      <c r="G13" s="2532">
        <f t="shared" si="1"/>
        <v>0.26027397260273971</v>
      </c>
      <c r="H13" s="1746">
        <v>136</v>
      </c>
      <c r="I13" s="1534">
        <v>43</v>
      </c>
      <c r="J13" s="2532">
        <f t="shared" si="2"/>
        <v>0.31617647058823528</v>
      </c>
      <c r="K13" s="1746">
        <v>211</v>
      </c>
      <c r="L13" s="1534">
        <v>84</v>
      </c>
      <c r="M13" s="2532">
        <f t="shared" si="3"/>
        <v>0.3981042654028436</v>
      </c>
      <c r="N13" s="1746">
        <v>216</v>
      </c>
      <c r="O13" s="1534">
        <v>87</v>
      </c>
      <c r="P13" s="2532">
        <f t="shared" si="4"/>
        <v>0.40277777777777779</v>
      </c>
      <c r="Q13" s="1746">
        <v>288</v>
      </c>
      <c r="R13" s="1534">
        <v>102</v>
      </c>
      <c r="S13" s="2579">
        <f t="shared" si="5"/>
        <v>0.35416666666666669</v>
      </c>
    </row>
    <row r="14" spans="1:20">
      <c r="A14" s="1652" t="s">
        <v>1436</v>
      </c>
      <c r="B14" s="1747">
        <v>22</v>
      </c>
      <c r="C14" s="1536">
        <v>11</v>
      </c>
      <c r="D14" s="2528">
        <f t="shared" si="0"/>
        <v>0.5</v>
      </c>
      <c r="E14" s="1747">
        <v>24</v>
      </c>
      <c r="F14" s="1536">
        <v>6</v>
      </c>
      <c r="G14" s="2528">
        <f t="shared" si="1"/>
        <v>0.25</v>
      </c>
      <c r="H14" s="1747">
        <v>58</v>
      </c>
      <c r="I14" s="1536">
        <v>23</v>
      </c>
      <c r="J14" s="2528">
        <f t="shared" si="2"/>
        <v>0.39655172413793105</v>
      </c>
      <c r="K14" s="1747">
        <v>74</v>
      </c>
      <c r="L14" s="1536">
        <v>24</v>
      </c>
      <c r="M14" s="2528">
        <f t="shared" si="3"/>
        <v>0.32432432432432434</v>
      </c>
      <c r="N14" s="1747">
        <v>64</v>
      </c>
      <c r="O14" s="1536">
        <v>24</v>
      </c>
      <c r="P14" s="2528">
        <f t="shared" si="4"/>
        <v>0.375</v>
      </c>
      <c r="Q14" s="1747">
        <v>114</v>
      </c>
      <c r="R14" s="1536">
        <v>46</v>
      </c>
      <c r="S14" s="2578">
        <f t="shared" si="5"/>
        <v>0.40350877192982454</v>
      </c>
    </row>
    <row r="15" spans="1:20">
      <c r="A15" s="1650" t="s">
        <v>1344</v>
      </c>
      <c r="B15" s="1746">
        <v>70</v>
      </c>
      <c r="C15" s="1534">
        <v>11</v>
      </c>
      <c r="D15" s="2532">
        <f t="shared" si="0"/>
        <v>0.15714285714285714</v>
      </c>
      <c r="E15" s="1746">
        <v>113</v>
      </c>
      <c r="F15" s="1534">
        <v>9</v>
      </c>
      <c r="G15" s="2532">
        <f t="shared" si="1"/>
        <v>7.9646017699115043E-2</v>
      </c>
      <c r="H15" s="1746">
        <v>186</v>
      </c>
      <c r="I15" s="1534">
        <v>20</v>
      </c>
      <c r="J15" s="2532">
        <f t="shared" si="2"/>
        <v>0.10752688172043011</v>
      </c>
      <c r="K15" s="1746">
        <v>191</v>
      </c>
      <c r="L15" s="1534">
        <v>26</v>
      </c>
      <c r="M15" s="2532">
        <f t="shared" si="3"/>
        <v>0.13612565445026178</v>
      </c>
      <c r="N15" s="1746">
        <v>211</v>
      </c>
      <c r="O15" s="1534">
        <v>43</v>
      </c>
      <c r="P15" s="2532">
        <f t="shared" si="4"/>
        <v>0.20379146919431279</v>
      </c>
      <c r="Q15" s="1746">
        <v>262</v>
      </c>
      <c r="R15" s="1534">
        <v>52</v>
      </c>
      <c r="S15" s="2579">
        <f t="shared" si="5"/>
        <v>0.19847328244274809</v>
      </c>
    </row>
    <row r="16" spans="1:20">
      <c r="A16" s="1652" t="s">
        <v>1496</v>
      </c>
      <c r="B16" s="1747">
        <v>64</v>
      </c>
      <c r="C16" s="1536">
        <v>17</v>
      </c>
      <c r="D16" s="2528">
        <f t="shared" si="0"/>
        <v>0.265625</v>
      </c>
      <c r="E16" s="1747">
        <v>81</v>
      </c>
      <c r="F16" s="1536">
        <v>12</v>
      </c>
      <c r="G16" s="2528">
        <f t="shared" si="1"/>
        <v>0.14814814814814814</v>
      </c>
      <c r="H16" s="1747">
        <v>86</v>
      </c>
      <c r="I16" s="1536">
        <v>11</v>
      </c>
      <c r="J16" s="2528">
        <f t="shared" si="2"/>
        <v>0.12790697674418605</v>
      </c>
      <c r="K16" s="1747">
        <v>185</v>
      </c>
      <c r="L16" s="1536">
        <v>37</v>
      </c>
      <c r="M16" s="2528">
        <f t="shared" si="3"/>
        <v>0.2</v>
      </c>
      <c r="N16" s="1747">
        <v>275</v>
      </c>
      <c r="O16" s="1536">
        <v>53</v>
      </c>
      <c r="P16" s="2528">
        <f t="shared" si="4"/>
        <v>0.19272727272727272</v>
      </c>
      <c r="Q16" s="1747">
        <v>413</v>
      </c>
      <c r="R16" s="1536">
        <v>101</v>
      </c>
      <c r="S16" s="2578">
        <f t="shared" si="5"/>
        <v>0.24455205811138014</v>
      </c>
    </row>
    <row r="17" spans="1:19">
      <c r="A17" s="1650" t="s">
        <v>1486</v>
      </c>
      <c r="B17" s="1746">
        <v>48</v>
      </c>
      <c r="C17" s="1534">
        <v>21</v>
      </c>
      <c r="D17" s="2532">
        <f t="shared" si="0"/>
        <v>0.4375</v>
      </c>
      <c r="E17" s="1746">
        <v>40</v>
      </c>
      <c r="F17" s="1534">
        <v>10</v>
      </c>
      <c r="G17" s="2532">
        <f t="shared" si="1"/>
        <v>0.25</v>
      </c>
      <c r="H17" s="1746">
        <v>64</v>
      </c>
      <c r="I17" s="1534">
        <v>23</v>
      </c>
      <c r="J17" s="2532">
        <f t="shared" si="2"/>
        <v>0.359375</v>
      </c>
      <c r="K17" s="1746">
        <v>116</v>
      </c>
      <c r="L17" s="1534">
        <v>46</v>
      </c>
      <c r="M17" s="2532">
        <f t="shared" si="3"/>
        <v>0.39655172413793105</v>
      </c>
      <c r="N17" s="1746">
        <v>88</v>
      </c>
      <c r="O17" s="1534">
        <v>33</v>
      </c>
      <c r="P17" s="2532">
        <f t="shared" si="4"/>
        <v>0.375</v>
      </c>
      <c r="Q17" s="1746">
        <v>78</v>
      </c>
      <c r="R17" s="1534">
        <v>23</v>
      </c>
      <c r="S17" s="2579">
        <f t="shared" si="5"/>
        <v>0.29487179487179488</v>
      </c>
    </row>
    <row r="18" spans="1:19">
      <c r="A18" s="1652" t="s">
        <v>1297</v>
      </c>
      <c r="B18" s="1916" t="s">
        <v>1514</v>
      </c>
      <c r="C18" s="1917" t="s">
        <v>1514</v>
      </c>
      <c r="D18" s="2528">
        <v>0.1</v>
      </c>
      <c r="E18" s="1916" t="s">
        <v>1514</v>
      </c>
      <c r="F18" s="1917" t="s">
        <v>1514</v>
      </c>
      <c r="G18" s="2528">
        <v>5.3999999999999999E-2</v>
      </c>
      <c r="H18" s="1747">
        <v>43</v>
      </c>
      <c r="I18" s="1536">
        <v>6</v>
      </c>
      <c r="J18" s="2528">
        <f t="shared" si="2"/>
        <v>0.13953488372093023</v>
      </c>
      <c r="K18" s="1747">
        <v>87</v>
      </c>
      <c r="L18" s="1536">
        <v>14</v>
      </c>
      <c r="M18" s="2528">
        <f t="shared" si="3"/>
        <v>0.16091954022988506</v>
      </c>
      <c r="N18" s="1747">
        <v>148</v>
      </c>
      <c r="O18" s="1536">
        <v>31</v>
      </c>
      <c r="P18" s="2528">
        <f t="shared" si="4"/>
        <v>0.20945945945945946</v>
      </c>
      <c r="Q18" s="1747">
        <v>139</v>
      </c>
      <c r="R18" s="1536">
        <v>27</v>
      </c>
      <c r="S18" s="2578">
        <f t="shared" si="5"/>
        <v>0.19424460431654678</v>
      </c>
    </row>
    <row r="19" spans="1:19">
      <c r="A19" s="1650" t="s">
        <v>1391</v>
      </c>
      <c r="B19" s="1746">
        <v>76</v>
      </c>
      <c r="C19" s="1534">
        <v>44</v>
      </c>
      <c r="D19" s="2532">
        <f t="shared" si="0"/>
        <v>0.57894736842105265</v>
      </c>
      <c r="E19" s="1746">
        <v>104</v>
      </c>
      <c r="F19" s="1534">
        <v>49</v>
      </c>
      <c r="G19" s="2532">
        <f t="shared" si="1"/>
        <v>0.47115384615384615</v>
      </c>
      <c r="H19" s="1746">
        <v>182</v>
      </c>
      <c r="I19" s="1534">
        <v>96</v>
      </c>
      <c r="J19" s="2532">
        <f t="shared" si="2"/>
        <v>0.52747252747252749</v>
      </c>
      <c r="K19" s="1746">
        <v>208</v>
      </c>
      <c r="L19" s="1534">
        <v>124</v>
      </c>
      <c r="M19" s="2532">
        <f t="shared" si="3"/>
        <v>0.59615384615384615</v>
      </c>
      <c r="N19" s="1746">
        <v>247</v>
      </c>
      <c r="O19" s="1534">
        <v>148</v>
      </c>
      <c r="P19" s="2532">
        <f t="shared" si="4"/>
        <v>0.59919028340080971</v>
      </c>
      <c r="Q19" s="1746">
        <v>292</v>
      </c>
      <c r="R19" s="1534">
        <v>186</v>
      </c>
      <c r="S19" s="2579">
        <f t="shared" si="5"/>
        <v>0.63698630136986301</v>
      </c>
    </row>
    <row r="20" spans="1:19" ht="14.5" thickBot="1">
      <c r="A20" s="1653" t="s">
        <v>1401</v>
      </c>
      <c r="B20" s="1920">
        <v>122</v>
      </c>
      <c r="C20" s="1540">
        <v>7</v>
      </c>
      <c r="D20" s="2531">
        <f t="shared" si="0"/>
        <v>5.737704918032787E-2</v>
      </c>
      <c r="E20" s="1920">
        <v>330</v>
      </c>
      <c r="F20" s="1540">
        <v>11</v>
      </c>
      <c r="G20" s="2531">
        <f t="shared" si="1"/>
        <v>3.3333333333333333E-2</v>
      </c>
      <c r="H20" s="1920">
        <v>360</v>
      </c>
      <c r="I20" s="1540">
        <v>16</v>
      </c>
      <c r="J20" s="2531">
        <f t="shared" si="2"/>
        <v>4.4444444444444446E-2</v>
      </c>
      <c r="K20" s="1920">
        <v>438</v>
      </c>
      <c r="L20" s="1540">
        <v>19</v>
      </c>
      <c r="M20" s="2531">
        <f t="shared" si="3"/>
        <v>4.3378995433789952E-2</v>
      </c>
      <c r="N20" s="1920">
        <v>431</v>
      </c>
      <c r="O20" s="1540">
        <v>18</v>
      </c>
      <c r="P20" s="2531">
        <f t="shared" si="4"/>
        <v>4.1763341067285381E-2</v>
      </c>
      <c r="Q20" s="1920">
        <v>624</v>
      </c>
      <c r="R20" s="1540">
        <v>23</v>
      </c>
      <c r="S20" s="2551">
        <f t="shared" si="5"/>
        <v>3.685897435897436E-2</v>
      </c>
    </row>
    <row r="21" spans="1:19">
      <c r="A21" s="1656" t="s">
        <v>9</v>
      </c>
      <c r="B21" s="1921">
        <v>904</v>
      </c>
      <c r="C21" s="1604">
        <v>230</v>
      </c>
      <c r="D21" s="2580">
        <v>0.25442477876106195</v>
      </c>
      <c r="E21" s="1921">
        <v>1252</v>
      </c>
      <c r="F21" s="1604">
        <v>230</v>
      </c>
      <c r="G21" s="2580">
        <v>0.18370607028753994</v>
      </c>
      <c r="H21" s="1921">
        <v>1839</v>
      </c>
      <c r="I21" s="1604">
        <v>407</v>
      </c>
      <c r="J21" s="2580">
        <v>0.22131593257205004</v>
      </c>
      <c r="K21" s="1921">
        <v>2634</v>
      </c>
      <c r="L21" s="1604">
        <v>656</v>
      </c>
      <c r="M21" s="2580">
        <v>0.24905087319665908</v>
      </c>
      <c r="N21" s="1921">
        <v>2886</v>
      </c>
      <c r="O21" s="1604">
        <v>747</v>
      </c>
      <c r="P21" s="2580">
        <v>0.25883575883575882</v>
      </c>
      <c r="Q21" s="1921">
        <v>3780</v>
      </c>
      <c r="R21" s="1604">
        <v>905</v>
      </c>
      <c r="S21" s="2552">
        <v>0.23941798941798942</v>
      </c>
    </row>
    <row r="22" spans="1:19">
      <c r="A22" s="4132" t="s">
        <v>1909</v>
      </c>
      <c r="B22" s="4132"/>
      <c r="C22" s="4132"/>
      <c r="D22" s="4132"/>
      <c r="E22" s="4132"/>
      <c r="F22" s="4132"/>
      <c r="G22" s="4132"/>
      <c r="H22" s="4132"/>
    </row>
    <row r="23" spans="1:19">
      <c r="A23" s="4124" t="s">
        <v>1917</v>
      </c>
      <c r="B23" s="4124"/>
      <c r="C23" s="4124"/>
      <c r="D23" s="4124"/>
      <c r="E23" s="4124"/>
      <c r="F23" s="4124"/>
      <c r="G23" s="4124"/>
      <c r="H23" s="4124"/>
      <c r="I23" s="4124"/>
      <c r="J23" s="4124"/>
      <c r="K23" s="4124"/>
      <c r="L23" s="4124"/>
      <c r="M23" s="4124"/>
      <c r="N23" s="4124"/>
      <c r="O23" s="4124"/>
      <c r="P23" s="4124"/>
      <c r="Q23" s="4124"/>
      <c r="R23" s="4124"/>
      <c r="S23" s="4124"/>
    </row>
    <row r="25" spans="1:19">
      <c r="A25" s="4124" t="s">
        <v>1918</v>
      </c>
      <c r="B25" s="4124"/>
      <c r="C25" s="4124"/>
      <c r="D25" s="4124"/>
      <c r="E25" s="4124"/>
      <c r="F25" s="4124"/>
      <c r="G25" s="4124"/>
      <c r="H25" s="4124"/>
      <c r="I25" s="4124"/>
      <c r="J25" s="4124"/>
      <c r="K25" s="4124"/>
      <c r="L25" s="4124"/>
      <c r="M25" s="4124"/>
      <c r="N25" s="4124"/>
      <c r="O25" s="4124"/>
      <c r="P25" s="4124"/>
      <c r="Q25" s="4124"/>
      <c r="R25" s="4124"/>
      <c r="S25" s="4124"/>
    </row>
    <row r="26" spans="1:19">
      <c r="A26" s="4124" t="s">
        <v>1919</v>
      </c>
      <c r="B26" s="4124"/>
      <c r="C26" s="4124"/>
      <c r="D26" s="4124"/>
      <c r="E26" s="4124"/>
      <c r="F26" s="4124"/>
      <c r="G26" s="4124"/>
      <c r="H26" s="4124"/>
      <c r="I26" s="4124"/>
      <c r="J26" s="4124"/>
      <c r="K26" s="4124"/>
      <c r="L26" s="4124"/>
      <c r="M26" s="4124"/>
      <c r="N26" s="4124"/>
      <c r="O26" s="4124"/>
      <c r="P26" s="4124"/>
      <c r="Q26" s="4124"/>
      <c r="R26" s="4124"/>
      <c r="S26" s="4124"/>
    </row>
    <row r="27" spans="1:19">
      <c r="A27" s="1655"/>
    </row>
    <row r="28" spans="1:19">
      <c r="A28" s="1655"/>
    </row>
    <row r="29" spans="1:19" ht="12.75" customHeight="1">
      <c r="A29" s="1655"/>
    </row>
    <row r="30" spans="1:19">
      <c r="A30" s="1655"/>
    </row>
    <row r="31" spans="1:19">
      <c r="A31" s="1655"/>
    </row>
    <row r="32" spans="1:19">
      <c r="A32" s="1655"/>
    </row>
    <row r="33" spans="1:1">
      <c r="A33" s="1655"/>
    </row>
    <row r="34" spans="1:1">
      <c r="A34" s="1655"/>
    </row>
    <row r="35" spans="1:1">
      <c r="A35" s="1655"/>
    </row>
    <row r="36" spans="1:1">
      <c r="A36" s="1655"/>
    </row>
    <row r="37" spans="1:1">
      <c r="A37" s="1655"/>
    </row>
    <row r="38" spans="1:1">
      <c r="A38" s="1655"/>
    </row>
    <row r="39" spans="1:1">
      <c r="A39" s="1655"/>
    </row>
    <row r="40" spans="1:1">
      <c r="A40" s="1655"/>
    </row>
    <row r="41" spans="1:1">
      <c r="A41" s="1655"/>
    </row>
    <row r="42" spans="1:1">
      <c r="A42" s="1655"/>
    </row>
    <row r="43" spans="1:1">
      <c r="A43" s="1655"/>
    </row>
    <row r="44" spans="1:1">
      <c r="A44" s="1655"/>
    </row>
    <row r="45" spans="1:1">
      <c r="A45" s="1655"/>
    </row>
    <row r="46" spans="1:1">
      <c r="A46" s="1655"/>
    </row>
    <row r="47" spans="1:1">
      <c r="A47" s="1655"/>
    </row>
    <row r="48" spans="1:1">
      <c r="A48" s="1655"/>
    </row>
    <row r="49" spans="1:1">
      <c r="A49" s="1655"/>
    </row>
    <row r="50" spans="1:1">
      <c r="A50" s="1655"/>
    </row>
    <row r="51" spans="1:1">
      <c r="A51" s="1655"/>
    </row>
    <row r="52" spans="1:1">
      <c r="A52" s="1655"/>
    </row>
  </sheetData>
  <mergeCells count="18">
    <mergeCell ref="A25:S25"/>
    <mergeCell ref="A26:S26"/>
    <mergeCell ref="I4:J4"/>
    <mergeCell ref="L4:M4"/>
    <mergeCell ref="O4:P4"/>
    <mergeCell ref="R4:S4"/>
    <mergeCell ref="A22:H22"/>
    <mergeCell ref="A23:S23"/>
    <mergeCell ref="A1:S1"/>
    <mergeCell ref="A3:A5"/>
    <mergeCell ref="B3:D3"/>
    <mergeCell ref="E3:G3"/>
    <mergeCell ref="H3:J3"/>
    <mergeCell ref="K3:M3"/>
    <mergeCell ref="N3:P3"/>
    <mergeCell ref="Q3:S3"/>
    <mergeCell ref="C4:D4"/>
    <mergeCell ref="F4:G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097B-1F54-4D4D-85FC-2A9A02809DE3}">
  <dimension ref="A1:T37"/>
  <sheetViews>
    <sheetView workbookViewId="0">
      <selection activeCell="A3" sqref="A3:A5"/>
    </sheetView>
  </sheetViews>
  <sheetFormatPr defaultColWidth="8.58203125" defaultRowHeight="14"/>
  <cols>
    <col min="1" max="1" width="37.08203125" style="26" customWidth="1"/>
    <col min="2" max="19" width="8.58203125" style="26"/>
    <col min="20" max="20" width="8.58203125" style="6"/>
    <col min="21" max="16384" width="8.58203125" style="26"/>
  </cols>
  <sheetData>
    <row r="1" spans="1:20" ht="25">
      <c r="A1" s="3943" t="s">
        <v>4540</v>
      </c>
      <c r="B1" s="3943"/>
      <c r="C1" s="3943"/>
      <c r="D1" s="3943"/>
      <c r="E1" s="3943"/>
      <c r="F1" s="3943"/>
      <c r="G1" s="3943"/>
      <c r="H1" s="3943"/>
      <c r="I1" s="3943"/>
      <c r="J1" s="3943"/>
      <c r="K1" s="3943"/>
      <c r="L1" s="3943"/>
      <c r="M1" s="3943"/>
      <c r="N1" s="3943"/>
      <c r="O1" s="3943"/>
      <c r="P1" s="3943"/>
      <c r="Q1" s="3943"/>
      <c r="R1" s="3943"/>
      <c r="S1" s="3943"/>
      <c r="T1" s="1474"/>
    </row>
    <row r="3" spans="1:20" ht="17.5">
      <c r="A3" s="4133" t="s">
        <v>1911</v>
      </c>
      <c r="B3" s="4136" t="s">
        <v>1899</v>
      </c>
      <c r="C3" s="4137"/>
      <c r="D3" s="4138"/>
      <c r="E3" s="4136" t="s">
        <v>1900</v>
      </c>
      <c r="F3" s="4137"/>
      <c r="G3" s="4138"/>
      <c r="H3" s="4136" t="s">
        <v>1893</v>
      </c>
      <c r="I3" s="4137"/>
      <c r="J3" s="4138"/>
      <c r="K3" s="4136" t="s">
        <v>1271</v>
      </c>
      <c r="L3" s="4137"/>
      <c r="M3" s="4138"/>
      <c r="N3" s="4136" t="s">
        <v>1272</v>
      </c>
      <c r="O3" s="4137"/>
      <c r="P3" s="4138"/>
      <c r="Q3" s="4136" t="s">
        <v>1273</v>
      </c>
      <c r="R3" s="4137"/>
      <c r="S3" s="4139"/>
      <c r="T3" s="495"/>
    </row>
    <row r="4" spans="1:20" ht="17.5">
      <c r="A4" s="4134"/>
      <c r="B4" s="1608" t="s">
        <v>9</v>
      </c>
      <c r="C4" s="4109" t="s">
        <v>1920</v>
      </c>
      <c r="D4" s="4110"/>
      <c r="E4" s="1608" t="s">
        <v>9</v>
      </c>
      <c r="F4" s="4109" t="s">
        <v>1920</v>
      </c>
      <c r="G4" s="4110"/>
      <c r="H4" s="1608" t="s">
        <v>9</v>
      </c>
      <c r="I4" s="4109" t="s">
        <v>1920</v>
      </c>
      <c r="J4" s="4110"/>
      <c r="K4" s="1608" t="s">
        <v>9</v>
      </c>
      <c r="L4" s="4109" t="s">
        <v>1920</v>
      </c>
      <c r="M4" s="4110"/>
      <c r="N4" s="1608" t="s">
        <v>9</v>
      </c>
      <c r="O4" s="4109" t="s">
        <v>1920</v>
      </c>
      <c r="P4" s="4110"/>
      <c r="Q4" s="1608" t="s">
        <v>9</v>
      </c>
      <c r="R4" s="4109" t="s">
        <v>1920</v>
      </c>
      <c r="S4" s="4140"/>
      <c r="T4" s="495"/>
    </row>
    <row r="5" spans="1:20" ht="17.5">
      <c r="A5" s="4135"/>
      <c r="B5" s="1490" t="s">
        <v>98</v>
      </c>
      <c r="C5" s="1491" t="s">
        <v>98</v>
      </c>
      <c r="D5" s="1657" t="s">
        <v>14</v>
      </c>
      <c r="E5" s="1490" t="s">
        <v>98</v>
      </c>
      <c r="F5" s="1491" t="s">
        <v>98</v>
      </c>
      <c r="G5" s="1657" t="s">
        <v>14</v>
      </c>
      <c r="H5" s="1490" t="s">
        <v>98</v>
      </c>
      <c r="I5" s="1491" t="s">
        <v>98</v>
      </c>
      <c r="J5" s="1657" t="s">
        <v>14</v>
      </c>
      <c r="K5" s="1490" t="s">
        <v>98</v>
      </c>
      <c r="L5" s="1491" t="s">
        <v>98</v>
      </c>
      <c r="M5" s="1657" t="s">
        <v>14</v>
      </c>
      <c r="N5" s="1490" t="s">
        <v>98</v>
      </c>
      <c r="O5" s="1491" t="s">
        <v>98</v>
      </c>
      <c r="P5" s="1657" t="s">
        <v>14</v>
      </c>
      <c r="Q5" s="1490" t="s">
        <v>98</v>
      </c>
      <c r="R5" s="1491" t="s">
        <v>98</v>
      </c>
      <c r="S5" s="1658" t="s">
        <v>14</v>
      </c>
      <c r="T5" s="495"/>
    </row>
    <row r="6" spans="1:20">
      <c r="A6" s="1609" t="s">
        <v>1274</v>
      </c>
      <c r="B6" s="1659">
        <v>978</v>
      </c>
      <c r="C6" s="1660">
        <v>109</v>
      </c>
      <c r="D6" s="2585">
        <f t="shared" ref="D6:D21" si="0">C6/B6</f>
        <v>0.1114519427402863</v>
      </c>
      <c r="E6" s="1659">
        <v>931</v>
      </c>
      <c r="F6" s="1660">
        <v>96</v>
      </c>
      <c r="G6" s="2585">
        <f t="shared" ref="G6:G21" si="1">F6/E6</f>
        <v>0.10311493018259936</v>
      </c>
      <c r="H6" s="1659">
        <v>975</v>
      </c>
      <c r="I6" s="1660">
        <v>93</v>
      </c>
      <c r="J6" s="2585">
        <f t="shared" ref="J6:J21" si="2">I6/H6</f>
        <v>9.5384615384615387E-2</v>
      </c>
      <c r="K6" s="1659">
        <v>914</v>
      </c>
      <c r="L6" s="1660">
        <v>92</v>
      </c>
      <c r="M6" s="2585">
        <f t="shared" ref="M6:M21" si="3">L6/K6</f>
        <v>0.10065645514223195</v>
      </c>
      <c r="N6" s="1659">
        <v>939</v>
      </c>
      <c r="O6" s="1660">
        <v>86</v>
      </c>
      <c r="P6" s="2585">
        <f t="shared" ref="P6:P21" si="4">O6/N6</f>
        <v>9.1586794462193824E-2</v>
      </c>
      <c r="Q6" s="1659">
        <v>889</v>
      </c>
      <c r="R6" s="1660">
        <v>90</v>
      </c>
      <c r="S6" s="2581">
        <f t="shared" ref="S6:S21" si="5">R6/Q6</f>
        <v>0.10123734533183353</v>
      </c>
    </row>
    <row r="7" spans="1:20">
      <c r="A7" s="1661" t="s">
        <v>1516</v>
      </c>
      <c r="B7" s="1662">
        <v>888</v>
      </c>
      <c r="C7" s="1663">
        <v>222</v>
      </c>
      <c r="D7" s="2586">
        <f t="shared" si="0"/>
        <v>0.25</v>
      </c>
      <c r="E7" s="1662">
        <v>975</v>
      </c>
      <c r="F7" s="1663">
        <v>204</v>
      </c>
      <c r="G7" s="2586">
        <f t="shared" si="1"/>
        <v>0.20923076923076922</v>
      </c>
      <c r="H7" s="1662">
        <v>951</v>
      </c>
      <c r="I7" s="1663">
        <v>214</v>
      </c>
      <c r="J7" s="2586">
        <f t="shared" si="2"/>
        <v>0.22502628811777076</v>
      </c>
      <c r="K7" s="1662">
        <v>897</v>
      </c>
      <c r="L7" s="1663">
        <v>214</v>
      </c>
      <c r="M7" s="2586">
        <f t="shared" si="3"/>
        <v>0.23857302118171683</v>
      </c>
      <c r="N7" s="1662">
        <v>951</v>
      </c>
      <c r="O7" s="1663">
        <v>217</v>
      </c>
      <c r="P7" s="2586">
        <f t="shared" si="4"/>
        <v>0.22818086225026288</v>
      </c>
      <c r="Q7" s="1662">
        <v>797</v>
      </c>
      <c r="R7" s="1663">
        <v>166</v>
      </c>
      <c r="S7" s="2582">
        <f t="shared" si="5"/>
        <v>0.20828105395232122</v>
      </c>
    </row>
    <row r="8" spans="1:20">
      <c r="A8" s="1609" t="s">
        <v>1373</v>
      </c>
      <c r="B8" s="1659">
        <v>885</v>
      </c>
      <c r="C8" s="1660">
        <v>208</v>
      </c>
      <c r="D8" s="2587">
        <f t="shared" si="0"/>
        <v>0.23502824858757063</v>
      </c>
      <c r="E8" s="1659">
        <v>908</v>
      </c>
      <c r="F8" s="1660">
        <v>175</v>
      </c>
      <c r="G8" s="2587">
        <f t="shared" si="1"/>
        <v>0.19273127753303965</v>
      </c>
      <c r="H8" s="1659">
        <v>909</v>
      </c>
      <c r="I8" s="1660">
        <v>198</v>
      </c>
      <c r="J8" s="2587">
        <f t="shared" si="2"/>
        <v>0.21782178217821782</v>
      </c>
      <c r="K8" s="1659">
        <v>994</v>
      </c>
      <c r="L8" s="1660">
        <v>222</v>
      </c>
      <c r="M8" s="2587">
        <f t="shared" si="3"/>
        <v>0.22334004024144868</v>
      </c>
      <c r="N8" s="1659">
        <v>1072</v>
      </c>
      <c r="O8" s="1660">
        <v>217</v>
      </c>
      <c r="P8" s="2587">
        <f t="shared" si="4"/>
        <v>0.20242537313432835</v>
      </c>
      <c r="Q8" s="1659">
        <v>828</v>
      </c>
      <c r="R8" s="1660">
        <v>159</v>
      </c>
      <c r="S8" s="2583">
        <f t="shared" si="5"/>
        <v>0.19202898550724637</v>
      </c>
    </row>
    <row r="9" spans="1:20">
      <c r="A9" s="1661" t="s">
        <v>1419</v>
      </c>
      <c r="B9" s="1662">
        <v>420</v>
      </c>
      <c r="C9" s="1663">
        <v>193</v>
      </c>
      <c r="D9" s="2586">
        <f t="shared" si="0"/>
        <v>0.4595238095238095</v>
      </c>
      <c r="E9" s="1662">
        <v>438</v>
      </c>
      <c r="F9" s="1663">
        <v>168</v>
      </c>
      <c r="G9" s="2586">
        <f t="shared" si="1"/>
        <v>0.38356164383561642</v>
      </c>
      <c r="H9" s="1662">
        <v>471</v>
      </c>
      <c r="I9" s="1663">
        <v>203</v>
      </c>
      <c r="J9" s="2586">
        <f t="shared" si="2"/>
        <v>0.43099787685774948</v>
      </c>
      <c r="K9" s="1662">
        <v>389</v>
      </c>
      <c r="L9" s="1663">
        <v>184</v>
      </c>
      <c r="M9" s="2586">
        <f t="shared" si="3"/>
        <v>0.47300771208226222</v>
      </c>
      <c r="N9" s="1662">
        <v>418</v>
      </c>
      <c r="O9" s="1663">
        <v>179</v>
      </c>
      <c r="P9" s="2586">
        <f t="shared" si="4"/>
        <v>0.42822966507177035</v>
      </c>
      <c r="Q9" s="1662">
        <v>326</v>
      </c>
      <c r="R9" s="1663">
        <v>143</v>
      </c>
      <c r="S9" s="2582">
        <f t="shared" si="5"/>
        <v>0.43865030674846628</v>
      </c>
    </row>
    <row r="10" spans="1:20">
      <c r="A10" s="1664" t="s">
        <v>1318</v>
      </c>
      <c r="B10" s="1659">
        <v>995</v>
      </c>
      <c r="C10" s="1660">
        <v>127</v>
      </c>
      <c r="D10" s="2587">
        <f t="shared" si="0"/>
        <v>0.12763819095477386</v>
      </c>
      <c r="E10" s="1659">
        <v>955</v>
      </c>
      <c r="F10" s="1660">
        <v>94</v>
      </c>
      <c r="G10" s="2587">
        <f t="shared" si="1"/>
        <v>9.8429319371727747E-2</v>
      </c>
      <c r="H10" s="1659">
        <v>959</v>
      </c>
      <c r="I10" s="1660">
        <v>106</v>
      </c>
      <c r="J10" s="2587">
        <f t="shared" si="2"/>
        <v>0.1105318039624609</v>
      </c>
      <c r="K10" s="1659">
        <v>925</v>
      </c>
      <c r="L10" s="1660">
        <v>74</v>
      </c>
      <c r="M10" s="2587">
        <f t="shared" si="3"/>
        <v>0.08</v>
      </c>
      <c r="N10" s="1659">
        <v>976</v>
      </c>
      <c r="O10" s="1660">
        <v>96</v>
      </c>
      <c r="P10" s="2587">
        <f t="shared" si="4"/>
        <v>9.8360655737704916E-2</v>
      </c>
      <c r="Q10" s="1659">
        <v>916</v>
      </c>
      <c r="R10" s="1660">
        <v>81</v>
      </c>
      <c r="S10" s="2583">
        <f t="shared" si="5"/>
        <v>8.8427947598253273E-2</v>
      </c>
    </row>
    <row r="11" spans="1:20">
      <c r="A11" s="1661" t="s">
        <v>1897</v>
      </c>
      <c r="B11" s="1662">
        <v>331</v>
      </c>
      <c r="C11" s="1663">
        <v>107</v>
      </c>
      <c r="D11" s="2586">
        <f t="shared" si="0"/>
        <v>0.32326283987915405</v>
      </c>
      <c r="E11" s="1662">
        <v>358</v>
      </c>
      <c r="F11" s="1663">
        <v>122</v>
      </c>
      <c r="G11" s="2586">
        <f t="shared" si="1"/>
        <v>0.34078212290502791</v>
      </c>
      <c r="H11" s="1662">
        <v>296</v>
      </c>
      <c r="I11" s="1663">
        <v>99</v>
      </c>
      <c r="J11" s="2586">
        <f t="shared" si="2"/>
        <v>0.33445945945945948</v>
      </c>
      <c r="K11" s="1662">
        <v>320</v>
      </c>
      <c r="L11" s="1663">
        <v>115</v>
      </c>
      <c r="M11" s="2586">
        <f t="shared" si="3"/>
        <v>0.359375</v>
      </c>
      <c r="N11" s="1662">
        <v>345</v>
      </c>
      <c r="O11" s="1663">
        <v>120</v>
      </c>
      <c r="P11" s="2586">
        <f t="shared" si="4"/>
        <v>0.34782608695652173</v>
      </c>
      <c r="Q11" s="1662">
        <v>227</v>
      </c>
      <c r="R11" s="1663">
        <v>88</v>
      </c>
      <c r="S11" s="2582">
        <f t="shared" si="5"/>
        <v>0.38766519823788548</v>
      </c>
    </row>
    <row r="12" spans="1:20">
      <c r="A12" s="1664" t="s">
        <v>1912</v>
      </c>
      <c r="B12" s="1659">
        <v>489</v>
      </c>
      <c r="C12" s="1660">
        <v>180</v>
      </c>
      <c r="D12" s="2587">
        <f t="shared" si="0"/>
        <v>0.36809815950920244</v>
      </c>
      <c r="E12" s="1659">
        <v>491</v>
      </c>
      <c r="F12" s="1660">
        <v>134</v>
      </c>
      <c r="G12" s="2587">
        <f t="shared" si="1"/>
        <v>0.27291242362525459</v>
      </c>
      <c r="H12" s="1659">
        <v>546</v>
      </c>
      <c r="I12" s="1660">
        <v>199</v>
      </c>
      <c r="J12" s="2587">
        <f t="shared" si="2"/>
        <v>0.36446886446886445</v>
      </c>
      <c r="K12" s="1659">
        <v>488</v>
      </c>
      <c r="L12" s="1660">
        <v>179</v>
      </c>
      <c r="M12" s="2587">
        <f t="shared" si="3"/>
        <v>0.36680327868852458</v>
      </c>
      <c r="N12" s="1659">
        <v>496</v>
      </c>
      <c r="O12" s="1660">
        <v>214</v>
      </c>
      <c r="P12" s="2587">
        <f t="shared" si="4"/>
        <v>0.43145161290322581</v>
      </c>
      <c r="Q12" s="1659">
        <v>455</v>
      </c>
      <c r="R12" s="1660">
        <v>154</v>
      </c>
      <c r="S12" s="2583">
        <f t="shared" si="5"/>
        <v>0.33846153846153848</v>
      </c>
    </row>
    <row r="13" spans="1:20">
      <c r="A13" s="1661" t="s">
        <v>1465</v>
      </c>
      <c r="B13" s="1662">
        <v>655</v>
      </c>
      <c r="C13" s="1663">
        <v>196</v>
      </c>
      <c r="D13" s="2586">
        <f t="shared" si="0"/>
        <v>0.29923664122137406</v>
      </c>
      <c r="E13" s="1662">
        <v>621</v>
      </c>
      <c r="F13" s="1663">
        <v>222</v>
      </c>
      <c r="G13" s="2586">
        <f t="shared" si="1"/>
        <v>0.35748792270531399</v>
      </c>
      <c r="H13" s="1662">
        <v>596</v>
      </c>
      <c r="I13" s="1663">
        <v>206</v>
      </c>
      <c r="J13" s="2586">
        <f t="shared" si="2"/>
        <v>0.34563758389261745</v>
      </c>
      <c r="K13" s="1662">
        <v>593</v>
      </c>
      <c r="L13" s="1663">
        <v>229</v>
      </c>
      <c r="M13" s="2586">
        <f t="shared" si="3"/>
        <v>0.38617200674536256</v>
      </c>
      <c r="N13" s="1662">
        <v>560</v>
      </c>
      <c r="O13" s="1663">
        <v>189</v>
      </c>
      <c r="P13" s="2586">
        <f t="shared" si="4"/>
        <v>0.33750000000000002</v>
      </c>
      <c r="Q13" s="1662">
        <v>596</v>
      </c>
      <c r="R13" s="1663">
        <v>209</v>
      </c>
      <c r="S13" s="2582">
        <f t="shared" si="5"/>
        <v>0.35067114093959734</v>
      </c>
    </row>
    <row r="14" spans="1:20">
      <c r="A14" s="1664" t="s">
        <v>1436</v>
      </c>
      <c r="B14" s="1659">
        <v>318</v>
      </c>
      <c r="C14" s="1660">
        <v>127</v>
      </c>
      <c r="D14" s="2587">
        <f t="shared" si="0"/>
        <v>0.39937106918238996</v>
      </c>
      <c r="E14" s="1659">
        <v>348</v>
      </c>
      <c r="F14" s="1660">
        <v>131</v>
      </c>
      <c r="G14" s="2587">
        <f t="shared" si="1"/>
        <v>0.37643678160919541</v>
      </c>
      <c r="H14" s="1659">
        <v>350</v>
      </c>
      <c r="I14" s="1660">
        <v>108</v>
      </c>
      <c r="J14" s="2587">
        <f t="shared" si="2"/>
        <v>0.30857142857142855</v>
      </c>
      <c r="K14" s="1659">
        <v>343</v>
      </c>
      <c r="L14" s="1660">
        <v>111</v>
      </c>
      <c r="M14" s="2587">
        <f t="shared" si="3"/>
        <v>0.32361516034985421</v>
      </c>
      <c r="N14" s="1659">
        <v>346</v>
      </c>
      <c r="O14" s="1660">
        <v>127</v>
      </c>
      <c r="P14" s="2587">
        <f t="shared" si="4"/>
        <v>0.36705202312138729</v>
      </c>
      <c r="Q14" s="1659">
        <v>286</v>
      </c>
      <c r="R14" s="1660">
        <v>91</v>
      </c>
      <c r="S14" s="2583">
        <f t="shared" si="5"/>
        <v>0.31818181818181818</v>
      </c>
    </row>
    <row r="15" spans="1:20">
      <c r="A15" s="1661" t="s">
        <v>1344</v>
      </c>
      <c r="B15" s="1662">
        <v>861</v>
      </c>
      <c r="C15" s="1663">
        <v>142</v>
      </c>
      <c r="D15" s="2586">
        <f t="shared" si="0"/>
        <v>0.16492450638792103</v>
      </c>
      <c r="E15" s="1662">
        <v>828</v>
      </c>
      <c r="F15" s="1663">
        <v>131</v>
      </c>
      <c r="G15" s="2586">
        <f t="shared" si="1"/>
        <v>0.15821256038647344</v>
      </c>
      <c r="H15" s="1662">
        <v>818</v>
      </c>
      <c r="I15" s="1663">
        <v>146</v>
      </c>
      <c r="J15" s="2586">
        <f t="shared" si="2"/>
        <v>0.17848410757946209</v>
      </c>
      <c r="K15" s="1662">
        <v>765</v>
      </c>
      <c r="L15" s="1663">
        <v>123</v>
      </c>
      <c r="M15" s="2586">
        <f t="shared" si="3"/>
        <v>0.16078431372549021</v>
      </c>
      <c r="N15" s="1662">
        <v>857</v>
      </c>
      <c r="O15" s="1663">
        <v>135</v>
      </c>
      <c r="P15" s="2586">
        <f t="shared" si="4"/>
        <v>0.15752625437572929</v>
      </c>
      <c r="Q15" s="1662">
        <v>738</v>
      </c>
      <c r="R15" s="1663">
        <v>129</v>
      </c>
      <c r="S15" s="2582">
        <f t="shared" si="5"/>
        <v>0.17479674796747968</v>
      </c>
    </row>
    <row r="16" spans="1:20">
      <c r="A16" s="1664" t="s">
        <v>1496</v>
      </c>
      <c r="B16" s="1659">
        <v>560</v>
      </c>
      <c r="C16" s="1660">
        <v>146</v>
      </c>
      <c r="D16" s="2587">
        <f t="shared" si="0"/>
        <v>0.26071428571428573</v>
      </c>
      <c r="E16" s="1659">
        <v>532</v>
      </c>
      <c r="F16" s="1660">
        <v>151</v>
      </c>
      <c r="G16" s="2587">
        <f t="shared" si="1"/>
        <v>0.28383458646616544</v>
      </c>
      <c r="H16" s="1659">
        <v>587</v>
      </c>
      <c r="I16" s="1660">
        <v>165</v>
      </c>
      <c r="J16" s="2587">
        <f t="shared" si="2"/>
        <v>0.28109028960817717</v>
      </c>
      <c r="K16" s="1659">
        <v>544</v>
      </c>
      <c r="L16" s="1660">
        <v>160</v>
      </c>
      <c r="M16" s="2587">
        <f t="shared" si="3"/>
        <v>0.29411764705882354</v>
      </c>
      <c r="N16" s="1659">
        <v>571</v>
      </c>
      <c r="O16" s="1660">
        <v>159</v>
      </c>
      <c r="P16" s="2587">
        <f t="shared" si="4"/>
        <v>0.27845884413309985</v>
      </c>
      <c r="Q16" s="1659">
        <v>466</v>
      </c>
      <c r="R16" s="1660">
        <v>133</v>
      </c>
      <c r="S16" s="2583">
        <f t="shared" si="5"/>
        <v>0.28540772532188841</v>
      </c>
    </row>
    <row r="17" spans="1:19">
      <c r="A17" s="1661" t="s">
        <v>1486</v>
      </c>
      <c r="B17" s="1662">
        <v>308</v>
      </c>
      <c r="C17" s="1663">
        <v>119</v>
      </c>
      <c r="D17" s="2586">
        <f t="shared" si="0"/>
        <v>0.38636363636363635</v>
      </c>
      <c r="E17" s="1662">
        <v>330</v>
      </c>
      <c r="F17" s="1663">
        <v>135</v>
      </c>
      <c r="G17" s="2586">
        <f t="shared" si="1"/>
        <v>0.40909090909090912</v>
      </c>
      <c r="H17" s="1662">
        <v>341</v>
      </c>
      <c r="I17" s="1663">
        <v>125</v>
      </c>
      <c r="J17" s="2586">
        <f t="shared" si="2"/>
        <v>0.36656891495601174</v>
      </c>
      <c r="K17" s="1662">
        <v>310</v>
      </c>
      <c r="L17" s="1663">
        <v>125</v>
      </c>
      <c r="M17" s="2586">
        <f t="shared" si="3"/>
        <v>0.40322580645161288</v>
      </c>
      <c r="N17" s="1662">
        <v>350</v>
      </c>
      <c r="O17" s="1663">
        <v>129</v>
      </c>
      <c r="P17" s="2586">
        <f t="shared" si="4"/>
        <v>0.36857142857142855</v>
      </c>
      <c r="Q17" s="1662">
        <v>329</v>
      </c>
      <c r="R17" s="1663">
        <v>126</v>
      </c>
      <c r="S17" s="2582">
        <f t="shared" si="5"/>
        <v>0.38297872340425532</v>
      </c>
    </row>
    <row r="18" spans="1:19">
      <c r="A18" s="1664" t="s">
        <v>1297</v>
      </c>
      <c r="B18" s="1659">
        <v>965</v>
      </c>
      <c r="C18" s="1660">
        <v>163</v>
      </c>
      <c r="D18" s="2587">
        <f t="shared" si="0"/>
        <v>0.16891191709844561</v>
      </c>
      <c r="E18" s="1659">
        <v>940</v>
      </c>
      <c r="F18" s="1660">
        <v>163</v>
      </c>
      <c r="G18" s="2587">
        <f t="shared" si="1"/>
        <v>0.17340425531914894</v>
      </c>
      <c r="H18" s="1659">
        <v>997</v>
      </c>
      <c r="I18" s="1660">
        <v>165</v>
      </c>
      <c r="J18" s="2587">
        <f t="shared" si="2"/>
        <v>0.16549648946840523</v>
      </c>
      <c r="K18" s="1659">
        <v>953</v>
      </c>
      <c r="L18" s="1660">
        <v>196</v>
      </c>
      <c r="M18" s="2587">
        <f t="shared" si="3"/>
        <v>0.20566631689401887</v>
      </c>
      <c r="N18" s="1659">
        <v>970</v>
      </c>
      <c r="O18" s="1660">
        <v>157</v>
      </c>
      <c r="P18" s="2587">
        <f t="shared" si="4"/>
        <v>0.16185567010309279</v>
      </c>
      <c r="Q18" s="1659">
        <v>937</v>
      </c>
      <c r="R18" s="1660">
        <v>165</v>
      </c>
      <c r="S18" s="2583">
        <f t="shared" si="5"/>
        <v>0.17609391675560299</v>
      </c>
    </row>
    <row r="19" spans="1:19">
      <c r="A19" s="1661" t="s">
        <v>1391</v>
      </c>
      <c r="B19" s="1662">
        <v>353</v>
      </c>
      <c r="C19" s="1663">
        <v>213</v>
      </c>
      <c r="D19" s="2586">
        <f t="shared" si="0"/>
        <v>0.60339943342776203</v>
      </c>
      <c r="E19" s="1662">
        <v>386</v>
      </c>
      <c r="F19" s="1663">
        <v>252</v>
      </c>
      <c r="G19" s="2586">
        <f t="shared" si="1"/>
        <v>0.65284974093264247</v>
      </c>
      <c r="H19" s="1662">
        <v>416</v>
      </c>
      <c r="I19" s="1663">
        <v>274</v>
      </c>
      <c r="J19" s="2586">
        <f t="shared" si="2"/>
        <v>0.65865384615384615</v>
      </c>
      <c r="K19" s="1662">
        <v>396</v>
      </c>
      <c r="L19" s="1663">
        <v>241</v>
      </c>
      <c r="M19" s="2586">
        <f t="shared" si="3"/>
        <v>0.60858585858585856</v>
      </c>
      <c r="N19" s="1662">
        <v>415</v>
      </c>
      <c r="O19" s="1663">
        <v>262</v>
      </c>
      <c r="P19" s="2586">
        <f t="shared" si="4"/>
        <v>0.63132530120481922</v>
      </c>
      <c r="Q19" s="1662">
        <v>291</v>
      </c>
      <c r="R19" s="1663">
        <v>190</v>
      </c>
      <c r="S19" s="2582">
        <f t="shared" si="5"/>
        <v>0.65292096219931273</v>
      </c>
    </row>
    <row r="20" spans="1:19" ht="14.5" thickBot="1">
      <c r="A20" s="1665" t="s">
        <v>1401</v>
      </c>
      <c r="B20" s="1666">
        <v>809</v>
      </c>
      <c r="C20" s="1667">
        <v>87</v>
      </c>
      <c r="D20" s="2588">
        <f t="shared" si="0"/>
        <v>0.10754017305315204</v>
      </c>
      <c r="E20" s="1666">
        <v>869</v>
      </c>
      <c r="F20" s="1667">
        <v>94</v>
      </c>
      <c r="G20" s="2588">
        <f t="shared" si="1"/>
        <v>0.10817031070195628</v>
      </c>
      <c r="H20" s="1666">
        <v>972</v>
      </c>
      <c r="I20" s="1667">
        <v>116</v>
      </c>
      <c r="J20" s="2588">
        <f t="shared" si="2"/>
        <v>0.11934156378600823</v>
      </c>
      <c r="K20" s="1666">
        <v>841</v>
      </c>
      <c r="L20" s="1667">
        <v>112</v>
      </c>
      <c r="M20" s="2588">
        <f t="shared" si="3"/>
        <v>0.13317479191438764</v>
      </c>
      <c r="N20" s="1666">
        <v>920</v>
      </c>
      <c r="O20" s="1667">
        <v>114</v>
      </c>
      <c r="P20" s="2588">
        <f t="shared" si="4"/>
        <v>0.12391304347826088</v>
      </c>
      <c r="Q20" s="1666">
        <v>840</v>
      </c>
      <c r="R20" s="1667">
        <v>92</v>
      </c>
      <c r="S20" s="2584">
        <f t="shared" si="5"/>
        <v>0.10952380952380952</v>
      </c>
    </row>
    <row r="21" spans="1:19">
      <c r="A21" s="1668" t="s">
        <v>9</v>
      </c>
      <c r="B21" s="1669">
        <f>SUM(B6:B20)</f>
        <v>9815</v>
      </c>
      <c r="C21" s="1670">
        <f>SUM(C6:C20)</f>
        <v>2339</v>
      </c>
      <c r="D21" s="2586">
        <f t="shared" si="0"/>
        <v>0.23830871115639327</v>
      </c>
      <c r="E21" s="1669">
        <f>SUM(E6:E20)</f>
        <v>9910</v>
      </c>
      <c r="F21" s="1670">
        <f>SUM(F6:F20)</f>
        <v>2272</v>
      </c>
      <c r="G21" s="2586">
        <f t="shared" si="1"/>
        <v>0.22926337033299699</v>
      </c>
      <c r="H21" s="1669">
        <f>SUM(H6:H20)</f>
        <v>10184</v>
      </c>
      <c r="I21" s="1670">
        <f>SUM(I6:I20)</f>
        <v>2417</v>
      </c>
      <c r="J21" s="2586">
        <f t="shared" si="2"/>
        <v>0.23733307148468186</v>
      </c>
      <c r="K21" s="1669">
        <f>SUM(K6:K20)</f>
        <v>9672</v>
      </c>
      <c r="L21" s="1670">
        <f>SUM(L6:L20)</f>
        <v>2377</v>
      </c>
      <c r="M21" s="2586">
        <f t="shared" si="3"/>
        <v>0.24576095947063689</v>
      </c>
      <c r="N21" s="1669">
        <f>SUM(N6:N20)</f>
        <v>10186</v>
      </c>
      <c r="O21" s="1670">
        <f>SUM(O6:O20)</f>
        <v>2401</v>
      </c>
      <c r="P21" s="2586">
        <f t="shared" si="4"/>
        <v>0.23571568819948949</v>
      </c>
      <c r="Q21" s="1669">
        <f>SUM(Q6:Q20)</f>
        <v>8921</v>
      </c>
      <c r="R21" s="1670">
        <f>SUM(R6:R20)</f>
        <v>2016</v>
      </c>
      <c r="S21" s="2582">
        <f t="shared" si="5"/>
        <v>0.22598363412173522</v>
      </c>
    </row>
    <row r="23" spans="1:19">
      <c r="A23" s="4093" t="s">
        <v>1921</v>
      </c>
      <c r="B23" s="4093"/>
      <c r="C23" s="4093"/>
      <c r="D23" s="4093"/>
      <c r="E23" s="4093"/>
      <c r="F23" s="4093"/>
      <c r="G23" s="4093"/>
      <c r="H23" s="4093"/>
      <c r="I23" s="4093"/>
      <c r="J23" s="4093"/>
      <c r="K23" s="4093"/>
      <c r="L23" s="4093"/>
      <c r="M23" s="4093"/>
      <c r="N23" s="4093"/>
      <c r="O23" s="4093"/>
      <c r="P23" s="4093"/>
      <c r="Q23" s="4093"/>
      <c r="R23" s="4093"/>
      <c r="S23" s="4093"/>
    </row>
    <row r="26" spans="1:19">
      <c r="A26" s="1671"/>
    </row>
    <row r="27" spans="1:19">
      <c r="A27" s="1671"/>
    </row>
    <row r="28" spans="1:19">
      <c r="A28" s="1671"/>
    </row>
    <row r="29" spans="1:19">
      <c r="A29" s="1671"/>
    </row>
    <row r="30" spans="1:19">
      <c r="A30" s="1671"/>
    </row>
    <row r="31" spans="1:19">
      <c r="A31" s="1671"/>
    </row>
    <row r="32" spans="1:19">
      <c r="A32" s="1671"/>
    </row>
    <row r="33" spans="1:1">
      <c r="A33" s="1671"/>
    </row>
    <row r="34" spans="1:1">
      <c r="A34" s="1671"/>
    </row>
    <row r="35" spans="1:1">
      <c r="A35" s="1671"/>
    </row>
    <row r="36" spans="1:1">
      <c r="A36" s="1671"/>
    </row>
    <row r="37" spans="1:1">
      <c r="A37" s="1671"/>
    </row>
  </sheetData>
  <mergeCells count="15">
    <mergeCell ref="A23:S23"/>
    <mergeCell ref="A1:S1"/>
    <mergeCell ref="A3:A5"/>
    <mergeCell ref="B3:D3"/>
    <mergeCell ref="E3:G3"/>
    <mergeCell ref="H3:J3"/>
    <mergeCell ref="K3:M3"/>
    <mergeCell ref="N3:P3"/>
    <mergeCell ref="Q3:S3"/>
    <mergeCell ref="C4:D4"/>
    <mergeCell ref="F4:G4"/>
    <mergeCell ref="I4:J4"/>
    <mergeCell ref="L4:M4"/>
    <mergeCell ref="O4:P4"/>
    <mergeCell ref="R4:S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50B88-B987-4929-A70D-51D30B3EB2C9}">
  <dimension ref="A1:T22"/>
  <sheetViews>
    <sheetView workbookViewId="0">
      <selection activeCell="C6" sqref="C6"/>
    </sheetView>
  </sheetViews>
  <sheetFormatPr defaultRowHeight="14"/>
  <cols>
    <col min="1" max="1" width="17.08203125" customWidth="1"/>
    <col min="2" max="19" width="9.83203125" customWidth="1"/>
  </cols>
  <sheetData>
    <row r="1" spans="1:20" s="26" customFormat="1" ht="25">
      <c r="A1" s="3943" t="s">
        <v>4539</v>
      </c>
      <c r="B1" s="3943"/>
      <c r="C1" s="3943"/>
      <c r="D1" s="3943"/>
      <c r="E1" s="3943"/>
      <c r="F1" s="3943"/>
      <c r="G1" s="3943"/>
      <c r="H1" s="3943"/>
      <c r="I1" s="3943"/>
      <c r="J1" s="3943"/>
      <c r="K1" s="3943"/>
      <c r="L1" s="3943"/>
      <c r="M1" s="3943"/>
      <c r="N1" s="3943"/>
      <c r="O1" s="3943"/>
      <c r="P1" s="3943"/>
      <c r="Q1" s="3943"/>
      <c r="R1" s="3943"/>
      <c r="S1" s="3943"/>
      <c r="T1" s="1474"/>
    </row>
    <row r="2" spans="1:20" s="26" customFormat="1" ht="13"/>
    <row r="3" spans="1:20" s="8" customFormat="1" ht="17.5">
      <c r="A3" s="4147" t="s">
        <v>10</v>
      </c>
      <c r="B3" s="4150" t="s">
        <v>634</v>
      </c>
      <c r="C3" s="4151"/>
      <c r="D3" s="4151"/>
      <c r="E3" s="4151"/>
      <c r="F3" s="4151"/>
      <c r="G3" s="4152"/>
      <c r="H3" s="4153" t="s">
        <v>1922</v>
      </c>
      <c r="I3" s="4154"/>
      <c r="J3" s="4154"/>
      <c r="K3" s="4154"/>
      <c r="L3" s="4154"/>
      <c r="M3" s="4155"/>
      <c r="N3" s="4150" t="s">
        <v>1923</v>
      </c>
      <c r="O3" s="4151"/>
      <c r="P3" s="4151"/>
      <c r="Q3" s="4151"/>
      <c r="R3" s="4151"/>
      <c r="S3" s="4156"/>
      <c r="T3" s="495"/>
    </row>
    <row r="4" spans="1:20" s="26" customFormat="1" ht="17.5" customHeight="1">
      <c r="A4" s="4148"/>
      <c r="B4" s="4157" t="s">
        <v>85</v>
      </c>
      <c r="C4" s="4142"/>
      <c r="D4" s="4142"/>
      <c r="E4" s="4142" t="s">
        <v>543</v>
      </c>
      <c r="F4" s="4142"/>
      <c r="G4" s="4110"/>
      <c r="H4" s="4157" t="s">
        <v>85</v>
      </c>
      <c r="I4" s="4142"/>
      <c r="J4" s="4142"/>
      <c r="K4" s="4142" t="s">
        <v>543</v>
      </c>
      <c r="L4" s="4142"/>
      <c r="M4" s="4110"/>
      <c r="N4" s="4157" t="s">
        <v>85</v>
      </c>
      <c r="O4" s="4142"/>
      <c r="P4" s="4142"/>
      <c r="Q4" s="4142" t="s">
        <v>543</v>
      </c>
      <c r="R4" s="4142"/>
      <c r="S4" s="4140"/>
      <c r="T4" s="495"/>
    </row>
    <row r="5" spans="1:20" s="26" customFormat="1" ht="17.5">
      <c r="A5" s="4149"/>
      <c r="B5" s="2855" t="s">
        <v>9</v>
      </c>
      <c r="C5" s="2856" t="s">
        <v>98</v>
      </c>
      <c r="D5" s="2856" t="s">
        <v>14</v>
      </c>
      <c r="E5" s="2856" t="s">
        <v>9</v>
      </c>
      <c r="F5" s="2856" t="s">
        <v>98</v>
      </c>
      <c r="G5" s="2857" t="s">
        <v>14</v>
      </c>
      <c r="H5" s="2855" t="s">
        <v>9</v>
      </c>
      <c r="I5" s="2856" t="s">
        <v>98</v>
      </c>
      <c r="J5" s="2856" t="s">
        <v>14</v>
      </c>
      <c r="K5" s="2856" t="s">
        <v>9</v>
      </c>
      <c r="L5" s="2856" t="s">
        <v>98</v>
      </c>
      <c r="M5" s="2857" t="s">
        <v>14</v>
      </c>
      <c r="N5" s="2855" t="s">
        <v>9</v>
      </c>
      <c r="O5" s="2856" t="s">
        <v>98</v>
      </c>
      <c r="P5" s="2856" t="s">
        <v>14</v>
      </c>
      <c r="Q5" s="2856" t="s">
        <v>9</v>
      </c>
      <c r="R5" s="2856" t="s">
        <v>98</v>
      </c>
      <c r="S5" s="2858" t="s">
        <v>14</v>
      </c>
      <c r="T5" s="495"/>
    </row>
    <row r="6" spans="1:20" s="26" customFormat="1">
      <c r="A6" s="1672" t="s">
        <v>1273</v>
      </c>
      <c r="B6" s="2849">
        <v>2016</v>
      </c>
      <c r="C6" s="1922">
        <v>446</v>
      </c>
      <c r="D6" s="2589">
        <f>C6/B6</f>
        <v>0.22123015873015872</v>
      </c>
      <c r="E6" s="1927">
        <v>6904</v>
      </c>
      <c r="F6" s="1928">
        <v>2872</v>
      </c>
      <c r="G6" s="2589">
        <f t="shared" ref="G6:G11" si="0">F6/E6</f>
        <v>0.41599073001158748</v>
      </c>
      <c r="H6" s="1927">
        <v>2015</v>
      </c>
      <c r="I6" s="1928">
        <v>205</v>
      </c>
      <c r="J6" s="2592">
        <f t="shared" ref="J6:J11" si="1">I6/H6</f>
        <v>0.10173697270471464</v>
      </c>
      <c r="K6" s="1927">
        <v>6902</v>
      </c>
      <c r="L6" s="1928">
        <v>1800</v>
      </c>
      <c r="M6" s="2592">
        <f t="shared" ref="M6:M11" si="2">L6/K6</f>
        <v>0.26079397276151839</v>
      </c>
      <c r="N6" s="1927">
        <v>2010</v>
      </c>
      <c r="O6" s="1928">
        <v>176</v>
      </c>
      <c r="P6" s="2592">
        <f t="shared" ref="P6:P11" si="3">O6/N6</f>
        <v>8.7562189054726375E-2</v>
      </c>
      <c r="Q6" s="1927">
        <v>6901</v>
      </c>
      <c r="R6" s="1928">
        <v>1537</v>
      </c>
      <c r="S6" s="2595">
        <f t="shared" ref="S6:S11" si="4">R6/Q6</f>
        <v>0.22272134473264743</v>
      </c>
      <c r="T6" s="6"/>
    </row>
    <row r="7" spans="1:20" s="26" customFormat="1">
      <c r="A7" s="1673" t="s">
        <v>1272</v>
      </c>
      <c r="B7" s="1923">
        <v>2401</v>
      </c>
      <c r="C7" s="1924">
        <v>555</v>
      </c>
      <c r="D7" s="2590">
        <f t="shared" ref="D7:D11" si="5">C7/B7</f>
        <v>0.23115368596418159</v>
      </c>
      <c r="E7" s="1929">
        <v>7785</v>
      </c>
      <c r="F7" s="1930">
        <v>3518</v>
      </c>
      <c r="G7" s="2590">
        <f t="shared" si="0"/>
        <v>0.4518946692357097</v>
      </c>
      <c r="H7" s="1929">
        <v>2400</v>
      </c>
      <c r="I7" s="1930">
        <v>207</v>
      </c>
      <c r="J7" s="2593">
        <f t="shared" si="1"/>
        <v>8.6249999999999993E-2</v>
      </c>
      <c r="K7" s="1929">
        <v>7784</v>
      </c>
      <c r="L7" s="1930">
        <v>1946</v>
      </c>
      <c r="M7" s="2593">
        <f t="shared" si="2"/>
        <v>0.25</v>
      </c>
      <c r="N7" s="1929">
        <v>2396</v>
      </c>
      <c r="O7" s="1930">
        <v>152</v>
      </c>
      <c r="P7" s="2593">
        <f t="shared" si="3"/>
        <v>6.3439065108514187E-2</v>
      </c>
      <c r="Q7" s="1929">
        <v>7777</v>
      </c>
      <c r="R7" s="1930">
        <v>1545</v>
      </c>
      <c r="S7" s="2596">
        <f t="shared" si="4"/>
        <v>0.19866272341519867</v>
      </c>
      <c r="T7" s="6"/>
    </row>
    <row r="8" spans="1:20" s="26" customFormat="1">
      <c r="A8" s="1674" t="s">
        <v>1271</v>
      </c>
      <c r="B8" s="1925">
        <v>2377</v>
      </c>
      <c r="C8" s="1926">
        <v>556</v>
      </c>
      <c r="D8" s="2591">
        <f t="shared" si="5"/>
        <v>0.23390828775767775</v>
      </c>
      <c r="E8" s="1610">
        <v>7293</v>
      </c>
      <c r="F8" s="1611">
        <v>3119</v>
      </c>
      <c r="G8" s="2591">
        <f t="shared" si="0"/>
        <v>0.42767036884683945</v>
      </c>
      <c r="H8" s="1610">
        <v>2376</v>
      </c>
      <c r="I8" s="1611">
        <v>210</v>
      </c>
      <c r="J8" s="2594">
        <f t="shared" si="1"/>
        <v>8.8383838383838384E-2</v>
      </c>
      <c r="K8" s="1610">
        <v>7293</v>
      </c>
      <c r="L8" s="1611">
        <v>1731</v>
      </c>
      <c r="M8" s="2594">
        <f t="shared" si="2"/>
        <v>0.23735088440970795</v>
      </c>
      <c r="N8" s="1610">
        <v>2366</v>
      </c>
      <c r="O8" s="1611">
        <v>208</v>
      </c>
      <c r="P8" s="2594">
        <f t="shared" si="3"/>
        <v>8.7912087912087919E-2</v>
      </c>
      <c r="Q8" s="1610">
        <v>7279</v>
      </c>
      <c r="R8" s="1611">
        <v>1669</v>
      </c>
      <c r="S8" s="2597">
        <f t="shared" si="4"/>
        <v>0.22928973760131885</v>
      </c>
      <c r="T8" s="6"/>
    </row>
    <row r="9" spans="1:20" s="26" customFormat="1">
      <c r="A9" s="1673" t="s">
        <v>1893</v>
      </c>
      <c r="B9" s="1923">
        <v>2417</v>
      </c>
      <c r="C9" s="1924">
        <v>562</v>
      </c>
      <c r="D9" s="2590">
        <f t="shared" si="5"/>
        <v>0.23251965246172943</v>
      </c>
      <c r="E9" s="1929">
        <v>7766</v>
      </c>
      <c r="F9" s="1930">
        <v>3393</v>
      </c>
      <c r="G9" s="2590">
        <f t="shared" si="0"/>
        <v>0.43690445531805305</v>
      </c>
      <c r="H9" s="1929">
        <v>2415</v>
      </c>
      <c r="I9" s="1930">
        <v>221</v>
      </c>
      <c r="J9" s="2593">
        <f t="shared" si="1"/>
        <v>9.1511387163561081E-2</v>
      </c>
      <c r="K9" s="1929">
        <v>7763</v>
      </c>
      <c r="L9" s="1930">
        <v>2082</v>
      </c>
      <c r="M9" s="2593">
        <f t="shared" si="2"/>
        <v>0.26819528532783715</v>
      </c>
      <c r="N9" s="1929">
        <v>2407</v>
      </c>
      <c r="O9" s="1930">
        <v>149</v>
      </c>
      <c r="P9" s="2593">
        <f t="shared" si="3"/>
        <v>6.1902783547985042E-2</v>
      </c>
      <c r="Q9" s="1929">
        <v>7759</v>
      </c>
      <c r="R9" s="1930">
        <v>1560</v>
      </c>
      <c r="S9" s="2596">
        <f t="shared" si="4"/>
        <v>0.20105683722129139</v>
      </c>
      <c r="T9" s="6"/>
    </row>
    <row r="10" spans="1:20" s="26" customFormat="1">
      <c r="A10" s="1675" t="s">
        <v>1900</v>
      </c>
      <c r="B10" s="1925">
        <v>2272</v>
      </c>
      <c r="C10" s="1926">
        <v>484</v>
      </c>
      <c r="D10" s="2591">
        <f t="shared" si="5"/>
        <v>0.2130281690140845</v>
      </c>
      <c r="E10" s="1610">
        <v>7637</v>
      </c>
      <c r="F10" s="1611">
        <v>3185</v>
      </c>
      <c r="G10" s="2591">
        <f t="shared" si="0"/>
        <v>0.41704857928505956</v>
      </c>
      <c r="H10" s="1610">
        <v>2270</v>
      </c>
      <c r="I10" s="1611">
        <v>185</v>
      </c>
      <c r="J10" s="2594">
        <f t="shared" si="1"/>
        <v>8.1497797356828189E-2</v>
      </c>
      <c r="K10" s="1610">
        <v>7632</v>
      </c>
      <c r="L10" s="1611">
        <v>1854</v>
      </c>
      <c r="M10" s="2594">
        <f t="shared" si="2"/>
        <v>0.24292452830188679</v>
      </c>
      <c r="N10" s="1610">
        <v>2266</v>
      </c>
      <c r="O10" s="1611">
        <v>137</v>
      </c>
      <c r="P10" s="2594">
        <f t="shared" si="3"/>
        <v>6.0458958517210948E-2</v>
      </c>
      <c r="Q10" s="1610">
        <v>7620</v>
      </c>
      <c r="R10" s="1611">
        <v>1438</v>
      </c>
      <c r="S10" s="2597">
        <f t="shared" si="4"/>
        <v>0.18871391076115485</v>
      </c>
      <c r="T10" s="6"/>
    </row>
    <row r="11" spans="1:20" s="26" customFormat="1">
      <c r="A11" s="2841" t="s">
        <v>1899</v>
      </c>
      <c r="B11" s="2842">
        <v>2339</v>
      </c>
      <c r="C11" s="2843">
        <v>450</v>
      </c>
      <c r="D11" s="2844">
        <f t="shared" si="5"/>
        <v>0.19238991021804189</v>
      </c>
      <c r="E11" s="2845">
        <v>7475</v>
      </c>
      <c r="F11" s="2846">
        <v>2932</v>
      </c>
      <c r="G11" s="2844">
        <f t="shared" si="0"/>
        <v>0.39224080267558531</v>
      </c>
      <c r="H11" s="2845">
        <v>2333</v>
      </c>
      <c r="I11" s="2846">
        <v>217</v>
      </c>
      <c r="J11" s="2847">
        <f t="shared" si="1"/>
        <v>9.301328761251608E-2</v>
      </c>
      <c r="K11" s="2845">
        <v>7476</v>
      </c>
      <c r="L11" s="2846">
        <v>1719</v>
      </c>
      <c r="M11" s="2847">
        <f t="shared" si="2"/>
        <v>0.22993579454253613</v>
      </c>
      <c r="N11" s="2845">
        <v>2327</v>
      </c>
      <c r="O11" s="2846">
        <v>128</v>
      </c>
      <c r="P11" s="2847">
        <f t="shared" si="3"/>
        <v>5.5006446067898583E-2</v>
      </c>
      <c r="Q11" s="2845">
        <v>7468</v>
      </c>
      <c r="R11" s="2846">
        <v>1209</v>
      </c>
      <c r="S11" s="2848">
        <f t="shared" si="4"/>
        <v>0.16189073379753616</v>
      </c>
      <c r="T11" s="6"/>
    </row>
    <row r="12" spans="1:20" s="6" customFormat="1" ht="23.25" customHeight="1">
      <c r="A12" s="4143" t="s">
        <v>1924</v>
      </c>
      <c r="B12" s="4144"/>
      <c r="C12" s="4144"/>
      <c r="D12" s="4144"/>
      <c r="E12" s="4144"/>
      <c r="F12" s="4144"/>
      <c r="G12" s="4144"/>
      <c r="H12" s="4144"/>
      <c r="I12" s="4144"/>
      <c r="J12" s="4144"/>
      <c r="K12" s="4144"/>
      <c r="L12" s="4144"/>
      <c r="M12" s="4144"/>
      <c r="N12" s="4144"/>
      <c r="O12" s="4144"/>
      <c r="P12" s="4144"/>
      <c r="Q12" s="4144"/>
      <c r="R12" s="4144"/>
      <c r="S12" s="4145"/>
    </row>
    <row r="13" spans="1:20" s="6" customFormat="1"/>
    <row r="14" spans="1:20" s="6" customFormat="1">
      <c r="A14" s="4146" t="s">
        <v>1925</v>
      </c>
      <c r="B14" s="4146"/>
      <c r="C14" s="4146"/>
      <c r="D14" s="4146"/>
      <c r="E14" s="4146"/>
      <c r="F14" s="4146"/>
      <c r="G14" s="4146"/>
      <c r="H14" s="4146"/>
      <c r="I14" s="4146"/>
      <c r="J14" s="4146"/>
      <c r="K14" s="4146"/>
      <c r="L14" s="4146"/>
      <c r="M14" s="4146"/>
      <c r="N14" s="4146"/>
      <c r="O14" s="4146"/>
      <c r="P14" s="4146"/>
      <c r="Q14" s="4146"/>
      <c r="R14" s="4146"/>
      <c r="S14" s="4146"/>
    </row>
    <row r="15" spans="1:20">
      <c r="A15" s="4141" t="s">
        <v>1926</v>
      </c>
      <c r="B15" s="4141"/>
      <c r="C15" s="4141"/>
      <c r="D15" s="4141"/>
      <c r="E15" s="4141"/>
      <c r="F15" s="4141"/>
      <c r="G15" s="4141"/>
      <c r="H15" s="4141"/>
      <c r="I15" s="4141"/>
      <c r="J15" s="4141"/>
      <c r="K15" s="4141"/>
      <c r="L15" s="4141"/>
      <c r="M15" s="4141"/>
      <c r="N15" s="4141"/>
      <c r="O15" s="4141"/>
      <c r="P15" s="4141"/>
      <c r="Q15" s="4141"/>
      <c r="R15" s="4141"/>
      <c r="S15" s="4141"/>
    </row>
    <row r="16" spans="1:20">
      <c r="A16" s="1676"/>
      <c r="B16" s="1676"/>
      <c r="C16" s="1676"/>
    </row>
    <row r="17" spans="1:3">
      <c r="A17" s="1676"/>
      <c r="B17" s="1676"/>
      <c r="C17" s="1676"/>
    </row>
    <row r="18" spans="1:3">
      <c r="A18" s="1676"/>
      <c r="B18" s="1676"/>
      <c r="C18" s="1676"/>
    </row>
    <row r="19" spans="1:3">
      <c r="A19" s="1676"/>
      <c r="B19" s="1676"/>
      <c r="C19" s="1676"/>
    </row>
    <row r="20" spans="1:3">
      <c r="A20" s="1676"/>
      <c r="B20" s="1676"/>
      <c r="C20" s="1676"/>
    </row>
    <row r="21" spans="1:3">
      <c r="A21" s="1676"/>
      <c r="B21" s="1676"/>
      <c r="C21" s="1676"/>
    </row>
    <row r="22" spans="1:3">
      <c r="A22" s="1676"/>
      <c r="B22" s="1676"/>
      <c r="C22" s="1676"/>
    </row>
  </sheetData>
  <mergeCells count="14">
    <mergeCell ref="A15:S15"/>
    <mergeCell ref="Q4:S4"/>
    <mergeCell ref="A12:S12"/>
    <mergeCell ref="A14:S14"/>
    <mergeCell ref="A1:S1"/>
    <mergeCell ref="A3:A5"/>
    <mergeCell ref="B3:G3"/>
    <mergeCell ref="H3:M3"/>
    <mergeCell ref="N3:S3"/>
    <mergeCell ref="B4:D4"/>
    <mergeCell ref="E4:G4"/>
    <mergeCell ref="H4:J4"/>
    <mergeCell ref="K4:M4"/>
    <mergeCell ref="N4:P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6"/>
  <sheetViews>
    <sheetView workbookViewId="0">
      <selection activeCell="J4" sqref="J4"/>
    </sheetView>
  </sheetViews>
  <sheetFormatPr defaultColWidth="9" defaultRowHeight="13"/>
  <cols>
    <col min="1" max="1" width="13.25" style="17" customWidth="1"/>
    <col min="2" max="8" width="10.58203125" style="17" customWidth="1"/>
    <col min="9" max="16384" width="9" style="17"/>
  </cols>
  <sheetData>
    <row r="1" spans="1:12" ht="25">
      <c r="A1" s="3827" t="s">
        <v>4574</v>
      </c>
      <c r="B1" s="3827"/>
      <c r="C1" s="3827"/>
      <c r="D1" s="3827"/>
      <c r="E1" s="3827"/>
      <c r="F1" s="3827"/>
      <c r="G1" s="3827"/>
      <c r="H1" s="3827"/>
      <c r="I1" s="1471"/>
    </row>
    <row r="2" spans="1:12">
      <c r="A2" s="16"/>
    </row>
    <row r="3" spans="1:12" ht="20">
      <c r="A3" s="3867" t="s">
        <v>10</v>
      </c>
      <c r="B3" s="3966" t="s">
        <v>95</v>
      </c>
      <c r="C3" s="3865" t="s">
        <v>96</v>
      </c>
      <c r="D3" s="3975"/>
      <c r="E3" s="3975"/>
      <c r="F3" s="3866"/>
      <c r="G3" s="3865" t="s">
        <v>97</v>
      </c>
      <c r="H3" s="3976"/>
      <c r="I3" s="3585"/>
    </row>
    <row r="4" spans="1:12" ht="30.75" customHeight="1">
      <c r="A4" s="4158"/>
      <c r="B4" s="4062"/>
      <c r="C4" s="308" t="s">
        <v>85</v>
      </c>
      <c r="D4" s="309" t="s">
        <v>898</v>
      </c>
      <c r="E4" s="4161" t="s">
        <v>899</v>
      </c>
      <c r="F4" s="3878"/>
      <c r="G4" s="4159"/>
      <c r="H4" s="4160"/>
    </row>
    <row r="5" spans="1:12" ht="20">
      <c r="A5" s="3963"/>
      <c r="B5" s="2962" t="s">
        <v>98</v>
      </c>
      <c r="C5" s="482" t="s">
        <v>98</v>
      </c>
      <c r="D5" s="69" t="s">
        <v>98</v>
      </c>
      <c r="E5" s="482" t="s">
        <v>98</v>
      </c>
      <c r="F5" s="1467" t="s">
        <v>14</v>
      </c>
      <c r="G5" s="482" t="s">
        <v>98</v>
      </c>
      <c r="H5" s="698" t="s">
        <v>14</v>
      </c>
      <c r="I5" s="3585"/>
    </row>
    <row r="6" spans="1:12" ht="13" customHeight="1">
      <c r="A6" s="356" t="s">
        <v>4573</v>
      </c>
      <c r="B6" s="2038"/>
      <c r="C6" s="2968"/>
      <c r="D6" s="2969"/>
      <c r="E6" s="2968"/>
      <c r="F6" s="3817"/>
      <c r="G6" s="1775">
        <v>33533</v>
      </c>
      <c r="H6" s="2598"/>
      <c r="I6" s="3585"/>
    </row>
    <row r="7" spans="1:12">
      <c r="A7" s="1678" t="s">
        <v>2012</v>
      </c>
      <c r="B7" s="2039">
        <f>D7+E7+G7</f>
        <v>204842</v>
      </c>
      <c r="C7" s="3731">
        <v>40543</v>
      </c>
      <c r="D7" s="1750">
        <v>12097</v>
      </c>
      <c r="E7" s="3818">
        <v>159503</v>
      </c>
      <c r="F7" s="3769">
        <f t="shared" ref="F7:F32" si="0">E7/B7</f>
        <v>0.77866355532556797</v>
      </c>
      <c r="G7" s="1773">
        <v>33242</v>
      </c>
      <c r="H7" s="2599">
        <f t="shared" ref="H7:H32" si="1">G7/B7</f>
        <v>0.16228117280635806</v>
      </c>
    </row>
    <row r="8" spans="1:12">
      <c r="A8" s="1677" t="s">
        <v>1872</v>
      </c>
      <c r="B8" s="2038">
        <f>D8+E8+G8</f>
        <v>207197</v>
      </c>
      <c r="C8" s="2968">
        <v>41577</v>
      </c>
      <c r="D8" s="2969">
        <v>12213</v>
      </c>
      <c r="E8" s="3601">
        <v>162491</v>
      </c>
      <c r="F8" s="3817">
        <f t="shared" si="0"/>
        <v>0.78423432771710011</v>
      </c>
      <c r="G8" s="1775">
        <v>32493</v>
      </c>
      <c r="H8" s="2598">
        <f t="shared" si="1"/>
        <v>0.15682176865495157</v>
      </c>
    </row>
    <row r="9" spans="1:12">
      <c r="A9" s="1678" t="s">
        <v>1690</v>
      </c>
      <c r="B9" s="2039">
        <f>D9+E9+G9</f>
        <v>213193</v>
      </c>
      <c r="C9" s="3819">
        <v>42872</v>
      </c>
      <c r="D9" s="2970">
        <v>11877</v>
      </c>
      <c r="E9" s="2971">
        <v>167454</v>
      </c>
      <c r="F9" s="3769">
        <f t="shared" si="0"/>
        <v>0.78545730863583696</v>
      </c>
      <c r="G9" s="1773">
        <v>33862</v>
      </c>
      <c r="H9" s="2599">
        <f t="shared" si="1"/>
        <v>0.1588326070743411</v>
      </c>
    </row>
    <row r="10" spans="1:12">
      <c r="A10" s="1677" t="s">
        <v>1579</v>
      </c>
      <c r="B10" s="2038">
        <f>D10+E10+G10</f>
        <v>214506</v>
      </c>
      <c r="C10" s="3820">
        <v>43609</v>
      </c>
      <c r="D10" s="2972">
        <v>11546</v>
      </c>
      <c r="E10" s="2968">
        <v>168152</v>
      </c>
      <c r="F10" s="3817">
        <f t="shared" si="0"/>
        <v>0.78390348055532244</v>
      </c>
      <c r="G10" s="1775">
        <v>34808</v>
      </c>
      <c r="H10" s="2598">
        <f t="shared" si="1"/>
        <v>0.16227051923955507</v>
      </c>
    </row>
    <row r="11" spans="1:12">
      <c r="A11" s="3821" t="s">
        <v>941</v>
      </c>
      <c r="B11" s="2039">
        <f t="shared" ref="B11" si="2">D11+E11+G11</f>
        <v>214709</v>
      </c>
      <c r="C11" s="3822">
        <v>44556</v>
      </c>
      <c r="D11" s="2970">
        <v>11160</v>
      </c>
      <c r="E11" s="2971">
        <v>168095</v>
      </c>
      <c r="F11" s="3769">
        <f t="shared" si="0"/>
        <v>0.78289685108681983</v>
      </c>
      <c r="G11" s="1773">
        <v>35454</v>
      </c>
      <c r="H11" s="2599">
        <f t="shared" si="1"/>
        <v>0.16512582146067467</v>
      </c>
    </row>
    <row r="12" spans="1:12">
      <c r="A12" s="3785" t="s">
        <v>897</v>
      </c>
      <c r="B12" s="2038">
        <f>D12+E12+G12</f>
        <v>212790</v>
      </c>
      <c r="C12" s="3823">
        <v>45506</v>
      </c>
      <c r="D12" s="2969">
        <v>10634</v>
      </c>
      <c r="E12" s="2968">
        <v>169268</v>
      </c>
      <c r="F12" s="3817">
        <f t="shared" si="0"/>
        <v>0.79546971192255278</v>
      </c>
      <c r="G12" s="1931">
        <v>32888</v>
      </c>
      <c r="H12" s="2598">
        <f t="shared" si="1"/>
        <v>0.15455613515672728</v>
      </c>
    </row>
    <row r="13" spans="1:12">
      <c r="A13" s="3786" t="s">
        <v>744</v>
      </c>
      <c r="B13" s="2039">
        <f t="shared" ref="B13:B32" si="3">D13+E13+G13</f>
        <v>213203</v>
      </c>
      <c r="C13" s="3822">
        <v>46372</v>
      </c>
      <c r="D13" s="2970">
        <v>10422</v>
      </c>
      <c r="E13" s="2971">
        <v>169987</v>
      </c>
      <c r="F13" s="3769">
        <f t="shared" si="0"/>
        <v>0.79730116367968551</v>
      </c>
      <c r="G13" s="1773">
        <v>32794</v>
      </c>
      <c r="H13" s="2599">
        <f t="shared" si="1"/>
        <v>0.1538158468689465</v>
      </c>
      <c r="J13" s="460"/>
      <c r="L13" s="460"/>
    </row>
    <row r="14" spans="1:12">
      <c r="A14" s="3515" t="s">
        <v>51</v>
      </c>
      <c r="B14" s="2038">
        <f t="shared" si="3"/>
        <v>214125</v>
      </c>
      <c r="C14" s="3788">
        <v>47084</v>
      </c>
      <c r="D14" s="2969">
        <v>10413</v>
      </c>
      <c r="E14" s="2968">
        <v>170482</v>
      </c>
      <c r="F14" s="3817">
        <f t="shared" si="0"/>
        <v>0.79617980151780499</v>
      </c>
      <c r="G14" s="1774">
        <v>33230</v>
      </c>
      <c r="H14" s="2598">
        <f t="shared" si="1"/>
        <v>0.15518972562755401</v>
      </c>
      <c r="J14" s="460"/>
    </row>
    <row r="15" spans="1:12">
      <c r="A15" s="3768" t="s">
        <v>52</v>
      </c>
      <c r="B15" s="2039">
        <f t="shared" si="3"/>
        <v>218382</v>
      </c>
      <c r="C15" s="3822">
        <v>48906</v>
      </c>
      <c r="D15" s="2970">
        <v>9797</v>
      </c>
      <c r="E15" s="2971">
        <v>175476</v>
      </c>
      <c r="F15" s="3769">
        <f t="shared" si="0"/>
        <v>0.80352776327719322</v>
      </c>
      <c r="G15" s="1773">
        <v>33109</v>
      </c>
      <c r="H15" s="2599">
        <f t="shared" si="1"/>
        <v>0.15161048071727523</v>
      </c>
      <c r="J15" s="460"/>
    </row>
    <row r="16" spans="1:12">
      <c r="A16" s="3474" t="s">
        <v>53</v>
      </c>
      <c r="B16" s="2038">
        <f t="shared" si="3"/>
        <v>216861</v>
      </c>
      <c r="C16" s="3823">
        <v>49434</v>
      </c>
      <c r="D16" s="2969">
        <v>9593</v>
      </c>
      <c r="E16" s="2968">
        <v>173658</v>
      </c>
      <c r="F16" s="3817">
        <f t="shared" si="0"/>
        <v>0.8007802232766611</v>
      </c>
      <c r="G16" s="1775">
        <v>33610</v>
      </c>
      <c r="H16" s="2598">
        <f t="shared" si="1"/>
        <v>0.1549840681358105</v>
      </c>
    </row>
    <row r="17" spans="1:8">
      <c r="A17" s="3768" t="s">
        <v>36</v>
      </c>
      <c r="B17" s="2039">
        <f t="shared" si="3"/>
        <v>215345</v>
      </c>
      <c r="C17" s="3822">
        <v>50165</v>
      </c>
      <c r="D17" s="2970">
        <v>9109</v>
      </c>
      <c r="E17" s="2971">
        <v>172104</v>
      </c>
      <c r="F17" s="3769">
        <f t="shared" si="0"/>
        <v>0.79920128166430615</v>
      </c>
      <c r="G17" s="1773">
        <v>34132</v>
      </c>
      <c r="H17" s="2599">
        <f t="shared" si="1"/>
        <v>0.15849915252269614</v>
      </c>
    </row>
    <row r="18" spans="1:8">
      <c r="A18" s="3474" t="s">
        <v>35</v>
      </c>
      <c r="B18" s="2038">
        <f t="shared" si="3"/>
        <v>212867</v>
      </c>
      <c r="C18" s="3823">
        <v>49898</v>
      </c>
      <c r="D18" s="2969">
        <v>8202</v>
      </c>
      <c r="E18" s="3824">
        <v>170006</v>
      </c>
      <c r="F18" s="3817">
        <f t="shared" si="0"/>
        <v>0.79864892162711931</v>
      </c>
      <c r="G18" s="1775">
        <v>34659</v>
      </c>
      <c r="H18" s="2598">
        <f t="shared" si="1"/>
        <v>0.16281997679302099</v>
      </c>
    </row>
    <row r="19" spans="1:8">
      <c r="A19" s="3786" t="s">
        <v>34</v>
      </c>
      <c r="B19" s="2039">
        <f t="shared" si="3"/>
        <v>213494</v>
      </c>
      <c r="C19" s="3822">
        <v>49869</v>
      </c>
      <c r="D19" s="2970">
        <v>7819</v>
      </c>
      <c r="E19" s="2971">
        <v>170830</v>
      </c>
      <c r="F19" s="3769">
        <f t="shared" si="0"/>
        <v>0.80016300223893877</v>
      </c>
      <c r="G19" s="1773">
        <v>34845</v>
      </c>
      <c r="H19" s="2599">
        <f t="shared" si="1"/>
        <v>0.16321301769604765</v>
      </c>
    </row>
    <row r="20" spans="1:8">
      <c r="A20" s="3640" t="s">
        <v>33</v>
      </c>
      <c r="B20" s="2038">
        <f t="shared" si="3"/>
        <v>213586</v>
      </c>
      <c r="C20" s="3823">
        <v>49650</v>
      </c>
      <c r="D20" s="1893">
        <v>7373</v>
      </c>
      <c r="E20" s="2973">
        <v>170498</v>
      </c>
      <c r="F20" s="3817">
        <f t="shared" si="0"/>
        <v>0.79826393115653649</v>
      </c>
      <c r="G20" s="1775">
        <v>35715</v>
      </c>
      <c r="H20" s="2598">
        <f t="shared" si="1"/>
        <v>0.16721601603101327</v>
      </c>
    </row>
    <row r="21" spans="1:8">
      <c r="A21" s="3786" t="s">
        <v>32</v>
      </c>
      <c r="B21" s="2039">
        <f t="shared" si="3"/>
        <v>214497</v>
      </c>
      <c r="C21" s="3822">
        <v>49575</v>
      </c>
      <c r="D21" s="2974">
        <v>6003</v>
      </c>
      <c r="E21" s="2975">
        <v>172366</v>
      </c>
      <c r="F21" s="3769">
        <f t="shared" si="0"/>
        <v>0.8035823344848646</v>
      </c>
      <c r="G21" s="1773">
        <v>36128</v>
      </c>
      <c r="H21" s="2599">
        <f t="shared" si="1"/>
        <v>0.16843126011086401</v>
      </c>
    </row>
    <row r="22" spans="1:8">
      <c r="A22" s="3640" t="s">
        <v>31</v>
      </c>
      <c r="B22" s="1937">
        <f t="shared" si="3"/>
        <v>214649</v>
      </c>
      <c r="C22" s="1775">
        <v>48833</v>
      </c>
      <c r="D22" s="1893">
        <v>5678</v>
      </c>
      <c r="E22" s="2973">
        <v>173564</v>
      </c>
      <c r="F22" s="3817">
        <f t="shared" si="0"/>
        <v>0.80859449613089274</v>
      </c>
      <c r="G22" s="1775">
        <v>35407</v>
      </c>
      <c r="H22" s="2598">
        <f t="shared" si="1"/>
        <v>0.16495301631966605</v>
      </c>
    </row>
    <row r="23" spans="1:8">
      <c r="A23" s="3786" t="s">
        <v>30</v>
      </c>
      <c r="B23" s="1932">
        <f t="shared" si="3"/>
        <v>216542</v>
      </c>
      <c r="C23" s="1773">
        <v>48996</v>
      </c>
      <c r="D23" s="2974">
        <v>5596</v>
      </c>
      <c r="E23" s="2975">
        <v>175810</v>
      </c>
      <c r="F23" s="3769">
        <f t="shared" si="0"/>
        <v>0.81189792280481388</v>
      </c>
      <c r="G23" s="1773">
        <v>35136</v>
      </c>
      <c r="H23" s="2599">
        <f t="shared" si="1"/>
        <v>0.16225951547505796</v>
      </c>
    </row>
    <row r="24" spans="1:8">
      <c r="A24" s="3640" t="s">
        <v>29</v>
      </c>
      <c r="B24" s="1937">
        <f t="shared" si="3"/>
        <v>223045</v>
      </c>
      <c r="C24" s="1775">
        <v>47937</v>
      </c>
      <c r="D24" s="2031">
        <v>5167</v>
      </c>
      <c r="E24" s="3823">
        <v>181897</v>
      </c>
      <c r="F24" s="3817">
        <f t="shared" si="0"/>
        <v>0.81551704812930126</v>
      </c>
      <c r="G24" s="1775">
        <v>35981</v>
      </c>
      <c r="H24" s="2598">
        <f t="shared" si="1"/>
        <v>0.16131722298190948</v>
      </c>
    </row>
    <row r="25" spans="1:8">
      <c r="A25" s="3786" t="s">
        <v>28</v>
      </c>
      <c r="B25" s="1932">
        <f t="shared" si="3"/>
        <v>221934</v>
      </c>
      <c r="C25" s="1773">
        <v>47734</v>
      </c>
      <c r="D25" s="2029">
        <v>4502</v>
      </c>
      <c r="E25" s="3822">
        <v>182434</v>
      </c>
      <c r="F25" s="3769">
        <f t="shared" si="0"/>
        <v>0.82201915884902721</v>
      </c>
      <c r="G25" s="1773">
        <v>34998</v>
      </c>
      <c r="H25" s="2599">
        <f t="shared" si="1"/>
        <v>0.15769553110384169</v>
      </c>
    </row>
    <row r="26" spans="1:8">
      <c r="A26" s="3640" t="s">
        <v>27</v>
      </c>
      <c r="B26" s="1937">
        <f t="shared" si="3"/>
        <v>220963</v>
      </c>
      <c r="C26" s="1775">
        <v>47721</v>
      </c>
      <c r="D26" s="3807">
        <v>3350</v>
      </c>
      <c r="E26" s="1775">
        <v>182798</v>
      </c>
      <c r="F26" s="3817">
        <f t="shared" si="0"/>
        <v>0.82727877517955495</v>
      </c>
      <c r="G26" s="1775">
        <v>34815</v>
      </c>
      <c r="H26" s="2598">
        <f t="shared" si="1"/>
        <v>0.15756031552793906</v>
      </c>
    </row>
    <row r="27" spans="1:8">
      <c r="A27" s="3786" t="s">
        <v>26</v>
      </c>
      <c r="B27" s="1932">
        <f t="shared" si="3"/>
        <v>219921</v>
      </c>
      <c r="C27" s="1773">
        <v>47325</v>
      </c>
      <c r="D27" s="3809">
        <v>3066</v>
      </c>
      <c r="E27" s="1773">
        <v>183629</v>
      </c>
      <c r="F27" s="3769">
        <f t="shared" si="0"/>
        <v>0.83497710541512637</v>
      </c>
      <c r="G27" s="1773">
        <v>33226</v>
      </c>
      <c r="H27" s="2599">
        <f t="shared" si="1"/>
        <v>0.15108152472933462</v>
      </c>
    </row>
    <row r="28" spans="1:8">
      <c r="A28" s="3640" t="s">
        <v>25</v>
      </c>
      <c r="B28" s="1937">
        <f t="shared" si="3"/>
        <v>218555</v>
      </c>
      <c r="C28" s="1775">
        <v>48078</v>
      </c>
      <c r="D28" s="3807">
        <v>1341</v>
      </c>
      <c r="E28" s="1775">
        <v>183520</v>
      </c>
      <c r="F28" s="3817">
        <f t="shared" si="0"/>
        <v>0.83969710141611953</v>
      </c>
      <c r="G28" s="1775">
        <v>33694</v>
      </c>
      <c r="H28" s="2598">
        <f t="shared" si="1"/>
        <v>0.15416714328201139</v>
      </c>
    </row>
    <row r="29" spans="1:8">
      <c r="A29" s="3786" t="s">
        <v>24</v>
      </c>
      <c r="B29" s="1932">
        <f t="shared" si="3"/>
        <v>218882</v>
      </c>
      <c r="C29" s="1773">
        <v>47989</v>
      </c>
      <c r="D29" s="3809">
        <v>784</v>
      </c>
      <c r="E29" s="1773">
        <v>185036</v>
      </c>
      <c r="F29" s="3769">
        <f t="shared" si="0"/>
        <v>0.84536873749326125</v>
      </c>
      <c r="G29" s="1773">
        <v>33062</v>
      </c>
      <c r="H29" s="2599">
        <f t="shared" si="1"/>
        <v>0.15104942389049808</v>
      </c>
    </row>
    <row r="30" spans="1:8">
      <c r="A30" s="3640" t="s">
        <v>23</v>
      </c>
      <c r="B30" s="1937">
        <f t="shared" si="3"/>
        <v>220588</v>
      </c>
      <c r="C30" s="1775">
        <v>47538</v>
      </c>
      <c r="D30" s="3807">
        <v>835</v>
      </c>
      <c r="E30" s="1775">
        <v>187395</v>
      </c>
      <c r="F30" s="3817">
        <f t="shared" si="0"/>
        <v>0.84952490615989995</v>
      </c>
      <c r="G30" s="1775">
        <v>32358</v>
      </c>
      <c r="H30" s="2598">
        <f t="shared" si="1"/>
        <v>0.14668975646907356</v>
      </c>
    </row>
    <row r="31" spans="1:8">
      <c r="A31" s="3786" t="s">
        <v>22</v>
      </c>
      <c r="B31" s="1932">
        <f t="shared" si="3"/>
        <v>222655</v>
      </c>
      <c r="C31" s="1773">
        <v>47435</v>
      </c>
      <c r="D31" s="3809">
        <v>808</v>
      </c>
      <c r="E31" s="1773">
        <v>189281</v>
      </c>
      <c r="F31" s="3769">
        <f t="shared" si="0"/>
        <v>0.85010891289214252</v>
      </c>
      <c r="G31" s="1773">
        <v>32566</v>
      </c>
      <c r="H31" s="2599">
        <f t="shared" si="1"/>
        <v>0.14626215445420043</v>
      </c>
    </row>
    <row r="32" spans="1:8">
      <c r="A32" s="3640" t="s">
        <v>21</v>
      </c>
      <c r="B32" s="1937">
        <f t="shared" si="3"/>
        <v>221879</v>
      </c>
      <c r="C32" s="1775">
        <v>46862</v>
      </c>
      <c r="D32" s="3807">
        <v>844</v>
      </c>
      <c r="E32" s="1775">
        <v>188485</v>
      </c>
      <c r="F32" s="3817">
        <f t="shared" si="0"/>
        <v>0.84949454432370797</v>
      </c>
      <c r="G32" s="1775">
        <v>32550</v>
      </c>
      <c r="H32" s="2598">
        <f t="shared" si="1"/>
        <v>0.14670158059122315</v>
      </c>
    </row>
    <row r="33" spans="1:8">
      <c r="A33" s="3786" t="s">
        <v>20</v>
      </c>
      <c r="B33" s="1932"/>
      <c r="C33" s="1773">
        <v>45325</v>
      </c>
      <c r="D33" s="3809">
        <v>746</v>
      </c>
      <c r="E33" s="1773">
        <v>186581</v>
      </c>
      <c r="F33" s="3769"/>
      <c r="G33" s="1773" t="s">
        <v>2009</v>
      </c>
      <c r="H33" s="2599"/>
    </row>
    <row r="34" spans="1:8">
      <c r="A34" s="3640" t="s">
        <v>19</v>
      </c>
      <c r="B34" s="1937">
        <f t="shared" ref="B34:B42" si="4">D34+E34+G34</f>
        <v>217406</v>
      </c>
      <c r="C34" s="1775">
        <v>43633</v>
      </c>
      <c r="D34" s="3807">
        <v>708</v>
      </c>
      <c r="E34" s="1775">
        <v>183164</v>
      </c>
      <c r="F34" s="3817">
        <f t="shared" ref="F34:F42" si="5">E34/B34</f>
        <v>0.84249744717257113</v>
      </c>
      <c r="G34" s="1775">
        <v>33534</v>
      </c>
      <c r="H34" s="2598">
        <f t="shared" ref="H34:H42" si="6">G34/B34</f>
        <v>0.15424597297222709</v>
      </c>
    </row>
    <row r="35" spans="1:8">
      <c r="A35" s="3786" t="s">
        <v>18</v>
      </c>
      <c r="B35" s="1932">
        <f t="shared" si="4"/>
        <v>213453</v>
      </c>
      <c r="C35" s="1773">
        <v>42248</v>
      </c>
      <c r="D35" s="3809"/>
      <c r="E35" s="1773">
        <v>179876</v>
      </c>
      <c r="F35" s="3769">
        <f t="shared" si="5"/>
        <v>0.84269605018434968</v>
      </c>
      <c r="G35" s="1773">
        <v>33577</v>
      </c>
      <c r="H35" s="2599">
        <f t="shared" si="6"/>
        <v>0.1573039498156503</v>
      </c>
    </row>
    <row r="36" spans="1:8">
      <c r="A36" s="3640" t="s">
        <v>17</v>
      </c>
      <c r="B36" s="1937">
        <f t="shared" si="4"/>
        <v>210031</v>
      </c>
      <c r="C36" s="1775">
        <v>41477</v>
      </c>
      <c r="D36" s="3807"/>
      <c r="E36" s="1775">
        <v>176923</v>
      </c>
      <c r="F36" s="3817">
        <f t="shared" si="5"/>
        <v>0.84236612690507595</v>
      </c>
      <c r="G36" s="1775">
        <v>33108</v>
      </c>
      <c r="H36" s="2598">
        <f t="shared" si="6"/>
        <v>0.15763387309492408</v>
      </c>
    </row>
    <row r="37" spans="1:8">
      <c r="A37" s="3786" t="s">
        <v>16</v>
      </c>
      <c r="B37" s="1932">
        <f t="shared" si="4"/>
        <v>207538</v>
      </c>
      <c r="C37" s="1773">
        <v>40572</v>
      </c>
      <c r="D37" s="3809"/>
      <c r="E37" s="1773">
        <v>174249</v>
      </c>
      <c r="F37" s="3769">
        <f t="shared" si="5"/>
        <v>0.83960045871117583</v>
      </c>
      <c r="G37" s="1773">
        <v>33289</v>
      </c>
      <c r="H37" s="2599">
        <f t="shared" si="6"/>
        <v>0.16039954128882422</v>
      </c>
    </row>
    <row r="38" spans="1:8">
      <c r="A38" s="3640" t="s">
        <v>15</v>
      </c>
      <c r="B38" s="1937">
        <f t="shared" si="4"/>
        <v>204640</v>
      </c>
      <c r="C38" s="1775">
        <v>39266</v>
      </c>
      <c r="D38" s="3807"/>
      <c r="E38" s="1775">
        <v>171056</v>
      </c>
      <c r="F38" s="3817">
        <f t="shared" si="5"/>
        <v>0.83588741204065675</v>
      </c>
      <c r="G38" s="1775">
        <v>33584</v>
      </c>
      <c r="H38" s="2598">
        <f t="shared" si="6"/>
        <v>0.16411258795934325</v>
      </c>
    </row>
    <row r="39" spans="1:8">
      <c r="A39" s="3786" t="s">
        <v>99</v>
      </c>
      <c r="B39" s="1932">
        <f t="shared" si="4"/>
        <v>202641</v>
      </c>
      <c r="C39" s="1773">
        <v>38459</v>
      </c>
      <c r="D39" s="3809"/>
      <c r="E39" s="1773">
        <v>169193</v>
      </c>
      <c r="F39" s="3769">
        <f t="shared" si="5"/>
        <v>0.83493962228769103</v>
      </c>
      <c r="G39" s="1773">
        <v>33448</v>
      </c>
      <c r="H39" s="2599">
        <f t="shared" si="6"/>
        <v>0.16506037771230897</v>
      </c>
    </row>
    <row r="40" spans="1:8">
      <c r="A40" s="3640" t="s">
        <v>100</v>
      </c>
      <c r="B40" s="1937">
        <f t="shared" si="4"/>
        <v>202782</v>
      </c>
      <c r="C40" s="1775">
        <v>37724</v>
      </c>
      <c r="D40" s="3807"/>
      <c r="E40" s="1775">
        <v>167323</v>
      </c>
      <c r="F40" s="3817">
        <f t="shared" si="5"/>
        <v>0.82513733960607949</v>
      </c>
      <c r="G40" s="1775">
        <v>35459</v>
      </c>
      <c r="H40" s="2598">
        <f t="shared" si="6"/>
        <v>0.17486266039392057</v>
      </c>
    </row>
    <row r="41" spans="1:8">
      <c r="A41" s="3786" t="s">
        <v>101</v>
      </c>
      <c r="B41" s="1932">
        <f t="shared" si="4"/>
        <v>202381</v>
      </c>
      <c r="C41" s="1773">
        <v>36900</v>
      </c>
      <c r="D41" s="3809"/>
      <c r="E41" s="1773">
        <v>166202</v>
      </c>
      <c r="F41" s="3769">
        <f t="shared" si="5"/>
        <v>0.8212332185333604</v>
      </c>
      <c r="G41" s="1773">
        <v>36179</v>
      </c>
      <c r="H41" s="2599">
        <f t="shared" si="6"/>
        <v>0.17876678146663966</v>
      </c>
    </row>
    <row r="42" spans="1:8">
      <c r="A42" s="3640" t="s">
        <v>102</v>
      </c>
      <c r="B42" s="1937">
        <f t="shared" si="4"/>
        <v>201051</v>
      </c>
      <c r="C42" s="1775">
        <v>36330</v>
      </c>
      <c r="D42" s="3807"/>
      <c r="E42" s="1775">
        <v>164503</v>
      </c>
      <c r="F42" s="3817">
        <f t="shared" si="5"/>
        <v>0.81821527871037691</v>
      </c>
      <c r="G42" s="1775">
        <v>36548</v>
      </c>
      <c r="H42" s="2598">
        <f t="shared" si="6"/>
        <v>0.18178472128962303</v>
      </c>
    </row>
    <row r="43" spans="1:8">
      <c r="A43" s="4162" t="s">
        <v>2013</v>
      </c>
      <c r="B43" s="4163"/>
      <c r="C43" s="4163"/>
      <c r="D43" s="4163"/>
      <c r="E43" s="4163"/>
      <c r="F43" s="4163"/>
      <c r="G43" s="4163"/>
      <c r="H43" s="4164"/>
    </row>
    <row r="44" spans="1:8">
      <c r="A44" s="16"/>
      <c r="B44" s="16"/>
      <c r="C44" s="16"/>
      <c r="D44" s="16"/>
      <c r="E44" s="16"/>
      <c r="F44" s="16"/>
      <c r="G44" s="16"/>
      <c r="H44" s="16"/>
    </row>
    <row r="45" spans="1:8" ht="39.65" customHeight="1">
      <c r="A45" s="3832" t="s">
        <v>1873</v>
      </c>
      <c r="B45" s="3832"/>
      <c r="C45" s="3832"/>
      <c r="D45" s="3832"/>
      <c r="E45" s="3832"/>
      <c r="F45" s="3832"/>
      <c r="G45" s="3832"/>
      <c r="H45" s="3832"/>
    </row>
    <row r="46" spans="1:8">
      <c r="A46" s="16"/>
    </row>
  </sheetData>
  <mergeCells count="8">
    <mergeCell ref="A45:H45"/>
    <mergeCell ref="A1:H1"/>
    <mergeCell ref="A3:A5"/>
    <mergeCell ref="B3:B4"/>
    <mergeCell ref="C3:F3"/>
    <mergeCell ref="G3:H4"/>
    <mergeCell ref="E4:F4"/>
    <mergeCell ref="A43:H43"/>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93"/>
  <sheetViews>
    <sheetView workbookViewId="0">
      <selection activeCell="B8" sqref="B8"/>
    </sheetView>
  </sheetViews>
  <sheetFormatPr defaultColWidth="9" defaultRowHeight="14"/>
  <cols>
    <col min="1" max="1" width="11.83203125" style="425" customWidth="1"/>
    <col min="2" max="2" width="21.58203125" style="17" customWidth="1"/>
    <col min="3" max="7" width="11.83203125" style="17" customWidth="1"/>
    <col min="8" max="8" width="9" style="17"/>
    <col min="9" max="9" width="9" style="14"/>
    <col min="10" max="16384" width="9" style="17"/>
  </cols>
  <sheetData>
    <row r="1" spans="1:9" s="358" customFormat="1" ht="25">
      <c r="A1" s="4208" t="s">
        <v>4538</v>
      </c>
      <c r="B1" s="4208"/>
      <c r="C1" s="4208"/>
      <c r="D1" s="4208"/>
      <c r="E1" s="4208"/>
      <c r="F1" s="4208"/>
      <c r="G1" s="4208"/>
      <c r="H1" s="1479"/>
      <c r="I1" s="674"/>
    </row>
    <row r="2" spans="1:9" s="358" customFormat="1">
      <c r="A2" s="359"/>
      <c r="C2" s="360"/>
      <c r="E2" s="360"/>
      <c r="G2" s="360"/>
      <c r="I2" s="674"/>
    </row>
    <row r="3" spans="1:9" s="358" customFormat="1" ht="17.5">
      <c r="A3" s="4180" t="s">
        <v>122</v>
      </c>
      <c r="B3" s="4182" t="s">
        <v>38</v>
      </c>
      <c r="C3" s="4184" t="s">
        <v>141</v>
      </c>
      <c r="D3" s="4185"/>
      <c r="E3" s="4184" t="s">
        <v>142</v>
      </c>
      <c r="F3" s="4185"/>
      <c r="G3" s="4186" t="s">
        <v>9</v>
      </c>
      <c r="I3" s="495"/>
    </row>
    <row r="4" spans="1:9" s="358" customFormat="1" ht="17.5">
      <c r="A4" s="4181"/>
      <c r="B4" s="4183"/>
      <c r="C4" s="361" t="s">
        <v>6</v>
      </c>
      <c r="D4" s="362" t="s">
        <v>14</v>
      </c>
      <c r="E4" s="361" t="s">
        <v>6</v>
      </c>
      <c r="F4" s="362" t="s">
        <v>14</v>
      </c>
      <c r="G4" s="4187"/>
      <c r="I4" s="495"/>
    </row>
    <row r="5" spans="1:9" s="358" customFormat="1">
      <c r="A5" s="4196" t="s">
        <v>126</v>
      </c>
      <c r="B5" s="363" t="s">
        <v>157</v>
      </c>
      <c r="C5" s="364">
        <v>1838</v>
      </c>
      <c r="D5" s="2600">
        <f t="shared" ref="D5:D15" si="0">C5/G5</f>
        <v>0.41753748296228987</v>
      </c>
      <c r="E5" s="364">
        <v>2564</v>
      </c>
      <c r="F5" s="2600">
        <f t="shared" ref="F5:F15" si="1">E5/G5</f>
        <v>0.58246251703771013</v>
      </c>
      <c r="G5" s="364">
        <f t="shared" ref="G5:G14" si="2">C5+E5</f>
        <v>4402</v>
      </c>
      <c r="I5" s="674"/>
    </row>
    <row r="6" spans="1:9" s="358" customFormat="1">
      <c r="A6" s="4196"/>
      <c r="B6" s="363" t="s">
        <v>158</v>
      </c>
      <c r="C6" s="364">
        <v>1071</v>
      </c>
      <c r="D6" s="2600">
        <f t="shared" si="0"/>
        <v>0.42016477049823459</v>
      </c>
      <c r="E6" s="364">
        <v>1478</v>
      </c>
      <c r="F6" s="2600">
        <f t="shared" si="1"/>
        <v>0.57983522950176536</v>
      </c>
      <c r="G6" s="364">
        <f t="shared" si="2"/>
        <v>2549</v>
      </c>
      <c r="I6" s="674"/>
    </row>
    <row r="7" spans="1:9" s="358" customFormat="1">
      <c r="A7" s="4196"/>
      <c r="B7" s="363" t="s">
        <v>1594</v>
      </c>
      <c r="C7" s="364">
        <v>364</v>
      </c>
      <c r="D7" s="2600">
        <f t="shared" si="0"/>
        <v>0.39824945295404812</v>
      </c>
      <c r="E7" s="364">
        <v>550</v>
      </c>
      <c r="F7" s="2600">
        <f t="shared" si="1"/>
        <v>0.60175054704595188</v>
      </c>
      <c r="G7" s="364">
        <f t="shared" si="2"/>
        <v>914</v>
      </c>
      <c r="I7" s="674"/>
    </row>
    <row r="8" spans="1:9" s="358" customFormat="1">
      <c r="A8" s="4196"/>
      <c r="B8" s="363" t="s">
        <v>160</v>
      </c>
      <c r="C8" s="364">
        <v>1791</v>
      </c>
      <c r="D8" s="2600">
        <f t="shared" si="0"/>
        <v>0.46921666230023579</v>
      </c>
      <c r="E8" s="364">
        <v>2026</v>
      </c>
      <c r="F8" s="2600">
        <f t="shared" si="1"/>
        <v>0.53078333769976416</v>
      </c>
      <c r="G8" s="364">
        <f t="shared" si="2"/>
        <v>3817</v>
      </c>
      <c r="I8" s="674"/>
    </row>
    <row r="9" spans="1:9" s="358" customFormat="1">
      <c r="A9" s="4196"/>
      <c r="B9" s="363" t="s">
        <v>161</v>
      </c>
      <c r="C9" s="364">
        <v>1328</v>
      </c>
      <c r="D9" s="2600">
        <f t="shared" si="0"/>
        <v>0.27620632279534107</v>
      </c>
      <c r="E9" s="364">
        <v>3480</v>
      </c>
      <c r="F9" s="2600">
        <f t="shared" si="1"/>
        <v>0.72379367720465893</v>
      </c>
      <c r="G9" s="364">
        <f t="shared" si="2"/>
        <v>4808</v>
      </c>
      <c r="I9" s="674"/>
    </row>
    <row r="10" spans="1:9" s="358" customFormat="1">
      <c r="A10" s="4196"/>
      <c r="B10" s="363" t="s">
        <v>162</v>
      </c>
      <c r="C10" s="364">
        <v>306</v>
      </c>
      <c r="D10" s="2600">
        <f t="shared" si="0"/>
        <v>0.40854472630173566</v>
      </c>
      <c r="E10" s="364">
        <v>443</v>
      </c>
      <c r="F10" s="2600">
        <f t="shared" si="1"/>
        <v>0.59145527369826434</v>
      </c>
      <c r="G10" s="364">
        <f t="shared" si="2"/>
        <v>749</v>
      </c>
      <c r="I10" s="674"/>
    </row>
    <row r="11" spans="1:9" s="358" customFormat="1">
      <c r="A11" s="4196"/>
      <c r="B11" s="363" t="s">
        <v>163</v>
      </c>
      <c r="C11" s="364">
        <v>1255</v>
      </c>
      <c r="D11" s="2600">
        <f t="shared" si="0"/>
        <v>0.372072339163949</v>
      </c>
      <c r="E11" s="364">
        <v>2118</v>
      </c>
      <c r="F11" s="2600">
        <f t="shared" si="1"/>
        <v>0.627927660836051</v>
      </c>
      <c r="G11" s="364">
        <f t="shared" si="2"/>
        <v>3373</v>
      </c>
      <c r="I11" s="674"/>
    </row>
    <row r="12" spans="1:9" s="358" customFormat="1">
      <c r="A12" s="4196"/>
      <c r="B12" s="363" t="s">
        <v>1595</v>
      </c>
      <c r="C12" s="364">
        <v>63</v>
      </c>
      <c r="D12" s="2600">
        <f t="shared" si="0"/>
        <v>0.20655737704918034</v>
      </c>
      <c r="E12" s="364">
        <v>242</v>
      </c>
      <c r="F12" s="2600">
        <f t="shared" si="1"/>
        <v>0.79344262295081969</v>
      </c>
      <c r="G12" s="364">
        <f t="shared" si="2"/>
        <v>305</v>
      </c>
      <c r="I12" s="674"/>
    </row>
    <row r="13" spans="1:9" s="358" customFormat="1">
      <c r="A13" s="4196"/>
      <c r="B13" s="363" t="s">
        <v>1608</v>
      </c>
      <c r="C13" s="364">
        <v>889</v>
      </c>
      <c r="D13" s="2600">
        <f t="shared" si="0"/>
        <v>0.37637595258255713</v>
      </c>
      <c r="E13" s="364">
        <v>1473</v>
      </c>
      <c r="F13" s="2600">
        <f t="shared" si="1"/>
        <v>0.62362404741744282</v>
      </c>
      <c r="G13" s="364">
        <f t="shared" si="2"/>
        <v>2362</v>
      </c>
      <c r="I13" s="674"/>
    </row>
    <row r="14" spans="1:9" s="358" customFormat="1" ht="14.5" thickBot="1">
      <c r="A14" s="4196"/>
      <c r="B14" s="363" t="s">
        <v>165</v>
      </c>
      <c r="C14" s="366">
        <v>1527</v>
      </c>
      <c r="D14" s="2601">
        <f t="shared" si="0"/>
        <v>0.38628889451049836</v>
      </c>
      <c r="E14" s="366">
        <v>2426</v>
      </c>
      <c r="F14" s="2601">
        <f t="shared" si="1"/>
        <v>0.6137111054895017</v>
      </c>
      <c r="G14" s="366">
        <f t="shared" si="2"/>
        <v>3953</v>
      </c>
      <c r="I14" s="674"/>
    </row>
    <row r="15" spans="1:9" s="358" customFormat="1">
      <c r="A15" s="4197"/>
      <c r="B15" s="368" t="s">
        <v>1596</v>
      </c>
      <c r="C15" s="369">
        <f>SUM(C5:C14)</f>
        <v>10432</v>
      </c>
      <c r="D15" s="2600">
        <f t="shared" si="0"/>
        <v>0.38307873090481787</v>
      </c>
      <c r="E15" s="370">
        <f>SUM(E5:E14)</f>
        <v>16800</v>
      </c>
      <c r="F15" s="2600">
        <f t="shared" si="1"/>
        <v>0.61692126909518219</v>
      </c>
      <c r="G15" s="370">
        <f>SUM(G5:G14)</f>
        <v>27232</v>
      </c>
      <c r="I15" s="674"/>
    </row>
    <row r="16" spans="1:9" s="358" customFormat="1">
      <c r="A16" s="371"/>
      <c r="B16" s="372"/>
      <c r="C16" s="364"/>
      <c r="D16" s="2602"/>
      <c r="E16" s="364"/>
      <c r="F16" s="2602"/>
      <c r="G16" s="364"/>
      <c r="I16" s="674"/>
    </row>
    <row r="17" spans="1:9" s="358" customFormat="1">
      <c r="A17" s="4165" t="s">
        <v>144</v>
      </c>
      <c r="B17" s="373" t="s">
        <v>167</v>
      </c>
      <c r="C17" s="374">
        <v>997</v>
      </c>
      <c r="D17" s="2603">
        <f>C17/G17</f>
        <v>0.29602137767220904</v>
      </c>
      <c r="E17" s="376">
        <v>2371</v>
      </c>
      <c r="F17" s="2603">
        <f>E17/G17</f>
        <v>0.70397862232779096</v>
      </c>
      <c r="G17" s="376">
        <f>C17+E17</f>
        <v>3368</v>
      </c>
      <c r="I17" s="674"/>
    </row>
    <row r="18" spans="1:9" s="358" customFormat="1">
      <c r="A18" s="4166"/>
      <c r="B18" s="373" t="s">
        <v>1597</v>
      </c>
      <c r="C18" s="374">
        <v>1005</v>
      </c>
      <c r="D18" s="2603">
        <f>C18/G18</f>
        <v>0.25049850448654037</v>
      </c>
      <c r="E18" s="376">
        <v>3007</v>
      </c>
      <c r="F18" s="2603">
        <f>E18/G18</f>
        <v>0.74950149551345957</v>
      </c>
      <c r="G18" s="376">
        <f>C18+E18</f>
        <v>4012</v>
      </c>
      <c r="I18" s="674"/>
    </row>
    <row r="19" spans="1:9" s="358" customFormat="1" ht="14.5" thickBot="1">
      <c r="A19" s="4166"/>
      <c r="B19" s="373" t="s">
        <v>1598</v>
      </c>
      <c r="C19" s="377">
        <v>945</v>
      </c>
      <c r="D19" s="2604">
        <f>C19/G19</f>
        <v>0.39440734557595991</v>
      </c>
      <c r="E19" s="379">
        <v>1451</v>
      </c>
      <c r="F19" s="2604">
        <f>E19/G19</f>
        <v>0.60559265442404009</v>
      </c>
      <c r="G19" s="379">
        <f>C19+E19</f>
        <v>2396</v>
      </c>
      <c r="I19" s="674"/>
    </row>
    <row r="20" spans="1:9" s="358" customFormat="1">
      <c r="A20" s="4167"/>
      <c r="B20" s="368" t="s">
        <v>1596</v>
      </c>
      <c r="C20" s="380">
        <f>SUM(C17:C19)</f>
        <v>2947</v>
      </c>
      <c r="D20" s="2605">
        <f>C20/G20</f>
        <v>0.30145253682487727</v>
      </c>
      <c r="E20" s="382">
        <f>SUM(E17:E19)</f>
        <v>6829</v>
      </c>
      <c r="F20" s="2605">
        <f>E20/G20</f>
        <v>0.69854746317512273</v>
      </c>
      <c r="G20" s="382">
        <f>SUM(G17:G19)</f>
        <v>9776</v>
      </c>
      <c r="I20" s="674"/>
    </row>
    <row r="21" spans="1:9" s="358" customFormat="1">
      <c r="A21" s="371"/>
      <c r="B21" s="372"/>
      <c r="C21" s="364"/>
      <c r="D21" s="2602"/>
      <c r="E21" s="364"/>
      <c r="F21" s="2602"/>
      <c r="G21" s="364"/>
      <c r="I21" s="674"/>
    </row>
    <row r="22" spans="1:9" s="358" customFormat="1" ht="14.5" thickBot="1">
      <c r="A22" s="4198" t="s">
        <v>1599</v>
      </c>
      <c r="B22" s="363" t="s">
        <v>171</v>
      </c>
      <c r="C22" s="366">
        <v>95</v>
      </c>
      <c r="D22" s="2606">
        <f>C22/G22</f>
        <v>0.16695957820738136</v>
      </c>
      <c r="E22" s="366">
        <v>474</v>
      </c>
      <c r="F22" s="2606">
        <f>E22/G22</f>
        <v>0.83304042179261861</v>
      </c>
      <c r="G22" s="366">
        <f>C22+E22</f>
        <v>569</v>
      </c>
      <c r="I22" s="674"/>
    </row>
    <row r="23" spans="1:9" s="358" customFormat="1">
      <c r="A23" s="4197"/>
      <c r="B23" s="368" t="s">
        <v>1596</v>
      </c>
      <c r="C23" s="369">
        <f>SUM(C22)</f>
        <v>95</v>
      </c>
      <c r="D23" s="2600">
        <f>C23/G23</f>
        <v>0.16695957820738136</v>
      </c>
      <c r="E23" s="370">
        <f>SUM(E22)</f>
        <v>474</v>
      </c>
      <c r="F23" s="2600">
        <f>E23/G23</f>
        <v>0.83304042179261861</v>
      </c>
      <c r="G23" s="370">
        <f>SUM(G22)</f>
        <v>569</v>
      </c>
      <c r="I23" s="674"/>
    </row>
    <row r="24" spans="1:9" s="358" customFormat="1">
      <c r="A24" s="371"/>
      <c r="B24" s="372"/>
      <c r="C24" s="364"/>
      <c r="D24" s="2602"/>
      <c r="E24" s="364"/>
      <c r="F24" s="2602"/>
      <c r="G24" s="364"/>
      <c r="I24" s="674"/>
    </row>
    <row r="25" spans="1:9" s="358" customFormat="1">
      <c r="A25" s="4165" t="s">
        <v>114</v>
      </c>
      <c r="B25" s="373" t="s">
        <v>172</v>
      </c>
      <c r="C25" s="376">
        <v>1438</v>
      </c>
      <c r="D25" s="2603">
        <f t="shared" ref="D25:D30" si="3">C25/G25</f>
        <v>0.3222047949809545</v>
      </c>
      <c r="E25" s="376">
        <v>3025</v>
      </c>
      <c r="F25" s="2603">
        <f t="shared" ref="F25:F30" si="4">E25/G25</f>
        <v>0.67779520501904544</v>
      </c>
      <c r="G25" s="376">
        <f>C25+E25</f>
        <v>4463</v>
      </c>
      <c r="I25" s="674"/>
    </row>
    <row r="26" spans="1:9" s="358" customFormat="1">
      <c r="A26" s="4166"/>
      <c r="B26" s="373" t="s">
        <v>173</v>
      </c>
      <c r="C26" s="376">
        <v>273</v>
      </c>
      <c r="D26" s="2603">
        <f t="shared" si="3"/>
        <v>0.7668539325842697</v>
      </c>
      <c r="E26" s="376">
        <v>83</v>
      </c>
      <c r="F26" s="2603">
        <f t="shared" si="4"/>
        <v>0.23314606741573032</v>
      </c>
      <c r="G26" s="376">
        <f>C26+E26</f>
        <v>356</v>
      </c>
      <c r="I26" s="674"/>
    </row>
    <row r="27" spans="1:9" s="358" customFormat="1">
      <c r="A27" s="4166"/>
      <c r="B27" s="373" t="s">
        <v>174</v>
      </c>
      <c r="C27" s="376">
        <v>1433</v>
      </c>
      <c r="D27" s="2603">
        <f t="shared" si="3"/>
        <v>0.33917159763313609</v>
      </c>
      <c r="E27" s="376">
        <v>2792</v>
      </c>
      <c r="F27" s="2603">
        <f t="shared" si="4"/>
        <v>0.66082840236686391</v>
      </c>
      <c r="G27" s="376">
        <f>C27+E27</f>
        <v>4225</v>
      </c>
      <c r="I27" s="674"/>
    </row>
    <row r="28" spans="1:9" s="358" customFormat="1">
      <c r="A28" s="4166"/>
      <c r="B28" s="373" t="s">
        <v>175</v>
      </c>
      <c r="C28" s="376">
        <v>636</v>
      </c>
      <c r="D28" s="2603">
        <f t="shared" si="3"/>
        <v>0.19993712668972022</v>
      </c>
      <c r="E28" s="376">
        <v>2545</v>
      </c>
      <c r="F28" s="2603">
        <f t="shared" si="4"/>
        <v>0.80006287331027981</v>
      </c>
      <c r="G28" s="376">
        <f>C28+E28</f>
        <v>3181</v>
      </c>
      <c r="I28" s="674"/>
    </row>
    <row r="29" spans="1:9" s="358" customFormat="1" ht="14.5" thickBot="1">
      <c r="A29" s="4166"/>
      <c r="B29" s="373" t="s">
        <v>176</v>
      </c>
      <c r="C29" s="379">
        <v>1203</v>
      </c>
      <c r="D29" s="2607">
        <f t="shared" si="3"/>
        <v>0.15247148288973383</v>
      </c>
      <c r="E29" s="379">
        <v>6687</v>
      </c>
      <c r="F29" s="2607">
        <f t="shared" si="4"/>
        <v>0.84752851711026611</v>
      </c>
      <c r="G29" s="379">
        <f>C29+E29</f>
        <v>7890</v>
      </c>
      <c r="I29" s="674"/>
    </row>
    <row r="30" spans="1:9" s="358" customFormat="1">
      <c r="A30" s="4167"/>
      <c r="B30" s="368" t="s">
        <v>1596</v>
      </c>
      <c r="C30" s="380">
        <f>SUM(C25:C29)</f>
        <v>4983</v>
      </c>
      <c r="D30" s="2605">
        <f t="shared" si="3"/>
        <v>0.24772557792692021</v>
      </c>
      <c r="E30" s="382">
        <f>SUM(E25:E29)</f>
        <v>15132</v>
      </c>
      <c r="F30" s="2605">
        <f t="shared" si="4"/>
        <v>0.75227442207307982</v>
      </c>
      <c r="G30" s="382">
        <f>SUM(G25:G29)</f>
        <v>20115</v>
      </c>
      <c r="I30" s="674"/>
    </row>
    <row r="31" spans="1:9" s="358" customFormat="1">
      <c r="A31" s="371"/>
      <c r="B31" s="372"/>
      <c r="C31" s="364"/>
      <c r="D31" s="2602"/>
      <c r="E31" s="364"/>
      <c r="F31" s="2602"/>
      <c r="G31" s="364" t="s">
        <v>3</v>
      </c>
      <c r="I31" s="674"/>
    </row>
    <row r="32" spans="1:9" s="358" customFormat="1" ht="14.5" thickBot="1">
      <c r="A32" s="4198" t="s">
        <v>177</v>
      </c>
      <c r="B32" s="363" t="s">
        <v>1600</v>
      </c>
      <c r="C32" s="366">
        <v>1026</v>
      </c>
      <c r="D32" s="2606">
        <f>C32/G32</f>
        <v>0.81042654028436023</v>
      </c>
      <c r="E32" s="366">
        <v>240</v>
      </c>
      <c r="F32" s="2606">
        <f>E32/G32</f>
        <v>0.1895734597156398</v>
      </c>
      <c r="G32" s="366">
        <f>C32+E32</f>
        <v>1266</v>
      </c>
      <c r="I32" s="674"/>
    </row>
    <row r="33" spans="1:9" s="358" customFormat="1">
      <c r="A33" s="4197"/>
      <c r="B33" s="368" t="s">
        <v>1596</v>
      </c>
      <c r="C33" s="369">
        <f>SUM(C32)</f>
        <v>1026</v>
      </c>
      <c r="D33" s="2600">
        <f>C33/G33</f>
        <v>0.81042654028436023</v>
      </c>
      <c r="E33" s="370">
        <f>SUM(E32)</f>
        <v>240</v>
      </c>
      <c r="F33" s="2600">
        <f>E33/G33</f>
        <v>0.1895734597156398</v>
      </c>
      <c r="G33" s="370">
        <f>C33+E33</f>
        <v>1266</v>
      </c>
      <c r="I33" s="674"/>
    </row>
    <row r="34" spans="1:9" s="358" customFormat="1">
      <c r="A34" s="371"/>
      <c r="B34" s="372"/>
      <c r="C34" s="385"/>
      <c r="D34" s="2600"/>
      <c r="E34" s="370"/>
      <c r="F34" s="2600"/>
      <c r="G34" s="370"/>
      <c r="I34" s="674"/>
    </row>
    <row r="35" spans="1:9" s="358" customFormat="1">
      <c r="A35" s="4165" t="s">
        <v>147</v>
      </c>
      <c r="B35" s="373" t="s">
        <v>179</v>
      </c>
      <c r="C35" s="386">
        <v>624</v>
      </c>
      <c r="D35" s="2603">
        <f t="shared" ref="D35:D59" si="5">C35/G35</f>
        <v>0.16279676493608139</v>
      </c>
      <c r="E35" s="376">
        <v>3209</v>
      </c>
      <c r="F35" s="2603">
        <f t="shared" ref="F35:F59" si="6">E35/G35</f>
        <v>0.83720323506391858</v>
      </c>
      <c r="G35" s="376">
        <f t="shared" ref="G35:G56" si="7">C35+E35</f>
        <v>3833</v>
      </c>
      <c r="I35" s="674"/>
    </row>
    <row r="36" spans="1:9" s="358" customFormat="1">
      <c r="A36" s="4166"/>
      <c r="B36" s="373" t="s">
        <v>180</v>
      </c>
      <c r="C36" s="386">
        <v>1732</v>
      </c>
      <c r="D36" s="2603">
        <f t="shared" si="5"/>
        <v>0.16117625162851293</v>
      </c>
      <c r="E36" s="376">
        <v>9014</v>
      </c>
      <c r="F36" s="2603">
        <f t="shared" si="6"/>
        <v>0.8388237483714871</v>
      </c>
      <c r="G36" s="376">
        <f t="shared" si="7"/>
        <v>10746</v>
      </c>
      <c r="I36" s="674"/>
    </row>
    <row r="37" spans="1:9" s="358" customFormat="1">
      <c r="A37" s="4166"/>
      <c r="B37" s="373" t="s">
        <v>181</v>
      </c>
      <c r="C37" s="386">
        <v>2213</v>
      </c>
      <c r="D37" s="2603">
        <f t="shared" si="5"/>
        <v>0.45798841059602646</v>
      </c>
      <c r="E37" s="376">
        <v>2619</v>
      </c>
      <c r="F37" s="2603">
        <f t="shared" si="6"/>
        <v>0.54201158940397354</v>
      </c>
      <c r="G37" s="376">
        <f t="shared" si="7"/>
        <v>4832</v>
      </c>
      <c r="I37" s="674"/>
    </row>
    <row r="38" spans="1:9" s="358" customFormat="1">
      <c r="A38" s="4166"/>
      <c r="B38" s="373" t="s">
        <v>182</v>
      </c>
      <c r="C38" s="376">
        <v>683</v>
      </c>
      <c r="D38" s="2603">
        <f t="shared" si="5"/>
        <v>9.3651446592623061E-2</v>
      </c>
      <c r="E38" s="376">
        <v>6610</v>
      </c>
      <c r="F38" s="2603">
        <f t="shared" si="6"/>
        <v>0.90634855340737697</v>
      </c>
      <c r="G38" s="376">
        <f t="shared" si="7"/>
        <v>7293</v>
      </c>
      <c r="I38" s="674"/>
    </row>
    <row r="39" spans="1:9" s="358" customFormat="1">
      <c r="A39" s="4166"/>
      <c r="B39" s="373" t="s">
        <v>183</v>
      </c>
      <c r="C39" s="376">
        <v>1199</v>
      </c>
      <c r="D39" s="2603">
        <f t="shared" si="5"/>
        <v>0.35705777248362119</v>
      </c>
      <c r="E39" s="376">
        <v>2159</v>
      </c>
      <c r="F39" s="2603">
        <f t="shared" si="6"/>
        <v>0.64294222751637875</v>
      </c>
      <c r="G39" s="376">
        <f t="shared" si="7"/>
        <v>3358</v>
      </c>
      <c r="I39" s="674"/>
    </row>
    <row r="40" spans="1:9" s="358" customFormat="1">
      <c r="A40" s="4166"/>
      <c r="B40" s="373" t="s">
        <v>184</v>
      </c>
      <c r="C40" s="376">
        <v>1324</v>
      </c>
      <c r="D40" s="2603">
        <f t="shared" si="5"/>
        <v>0.48874123292727945</v>
      </c>
      <c r="E40" s="376">
        <v>1385</v>
      </c>
      <c r="F40" s="2603">
        <f t="shared" si="6"/>
        <v>0.51125876707272055</v>
      </c>
      <c r="G40" s="376">
        <f t="shared" si="7"/>
        <v>2709</v>
      </c>
      <c r="I40" s="674"/>
    </row>
    <row r="41" spans="1:9" s="358" customFormat="1">
      <c r="A41" s="4166"/>
      <c r="B41" s="373" t="s">
        <v>185</v>
      </c>
      <c r="C41" s="376">
        <v>533</v>
      </c>
      <c r="D41" s="2603">
        <f t="shared" si="5"/>
        <v>0.13607352565739086</v>
      </c>
      <c r="E41" s="376">
        <v>3384</v>
      </c>
      <c r="F41" s="2603">
        <f t="shared" si="6"/>
        <v>0.86392647434260916</v>
      </c>
      <c r="G41" s="376">
        <f t="shared" si="7"/>
        <v>3917</v>
      </c>
      <c r="I41" s="674"/>
    </row>
    <row r="42" spans="1:9" s="358" customFormat="1">
      <c r="A42" s="4166"/>
      <c r="B42" s="373" t="s">
        <v>186</v>
      </c>
      <c r="C42" s="376">
        <v>383</v>
      </c>
      <c r="D42" s="2603">
        <f t="shared" si="5"/>
        <v>0.10396308360477742</v>
      </c>
      <c r="E42" s="376">
        <v>3301</v>
      </c>
      <c r="F42" s="2603">
        <f t="shared" si="6"/>
        <v>0.89603691639522254</v>
      </c>
      <c r="G42" s="376">
        <f t="shared" si="7"/>
        <v>3684</v>
      </c>
      <c r="I42" s="674"/>
    </row>
    <row r="43" spans="1:9" s="358" customFormat="1">
      <c r="A43" s="4166"/>
      <c r="B43" s="373" t="s">
        <v>187</v>
      </c>
      <c r="C43" s="376">
        <v>630</v>
      </c>
      <c r="D43" s="2603">
        <f t="shared" si="5"/>
        <v>0.15841086245914004</v>
      </c>
      <c r="E43" s="376">
        <v>3347</v>
      </c>
      <c r="F43" s="2603">
        <f t="shared" si="6"/>
        <v>0.84158913754085996</v>
      </c>
      <c r="G43" s="376">
        <f t="shared" si="7"/>
        <v>3977</v>
      </c>
      <c r="I43" s="674"/>
    </row>
    <row r="44" spans="1:9" s="358" customFormat="1">
      <c r="A44" s="4166"/>
      <c r="B44" s="373" t="s">
        <v>188</v>
      </c>
      <c r="C44" s="376">
        <v>493</v>
      </c>
      <c r="D44" s="2603">
        <f t="shared" si="5"/>
        <v>9.6515270164447928E-2</v>
      </c>
      <c r="E44" s="376">
        <v>4615</v>
      </c>
      <c r="F44" s="2603">
        <f t="shared" si="6"/>
        <v>0.90348472983555206</v>
      </c>
      <c r="G44" s="376">
        <f t="shared" si="7"/>
        <v>5108</v>
      </c>
      <c r="I44" s="674"/>
    </row>
    <row r="45" spans="1:9" s="358" customFormat="1">
      <c r="A45" s="4166"/>
      <c r="B45" s="373" t="s">
        <v>189</v>
      </c>
      <c r="C45" s="376">
        <v>2025</v>
      </c>
      <c r="D45" s="2603">
        <f t="shared" si="5"/>
        <v>0.30089153046062406</v>
      </c>
      <c r="E45" s="376">
        <v>4705</v>
      </c>
      <c r="F45" s="2603">
        <f t="shared" si="6"/>
        <v>0.69910846953937589</v>
      </c>
      <c r="G45" s="376">
        <f t="shared" si="7"/>
        <v>6730</v>
      </c>
      <c r="I45" s="674"/>
    </row>
    <row r="46" spans="1:9" s="358" customFormat="1">
      <c r="A46" s="4166"/>
      <c r="B46" s="373" t="s">
        <v>190</v>
      </c>
      <c r="C46" s="376">
        <v>1048</v>
      </c>
      <c r="D46" s="2603">
        <f t="shared" si="5"/>
        <v>0.13603322949117341</v>
      </c>
      <c r="E46" s="376">
        <v>6656</v>
      </c>
      <c r="F46" s="2603">
        <f t="shared" si="6"/>
        <v>0.86396677050882653</v>
      </c>
      <c r="G46" s="376">
        <f t="shared" si="7"/>
        <v>7704</v>
      </c>
      <c r="I46" s="674"/>
    </row>
    <row r="47" spans="1:9" s="358" customFormat="1">
      <c r="A47" s="4166"/>
      <c r="B47" s="373" t="s">
        <v>191</v>
      </c>
      <c r="C47" s="376">
        <v>584</v>
      </c>
      <c r="D47" s="2603">
        <f t="shared" si="5"/>
        <v>0.11245907953013672</v>
      </c>
      <c r="E47" s="376">
        <v>4609</v>
      </c>
      <c r="F47" s="2603">
        <f t="shared" si="6"/>
        <v>0.88754092046986333</v>
      </c>
      <c r="G47" s="376">
        <f t="shared" si="7"/>
        <v>5193</v>
      </c>
      <c r="I47" s="674"/>
    </row>
    <row r="48" spans="1:9" s="358" customFormat="1">
      <c r="A48" s="4166"/>
      <c r="B48" s="373" t="s">
        <v>192</v>
      </c>
      <c r="C48" s="376">
        <v>1167</v>
      </c>
      <c r="D48" s="2603">
        <f t="shared" si="5"/>
        <v>0.14731128502903307</v>
      </c>
      <c r="E48" s="376">
        <v>6755</v>
      </c>
      <c r="F48" s="2603">
        <f t="shared" si="6"/>
        <v>0.85268871497096688</v>
      </c>
      <c r="G48" s="376">
        <f t="shared" si="7"/>
        <v>7922</v>
      </c>
      <c r="I48" s="674"/>
    </row>
    <row r="49" spans="1:9" s="358" customFormat="1">
      <c r="A49" s="4166"/>
      <c r="B49" s="373" t="s">
        <v>193</v>
      </c>
      <c r="C49" s="376">
        <v>462</v>
      </c>
      <c r="D49" s="2603">
        <f t="shared" si="5"/>
        <v>9.1612135633551459E-2</v>
      </c>
      <c r="E49" s="376">
        <v>4581</v>
      </c>
      <c r="F49" s="2603">
        <f t="shared" si="6"/>
        <v>0.90838786436644858</v>
      </c>
      <c r="G49" s="376">
        <f t="shared" si="7"/>
        <v>5043</v>
      </c>
      <c r="I49" s="674"/>
    </row>
    <row r="50" spans="1:9" s="358" customFormat="1">
      <c r="A50" s="4166"/>
      <c r="B50" s="373" t="s">
        <v>194</v>
      </c>
      <c r="C50" s="376">
        <v>2134</v>
      </c>
      <c r="D50" s="2603">
        <f t="shared" si="5"/>
        <v>0.73943173943173945</v>
      </c>
      <c r="E50" s="376">
        <v>752</v>
      </c>
      <c r="F50" s="2603">
        <f t="shared" si="6"/>
        <v>0.26056826056826055</v>
      </c>
      <c r="G50" s="376">
        <f t="shared" si="7"/>
        <v>2886</v>
      </c>
      <c r="I50" s="674"/>
    </row>
    <row r="51" spans="1:9" s="358" customFormat="1">
      <c r="A51" s="4166"/>
      <c r="B51" s="373" t="s">
        <v>195</v>
      </c>
      <c r="C51" s="376">
        <v>1150</v>
      </c>
      <c r="D51" s="2603">
        <f t="shared" si="5"/>
        <v>0.1873879745804139</v>
      </c>
      <c r="E51" s="376">
        <v>4987</v>
      </c>
      <c r="F51" s="2603">
        <f t="shared" si="6"/>
        <v>0.8126120254195861</v>
      </c>
      <c r="G51" s="376">
        <f t="shared" si="7"/>
        <v>6137</v>
      </c>
      <c r="I51" s="674"/>
    </row>
    <row r="52" spans="1:9" s="358" customFormat="1">
      <c r="A52" s="4166"/>
      <c r="B52" s="373" t="s">
        <v>196</v>
      </c>
      <c r="C52" s="376">
        <v>211</v>
      </c>
      <c r="D52" s="2603">
        <f t="shared" si="5"/>
        <v>3.6791630340017437E-2</v>
      </c>
      <c r="E52" s="376">
        <v>5524</v>
      </c>
      <c r="F52" s="2603">
        <f t="shared" si="6"/>
        <v>0.96320836965998258</v>
      </c>
      <c r="G52" s="376">
        <f t="shared" si="7"/>
        <v>5735</v>
      </c>
      <c r="I52" s="674"/>
    </row>
    <row r="53" spans="1:9" s="358" customFormat="1">
      <c r="A53" s="4166"/>
      <c r="B53" s="373" t="s">
        <v>197</v>
      </c>
      <c r="C53" s="376">
        <v>1489</v>
      </c>
      <c r="D53" s="2603">
        <f t="shared" si="5"/>
        <v>0.23053104195695928</v>
      </c>
      <c r="E53" s="376">
        <v>4970</v>
      </c>
      <c r="F53" s="2603">
        <f t="shared" si="6"/>
        <v>0.76946895804304072</v>
      </c>
      <c r="G53" s="376">
        <f t="shared" si="7"/>
        <v>6459</v>
      </c>
      <c r="I53" s="674"/>
    </row>
    <row r="54" spans="1:9" s="358" customFormat="1">
      <c r="A54" s="4166"/>
      <c r="B54" s="373" t="s">
        <v>198</v>
      </c>
      <c r="C54" s="376">
        <v>316</v>
      </c>
      <c r="D54" s="2603">
        <f t="shared" si="5"/>
        <v>0.22051639916259597</v>
      </c>
      <c r="E54" s="376">
        <v>1117</v>
      </c>
      <c r="F54" s="2603">
        <f t="shared" si="6"/>
        <v>0.77948360083740409</v>
      </c>
      <c r="G54" s="376">
        <f t="shared" si="7"/>
        <v>1433</v>
      </c>
      <c r="I54" s="674"/>
    </row>
    <row r="55" spans="1:9" s="358" customFormat="1">
      <c r="A55" s="4166"/>
      <c r="B55" s="373" t="s">
        <v>199</v>
      </c>
      <c r="C55" s="376">
        <v>3736</v>
      </c>
      <c r="D55" s="2603">
        <f t="shared" si="5"/>
        <v>0.59358118843342866</v>
      </c>
      <c r="E55" s="376">
        <v>2558</v>
      </c>
      <c r="F55" s="2603">
        <f t="shared" si="6"/>
        <v>0.40641881156657134</v>
      </c>
      <c r="G55" s="376">
        <f t="shared" si="7"/>
        <v>6294</v>
      </c>
      <c r="I55" s="674"/>
    </row>
    <row r="56" spans="1:9" s="358" customFormat="1" ht="14.5" thickBot="1">
      <c r="A56" s="4166"/>
      <c r="B56" s="373" t="s">
        <v>200</v>
      </c>
      <c r="C56" s="379">
        <v>972</v>
      </c>
      <c r="D56" s="2607">
        <f t="shared" si="5"/>
        <v>0.10447119518486672</v>
      </c>
      <c r="E56" s="379">
        <v>8332</v>
      </c>
      <c r="F56" s="2607">
        <f t="shared" si="6"/>
        <v>0.89552880481513331</v>
      </c>
      <c r="G56" s="379">
        <f t="shared" si="7"/>
        <v>9304</v>
      </c>
      <c r="I56" s="674"/>
    </row>
    <row r="57" spans="1:9" s="358" customFormat="1" ht="14.5" thickBot="1">
      <c r="A57" s="4167"/>
      <c r="B57" s="368" t="s">
        <v>1596</v>
      </c>
      <c r="C57" s="387">
        <f>SUM(C35:C56)</f>
        <v>25108</v>
      </c>
      <c r="D57" s="2608">
        <f t="shared" si="5"/>
        <v>0.20871675935393236</v>
      </c>
      <c r="E57" s="389">
        <f>SUM(E35:E56)</f>
        <v>95189</v>
      </c>
      <c r="F57" s="2608">
        <f t="shared" si="6"/>
        <v>0.7912832406460677</v>
      </c>
      <c r="G57" s="389">
        <f>SUM(G35:G56)</f>
        <v>120297</v>
      </c>
      <c r="I57" s="674"/>
    </row>
    <row r="58" spans="1:9" s="358" customFormat="1">
      <c r="D58" s="2609"/>
      <c r="F58" s="2609"/>
      <c r="I58" s="674"/>
    </row>
    <row r="59" spans="1:9" s="358" customFormat="1">
      <c r="A59" s="390" t="s">
        <v>9</v>
      </c>
      <c r="B59" s="390"/>
      <c r="C59" s="391">
        <f>C15+C20+C23+C30+C33+C57</f>
        <v>44591</v>
      </c>
      <c r="D59" s="2610">
        <f t="shared" si="5"/>
        <v>0.24875735683802405</v>
      </c>
      <c r="E59" s="391">
        <f>E15+E20+E23+E30+E33+E57</f>
        <v>134664</v>
      </c>
      <c r="F59" s="2610">
        <f t="shared" si="6"/>
        <v>0.75124264316197598</v>
      </c>
      <c r="G59" s="391">
        <f>G57+G33+G30+G23+G20+G15</f>
        <v>179255</v>
      </c>
      <c r="I59" s="674"/>
    </row>
    <row r="60" spans="1:9" s="358" customFormat="1">
      <c r="A60" s="4188" t="s">
        <v>1601</v>
      </c>
      <c r="B60" s="4189"/>
      <c r="C60" s="4189"/>
      <c r="D60" s="4189"/>
      <c r="E60" s="4189"/>
      <c r="F60" s="4189"/>
      <c r="G60" s="4190"/>
      <c r="I60" s="674"/>
    </row>
    <row r="61" spans="1:9" s="358" customFormat="1">
      <c r="A61" s="4191" t="s">
        <v>201</v>
      </c>
      <c r="B61" s="4192"/>
      <c r="C61" s="4192"/>
      <c r="D61" s="4192"/>
      <c r="E61" s="4192"/>
      <c r="F61" s="4192"/>
      <c r="G61" s="4193"/>
      <c r="I61" s="674"/>
    </row>
    <row r="62" spans="1:9" s="358" customFormat="1">
      <c r="A62" s="393"/>
      <c r="C62" s="360"/>
      <c r="E62" s="360"/>
      <c r="G62" s="360"/>
      <c r="I62" s="674"/>
    </row>
    <row r="63" spans="1:9" s="358" customFormat="1" ht="29.5" customHeight="1">
      <c r="A63" s="4194" t="s">
        <v>1602</v>
      </c>
      <c r="B63" s="4194"/>
      <c r="C63" s="4194"/>
      <c r="D63" s="4194"/>
      <c r="E63" s="4194"/>
      <c r="F63" s="4194"/>
      <c r="G63" s="4194"/>
      <c r="I63" s="674"/>
    </row>
    <row r="66" spans="1:9" s="358" customFormat="1">
      <c r="A66" s="4199" t="s">
        <v>1603</v>
      </c>
      <c r="B66" s="4199"/>
      <c r="C66" s="4199"/>
      <c r="D66" s="4199"/>
      <c r="E66" s="4199"/>
      <c r="F66" s="4199"/>
      <c r="G66" s="4199"/>
      <c r="I66" s="674"/>
    </row>
    <row r="67" spans="1:9" s="358" customFormat="1">
      <c r="A67" s="359"/>
      <c r="C67" s="360"/>
      <c r="E67" s="360"/>
      <c r="G67" s="360"/>
      <c r="I67" s="674"/>
    </row>
    <row r="68" spans="1:9" s="358" customFormat="1" ht="17.5">
      <c r="A68" s="4200" t="s">
        <v>122</v>
      </c>
      <c r="B68" s="4202" t="s">
        <v>38</v>
      </c>
      <c r="C68" s="4204" t="s">
        <v>141</v>
      </c>
      <c r="D68" s="4205"/>
      <c r="E68" s="4204" t="s">
        <v>142</v>
      </c>
      <c r="F68" s="4205"/>
      <c r="G68" s="4206" t="s">
        <v>9</v>
      </c>
      <c r="I68" s="495"/>
    </row>
    <row r="69" spans="1:9" s="358" customFormat="1" ht="17.5">
      <c r="A69" s="4201"/>
      <c r="B69" s="4203"/>
      <c r="C69" s="394" t="s">
        <v>6</v>
      </c>
      <c r="D69" s="395" t="s">
        <v>14</v>
      </c>
      <c r="E69" s="394" t="s">
        <v>6</v>
      </c>
      <c r="F69" s="395" t="s">
        <v>14</v>
      </c>
      <c r="G69" s="4207"/>
      <c r="I69" s="495"/>
    </row>
    <row r="70" spans="1:9" s="358" customFormat="1">
      <c r="A70" s="4196" t="s">
        <v>126</v>
      </c>
      <c r="B70" s="363" t="s">
        <v>157</v>
      </c>
      <c r="C70" s="364">
        <v>1831</v>
      </c>
      <c r="D70" s="365">
        <f t="shared" ref="D70:D80" si="8">C70/G70</f>
        <v>0.42130694891854581</v>
      </c>
      <c r="E70" s="364">
        <v>2515</v>
      </c>
      <c r="F70" s="365">
        <f t="shared" ref="F70:F80" si="9">E70/G70</f>
        <v>0.57869305108145419</v>
      </c>
      <c r="G70" s="364">
        <f t="shared" ref="G70:G79" si="10">C70+E70</f>
        <v>4346</v>
      </c>
      <c r="I70" s="674"/>
    </row>
    <row r="71" spans="1:9" s="358" customFormat="1">
      <c r="A71" s="4196"/>
      <c r="B71" s="363" t="s">
        <v>158</v>
      </c>
      <c r="C71" s="364">
        <v>1083</v>
      </c>
      <c r="D71" s="365">
        <f t="shared" si="8"/>
        <v>0.45124999999999998</v>
      </c>
      <c r="E71" s="364">
        <v>1317</v>
      </c>
      <c r="F71" s="365">
        <f t="shared" si="9"/>
        <v>0.54874999999999996</v>
      </c>
      <c r="G71" s="364">
        <f t="shared" si="10"/>
        <v>2400</v>
      </c>
      <c r="I71" s="674"/>
    </row>
    <row r="72" spans="1:9" s="358" customFormat="1">
      <c r="A72" s="4196"/>
      <c r="B72" s="363" t="s">
        <v>1594</v>
      </c>
      <c r="C72" s="364">
        <v>366</v>
      </c>
      <c r="D72" s="365">
        <f t="shared" si="8"/>
        <v>0.4008762322015334</v>
      </c>
      <c r="E72" s="364">
        <v>547</v>
      </c>
      <c r="F72" s="365">
        <f t="shared" si="9"/>
        <v>0.59912376779846654</v>
      </c>
      <c r="G72" s="364">
        <f t="shared" si="10"/>
        <v>913</v>
      </c>
      <c r="I72" s="674"/>
    </row>
    <row r="73" spans="1:9" s="358" customFormat="1">
      <c r="A73" s="4196"/>
      <c r="B73" s="363" t="s">
        <v>160</v>
      </c>
      <c r="C73" s="364">
        <v>1719</v>
      </c>
      <c r="D73" s="365">
        <f t="shared" si="8"/>
        <v>0.46547522339561331</v>
      </c>
      <c r="E73" s="364">
        <v>1974</v>
      </c>
      <c r="F73" s="365">
        <f t="shared" si="9"/>
        <v>0.53452477660438669</v>
      </c>
      <c r="G73" s="364">
        <f t="shared" si="10"/>
        <v>3693</v>
      </c>
      <c r="I73" s="674"/>
    </row>
    <row r="74" spans="1:9" s="358" customFormat="1">
      <c r="A74" s="4196"/>
      <c r="B74" s="363" t="s">
        <v>161</v>
      </c>
      <c r="C74" s="364">
        <v>1322</v>
      </c>
      <c r="D74" s="365">
        <f t="shared" si="8"/>
        <v>0.27919746568109821</v>
      </c>
      <c r="E74" s="364">
        <v>3413</v>
      </c>
      <c r="F74" s="365">
        <f t="shared" si="9"/>
        <v>0.72080253431890184</v>
      </c>
      <c r="G74" s="364">
        <f t="shared" si="10"/>
        <v>4735</v>
      </c>
      <c r="I74" s="674"/>
    </row>
    <row r="75" spans="1:9" s="358" customFormat="1">
      <c r="A75" s="4196"/>
      <c r="B75" s="363" t="s">
        <v>162</v>
      </c>
      <c r="C75" s="364">
        <v>320</v>
      </c>
      <c r="D75" s="365">
        <f t="shared" si="8"/>
        <v>0.41994750656167978</v>
      </c>
      <c r="E75" s="364">
        <v>442</v>
      </c>
      <c r="F75" s="365">
        <f t="shared" si="9"/>
        <v>0.58005249343832022</v>
      </c>
      <c r="G75" s="364">
        <f t="shared" si="10"/>
        <v>762</v>
      </c>
      <c r="I75" s="674"/>
    </row>
    <row r="76" spans="1:9" s="358" customFormat="1">
      <c r="A76" s="4196"/>
      <c r="B76" s="363" t="s">
        <v>163</v>
      </c>
      <c r="C76" s="364">
        <v>1297</v>
      </c>
      <c r="D76" s="365">
        <f t="shared" si="8"/>
        <v>0.38418246445497628</v>
      </c>
      <c r="E76" s="364">
        <v>2079</v>
      </c>
      <c r="F76" s="365">
        <f t="shared" si="9"/>
        <v>0.61581753554502372</v>
      </c>
      <c r="G76" s="364">
        <f t="shared" si="10"/>
        <v>3376</v>
      </c>
      <c r="I76" s="674"/>
    </row>
    <row r="77" spans="1:9" s="358" customFormat="1">
      <c r="A77" s="4196"/>
      <c r="B77" s="363" t="s">
        <v>1595</v>
      </c>
      <c r="C77" s="364">
        <v>66</v>
      </c>
      <c r="D77" s="365">
        <f t="shared" si="8"/>
        <v>0.24719101123595505</v>
      </c>
      <c r="E77" s="364">
        <v>201</v>
      </c>
      <c r="F77" s="365">
        <f t="shared" si="9"/>
        <v>0.7528089887640449</v>
      </c>
      <c r="G77" s="364">
        <f t="shared" si="10"/>
        <v>267</v>
      </c>
      <c r="I77" s="674"/>
    </row>
    <row r="78" spans="1:9" s="358" customFormat="1">
      <c r="A78" s="4196"/>
      <c r="B78" s="363" t="s">
        <v>164</v>
      </c>
      <c r="C78" s="364">
        <v>941</v>
      </c>
      <c r="D78" s="365">
        <f t="shared" si="8"/>
        <v>0.39224676948728637</v>
      </c>
      <c r="E78" s="364">
        <v>1458</v>
      </c>
      <c r="F78" s="365">
        <f t="shared" si="9"/>
        <v>0.60775323051271368</v>
      </c>
      <c r="G78" s="364">
        <f t="shared" si="10"/>
        <v>2399</v>
      </c>
      <c r="I78" s="674"/>
    </row>
    <row r="79" spans="1:9" s="358" customFormat="1" ht="14.5" thickBot="1">
      <c r="A79" s="4196"/>
      <c r="B79" s="363" t="s">
        <v>165</v>
      </c>
      <c r="C79" s="366">
        <v>1515</v>
      </c>
      <c r="D79" s="367">
        <f t="shared" si="8"/>
        <v>0.38876058506543493</v>
      </c>
      <c r="E79" s="366">
        <v>2382</v>
      </c>
      <c r="F79" s="367">
        <f t="shared" si="9"/>
        <v>0.61123941493456502</v>
      </c>
      <c r="G79" s="366">
        <f t="shared" si="10"/>
        <v>3897</v>
      </c>
      <c r="I79" s="674"/>
    </row>
    <row r="80" spans="1:9" s="358" customFormat="1">
      <c r="A80" s="4197"/>
      <c r="B80" s="368" t="s">
        <v>1596</v>
      </c>
      <c r="C80" s="369">
        <f>SUM(C70:C79)</f>
        <v>10460</v>
      </c>
      <c r="D80" s="365">
        <f t="shared" si="8"/>
        <v>0.39047334627445124</v>
      </c>
      <c r="E80" s="370">
        <f>SUM(E70:E79)</f>
        <v>16328</v>
      </c>
      <c r="F80" s="365">
        <f t="shared" si="9"/>
        <v>0.60952665372554871</v>
      </c>
      <c r="G80" s="370">
        <f>SUM(G70:G79)</f>
        <v>26788</v>
      </c>
      <c r="I80" s="674"/>
    </row>
    <row r="81" spans="1:9" s="358" customFormat="1">
      <c r="A81" s="371"/>
      <c r="B81" s="372"/>
      <c r="C81" s="364"/>
      <c r="D81" s="372"/>
      <c r="E81" s="364"/>
      <c r="F81" s="372"/>
      <c r="G81" s="364"/>
      <c r="I81" s="674"/>
    </row>
    <row r="82" spans="1:9" s="358" customFormat="1">
      <c r="A82" s="4165" t="s">
        <v>144</v>
      </c>
      <c r="B82" s="373" t="s">
        <v>167</v>
      </c>
      <c r="C82" s="376">
        <v>1011</v>
      </c>
      <c r="D82" s="375">
        <f>C82/G82</f>
        <v>0.30017814726840852</v>
      </c>
      <c r="E82" s="376">
        <v>2357</v>
      </c>
      <c r="F82" s="375">
        <f>E82/G82</f>
        <v>0.69982185273159148</v>
      </c>
      <c r="G82" s="376">
        <f>C82+E82</f>
        <v>3368</v>
      </c>
      <c r="I82" s="674"/>
    </row>
    <row r="83" spans="1:9" s="358" customFormat="1">
      <c r="A83" s="4166"/>
      <c r="B83" s="373" t="s">
        <v>1597</v>
      </c>
      <c r="C83" s="376">
        <v>1060</v>
      </c>
      <c r="D83" s="375">
        <f>C83/G83</f>
        <v>0.26250619118375434</v>
      </c>
      <c r="E83" s="376">
        <v>2978</v>
      </c>
      <c r="F83" s="375">
        <f>E83/G83</f>
        <v>0.73749380881624571</v>
      </c>
      <c r="G83" s="376">
        <f>C83+E83</f>
        <v>4038</v>
      </c>
      <c r="I83" s="674"/>
    </row>
    <row r="84" spans="1:9" s="358" customFormat="1" ht="14.5" thickBot="1">
      <c r="A84" s="4166"/>
      <c r="B84" s="373" t="s">
        <v>1598</v>
      </c>
      <c r="C84" s="379">
        <v>932</v>
      </c>
      <c r="D84" s="378">
        <f>C84/G84</f>
        <v>0.39778062313273582</v>
      </c>
      <c r="E84" s="379">
        <v>1411</v>
      </c>
      <c r="F84" s="378">
        <f>E84/G84</f>
        <v>0.60221937686726423</v>
      </c>
      <c r="G84" s="379">
        <f>C84+E84</f>
        <v>2343</v>
      </c>
      <c r="I84" s="674"/>
    </row>
    <row r="85" spans="1:9" s="358" customFormat="1">
      <c r="A85" s="4167"/>
      <c r="B85" s="368" t="s">
        <v>1596</v>
      </c>
      <c r="C85" s="380">
        <f>SUM(C82:C84)</f>
        <v>3003</v>
      </c>
      <c r="D85" s="381">
        <f>C85/G85</f>
        <v>0.30803159298389576</v>
      </c>
      <c r="E85" s="382">
        <f>SUM(E82:E84)</f>
        <v>6746</v>
      </c>
      <c r="F85" s="381">
        <f>E85/G85</f>
        <v>0.69196840701610418</v>
      </c>
      <c r="G85" s="382">
        <f>SUM(G82:G84)</f>
        <v>9749</v>
      </c>
      <c r="I85" s="674"/>
    </row>
    <row r="86" spans="1:9" s="358" customFormat="1">
      <c r="A86" s="371"/>
      <c r="B86" s="372"/>
      <c r="C86" s="364"/>
      <c r="D86" s="372"/>
      <c r="E86" s="364"/>
      <c r="F86" s="372"/>
      <c r="G86" s="364"/>
      <c r="I86" s="674"/>
    </row>
    <row r="87" spans="1:9" s="358" customFormat="1" ht="14.5" thickBot="1">
      <c r="A87" s="4198" t="s">
        <v>1599</v>
      </c>
      <c r="B87" s="363" t="s">
        <v>171</v>
      </c>
      <c r="C87" s="366">
        <v>101</v>
      </c>
      <c r="D87" s="383">
        <f>C87/G87</f>
        <v>0.17971530249110321</v>
      </c>
      <c r="E87" s="366">
        <v>461</v>
      </c>
      <c r="F87" s="383">
        <f>E87/G87</f>
        <v>0.82028469750889677</v>
      </c>
      <c r="G87" s="366">
        <f>C87+E87</f>
        <v>562</v>
      </c>
      <c r="I87" s="674"/>
    </row>
    <row r="88" spans="1:9" s="358" customFormat="1">
      <c r="A88" s="4197"/>
      <c r="B88" s="368" t="s">
        <v>1596</v>
      </c>
      <c r="C88" s="369">
        <f>SUM(C87)</f>
        <v>101</v>
      </c>
      <c r="D88" s="365">
        <f>C88/G88</f>
        <v>0.17971530249110321</v>
      </c>
      <c r="E88" s="370">
        <f>SUM(E87)</f>
        <v>461</v>
      </c>
      <c r="F88" s="365">
        <f>E88/G88</f>
        <v>0.82028469750889677</v>
      </c>
      <c r="G88" s="370">
        <f>SUM(G87)</f>
        <v>562</v>
      </c>
      <c r="I88" s="674"/>
    </row>
    <row r="89" spans="1:9" s="358" customFormat="1">
      <c r="A89" s="371"/>
      <c r="B89" s="372"/>
      <c r="C89" s="364"/>
      <c r="D89" s="372"/>
      <c r="E89" s="364"/>
      <c r="F89" s="372"/>
      <c r="G89" s="364"/>
      <c r="I89" s="674"/>
    </row>
    <row r="90" spans="1:9" s="358" customFormat="1">
      <c r="A90" s="4165" t="s">
        <v>114</v>
      </c>
      <c r="B90" s="373" t="s">
        <v>172</v>
      </c>
      <c r="C90" s="376">
        <v>1498</v>
      </c>
      <c r="D90" s="375">
        <f t="shared" ref="D90:D95" si="11">C90/G90</f>
        <v>0.33952855847688124</v>
      </c>
      <c r="E90" s="376">
        <v>2914</v>
      </c>
      <c r="F90" s="375">
        <f t="shared" ref="F90:F95" si="12">E90/G90</f>
        <v>0.66047144152311876</v>
      </c>
      <c r="G90" s="376">
        <f>C90+E90</f>
        <v>4412</v>
      </c>
      <c r="I90" s="674"/>
    </row>
    <row r="91" spans="1:9" s="358" customFormat="1">
      <c r="A91" s="4166"/>
      <c r="B91" s="373" t="s">
        <v>173</v>
      </c>
      <c r="C91" s="376">
        <v>264</v>
      </c>
      <c r="D91" s="375">
        <f t="shared" si="11"/>
        <v>0.75862068965517238</v>
      </c>
      <c r="E91" s="376">
        <v>84</v>
      </c>
      <c r="F91" s="375">
        <f t="shared" si="12"/>
        <v>0.2413793103448276</v>
      </c>
      <c r="G91" s="376">
        <f>C91+E91</f>
        <v>348</v>
      </c>
      <c r="I91" s="674"/>
    </row>
    <row r="92" spans="1:9" s="358" customFormat="1">
      <c r="A92" s="4166"/>
      <c r="B92" s="373" t="s">
        <v>174</v>
      </c>
      <c r="C92" s="376">
        <v>1481</v>
      </c>
      <c r="D92" s="375">
        <f t="shared" si="11"/>
        <v>0.3487167412291029</v>
      </c>
      <c r="E92" s="376">
        <v>2766</v>
      </c>
      <c r="F92" s="375">
        <f t="shared" si="12"/>
        <v>0.6512832587708971</v>
      </c>
      <c r="G92" s="376">
        <f>C92+E92</f>
        <v>4247</v>
      </c>
      <c r="I92" s="674"/>
    </row>
    <row r="93" spans="1:9" s="358" customFormat="1">
      <c r="A93" s="4166"/>
      <c r="B93" s="373" t="s">
        <v>175</v>
      </c>
      <c r="C93" s="376">
        <v>627</v>
      </c>
      <c r="D93" s="375">
        <f t="shared" si="11"/>
        <v>0.19735599622285174</v>
      </c>
      <c r="E93" s="376">
        <v>2550</v>
      </c>
      <c r="F93" s="375">
        <f t="shared" si="12"/>
        <v>0.80264400377714828</v>
      </c>
      <c r="G93" s="376">
        <f>C93+E93</f>
        <v>3177</v>
      </c>
      <c r="I93" s="674"/>
    </row>
    <row r="94" spans="1:9" s="358" customFormat="1" ht="14.5" thickBot="1">
      <c r="A94" s="4166"/>
      <c r="B94" s="373" t="s">
        <v>176</v>
      </c>
      <c r="C94" s="379">
        <v>1227</v>
      </c>
      <c r="D94" s="384">
        <f t="shared" si="11"/>
        <v>0.15590851334180433</v>
      </c>
      <c r="E94" s="379">
        <v>6643</v>
      </c>
      <c r="F94" s="384">
        <f t="shared" si="12"/>
        <v>0.84409148665819567</v>
      </c>
      <c r="G94" s="379">
        <f>C94+E94</f>
        <v>7870</v>
      </c>
      <c r="I94" s="674"/>
    </row>
    <row r="95" spans="1:9" s="358" customFormat="1">
      <c r="A95" s="4167"/>
      <c r="B95" s="368" t="s">
        <v>1596</v>
      </c>
      <c r="C95" s="380">
        <f>SUM(C90:C94)</f>
        <v>5097</v>
      </c>
      <c r="D95" s="381">
        <f t="shared" si="11"/>
        <v>0.25416375785379475</v>
      </c>
      <c r="E95" s="382">
        <f>SUM(E90:E94)</f>
        <v>14957</v>
      </c>
      <c r="F95" s="381">
        <f t="shared" si="12"/>
        <v>0.74583624214620525</v>
      </c>
      <c r="G95" s="382">
        <f>SUM(G90:G94)</f>
        <v>20054</v>
      </c>
      <c r="I95" s="674"/>
    </row>
    <row r="96" spans="1:9" s="358" customFormat="1">
      <c r="A96" s="371"/>
      <c r="B96" s="372"/>
      <c r="C96" s="364"/>
      <c r="D96" s="372"/>
      <c r="E96" s="364"/>
      <c r="F96" s="372"/>
      <c r="G96" s="364" t="s">
        <v>3</v>
      </c>
      <c r="I96" s="674"/>
    </row>
    <row r="97" spans="1:9" s="358" customFormat="1" ht="14.5" thickBot="1">
      <c r="A97" s="4198" t="s">
        <v>177</v>
      </c>
      <c r="B97" s="363" t="s">
        <v>1600</v>
      </c>
      <c r="C97" s="366">
        <v>971</v>
      </c>
      <c r="D97" s="383">
        <f>C97/G97</f>
        <v>0.79265306122448975</v>
      </c>
      <c r="E97" s="366">
        <v>254</v>
      </c>
      <c r="F97" s="383">
        <f>E97/G97</f>
        <v>0.20734693877551019</v>
      </c>
      <c r="G97" s="366">
        <f>C97+E97</f>
        <v>1225</v>
      </c>
      <c r="I97" s="674"/>
    </row>
    <row r="98" spans="1:9" s="358" customFormat="1">
      <c r="A98" s="4197"/>
      <c r="B98" s="368" t="s">
        <v>1596</v>
      </c>
      <c r="C98" s="369">
        <f>SUM(C97)</f>
        <v>971</v>
      </c>
      <c r="D98" s="365">
        <f>C98/G98</f>
        <v>0.79265306122448975</v>
      </c>
      <c r="E98" s="370">
        <f>SUM(E97)</f>
        <v>254</v>
      </c>
      <c r="F98" s="365">
        <f>E98/G98</f>
        <v>0.20734693877551019</v>
      </c>
      <c r="G98" s="370">
        <f>C98+E98</f>
        <v>1225</v>
      </c>
      <c r="I98" s="674"/>
    </row>
    <row r="99" spans="1:9" s="358" customFormat="1">
      <c r="A99" s="371"/>
      <c r="B99" s="372"/>
      <c r="C99" s="385"/>
      <c r="D99" s="365"/>
      <c r="E99" s="370"/>
      <c r="F99" s="365"/>
      <c r="G99" s="370"/>
      <c r="I99" s="674"/>
    </row>
    <row r="100" spans="1:9" s="358" customFormat="1">
      <c r="A100" s="4165" t="s">
        <v>147</v>
      </c>
      <c r="B100" s="373" t="s">
        <v>179</v>
      </c>
      <c r="C100" s="376">
        <v>659</v>
      </c>
      <c r="D100" s="375">
        <f t="shared" ref="D100:D124" si="13">C100/G100</f>
        <v>0.16854219948849106</v>
      </c>
      <c r="E100" s="376">
        <v>3251</v>
      </c>
      <c r="F100" s="375">
        <f t="shared" ref="F100:F124" si="14">E100/G100</f>
        <v>0.83145780051150897</v>
      </c>
      <c r="G100" s="376">
        <f t="shared" ref="G100:G121" si="15">C100+E100</f>
        <v>3910</v>
      </c>
      <c r="I100" s="674"/>
    </row>
    <row r="101" spans="1:9" s="358" customFormat="1">
      <c r="A101" s="4166"/>
      <c r="B101" s="373" t="s">
        <v>180</v>
      </c>
      <c r="C101" s="376">
        <v>1880</v>
      </c>
      <c r="D101" s="375">
        <f t="shared" si="13"/>
        <v>0.17352778290566734</v>
      </c>
      <c r="E101" s="376">
        <v>8954</v>
      </c>
      <c r="F101" s="375">
        <f t="shared" si="14"/>
        <v>0.82647221709433261</v>
      </c>
      <c r="G101" s="376">
        <f t="shared" si="15"/>
        <v>10834</v>
      </c>
      <c r="I101" s="674"/>
    </row>
    <row r="102" spans="1:9" s="358" customFormat="1">
      <c r="A102" s="4166"/>
      <c r="B102" s="373" t="s">
        <v>181</v>
      </c>
      <c r="C102" s="376">
        <v>2290</v>
      </c>
      <c r="D102" s="375">
        <f t="shared" si="13"/>
        <v>0.4688779688779689</v>
      </c>
      <c r="E102" s="376">
        <v>2594</v>
      </c>
      <c r="F102" s="375">
        <f t="shared" si="14"/>
        <v>0.53112203112203116</v>
      </c>
      <c r="G102" s="376">
        <f t="shared" si="15"/>
        <v>4884</v>
      </c>
      <c r="I102" s="674"/>
    </row>
    <row r="103" spans="1:9" s="358" customFormat="1">
      <c r="A103" s="4166"/>
      <c r="B103" s="373" t="s">
        <v>182</v>
      </c>
      <c r="C103" s="376">
        <v>730</v>
      </c>
      <c r="D103" s="375">
        <f t="shared" si="13"/>
        <v>9.8144662543694541E-2</v>
      </c>
      <c r="E103" s="376">
        <v>6708</v>
      </c>
      <c r="F103" s="375">
        <f t="shared" si="14"/>
        <v>0.90185533745630542</v>
      </c>
      <c r="G103" s="376">
        <f t="shared" si="15"/>
        <v>7438</v>
      </c>
      <c r="I103" s="674"/>
    </row>
    <row r="104" spans="1:9" s="358" customFormat="1">
      <c r="A104" s="4166"/>
      <c r="B104" s="373" t="s">
        <v>183</v>
      </c>
      <c r="C104" s="376">
        <v>1203</v>
      </c>
      <c r="D104" s="375">
        <f t="shared" si="13"/>
        <v>0.35476260690061928</v>
      </c>
      <c r="E104" s="376">
        <v>2188</v>
      </c>
      <c r="F104" s="375">
        <f t="shared" si="14"/>
        <v>0.64523739309938066</v>
      </c>
      <c r="G104" s="376">
        <f t="shared" si="15"/>
        <v>3391</v>
      </c>
      <c r="I104" s="674"/>
    </row>
    <row r="105" spans="1:9" s="358" customFormat="1">
      <c r="A105" s="4166"/>
      <c r="B105" s="373" t="s">
        <v>184</v>
      </c>
      <c r="C105" s="376">
        <v>1306</v>
      </c>
      <c r="D105" s="375">
        <f t="shared" si="13"/>
        <v>0.49357520786092213</v>
      </c>
      <c r="E105" s="376">
        <v>1340</v>
      </c>
      <c r="F105" s="375">
        <f t="shared" si="14"/>
        <v>0.50642479213907787</v>
      </c>
      <c r="G105" s="376">
        <f t="shared" si="15"/>
        <v>2646</v>
      </c>
      <c r="I105" s="674"/>
    </row>
    <row r="106" spans="1:9" s="358" customFormat="1">
      <c r="A106" s="4166"/>
      <c r="B106" s="373" t="s">
        <v>185</v>
      </c>
      <c r="C106" s="376">
        <v>550</v>
      </c>
      <c r="D106" s="375">
        <f t="shared" si="13"/>
        <v>0.13398294762484775</v>
      </c>
      <c r="E106" s="376">
        <v>3555</v>
      </c>
      <c r="F106" s="375">
        <f t="shared" si="14"/>
        <v>0.86601705237515225</v>
      </c>
      <c r="G106" s="376">
        <f t="shared" si="15"/>
        <v>4105</v>
      </c>
      <c r="I106" s="674"/>
    </row>
    <row r="107" spans="1:9" s="358" customFormat="1">
      <c r="A107" s="4166"/>
      <c r="B107" s="373" t="s">
        <v>186</v>
      </c>
      <c r="C107" s="376">
        <v>414</v>
      </c>
      <c r="D107" s="375">
        <f t="shared" si="13"/>
        <v>0.10917721518987342</v>
      </c>
      <c r="E107" s="376">
        <v>3378</v>
      </c>
      <c r="F107" s="375">
        <f t="shared" si="14"/>
        <v>0.89082278481012656</v>
      </c>
      <c r="G107" s="376">
        <f t="shared" si="15"/>
        <v>3792</v>
      </c>
      <c r="I107" s="674"/>
    </row>
    <row r="108" spans="1:9" s="358" customFormat="1">
      <c r="A108" s="4166"/>
      <c r="B108" s="373" t="s">
        <v>187</v>
      </c>
      <c r="C108" s="376">
        <v>683</v>
      </c>
      <c r="D108" s="375">
        <f t="shared" si="13"/>
        <v>0.16699266503667481</v>
      </c>
      <c r="E108" s="376">
        <v>3407</v>
      </c>
      <c r="F108" s="375">
        <f t="shared" si="14"/>
        <v>0.83300733496332513</v>
      </c>
      <c r="G108" s="376">
        <f t="shared" si="15"/>
        <v>4090</v>
      </c>
      <c r="I108" s="674"/>
    </row>
    <row r="109" spans="1:9" s="358" customFormat="1">
      <c r="A109" s="4166"/>
      <c r="B109" s="373" t="s">
        <v>188</v>
      </c>
      <c r="C109" s="376">
        <v>499</v>
      </c>
      <c r="D109" s="375">
        <f t="shared" si="13"/>
        <v>9.9640575079872201E-2</v>
      </c>
      <c r="E109" s="376">
        <v>4509</v>
      </c>
      <c r="F109" s="375">
        <f t="shared" si="14"/>
        <v>0.90035942492012777</v>
      </c>
      <c r="G109" s="376">
        <f t="shared" si="15"/>
        <v>5008</v>
      </c>
      <c r="I109" s="674"/>
    </row>
    <row r="110" spans="1:9" s="358" customFormat="1">
      <c r="A110" s="4166"/>
      <c r="B110" s="373" t="s">
        <v>189</v>
      </c>
      <c r="C110" s="376">
        <v>2016</v>
      </c>
      <c r="D110" s="375">
        <f t="shared" si="13"/>
        <v>0.3081155433287483</v>
      </c>
      <c r="E110" s="376">
        <v>4527</v>
      </c>
      <c r="F110" s="375">
        <f t="shared" si="14"/>
        <v>0.69188445667125176</v>
      </c>
      <c r="G110" s="376">
        <f t="shared" si="15"/>
        <v>6543</v>
      </c>
      <c r="I110" s="674"/>
    </row>
    <row r="111" spans="1:9" s="358" customFormat="1">
      <c r="A111" s="4166"/>
      <c r="B111" s="373" t="s">
        <v>190</v>
      </c>
      <c r="C111" s="376">
        <v>1042</v>
      </c>
      <c r="D111" s="375">
        <f t="shared" si="13"/>
        <v>0.13551827285732865</v>
      </c>
      <c r="E111" s="376">
        <v>6647</v>
      </c>
      <c r="F111" s="375">
        <f t="shared" si="14"/>
        <v>0.86448172714267135</v>
      </c>
      <c r="G111" s="376">
        <f t="shared" si="15"/>
        <v>7689</v>
      </c>
      <c r="I111" s="674"/>
    </row>
    <row r="112" spans="1:9" s="358" customFormat="1">
      <c r="A112" s="4166"/>
      <c r="B112" s="373" t="s">
        <v>191</v>
      </c>
      <c r="C112" s="376">
        <v>605</v>
      </c>
      <c r="D112" s="375">
        <f t="shared" si="13"/>
        <v>0.11425873465533522</v>
      </c>
      <c r="E112" s="376">
        <v>4690</v>
      </c>
      <c r="F112" s="375">
        <f t="shared" si="14"/>
        <v>0.8857412653446648</v>
      </c>
      <c r="G112" s="376">
        <f t="shared" si="15"/>
        <v>5295</v>
      </c>
      <c r="I112" s="674"/>
    </row>
    <row r="113" spans="1:9" s="358" customFormat="1">
      <c r="A113" s="4166"/>
      <c r="B113" s="373" t="s">
        <v>192</v>
      </c>
      <c r="C113" s="376">
        <v>1220</v>
      </c>
      <c r="D113" s="375">
        <f t="shared" si="13"/>
        <v>0.15305482373604315</v>
      </c>
      <c r="E113" s="376">
        <v>6751</v>
      </c>
      <c r="F113" s="375">
        <f t="shared" si="14"/>
        <v>0.84694517626395682</v>
      </c>
      <c r="G113" s="376">
        <f t="shared" si="15"/>
        <v>7971</v>
      </c>
      <c r="I113" s="674"/>
    </row>
    <row r="114" spans="1:9" s="358" customFormat="1">
      <c r="A114" s="4166"/>
      <c r="B114" s="373" t="s">
        <v>193</v>
      </c>
      <c r="C114" s="376">
        <v>466</v>
      </c>
      <c r="D114" s="375">
        <f t="shared" si="13"/>
        <v>9.1033404961906622E-2</v>
      </c>
      <c r="E114" s="376">
        <v>4653</v>
      </c>
      <c r="F114" s="375">
        <f t="shared" si="14"/>
        <v>0.90896659503809341</v>
      </c>
      <c r="G114" s="376">
        <f t="shared" si="15"/>
        <v>5119</v>
      </c>
      <c r="I114" s="674"/>
    </row>
    <row r="115" spans="1:9" s="358" customFormat="1">
      <c r="A115" s="4166"/>
      <c r="B115" s="373" t="s">
        <v>194</v>
      </c>
      <c r="C115" s="376">
        <v>2199</v>
      </c>
      <c r="D115" s="375">
        <f t="shared" si="13"/>
        <v>0.73965691220988905</v>
      </c>
      <c r="E115" s="376">
        <v>774</v>
      </c>
      <c r="F115" s="375">
        <f t="shared" si="14"/>
        <v>0.26034308779011101</v>
      </c>
      <c r="G115" s="376">
        <f t="shared" si="15"/>
        <v>2973</v>
      </c>
      <c r="I115" s="674"/>
    </row>
    <row r="116" spans="1:9" s="358" customFormat="1">
      <c r="A116" s="4166"/>
      <c r="B116" s="373" t="s">
        <v>195</v>
      </c>
      <c r="C116" s="376">
        <v>1140</v>
      </c>
      <c r="D116" s="375">
        <f t="shared" si="13"/>
        <v>0.18728437654016758</v>
      </c>
      <c r="E116" s="376">
        <v>4947</v>
      </c>
      <c r="F116" s="375">
        <f t="shared" si="14"/>
        <v>0.81271562345983239</v>
      </c>
      <c r="G116" s="376">
        <f t="shared" si="15"/>
        <v>6087</v>
      </c>
      <c r="I116" s="674"/>
    </row>
    <row r="117" spans="1:9" s="358" customFormat="1">
      <c r="A117" s="4166"/>
      <c r="B117" s="373" t="s">
        <v>196</v>
      </c>
      <c r="C117" s="376">
        <v>219</v>
      </c>
      <c r="D117" s="375">
        <f t="shared" si="13"/>
        <v>3.6937088885140835E-2</v>
      </c>
      <c r="E117" s="376">
        <v>5710</v>
      </c>
      <c r="F117" s="375">
        <f t="shared" si="14"/>
        <v>0.9630629111148592</v>
      </c>
      <c r="G117" s="376">
        <f t="shared" si="15"/>
        <v>5929</v>
      </c>
      <c r="I117" s="674"/>
    </row>
    <row r="118" spans="1:9" s="358" customFormat="1">
      <c r="A118" s="4166"/>
      <c r="B118" s="373" t="s">
        <v>197</v>
      </c>
      <c r="C118" s="376">
        <v>1524</v>
      </c>
      <c r="D118" s="375">
        <f t="shared" si="13"/>
        <v>0.23460591133004927</v>
      </c>
      <c r="E118" s="376">
        <v>4972</v>
      </c>
      <c r="F118" s="375">
        <f t="shared" si="14"/>
        <v>0.76539408866995073</v>
      </c>
      <c r="G118" s="376">
        <f t="shared" si="15"/>
        <v>6496</v>
      </c>
      <c r="I118" s="674"/>
    </row>
    <row r="119" spans="1:9" s="358" customFormat="1">
      <c r="A119" s="4166"/>
      <c r="B119" s="373" t="s">
        <v>198</v>
      </c>
      <c r="C119" s="376">
        <v>351</v>
      </c>
      <c r="D119" s="375">
        <f t="shared" si="13"/>
        <v>0.23636363636363636</v>
      </c>
      <c r="E119" s="376">
        <v>1134</v>
      </c>
      <c r="F119" s="375">
        <f t="shared" si="14"/>
        <v>0.76363636363636367</v>
      </c>
      <c r="G119" s="376">
        <f t="shared" si="15"/>
        <v>1485</v>
      </c>
      <c r="I119" s="674"/>
    </row>
    <row r="120" spans="1:9" s="358" customFormat="1">
      <c r="A120" s="4166"/>
      <c r="B120" s="373" t="s">
        <v>199</v>
      </c>
      <c r="C120" s="376">
        <v>3819</v>
      </c>
      <c r="D120" s="375">
        <f t="shared" si="13"/>
        <v>0.58862515413070282</v>
      </c>
      <c r="E120" s="376">
        <v>2669</v>
      </c>
      <c r="F120" s="375">
        <f t="shared" si="14"/>
        <v>0.41137484586929718</v>
      </c>
      <c r="G120" s="376">
        <f t="shared" si="15"/>
        <v>6488</v>
      </c>
      <c r="I120" s="674"/>
    </row>
    <row r="121" spans="1:9" s="358" customFormat="1" ht="14.5" thickBot="1">
      <c r="A121" s="4166"/>
      <c r="B121" s="373" t="s">
        <v>200</v>
      </c>
      <c r="C121" s="379">
        <v>1021</v>
      </c>
      <c r="D121" s="384">
        <f t="shared" si="13"/>
        <v>0.11030682800345722</v>
      </c>
      <c r="E121" s="379">
        <v>8235</v>
      </c>
      <c r="F121" s="384">
        <f t="shared" si="14"/>
        <v>0.88969317199654274</v>
      </c>
      <c r="G121" s="379">
        <f t="shared" si="15"/>
        <v>9256</v>
      </c>
      <c r="I121" s="674"/>
    </row>
    <row r="122" spans="1:9" s="358" customFormat="1" ht="14.5" thickBot="1">
      <c r="A122" s="4167"/>
      <c r="B122" s="368" t="s">
        <v>1596</v>
      </c>
      <c r="C122" s="387">
        <f>SUM(C100:C121)</f>
        <v>25836</v>
      </c>
      <c r="D122" s="388">
        <f t="shared" si="13"/>
        <v>0.21276630788361922</v>
      </c>
      <c r="E122" s="389">
        <f>SUM(E100:E121)</f>
        <v>95593</v>
      </c>
      <c r="F122" s="388">
        <f t="shared" si="14"/>
        <v>0.78723369211638072</v>
      </c>
      <c r="G122" s="389">
        <f>SUM(G100:G121)</f>
        <v>121429</v>
      </c>
      <c r="I122" s="674"/>
    </row>
    <row r="123" spans="1:9" s="358" customFormat="1">
      <c r="A123" s="393"/>
      <c r="C123" s="360"/>
      <c r="E123" s="360"/>
      <c r="G123" s="360"/>
      <c r="I123" s="674"/>
    </row>
    <row r="124" spans="1:9" s="358" customFormat="1">
      <c r="A124" s="390" t="s">
        <v>9</v>
      </c>
      <c r="B124" s="390"/>
      <c r="C124" s="391">
        <f>C80+C85+C88+C95+C98+C122</f>
        <v>45468</v>
      </c>
      <c r="D124" s="392">
        <f t="shared" si="13"/>
        <v>0.25287113404928618</v>
      </c>
      <c r="E124" s="391">
        <f>E80+E85+E88+E95+E98+E122</f>
        <v>134339</v>
      </c>
      <c r="F124" s="392">
        <f t="shared" si="14"/>
        <v>0.74712886595071382</v>
      </c>
      <c r="G124" s="391">
        <f>G122+G98+G95+G88+G85+G80</f>
        <v>179807</v>
      </c>
      <c r="I124" s="674"/>
    </row>
    <row r="125" spans="1:9" s="358" customFormat="1">
      <c r="A125" s="4188" t="s">
        <v>1601</v>
      </c>
      <c r="B125" s="4189"/>
      <c r="C125" s="4189"/>
      <c r="D125" s="4189"/>
      <c r="E125" s="4189"/>
      <c r="F125" s="4189"/>
      <c r="G125" s="4190"/>
      <c r="I125" s="674"/>
    </row>
    <row r="126" spans="1:9" s="358" customFormat="1">
      <c r="A126" s="4191" t="s">
        <v>201</v>
      </c>
      <c r="B126" s="4192"/>
      <c r="C126" s="4192"/>
      <c r="D126" s="4192"/>
      <c r="E126" s="4192"/>
      <c r="F126" s="4192"/>
      <c r="G126" s="4193"/>
      <c r="I126" s="674"/>
    </row>
    <row r="127" spans="1:9" s="358" customFormat="1">
      <c r="A127" s="393"/>
      <c r="C127" s="360"/>
      <c r="E127" s="360"/>
      <c r="G127" s="360"/>
      <c r="I127" s="674"/>
    </row>
    <row r="128" spans="1:9" s="358" customFormat="1" ht="31" customHeight="1">
      <c r="A128" s="4194" t="s">
        <v>1602</v>
      </c>
      <c r="B128" s="4194"/>
      <c r="C128" s="4194"/>
      <c r="D128" s="4194"/>
      <c r="E128" s="4194"/>
      <c r="F128" s="4194"/>
      <c r="G128" s="4194"/>
      <c r="I128" s="674"/>
    </row>
    <row r="131" spans="1:9">
      <c r="A131" s="4195" t="s">
        <v>1237</v>
      </c>
      <c r="B131" s="4195"/>
      <c r="C131" s="4195"/>
      <c r="D131" s="4195"/>
      <c r="E131" s="4195"/>
      <c r="F131" s="4195"/>
      <c r="G131" s="4195"/>
    </row>
    <row r="132" spans="1:9">
      <c r="A132" s="22"/>
    </row>
    <row r="133" spans="1:9" ht="17.5">
      <c r="A133" s="4180" t="s">
        <v>122</v>
      </c>
      <c r="B133" s="4182" t="s">
        <v>38</v>
      </c>
      <c r="C133" s="4184" t="s">
        <v>141</v>
      </c>
      <c r="D133" s="4185"/>
      <c r="E133" s="4184" t="s">
        <v>142</v>
      </c>
      <c r="F133" s="4185"/>
      <c r="G133" s="4186" t="s">
        <v>9</v>
      </c>
      <c r="I133" s="495"/>
    </row>
    <row r="134" spans="1:9" ht="17.5">
      <c r="A134" s="4181"/>
      <c r="B134" s="4183"/>
      <c r="C134" s="361" t="s">
        <v>6</v>
      </c>
      <c r="D134" s="362" t="s">
        <v>14</v>
      </c>
      <c r="E134" s="361" t="s">
        <v>6</v>
      </c>
      <c r="F134" s="362" t="s">
        <v>14</v>
      </c>
      <c r="G134" s="4187"/>
      <c r="I134" s="495"/>
    </row>
    <row r="135" spans="1:9">
      <c r="A135" s="4177" t="s">
        <v>126</v>
      </c>
      <c r="B135" s="396" t="s">
        <v>157</v>
      </c>
      <c r="C135" s="397">
        <v>1747</v>
      </c>
      <c r="D135" s="398">
        <f>C135/G135</f>
        <v>0.43576951858318785</v>
      </c>
      <c r="E135" s="397">
        <v>2262</v>
      </c>
      <c r="F135" s="398">
        <f>E135/G135</f>
        <v>0.5642304814168122</v>
      </c>
      <c r="G135" s="397">
        <f>C135+E135</f>
        <v>4009</v>
      </c>
    </row>
    <row r="136" spans="1:9">
      <c r="A136" s="4177"/>
      <c r="B136" s="396" t="s">
        <v>158</v>
      </c>
      <c r="C136" s="258">
        <v>876</v>
      </c>
      <c r="D136" s="398">
        <f t="shared" ref="D136:D144" si="16">C136/G136</f>
        <v>0.34693069306930691</v>
      </c>
      <c r="E136" s="397">
        <v>1649</v>
      </c>
      <c r="F136" s="398">
        <f t="shared" ref="F136:F144" si="17">E136/G136</f>
        <v>0.65306930693069309</v>
      </c>
      <c r="G136" s="399">
        <f t="shared" ref="G136:G144" si="18">C136+E136</f>
        <v>2525</v>
      </c>
    </row>
    <row r="137" spans="1:9">
      <c r="A137" s="4177"/>
      <c r="B137" s="396" t="s">
        <v>159</v>
      </c>
      <c r="C137" s="258">
        <v>362</v>
      </c>
      <c r="D137" s="398">
        <f t="shared" si="16"/>
        <v>0.42890995260663506</v>
      </c>
      <c r="E137" s="258">
        <v>482</v>
      </c>
      <c r="F137" s="398">
        <f t="shared" si="17"/>
        <v>0.57109004739336489</v>
      </c>
      <c r="G137" s="399">
        <f t="shared" si="18"/>
        <v>844</v>
      </c>
    </row>
    <row r="138" spans="1:9">
      <c r="A138" s="4177"/>
      <c r="B138" s="396" t="s">
        <v>160</v>
      </c>
      <c r="C138" s="397">
        <v>1260</v>
      </c>
      <c r="D138" s="398">
        <f t="shared" si="16"/>
        <v>0.42524468444144448</v>
      </c>
      <c r="E138" s="397">
        <v>1703</v>
      </c>
      <c r="F138" s="398">
        <f t="shared" si="17"/>
        <v>0.57475531555855552</v>
      </c>
      <c r="G138" s="399">
        <f t="shared" si="18"/>
        <v>2963</v>
      </c>
    </row>
    <row r="139" spans="1:9">
      <c r="A139" s="4177"/>
      <c r="B139" s="396" t="s">
        <v>161</v>
      </c>
      <c r="C139" s="397">
        <v>1257</v>
      </c>
      <c r="D139" s="398">
        <f t="shared" si="16"/>
        <v>0.30480116391852569</v>
      </c>
      <c r="E139" s="397">
        <v>2867</v>
      </c>
      <c r="F139" s="398">
        <f t="shared" si="17"/>
        <v>0.69519883608147426</v>
      </c>
      <c r="G139" s="399">
        <f t="shared" si="18"/>
        <v>4124</v>
      </c>
    </row>
    <row r="140" spans="1:9">
      <c r="A140" s="4177"/>
      <c r="B140" s="396" t="s">
        <v>162</v>
      </c>
      <c r="C140" s="258">
        <v>331</v>
      </c>
      <c r="D140" s="398">
        <f t="shared" si="16"/>
        <v>0.42058449809402798</v>
      </c>
      <c r="E140" s="258">
        <v>456</v>
      </c>
      <c r="F140" s="398">
        <f t="shared" si="17"/>
        <v>0.57941550190597202</v>
      </c>
      <c r="G140" s="399">
        <f t="shared" si="18"/>
        <v>787</v>
      </c>
    </row>
    <row r="141" spans="1:9">
      <c r="A141" s="4177"/>
      <c r="B141" s="396" t="s">
        <v>163</v>
      </c>
      <c r="C141" s="397">
        <v>1081</v>
      </c>
      <c r="D141" s="398">
        <f t="shared" si="16"/>
        <v>0.45669623996620196</v>
      </c>
      <c r="E141" s="397">
        <v>1286</v>
      </c>
      <c r="F141" s="398">
        <f t="shared" si="17"/>
        <v>0.5433037600337981</v>
      </c>
      <c r="G141" s="399">
        <f t="shared" si="18"/>
        <v>2367</v>
      </c>
    </row>
    <row r="142" spans="1:9">
      <c r="A142" s="4177"/>
      <c r="B142" s="396" t="s">
        <v>164</v>
      </c>
      <c r="C142" s="258">
        <v>730</v>
      </c>
      <c r="D142" s="398">
        <f t="shared" si="16"/>
        <v>0.47218628719275552</v>
      </c>
      <c r="E142" s="258">
        <v>816</v>
      </c>
      <c r="F142" s="398">
        <f t="shared" si="17"/>
        <v>0.52781371280724454</v>
      </c>
      <c r="G142" s="399">
        <f t="shared" si="18"/>
        <v>1546</v>
      </c>
    </row>
    <row r="143" spans="1:9" ht="14.5" thickBot="1">
      <c r="A143" s="4177"/>
      <c r="B143" s="396" t="s">
        <v>165</v>
      </c>
      <c r="C143" s="400">
        <v>1269</v>
      </c>
      <c r="D143" s="401">
        <f t="shared" si="16"/>
        <v>0.35646067415730337</v>
      </c>
      <c r="E143" s="400">
        <v>2291</v>
      </c>
      <c r="F143" s="401">
        <f t="shared" si="17"/>
        <v>0.64353932584269657</v>
      </c>
      <c r="G143" s="400">
        <f t="shared" si="18"/>
        <v>3560</v>
      </c>
    </row>
    <row r="144" spans="1:9">
      <c r="A144" s="4178"/>
      <c r="B144" s="402" t="s">
        <v>166</v>
      </c>
      <c r="C144" s="202">
        <f>SUM(C135:C143)</f>
        <v>8913</v>
      </c>
      <c r="D144" s="398">
        <f t="shared" si="16"/>
        <v>0.39221122112211221</v>
      </c>
      <c r="E144" s="399">
        <f>SUM(E135:E143)</f>
        <v>13812</v>
      </c>
      <c r="F144" s="398">
        <f t="shared" si="17"/>
        <v>0.60778877887788774</v>
      </c>
      <c r="G144" s="399">
        <f t="shared" si="18"/>
        <v>22725</v>
      </c>
    </row>
    <row r="145" spans="1:7">
      <c r="A145" s="403"/>
      <c r="B145" s="404"/>
      <c r="C145" s="397"/>
      <c r="D145" s="404"/>
      <c r="E145" s="397"/>
      <c r="F145" s="404"/>
      <c r="G145" s="397"/>
    </row>
    <row r="146" spans="1:7">
      <c r="A146" s="4165" t="s">
        <v>144</v>
      </c>
      <c r="B146" s="405" t="s">
        <v>167</v>
      </c>
      <c r="C146" s="406">
        <v>944</v>
      </c>
      <c r="D146" s="407">
        <f>C146/G146</f>
        <v>0.29788576838119279</v>
      </c>
      <c r="E146" s="408">
        <v>2225</v>
      </c>
      <c r="F146" s="407">
        <f>E146/G146</f>
        <v>0.70211423161880715</v>
      </c>
      <c r="G146" s="408">
        <f>C146+E146</f>
        <v>3169</v>
      </c>
    </row>
    <row r="147" spans="1:7">
      <c r="A147" s="4166"/>
      <c r="B147" s="405" t="s">
        <v>168</v>
      </c>
      <c r="C147" s="406">
        <v>945</v>
      </c>
      <c r="D147" s="407">
        <f t="shared" ref="D147:D149" si="19">C147/G147</f>
        <v>0.24431230610134436</v>
      </c>
      <c r="E147" s="408">
        <v>2923</v>
      </c>
      <c r="F147" s="407">
        <f t="shared" ref="F147:F149" si="20">E147/G147</f>
        <v>0.75568769389865564</v>
      </c>
      <c r="G147" s="408">
        <f t="shared" ref="G147:G149" si="21">C147+E147</f>
        <v>3868</v>
      </c>
    </row>
    <row r="148" spans="1:7" ht="14.5" thickBot="1">
      <c r="A148" s="4166"/>
      <c r="B148" s="405" t="s">
        <v>169</v>
      </c>
      <c r="C148" s="409">
        <v>855</v>
      </c>
      <c r="D148" s="410">
        <f t="shared" si="19"/>
        <v>0.37615486141663002</v>
      </c>
      <c r="E148" s="411">
        <v>1418</v>
      </c>
      <c r="F148" s="410">
        <f t="shared" si="20"/>
        <v>0.62384513858336998</v>
      </c>
      <c r="G148" s="411">
        <f t="shared" si="21"/>
        <v>2273</v>
      </c>
    </row>
    <row r="149" spans="1:7">
      <c r="A149" s="4167"/>
      <c r="B149" s="368" t="s">
        <v>1596</v>
      </c>
      <c r="C149" s="412">
        <f>SUM(C146:C148)</f>
        <v>2744</v>
      </c>
      <c r="D149" s="413">
        <f t="shared" si="19"/>
        <v>0.29473684210526313</v>
      </c>
      <c r="E149" s="414">
        <f>SUM(E146:E148)</f>
        <v>6566</v>
      </c>
      <c r="F149" s="413">
        <f t="shared" si="20"/>
        <v>0.70526315789473681</v>
      </c>
      <c r="G149" s="414">
        <f t="shared" si="21"/>
        <v>9310</v>
      </c>
    </row>
    <row r="150" spans="1:7">
      <c r="A150" s="403"/>
      <c r="B150" s="404"/>
      <c r="C150" s="397"/>
      <c r="D150" s="404"/>
      <c r="E150" s="397"/>
      <c r="F150" s="404"/>
      <c r="G150" s="397"/>
    </row>
    <row r="151" spans="1:7" ht="14.5" thickBot="1">
      <c r="A151" s="4179" t="s">
        <v>170</v>
      </c>
      <c r="B151" s="396" t="s">
        <v>171</v>
      </c>
      <c r="C151" s="415">
        <v>113</v>
      </c>
      <c r="D151" s="401">
        <f>C151/G151</f>
        <v>0.20287253141831238</v>
      </c>
      <c r="E151" s="415">
        <v>444</v>
      </c>
      <c r="F151" s="401">
        <f>E151/G151</f>
        <v>0.79712746858168759</v>
      </c>
      <c r="G151" s="415">
        <f>C151+E151</f>
        <v>557</v>
      </c>
    </row>
    <row r="152" spans="1:7">
      <c r="A152" s="4178"/>
      <c r="B152" s="368" t="s">
        <v>1596</v>
      </c>
      <c r="C152" s="24">
        <v>113</v>
      </c>
      <c r="D152" s="398">
        <f>C152/G152</f>
        <v>0.20287253141831238</v>
      </c>
      <c r="E152" s="416">
        <v>444</v>
      </c>
      <c r="F152" s="398">
        <f>E152/G152</f>
        <v>0.79712746858168759</v>
      </c>
      <c r="G152" s="416">
        <f>C152+E152</f>
        <v>557</v>
      </c>
    </row>
    <row r="153" spans="1:7">
      <c r="A153" s="403"/>
      <c r="B153" s="404"/>
      <c r="C153" s="258"/>
      <c r="D153" s="404"/>
      <c r="E153" s="258"/>
      <c r="F153" s="404"/>
      <c r="G153" s="258"/>
    </row>
    <row r="154" spans="1:7">
      <c r="A154" s="4165" t="s">
        <v>114</v>
      </c>
      <c r="B154" s="405" t="s">
        <v>172</v>
      </c>
      <c r="C154" s="408">
        <v>965</v>
      </c>
      <c r="D154" s="407">
        <f>C154/G154</f>
        <v>0.2699300699300699</v>
      </c>
      <c r="E154" s="408">
        <v>2610</v>
      </c>
      <c r="F154" s="407">
        <f>E154/G154</f>
        <v>0.73006993006993004</v>
      </c>
      <c r="G154" s="408">
        <f>C154+E154</f>
        <v>3575</v>
      </c>
    </row>
    <row r="155" spans="1:7">
      <c r="A155" s="4166"/>
      <c r="B155" s="405" t="s">
        <v>173</v>
      </c>
      <c r="C155" s="417">
        <v>363</v>
      </c>
      <c r="D155" s="407">
        <f t="shared" ref="D155:D159" si="22">C155/G155</f>
        <v>0.39542483660130717</v>
      </c>
      <c r="E155" s="417">
        <v>555</v>
      </c>
      <c r="F155" s="407">
        <f t="shared" ref="F155:F159" si="23">E155/G155</f>
        <v>0.60457516339869277</v>
      </c>
      <c r="G155" s="408">
        <f t="shared" ref="G155:G159" si="24">C155+E155</f>
        <v>918</v>
      </c>
    </row>
    <row r="156" spans="1:7">
      <c r="A156" s="4166"/>
      <c r="B156" s="405" t="s">
        <v>174</v>
      </c>
      <c r="C156" s="408">
        <v>1650</v>
      </c>
      <c r="D156" s="407">
        <f t="shared" si="22"/>
        <v>0.41415662650602408</v>
      </c>
      <c r="E156" s="408">
        <v>2334</v>
      </c>
      <c r="F156" s="407">
        <f t="shared" si="23"/>
        <v>0.58584337349397586</v>
      </c>
      <c r="G156" s="408">
        <f t="shared" si="24"/>
        <v>3984</v>
      </c>
    </row>
    <row r="157" spans="1:7">
      <c r="A157" s="4166"/>
      <c r="B157" s="405" t="s">
        <v>175</v>
      </c>
      <c r="C157" s="417">
        <v>599</v>
      </c>
      <c r="D157" s="407">
        <f t="shared" si="22"/>
        <v>0.19027954256670901</v>
      </c>
      <c r="E157" s="408">
        <v>2549</v>
      </c>
      <c r="F157" s="407">
        <f t="shared" si="23"/>
        <v>0.80972045743329102</v>
      </c>
      <c r="G157" s="408">
        <f t="shared" si="24"/>
        <v>3148</v>
      </c>
    </row>
    <row r="158" spans="1:7" ht="14.5" thickBot="1">
      <c r="A158" s="4166"/>
      <c r="B158" s="405" t="s">
        <v>176</v>
      </c>
      <c r="C158" s="411">
        <v>1057</v>
      </c>
      <c r="D158" s="410">
        <f t="shared" si="22"/>
        <v>0.16515625</v>
      </c>
      <c r="E158" s="411">
        <v>5343</v>
      </c>
      <c r="F158" s="410">
        <f t="shared" si="23"/>
        <v>0.83484375</v>
      </c>
      <c r="G158" s="411">
        <f t="shared" si="24"/>
        <v>6400</v>
      </c>
    </row>
    <row r="159" spans="1:7">
      <c r="A159" s="4167"/>
      <c r="B159" s="368" t="s">
        <v>1596</v>
      </c>
      <c r="C159" s="412">
        <f>SUM(C154:C158)</f>
        <v>4634</v>
      </c>
      <c r="D159" s="413">
        <f t="shared" si="22"/>
        <v>0.25708737864077669</v>
      </c>
      <c r="E159" s="414">
        <f>SUM(E154:E158)</f>
        <v>13391</v>
      </c>
      <c r="F159" s="413">
        <f t="shared" si="23"/>
        <v>0.74291262135922331</v>
      </c>
      <c r="G159" s="414">
        <f t="shared" si="24"/>
        <v>18025</v>
      </c>
    </row>
    <row r="160" spans="1:7">
      <c r="A160" s="403"/>
      <c r="B160" s="404"/>
      <c r="C160" s="397"/>
      <c r="D160" s="404"/>
      <c r="E160" s="397"/>
      <c r="F160" s="404"/>
      <c r="G160" s="397" t="s">
        <v>3</v>
      </c>
    </row>
    <row r="161" spans="1:7" ht="14.5" thickBot="1">
      <c r="A161" s="4179" t="s">
        <v>177</v>
      </c>
      <c r="B161" s="396" t="s">
        <v>178</v>
      </c>
      <c r="C161" s="400">
        <v>1180</v>
      </c>
      <c r="D161" s="401">
        <f>C161/G161</f>
        <v>0.50106157112526539</v>
      </c>
      <c r="E161" s="400">
        <v>1175</v>
      </c>
      <c r="F161" s="401">
        <f>E161/G161</f>
        <v>0.49893842887473461</v>
      </c>
      <c r="G161" s="400">
        <f>C161+E161</f>
        <v>2355</v>
      </c>
    </row>
    <row r="162" spans="1:7">
      <c r="A162" s="4178"/>
      <c r="B162" s="402" t="s">
        <v>166</v>
      </c>
      <c r="C162" s="202">
        <v>1180</v>
      </c>
      <c r="D162" s="398">
        <f>C162/G162</f>
        <v>0.50106157112526539</v>
      </c>
      <c r="E162" s="399">
        <v>1175</v>
      </c>
      <c r="F162" s="398">
        <f>E162/G162</f>
        <v>0.49893842887473461</v>
      </c>
      <c r="G162" s="399">
        <f>C162+E162</f>
        <v>2355</v>
      </c>
    </row>
    <row r="163" spans="1:7">
      <c r="A163" s="403"/>
      <c r="B163" s="404"/>
      <c r="C163" s="418"/>
      <c r="D163" s="398"/>
      <c r="E163" s="399"/>
      <c r="F163" s="398"/>
      <c r="G163" s="399"/>
    </row>
    <row r="164" spans="1:7">
      <c r="A164" s="4165" t="s">
        <v>147</v>
      </c>
      <c r="B164" s="405" t="s">
        <v>179</v>
      </c>
      <c r="C164" s="417">
        <v>693</v>
      </c>
      <c r="D164" s="407">
        <f>C164/G164</f>
        <v>0.17217391304347826</v>
      </c>
      <c r="E164" s="408">
        <v>3332</v>
      </c>
      <c r="F164" s="407">
        <f>E164/G164</f>
        <v>0.82782608695652171</v>
      </c>
      <c r="G164" s="408">
        <f>C164+E164</f>
        <v>4025</v>
      </c>
    </row>
    <row r="165" spans="1:7">
      <c r="A165" s="4166"/>
      <c r="B165" s="405" t="s">
        <v>180</v>
      </c>
      <c r="C165" s="408">
        <v>1901</v>
      </c>
      <c r="D165" s="407">
        <f t="shared" ref="D165:D188" si="25">C165/G165</f>
        <v>0.17559578791797525</v>
      </c>
      <c r="E165" s="408">
        <v>8925</v>
      </c>
      <c r="F165" s="407">
        <f t="shared" ref="F165:F188" si="26">E165/G165</f>
        <v>0.82440421208202475</v>
      </c>
      <c r="G165" s="408">
        <f t="shared" ref="G165:G188" si="27">C165+E165</f>
        <v>10826</v>
      </c>
    </row>
    <row r="166" spans="1:7">
      <c r="A166" s="4166"/>
      <c r="B166" s="405" t="s">
        <v>181</v>
      </c>
      <c r="C166" s="408">
        <v>2176</v>
      </c>
      <c r="D166" s="407">
        <f t="shared" si="25"/>
        <v>0.4608216857263871</v>
      </c>
      <c r="E166" s="408">
        <v>2546</v>
      </c>
      <c r="F166" s="407">
        <f t="shared" si="26"/>
        <v>0.53917831427361285</v>
      </c>
      <c r="G166" s="408">
        <f t="shared" si="27"/>
        <v>4722</v>
      </c>
    </row>
    <row r="167" spans="1:7">
      <c r="A167" s="4166"/>
      <c r="B167" s="405" t="s">
        <v>182</v>
      </c>
      <c r="C167" s="417">
        <v>778</v>
      </c>
      <c r="D167" s="407">
        <f t="shared" si="25"/>
        <v>0.10266561097915017</v>
      </c>
      <c r="E167" s="408">
        <v>6800</v>
      </c>
      <c r="F167" s="407">
        <f t="shared" si="26"/>
        <v>0.89733438902084983</v>
      </c>
      <c r="G167" s="408">
        <f t="shared" si="27"/>
        <v>7578</v>
      </c>
    </row>
    <row r="168" spans="1:7">
      <c r="A168" s="4166"/>
      <c r="B168" s="405" t="s">
        <v>183</v>
      </c>
      <c r="C168" s="408">
        <v>1228</v>
      </c>
      <c r="D168" s="407">
        <f t="shared" si="25"/>
        <v>0.36439169139465877</v>
      </c>
      <c r="E168" s="408">
        <v>2142</v>
      </c>
      <c r="F168" s="407">
        <f t="shared" si="26"/>
        <v>0.63560830860534123</v>
      </c>
      <c r="G168" s="408">
        <f t="shared" si="27"/>
        <v>3370</v>
      </c>
    </row>
    <row r="169" spans="1:7">
      <c r="A169" s="4166"/>
      <c r="B169" s="405" t="s">
        <v>184</v>
      </c>
      <c r="C169" s="408">
        <v>1318</v>
      </c>
      <c r="D169" s="407">
        <f t="shared" si="25"/>
        <v>0.49829867674858225</v>
      </c>
      <c r="E169" s="408">
        <v>1327</v>
      </c>
      <c r="F169" s="407">
        <f t="shared" si="26"/>
        <v>0.50170132325141781</v>
      </c>
      <c r="G169" s="408">
        <f t="shared" si="27"/>
        <v>2645</v>
      </c>
    </row>
    <row r="170" spans="1:7">
      <c r="A170" s="4166"/>
      <c r="B170" s="405" t="s">
        <v>185</v>
      </c>
      <c r="C170" s="417">
        <v>573</v>
      </c>
      <c r="D170" s="407">
        <f t="shared" si="25"/>
        <v>0.13514150943396228</v>
      </c>
      <c r="E170" s="408">
        <v>3667</v>
      </c>
      <c r="F170" s="407">
        <f t="shared" si="26"/>
        <v>0.8648584905660377</v>
      </c>
      <c r="G170" s="408">
        <f t="shared" si="27"/>
        <v>4240</v>
      </c>
    </row>
    <row r="171" spans="1:7">
      <c r="A171" s="4166"/>
      <c r="B171" s="405" t="s">
        <v>186</v>
      </c>
      <c r="C171" s="417">
        <v>478</v>
      </c>
      <c r="D171" s="407">
        <f t="shared" si="25"/>
        <v>0.12519643792561549</v>
      </c>
      <c r="E171" s="408">
        <v>3340</v>
      </c>
      <c r="F171" s="407">
        <f t="shared" si="26"/>
        <v>0.87480356207438448</v>
      </c>
      <c r="G171" s="408">
        <f t="shared" si="27"/>
        <v>3818</v>
      </c>
    </row>
    <row r="172" spans="1:7">
      <c r="A172" s="4166"/>
      <c r="B172" s="405" t="s">
        <v>187</v>
      </c>
      <c r="C172" s="417">
        <v>669</v>
      </c>
      <c r="D172" s="407">
        <f t="shared" si="25"/>
        <v>0.17802022352315061</v>
      </c>
      <c r="E172" s="408">
        <v>3089</v>
      </c>
      <c r="F172" s="407">
        <f t="shared" si="26"/>
        <v>0.82197977647684939</v>
      </c>
      <c r="G172" s="408">
        <f t="shared" si="27"/>
        <v>3758</v>
      </c>
    </row>
    <row r="173" spans="1:7">
      <c r="A173" s="4166"/>
      <c r="B173" s="405" t="s">
        <v>188</v>
      </c>
      <c r="C173" s="417">
        <v>429</v>
      </c>
      <c r="D173" s="407">
        <f t="shared" si="25"/>
        <v>9.9559062427477377E-2</v>
      </c>
      <c r="E173" s="408">
        <v>3880</v>
      </c>
      <c r="F173" s="407">
        <f t="shared" si="26"/>
        <v>0.90044093757252264</v>
      </c>
      <c r="G173" s="408">
        <f t="shared" si="27"/>
        <v>4309</v>
      </c>
    </row>
    <row r="174" spans="1:7">
      <c r="A174" s="4166"/>
      <c r="B174" s="405" t="s">
        <v>189</v>
      </c>
      <c r="C174" s="408">
        <v>2002</v>
      </c>
      <c r="D174" s="407">
        <f t="shared" si="25"/>
        <v>0.31130461825532579</v>
      </c>
      <c r="E174" s="408">
        <v>4429</v>
      </c>
      <c r="F174" s="407">
        <f t="shared" si="26"/>
        <v>0.68869538174467426</v>
      </c>
      <c r="G174" s="408">
        <f t="shared" si="27"/>
        <v>6431</v>
      </c>
    </row>
    <row r="175" spans="1:7">
      <c r="A175" s="4166"/>
      <c r="B175" s="405" t="s">
        <v>190</v>
      </c>
      <c r="C175" s="408">
        <v>1035</v>
      </c>
      <c r="D175" s="407">
        <f t="shared" si="25"/>
        <v>0.13487099296325253</v>
      </c>
      <c r="E175" s="408">
        <v>6639</v>
      </c>
      <c r="F175" s="407">
        <f t="shared" si="26"/>
        <v>0.86512900703674744</v>
      </c>
      <c r="G175" s="408">
        <f t="shared" si="27"/>
        <v>7674</v>
      </c>
    </row>
    <row r="176" spans="1:7">
      <c r="A176" s="4166"/>
      <c r="B176" s="405" t="s">
        <v>191</v>
      </c>
      <c r="C176" s="417">
        <v>482</v>
      </c>
      <c r="D176" s="407">
        <f t="shared" si="25"/>
        <v>0.10979498861047836</v>
      </c>
      <c r="E176" s="408">
        <v>3908</v>
      </c>
      <c r="F176" s="407">
        <f t="shared" si="26"/>
        <v>0.89020501138952168</v>
      </c>
      <c r="G176" s="408">
        <f t="shared" si="27"/>
        <v>4390</v>
      </c>
    </row>
    <row r="177" spans="1:7">
      <c r="A177" s="4166"/>
      <c r="B177" s="405" t="s">
        <v>192</v>
      </c>
      <c r="C177" s="408">
        <v>1237</v>
      </c>
      <c r="D177" s="407">
        <f t="shared" si="25"/>
        <v>0.15536297412710373</v>
      </c>
      <c r="E177" s="408">
        <v>6725</v>
      </c>
      <c r="F177" s="407">
        <f t="shared" si="26"/>
        <v>0.84463702587289624</v>
      </c>
      <c r="G177" s="408">
        <f t="shared" si="27"/>
        <v>7962</v>
      </c>
    </row>
    <row r="178" spans="1:7">
      <c r="A178" s="4166"/>
      <c r="B178" s="405" t="s">
        <v>193</v>
      </c>
      <c r="C178" s="417">
        <v>468</v>
      </c>
      <c r="D178" s="407">
        <f t="shared" si="25"/>
        <v>9.2380576391630484E-2</v>
      </c>
      <c r="E178" s="408">
        <v>4598</v>
      </c>
      <c r="F178" s="407">
        <f t="shared" si="26"/>
        <v>0.90761942360836956</v>
      </c>
      <c r="G178" s="408">
        <f t="shared" si="27"/>
        <v>5066</v>
      </c>
    </row>
    <row r="179" spans="1:7">
      <c r="A179" s="4166"/>
      <c r="B179" s="405" t="s">
        <v>194</v>
      </c>
      <c r="C179" s="408">
        <v>1612</v>
      </c>
      <c r="D179" s="407">
        <f t="shared" si="25"/>
        <v>0.68888888888888888</v>
      </c>
      <c r="E179" s="417">
        <v>728</v>
      </c>
      <c r="F179" s="407">
        <f t="shared" si="26"/>
        <v>0.31111111111111112</v>
      </c>
      <c r="G179" s="408">
        <f t="shared" si="27"/>
        <v>2340</v>
      </c>
    </row>
    <row r="180" spans="1:7">
      <c r="A180" s="4166"/>
      <c r="B180" s="405" t="s">
        <v>195</v>
      </c>
      <c r="C180" s="408">
        <v>1210</v>
      </c>
      <c r="D180" s="407">
        <f t="shared" si="25"/>
        <v>0.19344524380495604</v>
      </c>
      <c r="E180" s="408">
        <v>5045</v>
      </c>
      <c r="F180" s="407">
        <f t="shared" si="26"/>
        <v>0.80655475619504402</v>
      </c>
      <c r="G180" s="408">
        <f t="shared" si="27"/>
        <v>6255</v>
      </c>
    </row>
    <row r="181" spans="1:7">
      <c r="A181" s="4166"/>
      <c r="B181" s="405" t="s">
        <v>196</v>
      </c>
      <c r="C181" s="417">
        <v>254</v>
      </c>
      <c r="D181" s="407">
        <f t="shared" si="25"/>
        <v>4.1817583141257823E-2</v>
      </c>
      <c r="E181" s="408">
        <v>5820</v>
      </c>
      <c r="F181" s="407">
        <f t="shared" si="26"/>
        <v>0.95818241685874217</v>
      </c>
      <c r="G181" s="408">
        <f t="shared" si="27"/>
        <v>6074</v>
      </c>
    </row>
    <row r="182" spans="1:7">
      <c r="A182" s="4166"/>
      <c r="B182" s="405" t="s">
        <v>197</v>
      </c>
      <c r="C182" s="408">
        <v>1368</v>
      </c>
      <c r="D182" s="407">
        <f t="shared" si="25"/>
        <v>0.23261350110525422</v>
      </c>
      <c r="E182" s="408">
        <v>4513</v>
      </c>
      <c r="F182" s="407">
        <f t="shared" si="26"/>
        <v>0.76738649889474575</v>
      </c>
      <c r="G182" s="408">
        <f t="shared" si="27"/>
        <v>5881</v>
      </c>
    </row>
    <row r="183" spans="1:7">
      <c r="A183" s="4166"/>
      <c r="B183" s="405" t="s">
        <v>198</v>
      </c>
      <c r="C183" s="417">
        <v>351</v>
      </c>
      <c r="D183" s="407">
        <f t="shared" si="25"/>
        <v>0.24442896935933148</v>
      </c>
      <c r="E183" s="408">
        <v>1085</v>
      </c>
      <c r="F183" s="407">
        <f t="shared" si="26"/>
        <v>0.75557103064066855</v>
      </c>
      <c r="G183" s="408">
        <f t="shared" si="27"/>
        <v>1436</v>
      </c>
    </row>
    <row r="184" spans="1:7">
      <c r="A184" s="4166"/>
      <c r="B184" s="405" t="s">
        <v>199</v>
      </c>
      <c r="C184" s="408">
        <v>3506</v>
      </c>
      <c r="D184" s="407">
        <f t="shared" si="25"/>
        <v>0.59544836956521741</v>
      </c>
      <c r="E184" s="408">
        <v>2382</v>
      </c>
      <c r="F184" s="407">
        <f t="shared" si="26"/>
        <v>0.40455163043478259</v>
      </c>
      <c r="G184" s="408">
        <f t="shared" si="27"/>
        <v>5888</v>
      </c>
    </row>
    <row r="185" spans="1:7" ht="14.5" thickBot="1">
      <c r="A185" s="4166"/>
      <c r="B185" s="405" t="s">
        <v>200</v>
      </c>
      <c r="C185" s="419">
        <v>818</v>
      </c>
      <c r="D185" s="410">
        <f t="shared" si="25"/>
        <v>9.7648322788587802E-2</v>
      </c>
      <c r="E185" s="411">
        <v>7559</v>
      </c>
      <c r="F185" s="410">
        <f t="shared" si="26"/>
        <v>0.90235167721141218</v>
      </c>
      <c r="G185" s="411">
        <f t="shared" si="27"/>
        <v>8377</v>
      </c>
    </row>
    <row r="186" spans="1:7" ht="14.5" thickBot="1">
      <c r="A186" s="4167"/>
      <c r="B186" s="420" t="s">
        <v>1596</v>
      </c>
      <c r="C186" s="421">
        <f>SUM(C164:C185)</f>
        <v>24586</v>
      </c>
      <c r="D186" s="422">
        <f t="shared" si="25"/>
        <v>0.21002007431768677</v>
      </c>
      <c r="E186" s="423">
        <f>SUM(E164:E185)</f>
        <v>92479</v>
      </c>
      <c r="F186" s="422">
        <f t="shared" si="26"/>
        <v>0.78997992568231323</v>
      </c>
      <c r="G186" s="423">
        <f t="shared" si="27"/>
        <v>117065</v>
      </c>
    </row>
    <row r="187" spans="1:7">
      <c r="A187" s="403"/>
      <c r="B187" s="404"/>
      <c r="C187" s="418"/>
      <c r="D187" s="398"/>
      <c r="E187" s="399"/>
      <c r="F187" s="398"/>
      <c r="G187" s="399"/>
    </row>
    <row r="188" spans="1:7">
      <c r="A188" s="402" t="s">
        <v>9</v>
      </c>
      <c r="B188" s="424"/>
      <c r="C188" s="202">
        <f>C144+C149+C152+C159+C162+C186</f>
        <v>42170</v>
      </c>
      <c r="D188" s="398">
        <f t="shared" si="25"/>
        <v>0.248004846004105</v>
      </c>
      <c r="E188" s="399">
        <f>E144+E149+E152+E159+E162+E186</f>
        <v>127867</v>
      </c>
      <c r="F188" s="398">
        <f t="shared" si="26"/>
        <v>0.751995153995895</v>
      </c>
      <c r="G188" s="399">
        <f t="shared" si="27"/>
        <v>170037</v>
      </c>
    </row>
    <row r="189" spans="1:7">
      <c r="A189" s="4168" t="s">
        <v>148</v>
      </c>
      <c r="B189" s="4169"/>
      <c r="C189" s="4169"/>
      <c r="D189" s="4169"/>
      <c r="E189" s="4169"/>
      <c r="F189" s="4169"/>
      <c r="G189" s="4170"/>
    </row>
    <row r="190" spans="1:7">
      <c r="A190" s="4171" t="s">
        <v>201</v>
      </c>
      <c r="B190" s="4172"/>
      <c r="C190" s="4172"/>
      <c r="D190" s="4172"/>
      <c r="E190" s="4172"/>
      <c r="F190" s="4172"/>
      <c r="G190" s="4173"/>
    </row>
    <row r="191" spans="1:7">
      <c r="A191" s="4174" t="s">
        <v>202</v>
      </c>
      <c r="B191" s="4175"/>
      <c r="C191" s="4175"/>
      <c r="D191" s="4175"/>
      <c r="E191" s="4175"/>
      <c r="F191" s="4175"/>
      <c r="G191" s="4176"/>
    </row>
    <row r="193" spans="1:7">
      <c r="A193" s="3851" t="s">
        <v>792</v>
      </c>
      <c r="B193" s="3851"/>
      <c r="C193" s="3851"/>
      <c r="D193" s="3851"/>
      <c r="E193" s="3851"/>
      <c r="F193" s="3851"/>
      <c r="G193" s="3851"/>
    </row>
  </sheetData>
  <mergeCells count="46">
    <mergeCell ref="A60:G60"/>
    <mergeCell ref="A61:G61"/>
    <mergeCell ref="A63:G63"/>
    <mergeCell ref="A5:A15"/>
    <mergeCell ref="A17:A20"/>
    <mergeCell ref="A22:A23"/>
    <mergeCell ref="A25:A30"/>
    <mergeCell ref="A32:A33"/>
    <mergeCell ref="A35:A57"/>
    <mergeCell ref="A1:G1"/>
    <mergeCell ref="A3:A4"/>
    <mergeCell ref="B3:B4"/>
    <mergeCell ref="C3:D3"/>
    <mergeCell ref="E3:F3"/>
    <mergeCell ref="G3:G4"/>
    <mergeCell ref="A66:G66"/>
    <mergeCell ref="A68:A69"/>
    <mergeCell ref="B68:B69"/>
    <mergeCell ref="C68:D68"/>
    <mergeCell ref="E68:F68"/>
    <mergeCell ref="G68:G69"/>
    <mergeCell ref="A70:A80"/>
    <mergeCell ref="A82:A85"/>
    <mergeCell ref="A87:A88"/>
    <mergeCell ref="A90:A95"/>
    <mergeCell ref="A97:A98"/>
    <mergeCell ref="A100:A122"/>
    <mergeCell ref="A125:G125"/>
    <mergeCell ref="A126:G126"/>
    <mergeCell ref="A128:G128"/>
    <mergeCell ref="A131:G131"/>
    <mergeCell ref="A133:A134"/>
    <mergeCell ref="B133:B134"/>
    <mergeCell ref="C133:D133"/>
    <mergeCell ref="E133:F133"/>
    <mergeCell ref="G133:G134"/>
    <mergeCell ref="A135:A144"/>
    <mergeCell ref="A146:A149"/>
    <mergeCell ref="A151:A152"/>
    <mergeCell ref="A154:A159"/>
    <mergeCell ref="A161:A162"/>
    <mergeCell ref="A164:A186"/>
    <mergeCell ref="A189:G189"/>
    <mergeCell ref="A190:G190"/>
    <mergeCell ref="A191:G191"/>
    <mergeCell ref="A193:G19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28"/>
  <sheetViews>
    <sheetView workbookViewId="0">
      <selection sqref="A1:XFD1048576"/>
    </sheetView>
  </sheetViews>
  <sheetFormatPr defaultColWidth="9" defaultRowHeight="14"/>
  <cols>
    <col min="1" max="1" width="26.33203125" style="17" customWidth="1"/>
    <col min="2" max="13" width="10.5" style="17" customWidth="1"/>
    <col min="14" max="17" width="10.6640625" style="17" customWidth="1"/>
    <col min="18" max="18" width="9" style="17"/>
    <col min="19" max="19" width="9" style="14"/>
    <col min="20" max="16384" width="9" style="17"/>
  </cols>
  <sheetData>
    <row r="1" spans="1:24" ht="25">
      <c r="A1" s="3827" t="s">
        <v>4564</v>
      </c>
      <c r="B1" s="3827"/>
      <c r="C1" s="3827"/>
      <c r="D1" s="3827"/>
      <c r="E1" s="3827"/>
      <c r="F1" s="3827"/>
      <c r="G1" s="3827"/>
      <c r="H1" s="3827"/>
      <c r="I1" s="3827"/>
      <c r="J1" s="3827"/>
      <c r="K1" s="3827"/>
      <c r="L1" s="3827"/>
      <c r="M1" s="3827"/>
      <c r="N1" s="3827"/>
      <c r="O1" s="3827"/>
      <c r="P1" s="3827"/>
      <c r="Q1" s="3827"/>
      <c r="R1" s="3827"/>
      <c r="S1" s="3827"/>
      <c r="T1" s="3827"/>
      <c r="U1" s="3827"/>
      <c r="V1" s="3827"/>
      <c r="W1" s="3827"/>
      <c r="X1" s="1471"/>
    </row>
    <row r="2" spans="1:24">
      <c r="A2" s="494"/>
    </row>
    <row r="3" spans="1:24" ht="17.5" customHeight="1">
      <c r="A3" s="3833" t="s">
        <v>5</v>
      </c>
      <c r="B3" s="3835" t="s">
        <v>892</v>
      </c>
      <c r="C3" s="3836"/>
      <c r="D3" s="3835" t="s">
        <v>788</v>
      </c>
      <c r="E3" s="3836"/>
      <c r="F3" s="3835" t="s">
        <v>893</v>
      </c>
      <c r="G3" s="3836"/>
      <c r="H3" s="3837" t="s">
        <v>894</v>
      </c>
      <c r="I3" s="3838"/>
      <c r="J3" s="3841" t="s">
        <v>895</v>
      </c>
      <c r="K3" s="3842"/>
      <c r="L3" s="3830" t="s">
        <v>896</v>
      </c>
      <c r="M3" s="3839"/>
      <c r="N3" s="3830" t="s">
        <v>1268</v>
      </c>
      <c r="O3" s="3839"/>
      <c r="P3" s="3840" t="s">
        <v>1574</v>
      </c>
      <c r="Q3" s="3839"/>
      <c r="R3" s="3830" t="s">
        <v>1928</v>
      </c>
      <c r="S3" s="3839"/>
      <c r="T3" s="3830" t="s">
        <v>2010</v>
      </c>
      <c r="U3" s="3831"/>
      <c r="V3" s="3828" t="s">
        <v>4565</v>
      </c>
      <c r="W3" s="3829"/>
      <c r="X3" s="1685"/>
    </row>
    <row r="4" spans="1:24" ht="17.5">
      <c r="A4" s="3834"/>
      <c r="B4" s="1686" t="s">
        <v>6</v>
      </c>
      <c r="C4" s="1687" t="s">
        <v>14</v>
      </c>
      <c r="D4" s="1686" t="s">
        <v>8</v>
      </c>
      <c r="E4" s="1687" t="s">
        <v>14</v>
      </c>
      <c r="F4" s="1686" t="s">
        <v>8</v>
      </c>
      <c r="G4" s="1687" t="s">
        <v>14</v>
      </c>
      <c r="H4" s="1688" t="s">
        <v>6</v>
      </c>
      <c r="I4" s="1467" t="s">
        <v>14</v>
      </c>
      <c r="J4" s="1688" t="s">
        <v>6</v>
      </c>
      <c r="K4" s="1467" t="s">
        <v>14</v>
      </c>
      <c r="L4" s="1689" t="s">
        <v>6</v>
      </c>
      <c r="M4" s="1690" t="s">
        <v>14</v>
      </c>
      <c r="N4" s="1691" t="s">
        <v>6</v>
      </c>
      <c r="O4" s="1692" t="s">
        <v>14</v>
      </c>
      <c r="P4" s="1693" t="s">
        <v>6</v>
      </c>
      <c r="Q4" s="1694" t="s">
        <v>14</v>
      </c>
      <c r="R4" s="1691" t="s">
        <v>6</v>
      </c>
      <c r="S4" s="1692" t="s">
        <v>14</v>
      </c>
      <c r="T4" s="1691" t="s">
        <v>6</v>
      </c>
      <c r="U4" s="3720" t="s">
        <v>14</v>
      </c>
      <c r="V4" s="3721" t="s">
        <v>6</v>
      </c>
      <c r="W4" s="1695" t="s">
        <v>14</v>
      </c>
      <c r="X4" s="1685"/>
    </row>
    <row r="5" spans="1:24">
      <c r="A5" s="3722" t="s">
        <v>885</v>
      </c>
      <c r="B5" s="1737">
        <v>210</v>
      </c>
      <c r="C5" s="3723">
        <v>1E-3</v>
      </c>
      <c r="D5" s="1742">
        <v>198</v>
      </c>
      <c r="E5" s="3723">
        <v>1E-3</v>
      </c>
      <c r="F5" s="1742">
        <v>202</v>
      </c>
      <c r="G5" s="3723">
        <v>1E-3</v>
      </c>
      <c r="H5" s="1747">
        <v>180</v>
      </c>
      <c r="I5" s="3724">
        <v>9.9505237845158795E-4</v>
      </c>
      <c r="J5" s="1747">
        <v>176</v>
      </c>
      <c r="K5" s="3724">
        <v>9.7556108619858213E-4</v>
      </c>
      <c r="L5" s="1747">
        <v>168</v>
      </c>
      <c r="M5" s="2438">
        <v>9.3384175829062488E-4</v>
      </c>
      <c r="N5" s="1751">
        <v>170</v>
      </c>
      <c r="O5" s="2440">
        <v>9.4836964101419768E-4</v>
      </c>
      <c r="P5" s="1755">
        <v>182</v>
      </c>
      <c r="Q5" s="2440">
        <v>1.0128103818629033E-3</v>
      </c>
      <c r="R5" s="3597">
        <v>196</v>
      </c>
      <c r="S5" s="2930">
        <v>1E-3</v>
      </c>
      <c r="T5" s="1755">
        <v>202</v>
      </c>
      <c r="U5" s="2440">
        <v>1E-3</v>
      </c>
      <c r="V5" s="3725">
        <v>189</v>
      </c>
      <c r="W5" s="3726">
        <v>1E-3</v>
      </c>
      <c r="X5" s="14"/>
    </row>
    <row r="6" spans="1:24">
      <c r="A6" s="3727" t="s">
        <v>1575</v>
      </c>
      <c r="B6" s="1738">
        <v>5111</v>
      </c>
      <c r="C6" s="3728">
        <v>2.8000000000000001E-2</v>
      </c>
      <c r="D6" s="1741">
        <v>5215</v>
      </c>
      <c r="E6" s="3728">
        <v>2.8000000000000001E-2</v>
      </c>
      <c r="F6" s="1745">
        <v>5398</v>
      </c>
      <c r="G6" s="3728">
        <v>2.9000000000000001E-2</v>
      </c>
      <c r="H6" s="1746">
        <v>5244</v>
      </c>
      <c r="I6" s="3729">
        <v>2.8989192625556263E-2</v>
      </c>
      <c r="J6" s="1746">
        <v>5302</v>
      </c>
      <c r="K6" s="3729">
        <v>2.9388777721732286E-2</v>
      </c>
      <c r="L6" s="1746">
        <v>5250</v>
      </c>
      <c r="M6" s="2439">
        <v>2.9182554946582027E-2</v>
      </c>
      <c r="N6" s="1750">
        <v>5137</v>
      </c>
      <c r="O6" s="2441">
        <v>2.8657499093470196E-2</v>
      </c>
      <c r="P6" s="1754">
        <v>5006</v>
      </c>
      <c r="Q6" s="2441">
        <v>2.7857850393437879E-2</v>
      </c>
      <c r="R6" s="3730">
        <v>4845</v>
      </c>
      <c r="S6" s="2931">
        <v>2.7E-2</v>
      </c>
      <c r="T6" s="1754">
        <v>4557</v>
      </c>
      <c r="U6" s="2441">
        <v>2.5999999999999999E-2</v>
      </c>
      <c r="V6" s="3731">
        <v>4553</v>
      </c>
      <c r="W6" s="3732">
        <v>2.5999999999999999E-2</v>
      </c>
      <c r="X6" s="14"/>
    </row>
    <row r="7" spans="1:24">
      <c r="A7" s="3722" t="s">
        <v>83</v>
      </c>
      <c r="B7" s="1737">
        <v>6012</v>
      </c>
      <c r="C7" s="3723">
        <v>3.3000000000000002E-2</v>
      </c>
      <c r="D7" s="1742">
        <v>5971</v>
      </c>
      <c r="E7" s="3723">
        <v>3.3000000000000002E-2</v>
      </c>
      <c r="F7" s="1742">
        <v>5959</v>
      </c>
      <c r="G7" s="3723">
        <v>3.2000000000000001E-2</v>
      </c>
      <c r="H7" s="1747">
        <v>5763</v>
      </c>
      <c r="I7" s="3724">
        <v>3.1858260316758341E-2</v>
      </c>
      <c r="J7" s="1747">
        <v>5654</v>
      </c>
      <c r="K7" s="3724">
        <v>3.1339899894129448E-2</v>
      </c>
      <c r="L7" s="1747">
        <v>5588</v>
      </c>
      <c r="M7" s="2438">
        <v>3.1061355626952451E-2</v>
      </c>
      <c r="N7" s="1751">
        <v>5512</v>
      </c>
      <c r="O7" s="2440">
        <v>3.0749490948648574E-2</v>
      </c>
      <c r="P7" s="1755">
        <v>5422</v>
      </c>
      <c r="Q7" s="2440">
        <v>3.0172845551981659E-2</v>
      </c>
      <c r="R7" s="3597">
        <v>5404</v>
      </c>
      <c r="S7" s="2930">
        <v>0.03</v>
      </c>
      <c r="T7" s="1755">
        <v>5336</v>
      </c>
      <c r="U7" s="2440">
        <v>0.03</v>
      </c>
      <c r="V7" s="3725">
        <v>5109</v>
      </c>
      <c r="W7" s="3726">
        <v>2.9000000000000001E-2</v>
      </c>
      <c r="X7" s="14"/>
    </row>
    <row r="8" spans="1:24">
      <c r="A8" s="3727" t="s">
        <v>84</v>
      </c>
      <c r="B8" s="1738">
        <v>39619</v>
      </c>
      <c r="C8" s="3728">
        <v>0.219</v>
      </c>
      <c r="D8" s="1741">
        <v>40555</v>
      </c>
      <c r="E8" s="3728">
        <v>0.221</v>
      </c>
      <c r="F8" s="1741">
        <v>41178</v>
      </c>
      <c r="G8" s="3728">
        <v>0.222</v>
      </c>
      <c r="H8" s="1746">
        <v>40153</v>
      </c>
      <c r="I8" s="3729">
        <v>0.22196854528870338</v>
      </c>
      <c r="J8" s="1746">
        <v>40225</v>
      </c>
      <c r="K8" s="3729">
        <v>0.22296559484282935</v>
      </c>
      <c r="L8" s="1746">
        <v>40183</v>
      </c>
      <c r="M8" s="2439">
        <v>0.22336049627019156</v>
      </c>
      <c r="N8" s="1750">
        <v>40293</v>
      </c>
      <c r="O8" s="2441">
        <v>0.22478034085520626</v>
      </c>
      <c r="P8" s="1754">
        <v>40434</v>
      </c>
      <c r="Q8" s="2441">
        <v>0.22501085153980568</v>
      </c>
      <c r="R8" s="3733">
        <v>40314</v>
      </c>
      <c r="S8" s="3734">
        <v>0.224</v>
      </c>
      <c r="T8" s="1754">
        <v>39513</v>
      </c>
      <c r="U8" s="2441">
        <v>0.22600000000000001</v>
      </c>
      <c r="V8" s="3731">
        <v>38406</v>
      </c>
      <c r="W8" s="3732">
        <v>0.223</v>
      </c>
      <c r="X8" s="14"/>
    </row>
    <row r="9" spans="1:24">
      <c r="A9" s="3722" t="s">
        <v>365</v>
      </c>
      <c r="B9" s="1737">
        <v>430</v>
      </c>
      <c r="C9" s="3723">
        <v>2E-3</v>
      </c>
      <c r="D9" s="1742">
        <v>495</v>
      </c>
      <c r="E9" s="3723">
        <v>3.0000000000000001E-3</v>
      </c>
      <c r="F9" s="1742">
        <v>534</v>
      </c>
      <c r="G9" s="3723">
        <v>3.0000000000000001E-3</v>
      </c>
      <c r="H9" s="1747">
        <v>560</v>
      </c>
      <c r="I9" s="3724">
        <v>3.0957185107382736E-3</v>
      </c>
      <c r="J9" s="1747">
        <v>566</v>
      </c>
      <c r="K9" s="3724">
        <v>3.1373157658431674E-3</v>
      </c>
      <c r="L9" s="1747">
        <v>550</v>
      </c>
      <c r="M9" s="2438">
        <v>3.0572200420228789E-3</v>
      </c>
      <c r="N9" s="1751">
        <v>566</v>
      </c>
      <c r="O9" s="2440">
        <v>3.1575130400825638E-3</v>
      </c>
      <c r="P9" s="1755">
        <v>568</v>
      </c>
      <c r="Q9" s="2440">
        <v>3.1608587741655445E-3</v>
      </c>
      <c r="R9" s="3624">
        <v>551</v>
      </c>
      <c r="S9" s="2930">
        <v>3.0000000000000001E-3</v>
      </c>
      <c r="T9" s="1755">
        <v>550</v>
      </c>
      <c r="U9" s="2440">
        <v>3.0000000000000001E-3</v>
      </c>
      <c r="V9" s="3725">
        <v>554</v>
      </c>
      <c r="W9" s="3726">
        <v>3.0000000000000001E-3</v>
      </c>
      <c r="X9" s="14"/>
    </row>
    <row r="10" spans="1:24">
      <c r="A10" s="3727" t="s">
        <v>86</v>
      </c>
      <c r="B10" s="1738">
        <v>6654</v>
      </c>
      <c r="C10" s="3728">
        <v>3.6999999999999998E-2</v>
      </c>
      <c r="D10" s="1741">
        <v>6728</v>
      </c>
      <c r="E10" s="3728">
        <v>3.6999999999999998E-2</v>
      </c>
      <c r="F10" s="1741">
        <v>6950</v>
      </c>
      <c r="G10" s="3728">
        <v>3.7999999999999999E-2</v>
      </c>
      <c r="H10" s="1746">
        <v>6619</v>
      </c>
      <c r="I10" s="3729">
        <v>3.659028718317256E-2</v>
      </c>
      <c r="J10" s="1746">
        <v>5770</v>
      </c>
      <c r="K10" s="3729">
        <v>3.1982883337305791E-2</v>
      </c>
      <c r="L10" s="1746">
        <v>5557</v>
      </c>
      <c r="M10" s="2439">
        <v>3.0889039588220254E-2</v>
      </c>
      <c r="N10" s="1750">
        <v>4879</v>
      </c>
      <c r="O10" s="2441">
        <v>2.7218208697107473E-2</v>
      </c>
      <c r="P10" s="1754">
        <v>4584</v>
      </c>
      <c r="Q10" s="2441">
        <v>2.5509465881645873E-2</v>
      </c>
      <c r="R10" s="3735">
        <v>4361</v>
      </c>
      <c r="S10" s="2931">
        <v>2.4E-2</v>
      </c>
      <c r="T10" s="1754">
        <v>4071</v>
      </c>
      <c r="U10" s="2441">
        <v>2.3E-2</v>
      </c>
      <c r="V10" s="3731">
        <v>3880</v>
      </c>
      <c r="W10" s="3732">
        <v>2.1999999999999999E-2</v>
      </c>
      <c r="X10" s="14"/>
    </row>
    <row r="11" spans="1:24">
      <c r="A11" s="3722" t="s">
        <v>886</v>
      </c>
      <c r="B11" s="1737">
        <v>2178</v>
      </c>
      <c r="C11" s="3723">
        <v>1.2E-2</v>
      </c>
      <c r="D11" s="1742">
        <v>2204</v>
      </c>
      <c r="E11" s="3723">
        <v>1.2E-2</v>
      </c>
      <c r="F11" s="1742">
        <v>2262</v>
      </c>
      <c r="G11" s="3723">
        <v>1.2E-2</v>
      </c>
      <c r="H11" s="1747">
        <v>2203</v>
      </c>
      <c r="I11" s="3724">
        <v>1.2178335498493601E-2</v>
      </c>
      <c r="J11" s="1747">
        <v>2204</v>
      </c>
      <c r="K11" s="3724">
        <v>1.2216685420350426E-2</v>
      </c>
      <c r="L11" s="1747">
        <v>2160</v>
      </c>
      <c r="M11" s="2438">
        <v>1.2006536892308035E-2</v>
      </c>
      <c r="N11" s="1751">
        <v>2115</v>
      </c>
      <c r="O11" s="2440">
        <v>1.1798834063206047E-2</v>
      </c>
      <c r="P11" s="1755">
        <v>2068</v>
      </c>
      <c r="Q11" s="2440">
        <v>1.150819708622244E-2</v>
      </c>
      <c r="R11" s="3624">
        <v>2038</v>
      </c>
      <c r="S11" s="2930">
        <v>1.0999999999999999E-2</v>
      </c>
      <c r="T11" s="1755">
        <v>1953</v>
      </c>
      <c r="U11" s="2440">
        <v>1.0999999999999999E-2</v>
      </c>
      <c r="V11" s="3725">
        <v>1897</v>
      </c>
      <c r="W11" s="3726">
        <v>1.0999999999999999E-2</v>
      </c>
      <c r="X11" s="14"/>
    </row>
    <row r="12" spans="1:24">
      <c r="A12" s="3727" t="s">
        <v>87</v>
      </c>
      <c r="B12" s="1738">
        <v>16740</v>
      </c>
      <c r="C12" s="3728">
        <v>9.1999999999999998E-2</v>
      </c>
      <c r="D12" s="1741">
        <v>16720</v>
      </c>
      <c r="E12" s="3728">
        <v>9.0999999999999998E-2</v>
      </c>
      <c r="F12" s="1741">
        <v>17084</v>
      </c>
      <c r="G12" s="3728">
        <v>9.1999999999999998E-2</v>
      </c>
      <c r="H12" s="1746">
        <v>16613</v>
      </c>
      <c r="I12" s="3729">
        <v>9.1837806462312391E-2</v>
      </c>
      <c r="J12" s="1746">
        <v>16571</v>
      </c>
      <c r="K12" s="3729">
        <v>9.1852402042026729E-2</v>
      </c>
      <c r="L12" s="1746">
        <v>16417</v>
      </c>
      <c r="M12" s="2439">
        <v>9.1255238963435653E-2</v>
      </c>
      <c r="N12" s="1750">
        <v>16379</v>
      </c>
      <c r="O12" s="2441">
        <v>9.1372625589244374E-2</v>
      </c>
      <c r="P12" s="1754">
        <v>16383</v>
      </c>
      <c r="Q12" s="2441">
        <v>9.1169629044285411E-2</v>
      </c>
      <c r="R12" s="3735">
        <v>16276</v>
      </c>
      <c r="S12" s="2931">
        <v>0.09</v>
      </c>
      <c r="T12" s="1754">
        <v>15934</v>
      </c>
      <c r="U12" s="2441">
        <v>9.0999999999999998E-2</v>
      </c>
      <c r="V12" s="3731">
        <v>15427</v>
      </c>
      <c r="W12" s="3732">
        <v>8.8999999999999996E-2</v>
      </c>
      <c r="X12" s="14"/>
    </row>
    <row r="13" spans="1:24">
      <c r="A13" s="3722" t="s">
        <v>88</v>
      </c>
      <c r="B13" s="1737">
        <v>2217</v>
      </c>
      <c r="C13" s="3723">
        <v>1.2E-2</v>
      </c>
      <c r="D13" s="1742">
        <v>2161</v>
      </c>
      <c r="E13" s="3723">
        <v>1.2E-2</v>
      </c>
      <c r="F13" s="1742">
        <v>2148</v>
      </c>
      <c r="G13" s="3723">
        <v>1.2E-2</v>
      </c>
      <c r="H13" s="1747">
        <v>2111</v>
      </c>
      <c r="I13" s="3724">
        <v>1.1669753171729457E-2</v>
      </c>
      <c r="J13" s="1747">
        <v>2024</v>
      </c>
      <c r="K13" s="3724">
        <v>1.1218952491283695E-2</v>
      </c>
      <c r="L13" s="1747">
        <v>2042</v>
      </c>
      <c r="M13" s="2438">
        <v>1.1350624228746763E-2</v>
      </c>
      <c r="N13" s="2932">
        <v>2006</v>
      </c>
      <c r="O13" s="2933">
        <v>1.1190761763967532E-2</v>
      </c>
      <c r="P13" s="1755">
        <v>2016</v>
      </c>
      <c r="Q13" s="2440">
        <v>1.1218822691404468E-2</v>
      </c>
      <c r="R13" s="3624">
        <v>2025</v>
      </c>
      <c r="S13" s="2930">
        <v>1.0999999999999999E-2</v>
      </c>
      <c r="T13" s="1755">
        <v>2018</v>
      </c>
      <c r="U13" s="2440">
        <v>1.0999999999999999E-2</v>
      </c>
      <c r="V13" s="3725">
        <v>1974</v>
      </c>
      <c r="W13" s="3726">
        <v>1.0999999999999999E-2</v>
      </c>
      <c r="X13" s="14"/>
    </row>
    <row r="14" spans="1:24">
      <c r="A14" s="3727" t="s">
        <v>645</v>
      </c>
      <c r="B14" s="1738">
        <v>5888</v>
      </c>
      <c r="C14" s="3728">
        <v>3.2000000000000001E-2</v>
      </c>
      <c r="D14" s="1741">
        <v>6672</v>
      </c>
      <c r="E14" s="3728">
        <v>3.5999999999999997E-2</v>
      </c>
      <c r="F14" s="1741">
        <v>7441</v>
      </c>
      <c r="G14" s="3728">
        <v>0.04</v>
      </c>
      <c r="H14" s="1746">
        <v>7601</v>
      </c>
      <c r="I14" s="3729">
        <v>4.2018850714502891E-2</v>
      </c>
      <c r="J14" s="1746">
        <v>7773</v>
      </c>
      <c r="K14" s="3729">
        <v>4.30854336535317E-2</v>
      </c>
      <c r="L14" s="1746">
        <v>7991</v>
      </c>
      <c r="M14" s="2439">
        <v>4.441862791964514E-2</v>
      </c>
      <c r="N14" s="1750">
        <v>8235</v>
      </c>
      <c r="O14" s="2441">
        <v>4.5940141139717165E-2</v>
      </c>
      <c r="P14" s="1754">
        <v>8650</v>
      </c>
      <c r="Q14" s="2441">
        <v>4.8136317599528099E-2</v>
      </c>
      <c r="R14" s="3735">
        <v>8963</v>
      </c>
      <c r="S14" s="2931">
        <v>4.9000000000000002E-2</v>
      </c>
      <c r="T14" s="1754">
        <v>8888</v>
      </c>
      <c r="U14" s="2441">
        <v>0.05</v>
      </c>
      <c r="V14" s="3731">
        <v>8956</v>
      </c>
      <c r="W14" s="3732">
        <v>5.1999999999999998E-2</v>
      </c>
      <c r="X14" s="14"/>
    </row>
    <row r="15" spans="1:24">
      <c r="A15" s="3722" t="s">
        <v>887</v>
      </c>
      <c r="B15" s="1737">
        <v>6617</v>
      </c>
      <c r="C15" s="3723">
        <v>3.6999999999999998E-2</v>
      </c>
      <c r="D15" s="1742">
        <v>4973</v>
      </c>
      <c r="E15" s="3723">
        <v>2.7E-2</v>
      </c>
      <c r="F15" s="1742">
        <v>2694</v>
      </c>
      <c r="G15" s="3723">
        <v>1.4999999999999999E-2</v>
      </c>
      <c r="H15" s="1747">
        <v>2358</v>
      </c>
      <c r="I15" s="3724">
        <v>1.3035186157715801E-2</v>
      </c>
      <c r="J15" s="1747">
        <v>2426</v>
      </c>
      <c r="K15" s="3724">
        <v>1.3447222699532729E-2</v>
      </c>
      <c r="L15" s="1747">
        <v>1964</v>
      </c>
      <c r="M15" s="2438">
        <v>1.0917054840968972E-2</v>
      </c>
      <c r="N15" s="1751">
        <v>1864</v>
      </c>
      <c r="O15" s="2440">
        <v>1.039859418147332E-2</v>
      </c>
      <c r="P15" s="1755">
        <v>1889</v>
      </c>
      <c r="Q15" s="2440">
        <v>1.051208138098365E-2</v>
      </c>
      <c r="R15" s="3624">
        <v>1918</v>
      </c>
      <c r="S15" s="2930">
        <v>0.01</v>
      </c>
      <c r="T15" s="1755">
        <v>1818</v>
      </c>
      <c r="U15" s="2440">
        <v>0.01</v>
      </c>
      <c r="V15" s="3725">
        <v>1919</v>
      </c>
      <c r="W15" s="3726">
        <v>1.0999999999999999E-2</v>
      </c>
      <c r="X15" s="14"/>
    </row>
    <row r="16" spans="1:24">
      <c r="A16" s="3727" t="s">
        <v>89</v>
      </c>
      <c r="B16" s="1738">
        <v>1155</v>
      </c>
      <c r="C16" s="3728">
        <v>6.0000000000000001E-3</v>
      </c>
      <c r="D16" s="1741">
        <v>1207</v>
      </c>
      <c r="E16" s="3728">
        <v>7.0000000000000001E-3</v>
      </c>
      <c r="F16" s="1741">
        <v>1177</v>
      </c>
      <c r="G16" s="3728">
        <v>6.0000000000000001E-3</v>
      </c>
      <c r="H16" s="1746">
        <v>1102</v>
      </c>
      <c r="I16" s="3729">
        <v>6.0919317836313882E-3</v>
      </c>
      <c r="J16" s="1746">
        <v>1084</v>
      </c>
      <c r="K16" s="3729">
        <v>6.0085694172685401E-3</v>
      </c>
      <c r="L16" s="1746">
        <v>1088</v>
      </c>
      <c r="M16" s="2439">
        <v>6.0477371013107134E-3</v>
      </c>
      <c r="N16" s="1750">
        <v>1052</v>
      </c>
      <c r="O16" s="2441">
        <v>5.8687344843937408E-3</v>
      </c>
      <c r="P16" s="1754">
        <v>1072</v>
      </c>
      <c r="Q16" s="2441">
        <v>5.9655644470166611E-3</v>
      </c>
      <c r="R16" s="3735">
        <v>1033</v>
      </c>
      <c r="S16" s="2931">
        <v>5.0000000000000001E-3</v>
      </c>
      <c r="T16" s="1754">
        <v>999</v>
      </c>
      <c r="U16" s="2441">
        <v>5.0000000000000001E-3</v>
      </c>
      <c r="V16" s="3731">
        <v>996</v>
      </c>
      <c r="W16" s="3732">
        <v>5.0000000000000001E-3</v>
      </c>
      <c r="X16" s="14"/>
    </row>
    <row r="17" spans="1:24">
      <c r="A17" s="3722" t="s">
        <v>85</v>
      </c>
      <c r="B17" s="1737">
        <v>50165</v>
      </c>
      <c r="C17" s="3723">
        <v>0.27700000000000002</v>
      </c>
      <c r="D17" s="1742">
        <v>49434</v>
      </c>
      <c r="E17" s="3723">
        <v>0.27</v>
      </c>
      <c r="F17" s="1742">
        <v>48906</v>
      </c>
      <c r="G17" s="3723">
        <v>0.26400000000000001</v>
      </c>
      <c r="H17" s="1747">
        <v>47084</v>
      </c>
      <c r="I17" s="3724">
        <v>0.26028358992785872</v>
      </c>
      <c r="J17" s="1747">
        <v>46372</v>
      </c>
      <c r="K17" s="3724">
        <v>0.25703817437045823</v>
      </c>
      <c r="L17" s="1747">
        <v>45506</v>
      </c>
      <c r="M17" s="2438">
        <v>0.25294882769507843</v>
      </c>
      <c r="N17" s="1751">
        <v>44556</v>
      </c>
      <c r="O17" s="2440">
        <v>0.24856210426487407</v>
      </c>
      <c r="P17" s="1755">
        <v>43609</v>
      </c>
      <c r="Q17" s="2440">
        <v>0.2426793843003261</v>
      </c>
      <c r="R17" s="3624">
        <v>42872</v>
      </c>
      <c r="S17" s="2930">
        <v>0.23899999999999999</v>
      </c>
      <c r="T17" s="1755">
        <v>41577</v>
      </c>
      <c r="U17" s="2440">
        <v>0.23699999999999999</v>
      </c>
      <c r="V17" s="3725">
        <v>40543</v>
      </c>
      <c r="W17" s="3726">
        <v>0.23599999999999999</v>
      </c>
      <c r="X17" s="14"/>
    </row>
    <row r="18" spans="1:24">
      <c r="A18" s="3727" t="s">
        <v>361</v>
      </c>
      <c r="B18" s="1738">
        <v>462</v>
      </c>
      <c r="C18" s="3728">
        <v>3.0000000000000001E-3</v>
      </c>
      <c r="D18" s="1741">
        <v>646</v>
      </c>
      <c r="E18" s="3728">
        <v>4.0000000000000001E-3</v>
      </c>
      <c r="F18" s="1741">
        <v>836</v>
      </c>
      <c r="G18" s="3728">
        <v>5.0000000000000001E-3</v>
      </c>
      <c r="H18" s="1746">
        <v>905</v>
      </c>
      <c r="I18" s="3729">
        <v>5.0029022361038171E-3</v>
      </c>
      <c r="J18" s="1746">
        <v>1019</v>
      </c>
      <c r="K18" s="3729">
        <v>5.6482769706611086E-3</v>
      </c>
      <c r="L18" s="1746">
        <v>1052</v>
      </c>
      <c r="M18" s="2439">
        <v>5.84762815310558E-3</v>
      </c>
      <c r="N18" s="1750">
        <v>1163</v>
      </c>
      <c r="O18" s="2441">
        <v>6.4879640735265405E-3</v>
      </c>
      <c r="P18" s="1754">
        <v>1218</v>
      </c>
      <c r="Q18" s="2441">
        <v>6.7780387093901995E-3</v>
      </c>
      <c r="R18" s="3735">
        <v>1306</v>
      </c>
      <c r="S18" s="2931">
        <v>7.0000000000000001E-3</v>
      </c>
      <c r="T18" s="1754">
        <v>1363</v>
      </c>
      <c r="U18" s="2441">
        <v>7.0000000000000001E-3</v>
      </c>
      <c r="V18" s="3731">
        <v>1363</v>
      </c>
      <c r="W18" s="3732">
        <v>7.0000000000000001E-3</v>
      </c>
      <c r="X18" s="14"/>
    </row>
    <row r="19" spans="1:24">
      <c r="A19" s="3722" t="s">
        <v>888</v>
      </c>
      <c r="B19" s="1737">
        <v>583</v>
      </c>
      <c r="C19" s="3723">
        <v>3.0000000000000001E-3</v>
      </c>
      <c r="D19" s="1742">
        <v>790</v>
      </c>
      <c r="E19" s="3723">
        <v>4.0000000000000001E-3</v>
      </c>
      <c r="F19" s="1742">
        <v>958</v>
      </c>
      <c r="G19" s="3723">
        <v>5.0000000000000001E-3</v>
      </c>
      <c r="H19" s="1747">
        <v>1042</v>
      </c>
      <c r="I19" s="3724">
        <v>5.7602476574808593E-3</v>
      </c>
      <c r="J19" s="1747">
        <v>1188</v>
      </c>
      <c r="K19" s="3724">
        <v>6.5850373318404294E-3</v>
      </c>
      <c r="L19" s="1747">
        <v>1336</v>
      </c>
      <c r="M19" s="2438">
        <v>7.426265411168303E-3</v>
      </c>
      <c r="N19" s="1751">
        <v>1458</v>
      </c>
      <c r="O19" s="2440">
        <v>8.1336643329335302E-3</v>
      </c>
      <c r="P19" s="1755">
        <v>1648</v>
      </c>
      <c r="Q19" s="2440">
        <v>9.1709423588465094E-3</v>
      </c>
      <c r="R19" s="3624">
        <v>1753</v>
      </c>
      <c r="S19" s="2930">
        <v>8.9999999999999993E-3</v>
      </c>
      <c r="T19" s="1755">
        <v>1788</v>
      </c>
      <c r="U19" s="2440">
        <v>0.01</v>
      </c>
      <c r="V19" s="3725">
        <v>1845</v>
      </c>
      <c r="W19" s="3726">
        <v>0.01</v>
      </c>
      <c r="X19" s="14"/>
    </row>
    <row r="20" spans="1:24">
      <c r="A20" s="3727" t="s">
        <v>889</v>
      </c>
      <c r="B20" s="1738">
        <v>25</v>
      </c>
      <c r="C20" s="3728">
        <v>0</v>
      </c>
      <c r="D20" s="1741">
        <v>27</v>
      </c>
      <c r="E20" s="3728">
        <v>0</v>
      </c>
      <c r="F20" s="1741">
        <v>22</v>
      </c>
      <c r="G20" s="3728">
        <v>0</v>
      </c>
      <c r="H20" s="1746">
        <v>19</v>
      </c>
      <c r="I20" s="3729">
        <v>1.0503330661433429E-4</v>
      </c>
      <c r="J20" s="1746">
        <v>18</v>
      </c>
      <c r="K20" s="3729">
        <v>9.9773292906673168E-5</v>
      </c>
      <c r="L20" s="1746">
        <v>21</v>
      </c>
      <c r="M20" s="2439">
        <v>1.1673021978632811E-4</v>
      </c>
      <c r="N20" s="1750">
        <v>29</v>
      </c>
      <c r="O20" s="2441">
        <v>1.6178070346712782E-4</v>
      </c>
      <c r="P20" s="1754">
        <v>34</v>
      </c>
      <c r="Q20" s="2441">
        <v>1.8920633507328962E-4</v>
      </c>
      <c r="R20" s="3735">
        <v>41</v>
      </c>
      <c r="S20" s="2931">
        <v>0</v>
      </c>
      <c r="T20" s="1754">
        <v>44</v>
      </c>
      <c r="U20" s="2441">
        <v>0</v>
      </c>
      <c r="V20" s="3731">
        <v>49</v>
      </c>
      <c r="W20" s="3732">
        <v>0</v>
      </c>
      <c r="X20" s="14"/>
    </row>
    <row r="21" spans="1:24">
      <c r="A21" s="3722" t="s">
        <v>646</v>
      </c>
      <c r="B21" s="1737">
        <v>2590</v>
      </c>
      <c r="C21" s="3723">
        <v>1.4E-2</v>
      </c>
      <c r="D21" s="1742">
        <v>2727</v>
      </c>
      <c r="E21" s="3723">
        <v>1.4999999999999999E-2</v>
      </c>
      <c r="F21" s="1742">
        <v>2908</v>
      </c>
      <c r="G21" s="3723">
        <v>1.6E-2</v>
      </c>
      <c r="H21" s="1747">
        <v>2843</v>
      </c>
      <c r="I21" s="3724">
        <v>1.5716299510765915E-2</v>
      </c>
      <c r="J21" s="1747">
        <v>2888</v>
      </c>
      <c r="K21" s="3724">
        <v>1.6008070550804006E-2</v>
      </c>
      <c r="L21" s="1747">
        <v>2984</v>
      </c>
      <c r="M21" s="2438">
        <v>1.6586808373447767E-2</v>
      </c>
      <c r="N21" s="1751">
        <v>3028</v>
      </c>
      <c r="O21" s="2440">
        <v>1.6892136899947004E-2</v>
      </c>
      <c r="P21" s="1755">
        <v>3066</v>
      </c>
      <c r="Q21" s="2440">
        <v>1.7061959509844293E-2</v>
      </c>
      <c r="R21" s="3624">
        <v>3059</v>
      </c>
      <c r="S21" s="2930">
        <v>1.7000000000000001E-2</v>
      </c>
      <c r="T21" s="1755">
        <v>3024</v>
      </c>
      <c r="U21" s="2440">
        <v>1.7000000000000001E-2</v>
      </c>
      <c r="V21" s="3725">
        <v>2973</v>
      </c>
      <c r="W21" s="3726">
        <v>1.7000000000000001E-2</v>
      </c>
      <c r="X21" s="14"/>
    </row>
    <row r="22" spans="1:24">
      <c r="A22" s="3727" t="s">
        <v>90</v>
      </c>
      <c r="B22" s="1738">
        <v>6284</v>
      </c>
      <c r="C22" s="3728">
        <v>3.5000000000000003E-2</v>
      </c>
      <c r="D22" s="1741">
        <v>6378</v>
      </c>
      <c r="E22" s="3728">
        <v>3.5000000000000003E-2</v>
      </c>
      <c r="F22" s="1741">
        <v>6537</v>
      </c>
      <c r="G22" s="3728">
        <v>3.5000000000000003E-2</v>
      </c>
      <c r="H22" s="1746">
        <v>6295</v>
      </c>
      <c r="I22" s="3729">
        <v>3.4799192901959701E-2</v>
      </c>
      <c r="J22" s="1746">
        <v>6168</v>
      </c>
      <c r="K22" s="3729">
        <v>3.4188981702686673E-2</v>
      </c>
      <c r="L22" s="1746">
        <v>6029</v>
      </c>
      <c r="M22" s="2439">
        <v>3.3512690242465344E-2</v>
      </c>
      <c r="N22" s="1750">
        <v>5961</v>
      </c>
      <c r="O22" s="2441">
        <v>3.3254302529915486E-2</v>
      </c>
      <c r="P22" s="1754">
        <v>6033</v>
      </c>
      <c r="Q22" s="2441">
        <v>3.3572994691092831E-2</v>
      </c>
      <c r="R22" s="3735">
        <v>5881</v>
      </c>
      <c r="S22" s="2931">
        <v>3.2000000000000001E-2</v>
      </c>
      <c r="T22" s="1754">
        <v>5690</v>
      </c>
      <c r="U22" s="2441">
        <v>3.2000000000000001E-2</v>
      </c>
      <c r="V22" s="3731">
        <v>5507</v>
      </c>
      <c r="W22" s="3732">
        <v>3.2000000000000001E-2</v>
      </c>
      <c r="X22" s="14"/>
    </row>
    <row r="23" spans="1:24">
      <c r="A23" s="3722" t="s">
        <v>369</v>
      </c>
      <c r="B23" s="1737">
        <v>1022</v>
      </c>
      <c r="C23" s="3723">
        <v>6.0000000000000001E-3</v>
      </c>
      <c r="D23" s="1742">
        <v>1161</v>
      </c>
      <c r="E23" s="3723">
        <v>6.0000000000000001E-3</v>
      </c>
      <c r="F23" s="1742">
        <v>1358</v>
      </c>
      <c r="G23" s="3723">
        <v>7.0000000000000001E-3</v>
      </c>
      <c r="H23" s="1747">
        <v>1403</v>
      </c>
      <c r="I23" s="3724">
        <v>7.7558804831532107E-3</v>
      </c>
      <c r="J23" s="1747">
        <v>1450</v>
      </c>
      <c r="K23" s="3724">
        <v>8.0372930397042269E-3</v>
      </c>
      <c r="L23" s="1747">
        <v>1429</v>
      </c>
      <c r="M23" s="2438">
        <v>7.9432135273648993E-3</v>
      </c>
      <c r="N23" s="1751">
        <v>1364</v>
      </c>
      <c r="O23" s="2440">
        <v>7.6092717079021509E-3</v>
      </c>
      <c r="P23" s="1755">
        <v>1435</v>
      </c>
      <c r="Q23" s="2440">
        <v>7.9856203185344303E-3</v>
      </c>
      <c r="R23" s="3624">
        <v>1470</v>
      </c>
      <c r="S23" s="2930">
        <v>8.0000000000000002E-3</v>
      </c>
      <c r="T23" s="1755">
        <v>1438</v>
      </c>
      <c r="U23" s="2440">
        <v>8.0000000000000002E-3</v>
      </c>
      <c r="V23" s="3725">
        <v>1459</v>
      </c>
      <c r="W23" s="3726">
        <v>8.0000000000000002E-3</v>
      </c>
      <c r="X23" s="14"/>
    </row>
    <row r="24" spans="1:24">
      <c r="A24" s="3727" t="s">
        <v>287</v>
      </c>
      <c r="B24" s="1738">
        <v>27248</v>
      </c>
      <c r="C24" s="3728">
        <v>0.15</v>
      </c>
      <c r="D24" s="1741">
        <v>28985</v>
      </c>
      <c r="E24" s="3728">
        <v>0.158</v>
      </c>
      <c r="F24" s="1741">
        <v>30716</v>
      </c>
      <c r="G24" s="3728">
        <v>0.16600000000000001</v>
      </c>
      <c r="H24" s="1746">
        <v>30794</v>
      </c>
      <c r="I24" s="3729">
        <v>0.17023134967799</v>
      </c>
      <c r="J24" s="1746">
        <v>31525</v>
      </c>
      <c r="K24" s="3729">
        <v>0.17474183660460399</v>
      </c>
      <c r="L24" s="1746">
        <v>32582</v>
      </c>
      <c r="M24" s="2439">
        <v>0.18110971528943537</v>
      </c>
      <c r="N24" s="1750">
        <v>33483</v>
      </c>
      <c r="O24" s="2441">
        <v>0.18678976876516695</v>
      </c>
      <c r="P24" s="1754">
        <v>34375</v>
      </c>
      <c r="Q24" s="2441">
        <v>0.19129316965130386</v>
      </c>
      <c r="R24" s="3735">
        <v>35017</v>
      </c>
      <c r="S24" s="2931">
        <v>0.19500000000000001</v>
      </c>
      <c r="T24" s="1754">
        <v>33936</v>
      </c>
      <c r="U24" s="2441">
        <v>0.19400000000000001</v>
      </c>
      <c r="V24" s="3731">
        <v>33996</v>
      </c>
      <c r="W24" s="3732">
        <v>0.19800000000000001</v>
      </c>
      <c r="X24" s="14"/>
    </row>
    <row r="25" spans="1:24" ht="14.5" thickBot="1">
      <c r="A25" s="3722" t="s">
        <v>890</v>
      </c>
      <c r="B25" s="1739">
        <v>3</v>
      </c>
      <c r="C25" s="2446">
        <v>0</v>
      </c>
      <c r="D25" s="1743">
        <v>4</v>
      </c>
      <c r="E25" s="2446">
        <v>0</v>
      </c>
      <c r="F25" s="1743">
        <v>5</v>
      </c>
      <c r="G25" s="2446">
        <v>0</v>
      </c>
      <c r="H25" s="1748">
        <v>3</v>
      </c>
      <c r="I25" s="2445">
        <v>1.6584206307526465E-5</v>
      </c>
      <c r="J25" s="1748">
        <v>6</v>
      </c>
      <c r="K25" s="2445">
        <v>3.3257764302224391E-5</v>
      </c>
      <c r="L25" s="1748">
        <v>5</v>
      </c>
      <c r="M25" s="2444">
        <v>2.7792909472935263E-5</v>
      </c>
      <c r="N25" s="1752">
        <v>5</v>
      </c>
      <c r="O25" s="2442">
        <v>2.7893224735711695E-5</v>
      </c>
      <c r="P25" s="1756">
        <v>6</v>
      </c>
      <c r="Q25" s="2442">
        <v>3.338935324822758E-5</v>
      </c>
      <c r="R25" s="1758">
        <v>8</v>
      </c>
      <c r="S25" s="2934">
        <v>0</v>
      </c>
      <c r="T25" s="2935">
        <v>5</v>
      </c>
      <c r="U25" s="3736">
        <v>0</v>
      </c>
      <c r="V25" s="3737">
        <v>5</v>
      </c>
      <c r="W25" s="3738">
        <v>0</v>
      </c>
      <c r="X25" s="14"/>
    </row>
    <row r="26" spans="1:24">
      <c r="A26" s="3739" t="s">
        <v>9</v>
      </c>
      <c r="B26" s="3740">
        <v>181213</v>
      </c>
      <c r="C26" s="3741">
        <v>1</v>
      </c>
      <c r="D26" s="1744">
        <v>183251</v>
      </c>
      <c r="E26" s="3742">
        <v>1</v>
      </c>
      <c r="F26" s="1745">
        <v>185273</v>
      </c>
      <c r="G26" s="3741">
        <v>1</v>
      </c>
      <c r="H26" s="1749">
        <v>180895</v>
      </c>
      <c r="I26" s="3743">
        <v>1</v>
      </c>
      <c r="J26" s="1749">
        <v>180409</v>
      </c>
      <c r="K26" s="3743">
        <v>1</v>
      </c>
      <c r="L26" s="1749">
        <v>179902</v>
      </c>
      <c r="M26" s="2936">
        <v>1</v>
      </c>
      <c r="N26" s="1753">
        <v>179255</v>
      </c>
      <c r="O26" s="2443">
        <v>1</v>
      </c>
      <c r="P26" s="1757">
        <v>179698</v>
      </c>
      <c r="Q26" s="2443">
        <v>1</v>
      </c>
      <c r="R26" s="3744">
        <v>179331</v>
      </c>
      <c r="S26" s="2937">
        <v>0.99199999999999999</v>
      </c>
      <c r="T26" s="1757">
        <v>174704</v>
      </c>
      <c r="U26" s="2443">
        <v>0.99199999999999999</v>
      </c>
      <c r="V26" s="3745">
        <v>171600</v>
      </c>
      <c r="W26" s="3746">
        <v>0.99099999999999999</v>
      </c>
      <c r="X26" s="14"/>
    </row>
    <row r="27" spans="1:24">
      <c r="A27" s="494"/>
    </row>
    <row r="28" spans="1:24" ht="14.15" customHeight="1">
      <c r="A28" s="3832" t="s">
        <v>1576</v>
      </c>
      <c r="B28" s="3832"/>
      <c r="C28" s="3832"/>
      <c r="D28" s="3832"/>
      <c r="E28" s="3832"/>
      <c r="F28" s="3832"/>
      <c r="G28" s="3832"/>
      <c r="H28" s="3832"/>
      <c r="I28" s="3832"/>
      <c r="J28" s="3832"/>
      <c r="K28" s="3832"/>
      <c r="L28" s="3832"/>
      <c r="M28" s="3832"/>
      <c r="N28" s="3832"/>
      <c r="O28" s="3832"/>
      <c r="P28" s="3832"/>
      <c r="Q28" s="3832"/>
      <c r="R28" s="3832"/>
      <c r="S28" s="3832"/>
      <c r="T28" s="3832"/>
      <c r="U28" s="3832"/>
    </row>
  </sheetData>
  <mergeCells count="14">
    <mergeCell ref="A1:W1"/>
    <mergeCell ref="V3:W3"/>
    <mergeCell ref="T3:U3"/>
    <mergeCell ref="A28:U28"/>
    <mergeCell ref="A3:A4"/>
    <mergeCell ref="B3:C3"/>
    <mergeCell ref="D3:E3"/>
    <mergeCell ref="F3:G3"/>
    <mergeCell ref="H3:I3"/>
    <mergeCell ref="R3:S3"/>
    <mergeCell ref="P3:Q3"/>
    <mergeCell ref="N3:O3"/>
    <mergeCell ref="L3:M3"/>
    <mergeCell ref="J3:K3"/>
  </mergeCells>
  <pageMargins left="0.7" right="0.7" top="0.75" bottom="0.75" header="0.3" footer="0.3"/>
  <pageSetup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37"/>
  <sheetViews>
    <sheetView workbookViewId="0">
      <selection sqref="A1:G1"/>
    </sheetView>
  </sheetViews>
  <sheetFormatPr defaultColWidth="9" defaultRowHeight="14"/>
  <cols>
    <col min="1" max="1" width="18" style="425" customWidth="1"/>
    <col min="2" max="2" width="19.83203125" style="17" customWidth="1"/>
    <col min="3" max="7" width="11.33203125" style="17" customWidth="1"/>
    <col min="8" max="8" width="9" style="17"/>
    <col min="9" max="9" width="9" style="14"/>
    <col min="10" max="16384" width="9" style="17"/>
  </cols>
  <sheetData>
    <row r="1" spans="1:9" s="358" customFormat="1" ht="25">
      <c r="A1" s="4229" t="s">
        <v>4537</v>
      </c>
      <c r="B1" s="4229"/>
      <c r="C1" s="4229"/>
      <c r="D1" s="4229"/>
      <c r="E1" s="4229"/>
      <c r="F1" s="4229"/>
      <c r="G1" s="4229"/>
      <c r="H1" s="1479"/>
      <c r="I1" s="674"/>
    </row>
    <row r="2" spans="1:9" s="358" customFormat="1">
      <c r="A2" s="359"/>
      <c r="C2" s="360"/>
      <c r="E2" s="360"/>
      <c r="G2" s="360"/>
      <c r="I2" s="674"/>
    </row>
    <row r="3" spans="1:9" s="358" customFormat="1" ht="17.5">
      <c r="A3" s="4219" t="s">
        <v>105</v>
      </c>
      <c r="B3" s="3966" t="s">
        <v>37</v>
      </c>
      <c r="C3" s="3865" t="s">
        <v>85</v>
      </c>
      <c r="D3" s="3866"/>
      <c r="E3" s="3865" t="s">
        <v>154</v>
      </c>
      <c r="F3" s="3866"/>
      <c r="G3" s="3863" t="s">
        <v>9</v>
      </c>
      <c r="I3" s="495"/>
    </row>
    <row r="4" spans="1:9" s="358" customFormat="1" ht="18" thickBot="1">
      <c r="A4" s="4220"/>
      <c r="B4" s="3999"/>
      <c r="C4" s="482" t="s">
        <v>6</v>
      </c>
      <c r="D4" s="69" t="s">
        <v>14</v>
      </c>
      <c r="E4" s="482" t="s">
        <v>6</v>
      </c>
      <c r="F4" s="69" t="s">
        <v>14</v>
      </c>
      <c r="G4" s="4221"/>
      <c r="I4" s="495"/>
    </row>
    <row r="5" spans="1:9" s="358" customFormat="1">
      <c r="A5" s="4222" t="s">
        <v>150</v>
      </c>
      <c r="B5" s="426" t="s">
        <v>40</v>
      </c>
      <c r="C5" s="427">
        <v>1683</v>
      </c>
      <c r="D5" s="2611">
        <f t="shared" ref="D5:D12" si="0">C5/G5</f>
        <v>0.10095375202447364</v>
      </c>
      <c r="E5" s="427">
        <v>14988</v>
      </c>
      <c r="F5" s="2611">
        <f t="shared" ref="F5:F12" si="1">E5/G5</f>
        <v>0.89904624797552635</v>
      </c>
      <c r="G5" s="427">
        <f t="shared" ref="G5:G11" si="2">C5+E5</f>
        <v>16671</v>
      </c>
      <c r="H5" s="429"/>
      <c r="I5" s="674"/>
    </row>
    <row r="6" spans="1:9" s="358" customFormat="1">
      <c r="A6" s="4222"/>
      <c r="B6" s="363" t="s">
        <v>143</v>
      </c>
      <c r="C6" s="427">
        <v>3836</v>
      </c>
      <c r="D6" s="2611">
        <f t="shared" si="0"/>
        <v>0.35796939156401641</v>
      </c>
      <c r="E6" s="427">
        <v>6880</v>
      </c>
      <c r="F6" s="2611">
        <f t="shared" si="1"/>
        <v>0.64203060843598359</v>
      </c>
      <c r="G6" s="427">
        <f t="shared" si="2"/>
        <v>10716</v>
      </c>
      <c r="H6" s="429"/>
      <c r="I6" s="674"/>
    </row>
    <row r="7" spans="1:9" s="358" customFormat="1">
      <c r="A7" s="4222"/>
      <c r="B7" s="363" t="s">
        <v>41</v>
      </c>
      <c r="C7" s="427">
        <v>1581</v>
      </c>
      <c r="D7" s="2611">
        <f t="shared" si="0"/>
        <v>0.10943448466809719</v>
      </c>
      <c r="E7" s="427">
        <v>12866</v>
      </c>
      <c r="F7" s="2611">
        <f t="shared" si="1"/>
        <v>0.89056551533190287</v>
      </c>
      <c r="G7" s="427">
        <f t="shared" si="2"/>
        <v>14447</v>
      </c>
      <c r="H7" s="429"/>
      <c r="I7" s="674"/>
    </row>
    <row r="8" spans="1:9" s="358" customFormat="1">
      <c r="A8" s="4222"/>
      <c r="B8" s="363" t="s">
        <v>145</v>
      </c>
      <c r="C8" s="427">
        <v>1118</v>
      </c>
      <c r="D8" s="2611">
        <f t="shared" si="0"/>
        <v>0.24614707177454867</v>
      </c>
      <c r="E8" s="427">
        <v>3424</v>
      </c>
      <c r="F8" s="2611">
        <f t="shared" si="1"/>
        <v>0.75385292822545136</v>
      </c>
      <c r="G8" s="427">
        <f t="shared" si="2"/>
        <v>4542</v>
      </c>
      <c r="H8" s="429"/>
      <c r="I8" s="674"/>
    </row>
    <row r="9" spans="1:9" s="358" customFormat="1">
      <c r="A9" s="4222"/>
      <c r="B9" s="363" t="s">
        <v>42</v>
      </c>
      <c r="C9" s="427">
        <v>5096</v>
      </c>
      <c r="D9" s="2611">
        <f t="shared" si="0"/>
        <v>0.24281698194120169</v>
      </c>
      <c r="E9" s="427">
        <v>15891</v>
      </c>
      <c r="F9" s="2611">
        <f t="shared" si="1"/>
        <v>0.75718301805879829</v>
      </c>
      <c r="G9" s="427">
        <f t="shared" si="2"/>
        <v>20987</v>
      </c>
      <c r="H9" s="429"/>
      <c r="I9" s="674"/>
    </row>
    <row r="10" spans="1:9" s="358" customFormat="1">
      <c r="A10" s="4222"/>
      <c r="B10" s="363" t="s">
        <v>43</v>
      </c>
      <c r="C10" s="427">
        <v>2784</v>
      </c>
      <c r="D10" s="2611">
        <f t="shared" si="0"/>
        <v>0.27176884029675907</v>
      </c>
      <c r="E10" s="427">
        <v>7460</v>
      </c>
      <c r="F10" s="2611">
        <f t="shared" si="1"/>
        <v>0.72823115970324093</v>
      </c>
      <c r="G10" s="427">
        <f t="shared" si="2"/>
        <v>10244</v>
      </c>
      <c r="H10" s="429"/>
      <c r="I10" s="674"/>
    </row>
    <row r="11" spans="1:9" s="358" customFormat="1" ht="14.5" thickBot="1">
      <c r="A11" s="4222"/>
      <c r="B11" s="363" t="s">
        <v>44</v>
      </c>
      <c r="C11" s="430">
        <v>2729</v>
      </c>
      <c r="D11" s="2612">
        <f t="shared" si="0"/>
        <v>0.31450962314163883</v>
      </c>
      <c r="E11" s="430">
        <v>5948</v>
      </c>
      <c r="F11" s="2612">
        <f t="shared" si="1"/>
        <v>0.68549037685836123</v>
      </c>
      <c r="G11" s="430">
        <f t="shared" si="2"/>
        <v>8677</v>
      </c>
      <c r="H11" s="429"/>
      <c r="I11" s="674"/>
    </row>
    <row r="12" spans="1:9" s="358" customFormat="1">
      <c r="A12" s="4223"/>
      <c r="B12" s="68" t="s">
        <v>155</v>
      </c>
      <c r="C12" s="370">
        <f>SUM(C5:C11)</f>
        <v>18827</v>
      </c>
      <c r="D12" s="2613">
        <f t="shared" si="0"/>
        <v>0.21819804366974177</v>
      </c>
      <c r="E12" s="370">
        <f>SUM(E5:E11)</f>
        <v>67457</v>
      </c>
      <c r="F12" s="2613">
        <f t="shared" si="1"/>
        <v>0.78180195633025817</v>
      </c>
      <c r="G12" s="370">
        <f>SUM(G5:G11)</f>
        <v>86284</v>
      </c>
      <c r="H12" s="433"/>
      <c r="I12" s="674"/>
    </row>
    <row r="13" spans="1:9" s="358" customFormat="1">
      <c r="A13" s="481"/>
      <c r="B13" s="434"/>
      <c r="C13" s="364"/>
      <c r="D13" s="2614"/>
      <c r="E13" s="364"/>
      <c r="F13" s="2614"/>
      <c r="G13" s="364"/>
      <c r="I13" s="674"/>
    </row>
    <row r="14" spans="1:9" s="358" customFormat="1">
      <c r="A14" s="4211" t="s">
        <v>156</v>
      </c>
      <c r="B14" s="373" t="s">
        <v>40</v>
      </c>
      <c r="C14" s="376">
        <v>886</v>
      </c>
      <c r="D14" s="2615">
        <f t="shared" ref="D14:D21" si="3">C14/G14</f>
        <v>0.14187349879903924</v>
      </c>
      <c r="E14" s="376">
        <v>5359</v>
      </c>
      <c r="F14" s="2615">
        <f t="shared" ref="F14:F21" si="4">E14/G14</f>
        <v>0.85812650120096079</v>
      </c>
      <c r="G14" s="376">
        <f t="shared" ref="G14:G20" si="5">C14+E14</f>
        <v>6245</v>
      </c>
      <c r="I14" s="674"/>
    </row>
    <row r="15" spans="1:9" s="358" customFormat="1">
      <c r="A15" s="4212"/>
      <c r="B15" s="373" t="s">
        <v>143</v>
      </c>
      <c r="C15" s="376">
        <v>2247</v>
      </c>
      <c r="D15" s="2615">
        <f t="shared" si="3"/>
        <v>0.42213037760661282</v>
      </c>
      <c r="E15" s="376">
        <v>3076</v>
      </c>
      <c r="F15" s="2615">
        <f t="shared" si="4"/>
        <v>0.57786962239338724</v>
      </c>
      <c r="G15" s="376">
        <f t="shared" si="5"/>
        <v>5323</v>
      </c>
      <c r="I15" s="674"/>
    </row>
    <row r="16" spans="1:9" s="358" customFormat="1">
      <c r="A16" s="4212"/>
      <c r="B16" s="373" t="s">
        <v>41</v>
      </c>
      <c r="C16" s="376">
        <v>948</v>
      </c>
      <c r="D16" s="2615">
        <f t="shared" si="3"/>
        <v>0.1373117033603708</v>
      </c>
      <c r="E16" s="376">
        <v>5956</v>
      </c>
      <c r="F16" s="2615">
        <f t="shared" si="4"/>
        <v>0.8626882966396292</v>
      </c>
      <c r="G16" s="376">
        <f t="shared" si="5"/>
        <v>6904</v>
      </c>
      <c r="I16" s="674"/>
    </row>
    <row r="17" spans="1:9" s="358" customFormat="1">
      <c r="A17" s="4212"/>
      <c r="B17" s="373" t="s">
        <v>145</v>
      </c>
      <c r="C17" s="376">
        <v>643</v>
      </c>
      <c r="D17" s="2615">
        <f t="shared" si="3"/>
        <v>0.32214428857715433</v>
      </c>
      <c r="E17" s="376">
        <v>1353</v>
      </c>
      <c r="F17" s="2615">
        <f t="shared" si="4"/>
        <v>0.67785571142284573</v>
      </c>
      <c r="G17" s="376">
        <f t="shared" si="5"/>
        <v>1996</v>
      </c>
      <c r="I17" s="674"/>
    </row>
    <row r="18" spans="1:9" s="358" customFormat="1">
      <c r="A18" s="4212"/>
      <c r="B18" s="373" t="s">
        <v>42</v>
      </c>
      <c r="C18" s="376">
        <v>2495</v>
      </c>
      <c r="D18" s="2615">
        <f t="shared" si="3"/>
        <v>0.33580080753701214</v>
      </c>
      <c r="E18" s="376">
        <v>4935</v>
      </c>
      <c r="F18" s="2615">
        <f t="shared" si="4"/>
        <v>0.66419919246298786</v>
      </c>
      <c r="G18" s="376">
        <f t="shared" si="5"/>
        <v>7430</v>
      </c>
      <c r="I18" s="674"/>
    </row>
    <row r="19" spans="1:9" s="358" customFormat="1">
      <c r="A19" s="4212"/>
      <c r="B19" s="373" t="s">
        <v>43</v>
      </c>
      <c r="C19" s="376">
        <v>1307</v>
      </c>
      <c r="D19" s="2615">
        <f t="shared" si="3"/>
        <v>0.29050900200044455</v>
      </c>
      <c r="E19" s="376">
        <v>3192</v>
      </c>
      <c r="F19" s="2615">
        <f t="shared" si="4"/>
        <v>0.70949099799955551</v>
      </c>
      <c r="G19" s="376">
        <f t="shared" si="5"/>
        <v>4499</v>
      </c>
      <c r="I19" s="674"/>
    </row>
    <row r="20" spans="1:9" s="358" customFormat="1" ht="14.5" thickBot="1">
      <c r="A20" s="4212"/>
      <c r="B20" s="373" t="s">
        <v>44</v>
      </c>
      <c r="C20" s="379">
        <v>1104</v>
      </c>
      <c r="D20" s="2616">
        <f t="shared" si="3"/>
        <v>0.39274279615795088</v>
      </c>
      <c r="E20" s="379">
        <v>1707</v>
      </c>
      <c r="F20" s="2616">
        <f t="shared" si="4"/>
        <v>0.60725720384204906</v>
      </c>
      <c r="G20" s="379">
        <f t="shared" si="5"/>
        <v>2811</v>
      </c>
      <c r="I20" s="674"/>
    </row>
    <row r="21" spans="1:9" s="358" customFormat="1">
      <c r="A21" s="4213"/>
      <c r="B21" s="68" t="s">
        <v>155</v>
      </c>
      <c r="C21" s="382">
        <f>SUM(C14:C20)</f>
        <v>9630</v>
      </c>
      <c r="D21" s="2617">
        <f t="shared" si="3"/>
        <v>0.27351738241308793</v>
      </c>
      <c r="E21" s="382">
        <f>SUM(E14:E20)</f>
        <v>25578</v>
      </c>
      <c r="F21" s="2617">
        <f t="shared" si="4"/>
        <v>0.72648261758691202</v>
      </c>
      <c r="G21" s="382">
        <f>SUM(G14:G20)</f>
        <v>35208</v>
      </c>
      <c r="I21" s="674"/>
    </row>
    <row r="22" spans="1:9" s="358" customFormat="1">
      <c r="A22" s="481"/>
      <c r="B22" s="434"/>
      <c r="C22" s="364"/>
      <c r="D22" s="2614"/>
      <c r="E22" s="364"/>
      <c r="F22" s="2614"/>
      <c r="G22" s="364"/>
      <c r="I22" s="674"/>
    </row>
    <row r="23" spans="1:9" s="358" customFormat="1">
      <c r="A23" s="4224" t="s">
        <v>152</v>
      </c>
      <c r="B23" s="363" t="s">
        <v>40</v>
      </c>
      <c r="C23" s="427">
        <v>1177</v>
      </c>
      <c r="D23" s="2614">
        <f t="shared" ref="D23:D30" si="6">C23/G23</f>
        <v>0.13899385923476618</v>
      </c>
      <c r="E23" s="427">
        <v>7291</v>
      </c>
      <c r="F23" s="2614">
        <f t="shared" ref="F23:F30" si="7">E23/G23</f>
        <v>0.86100614076523385</v>
      </c>
      <c r="G23" s="364">
        <f t="shared" ref="G23:G29" si="8">C23+E23</f>
        <v>8468</v>
      </c>
      <c r="I23" s="674"/>
    </row>
    <row r="24" spans="1:9" s="358" customFormat="1">
      <c r="A24" s="4222"/>
      <c r="B24" s="363" t="s">
        <v>143</v>
      </c>
      <c r="C24" s="427">
        <v>2282</v>
      </c>
      <c r="D24" s="2614">
        <f t="shared" si="6"/>
        <v>0.39223100721897558</v>
      </c>
      <c r="E24" s="427">
        <v>3536</v>
      </c>
      <c r="F24" s="2614">
        <f t="shared" si="7"/>
        <v>0.60776899278102436</v>
      </c>
      <c r="G24" s="364">
        <f t="shared" si="8"/>
        <v>5818</v>
      </c>
      <c r="I24" s="674"/>
    </row>
    <row r="25" spans="1:9" s="358" customFormat="1">
      <c r="A25" s="4222"/>
      <c r="B25" s="363" t="s">
        <v>41</v>
      </c>
      <c r="C25" s="427">
        <v>1038</v>
      </c>
      <c r="D25" s="2614">
        <f t="shared" si="6"/>
        <v>0.12237679792501768</v>
      </c>
      <c r="E25" s="427">
        <v>7444</v>
      </c>
      <c r="F25" s="2614">
        <f t="shared" si="7"/>
        <v>0.87762320207498234</v>
      </c>
      <c r="G25" s="364">
        <f t="shared" si="8"/>
        <v>8482</v>
      </c>
      <c r="I25" s="674"/>
    </row>
    <row r="26" spans="1:9" s="358" customFormat="1">
      <c r="A26" s="4222"/>
      <c r="B26" s="363" t="s">
        <v>145</v>
      </c>
      <c r="C26" s="427">
        <v>861</v>
      </c>
      <c r="D26" s="2614">
        <f t="shared" si="6"/>
        <v>0.30915619389587073</v>
      </c>
      <c r="E26" s="427">
        <v>1924</v>
      </c>
      <c r="F26" s="2614">
        <f t="shared" si="7"/>
        <v>0.69084380610412921</v>
      </c>
      <c r="G26" s="364">
        <f t="shared" si="8"/>
        <v>2785</v>
      </c>
      <c r="I26" s="674"/>
    </row>
    <row r="27" spans="1:9" s="358" customFormat="1">
      <c r="A27" s="4222"/>
      <c r="B27" s="363" t="s">
        <v>42</v>
      </c>
      <c r="C27" s="427">
        <v>2879</v>
      </c>
      <c r="D27" s="2614">
        <f t="shared" si="6"/>
        <v>0.26035449448363174</v>
      </c>
      <c r="E27" s="427">
        <v>8179</v>
      </c>
      <c r="F27" s="2614">
        <f t="shared" si="7"/>
        <v>0.73964550551636821</v>
      </c>
      <c r="G27" s="364">
        <f t="shared" si="8"/>
        <v>11058</v>
      </c>
      <c r="I27" s="674"/>
    </row>
    <row r="28" spans="1:9" s="358" customFormat="1">
      <c r="A28" s="4222"/>
      <c r="B28" s="363" t="s">
        <v>43</v>
      </c>
      <c r="C28" s="427">
        <v>1606</v>
      </c>
      <c r="D28" s="2614">
        <f t="shared" si="6"/>
        <v>0.27872266574106214</v>
      </c>
      <c r="E28" s="427">
        <v>4156</v>
      </c>
      <c r="F28" s="2614">
        <f t="shared" si="7"/>
        <v>0.72127733425893792</v>
      </c>
      <c r="G28" s="364">
        <f t="shared" si="8"/>
        <v>5762</v>
      </c>
      <c r="I28" s="674"/>
    </row>
    <row r="29" spans="1:9" s="358" customFormat="1" ht="14.5" thickBot="1">
      <c r="A29" s="4222"/>
      <c r="B29" s="363" t="s">
        <v>44</v>
      </c>
      <c r="C29" s="430">
        <v>1125</v>
      </c>
      <c r="D29" s="2618">
        <f t="shared" si="6"/>
        <v>0.41103397880891485</v>
      </c>
      <c r="E29" s="430">
        <v>1612</v>
      </c>
      <c r="F29" s="2618">
        <f t="shared" si="7"/>
        <v>0.5889660211910851</v>
      </c>
      <c r="G29" s="366">
        <f t="shared" si="8"/>
        <v>2737</v>
      </c>
      <c r="I29" s="674"/>
    </row>
    <row r="30" spans="1:9" s="358" customFormat="1">
      <c r="A30" s="4223"/>
      <c r="B30" s="68" t="s">
        <v>155</v>
      </c>
      <c r="C30" s="370">
        <f>SUM(C23:C29)</f>
        <v>10968</v>
      </c>
      <c r="D30" s="2613">
        <f t="shared" si="6"/>
        <v>0.24313899357127022</v>
      </c>
      <c r="E30" s="370">
        <f>SUM(E23:E29)</f>
        <v>34142</v>
      </c>
      <c r="F30" s="2613">
        <f t="shared" si="7"/>
        <v>0.75686100642872978</v>
      </c>
      <c r="G30" s="370">
        <f>SUM(G23:G29)</f>
        <v>45110</v>
      </c>
      <c r="I30" s="674"/>
    </row>
    <row r="31" spans="1:9" s="358" customFormat="1">
      <c r="A31" s="481"/>
      <c r="B31" s="434"/>
      <c r="C31" s="364"/>
      <c r="D31" s="2614"/>
      <c r="E31" s="364"/>
      <c r="F31" s="2614"/>
      <c r="G31" s="364"/>
      <c r="I31" s="674"/>
    </row>
    <row r="32" spans="1:9" s="358" customFormat="1">
      <c r="A32" s="4211" t="s">
        <v>153</v>
      </c>
      <c r="B32" s="373" t="s">
        <v>40</v>
      </c>
      <c r="C32" s="376">
        <v>82</v>
      </c>
      <c r="D32" s="2619">
        <f t="shared" ref="D32:D41" si="9">C32/G32</f>
        <v>0.28671328671328672</v>
      </c>
      <c r="E32" s="376">
        <v>204</v>
      </c>
      <c r="F32" s="2619">
        <f t="shared" ref="F32:F41" si="10">E32/G32</f>
        <v>0.71328671328671334</v>
      </c>
      <c r="G32" s="376">
        <f t="shared" ref="G32:G38" si="11">C32+E32</f>
        <v>286</v>
      </c>
      <c r="I32" s="674"/>
    </row>
    <row r="33" spans="1:9" s="358" customFormat="1">
      <c r="A33" s="4212"/>
      <c r="B33" s="373" t="s">
        <v>143</v>
      </c>
      <c r="C33" s="376">
        <v>2067</v>
      </c>
      <c r="D33" s="2619">
        <f t="shared" si="9"/>
        <v>0.38455813953488371</v>
      </c>
      <c r="E33" s="376">
        <v>3308</v>
      </c>
      <c r="F33" s="2619">
        <f t="shared" si="10"/>
        <v>0.61544186046511629</v>
      </c>
      <c r="G33" s="376">
        <f t="shared" si="11"/>
        <v>5375</v>
      </c>
      <c r="I33" s="674"/>
    </row>
    <row r="34" spans="1:9" s="358" customFormat="1">
      <c r="A34" s="4212"/>
      <c r="B34" s="373" t="s">
        <v>41</v>
      </c>
      <c r="C34" s="376">
        <v>598</v>
      </c>
      <c r="D34" s="2619">
        <f t="shared" si="9"/>
        <v>0.328390993959363</v>
      </c>
      <c r="E34" s="376">
        <v>1223</v>
      </c>
      <c r="F34" s="2619">
        <f t="shared" si="10"/>
        <v>0.671609006040637</v>
      </c>
      <c r="G34" s="376">
        <f t="shared" si="11"/>
        <v>1821</v>
      </c>
      <c r="I34" s="674"/>
    </row>
    <row r="35" spans="1:9" s="358" customFormat="1">
      <c r="A35" s="4212"/>
      <c r="B35" s="373" t="s">
        <v>145</v>
      </c>
      <c r="C35" s="376">
        <v>325</v>
      </c>
      <c r="D35" s="2619">
        <f t="shared" si="9"/>
        <v>0.717439293598234</v>
      </c>
      <c r="E35" s="376">
        <v>128</v>
      </c>
      <c r="F35" s="2619">
        <f t="shared" si="10"/>
        <v>0.282560706401766</v>
      </c>
      <c r="G35" s="376">
        <f t="shared" si="11"/>
        <v>453</v>
      </c>
      <c r="I35" s="674"/>
    </row>
    <row r="36" spans="1:9" s="358" customFormat="1">
      <c r="A36" s="4212"/>
      <c r="B36" s="373" t="s">
        <v>42</v>
      </c>
      <c r="C36" s="376">
        <v>1279</v>
      </c>
      <c r="D36" s="2619">
        <f t="shared" si="9"/>
        <v>0.48779557589626238</v>
      </c>
      <c r="E36" s="376">
        <v>1343</v>
      </c>
      <c r="F36" s="2619">
        <f t="shared" si="10"/>
        <v>0.51220442410373757</v>
      </c>
      <c r="G36" s="376">
        <f t="shared" si="11"/>
        <v>2622</v>
      </c>
      <c r="I36" s="674"/>
    </row>
    <row r="37" spans="1:9" s="358" customFormat="1">
      <c r="A37" s="4212"/>
      <c r="B37" s="373" t="s">
        <v>43</v>
      </c>
      <c r="C37" s="376">
        <v>407</v>
      </c>
      <c r="D37" s="2619">
        <f t="shared" si="9"/>
        <v>0.28166089965397922</v>
      </c>
      <c r="E37" s="376">
        <v>1038</v>
      </c>
      <c r="F37" s="2619">
        <f t="shared" si="10"/>
        <v>0.71833910034602078</v>
      </c>
      <c r="G37" s="376">
        <f t="shared" si="11"/>
        <v>1445</v>
      </c>
      <c r="I37" s="674"/>
    </row>
    <row r="38" spans="1:9" s="358" customFormat="1" ht="14.5" thickBot="1">
      <c r="A38" s="4212"/>
      <c r="B38" s="373" t="s">
        <v>44</v>
      </c>
      <c r="C38" s="379">
        <v>408</v>
      </c>
      <c r="D38" s="2616">
        <f t="shared" si="9"/>
        <v>0.62672811059907829</v>
      </c>
      <c r="E38" s="379">
        <v>243</v>
      </c>
      <c r="F38" s="2616">
        <f t="shared" si="10"/>
        <v>0.37327188940092165</v>
      </c>
      <c r="G38" s="379">
        <f t="shared" si="11"/>
        <v>651</v>
      </c>
      <c r="I38" s="674"/>
    </row>
    <row r="39" spans="1:9" s="358" customFormat="1" ht="14.5" thickBot="1">
      <c r="A39" s="4213"/>
      <c r="B39" s="68" t="s">
        <v>155</v>
      </c>
      <c r="C39" s="441">
        <f>SUM(C32:C38)</f>
        <v>5166</v>
      </c>
      <c r="D39" s="2620">
        <f t="shared" si="9"/>
        <v>0.40828262072235832</v>
      </c>
      <c r="E39" s="441">
        <f>SUM(E32:E38)</f>
        <v>7487</v>
      </c>
      <c r="F39" s="2620">
        <f t="shared" si="10"/>
        <v>0.59171737927764168</v>
      </c>
      <c r="G39" s="441">
        <f>SUM(G32:G38)</f>
        <v>12653</v>
      </c>
      <c r="I39" s="674"/>
    </row>
    <row r="40" spans="1:9" s="358" customFormat="1">
      <c r="A40" s="359"/>
      <c r="C40" s="360"/>
      <c r="D40" s="2609"/>
      <c r="E40" s="360"/>
      <c r="F40" s="2609"/>
      <c r="G40" s="360"/>
      <c r="I40" s="674"/>
    </row>
    <row r="41" spans="1:9" s="358" customFormat="1">
      <c r="A41" s="443" t="s">
        <v>9</v>
      </c>
      <c r="B41" s="444"/>
      <c r="C41" s="445">
        <f>C12+C21+C30+C39</f>
        <v>44591</v>
      </c>
      <c r="D41" s="2621">
        <f t="shared" si="9"/>
        <v>0.24875735683802405</v>
      </c>
      <c r="E41" s="445">
        <f>E12+E21+E30+E39</f>
        <v>134664</v>
      </c>
      <c r="F41" s="2621">
        <f t="shared" si="10"/>
        <v>0.75124264316197598</v>
      </c>
      <c r="G41" s="445">
        <f>C41+E41</f>
        <v>179255</v>
      </c>
      <c r="I41" s="674"/>
    </row>
    <row r="42" spans="1:9" s="358" customFormat="1">
      <c r="A42" s="4225" t="s">
        <v>1601</v>
      </c>
      <c r="B42" s="4226"/>
      <c r="C42" s="4226"/>
      <c r="D42" s="4226"/>
      <c r="E42" s="4226"/>
      <c r="F42" s="4226"/>
      <c r="G42" s="4227"/>
      <c r="I42" s="674"/>
    </row>
    <row r="43" spans="1:9" s="358" customFormat="1">
      <c r="A43" s="359"/>
      <c r="B43" s="448"/>
      <c r="C43" s="449"/>
      <c r="D43" s="448"/>
      <c r="E43" s="449"/>
      <c r="F43" s="448"/>
      <c r="G43" s="449"/>
      <c r="I43" s="674"/>
    </row>
    <row r="44" spans="1:9" s="358" customFormat="1" ht="29.15" customHeight="1">
      <c r="A44" s="4194" t="s">
        <v>1602</v>
      </c>
      <c r="B44" s="4194"/>
      <c r="C44" s="4194"/>
      <c r="D44" s="4194"/>
      <c r="E44" s="4194"/>
      <c r="F44" s="4194"/>
      <c r="G44" s="4194"/>
      <c r="I44" s="674"/>
    </row>
    <row r="47" spans="1:9" s="358" customFormat="1">
      <c r="A47" s="4228" t="s">
        <v>1604</v>
      </c>
      <c r="B47" s="4228"/>
      <c r="C47" s="4228"/>
      <c r="D47" s="4228"/>
      <c r="E47" s="4228"/>
      <c r="F47" s="4228"/>
      <c r="G47" s="4228"/>
      <c r="I47" s="674"/>
    </row>
    <row r="48" spans="1:9" s="358" customFormat="1">
      <c r="A48" s="359"/>
      <c r="C48" s="360"/>
      <c r="E48" s="360"/>
      <c r="G48" s="360"/>
      <c r="I48" s="674"/>
    </row>
    <row r="49" spans="1:14" s="358" customFormat="1" ht="17.5">
      <c r="A49" s="4219" t="s">
        <v>105</v>
      </c>
      <c r="B49" s="3966" t="s">
        <v>37</v>
      </c>
      <c r="C49" s="3865" t="s">
        <v>85</v>
      </c>
      <c r="D49" s="3866"/>
      <c r="E49" s="3865" t="s">
        <v>154</v>
      </c>
      <c r="F49" s="3866"/>
      <c r="G49" s="3863" t="s">
        <v>9</v>
      </c>
      <c r="I49" s="495"/>
    </row>
    <row r="50" spans="1:14" s="358" customFormat="1" ht="18" thickBot="1">
      <c r="A50" s="4220"/>
      <c r="B50" s="3999"/>
      <c r="C50" s="482" t="s">
        <v>6</v>
      </c>
      <c r="D50" s="69" t="s">
        <v>14</v>
      </c>
      <c r="E50" s="482" t="s">
        <v>6</v>
      </c>
      <c r="F50" s="69" t="s">
        <v>14</v>
      </c>
      <c r="G50" s="4221"/>
      <c r="I50" s="495"/>
    </row>
    <row r="51" spans="1:14" s="358" customFormat="1">
      <c r="A51" s="4222" t="s">
        <v>150</v>
      </c>
      <c r="B51" s="426" t="s">
        <v>40</v>
      </c>
      <c r="C51" s="427">
        <v>1780</v>
      </c>
      <c r="D51" s="428">
        <f t="shared" ref="D51:D58" si="12">C51/G51</f>
        <v>0.10249913624323391</v>
      </c>
      <c r="E51" s="427">
        <v>15586</v>
      </c>
      <c r="F51" s="428">
        <f t="shared" ref="F51:F58" si="13">E51/G51</f>
        <v>0.89750086375676608</v>
      </c>
      <c r="G51" s="427">
        <f t="shared" ref="G51:G57" si="14">C51+E51</f>
        <v>17366</v>
      </c>
      <c r="H51" s="429"/>
      <c r="I51" s="674"/>
    </row>
    <row r="52" spans="1:14" s="358" customFormat="1">
      <c r="A52" s="4222"/>
      <c r="B52" s="363" t="s">
        <v>143</v>
      </c>
      <c r="C52" s="427">
        <v>3892</v>
      </c>
      <c r="D52" s="428">
        <f t="shared" si="12"/>
        <v>0.36316133246244287</v>
      </c>
      <c r="E52" s="427">
        <v>6825</v>
      </c>
      <c r="F52" s="428">
        <f t="shared" si="13"/>
        <v>0.63683866753755713</v>
      </c>
      <c r="G52" s="427">
        <f t="shared" si="14"/>
        <v>10717</v>
      </c>
      <c r="H52" s="429"/>
      <c r="I52" s="674"/>
    </row>
    <row r="53" spans="1:14" s="358" customFormat="1">
      <c r="A53" s="4222"/>
      <c r="B53" s="363" t="s">
        <v>41</v>
      </c>
      <c r="C53" s="427">
        <v>1685</v>
      </c>
      <c r="D53" s="428">
        <f t="shared" si="12"/>
        <v>0.11486025903203817</v>
      </c>
      <c r="E53" s="427">
        <v>12985</v>
      </c>
      <c r="F53" s="428">
        <f t="shared" si="13"/>
        <v>0.88513974096796177</v>
      </c>
      <c r="G53" s="427">
        <f t="shared" si="14"/>
        <v>14670</v>
      </c>
      <c r="H53" s="429"/>
      <c r="I53" s="674"/>
    </row>
    <row r="54" spans="1:14" s="358" customFormat="1">
      <c r="A54" s="4222"/>
      <c r="B54" s="363" t="s">
        <v>145</v>
      </c>
      <c r="C54" s="427">
        <v>1157</v>
      </c>
      <c r="D54" s="428">
        <f t="shared" si="12"/>
        <v>0.25495813133539003</v>
      </c>
      <c r="E54" s="427">
        <v>3381</v>
      </c>
      <c r="F54" s="428">
        <f t="shared" si="13"/>
        <v>0.74504186866460997</v>
      </c>
      <c r="G54" s="427">
        <f t="shared" si="14"/>
        <v>4538</v>
      </c>
      <c r="H54" s="429"/>
      <c r="I54" s="674"/>
    </row>
    <row r="55" spans="1:14" s="358" customFormat="1">
      <c r="A55" s="4222"/>
      <c r="B55" s="363" t="s">
        <v>42</v>
      </c>
      <c r="C55" s="427">
        <v>5418</v>
      </c>
      <c r="D55" s="428">
        <f t="shared" si="12"/>
        <v>0.2551448080998352</v>
      </c>
      <c r="E55" s="427">
        <v>15817</v>
      </c>
      <c r="F55" s="428">
        <f t="shared" si="13"/>
        <v>0.7448551919001648</v>
      </c>
      <c r="G55" s="427">
        <f t="shared" si="14"/>
        <v>21235</v>
      </c>
      <c r="H55" s="429"/>
      <c r="I55" s="674"/>
    </row>
    <row r="56" spans="1:14" s="358" customFormat="1">
      <c r="A56" s="4222"/>
      <c r="B56" s="363" t="s">
        <v>43</v>
      </c>
      <c r="C56" s="427">
        <v>2843</v>
      </c>
      <c r="D56" s="428">
        <f t="shared" si="12"/>
        <v>0.27747413624829204</v>
      </c>
      <c r="E56" s="427">
        <v>7403</v>
      </c>
      <c r="F56" s="428">
        <f t="shared" si="13"/>
        <v>0.72252586375170802</v>
      </c>
      <c r="G56" s="427">
        <f t="shared" si="14"/>
        <v>10246</v>
      </c>
      <c r="H56" s="429"/>
      <c r="I56" s="674"/>
    </row>
    <row r="57" spans="1:14" s="358" customFormat="1" ht="14.5" thickBot="1">
      <c r="A57" s="4222"/>
      <c r="B57" s="363" t="s">
        <v>44</v>
      </c>
      <c r="C57" s="430">
        <v>2796</v>
      </c>
      <c r="D57" s="431">
        <f t="shared" si="12"/>
        <v>0.31983527796842826</v>
      </c>
      <c r="E57" s="430">
        <v>5946</v>
      </c>
      <c r="F57" s="431">
        <f t="shared" si="13"/>
        <v>0.68016472203157174</v>
      </c>
      <c r="G57" s="430">
        <f t="shared" si="14"/>
        <v>8742</v>
      </c>
      <c r="H57" s="429"/>
      <c r="I57" s="674"/>
    </row>
    <row r="58" spans="1:14" s="358" customFormat="1">
      <c r="A58" s="4223"/>
      <c r="B58" s="68" t="s">
        <v>155</v>
      </c>
      <c r="C58" s="370">
        <f>SUM(C51:C57)</f>
        <v>19571</v>
      </c>
      <c r="D58" s="432">
        <f t="shared" si="12"/>
        <v>0.2236327901821423</v>
      </c>
      <c r="E58" s="370">
        <f>SUM(E51:E57)</f>
        <v>67943</v>
      </c>
      <c r="F58" s="432">
        <f t="shared" si="13"/>
        <v>0.77636720981785767</v>
      </c>
      <c r="G58" s="370">
        <f>SUM(G51:G57)</f>
        <v>87514</v>
      </c>
      <c r="H58" s="433"/>
      <c r="I58" s="674"/>
    </row>
    <row r="59" spans="1:14" s="358" customFormat="1">
      <c r="A59" s="481"/>
      <c r="B59" s="434"/>
      <c r="C59" s="364"/>
      <c r="D59" s="435"/>
      <c r="E59" s="364"/>
      <c r="F59" s="435"/>
      <c r="G59" s="364"/>
      <c r="I59" s="674"/>
    </row>
    <row r="60" spans="1:14" s="358" customFormat="1">
      <c r="A60" s="4211" t="s">
        <v>156</v>
      </c>
      <c r="B60" s="373" t="s">
        <v>40</v>
      </c>
      <c r="C60" s="376">
        <v>946</v>
      </c>
      <c r="D60" s="436">
        <f t="shared" ref="D60:D67" si="15">C60/G60</f>
        <v>0.15155398910605575</v>
      </c>
      <c r="E60" s="376">
        <v>5296</v>
      </c>
      <c r="F60" s="436">
        <f t="shared" ref="F60:F67" si="16">E60/G60</f>
        <v>0.84844601089394422</v>
      </c>
      <c r="G60" s="376">
        <f t="shared" ref="G60:G66" si="17">C60+E60</f>
        <v>6242</v>
      </c>
      <c r="I60" s="675"/>
      <c r="J60" s="450"/>
      <c r="M60" s="450"/>
      <c r="N60" s="450"/>
    </row>
    <row r="61" spans="1:14" s="358" customFormat="1">
      <c r="A61" s="4212"/>
      <c r="B61" s="373" t="s">
        <v>143</v>
      </c>
      <c r="C61" s="376">
        <v>2329</v>
      </c>
      <c r="D61" s="436">
        <f t="shared" si="15"/>
        <v>0.43959984899962251</v>
      </c>
      <c r="E61" s="376">
        <v>2969</v>
      </c>
      <c r="F61" s="436">
        <f t="shared" si="16"/>
        <v>0.56040015100037754</v>
      </c>
      <c r="G61" s="376">
        <f t="shared" si="17"/>
        <v>5298</v>
      </c>
      <c r="I61" s="675"/>
      <c r="J61" s="450"/>
      <c r="M61" s="450"/>
      <c r="N61" s="450"/>
    </row>
    <row r="62" spans="1:14" s="358" customFormat="1">
      <c r="A62" s="4212"/>
      <c r="B62" s="373" t="s">
        <v>41</v>
      </c>
      <c r="C62" s="376">
        <v>1003</v>
      </c>
      <c r="D62" s="436">
        <f t="shared" si="15"/>
        <v>0.14275547964702534</v>
      </c>
      <c r="E62" s="376">
        <v>6023</v>
      </c>
      <c r="F62" s="436">
        <f t="shared" si="16"/>
        <v>0.85724452035297471</v>
      </c>
      <c r="G62" s="376">
        <f t="shared" si="17"/>
        <v>7026</v>
      </c>
      <c r="I62" s="675"/>
      <c r="J62" s="450"/>
      <c r="M62" s="450"/>
      <c r="N62" s="450"/>
    </row>
    <row r="63" spans="1:14" s="358" customFormat="1">
      <c r="A63" s="4212"/>
      <c r="B63" s="373" t="s">
        <v>145</v>
      </c>
      <c r="C63" s="376">
        <v>693</v>
      </c>
      <c r="D63" s="436">
        <f t="shared" si="15"/>
        <v>0.342899554675903</v>
      </c>
      <c r="E63" s="376">
        <v>1328</v>
      </c>
      <c r="F63" s="436">
        <f t="shared" si="16"/>
        <v>0.65710044532409695</v>
      </c>
      <c r="G63" s="376">
        <f t="shared" si="17"/>
        <v>2021</v>
      </c>
      <c r="I63" s="675"/>
      <c r="M63" s="450"/>
    </row>
    <row r="64" spans="1:14" s="358" customFormat="1">
      <c r="A64" s="4212"/>
      <c r="B64" s="373" t="s">
        <v>42</v>
      </c>
      <c r="C64" s="376">
        <v>2482</v>
      </c>
      <c r="D64" s="436">
        <f t="shared" si="15"/>
        <v>0.33477205287294309</v>
      </c>
      <c r="E64" s="376">
        <v>4932</v>
      </c>
      <c r="F64" s="436">
        <f t="shared" si="16"/>
        <v>0.66522794712705691</v>
      </c>
      <c r="G64" s="376">
        <f t="shared" si="17"/>
        <v>7414</v>
      </c>
      <c r="I64" s="675"/>
      <c r="J64" s="450"/>
      <c r="M64" s="450"/>
      <c r="N64" s="450"/>
    </row>
    <row r="65" spans="1:14" s="358" customFormat="1">
      <c r="A65" s="4212"/>
      <c r="B65" s="373" t="s">
        <v>43</v>
      </c>
      <c r="C65" s="376">
        <v>1298</v>
      </c>
      <c r="D65" s="436">
        <f t="shared" si="15"/>
        <v>0.2927379341452413</v>
      </c>
      <c r="E65" s="376">
        <v>3136</v>
      </c>
      <c r="F65" s="436">
        <f t="shared" si="16"/>
        <v>0.7072620658547587</v>
      </c>
      <c r="G65" s="376">
        <f t="shared" si="17"/>
        <v>4434</v>
      </c>
      <c r="I65" s="675"/>
      <c r="M65" s="450"/>
    </row>
    <row r="66" spans="1:14" s="358" customFormat="1" ht="14.5" thickBot="1">
      <c r="A66" s="4212"/>
      <c r="B66" s="373" t="s">
        <v>44</v>
      </c>
      <c r="C66" s="379">
        <v>1133</v>
      </c>
      <c r="D66" s="437">
        <f t="shared" si="15"/>
        <v>0.39866291344123855</v>
      </c>
      <c r="E66" s="379">
        <v>1709</v>
      </c>
      <c r="F66" s="437">
        <f t="shared" si="16"/>
        <v>0.60133708655876139</v>
      </c>
      <c r="G66" s="379">
        <f t="shared" si="17"/>
        <v>2842</v>
      </c>
      <c r="I66" s="675"/>
      <c r="J66" s="450"/>
      <c r="M66" s="450"/>
      <c r="N66" s="450"/>
    </row>
    <row r="67" spans="1:14" s="358" customFormat="1">
      <c r="A67" s="4213"/>
      <c r="B67" s="68" t="s">
        <v>155</v>
      </c>
      <c r="C67" s="382">
        <f>SUM(C60:C66)</f>
        <v>9884</v>
      </c>
      <c r="D67" s="438">
        <f t="shared" si="15"/>
        <v>0.28018255520594154</v>
      </c>
      <c r="E67" s="382">
        <f>SUM(E60:E66)</f>
        <v>25393</v>
      </c>
      <c r="F67" s="438">
        <f t="shared" si="16"/>
        <v>0.7198174447940584</v>
      </c>
      <c r="G67" s="382">
        <f>SUM(G60:G66)</f>
        <v>35277</v>
      </c>
      <c r="I67" s="674"/>
    </row>
    <row r="68" spans="1:14" s="358" customFormat="1">
      <c r="A68" s="481"/>
      <c r="B68" s="434"/>
      <c r="C68" s="364"/>
      <c r="D68" s="435"/>
      <c r="E68" s="364"/>
      <c r="F68" s="435"/>
      <c r="G68" s="364"/>
      <c r="I68" s="674"/>
    </row>
    <row r="69" spans="1:14" s="358" customFormat="1">
      <c r="A69" s="4224" t="s">
        <v>152</v>
      </c>
      <c r="B69" s="363" t="s">
        <v>40</v>
      </c>
      <c r="C69" s="427">
        <v>1231</v>
      </c>
      <c r="D69" s="435">
        <f t="shared" ref="D69:D76" si="18">C69/G69</f>
        <v>0.14490876986462625</v>
      </c>
      <c r="E69" s="427">
        <v>7264</v>
      </c>
      <c r="F69" s="435">
        <f t="shared" ref="F69:F76" si="19">E69/G69</f>
        <v>0.8550912301353738</v>
      </c>
      <c r="G69" s="364">
        <f t="shared" ref="G69:G75" si="20">C69+E69</f>
        <v>8495</v>
      </c>
      <c r="I69" s="674"/>
    </row>
    <row r="70" spans="1:14" s="358" customFormat="1">
      <c r="A70" s="4222"/>
      <c r="B70" s="363" t="s">
        <v>143</v>
      </c>
      <c r="C70" s="427">
        <v>2182</v>
      </c>
      <c r="D70" s="435">
        <f t="shared" si="18"/>
        <v>0.38321039690902703</v>
      </c>
      <c r="E70" s="427">
        <v>3512</v>
      </c>
      <c r="F70" s="435">
        <f t="shared" si="19"/>
        <v>0.61678960309097297</v>
      </c>
      <c r="G70" s="364">
        <f t="shared" si="20"/>
        <v>5694</v>
      </c>
      <c r="I70" s="674"/>
    </row>
    <row r="71" spans="1:14" s="358" customFormat="1">
      <c r="A71" s="4222"/>
      <c r="B71" s="363" t="s">
        <v>41</v>
      </c>
      <c r="C71" s="427">
        <v>1029</v>
      </c>
      <c r="D71" s="435">
        <f t="shared" si="18"/>
        <v>0.12061891923572853</v>
      </c>
      <c r="E71" s="427">
        <v>7502</v>
      </c>
      <c r="F71" s="435">
        <f t="shared" si="19"/>
        <v>0.87938108076427146</v>
      </c>
      <c r="G71" s="364">
        <f t="shared" si="20"/>
        <v>8531</v>
      </c>
      <c r="I71" s="674"/>
    </row>
    <row r="72" spans="1:14" s="358" customFormat="1">
      <c r="A72" s="4222"/>
      <c r="B72" s="363" t="s">
        <v>145</v>
      </c>
      <c r="C72" s="427">
        <v>833</v>
      </c>
      <c r="D72" s="435">
        <f t="shared" si="18"/>
        <v>0.30335032774945375</v>
      </c>
      <c r="E72" s="427">
        <v>1913</v>
      </c>
      <c r="F72" s="435">
        <f t="shared" si="19"/>
        <v>0.6966496722505463</v>
      </c>
      <c r="G72" s="364">
        <f t="shared" si="20"/>
        <v>2746</v>
      </c>
      <c r="I72" s="674"/>
    </row>
    <row r="73" spans="1:14" s="358" customFormat="1">
      <c r="A73" s="4222"/>
      <c r="B73" s="363" t="s">
        <v>42</v>
      </c>
      <c r="C73" s="427">
        <v>2898</v>
      </c>
      <c r="D73" s="435">
        <f t="shared" si="18"/>
        <v>0.26504481434058896</v>
      </c>
      <c r="E73" s="427">
        <v>8036</v>
      </c>
      <c r="F73" s="435">
        <f t="shared" si="19"/>
        <v>0.73495518565941098</v>
      </c>
      <c r="G73" s="364">
        <f t="shared" si="20"/>
        <v>10934</v>
      </c>
      <c r="I73" s="674"/>
    </row>
    <row r="74" spans="1:14" s="358" customFormat="1">
      <c r="A74" s="4222"/>
      <c r="B74" s="363" t="s">
        <v>43</v>
      </c>
      <c r="C74" s="427">
        <v>1638</v>
      </c>
      <c r="D74" s="435">
        <f t="shared" si="18"/>
        <v>0.28611353711790394</v>
      </c>
      <c r="E74" s="427">
        <v>4087</v>
      </c>
      <c r="F74" s="435">
        <f t="shared" si="19"/>
        <v>0.71388646288209612</v>
      </c>
      <c r="G74" s="364">
        <f t="shared" si="20"/>
        <v>5725</v>
      </c>
      <c r="I74" s="674"/>
    </row>
    <row r="75" spans="1:14" s="358" customFormat="1" ht="14.5" thickBot="1">
      <c r="A75" s="4222"/>
      <c r="B75" s="363" t="s">
        <v>44</v>
      </c>
      <c r="C75" s="430">
        <v>1134</v>
      </c>
      <c r="D75" s="439">
        <f t="shared" si="18"/>
        <v>0.40909090909090912</v>
      </c>
      <c r="E75" s="430">
        <v>1638</v>
      </c>
      <c r="F75" s="439">
        <f t="shared" si="19"/>
        <v>0.59090909090909094</v>
      </c>
      <c r="G75" s="366">
        <f t="shared" si="20"/>
        <v>2772</v>
      </c>
      <c r="I75" s="674"/>
    </row>
    <row r="76" spans="1:14" s="358" customFormat="1">
      <c r="A76" s="4223"/>
      <c r="B76" s="68" t="s">
        <v>155</v>
      </c>
      <c r="C76" s="370">
        <f>SUM(C69:C75)</f>
        <v>10945</v>
      </c>
      <c r="D76" s="432">
        <f t="shared" si="18"/>
        <v>0.24378020803171704</v>
      </c>
      <c r="E76" s="370">
        <f>SUM(E69:E75)</f>
        <v>33952</v>
      </c>
      <c r="F76" s="432">
        <f t="shared" si="19"/>
        <v>0.75621979196828293</v>
      </c>
      <c r="G76" s="370">
        <f>SUM(G69:G75)</f>
        <v>44897</v>
      </c>
      <c r="I76" s="674"/>
    </row>
    <row r="77" spans="1:14" s="358" customFormat="1">
      <c r="A77" s="481"/>
      <c r="B77" s="434"/>
      <c r="C77" s="364"/>
      <c r="D77" s="435"/>
      <c r="E77" s="364"/>
      <c r="F77" s="435"/>
      <c r="G77" s="364"/>
      <c r="I77" s="674"/>
    </row>
    <row r="78" spans="1:14" s="358" customFormat="1">
      <c r="A78" s="4211" t="s">
        <v>153</v>
      </c>
      <c r="B78" s="373" t="s">
        <v>40</v>
      </c>
      <c r="C78" s="451" t="s">
        <v>1605</v>
      </c>
      <c r="D78" s="440">
        <v>0</v>
      </c>
      <c r="E78" s="451" t="s">
        <v>1605</v>
      </c>
      <c r="F78" s="440">
        <v>0</v>
      </c>
      <c r="G78" s="451" t="s">
        <v>1605</v>
      </c>
      <c r="I78" s="674"/>
    </row>
    <row r="79" spans="1:14" s="358" customFormat="1">
      <c r="A79" s="4212"/>
      <c r="B79" s="373" t="s">
        <v>143</v>
      </c>
      <c r="C79" s="376">
        <v>2057</v>
      </c>
      <c r="D79" s="440">
        <f t="shared" ref="D79:D87" si="21">C79/G79</f>
        <v>0.40500098444575705</v>
      </c>
      <c r="E79" s="376">
        <v>3022</v>
      </c>
      <c r="F79" s="440">
        <f t="shared" ref="F79:F87" si="22">E79/G79</f>
        <v>0.59499901555424295</v>
      </c>
      <c r="G79" s="376">
        <f t="shared" ref="G79:G84" si="23">C79+E79</f>
        <v>5079</v>
      </c>
      <c r="I79" s="674"/>
      <c r="J79" s="450"/>
      <c r="N79" s="450"/>
    </row>
    <row r="80" spans="1:14" s="358" customFormat="1">
      <c r="A80" s="4212"/>
      <c r="B80" s="373" t="s">
        <v>41</v>
      </c>
      <c r="C80" s="376">
        <v>605</v>
      </c>
      <c r="D80" s="440">
        <f t="shared" si="21"/>
        <v>0.31725222863135816</v>
      </c>
      <c r="E80" s="376">
        <v>1302</v>
      </c>
      <c r="F80" s="440">
        <f t="shared" si="22"/>
        <v>0.68274777136864184</v>
      </c>
      <c r="G80" s="376">
        <f t="shared" si="23"/>
        <v>1907</v>
      </c>
      <c r="I80" s="674"/>
      <c r="J80" s="450"/>
      <c r="N80" s="450"/>
    </row>
    <row r="81" spans="1:14" s="358" customFormat="1">
      <c r="A81" s="4212"/>
      <c r="B81" s="373" t="s">
        <v>145</v>
      </c>
      <c r="C81" s="376">
        <v>320</v>
      </c>
      <c r="D81" s="440">
        <f t="shared" si="21"/>
        <v>0.72072072072072069</v>
      </c>
      <c r="E81" s="376">
        <v>124</v>
      </c>
      <c r="F81" s="440">
        <f t="shared" si="22"/>
        <v>0.27927927927927926</v>
      </c>
      <c r="G81" s="376">
        <f t="shared" si="23"/>
        <v>444</v>
      </c>
      <c r="I81" s="674"/>
      <c r="J81" s="450"/>
      <c r="N81" s="450"/>
    </row>
    <row r="82" spans="1:14" s="358" customFormat="1">
      <c r="A82" s="4212"/>
      <c r="B82" s="373" t="s">
        <v>42</v>
      </c>
      <c r="C82" s="376">
        <v>1277</v>
      </c>
      <c r="D82" s="440">
        <f t="shared" si="21"/>
        <v>0.49153194765204006</v>
      </c>
      <c r="E82" s="376">
        <v>1321</v>
      </c>
      <c r="F82" s="440">
        <f t="shared" si="22"/>
        <v>0.50846805234796</v>
      </c>
      <c r="G82" s="376">
        <f t="shared" si="23"/>
        <v>2598</v>
      </c>
      <c r="I82" s="674"/>
      <c r="J82" s="450"/>
      <c r="N82" s="450"/>
    </row>
    <row r="83" spans="1:14" s="358" customFormat="1">
      <c r="A83" s="4212"/>
      <c r="B83" s="373" t="s">
        <v>43</v>
      </c>
      <c r="C83" s="376">
        <v>390</v>
      </c>
      <c r="D83" s="440">
        <f t="shared" si="21"/>
        <v>0.27158774373259054</v>
      </c>
      <c r="E83" s="376">
        <v>1046</v>
      </c>
      <c r="F83" s="440">
        <f t="shared" si="22"/>
        <v>0.72841225626740946</v>
      </c>
      <c r="G83" s="376">
        <f t="shared" si="23"/>
        <v>1436</v>
      </c>
      <c r="I83" s="674"/>
      <c r="J83" s="450"/>
      <c r="N83" s="450"/>
    </row>
    <row r="84" spans="1:14" s="358" customFormat="1" ht="14.5" thickBot="1">
      <c r="A84" s="4212"/>
      <c r="B84" s="373" t="s">
        <v>44</v>
      </c>
      <c r="C84" s="379">
        <v>419</v>
      </c>
      <c r="D84" s="437">
        <f t="shared" si="21"/>
        <v>0.63969465648854962</v>
      </c>
      <c r="E84" s="379">
        <v>236</v>
      </c>
      <c r="F84" s="437">
        <f t="shared" si="22"/>
        <v>0.36030534351145038</v>
      </c>
      <c r="G84" s="379">
        <f t="shared" si="23"/>
        <v>655</v>
      </c>
      <c r="I84" s="674"/>
      <c r="J84" s="450"/>
      <c r="N84" s="450"/>
    </row>
    <row r="85" spans="1:14" s="358" customFormat="1" ht="14.5" thickBot="1">
      <c r="A85" s="4213"/>
      <c r="B85" s="68" t="s">
        <v>155</v>
      </c>
      <c r="C85" s="441">
        <f>SUM(C78:C84)</f>
        <v>5068</v>
      </c>
      <c r="D85" s="442">
        <f t="shared" si="21"/>
        <v>0.41818631900321807</v>
      </c>
      <c r="E85" s="441">
        <f>SUM(E78:E84)</f>
        <v>7051</v>
      </c>
      <c r="F85" s="442">
        <f t="shared" si="22"/>
        <v>0.58181368099678188</v>
      </c>
      <c r="G85" s="441">
        <f>SUM(G78:G84)</f>
        <v>12119</v>
      </c>
      <c r="I85" s="674"/>
    </row>
    <row r="86" spans="1:14" s="358" customFormat="1">
      <c r="A86" s="359"/>
      <c r="C86" s="360"/>
      <c r="E86" s="360"/>
      <c r="G86" s="360"/>
      <c r="I86" s="674"/>
    </row>
    <row r="87" spans="1:14" s="358" customFormat="1">
      <c r="A87" s="443" t="s">
        <v>9</v>
      </c>
      <c r="B87" s="452"/>
      <c r="C87" s="445">
        <f>C58+C67+C76+C85</f>
        <v>45468</v>
      </c>
      <c r="D87" s="446">
        <f t="shared" si="21"/>
        <v>0.25287113404928618</v>
      </c>
      <c r="E87" s="445">
        <f>E58+E67+E76+E85</f>
        <v>134339</v>
      </c>
      <c r="F87" s="447">
        <f t="shared" si="22"/>
        <v>0.74712886595071382</v>
      </c>
      <c r="G87" s="445">
        <f>C87+E87</f>
        <v>179807</v>
      </c>
      <c r="I87" s="674"/>
    </row>
    <row r="88" spans="1:14" s="358" customFormat="1">
      <c r="A88" s="4225" t="s">
        <v>1601</v>
      </c>
      <c r="B88" s="4226"/>
      <c r="C88" s="4226"/>
      <c r="D88" s="4226"/>
      <c r="E88" s="4226"/>
      <c r="F88" s="4226"/>
      <c r="G88" s="4227"/>
      <c r="I88" s="674"/>
    </row>
    <row r="89" spans="1:14" s="358" customFormat="1">
      <c r="A89" s="359"/>
      <c r="B89" s="448"/>
      <c r="C89" s="449"/>
      <c r="D89" s="448"/>
      <c r="E89" s="449"/>
      <c r="F89" s="448"/>
      <c r="G89" s="449"/>
      <c r="I89" s="674"/>
    </row>
    <row r="90" spans="1:14" s="358" customFormat="1" ht="27.65" customHeight="1">
      <c r="A90" s="4194" t="s">
        <v>1602</v>
      </c>
      <c r="B90" s="4194"/>
      <c r="C90" s="4194"/>
      <c r="D90" s="4194"/>
      <c r="E90" s="4194"/>
      <c r="F90" s="4194"/>
      <c r="G90" s="4194"/>
      <c r="I90" s="674"/>
    </row>
    <row r="93" spans="1:14">
      <c r="A93" s="4218" t="s">
        <v>1236</v>
      </c>
      <c r="B93" s="4218"/>
      <c r="C93" s="4218"/>
      <c r="D93" s="4218"/>
      <c r="E93" s="4218"/>
      <c r="F93" s="4218"/>
      <c r="G93" s="4218"/>
    </row>
    <row r="94" spans="1:14">
      <c r="A94" s="22"/>
    </row>
    <row r="95" spans="1:14" ht="17.5">
      <c r="A95" s="4219" t="s">
        <v>105</v>
      </c>
      <c r="B95" s="3966" t="s">
        <v>37</v>
      </c>
      <c r="C95" s="3865" t="s">
        <v>85</v>
      </c>
      <c r="D95" s="3866"/>
      <c r="E95" s="3865" t="s">
        <v>154</v>
      </c>
      <c r="F95" s="3866"/>
      <c r="G95" s="3863" t="s">
        <v>9</v>
      </c>
      <c r="I95" s="495"/>
    </row>
    <row r="96" spans="1:14" ht="17.5">
      <c r="A96" s="4220"/>
      <c r="B96" s="3999"/>
      <c r="C96" s="482" t="s">
        <v>6</v>
      </c>
      <c r="D96" s="69" t="s">
        <v>14</v>
      </c>
      <c r="E96" s="482" t="s">
        <v>6</v>
      </c>
      <c r="F96" s="69" t="s">
        <v>14</v>
      </c>
      <c r="G96" s="4221"/>
      <c r="I96" s="495"/>
    </row>
    <row r="97" spans="1:8">
      <c r="A97" s="4209" t="s">
        <v>150</v>
      </c>
      <c r="B97" s="396" t="s">
        <v>40</v>
      </c>
      <c r="C97" s="453">
        <v>1847</v>
      </c>
      <c r="D97" s="454">
        <v>0.10628688389433871</v>
      </c>
      <c r="E97" s="453">
        <v>15564</v>
      </c>
      <c r="F97" s="455">
        <v>89.391763827465397</v>
      </c>
      <c r="G97" s="453">
        <v>17411</v>
      </c>
      <c r="H97" s="456"/>
    </row>
    <row r="98" spans="1:8">
      <c r="A98" s="4209"/>
      <c r="B98" s="396" t="s">
        <v>143</v>
      </c>
      <c r="C98" s="453">
        <v>4011</v>
      </c>
      <c r="D98" s="454">
        <v>0.38423220615001435</v>
      </c>
      <c r="E98" s="453">
        <v>6428</v>
      </c>
      <c r="F98" s="455">
        <v>61.576779384998559</v>
      </c>
      <c r="G98" s="453">
        <v>10439</v>
      </c>
      <c r="H98" s="456"/>
    </row>
    <row r="99" spans="1:8">
      <c r="A99" s="4209"/>
      <c r="B99" s="396" t="s">
        <v>41</v>
      </c>
      <c r="C99" s="453">
        <v>1804</v>
      </c>
      <c r="D99" s="454">
        <v>0.12416546217909009</v>
      </c>
      <c r="E99" s="453">
        <v>12725</v>
      </c>
      <c r="F99" s="455">
        <v>87.583453782090999</v>
      </c>
      <c r="G99" s="453">
        <v>14529</v>
      </c>
      <c r="H99" s="456"/>
    </row>
    <row r="100" spans="1:8">
      <c r="A100" s="4209"/>
      <c r="B100" s="396" t="s">
        <v>145</v>
      </c>
      <c r="C100" s="453">
        <v>1224</v>
      </c>
      <c r="D100" s="454">
        <v>0.27055702917771884</v>
      </c>
      <c r="E100" s="453">
        <v>3300</v>
      </c>
      <c r="F100" s="455">
        <v>72.944297082228118</v>
      </c>
      <c r="G100" s="453">
        <v>4524</v>
      </c>
      <c r="H100" s="456"/>
    </row>
    <row r="101" spans="1:8">
      <c r="A101" s="4209"/>
      <c r="B101" s="396" t="s">
        <v>42</v>
      </c>
      <c r="C101" s="453">
        <v>5670</v>
      </c>
      <c r="D101" s="454">
        <v>0.26213592233009708</v>
      </c>
      <c r="E101" s="453">
        <v>15960</v>
      </c>
      <c r="F101" s="455">
        <v>73.786407766990294</v>
      </c>
      <c r="G101" s="453">
        <v>21630</v>
      </c>
      <c r="H101" s="456"/>
    </row>
    <row r="102" spans="1:8">
      <c r="A102" s="4209"/>
      <c r="B102" s="396" t="s">
        <v>43</v>
      </c>
      <c r="C102" s="453">
        <v>2695</v>
      </c>
      <c r="D102" s="454">
        <v>0.2688815723835179</v>
      </c>
      <c r="E102" s="453">
        <v>7328</v>
      </c>
      <c r="F102" s="455">
        <v>73.111842761648205</v>
      </c>
      <c r="G102" s="453">
        <v>10023</v>
      </c>
      <c r="H102" s="456"/>
    </row>
    <row r="103" spans="1:8" ht="14.5" thickBot="1">
      <c r="A103" s="4209"/>
      <c r="B103" s="396" t="s">
        <v>44</v>
      </c>
      <c r="C103" s="457">
        <v>2801</v>
      </c>
      <c r="D103" s="458">
        <v>0.33565008987417616</v>
      </c>
      <c r="E103" s="457">
        <v>5544</v>
      </c>
      <c r="F103" s="459">
        <v>66.434991012582387</v>
      </c>
      <c r="G103" s="457">
        <v>8345</v>
      </c>
      <c r="H103" s="456"/>
    </row>
    <row r="104" spans="1:8">
      <c r="A104" s="4210"/>
      <c r="B104" s="68" t="s">
        <v>155</v>
      </c>
      <c r="C104" s="202">
        <f>SUM(C97:C103)</f>
        <v>20052</v>
      </c>
      <c r="D104" s="398">
        <f>C104/G104</f>
        <v>0.23074533089377566</v>
      </c>
      <c r="E104" s="399">
        <f>SUM(E97:E103)</f>
        <v>66849</v>
      </c>
      <c r="F104" s="398">
        <f>E104/G104</f>
        <v>0.76925466910622431</v>
      </c>
      <c r="G104" s="399">
        <f>SUM(G97:G103)</f>
        <v>86901</v>
      </c>
      <c r="H104" s="460"/>
    </row>
    <row r="105" spans="1:8">
      <c r="A105" s="461"/>
      <c r="B105" s="404"/>
      <c r="C105" s="397"/>
      <c r="D105" s="404"/>
      <c r="E105" s="397"/>
      <c r="F105" s="404"/>
      <c r="G105" s="397"/>
    </row>
    <row r="106" spans="1:8">
      <c r="A106" s="4211" t="s">
        <v>156</v>
      </c>
      <c r="B106" s="462" t="s">
        <v>40</v>
      </c>
      <c r="C106" s="87">
        <v>822</v>
      </c>
      <c r="D106" s="463">
        <f>C106/G106</f>
        <v>0.14739107046799355</v>
      </c>
      <c r="E106" s="87">
        <v>4755</v>
      </c>
      <c r="F106" s="463">
        <f>E106/G106</f>
        <v>0.85260892953200651</v>
      </c>
      <c r="G106" s="87">
        <f>C106+E106</f>
        <v>5577</v>
      </c>
    </row>
    <row r="107" spans="1:8">
      <c r="A107" s="4212"/>
      <c r="B107" s="462" t="s">
        <v>143</v>
      </c>
      <c r="C107" s="87">
        <v>1481</v>
      </c>
      <c r="D107" s="463">
        <f t="shared" ref="D107:D113" si="24">C107/G107</f>
        <v>0.42877822814128547</v>
      </c>
      <c r="E107" s="87">
        <v>1973</v>
      </c>
      <c r="F107" s="463">
        <f t="shared" ref="F107:F113" si="25">E107/G107</f>
        <v>0.57122177185871459</v>
      </c>
      <c r="G107" s="87">
        <v>3454</v>
      </c>
    </row>
    <row r="108" spans="1:8">
      <c r="A108" s="4212"/>
      <c r="B108" s="462" t="s">
        <v>41</v>
      </c>
      <c r="C108" s="87">
        <v>884</v>
      </c>
      <c r="D108" s="463">
        <f t="shared" si="24"/>
        <v>0.13287238839621224</v>
      </c>
      <c r="E108" s="87">
        <v>5769</v>
      </c>
      <c r="F108" s="463">
        <f t="shared" si="25"/>
        <v>0.86712761160378782</v>
      </c>
      <c r="G108" s="87">
        <v>6653</v>
      </c>
    </row>
    <row r="109" spans="1:8">
      <c r="A109" s="4212"/>
      <c r="B109" s="462" t="s">
        <v>145</v>
      </c>
      <c r="C109" s="87">
        <v>696</v>
      </c>
      <c r="D109" s="463">
        <f t="shared" si="24"/>
        <v>0.34336457819437594</v>
      </c>
      <c r="E109" s="87">
        <v>1331</v>
      </c>
      <c r="F109" s="463">
        <f t="shared" si="25"/>
        <v>0.65663542180562406</v>
      </c>
      <c r="G109" s="87">
        <v>2027</v>
      </c>
    </row>
    <row r="110" spans="1:8">
      <c r="A110" s="4212"/>
      <c r="B110" s="462" t="s">
        <v>42</v>
      </c>
      <c r="C110" s="87">
        <v>1754</v>
      </c>
      <c r="D110" s="463">
        <f t="shared" si="24"/>
        <v>0.27291115606037031</v>
      </c>
      <c r="E110" s="87">
        <v>4673</v>
      </c>
      <c r="F110" s="463">
        <f t="shared" si="25"/>
        <v>0.72708884393962969</v>
      </c>
      <c r="G110" s="87">
        <v>6427</v>
      </c>
    </row>
    <row r="111" spans="1:8">
      <c r="A111" s="4212"/>
      <c r="B111" s="462" t="s">
        <v>43</v>
      </c>
      <c r="C111" s="87">
        <v>1284</v>
      </c>
      <c r="D111" s="463">
        <f t="shared" si="24"/>
        <v>0.29388876173037309</v>
      </c>
      <c r="E111" s="87">
        <v>3085</v>
      </c>
      <c r="F111" s="463">
        <f t="shared" si="25"/>
        <v>0.70611123826962696</v>
      </c>
      <c r="G111" s="87">
        <v>4369</v>
      </c>
    </row>
    <row r="112" spans="1:8" ht="14.5" thickBot="1">
      <c r="A112" s="4212"/>
      <c r="B112" s="462" t="s">
        <v>44</v>
      </c>
      <c r="C112" s="464">
        <v>538</v>
      </c>
      <c r="D112" s="465">
        <f t="shared" si="24"/>
        <v>0.38346400570206701</v>
      </c>
      <c r="E112" s="464">
        <v>865</v>
      </c>
      <c r="F112" s="465">
        <f t="shared" si="25"/>
        <v>0.61653599429793304</v>
      </c>
      <c r="G112" s="464">
        <v>1403</v>
      </c>
    </row>
    <row r="113" spans="1:7">
      <c r="A113" s="4213"/>
      <c r="B113" s="68" t="s">
        <v>155</v>
      </c>
      <c r="C113" s="466">
        <f>SUM(C106:C112)</f>
        <v>7459</v>
      </c>
      <c r="D113" s="467">
        <f t="shared" si="24"/>
        <v>0.24938147776663322</v>
      </c>
      <c r="E113" s="468">
        <f>SUM(E106:E112)</f>
        <v>22451</v>
      </c>
      <c r="F113" s="467">
        <f t="shared" si="25"/>
        <v>0.75061852223336678</v>
      </c>
      <c r="G113" s="468">
        <f>SUM(G106:G112)</f>
        <v>29910</v>
      </c>
    </row>
    <row r="114" spans="1:7">
      <c r="A114" s="461"/>
      <c r="B114" s="404"/>
      <c r="C114" s="397"/>
      <c r="D114" s="404"/>
      <c r="E114" s="397"/>
      <c r="F114" s="404"/>
      <c r="G114" s="397"/>
    </row>
    <row r="115" spans="1:7">
      <c r="A115" s="4214" t="s">
        <v>152</v>
      </c>
      <c r="B115" s="396" t="s">
        <v>40</v>
      </c>
      <c r="C115" s="397">
        <v>1195</v>
      </c>
      <c r="D115" s="404">
        <v>0.13932610469861256</v>
      </c>
      <c r="E115" s="397">
        <v>7382</v>
      </c>
      <c r="F115" s="469">
        <v>86.06738953013874</v>
      </c>
      <c r="G115" s="397">
        <v>8577</v>
      </c>
    </row>
    <row r="116" spans="1:7">
      <c r="A116" s="4209"/>
      <c r="B116" s="396" t="s">
        <v>143</v>
      </c>
      <c r="C116" s="397">
        <v>2118</v>
      </c>
      <c r="D116" s="404">
        <v>0.37875536480686695</v>
      </c>
      <c r="E116" s="397">
        <v>3474</v>
      </c>
      <c r="F116" s="469">
        <v>62.124463519313302</v>
      </c>
      <c r="G116" s="397">
        <v>5592</v>
      </c>
    </row>
    <row r="117" spans="1:7">
      <c r="A117" s="4209"/>
      <c r="B117" s="396" t="s">
        <v>41</v>
      </c>
      <c r="C117" s="397">
        <v>1042</v>
      </c>
      <c r="D117" s="404">
        <v>0.12168632488613804</v>
      </c>
      <c r="E117" s="397">
        <v>7521</v>
      </c>
      <c r="F117" s="469">
        <v>87.83136751138619</v>
      </c>
      <c r="G117" s="397">
        <v>8563</v>
      </c>
    </row>
    <row r="118" spans="1:7">
      <c r="A118" s="4209"/>
      <c r="B118" s="396" t="s">
        <v>145</v>
      </c>
      <c r="C118" s="397">
        <v>820</v>
      </c>
      <c r="D118" s="404">
        <v>0.29764065335753176</v>
      </c>
      <c r="E118" s="397">
        <v>1935</v>
      </c>
      <c r="F118" s="469">
        <v>70.235934664246827</v>
      </c>
      <c r="G118" s="397">
        <v>2755</v>
      </c>
    </row>
    <row r="119" spans="1:7">
      <c r="A119" s="4209"/>
      <c r="B119" s="396" t="s">
        <v>42</v>
      </c>
      <c r="C119" s="397">
        <v>2884</v>
      </c>
      <c r="D119" s="404">
        <v>0.26208651399491095</v>
      </c>
      <c r="E119" s="397">
        <v>8120</v>
      </c>
      <c r="F119" s="469">
        <v>73.791348600508911</v>
      </c>
      <c r="G119" s="397">
        <v>11004</v>
      </c>
    </row>
    <row r="120" spans="1:7">
      <c r="A120" s="4209"/>
      <c r="B120" s="396" t="s">
        <v>43</v>
      </c>
      <c r="C120" s="397">
        <v>1577</v>
      </c>
      <c r="D120" s="404">
        <v>0.27906565209697398</v>
      </c>
      <c r="E120" s="397">
        <v>4074</v>
      </c>
      <c r="F120" s="469">
        <v>72.093434790302595</v>
      </c>
      <c r="G120" s="397">
        <v>5651</v>
      </c>
    </row>
    <row r="121" spans="1:7" ht="14.5" thickBot="1">
      <c r="A121" s="4209"/>
      <c r="B121" s="396" t="s">
        <v>44</v>
      </c>
      <c r="C121" s="400">
        <v>1132</v>
      </c>
      <c r="D121" s="401">
        <v>0.40198863636363635</v>
      </c>
      <c r="E121" s="400">
        <v>1684</v>
      </c>
      <c r="F121" s="470">
        <v>59.801136363636367</v>
      </c>
      <c r="G121" s="400">
        <v>2816</v>
      </c>
    </row>
    <row r="122" spans="1:7">
      <c r="A122" s="4210"/>
      <c r="B122" s="68" t="s">
        <v>155</v>
      </c>
      <c r="C122" s="202">
        <v>10768</v>
      </c>
      <c r="D122" s="398">
        <v>0.24</v>
      </c>
      <c r="E122" s="399">
        <v>34190</v>
      </c>
      <c r="F122" s="471">
        <v>76.048756617287253</v>
      </c>
      <c r="G122" s="399">
        <v>44958</v>
      </c>
    </row>
    <row r="123" spans="1:7">
      <c r="A123" s="461"/>
      <c r="B123" s="404"/>
      <c r="C123" s="397"/>
      <c r="D123" s="404"/>
      <c r="E123" s="397"/>
      <c r="F123" s="404"/>
      <c r="G123" s="397"/>
    </row>
    <row r="124" spans="1:7">
      <c r="A124" s="4211" t="s">
        <v>153</v>
      </c>
      <c r="B124" s="462" t="s">
        <v>40</v>
      </c>
      <c r="C124" s="472">
        <v>174</v>
      </c>
      <c r="D124" s="463">
        <f>C124/G124</f>
        <v>0.25892857142857145</v>
      </c>
      <c r="E124" s="472">
        <v>498</v>
      </c>
      <c r="F124" s="463">
        <f>E124/G124</f>
        <v>0.7410714285714286</v>
      </c>
      <c r="G124" s="87">
        <f>C124+E124</f>
        <v>672</v>
      </c>
    </row>
    <row r="125" spans="1:7">
      <c r="A125" s="4212"/>
      <c r="B125" s="462" t="s">
        <v>143</v>
      </c>
      <c r="C125" s="87">
        <v>1303</v>
      </c>
      <c r="D125" s="463">
        <f t="shared" ref="D125:D132" si="26">C125/G125</f>
        <v>0.40216049382716051</v>
      </c>
      <c r="E125" s="87">
        <v>1937</v>
      </c>
      <c r="F125" s="463">
        <f t="shared" ref="F125:F132" si="27">E125/G125</f>
        <v>0.59783950617283954</v>
      </c>
      <c r="G125" s="87">
        <f t="shared" ref="G125:G130" si="28">C125+E125</f>
        <v>3240</v>
      </c>
    </row>
    <row r="126" spans="1:7">
      <c r="A126" s="4212"/>
      <c r="B126" s="462" t="s">
        <v>41</v>
      </c>
      <c r="C126" s="472">
        <v>378</v>
      </c>
      <c r="D126" s="463">
        <f t="shared" si="26"/>
        <v>0.80254777070063699</v>
      </c>
      <c r="E126" s="472">
        <v>93</v>
      </c>
      <c r="F126" s="463">
        <f t="shared" si="27"/>
        <v>0.19745222929936307</v>
      </c>
      <c r="G126" s="87">
        <f t="shared" si="28"/>
        <v>471</v>
      </c>
    </row>
    <row r="127" spans="1:7">
      <c r="A127" s="4212"/>
      <c r="B127" s="462" t="s">
        <v>145</v>
      </c>
      <c r="C127" s="472">
        <v>4</v>
      </c>
      <c r="D127" s="463">
        <f t="shared" si="26"/>
        <v>1</v>
      </c>
      <c r="E127" s="472">
        <v>0</v>
      </c>
      <c r="F127" s="463">
        <f t="shared" si="27"/>
        <v>0</v>
      </c>
      <c r="G127" s="87">
        <f t="shared" si="28"/>
        <v>4</v>
      </c>
    </row>
    <row r="128" spans="1:7">
      <c r="A128" s="4212"/>
      <c r="B128" s="462" t="s">
        <v>42</v>
      </c>
      <c r="C128" s="472">
        <v>741</v>
      </c>
      <c r="D128" s="463">
        <f t="shared" si="26"/>
        <v>0.70170454545454541</v>
      </c>
      <c r="E128" s="472">
        <v>315</v>
      </c>
      <c r="F128" s="463">
        <f t="shared" si="27"/>
        <v>0.29829545454545453</v>
      </c>
      <c r="G128" s="87">
        <f t="shared" si="28"/>
        <v>1056</v>
      </c>
    </row>
    <row r="129" spans="1:7">
      <c r="A129" s="4212"/>
      <c r="B129" s="462" t="s">
        <v>43</v>
      </c>
      <c r="C129" s="472">
        <v>371</v>
      </c>
      <c r="D129" s="463">
        <f t="shared" si="26"/>
        <v>0.41498881431767337</v>
      </c>
      <c r="E129" s="472">
        <v>523</v>
      </c>
      <c r="F129" s="463">
        <f t="shared" si="27"/>
        <v>0.58501118568232657</v>
      </c>
      <c r="G129" s="87">
        <f t="shared" si="28"/>
        <v>894</v>
      </c>
    </row>
    <row r="130" spans="1:7" ht="14.5" thickBot="1">
      <c r="A130" s="4212"/>
      <c r="B130" s="462" t="s">
        <v>44</v>
      </c>
      <c r="C130" s="473">
        <v>920</v>
      </c>
      <c r="D130" s="465">
        <f t="shared" si="26"/>
        <v>0.47643707923355777</v>
      </c>
      <c r="E130" s="464">
        <v>1011</v>
      </c>
      <c r="F130" s="465">
        <f t="shared" si="27"/>
        <v>0.52356292076644229</v>
      </c>
      <c r="G130" s="464">
        <f t="shared" si="28"/>
        <v>1931</v>
      </c>
    </row>
    <row r="131" spans="1:7" ht="14.5" thickBot="1">
      <c r="A131" s="4213"/>
      <c r="B131" s="474" t="s">
        <v>155</v>
      </c>
      <c r="C131" s="475">
        <f>SUM(C124:C130)</f>
        <v>3891</v>
      </c>
      <c r="D131" s="476">
        <f t="shared" si="26"/>
        <v>0.47060957910014511</v>
      </c>
      <c r="E131" s="477">
        <f>SUM(E124:E130)</f>
        <v>4377</v>
      </c>
      <c r="F131" s="476">
        <f t="shared" si="27"/>
        <v>0.52939042089985489</v>
      </c>
      <c r="G131" s="477">
        <f>SUM(G124:G130)</f>
        <v>8268</v>
      </c>
    </row>
    <row r="132" spans="1:7">
      <c r="A132" s="443" t="s">
        <v>9</v>
      </c>
      <c r="B132" s="444"/>
      <c r="C132" s="202">
        <f>C104+C113+C122+C131</f>
        <v>42170</v>
      </c>
      <c r="D132" s="398">
        <f t="shared" si="26"/>
        <v>0.248004846004105</v>
      </c>
      <c r="E132" s="399">
        <f>E104+E113+E122+E131</f>
        <v>127867</v>
      </c>
      <c r="F132" s="478">
        <f t="shared" si="27"/>
        <v>0.751995153995895</v>
      </c>
      <c r="G132" s="399">
        <f>C132+E132</f>
        <v>170037</v>
      </c>
    </row>
    <row r="133" spans="1:7">
      <c r="A133" s="4215" t="s">
        <v>148</v>
      </c>
      <c r="B133" s="4216"/>
      <c r="C133" s="4216"/>
      <c r="D133" s="4216"/>
      <c r="E133" s="4216"/>
      <c r="F133" s="4216"/>
      <c r="G133" s="4217"/>
    </row>
    <row r="134" spans="1:7">
      <c r="A134" s="22"/>
      <c r="B134" s="16"/>
      <c r="C134" s="16"/>
      <c r="D134" s="16"/>
      <c r="E134" s="16"/>
      <c r="F134" s="16"/>
      <c r="G134" s="16"/>
    </row>
    <row r="135" spans="1:7">
      <c r="A135" s="3832" t="s">
        <v>1003</v>
      </c>
      <c r="B135" s="3832"/>
      <c r="C135" s="3832"/>
      <c r="D135" s="3832"/>
      <c r="E135" s="3832"/>
      <c r="F135" s="3832"/>
      <c r="G135" s="3832"/>
    </row>
    <row r="136" spans="1:7">
      <c r="A136" s="232"/>
      <c r="B136" s="479"/>
      <c r="C136" s="479"/>
      <c r="D136" s="479"/>
      <c r="E136" s="479"/>
      <c r="F136" s="479"/>
      <c r="G136" s="479"/>
    </row>
    <row r="137" spans="1:7">
      <c r="A137" s="22"/>
    </row>
  </sheetData>
  <mergeCells count="36">
    <mergeCell ref="A5:A12"/>
    <mergeCell ref="A14:A21"/>
    <mergeCell ref="A23:A30"/>
    <mergeCell ref="A32:A39"/>
    <mergeCell ref="A42:G42"/>
    <mergeCell ref="A1:G1"/>
    <mergeCell ref="A3:A4"/>
    <mergeCell ref="B3:B4"/>
    <mergeCell ref="C3:D3"/>
    <mergeCell ref="E3:F3"/>
    <mergeCell ref="G3:G4"/>
    <mergeCell ref="A44:G44"/>
    <mergeCell ref="A47:G47"/>
    <mergeCell ref="A49:A50"/>
    <mergeCell ref="B49:B50"/>
    <mergeCell ref="C49:D49"/>
    <mergeCell ref="E49:F49"/>
    <mergeCell ref="G49:G50"/>
    <mergeCell ref="A51:A58"/>
    <mergeCell ref="A60:A67"/>
    <mergeCell ref="A69:A76"/>
    <mergeCell ref="A78:A85"/>
    <mergeCell ref="A88:G88"/>
    <mergeCell ref="A90:G90"/>
    <mergeCell ref="A93:G93"/>
    <mergeCell ref="A95:A96"/>
    <mergeCell ref="B95:B96"/>
    <mergeCell ref="C95:D95"/>
    <mergeCell ref="E95:F95"/>
    <mergeCell ref="G95:G96"/>
    <mergeCell ref="A135:G135"/>
    <mergeCell ref="A97:A104"/>
    <mergeCell ref="A106:A113"/>
    <mergeCell ref="A115:A122"/>
    <mergeCell ref="A124:A131"/>
    <mergeCell ref="A133:G133"/>
  </mergeCells>
  <printOptions horizontalCentered="1"/>
  <pageMargins left="0.2" right="0.2" top="0.5" bottom="0.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2"/>
  <sheetViews>
    <sheetView workbookViewId="0">
      <selection activeCell="B14" sqref="B14"/>
    </sheetView>
  </sheetViews>
  <sheetFormatPr defaultColWidth="9" defaultRowHeight="14"/>
  <cols>
    <col min="1" max="1" width="24" style="17" customWidth="1"/>
    <col min="2" max="6" width="12" style="17" customWidth="1"/>
    <col min="7" max="7" width="9" style="17"/>
    <col min="8" max="8" width="9" style="14"/>
    <col min="9" max="16384" width="9" style="17"/>
  </cols>
  <sheetData>
    <row r="1" spans="1:10" ht="25">
      <c r="A1" s="4230" t="s">
        <v>4536</v>
      </c>
      <c r="B1" s="4230"/>
      <c r="C1" s="4230"/>
      <c r="D1" s="4230"/>
      <c r="E1" s="4230"/>
      <c r="F1" s="4230"/>
      <c r="G1" s="1471"/>
    </row>
    <row r="2" spans="1:10">
      <c r="A2" s="506"/>
    </row>
    <row r="3" spans="1:10" ht="17.5">
      <c r="A3" s="4231" t="s">
        <v>149</v>
      </c>
      <c r="B3" s="4184" t="s">
        <v>141</v>
      </c>
      <c r="C3" s="4185"/>
      <c r="D3" s="4184" t="s">
        <v>142</v>
      </c>
      <c r="E3" s="4185"/>
      <c r="F3" s="4186" t="s">
        <v>9</v>
      </c>
      <c r="H3" s="495"/>
      <c r="I3" s="676"/>
      <c r="J3" s="676"/>
    </row>
    <row r="4" spans="1:10" ht="17.5">
      <c r="A4" s="4232"/>
      <c r="B4" s="361" t="s">
        <v>6</v>
      </c>
      <c r="C4" s="362" t="s">
        <v>14</v>
      </c>
      <c r="D4" s="361" t="s">
        <v>6</v>
      </c>
      <c r="E4" s="362" t="s">
        <v>14</v>
      </c>
      <c r="F4" s="4187"/>
      <c r="H4" s="495"/>
      <c r="I4" s="676"/>
      <c r="J4" s="676"/>
    </row>
    <row r="5" spans="1:10">
      <c r="A5" s="132" t="s">
        <v>150</v>
      </c>
      <c r="B5" s="1775">
        <v>20052</v>
      </c>
      <c r="C5" s="2459">
        <v>0.23100000000000001</v>
      </c>
      <c r="D5" s="1775">
        <v>66849</v>
      </c>
      <c r="E5" s="2459">
        <v>0.76900000000000002</v>
      </c>
      <c r="F5" s="1775">
        <v>86901</v>
      </c>
      <c r="H5" s="18"/>
      <c r="I5" s="676"/>
      <c r="J5" s="676"/>
    </row>
    <row r="6" spans="1:10">
      <c r="A6" s="1205" t="s">
        <v>151</v>
      </c>
      <c r="B6" s="1773">
        <v>7459</v>
      </c>
      <c r="C6" s="2457">
        <f>B6/F6</f>
        <v>0.24938147776663322</v>
      </c>
      <c r="D6" s="1773">
        <v>22451</v>
      </c>
      <c r="E6" s="2457">
        <f>D6/F6</f>
        <v>0.75061852223336678</v>
      </c>
      <c r="F6" s="1773">
        <v>29910</v>
      </c>
      <c r="H6" s="18"/>
      <c r="I6" s="676"/>
      <c r="J6" s="676"/>
    </row>
    <row r="7" spans="1:10">
      <c r="A7" s="135" t="s">
        <v>152</v>
      </c>
      <c r="B7" s="1775">
        <v>10768</v>
      </c>
      <c r="C7" s="2455">
        <v>0.24</v>
      </c>
      <c r="D7" s="1775">
        <v>34190</v>
      </c>
      <c r="E7" s="2455">
        <f>D7/F7</f>
        <v>0.7604875661728725</v>
      </c>
      <c r="F7" s="1775">
        <v>44958</v>
      </c>
      <c r="H7" s="31"/>
      <c r="I7" s="460"/>
      <c r="J7" s="460"/>
    </row>
    <row r="8" spans="1:10" ht="14.5" thickBot="1">
      <c r="A8" s="1205" t="s">
        <v>153</v>
      </c>
      <c r="B8" s="1933">
        <v>3891</v>
      </c>
      <c r="C8" s="2622">
        <v>0.47099999999999997</v>
      </c>
      <c r="D8" s="1933">
        <v>4377</v>
      </c>
      <c r="E8" s="2622">
        <v>0.52900000000000003</v>
      </c>
      <c r="F8" s="1933">
        <v>8268</v>
      </c>
    </row>
    <row r="9" spans="1:10">
      <c r="A9" s="1715" t="s">
        <v>9</v>
      </c>
      <c r="B9" s="1934">
        <f>SUM(B5:B8)</f>
        <v>42170</v>
      </c>
      <c r="C9" s="2623">
        <f>B9/F9</f>
        <v>0.248004846004105</v>
      </c>
      <c r="D9" s="1935">
        <f>SUM(D5:D8)</f>
        <v>127867</v>
      </c>
      <c r="E9" s="2623">
        <f>D9/F9</f>
        <v>0.751995153995895</v>
      </c>
      <c r="F9" s="1935">
        <f>SUM(F5:F8)</f>
        <v>170037</v>
      </c>
    </row>
    <row r="10" spans="1:10">
      <c r="A10" s="4233" t="s">
        <v>148</v>
      </c>
      <c r="B10" s="4233"/>
      <c r="C10" s="4233"/>
      <c r="D10" s="4233"/>
      <c r="E10" s="4233"/>
      <c r="F10" s="4233"/>
    </row>
    <row r="12" spans="1:10">
      <c r="A12" s="3851" t="s">
        <v>793</v>
      </c>
      <c r="B12" s="3851"/>
      <c r="C12" s="3851"/>
      <c r="D12" s="3851"/>
      <c r="E12" s="3851"/>
      <c r="F12" s="3851"/>
    </row>
  </sheetData>
  <mergeCells count="7">
    <mergeCell ref="A12:F12"/>
    <mergeCell ref="A1:F1"/>
    <mergeCell ref="A3:A4"/>
    <mergeCell ref="B3:C3"/>
    <mergeCell ref="D3:E3"/>
    <mergeCell ref="F3:F4"/>
    <mergeCell ref="A10:F10"/>
  </mergeCells>
  <pageMargins left="0.7" right="0.7" top="0.75" bottom="0.75" header="0.3" footer="0.3"/>
  <pageSetup orientation="portrait" r:id="rId1"/>
  <ignoredErrors>
    <ignoredError sqref="C9 E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15"/>
  <sheetViews>
    <sheetView workbookViewId="0">
      <selection activeCell="B3" sqref="B3:B4"/>
    </sheetView>
  </sheetViews>
  <sheetFormatPr defaultColWidth="9" defaultRowHeight="14"/>
  <cols>
    <col min="1" max="1" width="16.75" style="48" customWidth="1"/>
    <col min="2" max="2" width="18.08203125" style="48" customWidth="1"/>
    <col min="3" max="7" width="11.33203125" style="48" customWidth="1"/>
    <col min="8" max="8" width="9" style="48"/>
    <col min="9" max="9" width="9" style="14"/>
    <col min="10" max="16384" width="9" style="48"/>
  </cols>
  <sheetData>
    <row r="1" spans="1:11" ht="25">
      <c r="A1" s="4230" t="s">
        <v>4535</v>
      </c>
      <c r="B1" s="4230"/>
      <c r="C1" s="4230"/>
      <c r="D1" s="4230"/>
      <c r="E1" s="4230"/>
      <c r="F1" s="4230"/>
      <c r="G1" s="4230"/>
      <c r="H1" s="1478"/>
    </row>
    <row r="2" spans="1:11">
      <c r="A2" s="677"/>
    </row>
    <row r="3" spans="1:11" ht="17.5">
      <c r="A3" s="4236" t="s">
        <v>122</v>
      </c>
      <c r="B3" s="4182" t="s">
        <v>103</v>
      </c>
      <c r="C3" s="4184" t="s">
        <v>85</v>
      </c>
      <c r="D3" s="4185"/>
      <c r="E3" s="4184" t="s">
        <v>154</v>
      </c>
      <c r="F3" s="4185"/>
      <c r="G3" s="4186" t="s">
        <v>9</v>
      </c>
      <c r="I3" s="495"/>
      <c r="J3" s="676"/>
      <c r="K3" s="676"/>
    </row>
    <row r="4" spans="1:11" ht="17.5">
      <c r="A4" s="4237"/>
      <c r="B4" s="4183"/>
      <c r="C4" s="361" t="s">
        <v>6</v>
      </c>
      <c r="D4" s="362" t="s">
        <v>14</v>
      </c>
      <c r="E4" s="361" t="s">
        <v>6</v>
      </c>
      <c r="F4" s="362" t="s">
        <v>14</v>
      </c>
      <c r="G4" s="4187"/>
      <c r="I4" s="495"/>
      <c r="J4" s="676"/>
      <c r="K4" s="676"/>
    </row>
    <row r="5" spans="1:11">
      <c r="A5" s="132" t="s">
        <v>126</v>
      </c>
      <c r="B5" s="2625" t="s">
        <v>143</v>
      </c>
      <c r="C5" s="1775">
        <v>8913</v>
      </c>
      <c r="D5" s="2459">
        <v>0.39200000000000002</v>
      </c>
      <c r="E5" s="1775">
        <v>13812</v>
      </c>
      <c r="F5" s="2459">
        <v>0.60799999999999998</v>
      </c>
      <c r="G5" s="1775">
        <v>22725</v>
      </c>
      <c r="I5" s="18"/>
      <c r="J5" s="676"/>
      <c r="K5" s="676"/>
    </row>
    <row r="6" spans="1:11">
      <c r="A6" s="1205" t="s">
        <v>144</v>
      </c>
      <c r="B6" s="2626" t="s">
        <v>145</v>
      </c>
      <c r="C6" s="1773">
        <v>2744</v>
      </c>
      <c r="D6" s="2457">
        <v>0.29499999999999998</v>
      </c>
      <c r="E6" s="1773">
        <v>6566</v>
      </c>
      <c r="F6" s="2457">
        <v>0.70499999999999996</v>
      </c>
      <c r="G6" s="1773">
        <v>9310</v>
      </c>
      <c r="I6" s="18"/>
      <c r="J6" s="676"/>
      <c r="K6" s="676"/>
    </row>
    <row r="7" spans="1:11">
      <c r="A7" s="135" t="s">
        <v>146</v>
      </c>
      <c r="B7" s="2625" t="s">
        <v>43</v>
      </c>
      <c r="C7" s="1775">
        <v>5927</v>
      </c>
      <c r="D7" s="2455">
        <v>0.28199999999999997</v>
      </c>
      <c r="E7" s="1775">
        <v>15010</v>
      </c>
      <c r="F7" s="2455">
        <v>0.71799999999999997</v>
      </c>
      <c r="G7" s="1775">
        <v>20937</v>
      </c>
      <c r="I7" s="18"/>
      <c r="J7" s="676"/>
      <c r="K7" s="676"/>
    </row>
    <row r="8" spans="1:11">
      <c r="A8" s="1205" t="s">
        <v>147</v>
      </c>
      <c r="B8" s="2626" t="s">
        <v>40</v>
      </c>
      <c r="C8" s="1773">
        <v>4038</v>
      </c>
      <c r="D8" s="2457">
        <v>0.125</v>
      </c>
      <c r="E8" s="1773">
        <v>28199</v>
      </c>
      <c r="F8" s="2457">
        <v>0.875</v>
      </c>
      <c r="G8" s="1773">
        <v>32237</v>
      </c>
      <c r="I8" s="18"/>
      <c r="J8" s="676"/>
      <c r="K8" s="676"/>
    </row>
    <row r="9" spans="1:11">
      <c r="A9" s="135" t="s">
        <v>147</v>
      </c>
      <c r="B9" s="2625" t="s">
        <v>41</v>
      </c>
      <c r="C9" s="1775">
        <v>4108</v>
      </c>
      <c r="D9" s="2455">
        <v>0.13600000000000001</v>
      </c>
      <c r="E9" s="1775">
        <v>26108</v>
      </c>
      <c r="F9" s="2455">
        <v>0.86399999999999999</v>
      </c>
      <c r="G9" s="1775">
        <v>30216</v>
      </c>
      <c r="I9" s="18"/>
      <c r="J9" s="676"/>
      <c r="K9" s="676"/>
    </row>
    <row r="10" spans="1:11">
      <c r="A10" s="1205" t="s">
        <v>147</v>
      </c>
      <c r="B10" s="2626" t="s">
        <v>42</v>
      </c>
      <c r="C10" s="1773">
        <v>11049</v>
      </c>
      <c r="D10" s="2457">
        <v>0.27500000000000002</v>
      </c>
      <c r="E10" s="1773">
        <v>29068</v>
      </c>
      <c r="F10" s="2457">
        <v>0.72499999999999998</v>
      </c>
      <c r="G10" s="1773">
        <v>40117</v>
      </c>
      <c r="I10" s="18"/>
      <c r="J10" s="676"/>
      <c r="K10" s="676"/>
    </row>
    <row r="11" spans="1:11" ht="14.5" thickBot="1">
      <c r="A11" s="135" t="s">
        <v>147</v>
      </c>
      <c r="B11" s="2625" t="s">
        <v>44</v>
      </c>
      <c r="C11" s="1936">
        <v>5391</v>
      </c>
      <c r="D11" s="2624">
        <v>0.372</v>
      </c>
      <c r="E11" s="1936">
        <v>9104</v>
      </c>
      <c r="F11" s="2624">
        <v>0.628</v>
      </c>
      <c r="G11" s="1936">
        <v>14495</v>
      </c>
      <c r="I11" s="18"/>
      <c r="J11" s="676"/>
      <c r="K11" s="676"/>
    </row>
    <row r="12" spans="1:11">
      <c r="A12" s="4234" t="s">
        <v>9</v>
      </c>
      <c r="B12" s="4235"/>
      <c r="C12" s="1934">
        <f>SUM(C5:C11)</f>
        <v>42170</v>
      </c>
      <c r="D12" s="2623">
        <f>C12/G12</f>
        <v>0.248004846004105</v>
      </c>
      <c r="E12" s="1935">
        <f>SUM(E5:E11)</f>
        <v>127867</v>
      </c>
      <c r="F12" s="2623">
        <f>E12/G12</f>
        <v>0.751995153995895</v>
      </c>
      <c r="G12" s="1935">
        <f>SUM(G5:G11)</f>
        <v>170037</v>
      </c>
      <c r="I12" s="31"/>
      <c r="J12" s="678"/>
      <c r="K12" s="678"/>
    </row>
    <row r="13" spans="1:11">
      <c r="A13" s="4215" t="s">
        <v>148</v>
      </c>
      <c r="B13" s="4216"/>
      <c r="C13" s="4216"/>
      <c r="D13" s="4216"/>
      <c r="E13" s="4216"/>
      <c r="F13" s="4216"/>
      <c r="G13" s="4217"/>
    </row>
    <row r="14" spans="1:11">
      <c r="A14" s="679"/>
      <c r="B14" s="679"/>
      <c r="C14" s="679"/>
      <c r="D14" s="679"/>
      <c r="E14" s="679"/>
      <c r="F14" s="679"/>
      <c r="G14" s="679"/>
    </row>
    <row r="15" spans="1:11">
      <c r="A15" s="3851" t="s">
        <v>713</v>
      </c>
      <c r="B15" s="3851"/>
      <c r="C15" s="3851"/>
      <c r="D15" s="3851"/>
      <c r="E15" s="3851"/>
      <c r="F15" s="3851"/>
      <c r="G15" s="3851"/>
    </row>
  </sheetData>
  <mergeCells count="9">
    <mergeCell ref="A12:B12"/>
    <mergeCell ref="A13:G13"/>
    <mergeCell ref="A15:G15"/>
    <mergeCell ref="A1:G1"/>
    <mergeCell ref="A3:A4"/>
    <mergeCell ref="B3:B4"/>
    <mergeCell ref="C3:D3"/>
    <mergeCell ref="E3:F3"/>
    <mergeCell ref="G3:G4"/>
  </mergeCells>
  <pageMargins left="0.7" right="0.7" top="0.75" bottom="0.75" header="0.3" footer="0.3"/>
  <pageSetup orientation="portrait" r:id="rId1"/>
  <ignoredErrors>
    <ignoredError sqref="D12 F12"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69"/>
  <sheetViews>
    <sheetView workbookViewId="0">
      <selection activeCell="A3" sqref="A3:A6"/>
    </sheetView>
  </sheetViews>
  <sheetFormatPr defaultRowHeight="14"/>
  <cols>
    <col min="1" max="1" width="42.5" customWidth="1"/>
    <col min="2" max="25" width="9.58203125" customWidth="1"/>
  </cols>
  <sheetData>
    <row r="1" spans="1:26" ht="25" customHeight="1">
      <c r="A1" s="3827" t="s">
        <v>4534</v>
      </c>
      <c r="B1" s="3827"/>
      <c r="C1" s="3827"/>
      <c r="D1" s="3827"/>
      <c r="E1" s="3827"/>
      <c r="F1" s="3827"/>
      <c r="G1" s="3827"/>
      <c r="H1" s="3827"/>
      <c r="I1" s="3827"/>
      <c r="J1" s="3827"/>
      <c r="K1" s="3827"/>
      <c r="L1" s="3827"/>
      <c r="M1" s="3827"/>
      <c r="N1" s="3827"/>
      <c r="O1" s="3827"/>
      <c r="P1" s="3827"/>
      <c r="Q1" s="3827"/>
      <c r="R1" s="3827"/>
      <c r="S1" s="3827"/>
      <c r="T1" s="3827"/>
      <c r="U1" s="3827"/>
      <c r="V1" s="3827"/>
      <c r="W1" s="3827"/>
      <c r="X1" s="3827"/>
      <c r="Y1" s="3827"/>
    </row>
    <row r="3" spans="1:26" s="6" customFormat="1" ht="18" customHeight="1">
      <c r="A3" s="3867" t="s">
        <v>2</v>
      </c>
      <c r="B3" s="4059" t="s">
        <v>85</v>
      </c>
      <c r="C3" s="4060"/>
      <c r="D3" s="4060"/>
      <c r="E3" s="4060"/>
      <c r="F3" s="4060"/>
      <c r="G3" s="4060"/>
      <c r="H3" s="4060"/>
      <c r="I3" s="4060"/>
      <c r="J3" s="4060"/>
      <c r="K3" s="4060"/>
      <c r="L3" s="4060"/>
      <c r="M3" s="4060"/>
      <c r="N3" s="4060"/>
      <c r="O3" s="4060"/>
      <c r="P3" s="4060"/>
      <c r="Q3" s="4060"/>
      <c r="R3" s="4060"/>
      <c r="S3" s="4060"/>
      <c r="T3" s="4060"/>
      <c r="U3" s="4060"/>
      <c r="V3" s="4060"/>
      <c r="W3" s="4060"/>
      <c r="X3" s="4060"/>
      <c r="Y3" s="4060"/>
    </row>
    <row r="4" spans="1:26" s="6" customFormat="1" ht="18" customHeight="1">
      <c r="A4" s="4158"/>
      <c r="B4" s="4159" t="s">
        <v>204</v>
      </c>
      <c r="C4" s="4092"/>
      <c r="D4" s="4159" t="s">
        <v>204</v>
      </c>
      <c r="E4" s="4092"/>
      <c r="F4" s="4159" t="s">
        <v>204</v>
      </c>
      <c r="G4" s="4092"/>
      <c r="H4" s="4159" t="s">
        <v>204</v>
      </c>
      <c r="I4" s="4092"/>
      <c r="J4" s="4159" t="s">
        <v>204</v>
      </c>
      <c r="K4" s="4092"/>
      <c r="L4" s="4159" t="s">
        <v>204</v>
      </c>
      <c r="M4" s="4092"/>
      <c r="N4" s="4159" t="s">
        <v>204</v>
      </c>
      <c r="O4" s="4092"/>
      <c r="P4" s="4159" t="s">
        <v>204</v>
      </c>
      <c r="Q4" s="4160"/>
      <c r="R4" s="4159" t="s">
        <v>204</v>
      </c>
      <c r="S4" s="4160"/>
      <c r="T4" s="4159" t="s">
        <v>204</v>
      </c>
      <c r="U4" s="4160"/>
      <c r="V4" s="4159" t="s">
        <v>204</v>
      </c>
      <c r="W4" s="4160"/>
      <c r="X4" s="4062" t="s">
        <v>204</v>
      </c>
      <c r="Y4" s="4241"/>
      <c r="Z4" s="495"/>
    </row>
    <row r="5" spans="1:26" s="6" customFormat="1" ht="18" customHeight="1">
      <c r="A5" s="4158"/>
      <c r="B5" s="4159">
        <v>2010</v>
      </c>
      <c r="C5" s="4092"/>
      <c r="D5" s="4159">
        <v>2011</v>
      </c>
      <c r="E5" s="4092"/>
      <c r="F5" s="4159">
        <v>2012</v>
      </c>
      <c r="G5" s="4092"/>
      <c r="H5" s="4159">
        <v>2013</v>
      </c>
      <c r="I5" s="4092"/>
      <c r="J5" s="4159">
        <v>2014</v>
      </c>
      <c r="K5" s="4092"/>
      <c r="L5" s="4159">
        <v>2015</v>
      </c>
      <c r="M5" s="4092"/>
      <c r="N5" s="4159">
        <v>2016</v>
      </c>
      <c r="O5" s="4092"/>
      <c r="P5" s="4159">
        <v>2017</v>
      </c>
      <c r="Q5" s="4160"/>
      <c r="R5" s="4159">
        <v>2018</v>
      </c>
      <c r="S5" s="4160"/>
      <c r="T5" s="4159">
        <v>2019</v>
      </c>
      <c r="U5" s="4160"/>
      <c r="V5" s="4159" t="s">
        <v>2014</v>
      </c>
      <c r="W5" s="4160"/>
      <c r="X5" s="4062">
        <v>2021</v>
      </c>
      <c r="Y5" s="4241"/>
      <c r="Z5" s="495"/>
    </row>
    <row r="6" spans="1:26" s="130" customFormat="1" ht="30">
      <c r="A6" s="3963"/>
      <c r="B6" s="127" t="s">
        <v>206</v>
      </c>
      <c r="C6" s="128" t="s">
        <v>282</v>
      </c>
      <c r="D6" s="127" t="s">
        <v>206</v>
      </c>
      <c r="E6" s="128" t="s">
        <v>282</v>
      </c>
      <c r="F6" s="127" t="s">
        <v>206</v>
      </c>
      <c r="G6" s="128" t="s">
        <v>282</v>
      </c>
      <c r="H6" s="127" t="s">
        <v>206</v>
      </c>
      <c r="I6" s="128" t="s">
        <v>282</v>
      </c>
      <c r="J6" s="127" t="s">
        <v>206</v>
      </c>
      <c r="K6" s="128" t="s">
        <v>282</v>
      </c>
      <c r="L6" s="127" t="s">
        <v>206</v>
      </c>
      <c r="M6" s="128" t="s">
        <v>282</v>
      </c>
      <c r="N6" s="127" t="s">
        <v>206</v>
      </c>
      <c r="O6" s="128" t="s">
        <v>282</v>
      </c>
      <c r="P6" s="127" t="s">
        <v>206</v>
      </c>
      <c r="Q6" s="129" t="s">
        <v>282</v>
      </c>
      <c r="R6" s="127" t="s">
        <v>206</v>
      </c>
      <c r="S6" s="129" t="s">
        <v>282</v>
      </c>
      <c r="T6" s="127" t="s">
        <v>206</v>
      </c>
      <c r="U6" s="129" t="s">
        <v>282</v>
      </c>
      <c r="V6" s="127" t="s">
        <v>206</v>
      </c>
      <c r="W6" s="129" t="s">
        <v>282</v>
      </c>
      <c r="X6" s="127" t="s">
        <v>206</v>
      </c>
      <c r="Y6" s="129" t="s">
        <v>282</v>
      </c>
      <c r="Z6" s="2405"/>
    </row>
    <row r="7" spans="1:26" s="26" customFormat="1" ht="15.5" thickBot="1">
      <c r="A7" s="2976" t="s">
        <v>209</v>
      </c>
      <c r="B7" s="2977">
        <v>93430</v>
      </c>
      <c r="C7" s="2978" t="s">
        <v>2015</v>
      </c>
      <c r="D7" s="2979">
        <v>100210</v>
      </c>
      <c r="E7" s="2980" t="s">
        <v>2016</v>
      </c>
      <c r="F7" s="2981">
        <v>101754</v>
      </c>
      <c r="G7" s="2978" t="s">
        <v>2017</v>
      </c>
      <c r="H7" s="2979">
        <v>101766</v>
      </c>
      <c r="I7" s="2980" t="s">
        <v>2018</v>
      </c>
      <c r="J7" s="2981">
        <v>91033</v>
      </c>
      <c r="K7" s="2978" t="s">
        <v>2019</v>
      </c>
      <c r="L7" s="2982">
        <v>94173</v>
      </c>
      <c r="M7" s="2980" t="s">
        <v>2020</v>
      </c>
      <c r="N7" s="2983">
        <v>92689</v>
      </c>
      <c r="O7" s="2978" t="s">
        <v>2021</v>
      </c>
      <c r="P7" s="2984">
        <v>93662</v>
      </c>
      <c r="Q7" s="2980" t="s">
        <v>2022</v>
      </c>
      <c r="R7" s="2985">
        <v>97945</v>
      </c>
      <c r="S7" s="2978" t="s">
        <v>2023</v>
      </c>
      <c r="T7" s="2986">
        <v>88450</v>
      </c>
      <c r="U7" s="2980" t="s">
        <v>2024</v>
      </c>
      <c r="V7" s="2987"/>
      <c r="W7" s="2988"/>
      <c r="X7" s="1920">
        <v>95179</v>
      </c>
      <c r="Y7" s="2989" t="s">
        <v>2025</v>
      </c>
      <c r="Z7" s="2990"/>
    </row>
    <row r="8" spans="1:26" s="26" customFormat="1">
      <c r="A8" s="901" t="s">
        <v>211</v>
      </c>
      <c r="B8" s="2407">
        <v>8.3000000000000004E-2</v>
      </c>
      <c r="C8" s="2991" t="s">
        <v>2026</v>
      </c>
      <c r="D8" s="2992">
        <v>9.0999999999999998E-2</v>
      </c>
      <c r="E8" s="2993" t="s">
        <v>2027</v>
      </c>
      <c r="F8" s="2994">
        <v>8.2000000000000003E-2</v>
      </c>
      <c r="G8" s="2991" t="s">
        <v>2028</v>
      </c>
      <c r="H8" s="2992">
        <v>7.9000000000000001E-2</v>
      </c>
      <c r="I8" s="2993" t="s">
        <v>2029</v>
      </c>
      <c r="J8" s="2994">
        <v>7.8E-2</v>
      </c>
      <c r="K8" s="2991" t="s">
        <v>2028</v>
      </c>
      <c r="L8" s="2995">
        <v>8.4000000000000005E-2</v>
      </c>
      <c r="M8" s="2993" t="s">
        <v>2030</v>
      </c>
      <c r="N8" s="2996">
        <v>8.8999999999999996E-2</v>
      </c>
      <c r="O8" s="2991" t="s">
        <v>2029</v>
      </c>
      <c r="P8" s="2997">
        <v>7.9000000000000001E-2</v>
      </c>
      <c r="Q8" s="2993" t="s">
        <v>2030</v>
      </c>
      <c r="R8" s="2998">
        <v>7.8E-2</v>
      </c>
      <c r="S8" s="2991" t="s">
        <v>2029</v>
      </c>
      <c r="T8" s="2999">
        <v>8.5999999999999993E-2</v>
      </c>
      <c r="U8" s="2993" t="s">
        <v>2031</v>
      </c>
      <c r="V8" s="3000"/>
      <c r="W8" s="3001"/>
      <c r="X8" s="3002">
        <v>7.0999999999999994E-2</v>
      </c>
      <c r="Y8" s="3003" t="s">
        <v>2026</v>
      </c>
      <c r="Z8" s="20"/>
    </row>
    <row r="9" spans="1:26" s="26" customFormat="1">
      <c r="A9" s="905" t="s">
        <v>212</v>
      </c>
      <c r="B9" s="2413">
        <v>6.4000000000000001E-2</v>
      </c>
      <c r="C9" s="3004" t="s">
        <v>2026</v>
      </c>
      <c r="D9" s="3005">
        <v>6.3E-2</v>
      </c>
      <c r="E9" s="3006" t="s">
        <v>2029</v>
      </c>
      <c r="F9" s="3007">
        <v>6.6000000000000003E-2</v>
      </c>
      <c r="G9" s="3004" t="s">
        <v>2029</v>
      </c>
      <c r="H9" s="3005">
        <v>7.5999999999999998E-2</v>
      </c>
      <c r="I9" s="3006" t="s">
        <v>2032</v>
      </c>
      <c r="J9" s="3007">
        <v>5.8000000000000003E-2</v>
      </c>
      <c r="K9" s="3004" t="s">
        <v>2033</v>
      </c>
      <c r="L9" s="3008">
        <v>0.06</v>
      </c>
      <c r="M9" s="3006" t="s">
        <v>2030</v>
      </c>
      <c r="N9" s="3009">
        <v>5.8999999999999997E-2</v>
      </c>
      <c r="O9" s="3004" t="s">
        <v>2027</v>
      </c>
      <c r="P9" s="3010">
        <v>5.3999999999999999E-2</v>
      </c>
      <c r="Q9" s="3006" t="s">
        <v>2032</v>
      </c>
      <c r="R9" s="3011">
        <v>0.05</v>
      </c>
      <c r="S9" s="3004" t="s">
        <v>2034</v>
      </c>
      <c r="T9" s="3012">
        <v>6.2E-2</v>
      </c>
      <c r="U9" s="3006" t="s">
        <v>2026</v>
      </c>
      <c r="V9" s="3013"/>
      <c r="W9" s="3014"/>
      <c r="X9" s="3015">
        <v>5.5E-2</v>
      </c>
      <c r="Y9" s="3016" t="s">
        <v>2029</v>
      </c>
      <c r="Z9" s="20"/>
    </row>
    <row r="10" spans="1:26" s="26" customFormat="1">
      <c r="A10" s="905" t="s">
        <v>213</v>
      </c>
      <c r="B10" s="2413">
        <v>0.438</v>
      </c>
      <c r="C10" s="3004" t="s">
        <v>2035</v>
      </c>
      <c r="D10" s="3005">
        <v>0.41899999999999998</v>
      </c>
      <c r="E10" s="3006" t="s">
        <v>2036</v>
      </c>
      <c r="F10" s="3007">
        <v>0.46200000000000002</v>
      </c>
      <c r="G10" s="3004" t="s">
        <v>2036</v>
      </c>
      <c r="H10" s="3005">
        <v>0.41599999999999998</v>
      </c>
      <c r="I10" s="3006" t="s">
        <v>2037</v>
      </c>
      <c r="J10" s="3007">
        <v>0.46400000000000002</v>
      </c>
      <c r="K10" s="3004" t="s">
        <v>2036</v>
      </c>
      <c r="L10" s="3008">
        <v>0.443</v>
      </c>
      <c r="M10" s="3006" t="s">
        <v>2036</v>
      </c>
      <c r="N10" s="3009">
        <v>0.438</v>
      </c>
      <c r="O10" s="3004" t="s">
        <v>2038</v>
      </c>
      <c r="P10" s="3010">
        <v>0.49</v>
      </c>
      <c r="Q10" s="3006" t="s">
        <v>2036</v>
      </c>
      <c r="R10" s="3011">
        <v>0.48700000000000004</v>
      </c>
      <c r="S10" s="3004" t="s">
        <v>2039</v>
      </c>
      <c r="T10" s="3012">
        <v>0.48</v>
      </c>
      <c r="U10" s="3006" t="s">
        <v>2040</v>
      </c>
      <c r="V10" s="3013"/>
      <c r="W10" s="3014"/>
      <c r="X10" s="3015">
        <v>0.45700000000000002</v>
      </c>
      <c r="Y10" s="3016" t="s">
        <v>2036</v>
      </c>
    </row>
    <row r="11" spans="1:26" s="26" customFormat="1">
      <c r="A11" s="905" t="s">
        <v>214</v>
      </c>
      <c r="B11" s="2413">
        <v>0.23300000000000001</v>
      </c>
      <c r="C11" s="3004" t="s">
        <v>2041</v>
      </c>
      <c r="D11" s="3005">
        <v>0.217</v>
      </c>
      <c r="E11" s="3006" t="s">
        <v>2042</v>
      </c>
      <c r="F11" s="3007">
        <v>0.19700000000000001</v>
      </c>
      <c r="G11" s="3004" t="s">
        <v>2027</v>
      </c>
      <c r="H11" s="3005">
        <v>0.22900000000000001</v>
      </c>
      <c r="I11" s="3006" t="s">
        <v>2043</v>
      </c>
      <c r="J11" s="3007">
        <v>0.20699999999999999</v>
      </c>
      <c r="K11" s="3004" t="s">
        <v>2031</v>
      </c>
      <c r="L11" s="3008">
        <v>0.22500000000000001</v>
      </c>
      <c r="M11" s="3006" t="s">
        <v>2039</v>
      </c>
      <c r="N11" s="3009">
        <v>0.217</v>
      </c>
      <c r="O11" s="3004" t="s">
        <v>2031</v>
      </c>
      <c r="P11" s="3010">
        <v>0.21099999999999999</v>
      </c>
      <c r="Q11" s="3006" t="s">
        <v>2043</v>
      </c>
      <c r="R11" s="3011">
        <v>0.20899999999999999</v>
      </c>
      <c r="S11" s="3004" t="s">
        <v>2030</v>
      </c>
      <c r="T11" s="3012">
        <v>0.22899999999999998</v>
      </c>
      <c r="U11" s="3006" t="s">
        <v>2044</v>
      </c>
      <c r="V11" s="3013"/>
      <c r="W11" s="3014"/>
      <c r="X11" s="3015">
        <v>0.24</v>
      </c>
      <c r="Y11" s="3016" t="s">
        <v>2042</v>
      </c>
    </row>
    <row r="12" spans="1:26" s="26" customFormat="1">
      <c r="A12" s="905" t="s">
        <v>215</v>
      </c>
      <c r="B12" s="2413">
        <v>0.183</v>
      </c>
      <c r="C12" s="3004" t="s">
        <v>2043</v>
      </c>
      <c r="D12" s="3005">
        <v>0.21</v>
      </c>
      <c r="E12" s="3006" t="s">
        <v>2036</v>
      </c>
      <c r="F12" s="3007">
        <v>0.193</v>
      </c>
      <c r="G12" s="3004" t="s">
        <v>2042</v>
      </c>
      <c r="H12" s="3005">
        <v>0.20100000000000001</v>
      </c>
      <c r="I12" s="3006" t="s">
        <v>2039</v>
      </c>
      <c r="J12" s="3007">
        <v>0.192</v>
      </c>
      <c r="K12" s="3004" t="s">
        <v>2042</v>
      </c>
      <c r="L12" s="3008">
        <v>0.188</v>
      </c>
      <c r="M12" s="3006" t="s">
        <v>2041</v>
      </c>
      <c r="N12" s="3009">
        <v>0.19700000000000001</v>
      </c>
      <c r="O12" s="3004" t="s">
        <v>2039</v>
      </c>
      <c r="P12" s="3010">
        <v>0.16600000000000001</v>
      </c>
      <c r="Q12" s="3006" t="s">
        <v>2037</v>
      </c>
      <c r="R12" s="3011">
        <v>0.17699999999999999</v>
      </c>
      <c r="S12" s="3004" t="s">
        <v>2036</v>
      </c>
      <c r="T12" s="3012">
        <v>0.14400000000000002</v>
      </c>
      <c r="U12" s="3006" t="s">
        <v>2042</v>
      </c>
      <c r="V12" s="3013"/>
      <c r="W12" s="3014"/>
      <c r="X12" s="3015">
        <v>0.17699999999999999</v>
      </c>
      <c r="Y12" s="3016" t="s">
        <v>2042</v>
      </c>
    </row>
    <row r="13" spans="1:26" s="26" customFormat="1">
      <c r="A13" s="356"/>
      <c r="B13" s="2419" t="s">
        <v>733</v>
      </c>
      <c r="C13" s="3004"/>
      <c r="D13" s="3017" t="s">
        <v>733</v>
      </c>
      <c r="E13" s="3006"/>
      <c r="F13" s="3018" t="s">
        <v>733</v>
      </c>
      <c r="G13" s="3004"/>
      <c r="H13" s="3017" t="s">
        <v>733</v>
      </c>
      <c r="I13" s="3006"/>
      <c r="J13" s="3018" t="s">
        <v>733</v>
      </c>
      <c r="K13" s="3004"/>
      <c r="L13" s="3019" t="s">
        <v>733</v>
      </c>
      <c r="M13" s="3006"/>
      <c r="N13" s="3020" t="s">
        <v>733</v>
      </c>
      <c r="O13" s="3004"/>
      <c r="P13" s="3021"/>
      <c r="Q13" s="3006"/>
      <c r="R13" s="3022"/>
      <c r="S13" s="3004"/>
      <c r="T13" s="3023"/>
      <c r="U13" s="3006"/>
      <c r="V13" s="3013"/>
      <c r="W13" s="3014"/>
      <c r="X13" s="3024"/>
      <c r="Y13" s="3016"/>
    </row>
    <row r="14" spans="1:26" s="26" customFormat="1">
      <c r="A14" s="356" t="s">
        <v>283</v>
      </c>
      <c r="B14" s="2424">
        <v>48131</v>
      </c>
      <c r="C14" s="3004" t="s">
        <v>2045</v>
      </c>
      <c r="D14" s="3025">
        <v>49565</v>
      </c>
      <c r="E14" s="3006" t="s">
        <v>2046</v>
      </c>
      <c r="F14" s="3026">
        <v>51116</v>
      </c>
      <c r="G14" s="3004" t="s">
        <v>2047</v>
      </c>
      <c r="H14" s="3025">
        <v>50083</v>
      </c>
      <c r="I14" s="3006" t="s">
        <v>2048</v>
      </c>
      <c r="J14" s="3026">
        <v>43745</v>
      </c>
      <c r="K14" s="3004" t="s">
        <v>2049</v>
      </c>
      <c r="L14" s="3027">
        <v>46117</v>
      </c>
      <c r="M14" s="3006" t="s">
        <v>2050</v>
      </c>
      <c r="N14" s="3028">
        <v>46136</v>
      </c>
      <c r="O14" s="3004" t="s">
        <v>2051</v>
      </c>
      <c r="P14" s="3029">
        <v>47057</v>
      </c>
      <c r="Q14" s="3006" t="s">
        <v>2052</v>
      </c>
      <c r="R14" s="3030">
        <v>48234</v>
      </c>
      <c r="S14" s="3004" t="s">
        <v>2053</v>
      </c>
      <c r="T14" s="3031">
        <v>42135</v>
      </c>
      <c r="U14" s="3006" t="s">
        <v>2054</v>
      </c>
      <c r="V14" s="3013"/>
      <c r="W14" s="3014"/>
      <c r="X14" s="2062">
        <v>48657</v>
      </c>
      <c r="Y14" s="3016" t="s">
        <v>2055</v>
      </c>
    </row>
    <row r="15" spans="1:26" s="26" customFormat="1">
      <c r="A15" s="905" t="s">
        <v>284</v>
      </c>
      <c r="B15" s="2413">
        <v>0.749</v>
      </c>
      <c r="C15" s="3004" t="s">
        <v>2056</v>
      </c>
      <c r="D15" s="3005">
        <v>0.73699999999999999</v>
      </c>
      <c r="E15" s="3006" t="s">
        <v>2057</v>
      </c>
      <c r="F15" s="3007">
        <v>0.745</v>
      </c>
      <c r="G15" s="3004" t="s">
        <v>2044</v>
      </c>
      <c r="H15" s="3005">
        <v>0.74199999999999999</v>
      </c>
      <c r="I15" s="3006" t="s">
        <v>2038</v>
      </c>
      <c r="J15" s="3007">
        <v>0.752</v>
      </c>
      <c r="K15" s="3004" t="s">
        <v>2058</v>
      </c>
      <c r="L15" s="3008">
        <v>0.77600000000000002</v>
      </c>
      <c r="M15" s="3006" t="s">
        <v>2040</v>
      </c>
      <c r="N15" s="3009">
        <v>0.76200000000000001</v>
      </c>
      <c r="O15" s="3004" t="s">
        <v>2059</v>
      </c>
      <c r="P15" s="3010">
        <v>0.78100000000000003</v>
      </c>
      <c r="Q15" s="3006" t="s">
        <v>2060</v>
      </c>
      <c r="R15" s="3011">
        <v>0.76700000000000002</v>
      </c>
      <c r="S15" s="3004" t="s">
        <v>2059</v>
      </c>
      <c r="T15" s="3012">
        <v>0.78599999999999992</v>
      </c>
      <c r="U15" s="3006" t="s">
        <v>2061</v>
      </c>
      <c r="V15" s="3013"/>
      <c r="W15" s="3014"/>
      <c r="X15" s="3015">
        <v>0.77300000000000002</v>
      </c>
      <c r="Y15" s="3016" t="s">
        <v>2061</v>
      </c>
    </row>
    <row r="16" spans="1:26" s="26" customFormat="1">
      <c r="A16" s="905" t="s">
        <v>285</v>
      </c>
      <c r="B16" s="2413">
        <v>0.153</v>
      </c>
      <c r="C16" s="3004" t="s">
        <v>2058</v>
      </c>
      <c r="D16" s="3005">
        <v>0.17499999999999999</v>
      </c>
      <c r="E16" s="3006" t="s">
        <v>2040</v>
      </c>
      <c r="F16" s="3007">
        <v>0.17499999999999999</v>
      </c>
      <c r="G16" s="3004" t="s">
        <v>2044</v>
      </c>
      <c r="H16" s="3005">
        <v>0.16</v>
      </c>
      <c r="I16" s="3006" t="s">
        <v>2062</v>
      </c>
      <c r="J16" s="3007">
        <v>0.16400000000000001</v>
      </c>
      <c r="K16" s="3004" t="s">
        <v>2035</v>
      </c>
      <c r="L16" s="3008">
        <v>0.13600000000000001</v>
      </c>
      <c r="M16" s="3006" t="s">
        <v>2044</v>
      </c>
      <c r="N16" s="3009">
        <v>0.16300000000000001</v>
      </c>
      <c r="O16" s="3004" t="s">
        <v>2062</v>
      </c>
      <c r="P16" s="3010">
        <v>0.13400000000000001</v>
      </c>
      <c r="Q16" s="3006" t="s">
        <v>2062</v>
      </c>
      <c r="R16" s="3011">
        <v>0.157</v>
      </c>
      <c r="S16" s="3004" t="s">
        <v>2044</v>
      </c>
      <c r="T16" s="3012">
        <v>0.11800000000000001</v>
      </c>
      <c r="U16" s="3006" t="s">
        <v>2036</v>
      </c>
      <c r="V16" s="3013"/>
      <c r="W16" s="3014"/>
      <c r="X16" s="3015">
        <v>0.14000000000000001</v>
      </c>
      <c r="Y16" s="3016" t="s">
        <v>2062</v>
      </c>
    </row>
    <row r="17" spans="1:26" s="26" customFormat="1">
      <c r="A17" s="356"/>
      <c r="B17" s="2419"/>
      <c r="C17" s="3004"/>
      <c r="D17" s="3017"/>
      <c r="E17" s="3006"/>
      <c r="F17" s="3018"/>
      <c r="G17" s="3004"/>
      <c r="H17" s="3017"/>
      <c r="I17" s="3006"/>
      <c r="J17" s="3018"/>
      <c r="K17" s="3004"/>
      <c r="L17" s="3019"/>
      <c r="M17" s="3006"/>
      <c r="N17" s="3020"/>
      <c r="O17" s="3004"/>
      <c r="P17" s="3032"/>
      <c r="Q17" s="3006"/>
      <c r="R17" s="3022"/>
      <c r="S17" s="3004"/>
      <c r="T17" s="3023"/>
      <c r="U17" s="3006"/>
      <c r="V17" s="3013"/>
      <c r="W17" s="3014"/>
      <c r="X17" s="3024"/>
      <c r="Y17" s="3016"/>
    </row>
    <row r="18" spans="1:26" s="26" customFormat="1">
      <c r="A18" s="356" t="s">
        <v>286</v>
      </c>
      <c r="B18" s="2424">
        <v>45299</v>
      </c>
      <c r="C18" s="3004" t="s">
        <v>2063</v>
      </c>
      <c r="D18" s="3025">
        <v>50645</v>
      </c>
      <c r="E18" s="3006" t="s">
        <v>2064</v>
      </c>
      <c r="F18" s="3026">
        <v>50638</v>
      </c>
      <c r="G18" s="3004" t="s">
        <v>2065</v>
      </c>
      <c r="H18" s="3025">
        <v>51683</v>
      </c>
      <c r="I18" s="3006" t="s">
        <v>2066</v>
      </c>
      <c r="J18" s="3026">
        <v>47288</v>
      </c>
      <c r="K18" s="3004" t="s">
        <v>2067</v>
      </c>
      <c r="L18" s="3027">
        <v>48056</v>
      </c>
      <c r="M18" s="3006" t="s">
        <v>2068</v>
      </c>
      <c r="N18" s="3028">
        <v>46553</v>
      </c>
      <c r="O18" s="3004" t="s">
        <v>2069</v>
      </c>
      <c r="P18" s="3029">
        <v>46605</v>
      </c>
      <c r="Q18" s="3006" t="s">
        <v>2070</v>
      </c>
      <c r="R18" s="3030">
        <v>49711</v>
      </c>
      <c r="S18" s="3004" t="s">
        <v>2071</v>
      </c>
      <c r="T18" s="3031">
        <v>46315</v>
      </c>
      <c r="U18" s="3006" t="s">
        <v>2072</v>
      </c>
      <c r="V18" s="3013"/>
      <c r="W18" s="3014"/>
      <c r="X18" s="2062">
        <v>46522</v>
      </c>
      <c r="Y18" s="3016" t="s">
        <v>2073</v>
      </c>
    </row>
    <row r="19" spans="1:26" s="26" customFormat="1">
      <c r="A19" s="905" t="s">
        <v>284</v>
      </c>
      <c r="B19" s="2413">
        <v>0.71799999999999997</v>
      </c>
      <c r="C19" s="3004" t="s">
        <v>2058</v>
      </c>
      <c r="D19" s="3005">
        <v>0.66200000000000003</v>
      </c>
      <c r="E19" s="3006" t="s">
        <v>2058</v>
      </c>
      <c r="F19" s="3007">
        <v>0.70499999999999996</v>
      </c>
      <c r="G19" s="3004" t="s">
        <v>2074</v>
      </c>
      <c r="H19" s="3005">
        <v>0.7</v>
      </c>
      <c r="I19" s="3006" t="s">
        <v>2074</v>
      </c>
      <c r="J19" s="3007">
        <v>0.70899999999999996</v>
      </c>
      <c r="K19" s="3004" t="s">
        <v>2038</v>
      </c>
      <c r="L19" s="3008">
        <v>0.68200000000000005</v>
      </c>
      <c r="M19" s="3006" t="s">
        <v>2061</v>
      </c>
      <c r="N19" s="3009">
        <v>0.66500000000000004</v>
      </c>
      <c r="O19" s="3004" t="s">
        <v>2059</v>
      </c>
      <c r="P19" s="3010">
        <v>0.72799999999999998</v>
      </c>
      <c r="Q19" s="3006" t="s">
        <v>2061</v>
      </c>
      <c r="R19" s="3011">
        <v>0.72499999999999998</v>
      </c>
      <c r="S19" s="3004" t="s">
        <v>2061</v>
      </c>
      <c r="T19" s="3012">
        <v>0.75700000000000001</v>
      </c>
      <c r="U19" s="3006" t="s">
        <v>2074</v>
      </c>
      <c r="V19" s="3013"/>
      <c r="W19" s="3014"/>
      <c r="X19" s="3015">
        <v>0.73099999999999998</v>
      </c>
      <c r="Y19" s="3016" t="s">
        <v>2056</v>
      </c>
    </row>
    <row r="20" spans="1:26" s="26" customFormat="1">
      <c r="A20" s="905" t="s">
        <v>285</v>
      </c>
      <c r="B20" s="2413">
        <v>0.215</v>
      </c>
      <c r="C20" s="3004" t="s">
        <v>2062</v>
      </c>
      <c r="D20" s="3005">
        <v>0.245</v>
      </c>
      <c r="E20" s="3006" t="s">
        <v>2040</v>
      </c>
      <c r="F20" s="3007">
        <v>0.21099999999999999</v>
      </c>
      <c r="G20" s="3004" t="s">
        <v>2058</v>
      </c>
      <c r="H20" s="3005">
        <v>0.24099999999999999</v>
      </c>
      <c r="I20" s="3006" t="s">
        <v>2040</v>
      </c>
      <c r="J20" s="3007">
        <v>0.219</v>
      </c>
      <c r="K20" s="3004" t="s">
        <v>2044</v>
      </c>
      <c r="L20" s="3008">
        <v>0.23699999999999999</v>
      </c>
      <c r="M20" s="3006" t="s">
        <v>2074</v>
      </c>
      <c r="N20" s="3009">
        <v>0.23200000000000001</v>
      </c>
      <c r="O20" s="3004" t="s">
        <v>2038</v>
      </c>
      <c r="P20" s="3010">
        <v>0.19900000000000001</v>
      </c>
      <c r="Q20" s="3006" t="s">
        <v>2074</v>
      </c>
      <c r="R20" s="3011">
        <v>0.19600000000000001</v>
      </c>
      <c r="S20" s="3004" t="s">
        <v>2056</v>
      </c>
      <c r="T20" s="3012">
        <v>0.16699999999999998</v>
      </c>
      <c r="U20" s="3006" t="s">
        <v>2038</v>
      </c>
      <c r="V20" s="3013"/>
      <c r="W20" s="3014"/>
      <c r="X20" s="3015">
        <v>0.215</v>
      </c>
      <c r="Y20" s="3016" t="s">
        <v>2040</v>
      </c>
    </row>
    <row r="21" spans="1:26" s="6" customFormat="1" ht="27.5" customHeight="1">
      <c r="A21" s="4238" t="s">
        <v>2075</v>
      </c>
      <c r="B21" s="4239"/>
      <c r="C21" s="4239"/>
      <c r="D21" s="4239"/>
      <c r="E21" s="4239"/>
      <c r="F21" s="4239"/>
      <c r="G21" s="4239"/>
      <c r="H21" s="4239"/>
      <c r="I21" s="4239"/>
      <c r="J21" s="4239"/>
      <c r="K21" s="4239"/>
      <c r="L21" s="4239"/>
      <c r="M21" s="4239"/>
      <c r="N21" s="4239"/>
      <c r="O21" s="4239"/>
      <c r="P21" s="4239"/>
      <c r="Q21" s="4239"/>
      <c r="R21" s="4239"/>
      <c r="S21" s="4239"/>
      <c r="T21" s="4239"/>
      <c r="U21" s="4239"/>
      <c r="V21" s="4239"/>
      <c r="W21" s="4239"/>
      <c r="X21" s="4239"/>
      <c r="Y21" s="4240"/>
    </row>
    <row r="22" spans="1:26" s="6" customFormat="1">
      <c r="A22" s="2963"/>
      <c r="B22" s="2963"/>
      <c r="C22" s="2963"/>
      <c r="D22" s="2963"/>
      <c r="E22" s="2963"/>
      <c r="F22" s="2963"/>
      <c r="G22" s="2963"/>
      <c r="H22" s="2963"/>
      <c r="I22" s="2963"/>
      <c r="J22" s="2963"/>
      <c r="K22" s="2963"/>
      <c r="L22" s="2963"/>
      <c r="M22" s="2963"/>
      <c r="N22" s="2963"/>
      <c r="O22" s="2963"/>
      <c r="P22" s="2963"/>
      <c r="Q22" s="2963"/>
    </row>
    <row r="23" spans="1:26" s="6" customFormat="1" ht="14" customHeight="1">
      <c r="A23" s="3832" t="s">
        <v>2076</v>
      </c>
      <c r="B23" s="3832"/>
      <c r="C23" s="3832"/>
      <c r="D23" s="3832"/>
      <c r="E23" s="3832"/>
      <c r="F23" s="3832"/>
      <c r="G23" s="3832"/>
      <c r="H23" s="3832"/>
      <c r="I23" s="3832"/>
      <c r="J23" s="3832"/>
      <c r="K23" s="3832"/>
      <c r="L23" s="3832"/>
      <c r="M23" s="3832"/>
      <c r="N23" s="3832"/>
      <c r="O23" s="3832"/>
      <c r="P23" s="3832"/>
      <c r="Q23" s="3832"/>
      <c r="R23" s="3832"/>
      <c r="S23" s="3832"/>
      <c r="T23" s="3832"/>
      <c r="U23" s="3832"/>
      <c r="V23" s="3832"/>
      <c r="W23" s="3832"/>
    </row>
    <row r="24" spans="1:26" s="6" customFormat="1">
      <c r="A24" s="2963"/>
      <c r="B24" s="2963"/>
      <c r="C24" s="2963"/>
      <c r="D24" s="2963"/>
      <c r="E24" s="2963"/>
      <c r="F24" s="2963"/>
      <c r="G24" s="2963"/>
      <c r="H24" s="2963"/>
      <c r="I24" s="2963"/>
      <c r="J24" s="2963"/>
      <c r="K24" s="2963"/>
      <c r="L24" s="2963"/>
      <c r="M24" s="2963"/>
      <c r="N24" s="2963"/>
      <c r="O24" s="2963"/>
      <c r="P24" s="2963"/>
      <c r="Q24" s="2963"/>
    </row>
    <row r="25" spans="1:26" s="6" customFormat="1">
      <c r="A25" s="2963"/>
      <c r="B25" s="2963"/>
      <c r="C25" s="2963"/>
      <c r="D25" s="2963"/>
      <c r="E25" s="2963"/>
      <c r="F25" s="2963"/>
      <c r="G25" s="2963"/>
      <c r="H25" s="2963"/>
      <c r="I25" s="2963"/>
      <c r="J25" s="2963"/>
      <c r="K25" s="2963"/>
      <c r="L25" s="2963"/>
      <c r="M25" s="2963"/>
      <c r="N25" s="2963"/>
      <c r="O25" s="2963"/>
      <c r="P25" s="2963"/>
      <c r="Q25" s="2963"/>
    </row>
    <row r="26" spans="1:26" s="6" customFormat="1" ht="18" customHeight="1">
      <c r="A26" s="3867" t="s">
        <v>2</v>
      </c>
      <c r="B26" s="4059" t="s">
        <v>85</v>
      </c>
      <c r="C26" s="4060"/>
      <c r="D26" s="4060"/>
      <c r="E26" s="4060"/>
      <c r="F26" s="4060"/>
      <c r="G26" s="4060"/>
      <c r="H26" s="4060"/>
      <c r="I26" s="4060"/>
      <c r="J26" s="4060"/>
      <c r="K26" s="4060"/>
      <c r="L26" s="4060"/>
      <c r="M26" s="4060"/>
      <c r="N26" s="4060"/>
      <c r="O26" s="4060"/>
      <c r="P26" s="4060"/>
      <c r="Q26" s="4060"/>
      <c r="R26" s="4060"/>
      <c r="S26" s="4060"/>
      <c r="T26" s="4060"/>
      <c r="U26" s="4060"/>
      <c r="V26" s="4060"/>
      <c r="W26" s="4060"/>
      <c r="X26" s="4060"/>
      <c r="Y26" s="4060"/>
    </row>
    <row r="27" spans="1:26" s="6" customFormat="1" ht="18" customHeight="1">
      <c r="A27" s="4158"/>
      <c r="B27" s="4159" t="s">
        <v>230</v>
      </c>
      <c r="C27" s="4092"/>
      <c r="D27" s="4159" t="s">
        <v>230</v>
      </c>
      <c r="E27" s="4092"/>
      <c r="F27" s="4159" t="s">
        <v>230</v>
      </c>
      <c r="G27" s="4092"/>
      <c r="H27" s="4159" t="s">
        <v>230</v>
      </c>
      <c r="I27" s="4092"/>
      <c r="J27" s="4159" t="s">
        <v>230</v>
      </c>
      <c r="K27" s="4092"/>
      <c r="L27" s="4159" t="s">
        <v>230</v>
      </c>
      <c r="M27" s="4092"/>
      <c r="N27" s="4159" t="s">
        <v>230</v>
      </c>
      <c r="O27" s="4092"/>
      <c r="P27" s="4159" t="s">
        <v>230</v>
      </c>
      <c r="Q27" s="4160"/>
      <c r="R27" s="4159" t="s">
        <v>230</v>
      </c>
      <c r="S27" s="4160"/>
      <c r="T27" s="4159" t="s">
        <v>230</v>
      </c>
      <c r="U27" s="4160"/>
      <c r="V27" s="4159" t="s">
        <v>230</v>
      </c>
      <c r="W27" s="4160"/>
      <c r="X27" s="4159" t="s">
        <v>230</v>
      </c>
      <c r="Y27" s="4160"/>
      <c r="Z27" s="495"/>
    </row>
    <row r="28" spans="1:26" s="6" customFormat="1" ht="18" customHeight="1">
      <c r="A28" s="4158"/>
      <c r="B28" s="4159">
        <v>2010</v>
      </c>
      <c r="C28" s="4092"/>
      <c r="D28" s="4159">
        <v>2011</v>
      </c>
      <c r="E28" s="4092"/>
      <c r="F28" s="4159">
        <v>2012</v>
      </c>
      <c r="G28" s="4092"/>
      <c r="H28" s="4159">
        <v>2013</v>
      </c>
      <c r="I28" s="4092"/>
      <c r="J28" s="4159">
        <v>2014</v>
      </c>
      <c r="K28" s="4092"/>
      <c r="L28" s="4159">
        <v>2015</v>
      </c>
      <c r="M28" s="4092"/>
      <c r="N28" s="4159">
        <v>2016</v>
      </c>
      <c r="O28" s="4092"/>
      <c r="P28" s="4159">
        <v>2017</v>
      </c>
      <c r="Q28" s="4160"/>
      <c r="R28" s="4159">
        <v>2018</v>
      </c>
      <c r="S28" s="4160"/>
      <c r="T28" s="4159">
        <v>2019</v>
      </c>
      <c r="U28" s="4160"/>
      <c r="V28" s="4159" t="s">
        <v>2014</v>
      </c>
      <c r="W28" s="4160"/>
      <c r="X28" s="4062">
        <v>2021</v>
      </c>
      <c r="Y28" s="4241"/>
      <c r="Z28" s="495"/>
    </row>
    <row r="29" spans="1:26" s="130" customFormat="1" ht="30">
      <c r="A29" s="3963"/>
      <c r="B29" s="127" t="s">
        <v>206</v>
      </c>
      <c r="C29" s="128" t="s">
        <v>282</v>
      </c>
      <c r="D29" s="127" t="s">
        <v>206</v>
      </c>
      <c r="E29" s="128" t="s">
        <v>282</v>
      </c>
      <c r="F29" s="127" t="s">
        <v>206</v>
      </c>
      <c r="G29" s="128" t="s">
        <v>282</v>
      </c>
      <c r="H29" s="127" t="s">
        <v>206</v>
      </c>
      <c r="I29" s="128" t="s">
        <v>282</v>
      </c>
      <c r="J29" s="127" t="s">
        <v>206</v>
      </c>
      <c r="K29" s="128" t="s">
        <v>282</v>
      </c>
      <c r="L29" s="127" t="s">
        <v>206</v>
      </c>
      <c r="M29" s="128" t="s">
        <v>282</v>
      </c>
      <c r="N29" s="127" t="s">
        <v>206</v>
      </c>
      <c r="O29" s="128" t="s">
        <v>282</v>
      </c>
      <c r="P29" s="127" t="s">
        <v>206</v>
      </c>
      <c r="Q29" s="129" t="s">
        <v>282</v>
      </c>
      <c r="R29" s="127" t="s">
        <v>206</v>
      </c>
      <c r="S29" s="129" t="s">
        <v>282</v>
      </c>
      <c r="T29" s="127" t="s">
        <v>206</v>
      </c>
      <c r="U29" s="129" t="s">
        <v>282</v>
      </c>
      <c r="V29" s="127" t="s">
        <v>206</v>
      </c>
      <c r="W29" s="129" t="s">
        <v>282</v>
      </c>
      <c r="X29" s="127" t="s">
        <v>206</v>
      </c>
      <c r="Y29" s="129" t="s">
        <v>282</v>
      </c>
      <c r="Z29" s="2405"/>
    </row>
    <row r="30" spans="1:26" s="26" customFormat="1" ht="15.5" thickBot="1">
      <c r="A30" s="2976" t="s">
        <v>209</v>
      </c>
      <c r="B30" s="3033">
        <v>180752</v>
      </c>
      <c r="C30" s="2978" t="s">
        <v>2077</v>
      </c>
      <c r="D30" s="3034">
        <v>176356</v>
      </c>
      <c r="E30" s="2980" t="s">
        <v>2078</v>
      </c>
      <c r="F30" s="3033">
        <v>179697</v>
      </c>
      <c r="G30" s="2978" t="s">
        <v>2079</v>
      </c>
      <c r="H30" s="3034">
        <v>194821</v>
      </c>
      <c r="I30" s="2980" t="s">
        <v>2080</v>
      </c>
      <c r="J30" s="3035">
        <v>178231</v>
      </c>
      <c r="K30" s="2978" t="s">
        <v>2081</v>
      </c>
      <c r="L30" s="3036">
        <v>179024</v>
      </c>
      <c r="M30" s="2980" t="s">
        <v>2082</v>
      </c>
      <c r="N30" s="3033">
        <v>189132</v>
      </c>
      <c r="O30" s="2978" t="s">
        <v>2083</v>
      </c>
      <c r="P30" s="3034">
        <v>204531</v>
      </c>
      <c r="Q30" s="2980" t="s">
        <v>2084</v>
      </c>
      <c r="R30" s="3037">
        <v>206262</v>
      </c>
      <c r="S30" s="2978" t="s">
        <v>2085</v>
      </c>
      <c r="T30" s="3038">
        <v>194650</v>
      </c>
      <c r="U30" s="2980" t="s">
        <v>2086</v>
      </c>
      <c r="V30" s="2987"/>
      <c r="W30" s="2988"/>
      <c r="X30" s="1920">
        <v>216914</v>
      </c>
      <c r="Y30" s="2989" t="s">
        <v>2087</v>
      </c>
      <c r="Z30" s="2990"/>
    </row>
    <row r="31" spans="1:26" s="26" customFormat="1">
      <c r="A31" s="901" t="s">
        <v>211</v>
      </c>
      <c r="B31" s="2408">
        <v>7.3999999999999996E-2</v>
      </c>
      <c r="C31" s="2991" t="s">
        <v>2033</v>
      </c>
      <c r="D31" s="2409">
        <v>7.8E-2</v>
      </c>
      <c r="E31" s="2993" t="s">
        <v>2028</v>
      </c>
      <c r="F31" s="2408">
        <v>7.0000000000000007E-2</v>
      </c>
      <c r="G31" s="2991" t="s">
        <v>2088</v>
      </c>
      <c r="H31" s="2409">
        <v>6.7000000000000004E-2</v>
      </c>
      <c r="I31" s="2993" t="s">
        <v>2088</v>
      </c>
      <c r="J31" s="2428">
        <v>7.0000000000000007E-2</v>
      </c>
      <c r="K31" s="2991" t="s">
        <v>2088</v>
      </c>
      <c r="L31" s="2429">
        <v>6.9000000000000006E-2</v>
      </c>
      <c r="M31" s="2993" t="s">
        <v>2033</v>
      </c>
      <c r="N31" s="2408">
        <v>7.0000000000000007E-2</v>
      </c>
      <c r="O31" s="2991" t="s">
        <v>2033</v>
      </c>
      <c r="P31" s="2409">
        <v>6.9000000000000006E-2</v>
      </c>
      <c r="Q31" s="2993" t="s">
        <v>2088</v>
      </c>
      <c r="R31" s="2410">
        <v>7.0999999999999994E-2</v>
      </c>
      <c r="S31" s="2991" t="s">
        <v>2088</v>
      </c>
      <c r="T31" s="2411">
        <v>6.0999999999999999E-2</v>
      </c>
      <c r="U31" s="2993" t="s">
        <v>2033</v>
      </c>
      <c r="V31" s="3000"/>
      <c r="W31" s="3001"/>
      <c r="X31" s="3002">
        <v>0.06</v>
      </c>
      <c r="Y31" s="3003" t="s">
        <v>2088</v>
      </c>
      <c r="Z31" s="20"/>
    </row>
    <row r="32" spans="1:26" s="26" customFormat="1">
      <c r="A32" s="905" t="s">
        <v>212</v>
      </c>
      <c r="B32" s="2414">
        <v>6.4000000000000001E-2</v>
      </c>
      <c r="C32" s="3004" t="s">
        <v>2033</v>
      </c>
      <c r="D32" s="2415">
        <v>5.3999999999999999E-2</v>
      </c>
      <c r="E32" s="3006" t="s">
        <v>2034</v>
      </c>
      <c r="F32" s="2414">
        <v>6.5000000000000002E-2</v>
      </c>
      <c r="G32" s="3004" t="s">
        <v>2034</v>
      </c>
      <c r="H32" s="2415">
        <v>6.4000000000000001E-2</v>
      </c>
      <c r="I32" s="3006" t="s">
        <v>2034</v>
      </c>
      <c r="J32" s="2430">
        <v>5.8000000000000003E-2</v>
      </c>
      <c r="K32" s="3004" t="s">
        <v>2034</v>
      </c>
      <c r="L32" s="2431">
        <v>0.05</v>
      </c>
      <c r="M32" s="3006" t="s">
        <v>2033</v>
      </c>
      <c r="N32" s="2414">
        <v>6.4000000000000001E-2</v>
      </c>
      <c r="O32" s="3004" t="s">
        <v>2033</v>
      </c>
      <c r="P32" s="2415">
        <v>5.8000000000000003E-2</v>
      </c>
      <c r="Q32" s="3006" t="s">
        <v>2034</v>
      </c>
      <c r="R32" s="2416">
        <v>0.05</v>
      </c>
      <c r="S32" s="3004" t="s">
        <v>2089</v>
      </c>
      <c r="T32" s="2417">
        <v>5.7999999999999996E-2</v>
      </c>
      <c r="U32" s="3006" t="s">
        <v>2033</v>
      </c>
      <c r="V32" s="3013"/>
      <c r="W32" s="3014"/>
      <c r="X32" s="3015">
        <v>5.5E-2</v>
      </c>
      <c r="Y32" s="3016" t="s">
        <v>2090</v>
      </c>
      <c r="Z32" s="20"/>
    </row>
    <row r="33" spans="1:25" s="26" customFormat="1">
      <c r="A33" s="905" t="s">
        <v>213</v>
      </c>
      <c r="B33" s="2414">
        <v>0.43099999999999999</v>
      </c>
      <c r="C33" s="3004" t="s">
        <v>2039</v>
      </c>
      <c r="D33" s="2415">
        <v>0.42699999999999999</v>
      </c>
      <c r="E33" s="3006" t="s">
        <v>2043</v>
      </c>
      <c r="F33" s="2414">
        <v>0.42799999999999999</v>
      </c>
      <c r="G33" s="3004" t="s">
        <v>2031</v>
      </c>
      <c r="H33" s="2415">
        <v>0.40300000000000002</v>
      </c>
      <c r="I33" s="3006" t="s">
        <v>2091</v>
      </c>
      <c r="J33" s="2430">
        <v>0.44700000000000001</v>
      </c>
      <c r="K33" s="3004" t="s">
        <v>2043</v>
      </c>
      <c r="L33" s="2431">
        <v>0.43</v>
      </c>
      <c r="M33" s="3006" t="s">
        <v>2042</v>
      </c>
      <c r="N33" s="2414">
        <v>0.43099999999999999</v>
      </c>
      <c r="O33" s="3004" t="s">
        <v>2031</v>
      </c>
      <c r="P33" s="2415">
        <v>0.44400000000000001</v>
      </c>
      <c r="Q33" s="3006" t="s">
        <v>2091</v>
      </c>
      <c r="R33" s="2416">
        <v>0.44900000000000001</v>
      </c>
      <c r="S33" s="3004" t="s">
        <v>2091</v>
      </c>
      <c r="T33" s="2417">
        <v>0.46399999999999997</v>
      </c>
      <c r="U33" s="3006" t="s">
        <v>2041</v>
      </c>
      <c r="V33" s="3013"/>
      <c r="W33" s="3014"/>
      <c r="X33" s="3015">
        <v>0.435</v>
      </c>
      <c r="Y33" s="3016" t="s">
        <v>2042</v>
      </c>
    </row>
    <row r="34" spans="1:25" s="26" customFormat="1">
      <c r="A34" s="905" t="s">
        <v>214</v>
      </c>
      <c r="B34" s="2414">
        <v>0.21299999999999999</v>
      </c>
      <c r="C34" s="3004" t="s">
        <v>2030</v>
      </c>
      <c r="D34" s="2415">
        <v>0.20699999999999999</v>
      </c>
      <c r="E34" s="3006" t="s">
        <v>2091</v>
      </c>
      <c r="F34" s="2414">
        <v>0.20899999999999999</v>
      </c>
      <c r="G34" s="3004" t="s">
        <v>2026</v>
      </c>
      <c r="H34" s="2415">
        <v>0.223</v>
      </c>
      <c r="I34" s="3006" t="s">
        <v>2027</v>
      </c>
      <c r="J34" s="2430">
        <v>0.19900000000000001</v>
      </c>
      <c r="K34" s="3004" t="s">
        <v>2027</v>
      </c>
      <c r="L34" s="2431">
        <v>0.217</v>
      </c>
      <c r="M34" s="3006" t="s">
        <v>2026</v>
      </c>
      <c r="N34" s="2414">
        <v>0.19900000000000001</v>
      </c>
      <c r="O34" s="3004" t="s">
        <v>2026</v>
      </c>
      <c r="P34" s="2415">
        <v>0.20300000000000001</v>
      </c>
      <c r="Q34" s="3006" t="s">
        <v>2027</v>
      </c>
      <c r="R34" s="2416">
        <v>0.19899999999999998</v>
      </c>
      <c r="S34" s="3004" t="s">
        <v>2028</v>
      </c>
      <c r="T34" s="2417">
        <v>0.20600000000000002</v>
      </c>
      <c r="U34" s="3006" t="s">
        <v>2091</v>
      </c>
      <c r="V34" s="3013"/>
      <c r="W34" s="3014"/>
      <c r="X34" s="3015">
        <v>0.23</v>
      </c>
      <c r="Y34" s="3016" t="s">
        <v>2030</v>
      </c>
    </row>
    <row r="35" spans="1:25" s="26" customFormat="1">
      <c r="A35" s="905" t="s">
        <v>215</v>
      </c>
      <c r="B35" s="2414">
        <v>0.218</v>
      </c>
      <c r="C35" s="3004" t="s">
        <v>2027</v>
      </c>
      <c r="D35" s="2415">
        <v>0.23400000000000001</v>
      </c>
      <c r="E35" s="3006" t="s">
        <v>2043</v>
      </c>
      <c r="F35" s="2414">
        <v>0.22700000000000001</v>
      </c>
      <c r="G35" s="3004" t="s">
        <v>2027</v>
      </c>
      <c r="H35" s="2415">
        <v>0.24299999999999999</v>
      </c>
      <c r="I35" s="3006" t="s">
        <v>2030</v>
      </c>
      <c r="J35" s="2430">
        <v>0.22600000000000001</v>
      </c>
      <c r="K35" s="3004" t="s">
        <v>2030</v>
      </c>
      <c r="L35" s="2431">
        <v>0.23400000000000001</v>
      </c>
      <c r="M35" s="3006" t="s">
        <v>2043</v>
      </c>
      <c r="N35" s="2414">
        <v>0.23499999999999999</v>
      </c>
      <c r="O35" s="3004" t="s">
        <v>2030</v>
      </c>
      <c r="P35" s="2415">
        <v>0.22600000000000001</v>
      </c>
      <c r="Q35" s="3006" t="s">
        <v>2042</v>
      </c>
      <c r="R35" s="2416">
        <v>0.23100000000000001</v>
      </c>
      <c r="S35" s="3004" t="s">
        <v>2031</v>
      </c>
      <c r="T35" s="2417">
        <v>0.21</v>
      </c>
      <c r="U35" s="3006" t="s">
        <v>2030</v>
      </c>
      <c r="V35" s="3013"/>
      <c r="W35" s="3014"/>
      <c r="X35" s="3015">
        <v>0.219</v>
      </c>
      <c r="Y35" s="3016" t="s">
        <v>2030</v>
      </c>
    </row>
    <row r="36" spans="1:25" s="26" customFormat="1">
      <c r="A36" s="356"/>
      <c r="B36" s="2420" t="s">
        <v>733</v>
      </c>
      <c r="C36" s="3004"/>
      <c r="D36" s="2421" t="s">
        <v>733</v>
      </c>
      <c r="E36" s="3006"/>
      <c r="F36" s="2420" t="s">
        <v>733</v>
      </c>
      <c r="G36" s="3004"/>
      <c r="H36" s="2421" t="s">
        <v>733</v>
      </c>
      <c r="I36" s="3006"/>
      <c r="J36" s="2432" t="s">
        <v>733</v>
      </c>
      <c r="K36" s="3004"/>
      <c r="L36" s="2433" t="s">
        <v>733</v>
      </c>
      <c r="M36" s="3006"/>
      <c r="N36" s="2420" t="s">
        <v>733</v>
      </c>
      <c r="O36" s="3004"/>
      <c r="P36" s="2421"/>
      <c r="Q36" s="3006"/>
      <c r="R36" s="2422"/>
      <c r="S36" s="3004"/>
      <c r="T36" s="211"/>
      <c r="U36" s="3006"/>
      <c r="V36" s="3013"/>
      <c r="W36" s="3014"/>
      <c r="X36" s="3024"/>
      <c r="Y36" s="3016"/>
    </row>
    <row r="37" spans="1:25" s="26" customFormat="1">
      <c r="A37" s="356" t="s">
        <v>283</v>
      </c>
      <c r="B37" s="2425">
        <v>90496</v>
      </c>
      <c r="C37" s="3004" t="s">
        <v>2092</v>
      </c>
      <c r="D37" s="2426">
        <v>87070</v>
      </c>
      <c r="E37" s="3006" t="s">
        <v>2093</v>
      </c>
      <c r="F37" s="2425">
        <v>89227</v>
      </c>
      <c r="G37" s="3004" t="s">
        <v>2094</v>
      </c>
      <c r="H37" s="2426">
        <v>96084</v>
      </c>
      <c r="I37" s="3006" t="s">
        <v>2095</v>
      </c>
      <c r="J37" s="2434">
        <v>84583</v>
      </c>
      <c r="K37" s="3004" t="s">
        <v>2096</v>
      </c>
      <c r="L37" s="2435">
        <v>89195</v>
      </c>
      <c r="M37" s="3006" t="s">
        <v>2097</v>
      </c>
      <c r="N37" s="2425">
        <v>94198</v>
      </c>
      <c r="O37" s="3004" t="s">
        <v>2098</v>
      </c>
      <c r="P37" s="2426">
        <v>100689</v>
      </c>
      <c r="Q37" s="3006" t="s">
        <v>2099</v>
      </c>
      <c r="R37" s="2264">
        <v>101541</v>
      </c>
      <c r="S37" s="3004" t="s">
        <v>2100</v>
      </c>
      <c r="T37" s="2074">
        <v>96286</v>
      </c>
      <c r="U37" s="3006" t="s">
        <v>2101</v>
      </c>
      <c r="V37" s="3013"/>
      <c r="W37" s="3014"/>
      <c r="X37" s="2062">
        <v>111522</v>
      </c>
      <c r="Y37" s="3016" t="s">
        <v>2102</v>
      </c>
    </row>
    <row r="38" spans="1:25" s="26" customFormat="1">
      <c r="A38" s="905" t="s">
        <v>284</v>
      </c>
      <c r="B38" s="2414">
        <v>0.72699999999999998</v>
      </c>
      <c r="C38" s="3004" t="s">
        <v>2041</v>
      </c>
      <c r="D38" s="2415">
        <v>0.72199999999999998</v>
      </c>
      <c r="E38" s="3006" t="s">
        <v>2035</v>
      </c>
      <c r="F38" s="2414">
        <v>0.73399999999999999</v>
      </c>
      <c r="G38" s="3004" t="s">
        <v>2043</v>
      </c>
      <c r="H38" s="2415">
        <v>0.72599999999999998</v>
      </c>
      <c r="I38" s="3006" t="s">
        <v>2041</v>
      </c>
      <c r="J38" s="2430">
        <v>0.73099999999999998</v>
      </c>
      <c r="K38" s="3004" t="s">
        <v>2036</v>
      </c>
      <c r="L38" s="2431">
        <v>0.72899999999999998</v>
      </c>
      <c r="M38" s="3006" t="s">
        <v>2058</v>
      </c>
      <c r="N38" s="2414">
        <v>0.73199999999999998</v>
      </c>
      <c r="O38" s="3004" t="s">
        <v>2044</v>
      </c>
      <c r="P38" s="2415">
        <v>0.72499999999999998</v>
      </c>
      <c r="Q38" s="3006" t="s">
        <v>2062</v>
      </c>
      <c r="R38" s="2416">
        <v>0.73199999999999998</v>
      </c>
      <c r="S38" s="3004" t="s">
        <v>2036</v>
      </c>
      <c r="T38" s="2417">
        <v>0.747</v>
      </c>
      <c r="U38" s="3006" t="s">
        <v>2035</v>
      </c>
      <c r="V38" s="3013"/>
      <c r="W38" s="3014"/>
      <c r="X38" s="3015">
        <v>0.73599999999999999</v>
      </c>
      <c r="Y38" s="3016" t="s">
        <v>2035</v>
      </c>
    </row>
    <row r="39" spans="1:25" s="26" customFormat="1">
      <c r="A39" s="905" t="s">
        <v>285</v>
      </c>
      <c r="B39" s="2414">
        <v>0.186</v>
      </c>
      <c r="C39" s="3004" t="s">
        <v>2039</v>
      </c>
      <c r="D39" s="2415">
        <v>0.2</v>
      </c>
      <c r="E39" s="3006" t="s">
        <v>2035</v>
      </c>
      <c r="F39" s="2414">
        <v>0.19700000000000001</v>
      </c>
      <c r="G39" s="3004" t="s">
        <v>2031</v>
      </c>
      <c r="H39" s="2415">
        <v>0.19400000000000001</v>
      </c>
      <c r="I39" s="3006" t="s">
        <v>2043</v>
      </c>
      <c r="J39" s="2430">
        <v>0.19700000000000001</v>
      </c>
      <c r="K39" s="3004" t="s">
        <v>2039</v>
      </c>
      <c r="L39" s="2431">
        <v>0.19600000000000001</v>
      </c>
      <c r="M39" s="3006" t="s">
        <v>2035</v>
      </c>
      <c r="N39" s="2414">
        <v>0.20599999999999999</v>
      </c>
      <c r="O39" s="3004" t="s">
        <v>2037</v>
      </c>
      <c r="P39" s="2415">
        <v>0.20699999999999999</v>
      </c>
      <c r="Q39" s="3006" t="s">
        <v>2039</v>
      </c>
      <c r="R39" s="2416">
        <v>0.2</v>
      </c>
      <c r="S39" s="3004" t="s">
        <v>2103</v>
      </c>
      <c r="T39" s="2417">
        <v>0.19</v>
      </c>
      <c r="U39" s="3006" t="s">
        <v>2041</v>
      </c>
      <c r="V39" s="3013"/>
      <c r="W39" s="3014"/>
      <c r="X39" s="3015">
        <v>0.19</v>
      </c>
      <c r="Y39" s="3016" t="s">
        <v>2036</v>
      </c>
    </row>
    <row r="40" spans="1:25" s="26" customFormat="1">
      <c r="A40" s="356"/>
      <c r="B40" s="2420"/>
      <c r="C40" s="3004"/>
      <c r="D40" s="2421"/>
      <c r="E40" s="3006"/>
      <c r="F40" s="2420"/>
      <c r="G40" s="3004"/>
      <c r="H40" s="2421"/>
      <c r="I40" s="3006"/>
      <c r="J40" s="2432"/>
      <c r="K40" s="3004"/>
      <c r="L40" s="2433"/>
      <c r="M40" s="3006"/>
      <c r="N40" s="2420"/>
      <c r="O40" s="3004"/>
      <c r="P40" s="2427"/>
      <c r="Q40" s="3006"/>
      <c r="R40" s="2422"/>
      <c r="S40" s="3004"/>
      <c r="T40" s="211"/>
      <c r="U40" s="3006"/>
      <c r="V40" s="3013"/>
      <c r="W40" s="3014"/>
      <c r="X40" s="3024"/>
      <c r="Y40" s="3016"/>
    </row>
    <row r="41" spans="1:25" s="26" customFormat="1">
      <c r="A41" s="356" t="s">
        <v>286</v>
      </c>
      <c r="B41" s="2425">
        <v>90256</v>
      </c>
      <c r="C41" s="3004" t="s">
        <v>2104</v>
      </c>
      <c r="D41" s="2426">
        <v>89286</v>
      </c>
      <c r="E41" s="3006" t="s">
        <v>2105</v>
      </c>
      <c r="F41" s="2425">
        <v>90470</v>
      </c>
      <c r="G41" s="3004" t="s">
        <v>2097</v>
      </c>
      <c r="H41" s="2426">
        <v>98737</v>
      </c>
      <c r="I41" s="3006" t="s">
        <v>2106</v>
      </c>
      <c r="J41" s="2434">
        <v>93648</v>
      </c>
      <c r="K41" s="3004" t="s">
        <v>2107</v>
      </c>
      <c r="L41" s="2435">
        <v>89829</v>
      </c>
      <c r="M41" s="3006" t="s">
        <v>2108</v>
      </c>
      <c r="N41" s="2425">
        <v>94934</v>
      </c>
      <c r="O41" s="3004" t="s">
        <v>2109</v>
      </c>
      <c r="P41" s="2426">
        <v>103842</v>
      </c>
      <c r="Q41" s="3006" t="s">
        <v>2110</v>
      </c>
      <c r="R41" s="2264">
        <v>104721</v>
      </c>
      <c r="S41" s="3004" t="s">
        <v>2111</v>
      </c>
      <c r="T41" s="2074">
        <v>98364</v>
      </c>
      <c r="U41" s="3006" t="s">
        <v>2112</v>
      </c>
      <c r="V41" s="3013"/>
      <c r="W41" s="3014"/>
      <c r="X41" s="2062">
        <v>105392</v>
      </c>
      <c r="Y41" s="3016" t="s">
        <v>2113</v>
      </c>
    </row>
    <row r="42" spans="1:25" s="26" customFormat="1">
      <c r="A42" s="905" t="s">
        <v>284</v>
      </c>
      <c r="B42" s="2414">
        <v>0.68799999999999994</v>
      </c>
      <c r="C42" s="3004" t="s">
        <v>2035</v>
      </c>
      <c r="D42" s="2415">
        <v>0.65400000000000003</v>
      </c>
      <c r="E42" s="3006" t="s">
        <v>2062</v>
      </c>
      <c r="F42" s="2414">
        <v>0.67200000000000004</v>
      </c>
      <c r="G42" s="3004" t="s">
        <v>2036</v>
      </c>
      <c r="H42" s="2415">
        <v>0.65400000000000003</v>
      </c>
      <c r="I42" s="3006" t="s">
        <v>2044</v>
      </c>
      <c r="J42" s="2430">
        <v>0.68</v>
      </c>
      <c r="K42" s="3004" t="s">
        <v>2035</v>
      </c>
      <c r="L42" s="2431">
        <v>0.66600000000000004</v>
      </c>
      <c r="M42" s="3006" t="s">
        <v>2038</v>
      </c>
      <c r="N42" s="2414">
        <v>0.65800000000000003</v>
      </c>
      <c r="O42" s="3004" t="s">
        <v>2036</v>
      </c>
      <c r="P42" s="2415">
        <v>0.68400000000000005</v>
      </c>
      <c r="Q42" s="3006" t="s">
        <v>2044</v>
      </c>
      <c r="R42" s="2416">
        <v>0.66500000000000004</v>
      </c>
      <c r="S42" s="3004" t="s">
        <v>2038</v>
      </c>
      <c r="T42" s="2417">
        <v>0.71</v>
      </c>
      <c r="U42" s="3006" t="s">
        <v>2036</v>
      </c>
      <c r="V42" s="3013"/>
      <c r="W42" s="3014"/>
      <c r="X42" s="3015">
        <v>0.70299999999999996</v>
      </c>
      <c r="Y42" s="3016" t="s">
        <v>2062</v>
      </c>
    </row>
    <row r="43" spans="1:25" s="26" customFormat="1">
      <c r="A43" s="905" t="s">
        <v>285</v>
      </c>
      <c r="B43" s="2414">
        <v>0.251</v>
      </c>
      <c r="C43" s="3004" t="s">
        <v>2036</v>
      </c>
      <c r="D43" s="2415">
        <v>0.26800000000000002</v>
      </c>
      <c r="E43" s="3006" t="s">
        <v>2044</v>
      </c>
      <c r="F43" s="2414">
        <v>0.25700000000000001</v>
      </c>
      <c r="G43" s="3004" t="s">
        <v>2044</v>
      </c>
      <c r="H43" s="2415">
        <v>0.29099999999999998</v>
      </c>
      <c r="I43" s="3006" t="s">
        <v>2044</v>
      </c>
      <c r="J43" s="2430">
        <v>0.252</v>
      </c>
      <c r="K43" s="3004" t="s">
        <v>2039</v>
      </c>
      <c r="L43" s="2431">
        <v>0.27200000000000002</v>
      </c>
      <c r="M43" s="3006" t="s">
        <v>2062</v>
      </c>
      <c r="N43" s="2414">
        <v>0.26300000000000001</v>
      </c>
      <c r="O43" s="3004" t="s">
        <v>2037</v>
      </c>
      <c r="P43" s="2415">
        <v>0.245</v>
      </c>
      <c r="Q43" s="3006" t="s">
        <v>2036</v>
      </c>
      <c r="R43" s="2416">
        <v>0.26100000000000001</v>
      </c>
      <c r="S43" s="3004" t="s">
        <v>2062</v>
      </c>
      <c r="T43" s="2417">
        <v>0.23100000000000001</v>
      </c>
      <c r="U43" s="3006" t="s">
        <v>2037</v>
      </c>
      <c r="V43" s="3013"/>
      <c r="W43" s="3014"/>
      <c r="X43" s="3015">
        <v>0.251</v>
      </c>
      <c r="Y43" s="3016" t="s">
        <v>2035</v>
      </c>
    </row>
    <row r="44" spans="1:25" s="6" customFormat="1" ht="25" customHeight="1">
      <c r="A44" s="4238" t="s">
        <v>2075</v>
      </c>
      <c r="B44" s="4239"/>
      <c r="C44" s="4239"/>
      <c r="D44" s="4239"/>
      <c r="E44" s="4239"/>
      <c r="F44" s="4239"/>
      <c r="G44" s="4239"/>
      <c r="H44" s="4239"/>
      <c r="I44" s="4239"/>
      <c r="J44" s="4239"/>
      <c r="K44" s="4239"/>
      <c r="L44" s="4239"/>
      <c r="M44" s="4239"/>
      <c r="N44" s="4239"/>
      <c r="O44" s="4239"/>
      <c r="P44" s="4239"/>
      <c r="Q44" s="4239"/>
      <c r="R44" s="4239"/>
      <c r="S44" s="4239"/>
      <c r="T44" s="4239"/>
      <c r="U44" s="4239"/>
      <c r="V44" s="4239"/>
      <c r="W44" s="4239"/>
      <c r="X44" s="4239"/>
      <c r="Y44" s="4240"/>
    </row>
    <row r="45" spans="1:25" s="6" customFormat="1">
      <c r="A45" s="2963"/>
      <c r="B45" s="2963"/>
      <c r="C45" s="2963"/>
      <c r="D45" s="2963"/>
      <c r="E45" s="2963"/>
      <c r="F45" s="2963"/>
      <c r="G45" s="2963"/>
      <c r="H45" s="2963"/>
      <c r="I45" s="2963"/>
      <c r="J45" s="2963"/>
      <c r="K45" s="2963"/>
      <c r="L45" s="2963"/>
      <c r="M45" s="2963"/>
      <c r="N45" s="2963"/>
      <c r="O45" s="2963"/>
      <c r="P45" s="2963"/>
      <c r="Q45" s="2963"/>
    </row>
    <row r="46" spans="1:25" s="6" customFormat="1" ht="14" customHeight="1">
      <c r="A46" s="3832" t="s">
        <v>2076</v>
      </c>
      <c r="B46" s="3832"/>
      <c r="C46" s="3832"/>
      <c r="D46" s="3832"/>
      <c r="E46" s="3832"/>
      <c r="F46" s="3832"/>
      <c r="G46" s="3832"/>
      <c r="H46" s="3832"/>
      <c r="I46" s="3832"/>
      <c r="J46" s="3832"/>
      <c r="K46" s="3832"/>
      <c r="L46" s="3832"/>
      <c r="M46" s="3832"/>
      <c r="N46" s="3832"/>
      <c r="O46" s="3832"/>
      <c r="P46" s="3832"/>
      <c r="Q46" s="3832"/>
      <c r="R46" s="3832"/>
      <c r="S46" s="3832"/>
      <c r="T46" s="3832"/>
      <c r="U46" s="3832"/>
      <c r="V46" s="3832"/>
      <c r="W46" s="3832"/>
    </row>
    <row r="47" spans="1:25" s="6" customFormat="1">
      <c r="A47" s="2963"/>
      <c r="B47" s="2963"/>
      <c r="C47" s="2963"/>
      <c r="D47" s="2963"/>
      <c r="E47" s="2963"/>
      <c r="F47" s="2963"/>
      <c r="G47" s="2963"/>
      <c r="H47" s="2963"/>
      <c r="I47" s="2963"/>
      <c r="J47" s="2963"/>
      <c r="K47" s="2963"/>
      <c r="L47" s="2963"/>
      <c r="M47" s="2963"/>
      <c r="N47" s="2963"/>
      <c r="O47" s="2963"/>
      <c r="P47" s="2963"/>
      <c r="Q47" s="2963"/>
    </row>
    <row r="48" spans="1:25" s="6" customFormat="1">
      <c r="A48" s="2963"/>
      <c r="B48" s="2963"/>
      <c r="C48" s="2963"/>
      <c r="D48" s="2963"/>
      <c r="E48" s="2963"/>
      <c r="F48" s="2963"/>
      <c r="G48" s="2963"/>
      <c r="H48" s="2963"/>
      <c r="I48" s="2963"/>
      <c r="J48" s="2963"/>
      <c r="K48" s="2963"/>
      <c r="L48" s="2963"/>
      <c r="M48" s="2963"/>
      <c r="N48" s="2963"/>
      <c r="O48" s="2963"/>
      <c r="P48" s="2963"/>
      <c r="Q48" s="2963"/>
    </row>
    <row r="49" spans="1:26" s="6" customFormat="1" ht="18" customHeight="1">
      <c r="A49" s="3867" t="s">
        <v>2</v>
      </c>
      <c r="B49" s="4059" t="s">
        <v>281</v>
      </c>
      <c r="C49" s="4060"/>
      <c r="D49" s="4060"/>
      <c r="E49" s="4060"/>
      <c r="F49" s="4060"/>
      <c r="G49" s="4060"/>
      <c r="H49" s="4060"/>
      <c r="I49" s="4060"/>
      <c r="J49" s="4060"/>
      <c r="K49" s="4060"/>
      <c r="L49" s="4060"/>
      <c r="M49" s="4060"/>
      <c r="N49" s="4060"/>
      <c r="O49" s="4060"/>
      <c r="P49" s="4060"/>
      <c r="Q49" s="4060"/>
      <c r="R49" s="4060"/>
      <c r="S49" s="4060"/>
      <c r="T49" s="4060"/>
      <c r="U49" s="4060"/>
      <c r="V49" s="4060"/>
      <c r="W49" s="4060"/>
      <c r="X49" s="4060"/>
      <c r="Y49" s="4060"/>
    </row>
    <row r="50" spans="1:26" s="6" customFormat="1" ht="18" customHeight="1">
      <c r="A50" s="4158"/>
      <c r="B50" s="4159" t="s">
        <v>204</v>
      </c>
      <c r="C50" s="4092"/>
      <c r="D50" s="4159" t="s">
        <v>204</v>
      </c>
      <c r="E50" s="4092"/>
      <c r="F50" s="4159" t="s">
        <v>204</v>
      </c>
      <c r="G50" s="4092"/>
      <c r="H50" s="4159" t="s">
        <v>204</v>
      </c>
      <c r="I50" s="4092"/>
      <c r="J50" s="4159" t="s">
        <v>204</v>
      </c>
      <c r="K50" s="4092"/>
      <c r="L50" s="4159" t="s">
        <v>204</v>
      </c>
      <c r="M50" s="4092"/>
      <c r="N50" s="4159" t="s">
        <v>204</v>
      </c>
      <c r="O50" s="4092"/>
      <c r="P50" s="4159" t="s">
        <v>204</v>
      </c>
      <c r="Q50" s="4160"/>
      <c r="R50" s="4159" t="s">
        <v>204</v>
      </c>
      <c r="S50" s="4160"/>
      <c r="T50" s="4159" t="s">
        <v>204</v>
      </c>
      <c r="U50" s="4160"/>
      <c r="V50" s="4159" t="s">
        <v>204</v>
      </c>
      <c r="W50" s="4160"/>
      <c r="X50" s="4062" t="s">
        <v>204</v>
      </c>
      <c r="Y50" s="4241"/>
      <c r="Z50" s="495"/>
    </row>
    <row r="51" spans="1:26" s="6" customFormat="1" ht="18" customHeight="1">
      <c r="A51" s="4158"/>
      <c r="B51" s="4159">
        <v>2010</v>
      </c>
      <c r="C51" s="4092"/>
      <c r="D51" s="4159">
        <v>2011</v>
      </c>
      <c r="E51" s="4092"/>
      <c r="F51" s="4159">
        <v>2012</v>
      </c>
      <c r="G51" s="4092"/>
      <c r="H51" s="4159">
        <v>2013</v>
      </c>
      <c r="I51" s="4092"/>
      <c r="J51" s="4159">
        <v>2014</v>
      </c>
      <c r="K51" s="4092"/>
      <c r="L51" s="4159">
        <v>2015</v>
      </c>
      <c r="M51" s="4092"/>
      <c r="N51" s="4159">
        <v>2016</v>
      </c>
      <c r="O51" s="4092"/>
      <c r="P51" s="4159">
        <v>2017</v>
      </c>
      <c r="Q51" s="4160"/>
      <c r="R51" s="4159">
        <v>2018</v>
      </c>
      <c r="S51" s="4160"/>
      <c r="T51" s="4159">
        <v>2019</v>
      </c>
      <c r="U51" s="4160"/>
      <c r="V51" s="4159" t="s">
        <v>2014</v>
      </c>
      <c r="W51" s="4160"/>
      <c r="X51" s="4062">
        <v>2021</v>
      </c>
      <c r="Y51" s="4241"/>
      <c r="Z51" s="495"/>
    </row>
    <row r="52" spans="1:26" s="130" customFormat="1" ht="30">
      <c r="A52" s="3963"/>
      <c r="B52" s="143" t="s">
        <v>206</v>
      </c>
      <c r="C52" s="144" t="s">
        <v>282</v>
      </c>
      <c r="D52" s="143" t="s">
        <v>206</v>
      </c>
      <c r="E52" s="144" t="s">
        <v>282</v>
      </c>
      <c r="F52" s="143" t="s">
        <v>206</v>
      </c>
      <c r="G52" s="144" t="s">
        <v>282</v>
      </c>
      <c r="H52" s="143" t="s">
        <v>206</v>
      </c>
      <c r="I52" s="144" t="s">
        <v>282</v>
      </c>
      <c r="J52" s="143" t="s">
        <v>206</v>
      </c>
      <c r="K52" s="144" t="s">
        <v>282</v>
      </c>
      <c r="L52" s="143" t="s">
        <v>206</v>
      </c>
      <c r="M52" s="144" t="s">
        <v>282</v>
      </c>
      <c r="N52" s="143" t="s">
        <v>206</v>
      </c>
      <c r="O52" s="144" t="s">
        <v>282</v>
      </c>
      <c r="P52" s="143" t="s">
        <v>206</v>
      </c>
      <c r="Q52" s="145" t="s">
        <v>282</v>
      </c>
      <c r="R52" s="143" t="s">
        <v>206</v>
      </c>
      <c r="S52" s="145" t="s">
        <v>282</v>
      </c>
      <c r="T52" s="127" t="s">
        <v>206</v>
      </c>
      <c r="U52" s="129" t="s">
        <v>282</v>
      </c>
      <c r="V52" s="865" t="s">
        <v>206</v>
      </c>
      <c r="W52" s="190" t="s">
        <v>282</v>
      </c>
      <c r="X52" s="127" t="s">
        <v>206</v>
      </c>
      <c r="Y52" s="129" t="s">
        <v>282</v>
      </c>
      <c r="Z52" s="2405"/>
    </row>
    <row r="53" spans="1:26" s="26" customFormat="1" ht="15.5" thickBot="1">
      <c r="A53" s="3039" t="s">
        <v>209</v>
      </c>
      <c r="B53" s="2983">
        <v>339578</v>
      </c>
      <c r="C53" s="2978" t="s">
        <v>2114</v>
      </c>
      <c r="D53" s="2984">
        <v>336724</v>
      </c>
      <c r="E53" s="2980" t="s">
        <v>2115</v>
      </c>
      <c r="F53" s="2977">
        <v>336071</v>
      </c>
      <c r="G53" s="2978" t="s">
        <v>2116</v>
      </c>
      <c r="H53" s="3040">
        <v>338688</v>
      </c>
      <c r="I53" s="2980" t="s">
        <v>2117</v>
      </c>
      <c r="J53" s="2981">
        <v>335539</v>
      </c>
      <c r="K53" s="2978" t="s">
        <v>2118</v>
      </c>
      <c r="L53" s="2979">
        <v>330445</v>
      </c>
      <c r="M53" s="2980" t="s">
        <v>2119</v>
      </c>
      <c r="N53" s="2983">
        <v>331540</v>
      </c>
      <c r="O53" s="2978" t="s">
        <v>2120</v>
      </c>
      <c r="P53" s="2984">
        <v>324608</v>
      </c>
      <c r="Q53" s="2980" t="s">
        <v>2121</v>
      </c>
      <c r="R53" s="3037">
        <v>325091</v>
      </c>
      <c r="S53" s="2978" t="s">
        <v>2122</v>
      </c>
      <c r="T53" s="2986">
        <v>317419</v>
      </c>
      <c r="U53" s="2980" t="s">
        <v>2123</v>
      </c>
      <c r="V53" s="2987"/>
      <c r="W53" s="2988"/>
      <c r="X53" s="1748">
        <v>333721</v>
      </c>
      <c r="Y53" s="3041" t="s">
        <v>2124</v>
      </c>
      <c r="Z53" s="2990"/>
    </row>
    <row r="54" spans="1:26" s="26" customFormat="1">
      <c r="A54" s="247" t="s">
        <v>211</v>
      </c>
      <c r="B54" s="2996">
        <v>5.7000000000000002E-2</v>
      </c>
      <c r="C54" s="2991" t="s">
        <v>2125</v>
      </c>
      <c r="D54" s="2997">
        <v>5.7000000000000002E-2</v>
      </c>
      <c r="E54" s="2993" t="s">
        <v>2089</v>
      </c>
      <c r="F54" s="2407">
        <v>6.4000000000000001E-2</v>
      </c>
      <c r="G54" s="2991" t="s">
        <v>2089</v>
      </c>
      <c r="H54" s="2406">
        <v>5.8000000000000003E-2</v>
      </c>
      <c r="I54" s="2993" t="s">
        <v>2089</v>
      </c>
      <c r="J54" s="2994">
        <v>5.8999999999999997E-2</v>
      </c>
      <c r="K54" s="2991" t="s">
        <v>2089</v>
      </c>
      <c r="L54" s="2992">
        <v>6.8000000000000005E-2</v>
      </c>
      <c r="M54" s="2993" t="s">
        <v>2090</v>
      </c>
      <c r="N54" s="2996">
        <v>7.0999999999999994E-2</v>
      </c>
      <c r="O54" s="2991" t="s">
        <v>2089</v>
      </c>
      <c r="P54" s="2997">
        <v>7.1999999999999995E-2</v>
      </c>
      <c r="Q54" s="2993" t="s">
        <v>2034</v>
      </c>
      <c r="R54" s="2410">
        <v>6.9000000000000006E-2</v>
      </c>
      <c r="S54" s="2991" t="s">
        <v>2090</v>
      </c>
      <c r="T54" s="2999">
        <v>7.8E-2</v>
      </c>
      <c r="U54" s="2993" t="s">
        <v>2034</v>
      </c>
      <c r="V54" s="3000"/>
      <c r="W54" s="3001"/>
      <c r="X54" s="3002">
        <v>5.0999999999999997E-2</v>
      </c>
      <c r="Y54" s="3003" t="s">
        <v>2089</v>
      </c>
      <c r="Z54" s="20"/>
    </row>
    <row r="55" spans="1:26" s="26" customFormat="1">
      <c r="A55" s="79" t="s">
        <v>212</v>
      </c>
      <c r="B55" s="3009">
        <v>5.1999999999999998E-2</v>
      </c>
      <c r="C55" s="3004" t="s">
        <v>2089</v>
      </c>
      <c r="D55" s="3010">
        <v>4.8000000000000001E-2</v>
      </c>
      <c r="E55" s="3006" t="s">
        <v>2089</v>
      </c>
      <c r="F55" s="2413">
        <v>5.7000000000000002E-2</v>
      </c>
      <c r="G55" s="3004" t="s">
        <v>2089</v>
      </c>
      <c r="H55" s="2412">
        <v>5.7000000000000002E-2</v>
      </c>
      <c r="I55" s="3006" t="s">
        <v>2089</v>
      </c>
      <c r="J55" s="3007">
        <v>4.8000000000000001E-2</v>
      </c>
      <c r="K55" s="3004" t="s">
        <v>2125</v>
      </c>
      <c r="L55" s="3005">
        <v>4.3999999999999997E-2</v>
      </c>
      <c r="M55" s="3006" t="s">
        <v>2089</v>
      </c>
      <c r="N55" s="3009">
        <v>4.9000000000000002E-2</v>
      </c>
      <c r="O55" s="3004" t="s">
        <v>2090</v>
      </c>
      <c r="P55" s="3010">
        <v>5.1999999999999998E-2</v>
      </c>
      <c r="Q55" s="3006" t="s">
        <v>2089</v>
      </c>
      <c r="R55" s="2416">
        <v>4.4000000000000004E-2</v>
      </c>
      <c r="S55" s="3004" t="s">
        <v>2125</v>
      </c>
      <c r="T55" s="3012">
        <v>5.2000000000000005E-2</v>
      </c>
      <c r="U55" s="3006" t="s">
        <v>2090</v>
      </c>
      <c r="V55" s="3013"/>
      <c r="W55" s="3014"/>
      <c r="X55" s="3015">
        <v>0.05</v>
      </c>
      <c r="Y55" s="3016" t="s">
        <v>2089</v>
      </c>
      <c r="Z55" s="20"/>
    </row>
    <row r="56" spans="1:26" s="26" customFormat="1">
      <c r="A56" s="79" t="s">
        <v>213</v>
      </c>
      <c r="B56" s="3009">
        <v>0.38300000000000001</v>
      </c>
      <c r="C56" s="3004" t="s">
        <v>2032</v>
      </c>
      <c r="D56" s="3010">
        <v>0.38700000000000001</v>
      </c>
      <c r="E56" s="3006" t="s">
        <v>2088</v>
      </c>
      <c r="F56" s="2413">
        <v>0.38500000000000001</v>
      </c>
      <c r="G56" s="3004" t="s">
        <v>2033</v>
      </c>
      <c r="H56" s="2412">
        <v>0.38300000000000001</v>
      </c>
      <c r="I56" s="3006" t="s">
        <v>2032</v>
      </c>
      <c r="J56" s="3007">
        <v>0.40100000000000002</v>
      </c>
      <c r="K56" s="3004" t="s">
        <v>2032</v>
      </c>
      <c r="L56" s="3005">
        <v>0.39500000000000002</v>
      </c>
      <c r="M56" s="3006" t="s">
        <v>2088</v>
      </c>
      <c r="N56" s="3009">
        <v>0.38800000000000001</v>
      </c>
      <c r="O56" s="3004" t="s">
        <v>2033</v>
      </c>
      <c r="P56" s="3010">
        <v>0.40100000000000002</v>
      </c>
      <c r="Q56" s="3006" t="s">
        <v>2032</v>
      </c>
      <c r="R56" s="2416">
        <v>0.41499999999999998</v>
      </c>
      <c r="S56" s="3004" t="s">
        <v>2032</v>
      </c>
      <c r="T56" s="3012">
        <v>0.39600000000000002</v>
      </c>
      <c r="U56" s="3006" t="s">
        <v>2026</v>
      </c>
      <c r="V56" s="3013"/>
      <c r="W56" s="3014"/>
      <c r="X56" s="3015">
        <v>0.40799999999999997</v>
      </c>
      <c r="Y56" s="3016" t="s">
        <v>2088</v>
      </c>
    </row>
    <row r="57" spans="1:26" s="26" customFormat="1">
      <c r="A57" s="79" t="s">
        <v>214</v>
      </c>
      <c r="B57" s="3009">
        <v>0.20399999999999999</v>
      </c>
      <c r="C57" s="3004" t="s">
        <v>2034</v>
      </c>
      <c r="D57" s="3010">
        <v>0.20799999999999999</v>
      </c>
      <c r="E57" s="3006" t="s">
        <v>2088</v>
      </c>
      <c r="F57" s="2413">
        <v>0.19600000000000001</v>
      </c>
      <c r="G57" s="3004" t="s">
        <v>2034</v>
      </c>
      <c r="H57" s="2412">
        <v>0.19600000000000001</v>
      </c>
      <c r="I57" s="3006" t="s">
        <v>2090</v>
      </c>
      <c r="J57" s="3007">
        <v>0.193</v>
      </c>
      <c r="K57" s="3004" t="s">
        <v>2034</v>
      </c>
      <c r="L57" s="3005">
        <v>0.19800000000000001</v>
      </c>
      <c r="M57" s="3006" t="s">
        <v>2034</v>
      </c>
      <c r="N57" s="3009">
        <v>0.19</v>
      </c>
      <c r="O57" s="3004" t="s">
        <v>2088</v>
      </c>
      <c r="P57" s="3010">
        <v>0.19</v>
      </c>
      <c r="Q57" s="3006" t="s">
        <v>2090</v>
      </c>
      <c r="R57" s="2416">
        <v>0.188</v>
      </c>
      <c r="S57" s="3004" t="s">
        <v>2034</v>
      </c>
      <c r="T57" s="3012">
        <v>0.20499999999999999</v>
      </c>
      <c r="U57" s="3006" t="s">
        <v>2088</v>
      </c>
      <c r="V57" s="3013"/>
      <c r="W57" s="3014"/>
      <c r="X57" s="3015">
        <v>0.2</v>
      </c>
      <c r="Y57" s="3016" t="s">
        <v>2090</v>
      </c>
    </row>
    <row r="58" spans="1:26" s="26" customFormat="1">
      <c r="A58" s="79" t="s">
        <v>215</v>
      </c>
      <c r="B58" s="3009">
        <v>0.30299999999999999</v>
      </c>
      <c r="C58" s="3004" t="s">
        <v>2032</v>
      </c>
      <c r="D58" s="3010">
        <v>0.29899999999999999</v>
      </c>
      <c r="E58" s="3006" t="s">
        <v>2032</v>
      </c>
      <c r="F58" s="2413">
        <v>0.29799999999999999</v>
      </c>
      <c r="G58" s="3004" t="s">
        <v>2033</v>
      </c>
      <c r="H58" s="2412">
        <v>0.30599999999999999</v>
      </c>
      <c r="I58" s="3006" t="s">
        <v>2032</v>
      </c>
      <c r="J58" s="3007">
        <v>0.29899999999999999</v>
      </c>
      <c r="K58" s="3004" t="s">
        <v>2032</v>
      </c>
      <c r="L58" s="3005">
        <v>0.29499999999999998</v>
      </c>
      <c r="M58" s="3006" t="s">
        <v>2033</v>
      </c>
      <c r="N58" s="3009">
        <v>0.30099999999999999</v>
      </c>
      <c r="O58" s="3004" t="s">
        <v>2088</v>
      </c>
      <c r="P58" s="3010">
        <v>0.28499999999999998</v>
      </c>
      <c r="Q58" s="3006" t="s">
        <v>2032</v>
      </c>
      <c r="R58" s="2416">
        <v>0.28399999999999997</v>
      </c>
      <c r="S58" s="3004" t="s">
        <v>2032</v>
      </c>
      <c r="T58" s="3012">
        <v>0.26800000000000002</v>
      </c>
      <c r="U58" s="3006" t="s">
        <v>2028</v>
      </c>
      <c r="V58" s="3013"/>
      <c r="W58" s="3014"/>
      <c r="X58" s="3015">
        <v>0.29099999999999998</v>
      </c>
      <c r="Y58" s="3016" t="s">
        <v>2033</v>
      </c>
    </row>
    <row r="59" spans="1:26" s="26" customFormat="1">
      <c r="A59" s="135"/>
      <c r="B59" s="3020" t="s">
        <v>733</v>
      </c>
      <c r="C59" s="3004"/>
      <c r="D59" s="3021" t="s">
        <v>733</v>
      </c>
      <c r="E59" s="3006"/>
      <c r="F59" s="2419" t="s">
        <v>733</v>
      </c>
      <c r="G59" s="3004"/>
      <c r="H59" s="2418" t="s">
        <v>733</v>
      </c>
      <c r="I59" s="3006"/>
      <c r="J59" s="3018" t="s">
        <v>733</v>
      </c>
      <c r="K59" s="3004"/>
      <c r="L59" s="3017" t="s">
        <v>733</v>
      </c>
      <c r="M59" s="3006"/>
      <c r="N59" s="3020" t="s">
        <v>733</v>
      </c>
      <c r="O59" s="3004"/>
      <c r="P59" s="3021"/>
      <c r="Q59" s="3006"/>
      <c r="R59" s="2422"/>
      <c r="S59" s="3004"/>
      <c r="T59" s="3023"/>
      <c r="U59" s="3006"/>
      <c r="V59" s="3013"/>
      <c r="W59" s="3014"/>
      <c r="X59" s="3024"/>
      <c r="Y59" s="3016"/>
    </row>
    <row r="60" spans="1:26" s="26" customFormat="1">
      <c r="A60" s="135" t="s">
        <v>283</v>
      </c>
      <c r="B60" s="3028">
        <v>171493</v>
      </c>
      <c r="C60" s="3004" t="s">
        <v>2126</v>
      </c>
      <c r="D60" s="3029">
        <v>166097</v>
      </c>
      <c r="E60" s="3006" t="s">
        <v>2127</v>
      </c>
      <c r="F60" s="2424">
        <v>170120</v>
      </c>
      <c r="G60" s="3004" t="s">
        <v>2128</v>
      </c>
      <c r="H60" s="2423">
        <v>170968</v>
      </c>
      <c r="I60" s="3006" t="s">
        <v>2129</v>
      </c>
      <c r="J60" s="3026">
        <v>168270</v>
      </c>
      <c r="K60" s="3004" t="s">
        <v>2130</v>
      </c>
      <c r="L60" s="3025">
        <v>165901</v>
      </c>
      <c r="M60" s="3006" t="s">
        <v>2131</v>
      </c>
      <c r="N60" s="3028">
        <v>166041</v>
      </c>
      <c r="O60" s="3004" t="s">
        <v>2132</v>
      </c>
      <c r="P60" s="3029">
        <v>164674</v>
      </c>
      <c r="Q60" s="3006" t="s">
        <v>2133</v>
      </c>
      <c r="R60" s="2264">
        <v>163763</v>
      </c>
      <c r="S60" s="3004" t="s">
        <v>2134</v>
      </c>
      <c r="T60" s="3031">
        <v>158373</v>
      </c>
      <c r="U60" s="3006" t="s">
        <v>2135</v>
      </c>
      <c r="V60" s="3013"/>
      <c r="W60" s="3014"/>
      <c r="X60" s="2062">
        <v>170395</v>
      </c>
      <c r="Y60" s="3016" t="s">
        <v>2136</v>
      </c>
    </row>
    <row r="61" spans="1:26" s="26" customFormat="1">
      <c r="A61" s="79" t="s">
        <v>284</v>
      </c>
      <c r="B61" s="3009">
        <v>0.66200000000000003</v>
      </c>
      <c r="C61" s="3004" t="s">
        <v>2031</v>
      </c>
      <c r="D61" s="3010">
        <v>0.66600000000000004</v>
      </c>
      <c r="E61" s="3006" t="s">
        <v>2030</v>
      </c>
      <c r="F61" s="2413">
        <v>0.65100000000000002</v>
      </c>
      <c r="G61" s="3004" t="s">
        <v>2027</v>
      </c>
      <c r="H61" s="2412">
        <v>0.65</v>
      </c>
      <c r="I61" s="3006" t="s">
        <v>2027</v>
      </c>
      <c r="J61" s="3007">
        <v>0.66100000000000003</v>
      </c>
      <c r="K61" s="3004" t="s">
        <v>2030</v>
      </c>
      <c r="L61" s="3005">
        <v>0.64300000000000002</v>
      </c>
      <c r="M61" s="3006" t="s">
        <v>2030</v>
      </c>
      <c r="N61" s="3009">
        <v>0.64600000000000002</v>
      </c>
      <c r="O61" s="3004" t="s">
        <v>2030</v>
      </c>
      <c r="P61" s="3010">
        <v>0.65</v>
      </c>
      <c r="Q61" s="3006" t="s">
        <v>2029</v>
      </c>
      <c r="R61" s="2416">
        <v>0.66599999999999993</v>
      </c>
      <c r="S61" s="3004" t="s">
        <v>2030</v>
      </c>
      <c r="T61" s="3012">
        <v>0.67</v>
      </c>
      <c r="U61" s="3006" t="s">
        <v>2042</v>
      </c>
      <c r="V61" s="3013"/>
      <c r="W61" s="3014"/>
      <c r="X61" s="3015">
        <v>0.67200000000000004</v>
      </c>
      <c r="Y61" s="3016" t="s">
        <v>2026</v>
      </c>
    </row>
    <row r="62" spans="1:26" s="26" customFormat="1">
      <c r="A62" s="79" t="s">
        <v>285</v>
      </c>
      <c r="B62" s="3009">
        <v>0.27600000000000002</v>
      </c>
      <c r="C62" s="3004" t="s">
        <v>2031</v>
      </c>
      <c r="D62" s="3010">
        <v>0.27400000000000002</v>
      </c>
      <c r="E62" s="3006" t="s">
        <v>2027</v>
      </c>
      <c r="F62" s="2413">
        <v>0.28499999999999998</v>
      </c>
      <c r="G62" s="3004" t="s">
        <v>2027</v>
      </c>
      <c r="H62" s="2412">
        <v>0.28599999999999998</v>
      </c>
      <c r="I62" s="3006" t="s">
        <v>2030</v>
      </c>
      <c r="J62" s="3007">
        <v>0.28199999999999997</v>
      </c>
      <c r="K62" s="3004" t="s">
        <v>2027</v>
      </c>
      <c r="L62" s="3005">
        <v>0.28799999999999998</v>
      </c>
      <c r="M62" s="3006" t="s">
        <v>2030</v>
      </c>
      <c r="N62" s="3009">
        <v>0.28999999999999998</v>
      </c>
      <c r="O62" s="3004" t="s">
        <v>2027</v>
      </c>
      <c r="P62" s="3010">
        <v>0.27500000000000002</v>
      </c>
      <c r="Q62" s="3006" t="s">
        <v>2027</v>
      </c>
      <c r="R62" s="2416">
        <v>0.26400000000000001</v>
      </c>
      <c r="S62" s="3004" t="s">
        <v>2027</v>
      </c>
      <c r="T62" s="3012">
        <v>0.249</v>
      </c>
      <c r="U62" s="3006" t="s">
        <v>2030</v>
      </c>
      <c r="V62" s="3013"/>
      <c r="W62" s="3014"/>
      <c r="X62" s="3015">
        <v>0.27</v>
      </c>
      <c r="Y62" s="3016" t="s">
        <v>2026</v>
      </c>
    </row>
    <row r="63" spans="1:26" s="26" customFormat="1">
      <c r="A63" s="135"/>
      <c r="B63" s="3042"/>
      <c r="C63" s="3004"/>
      <c r="D63" s="3021"/>
      <c r="E63" s="3006"/>
      <c r="F63" s="2419"/>
      <c r="G63" s="3004"/>
      <c r="H63" s="2418"/>
      <c r="I63" s="3006"/>
      <c r="J63" s="3018"/>
      <c r="K63" s="3004"/>
      <c r="L63" s="3017"/>
      <c r="M63" s="3006"/>
      <c r="N63" s="3020"/>
      <c r="O63" s="3004"/>
      <c r="P63" s="3032"/>
      <c r="Q63" s="3006"/>
      <c r="R63" s="2422"/>
      <c r="S63" s="3004"/>
      <c r="T63" s="3023"/>
      <c r="U63" s="3006"/>
      <c r="V63" s="3013"/>
      <c r="W63" s="3014"/>
      <c r="X63" s="3024"/>
      <c r="Y63" s="3016"/>
    </row>
    <row r="64" spans="1:26" s="26" customFormat="1">
      <c r="A64" s="135" t="s">
        <v>286</v>
      </c>
      <c r="B64" s="3028">
        <v>168085</v>
      </c>
      <c r="C64" s="3004" t="s">
        <v>2137</v>
      </c>
      <c r="D64" s="3029">
        <v>170627</v>
      </c>
      <c r="E64" s="3006" t="s">
        <v>2138</v>
      </c>
      <c r="F64" s="2424">
        <v>165951</v>
      </c>
      <c r="G64" s="3004" t="s">
        <v>2139</v>
      </c>
      <c r="H64" s="2423">
        <v>167720</v>
      </c>
      <c r="I64" s="3006" t="s">
        <v>2140</v>
      </c>
      <c r="J64" s="3026">
        <v>167269</v>
      </c>
      <c r="K64" s="3004" t="s">
        <v>2141</v>
      </c>
      <c r="L64" s="3025">
        <v>164544</v>
      </c>
      <c r="M64" s="3006" t="s">
        <v>2142</v>
      </c>
      <c r="N64" s="3028">
        <v>165499</v>
      </c>
      <c r="O64" s="3004" t="s">
        <v>2143</v>
      </c>
      <c r="P64" s="3029">
        <v>159934</v>
      </c>
      <c r="Q64" s="3006" t="s">
        <v>2144</v>
      </c>
      <c r="R64" s="2264">
        <v>161328</v>
      </c>
      <c r="S64" s="3004" t="s">
        <v>2145</v>
      </c>
      <c r="T64" s="3031">
        <v>159046</v>
      </c>
      <c r="U64" s="3006" t="s">
        <v>2146</v>
      </c>
      <c r="V64" s="3013"/>
      <c r="W64" s="3014"/>
      <c r="X64" s="2062">
        <v>163326</v>
      </c>
      <c r="Y64" s="3016" t="s">
        <v>2147</v>
      </c>
    </row>
    <row r="65" spans="1:25" s="26" customFormat="1">
      <c r="A65" s="79" t="s">
        <v>284</v>
      </c>
      <c r="B65" s="3009">
        <v>0.61699999999999999</v>
      </c>
      <c r="C65" s="3004" t="s">
        <v>2030</v>
      </c>
      <c r="D65" s="3010">
        <v>0.622</v>
      </c>
      <c r="E65" s="3006" t="s">
        <v>2029</v>
      </c>
      <c r="F65" s="2413">
        <v>0.626</v>
      </c>
      <c r="G65" s="3004" t="s">
        <v>2027</v>
      </c>
      <c r="H65" s="2412">
        <v>0.621</v>
      </c>
      <c r="I65" s="3006" t="s">
        <v>2027</v>
      </c>
      <c r="J65" s="3007">
        <v>0.622</v>
      </c>
      <c r="K65" s="3004" t="s">
        <v>2029</v>
      </c>
      <c r="L65" s="3005">
        <v>0.63100000000000001</v>
      </c>
      <c r="M65" s="3006" t="s">
        <v>2030</v>
      </c>
      <c r="N65" s="3009">
        <v>0.60899999999999999</v>
      </c>
      <c r="O65" s="3004" t="s">
        <v>2026</v>
      </c>
      <c r="P65" s="3010">
        <v>0.63600000000000001</v>
      </c>
      <c r="Q65" s="3006" t="s">
        <v>2031</v>
      </c>
      <c r="R65" s="2416">
        <v>0.627</v>
      </c>
      <c r="S65" s="3004" t="s">
        <v>2027</v>
      </c>
      <c r="T65" s="3012">
        <v>0.63700000000000001</v>
      </c>
      <c r="U65" s="3006" t="s">
        <v>2030</v>
      </c>
      <c r="V65" s="3013"/>
      <c r="W65" s="3014"/>
      <c r="X65" s="3015">
        <v>0.64200000000000002</v>
      </c>
      <c r="Y65" s="3016" t="s">
        <v>2091</v>
      </c>
    </row>
    <row r="66" spans="1:25" s="26" customFormat="1">
      <c r="A66" s="79" t="s">
        <v>285</v>
      </c>
      <c r="B66" s="3009">
        <v>0.33100000000000002</v>
      </c>
      <c r="C66" s="3004" t="s">
        <v>2027</v>
      </c>
      <c r="D66" s="3010">
        <v>0.32400000000000001</v>
      </c>
      <c r="E66" s="3006" t="s">
        <v>2026</v>
      </c>
      <c r="F66" s="2413">
        <v>0.311</v>
      </c>
      <c r="G66" s="3004" t="s">
        <v>2029</v>
      </c>
      <c r="H66" s="2412">
        <v>0.32700000000000001</v>
      </c>
      <c r="I66" s="3006" t="s">
        <v>2027</v>
      </c>
      <c r="J66" s="3007">
        <v>0.316</v>
      </c>
      <c r="K66" s="3004" t="s">
        <v>2029</v>
      </c>
      <c r="L66" s="3005">
        <v>0.30199999999999999</v>
      </c>
      <c r="M66" s="3006" t="s">
        <v>2029</v>
      </c>
      <c r="N66" s="3009">
        <v>0.313</v>
      </c>
      <c r="O66" s="3004" t="s">
        <v>2029</v>
      </c>
      <c r="P66" s="3010">
        <v>0.29499999999999998</v>
      </c>
      <c r="Q66" s="3006" t="s">
        <v>2027</v>
      </c>
      <c r="R66" s="2416">
        <v>0.30399999999999999</v>
      </c>
      <c r="S66" s="3004" t="s">
        <v>2027</v>
      </c>
      <c r="T66" s="3012">
        <v>0.28800000000000003</v>
      </c>
      <c r="U66" s="3006" t="s">
        <v>2030</v>
      </c>
      <c r="V66" s="3013"/>
      <c r="W66" s="3014"/>
      <c r="X66" s="3015">
        <v>0.313</v>
      </c>
      <c r="Y66" s="3016" t="s">
        <v>2027</v>
      </c>
    </row>
    <row r="67" spans="1:25" ht="29" customHeight="1">
      <c r="A67" s="4238" t="s">
        <v>2075</v>
      </c>
      <c r="B67" s="4239"/>
      <c r="C67" s="4239"/>
      <c r="D67" s="4239"/>
      <c r="E67" s="4239"/>
      <c r="F67" s="4239"/>
      <c r="G67" s="4239"/>
      <c r="H67" s="4239"/>
      <c r="I67" s="4239"/>
      <c r="J67" s="4239"/>
      <c r="K67" s="4239"/>
      <c r="L67" s="4239"/>
      <c r="M67" s="4239"/>
      <c r="N67" s="4239"/>
      <c r="O67" s="4239"/>
      <c r="P67" s="4239"/>
      <c r="Q67" s="4239"/>
      <c r="R67" s="4239"/>
      <c r="S67" s="4239"/>
      <c r="T67" s="4239"/>
      <c r="U67" s="4239"/>
      <c r="V67" s="4239"/>
      <c r="W67" s="4239"/>
      <c r="X67" s="4239"/>
      <c r="Y67" s="4240"/>
    </row>
    <row r="69" spans="1:25" ht="14" customHeight="1">
      <c r="A69" s="3832" t="s">
        <v>2076</v>
      </c>
      <c r="B69" s="3832"/>
      <c r="C69" s="3832"/>
      <c r="D69" s="3832"/>
      <c r="E69" s="3832"/>
      <c r="F69" s="3832"/>
      <c r="G69" s="3832"/>
      <c r="H69" s="3832"/>
      <c r="I69" s="3832"/>
      <c r="J69" s="3832"/>
      <c r="K69" s="3832"/>
      <c r="L69" s="3832"/>
      <c r="M69" s="3832"/>
      <c r="N69" s="3832"/>
      <c r="O69" s="3832"/>
      <c r="P69" s="3832"/>
      <c r="Q69" s="3832"/>
      <c r="R69" s="3832"/>
      <c r="S69" s="3832"/>
      <c r="T69" s="3832"/>
      <c r="U69" s="3832"/>
      <c r="V69" s="3832"/>
      <c r="W69" s="3832"/>
    </row>
  </sheetData>
  <mergeCells count="85">
    <mergeCell ref="A67:Y67"/>
    <mergeCell ref="A69:W69"/>
    <mergeCell ref="V50:W50"/>
    <mergeCell ref="X50:Y50"/>
    <mergeCell ref="B51:C51"/>
    <mergeCell ref="D51:E51"/>
    <mergeCell ref="F51:G51"/>
    <mergeCell ref="H51:I51"/>
    <mergeCell ref="J51:K51"/>
    <mergeCell ref="L51:M51"/>
    <mergeCell ref="N51:O51"/>
    <mergeCell ref="P51:Q51"/>
    <mergeCell ref="R51:S51"/>
    <mergeCell ref="T51:U51"/>
    <mergeCell ref="V51:W51"/>
    <mergeCell ref="X51:Y51"/>
    <mergeCell ref="V28:W28"/>
    <mergeCell ref="X28:Y28"/>
    <mergeCell ref="A44:Y44"/>
    <mergeCell ref="A46:W46"/>
    <mergeCell ref="A49:A52"/>
    <mergeCell ref="B49:Y49"/>
    <mergeCell ref="B50:C50"/>
    <mergeCell ref="D50:E50"/>
    <mergeCell ref="F50:G50"/>
    <mergeCell ref="H50:I50"/>
    <mergeCell ref="J50:K50"/>
    <mergeCell ref="L50:M50"/>
    <mergeCell ref="N50:O50"/>
    <mergeCell ref="P50:Q50"/>
    <mergeCell ref="R50:S50"/>
    <mergeCell ref="T50:U50"/>
    <mergeCell ref="A1:Y1"/>
    <mergeCell ref="B3:Y3"/>
    <mergeCell ref="V4:W4"/>
    <mergeCell ref="X4:Y4"/>
    <mergeCell ref="V5:W5"/>
    <mergeCell ref="X5:Y5"/>
    <mergeCell ref="A3:A6"/>
    <mergeCell ref="B4:C4"/>
    <mergeCell ref="D4:E4"/>
    <mergeCell ref="F4:G4"/>
    <mergeCell ref="T4:U4"/>
    <mergeCell ref="H5:I5"/>
    <mergeCell ref="J5:K5"/>
    <mergeCell ref="L5:M5"/>
    <mergeCell ref="N5:O5"/>
    <mergeCell ref="P5:Q5"/>
    <mergeCell ref="J28:K28"/>
    <mergeCell ref="L28:M28"/>
    <mergeCell ref="N28:O28"/>
    <mergeCell ref="P28:Q28"/>
    <mergeCell ref="R28:S28"/>
    <mergeCell ref="B27:C27"/>
    <mergeCell ref="B5:C5"/>
    <mergeCell ref="D5:E5"/>
    <mergeCell ref="F5:G5"/>
    <mergeCell ref="A21:Y21"/>
    <mergeCell ref="A23:W23"/>
    <mergeCell ref="A26:A29"/>
    <mergeCell ref="B26:Y26"/>
    <mergeCell ref="V27:W27"/>
    <mergeCell ref="X27:Y27"/>
    <mergeCell ref="B28:C28"/>
    <mergeCell ref="D28:E28"/>
    <mergeCell ref="F28:G28"/>
    <mergeCell ref="H28:I28"/>
    <mergeCell ref="T28:U28"/>
    <mergeCell ref="T5:U5"/>
    <mergeCell ref="R4:S4"/>
    <mergeCell ref="R5:S5"/>
    <mergeCell ref="H4:I4"/>
    <mergeCell ref="J4:K4"/>
    <mergeCell ref="L4:M4"/>
    <mergeCell ref="N4:O4"/>
    <mergeCell ref="P4:Q4"/>
    <mergeCell ref="T27:U27"/>
    <mergeCell ref="D27:E27"/>
    <mergeCell ref="F27:G27"/>
    <mergeCell ref="H27:I27"/>
    <mergeCell ref="J27:K27"/>
    <mergeCell ref="L27:M27"/>
    <mergeCell ref="R27:S27"/>
    <mergeCell ref="N27:O27"/>
    <mergeCell ref="P27:Q27"/>
  </mergeCells>
  <pageMargins left="0.7" right="0.7" top="0.75" bottom="0.75" header="0.3" footer="0.3"/>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70"/>
  <sheetViews>
    <sheetView workbookViewId="0">
      <selection activeCell="A3" sqref="A3:A5"/>
    </sheetView>
  </sheetViews>
  <sheetFormatPr defaultRowHeight="14"/>
  <cols>
    <col min="1" max="1" width="41.6640625" customWidth="1"/>
    <col min="2" max="13" width="9.58203125" customWidth="1"/>
  </cols>
  <sheetData>
    <row r="1" spans="1:14" ht="25">
      <c r="A1" s="3827" t="s">
        <v>4533</v>
      </c>
      <c r="B1" s="3827"/>
      <c r="C1" s="3827"/>
      <c r="D1" s="3827"/>
      <c r="E1" s="3827"/>
      <c r="F1" s="3827"/>
      <c r="G1" s="3827"/>
      <c r="H1" s="3827"/>
      <c r="I1" s="3827"/>
      <c r="J1" s="3827"/>
      <c r="K1" s="3827"/>
      <c r="L1" s="3827"/>
      <c r="M1" s="3827"/>
      <c r="N1" s="2404"/>
    </row>
    <row r="2" spans="1:14">
      <c r="A2" s="146"/>
      <c r="B2" s="14"/>
      <c r="C2" s="14"/>
      <c r="D2" s="14"/>
      <c r="E2" s="14"/>
      <c r="F2" s="14"/>
      <c r="G2" s="14"/>
      <c r="H2" s="14"/>
      <c r="I2" s="14"/>
      <c r="J2" s="14"/>
      <c r="K2" s="14"/>
      <c r="L2" s="14"/>
      <c r="M2" s="14"/>
    </row>
    <row r="3" spans="1:14" ht="18" customHeight="1">
      <c r="A3" s="4254" t="s">
        <v>2</v>
      </c>
      <c r="B3" s="3970" t="s">
        <v>204</v>
      </c>
      <c r="C3" s="4003"/>
      <c r="D3" s="4003"/>
      <c r="E3" s="4003"/>
      <c r="F3" s="4003"/>
      <c r="G3" s="4003"/>
      <c r="H3" s="4003"/>
      <c r="I3" s="4003"/>
      <c r="J3" s="4003"/>
      <c r="K3" s="4003"/>
      <c r="L3" s="4003"/>
      <c r="M3" s="4250"/>
      <c r="N3" s="495"/>
    </row>
    <row r="4" spans="1:14" ht="18" customHeight="1">
      <c r="A4" s="4255"/>
      <c r="B4" s="4062" t="s">
        <v>85</v>
      </c>
      <c r="C4" s="4063"/>
      <c r="D4" s="4062" t="s">
        <v>287</v>
      </c>
      <c r="E4" s="4063"/>
      <c r="F4" s="4062" t="s">
        <v>83</v>
      </c>
      <c r="G4" s="4063"/>
      <c r="H4" s="4062" t="s">
        <v>84</v>
      </c>
      <c r="I4" s="4063"/>
      <c r="J4" s="4062" t="s">
        <v>87</v>
      </c>
      <c r="K4" s="4063"/>
      <c r="L4" s="4062" t="s">
        <v>281</v>
      </c>
      <c r="M4" s="4241"/>
      <c r="N4" s="495"/>
    </row>
    <row r="5" spans="1:14" s="149" customFormat="1" ht="30">
      <c r="A5" s="4256"/>
      <c r="B5" s="127" t="s">
        <v>206</v>
      </c>
      <c r="C5" s="147" t="s">
        <v>282</v>
      </c>
      <c r="D5" s="127" t="s">
        <v>206</v>
      </c>
      <c r="E5" s="147" t="s">
        <v>282</v>
      </c>
      <c r="F5" s="148" t="s">
        <v>206</v>
      </c>
      <c r="G5" s="128" t="s">
        <v>282</v>
      </c>
      <c r="H5" s="148" t="s">
        <v>206</v>
      </c>
      <c r="I5" s="128" t="s">
        <v>282</v>
      </c>
      <c r="J5" s="127" t="s">
        <v>206</v>
      </c>
      <c r="K5" s="128" t="s">
        <v>282</v>
      </c>
      <c r="L5" s="127" t="s">
        <v>206</v>
      </c>
      <c r="M5" s="129" t="s">
        <v>282</v>
      </c>
      <c r="N5" s="2405"/>
    </row>
    <row r="6" spans="1:14" s="152" customFormat="1" ht="14.5" thickBot="1">
      <c r="A6" s="3043" t="s">
        <v>209</v>
      </c>
      <c r="B6" s="3044">
        <v>95179</v>
      </c>
      <c r="C6" s="3045" t="s">
        <v>2025</v>
      </c>
      <c r="D6" s="3046">
        <v>163151</v>
      </c>
      <c r="E6" s="3047" t="s">
        <v>2149</v>
      </c>
      <c r="F6" s="2204">
        <v>66437</v>
      </c>
      <c r="G6" s="3048" t="s">
        <v>2150</v>
      </c>
      <c r="H6" s="2202">
        <v>111702</v>
      </c>
      <c r="I6" s="3049" t="s">
        <v>2151</v>
      </c>
      <c r="J6" s="2204">
        <v>72727</v>
      </c>
      <c r="K6" s="3048" t="s">
        <v>2152</v>
      </c>
      <c r="L6" s="2202">
        <v>333721</v>
      </c>
      <c r="M6" s="3048" t="s">
        <v>2124</v>
      </c>
      <c r="N6"/>
    </row>
    <row r="7" spans="1:14" s="152" customFormat="1">
      <c r="A7" s="3050" t="s">
        <v>211</v>
      </c>
      <c r="B7" s="3051">
        <v>7.0999999999999994E-2</v>
      </c>
      <c r="C7" s="3052" t="s">
        <v>2026</v>
      </c>
      <c r="D7" s="3053">
        <v>6.2E-2</v>
      </c>
      <c r="E7" s="3054" t="s">
        <v>2033</v>
      </c>
      <c r="F7" s="3055">
        <v>6.3E-2</v>
      </c>
      <c r="G7" s="3003" t="s">
        <v>2031</v>
      </c>
      <c r="H7" s="3051">
        <v>5.8000000000000003E-2</v>
      </c>
      <c r="I7" s="3052" t="s">
        <v>2028</v>
      </c>
      <c r="J7" s="3055">
        <v>6.7000000000000004E-2</v>
      </c>
      <c r="K7" s="3003" t="s">
        <v>2027</v>
      </c>
      <c r="L7" s="3051">
        <v>5.0999999999999997E-2</v>
      </c>
      <c r="M7" s="3003" t="s">
        <v>2089</v>
      </c>
      <c r="N7"/>
    </row>
    <row r="8" spans="1:14" s="152" customFormat="1">
      <c r="A8" s="3056" t="s">
        <v>212</v>
      </c>
      <c r="B8" s="2450">
        <v>5.5E-2</v>
      </c>
      <c r="C8" s="3057" t="s">
        <v>2029</v>
      </c>
      <c r="D8" s="3058">
        <v>5.5E-2</v>
      </c>
      <c r="E8" s="3059" t="s">
        <v>2033</v>
      </c>
      <c r="F8" s="2453">
        <v>5.1999999999999998E-2</v>
      </c>
      <c r="G8" s="3016" t="s">
        <v>2030</v>
      </c>
      <c r="H8" s="2450">
        <v>5.0999999999999997E-2</v>
      </c>
      <c r="I8" s="3057" t="s">
        <v>2033</v>
      </c>
      <c r="J8" s="2453">
        <v>5.0999999999999997E-2</v>
      </c>
      <c r="K8" s="3016" t="s">
        <v>2027</v>
      </c>
      <c r="L8" s="2450">
        <v>0.05</v>
      </c>
      <c r="M8" s="3016" t="s">
        <v>2089</v>
      </c>
      <c r="N8"/>
    </row>
    <row r="9" spans="1:14" s="152" customFormat="1">
      <c r="A9" s="3056" t="s">
        <v>213</v>
      </c>
      <c r="B9" s="2450">
        <v>0.45700000000000002</v>
      </c>
      <c r="C9" s="3057" t="s">
        <v>2036</v>
      </c>
      <c r="D9" s="3058">
        <v>0.41899999999999998</v>
      </c>
      <c r="E9" s="3059" t="s">
        <v>2026</v>
      </c>
      <c r="F9" s="2453">
        <v>0.42899999999999999</v>
      </c>
      <c r="G9" s="3016" t="s">
        <v>2058</v>
      </c>
      <c r="H9" s="2450">
        <v>0.45900000000000002</v>
      </c>
      <c r="I9" s="3057" t="s">
        <v>2036</v>
      </c>
      <c r="J9" s="2453">
        <v>0.40600000000000003</v>
      </c>
      <c r="K9" s="3016" t="s">
        <v>2060</v>
      </c>
      <c r="L9" s="2450">
        <v>0.40799999999999997</v>
      </c>
      <c r="M9" s="3016" t="s">
        <v>2088</v>
      </c>
      <c r="N9"/>
    </row>
    <row r="10" spans="1:14" s="152" customFormat="1">
      <c r="A10" s="3056" t="s">
        <v>214</v>
      </c>
      <c r="B10" s="2450">
        <v>0.24</v>
      </c>
      <c r="C10" s="3057" t="s">
        <v>2042</v>
      </c>
      <c r="D10" s="3058">
        <v>0.17699999999999999</v>
      </c>
      <c r="E10" s="3059" t="s">
        <v>2028</v>
      </c>
      <c r="F10" s="2453">
        <v>0.214</v>
      </c>
      <c r="G10" s="3016" t="s">
        <v>2044</v>
      </c>
      <c r="H10" s="2450">
        <v>0.214</v>
      </c>
      <c r="I10" s="3057" t="s">
        <v>2043</v>
      </c>
      <c r="J10" s="2453">
        <v>0.214</v>
      </c>
      <c r="K10" s="3016" t="s">
        <v>2036</v>
      </c>
      <c r="L10" s="2450">
        <v>0.2</v>
      </c>
      <c r="M10" s="3016" t="s">
        <v>2090</v>
      </c>
      <c r="N10"/>
    </row>
    <row r="11" spans="1:14" s="152" customFormat="1">
      <c r="A11" s="3056" t="s">
        <v>215</v>
      </c>
      <c r="B11" s="2450">
        <v>0.17699999999999999</v>
      </c>
      <c r="C11" s="3057" t="s">
        <v>2042</v>
      </c>
      <c r="D11" s="3058">
        <v>0.28599999999999998</v>
      </c>
      <c r="E11" s="3059" t="s">
        <v>2031</v>
      </c>
      <c r="F11" s="2453">
        <v>0.24199999999999999</v>
      </c>
      <c r="G11" s="3016" t="s">
        <v>2037</v>
      </c>
      <c r="H11" s="2450">
        <v>0.219</v>
      </c>
      <c r="I11" s="3057" t="s">
        <v>2042</v>
      </c>
      <c r="J11" s="2453">
        <v>0.26300000000000001</v>
      </c>
      <c r="K11" s="3016" t="s">
        <v>2058</v>
      </c>
      <c r="L11" s="2450">
        <v>0.29099999999999998</v>
      </c>
      <c r="M11" s="3016" t="s">
        <v>2033</v>
      </c>
      <c r="N11"/>
    </row>
    <row r="12" spans="1:14" s="152" customFormat="1">
      <c r="A12" s="326"/>
      <c r="B12" s="3060"/>
      <c r="C12" s="3057"/>
      <c r="D12" s="3061"/>
      <c r="E12" s="3059"/>
      <c r="F12" s="3062"/>
      <c r="G12" s="3016"/>
      <c r="H12" s="3063"/>
      <c r="I12" s="3057"/>
      <c r="J12" s="3064"/>
      <c r="K12" s="3016"/>
      <c r="L12" s="3060"/>
      <c r="M12" s="3016"/>
      <c r="N12"/>
    </row>
    <row r="13" spans="1:14" s="152" customFormat="1">
      <c r="A13" s="3065" t="s">
        <v>283</v>
      </c>
      <c r="B13" s="1746">
        <v>48657</v>
      </c>
      <c r="C13" s="3066" t="s">
        <v>2055</v>
      </c>
      <c r="D13" s="3067">
        <v>82675</v>
      </c>
      <c r="E13" s="3068" t="s">
        <v>2153</v>
      </c>
      <c r="F13" s="2077">
        <v>34289</v>
      </c>
      <c r="G13" s="3069" t="s">
        <v>2154</v>
      </c>
      <c r="H13" s="1746">
        <v>56024</v>
      </c>
      <c r="I13" s="3066" t="s">
        <v>2155</v>
      </c>
      <c r="J13" s="2077">
        <v>38087</v>
      </c>
      <c r="K13" s="3069" t="s">
        <v>2156</v>
      </c>
      <c r="L13" s="1746">
        <v>170395</v>
      </c>
      <c r="M13" s="3069" t="s">
        <v>2136</v>
      </c>
      <c r="N13"/>
    </row>
    <row r="14" spans="1:14" s="152" customFormat="1">
      <c r="A14" s="3056" t="s">
        <v>284</v>
      </c>
      <c r="B14" s="2450">
        <v>0.77300000000000002</v>
      </c>
      <c r="C14" s="3057" t="s">
        <v>2061</v>
      </c>
      <c r="D14" s="3058">
        <v>0.66500000000000004</v>
      </c>
      <c r="E14" s="3059" t="s">
        <v>2041</v>
      </c>
      <c r="F14" s="2453">
        <v>0.72299999999999998</v>
      </c>
      <c r="G14" s="3016" t="s">
        <v>2157</v>
      </c>
      <c r="H14" s="2450">
        <v>0.747</v>
      </c>
      <c r="I14" s="3057" t="s">
        <v>2058</v>
      </c>
      <c r="J14" s="2453">
        <v>0.68600000000000005</v>
      </c>
      <c r="K14" s="3016" t="s">
        <v>2157</v>
      </c>
      <c r="L14" s="2450">
        <v>0.67200000000000004</v>
      </c>
      <c r="M14" s="3016" t="s">
        <v>2026</v>
      </c>
      <c r="N14"/>
    </row>
    <row r="15" spans="1:14" s="152" customFormat="1">
      <c r="A15" s="3056" t="s">
        <v>285</v>
      </c>
      <c r="B15" s="2450">
        <v>0.14000000000000001</v>
      </c>
      <c r="C15" s="3057" t="s">
        <v>2062</v>
      </c>
      <c r="D15" s="3058">
        <v>0.26800000000000002</v>
      </c>
      <c r="E15" s="3059" t="s">
        <v>2041</v>
      </c>
      <c r="F15" s="2453">
        <v>0.21199999999999999</v>
      </c>
      <c r="G15" s="3016" t="s">
        <v>2158</v>
      </c>
      <c r="H15" s="2450">
        <v>0.191</v>
      </c>
      <c r="I15" s="3057" t="s">
        <v>2036</v>
      </c>
      <c r="J15" s="2453">
        <v>0.24099999999999999</v>
      </c>
      <c r="K15" s="3016" t="s">
        <v>2060</v>
      </c>
      <c r="L15" s="2450">
        <v>0.27</v>
      </c>
      <c r="M15" s="3016" t="s">
        <v>2026</v>
      </c>
      <c r="N15"/>
    </row>
    <row r="16" spans="1:14" s="152" customFormat="1">
      <c r="A16" s="326"/>
      <c r="B16" s="3060"/>
      <c r="C16" s="3057"/>
      <c r="D16" s="3061"/>
      <c r="E16" s="3059"/>
      <c r="F16" s="3062"/>
      <c r="G16" s="3016"/>
      <c r="H16" s="3063"/>
      <c r="I16" s="3057"/>
      <c r="J16" s="3064"/>
      <c r="K16" s="3016"/>
      <c r="L16" s="3060"/>
      <c r="M16" s="3016"/>
      <c r="N16"/>
    </row>
    <row r="17" spans="1:14" s="152" customFormat="1">
      <c r="A17" s="3065" t="s">
        <v>286</v>
      </c>
      <c r="B17" s="1746">
        <v>46522</v>
      </c>
      <c r="C17" s="3066" t="s">
        <v>2073</v>
      </c>
      <c r="D17" s="3067">
        <v>80476</v>
      </c>
      <c r="E17" s="3068" t="s">
        <v>2159</v>
      </c>
      <c r="F17" s="2077">
        <v>32148</v>
      </c>
      <c r="G17" s="3069" t="s">
        <v>2160</v>
      </c>
      <c r="H17" s="1746">
        <v>55678</v>
      </c>
      <c r="I17" s="3066" t="s">
        <v>2161</v>
      </c>
      <c r="J17" s="2077">
        <v>34640</v>
      </c>
      <c r="K17" s="3069" t="s">
        <v>2162</v>
      </c>
      <c r="L17" s="1746">
        <v>163326</v>
      </c>
      <c r="M17" s="3069" t="s">
        <v>2147</v>
      </c>
      <c r="N17"/>
    </row>
    <row r="18" spans="1:14" s="152" customFormat="1">
      <c r="A18" s="3056" t="s">
        <v>284</v>
      </c>
      <c r="B18" s="2450">
        <v>0.73099999999999998</v>
      </c>
      <c r="C18" s="3057" t="s">
        <v>2056</v>
      </c>
      <c r="D18" s="3058">
        <v>0.63800000000000001</v>
      </c>
      <c r="E18" s="3059" t="s">
        <v>2062</v>
      </c>
      <c r="F18" s="2453">
        <v>0.66500000000000004</v>
      </c>
      <c r="G18" s="3016" t="s">
        <v>2163</v>
      </c>
      <c r="H18" s="2450">
        <v>0.70099999999999996</v>
      </c>
      <c r="I18" s="3057" t="s">
        <v>2059</v>
      </c>
      <c r="J18" s="2453">
        <v>0.65200000000000002</v>
      </c>
      <c r="K18" s="3016" t="s">
        <v>2164</v>
      </c>
      <c r="L18" s="2450">
        <v>0.64200000000000002</v>
      </c>
      <c r="M18" s="3016" t="s">
        <v>2091</v>
      </c>
      <c r="N18"/>
    </row>
    <row r="19" spans="1:14" s="152" customFormat="1">
      <c r="A19" s="3056" t="s">
        <v>285</v>
      </c>
      <c r="B19" s="2450">
        <v>0.215</v>
      </c>
      <c r="C19" s="3057" t="s">
        <v>2040</v>
      </c>
      <c r="D19" s="3058">
        <v>0.30499999999999999</v>
      </c>
      <c r="E19" s="3059" t="s">
        <v>2044</v>
      </c>
      <c r="F19" s="2453">
        <v>0.27500000000000002</v>
      </c>
      <c r="G19" s="3016" t="s">
        <v>2157</v>
      </c>
      <c r="H19" s="2450">
        <v>0.246</v>
      </c>
      <c r="I19" s="3057" t="s">
        <v>2058</v>
      </c>
      <c r="J19" s="2453">
        <v>0.28699999999999998</v>
      </c>
      <c r="K19" s="3016" t="s">
        <v>2165</v>
      </c>
      <c r="L19" s="2450">
        <v>0.313</v>
      </c>
      <c r="M19" s="3016" t="s">
        <v>2027</v>
      </c>
      <c r="N19"/>
    </row>
    <row r="20" spans="1:14">
      <c r="A20" s="4251" t="s">
        <v>289</v>
      </c>
      <c r="B20" s="4252"/>
      <c r="C20" s="4252"/>
      <c r="D20" s="4252"/>
      <c r="E20" s="4252"/>
      <c r="F20" s="4252"/>
      <c r="G20" s="4252"/>
      <c r="H20" s="4252"/>
      <c r="I20" s="4252"/>
      <c r="J20" s="4252"/>
      <c r="K20" s="4252"/>
      <c r="L20" s="4252"/>
      <c r="M20" s="4253"/>
    </row>
    <row r="21" spans="1:14" ht="29.5" customHeight="1">
      <c r="A21" s="4243" t="s">
        <v>1561</v>
      </c>
      <c r="B21" s="4244"/>
      <c r="C21" s="4244"/>
      <c r="D21" s="4244"/>
      <c r="E21" s="4244"/>
      <c r="F21" s="4244"/>
      <c r="G21" s="4244"/>
      <c r="H21" s="4244"/>
      <c r="I21" s="4244"/>
      <c r="J21" s="4244"/>
      <c r="K21" s="4244"/>
      <c r="L21" s="4244"/>
      <c r="M21" s="4245"/>
    </row>
    <row r="22" spans="1:14">
      <c r="A22" s="2966"/>
      <c r="B22" s="14"/>
      <c r="C22" s="14"/>
      <c r="D22" s="14"/>
      <c r="E22" s="14"/>
      <c r="F22" s="14"/>
      <c r="G22" s="14"/>
      <c r="H22" s="14"/>
      <c r="I22" s="14"/>
      <c r="J22" s="14"/>
      <c r="K22" s="14"/>
      <c r="L22" s="14"/>
      <c r="M22" s="14"/>
    </row>
    <row r="23" spans="1:14">
      <c r="A23" s="4242" t="s">
        <v>2166</v>
      </c>
      <c r="B23" s="4242"/>
      <c r="C23" s="4242"/>
      <c r="D23" s="4242"/>
      <c r="E23" s="4242"/>
      <c r="F23" s="4242"/>
      <c r="G23" s="4242"/>
      <c r="H23" s="4242"/>
      <c r="I23" s="4242"/>
      <c r="J23" s="4242"/>
      <c r="K23" s="4242"/>
      <c r="L23" s="4242"/>
      <c r="M23" s="4242"/>
    </row>
    <row r="26" spans="1:14">
      <c r="A26" s="4246" t="s">
        <v>2167</v>
      </c>
      <c r="B26" s="4246"/>
      <c r="C26" s="4246"/>
      <c r="D26" s="4246"/>
      <c r="E26" s="4246"/>
      <c r="F26" s="4246"/>
      <c r="G26" s="4246"/>
      <c r="H26" s="4246"/>
      <c r="I26" s="4246"/>
      <c r="J26" s="4246"/>
      <c r="K26" s="4246"/>
      <c r="L26" s="4246"/>
      <c r="M26" s="4246"/>
    </row>
    <row r="27" spans="1:14">
      <c r="A27" s="146"/>
      <c r="B27" s="14"/>
      <c r="C27" s="14"/>
      <c r="D27" s="14"/>
      <c r="E27" s="14"/>
      <c r="F27" s="14"/>
      <c r="G27" s="14"/>
      <c r="H27" s="14"/>
      <c r="I27" s="14"/>
      <c r="J27" s="14"/>
      <c r="K27" s="14"/>
      <c r="L27" s="14"/>
      <c r="M27" s="14"/>
    </row>
    <row r="28" spans="1:14" ht="18" customHeight="1">
      <c r="A28" s="4247" t="s">
        <v>2</v>
      </c>
      <c r="B28" s="3970" t="s">
        <v>204</v>
      </c>
      <c r="C28" s="4003"/>
      <c r="D28" s="4003"/>
      <c r="E28" s="4003"/>
      <c r="F28" s="4003"/>
      <c r="G28" s="4003"/>
      <c r="H28" s="4003"/>
      <c r="I28" s="4003"/>
      <c r="J28" s="4003"/>
      <c r="K28" s="4003"/>
      <c r="L28" s="4003"/>
      <c r="M28" s="4250"/>
    </row>
    <row r="29" spans="1:14" ht="18" customHeight="1">
      <c r="A29" s="4248"/>
      <c r="B29" s="4062" t="s">
        <v>85</v>
      </c>
      <c r="C29" s="4063"/>
      <c r="D29" s="4062" t="s">
        <v>287</v>
      </c>
      <c r="E29" s="4063"/>
      <c r="F29" s="4062" t="s">
        <v>83</v>
      </c>
      <c r="G29" s="4063"/>
      <c r="H29" s="4062" t="s">
        <v>84</v>
      </c>
      <c r="I29" s="4063"/>
      <c r="J29" s="4062" t="s">
        <v>87</v>
      </c>
      <c r="K29" s="4063"/>
      <c r="L29" s="4062" t="s">
        <v>281</v>
      </c>
      <c r="M29" s="4241"/>
    </row>
    <row r="30" spans="1:14" s="149" customFormat="1" ht="23">
      <c r="A30" s="4249"/>
      <c r="B30" s="127" t="s">
        <v>206</v>
      </c>
      <c r="C30" s="147" t="s">
        <v>282</v>
      </c>
      <c r="D30" s="127" t="s">
        <v>206</v>
      </c>
      <c r="E30" s="147" t="s">
        <v>282</v>
      </c>
      <c r="F30" s="148" t="s">
        <v>206</v>
      </c>
      <c r="G30" s="128" t="s">
        <v>282</v>
      </c>
      <c r="H30" s="148" t="s">
        <v>206</v>
      </c>
      <c r="I30" s="128" t="s">
        <v>282</v>
      </c>
      <c r="J30" s="127" t="s">
        <v>206</v>
      </c>
      <c r="K30" s="128" t="s">
        <v>282</v>
      </c>
      <c r="L30" s="127" t="s">
        <v>206</v>
      </c>
      <c r="M30" s="129" t="s">
        <v>282</v>
      </c>
    </row>
    <row r="31" spans="1:14" s="152" customFormat="1" ht="13.5" thickBot="1">
      <c r="A31" s="323" t="s">
        <v>209</v>
      </c>
      <c r="B31" s="272">
        <v>163273</v>
      </c>
      <c r="C31" s="324">
        <v>6800</v>
      </c>
      <c r="D31" s="272">
        <v>383100</v>
      </c>
      <c r="E31" s="324">
        <v>6231</v>
      </c>
      <c r="F31" s="272">
        <v>123732</v>
      </c>
      <c r="G31" s="324">
        <v>6090</v>
      </c>
      <c r="H31" s="272">
        <v>232945</v>
      </c>
      <c r="I31" s="324">
        <v>9943</v>
      </c>
      <c r="J31" s="272">
        <v>217657</v>
      </c>
      <c r="K31" s="324">
        <v>8143</v>
      </c>
      <c r="L31" s="272">
        <v>996668</v>
      </c>
      <c r="M31" s="3070">
        <v>1193</v>
      </c>
    </row>
    <row r="32" spans="1:14" s="152" customFormat="1" ht="13">
      <c r="A32" s="325" t="s">
        <v>211</v>
      </c>
      <c r="B32" s="3071">
        <v>6.2</v>
      </c>
      <c r="C32" s="3072">
        <v>1</v>
      </c>
      <c r="D32" s="3071">
        <v>3.6</v>
      </c>
      <c r="E32" s="3072">
        <v>0.5</v>
      </c>
      <c r="F32" s="3071">
        <v>8.4</v>
      </c>
      <c r="G32" s="3072">
        <v>1.4</v>
      </c>
      <c r="H32" s="3071">
        <v>12.3</v>
      </c>
      <c r="I32" s="3072">
        <v>1.4</v>
      </c>
      <c r="J32" s="3071">
        <v>3.7</v>
      </c>
      <c r="K32" s="3072">
        <v>0.7</v>
      </c>
      <c r="L32" s="3071">
        <v>7.6</v>
      </c>
      <c r="M32" s="3073">
        <v>0.5</v>
      </c>
    </row>
    <row r="33" spans="1:13" s="152" customFormat="1" ht="13">
      <c r="A33" s="326" t="s">
        <v>212</v>
      </c>
      <c r="B33" s="3074">
        <v>44.6</v>
      </c>
      <c r="C33" s="327">
        <v>2.6</v>
      </c>
      <c r="D33" s="3074">
        <v>24.7</v>
      </c>
      <c r="E33" s="327">
        <v>1.4</v>
      </c>
      <c r="F33" s="3074">
        <v>26.7</v>
      </c>
      <c r="G33" s="327">
        <v>2.1</v>
      </c>
      <c r="H33" s="3074">
        <v>30.3</v>
      </c>
      <c r="I33" s="327">
        <v>1.7</v>
      </c>
      <c r="J33" s="3074">
        <v>23.3</v>
      </c>
      <c r="K33" s="327">
        <v>1.7</v>
      </c>
      <c r="L33" s="3074">
        <v>27.4</v>
      </c>
      <c r="M33" s="328">
        <v>0.8</v>
      </c>
    </row>
    <row r="34" spans="1:13" s="152" customFormat="1" ht="13">
      <c r="A34" s="326" t="s">
        <v>213</v>
      </c>
      <c r="B34" s="3074">
        <v>31</v>
      </c>
      <c r="C34" s="327">
        <v>2</v>
      </c>
      <c r="D34" s="3074">
        <v>32.299999999999997</v>
      </c>
      <c r="E34" s="327">
        <v>1.4</v>
      </c>
      <c r="F34" s="3074">
        <v>27.3</v>
      </c>
      <c r="G34" s="327">
        <v>1.8</v>
      </c>
      <c r="H34" s="3074">
        <v>35.1</v>
      </c>
      <c r="I34" s="327">
        <v>1.7</v>
      </c>
      <c r="J34" s="3074">
        <v>30</v>
      </c>
      <c r="K34" s="327">
        <v>1.6</v>
      </c>
      <c r="L34" s="3074">
        <v>31.3</v>
      </c>
      <c r="M34" s="328">
        <v>0.8</v>
      </c>
    </row>
    <row r="35" spans="1:13" s="152" customFormat="1" ht="13">
      <c r="A35" s="326" t="s">
        <v>214</v>
      </c>
      <c r="B35" s="3074">
        <v>13.2</v>
      </c>
      <c r="C35" s="327">
        <v>1.3</v>
      </c>
      <c r="D35" s="3074">
        <v>23.1</v>
      </c>
      <c r="E35" s="327">
        <v>1</v>
      </c>
      <c r="F35" s="3074">
        <v>25</v>
      </c>
      <c r="G35" s="327">
        <v>1.8</v>
      </c>
      <c r="H35" s="3074">
        <v>17.899999999999999</v>
      </c>
      <c r="I35" s="327">
        <v>1.4</v>
      </c>
      <c r="J35" s="3074">
        <v>30.4</v>
      </c>
      <c r="K35" s="327">
        <v>1.6</v>
      </c>
      <c r="L35" s="3074">
        <v>22.1</v>
      </c>
      <c r="M35" s="328">
        <v>0.6</v>
      </c>
    </row>
    <row r="36" spans="1:13" s="152" customFormat="1" ht="13">
      <c r="A36" s="326" t="s">
        <v>215</v>
      </c>
      <c r="B36" s="3074">
        <v>5</v>
      </c>
      <c r="C36" s="327">
        <v>0.8</v>
      </c>
      <c r="D36" s="3074">
        <v>16.3</v>
      </c>
      <c r="E36" s="327">
        <v>0.9</v>
      </c>
      <c r="F36" s="3074">
        <v>12.6</v>
      </c>
      <c r="G36" s="327">
        <v>1.6</v>
      </c>
      <c r="H36" s="3074">
        <v>4.3</v>
      </c>
      <c r="I36" s="327">
        <v>0.8</v>
      </c>
      <c r="J36" s="3074">
        <v>12.6</v>
      </c>
      <c r="K36" s="327">
        <v>1.2</v>
      </c>
      <c r="L36" s="3074">
        <v>11.6</v>
      </c>
      <c r="M36" s="328">
        <v>0.5</v>
      </c>
    </row>
    <row r="37" spans="1:13" s="152" customFormat="1" ht="13">
      <c r="A37" s="329"/>
      <c r="B37" s="3074"/>
      <c r="C37" s="327"/>
      <c r="D37" s="3074"/>
      <c r="E37" s="327"/>
      <c r="F37" s="3074"/>
      <c r="G37" s="327"/>
      <c r="H37" s="3074"/>
      <c r="I37" s="327"/>
      <c r="J37" s="3074"/>
      <c r="K37" s="327"/>
      <c r="L37" s="3074"/>
      <c r="M37" s="328"/>
    </row>
    <row r="38" spans="1:13" s="152" customFormat="1" ht="13">
      <c r="A38" s="330" t="s">
        <v>283</v>
      </c>
      <c r="B38" s="3075">
        <v>93.8</v>
      </c>
      <c r="C38" s="3076">
        <v>1</v>
      </c>
      <c r="D38" s="3075">
        <v>96.4</v>
      </c>
      <c r="E38" s="3076">
        <v>0.5</v>
      </c>
      <c r="F38" s="3075">
        <v>91.6</v>
      </c>
      <c r="G38" s="3076">
        <v>1.4</v>
      </c>
      <c r="H38" s="3075">
        <v>87.7</v>
      </c>
      <c r="I38" s="3076">
        <v>1.4</v>
      </c>
      <c r="J38" s="3075">
        <v>96.3</v>
      </c>
      <c r="K38" s="3076">
        <v>0.7</v>
      </c>
      <c r="L38" s="3075">
        <v>92.4</v>
      </c>
      <c r="M38" s="3077">
        <v>0.5</v>
      </c>
    </row>
    <row r="39" spans="1:13" s="152" customFormat="1" ht="13">
      <c r="A39" s="326" t="s">
        <v>284</v>
      </c>
      <c r="B39" s="3074">
        <v>94.3</v>
      </c>
      <c r="C39" s="327">
        <v>1.3</v>
      </c>
      <c r="D39" s="3074">
        <v>96.6</v>
      </c>
      <c r="E39" s="327">
        <v>0.6</v>
      </c>
      <c r="F39" s="3074">
        <v>91.6</v>
      </c>
      <c r="G39" s="327">
        <v>1.7</v>
      </c>
      <c r="H39" s="3074">
        <v>89</v>
      </c>
      <c r="I39" s="327">
        <v>1.5</v>
      </c>
      <c r="J39" s="3074">
        <v>96.9</v>
      </c>
      <c r="K39" s="327">
        <v>0.9</v>
      </c>
      <c r="L39" s="3074">
        <v>93.3</v>
      </c>
      <c r="M39" s="328">
        <v>0.5</v>
      </c>
    </row>
    <row r="40" spans="1:13" s="152" customFormat="1" ht="13">
      <c r="A40" s="326" t="s">
        <v>285</v>
      </c>
      <c r="B40" s="3074">
        <v>93.3</v>
      </c>
      <c r="C40" s="327">
        <v>1.3</v>
      </c>
      <c r="D40" s="3074">
        <v>96.2</v>
      </c>
      <c r="E40" s="327">
        <v>0.9</v>
      </c>
      <c r="F40" s="3074">
        <v>91.6</v>
      </c>
      <c r="G40" s="327">
        <v>1.7</v>
      </c>
      <c r="H40" s="3074">
        <v>86.5</v>
      </c>
      <c r="I40" s="327">
        <v>2</v>
      </c>
      <c r="J40" s="3074">
        <v>95.8</v>
      </c>
      <c r="K40" s="327">
        <v>1</v>
      </c>
      <c r="L40" s="3074">
        <v>91.5</v>
      </c>
      <c r="M40" s="328">
        <v>0.8</v>
      </c>
    </row>
    <row r="41" spans="1:13" s="152" customFormat="1" ht="13">
      <c r="A41" s="329"/>
      <c r="B41" s="3074"/>
      <c r="C41" s="327"/>
      <c r="D41" s="3074"/>
      <c r="E41" s="327"/>
      <c r="F41" s="3074"/>
      <c r="G41" s="327"/>
      <c r="H41" s="3074"/>
      <c r="I41" s="327"/>
      <c r="J41" s="3074"/>
      <c r="K41" s="327"/>
      <c r="L41" s="3074"/>
      <c r="M41" s="328"/>
    </row>
    <row r="42" spans="1:13" s="152" customFormat="1" ht="13">
      <c r="A42" s="330" t="s">
        <v>286</v>
      </c>
      <c r="B42" s="3075">
        <v>18.3</v>
      </c>
      <c r="C42" s="3076">
        <v>1.6</v>
      </c>
      <c r="D42" s="3075">
        <v>39.4</v>
      </c>
      <c r="E42" s="3076">
        <v>1.3</v>
      </c>
      <c r="F42" s="3075">
        <v>37.6</v>
      </c>
      <c r="G42" s="3076">
        <v>2.2000000000000002</v>
      </c>
      <c r="H42" s="3075">
        <v>22.2</v>
      </c>
      <c r="I42" s="3076">
        <v>1.4</v>
      </c>
      <c r="J42" s="3075">
        <v>43</v>
      </c>
      <c r="K42" s="3076">
        <v>2</v>
      </c>
      <c r="L42" s="3075">
        <v>33.6</v>
      </c>
      <c r="M42" s="3077">
        <v>0.8</v>
      </c>
    </row>
    <row r="43" spans="1:13" s="152" customFormat="1" ht="13">
      <c r="A43" s="326" t="s">
        <v>284</v>
      </c>
      <c r="B43" s="3074">
        <v>15.6</v>
      </c>
      <c r="C43" s="327">
        <v>2.1</v>
      </c>
      <c r="D43" s="3074">
        <v>37.200000000000003</v>
      </c>
      <c r="E43" s="327">
        <v>2</v>
      </c>
      <c r="F43" s="3074">
        <v>31.7</v>
      </c>
      <c r="G43" s="327">
        <v>3</v>
      </c>
      <c r="H43" s="3074">
        <v>18.7</v>
      </c>
      <c r="I43" s="327">
        <v>2.1</v>
      </c>
      <c r="J43" s="3074">
        <v>40</v>
      </c>
      <c r="K43" s="327">
        <v>2.2999999999999998</v>
      </c>
      <c r="L43" s="3074">
        <v>31.1</v>
      </c>
      <c r="M43" s="328">
        <v>1.1000000000000001</v>
      </c>
    </row>
    <row r="44" spans="1:13" s="152" customFormat="1" ht="13">
      <c r="A44" s="326" t="s">
        <v>285</v>
      </c>
      <c r="B44" s="3074">
        <v>21.1</v>
      </c>
      <c r="C44" s="327">
        <v>2.4</v>
      </c>
      <c r="D44" s="3074">
        <v>41.9</v>
      </c>
      <c r="E44" s="327">
        <v>1.6</v>
      </c>
      <c r="F44" s="3074">
        <v>42.7</v>
      </c>
      <c r="G44" s="327">
        <v>2.9</v>
      </c>
      <c r="H44" s="3074">
        <v>25.3</v>
      </c>
      <c r="I44" s="327">
        <v>2</v>
      </c>
      <c r="J44" s="3074">
        <v>45.7</v>
      </c>
      <c r="K44" s="327">
        <v>2.5</v>
      </c>
      <c r="L44" s="3074">
        <v>36.1</v>
      </c>
      <c r="M44" s="328">
        <v>1</v>
      </c>
    </row>
    <row r="45" spans="1:13">
      <c r="A45" s="4251" t="s">
        <v>289</v>
      </c>
      <c r="B45" s="4252"/>
      <c r="C45" s="4252"/>
      <c r="D45" s="4252"/>
      <c r="E45" s="4252"/>
      <c r="F45" s="4252"/>
      <c r="G45" s="4252"/>
      <c r="H45" s="4252"/>
      <c r="I45" s="4252"/>
      <c r="J45" s="4252"/>
      <c r="K45" s="4252"/>
      <c r="L45" s="4252"/>
      <c r="M45" s="4253"/>
    </row>
    <row r="46" spans="1:13" ht="36" customHeight="1">
      <c r="A46" s="4243" t="s">
        <v>1561</v>
      </c>
      <c r="B46" s="4244"/>
      <c r="C46" s="4244"/>
      <c r="D46" s="4244"/>
      <c r="E46" s="4244"/>
      <c r="F46" s="4244"/>
      <c r="G46" s="4244"/>
      <c r="H46" s="4244"/>
      <c r="I46" s="4244"/>
      <c r="J46" s="4244"/>
      <c r="K46" s="4244"/>
      <c r="L46" s="4244"/>
      <c r="M46" s="4245"/>
    </row>
    <row r="47" spans="1:13">
      <c r="A47" s="2966"/>
      <c r="B47" s="14"/>
      <c r="C47" s="14"/>
      <c r="D47" s="14"/>
      <c r="E47" s="14"/>
      <c r="F47" s="14"/>
      <c r="G47" s="14"/>
      <c r="H47" s="14"/>
      <c r="I47" s="14"/>
      <c r="J47" s="14"/>
      <c r="K47" s="14"/>
      <c r="L47" s="14"/>
      <c r="M47" s="14"/>
    </row>
    <row r="48" spans="1:13">
      <c r="A48" s="4242" t="s">
        <v>1589</v>
      </c>
      <c r="B48" s="4242"/>
      <c r="C48" s="4242"/>
      <c r="D48" s="4242"/>
      <c r="E48" s="4242"/>
      <c r="F48" s="4242"/>
      <c r="G48" s="4242"/>
      <c r="H48" s="4242"/>
      <c r="I48" s="4242"/>
      <c r="J48" s="4242"/>
      <c r="K48" s="4242"/>
      <c r="L48" s="4242"/>
      <c r="M48" s="4242"/>
    </row>
    <row r="51" spans="1:13">
      <c r="A51" s="4246" t="s">
        <v>1560</v>
      </c>
      <c r="B51" s="4246"/>
      <c r="C51" s="4246"/>
      <c r="D51" s="4246"/>
      <c r="E51" s="4246"/>
      <c r="F51" s="4246"/>
      <c r="G51" s="4246"/>
      <c r="H51" s="4246"/>
      <c r="I51" s="4246"/>
      <c r="J51" s="4246"/>
      <c r="K51" s="4246"/>
      <c r="L51" s="4246"/>
      <c r="M51" s="4246"/>
    </row>
    <row r="52" spans="1:13">
      <c r="A52" s="146"/>
      <c r="B52" s="14"/>
      <c r="C52" s="14"/>
      <c r="D52" s="14"/>
      <c r="E52" s="14"/>
      <c r="F52" s="14"/>
      <c r="G52" s="14"/>
      <c r="H52" s="14"/>
      <c r="I52" s="14"/>
      <c r="J52" s="14"/>
      <c r="K52" s="14"/>
      <c r="L52" s="14"/>
      <c r="M52" s="14"/>
    </row>
    <row r="53" spans="1:13" ht="18" customHeight="1">
      <c r="A53" s="4247" t="s">
        <v>203</v>
      </c>
      <c r="B53" s="3970" t="s">
        <v>204</v>
      </c>
      <c r="C53" s="4003"/>
      <c r="D53" s="4003"/>
      <c r="E53" s="4003"/>
      <c r="F53" s="4003"/>
      <c r="G53" s="4003"/>
      <c r="H53" s="4003"/>
      <c r="I53" s="4003"/>
      <c r="J53" s="4003"/>
      <c r="K53" s="4003"/>
      <c r="L53" s="4003"/>
      <c r="M53" s="4250"/>
    </row>
    <row r="54" spans="1:13" ht="18" customHeight="1">
      <c r="A54" s="4248"/>
      <c r="B54" s="4062" t="s">
        <v>85</v>
      </c>
      <c r="C54" s="4063"/>
      <c r="D54" s="4062" t="s">
        <v>287</v>
      </c>
      <c r="E54" s="4063"/>
      <c r="F54" s="4062" t="s">
        <v>83</v>
      </c>
      <c r="G54" s="4063"/>
      <c r="H54" s="4062" t="s">
        <v>84</v>
      </c>
      <c r="I54" s="4063"/>
      <c r="J54" s="4062" t="s">
        <v>87</v>
      </c>
      <c r="K54" s="4063"/>
      <c r="L54" s="4062" t="s">
        <v>281</v>
      </c>
      <c r="M54" s="4241"/>
    </row>
    <row r="55" spans="1:13" s="149" customFormat="1" ht="23">
      <c r="A55" s="4249"/>
      <c r="B55" s="127" t="s">
        <v>206</v>
      </c>
      <c r="C55" s="147" t="s">
        <v>282</v>
      </c>
      <c r="D55" s="127" t="s">
        <v>206</v>
      </c>
      <c r="E55" s="147" t="s">
        <v>282</v>
      </c>
      <c r="F55" s="148" t="s">
        <v>206</v>
      </c>
      <c r="G55" s="128" t="s">
        <v>282</v>
      </c>
      <c r="H55" s="148" t="s">
        <v>206</v>
      </c>
      <c r="I55" s="128" t="s">
        <v>282</v>
      </c>
      <c r="J55" s="127" t="s">
        <v>206</v>
      </c>
      <c r="K55" s="128" t="s">
        <v>282</v>
      </c>
      <c r="L55" s="127" t="s">
        <v>206</v>
      </c>
      <c r="M55" s="129" t="s">
        <v>282</v>
      </c>
    </row>
    <row r="56" spans="1:13" s="152" customFormat="1" ht="13.5" thickBot="1">
      <c r="A56" s="3078" t="s">
        <v>209</v>
      </c>
      <c r="B56" s="150">
        <v>97945</v>
      </c>
      <c r="C56" s="3079">
        <v>5428</v>
      </c>
      <c r="D56" s="150">
        <v>154161</v>
      </c>
      <c r="E56" s="3080">
        <v>6692</v>
      </c>
      <c r="F56" s="150">
        <v>63821</v>
      </c>
      <c r="G56" s="151">
        <v>5165</v>
      </c>
      <c r="H56" s="150">
        <v>102809</v>
      </c>
      <c r="I56" s="3080">
        <v>4882</v>
      </c>
      <c r="J56" s="150">
        <v>75464</v>
      </c>
      <c r="K56" s="151">
        <v>5486</v>
      </c>
      <c r="L56" s="3081">
        <v>325091</v>
      </c>
      <c r="M56" s="3081">
        <v>6646</v>
      </c>
    </row>
    <row r="57" spans="1:13" s="152" customFormat="1" ht="13">
      <c r="A57" s="153" t="s">
        <v>211</v>
      </c>
      <c r="B57" s="3082">
        <v>7.8</v>
      </c>
      <c r="C57" s="3083">
        <v>1.3</v>
      </c>
      <c r="D57" s="3082">
        <v>8</v>
      </c>
      <c r="E57" s="3084">
        <v>1.2</v>
      </c>
      <c r="F57" s="3082">
        <v>8.1</v>
      </c>
      <c r="G57" s="3085">
        <v>1.6</v>
      </c>
      <c r="H57" s="3082">
        <v>6.6</v>
      </c>
      <c r="I57" s="3084">
        <v>1.2</v>
      </c>
      <c r="J57" s="3082">
        <v>7.2</v>
      </c>
      <c r="K57" s="3085">
        <v>1.4</v>
      </c>
      <c r="L57" s="3086">
        <v>6.9</v>
      </c>
      <c r="M57" s="3086">
        <v>0.7</v>
      </c>
    </row>
    <row r="58" spans="1:13" s="152" customFormat="1" ht="13">
      <c r="A58" s="154" t="s">
        <v>212</v>
      </c>
      <c r="B58" s="155">
        <v>5</v>
      </c>
      <c r="C58" s="156">
        <v>0.8</v>
      </c>
      <c r="D58" s="155">
        <v>4.5</v>
      </c>
      <c r="E58" s="157">
        <v>0.8</v>
      </c>
      <c r="F58" s="155">
        <v>5.0999999999999996</v>
      </c>
      <c r="G58" s="158">
        <v>1.3</v>
      </c>
      <c r="H58" s="155">
        <v>5.0999999999999996</v>
      </c>
      <c r="I58" s="157">
        <v>1</v>
      </c>
      <c r="J58" s="155">
        <v>5.7</v>
      </c>
      <c r="K58" s="158">
        <v>1.3</v>
      </c>
      <c r="L58" s="159">
        <v>4.4000000000000004</v>
      </c>
      <c r="M58" s="159">
        <v>0.5</v>
      </c>
    </row>
    <row r="59" spans="1:13" s="152" customFormat="1" ht="13">
      <c r="A59" s="154" t="s">
        <v>213</v>
      </c>
      <c r="B59" s="155">
        <v>48.7</v>
      </c>
      <c r="C59" s="156">
        <v>2.2000000000000002</v>
      </c>
      <c r="D59" s="155">
        <v>43.9</v>
      </c>
      <c r="E59" s="157">
        <v>2</v>
      </c>
      <c r="F59" s="155">
        <v>44.9</v>
      </c>
      <c r="G59" s="158">
        <v>3.5</v>
      </c>
      <c r="H59" s="155">
        <v>43.7</v>
      </c>
      <c r="I59" s="157">
        <v>2.4</v>
      </c>
      <c r="J59" s="155">
        <v>42.8</v>
      </c>
      <c r="K59" s="158">
        <v>2.5</v>
      </c>
      <c r="L59" s="159">
        <v>41.5</v>
      </c>
      <c r="M59" s="159">
        <v>1.1000000000000001</v>
      </c>
    </row>
    <row r="60" spans="1:13" s="152" customFormat="1" ht="13">
      <c r="A60" s="154" t="s">
        <v>214</v>
      </c>
      <c r="B60" s="155">
        <v>20.9</v>
      </c>
      <c r="C60" s="156">
        <v>1.6</v>
      </c>
      <c r="D60" s="155">
        <v>18</v>
      </c>
      <c r="E60" s="157">
        <v>1.3</v>
      </c>
      <c r="F60" s="155">
        <v>21.6</v>
      </c>
      <c r="G60" s="158">
        <v>2.6</v>
      </c>
      <c r="H60" s="155">
        <v>22</v>
      </c>
      <c r="I60" s="157">
        <v>2</v>
      </c>
      <c r="J60" s="155">
        <v>19.5</v>
      </c>
      <c r="K60" s="158">
        <v>1.9</v>
      </c>
      <c r="L60" s="159">
        <v>18.8</v>
      </c>
      <c r="M60" s="159">
        <v>0.8</v>
      </c>
    </row>
    <row r="61" spans="1:13" s="152" customFormat="1" ht="13">
      <c r="A61" s="154" t="s">
        <v>215</v>
      </c>
      <c r="B61" s="160">
        <v>17.7</v>
      </c>
      <c r="C61" s="161">
        <v>2.4</v>
      </c>
      <c r="D61" s="160">
        <v>25.6</v>
      </c>
      <c r="E61" s="162">
        <v>1.8</v>
      </c>
      <c r="F61" s="160">
        <v>20.3</v>
      </c>
      <c r="G61" s="163">
        <v>2.9</v>
      </c>
      <c r="H61" s="160">
        <v>22.7</v>
      </c>
      <c r="I61" s="162">
        <v>2.2000000000000002</v>
      </c>
      <c r="J61" s="160">
        <v>24.8</v>
      </c>
      <c r="K61" s="163">
        <v>2.2999999999999998</v>
      </c>
      <c r="L61" s="164">
        <v>28.4</v>
      </c>
      <c r="M61" s="164">
        <v>1.1000000000000001</v>
      </c>
    </row>
    <row r="62" spans="1:13" s="152" customFormat="1" ht="13">
      <c r="A62" s="694"/>
      <c r="B62" s="160"/>
      <c r="C62" s="161"/>
      <c r="D62" s="160"/>
      <c r="E62" s="162"/>
      <c r="F62" s="160"/>
      <c r="G62" s="163"/>
      <c r="H62" s="160"/>
      <c r="I62" s="162"/>
      <c r="J62" s="160"/>
      <c r="K62" s="163"/>
      <c r="L62" s="164"/>
      <c r="M62" s="164"/>
    </row>
    <row r="63" spans="1:13" s="152" customFormat="1" ht="13">
      <c r="A63" s="165" t="s">
        <v>283</v>
      </c>
      <c r="B63" s="166">
        <v>48234</v>
      </c>
      <c r="C63" s="167">
        <v>3123</v>
      </c>
      <c r="D63" s="166">
        <v>77830</v>
      </c>
      <c r="E63" s="168">
        <v>4044</v>
      </c>
      <c r="F63" s="166">
        <v>30074</v>
      </c>
      <c r="G63" s="169">
        <v>2810</v>
      </c>
      <c r="H63" s="166">
        <v>50565</v>
      </c>
      <c r="I63" s="168">
        <v>3160</v>
      </c>
      <c r="J63" s="166">
        <v>37494</v>
      </c>
      <c r="K63" s="169">
        <v>3182</v>
      </c>
      <c r="L63" s="170">
        <v>163763</v>
      </c>
      <c r="M63" s="170">
        <v>4576</v>
      </c>
    </row>
    <row r="64" spans="1:13" s="152" customFormat="1" ht="13">
      <c r="A64" s="154" t="s">
        <v>284</v>
      </c>
      <c r="B64" s="155">
        <v>76.7</v>
      </c>
      <c r="C64" s="156">
        <v>3.2</v>
      </c>
      <c r="D64" s="155">
        <v>67.599999999999994</v>
      </c>
      <c r="E64" s="157">
        <v>2.4</v>
      </c>
      <c r="F64" s="155">
        <v>74.400000000000006</v>
      </c>
      <c r="G64" s="158">
        <v>4.0999999999999996</v>
      </c>
      <c r="H64" s="155">
        <v>70.900000000000006</v>
      </c>
      <c r="I64" s="157">
        <v>3.5</v>
      </c>
      <c r="J64" s="155">
        <v>68.900000000000006</v>
      </c>
      <c r="K64" s="158">
        <v>3.5</v>
      </c>
      <c r="L64" s="159">
        <v>66.599999999999994</v>
      </c>
      <c r="M64" s="159">
        <v>1.6</v>
      </c>
    </row>
    <row r="65" spans="1:13" s="152" customFormat="1" ht="13">
      <c r="A65" s="154" t="s">
        <v>285</v>
      </c>
      <c r="B65" s="155">
        <v>15.7</v>
      </c>
      <c r="C65" s="156">
        <v>2.5</v>
      </c>
      <c r="D65" s="155">
        <v>24.5</v>
      </c>
      <c r="E65" s="157">
        <v>2.4</v>
      </c>
      <c r="F65" s="155">
        <v>18.100000000000001</v>
      </c>
      <c r="G65" s="158">
        <v>3.7</v>
      </c>
      <c r="H65" s="155">
        <v>22.1</v>
      </c>
      <c r="I65" s="157">
        <v>3.1</v>
      </c>
      <c r="J65" s="155">
        <v>23.4</v>
      </c>
      <c r="K65" s="158">
        <v>3</v>
      </c>
      <c r="L65" s="159">
        <v>26.4</v>
      </c>
      <c r="M65" s="159">
        <v>1.5</v>
      </c>
    </row>
    <row r="66" spans="1:13" s="152" customFormat="1" ht="13">
      <c r="A66" s="694"/>
      <c r="B66" s="160"/>
      <c r="C66" s="161"/>
      <c r="D66" s="160"/>
      <c r="E66" s="162"/>
      <c r="F66" s="160"/>
      <c r="G66" s="163"/>
      <c r="H66" s="160"/>
      <c r="I66" s="162"/>
      <c r="J66" s="160"/>
      <c r="K66" s="163"/>
      <c r="L66" s="164"/>
      <c r="M66" s="164"/>
    </row>
    <row r="67" spans="1:13" s="152" customFormat="1" ht="13">
      <c r="A67" s="165" t="s">
        <v>286</v>
      </c>
      <c r="B67" s="166">
        <v>49711</v>
      </c>
      <c r="C67" s="167">
        <v>3543</v>
      </c>
      <c r="D67" s="166">
        <v>76331</v>
      </c>
      <c r="E67" s="168">
        <v>4265</v>
      </c>
      <c r="F67" s="166">
        <v>33747</v>
      </c>
      <c r="G67" s="169">
        <v>3628</v>
      </c>
      <c r="H67" s="166">
        <v>52244</v>
      </c>
      <c r="I67" s="168">
        <v>3136</v>
      </c>
      <c r="J67" s="166">
        <v>37970</v>
      </c>
      <c r="K67" s="169">
        <v>3215</v>
      </c>
      <c r="L67" s="170">
        <v>161328</v>
      </c>
      <c r="M67" s="170">
        <v>3464</v>
      </c>
    </row>
    <row r="68" spans="1:13" s="152" customFormat="1" ht="13">
      <c r="A68" s="154" t="s">
        <v>284</v>
      </c>
      <c r="B68" s="155">
        <v>72.5</v>
      </c>
      <c r="C68" s="156">
        <v>3.4</v>
      </c>
      <c r="D68" s="155">
        <v>65.2</v>
      </c>
      <c r="E68" s="157">
        <v>2.6</v>
      </c>
      <c r="F68" s="155">
        <v>69.2</v>
      </c>
      <c r="G68" s="158">
        <v>4.2</v>
      </c>
      <c r="H68" s="155">
        <v>70.599999999999994</v>
      </c>
      <c r="I68" s="157">
        <v>3.2</v>
      </c>
      <c r="J68" s="155">
        <v>67.099999999999994</v>
      </c>
      <c r="K68" s="158">
        <v>3.5</v>
      </c>
      <c r="L68" s="159">
        <v>62.7</v>
      </c>
      <c r="M68" s="159">
        <v>1.5</v>
      </c>
    </row>
    <row r="69" spans="1:13" s="152" customFormat="1" ht="13">
      <c r="A69" s="171" t="s">
        <v>285</v>
      </c>
      <c r="B69" s="3087">
        <v>19.600000000000001</v>
      </c>
      <c r="C69" s="3088">
        <v>3.3</v>
      </c>
      <c r="D69" s="3087">
        <v>26.7</v>
      </c>
      <c r="E69" s="3089">
        <v>2.2000000000000002</v>
      </c>
      <c r="F69" s="3087">
        <v>22.3</v>
      </c>
      <c r="G69" s="3090">
        <v>3.5</v>
      </c>
      <c r="H69" s="3087">
        <v>23.3</v>
      </c>
      <c r="I69" s="3089">
        <v>2.6</v>
      </c>
      <c r="J69" s="3087">
        <v>26.2</v>
      </c>
      <c r="K69" s="3090">
        <v>3.6</v>
      </c>
      <c r="L69" s="3091">
        <v>30.4</v>
      </c>
      <c r="M69" s="3091">
        <v>1.5</v>
      </c>
    </row>
    <row r="70" spans="1:13">
      <c r="A70" s="4251" t="s">
        <v>289</v>
      </c>
      <c r="B70" s="4252"/>
      <c r="C70" s="4252"/>
      <c r="D70" s="4252"/>
      <c r="E70" s="4252"/>
      <c r="F70" s="4252"/>
      <c r="G70" s="4252"/>
      <c r="H70" s="4252"/>
      <c r="I70" s="4252"/>
      <c r="J70" s="4252"/>
      <c r="K70" s="4252"/>
      <c r="L70" s="4252"/>
      <c r="M70" s="4253"/>
    </row>
    <row r="71" spans="1:13" ht="36" customHeight="1">
      <c r="A71" s="4243" t="s">
        <v>1561</v>
      </c>
      <c r="B71" s="4244"/>
      <c r="C71" s="4244"/>
      <c r="D71" s="4244"/>
      <c r="E71" s="4244"/>
      <c r="F71" s="4244"/>
      <c r="G71" s="4244"/>
      <c r="H71" s="4244"/>
      <c r="I71" s="4244"/>
      <c r="J71" s="4244"/>
      <c r="K71" s="4244"/>
      <c r="L71" s="4244"/>
      <c r="M71" s="4245"/>
    </row>
    <row r="72" spans="1:13">
      <c r="A72" s="2966"/>
      <c r="B72" s="14"/>
      <c r="C72" s="14"/>
      <c r="D72" s="14"/>
      <c r="E72" s="14"/>
      <c r="F72" s="14"/>
      <c r="G72" s="14"/>
      <c r="H72" s="14"/>
      <c r="I72" s="14"/>
      <c r="J72" s="14"/>
      <c r="K72" s="14"/>
      <c r="L72" s="14"/>
      <c r="M72" s="14"/>
    </row>
    <row r="73" spans="1:13">
      <c r="A73" s="4242" t="s">
        <v>1562</v>
      </c>
      <c r="B73" s="4242"/>
      <c r="C73" s="4242"/>
      <c r="D73" s="4242"/>
      <c r="E73" s="4242"/>
      <c r="F73" s="4242"/>
      <c r="G73" s="4242"/>
      <c r="H73" s="4242"/>
      <c r="I73" s="4242"/>
      <c r="J73" s="4242"/>
      <c r="K73" s="4242"/>
      <c r="L73" s="4242"/>
      <c r="M73" s="4242"/>
    </row>
    <row r="76" spans="1:13">
      <c r="A76" s="4246" t="s">
        <v>1230</v>
      </c>
      <c r="B76" s="4246"/>
      <c r="C76" s="4246"/>
      <c r="D76" s="4246"/>
      <c r="E76" s="4246"/>
      <c r="F76" s="4246"/>
      <c r="G76" s="4246"/>
      <c r="H76" s="4246"/>
      <c r="I76" s="4246"/>
      <c r="J76" s="4246"/>
      <c r="K76" s="4246"/>
      <c r="L76" s="4246"/>
      <c r="M76" s="4246"/>
    </row>
    <row r="77" spans="1:13">
      <c r="A77" s="146"/>
      <c r="B77" s="14"/>
      <c r="C77" s="14"/>
      <c r="D77" s="14"/>
      <c r="E77" s="14"/>
      <c r="F77" s="14"/>
      <c r="G77" s="14"/>
      <c r="H77" s="14"/>
      <c r="I77" s="14"/>
      <c r="J77" s="14"/>
      <c r="K77" s="14"/>
      <c r="L77" s="14"/>
      <c r="M77" s="14"/>
    </row>
    <row r="78" spans="1:13" ht="18" customHeight="1">
      <c r="A78" s="4247" t="s">
        <v>203</v>
      </c>
      <c r="B78" s="3970" t="s">
        <v>204</v>
      </c>
      <c r="C78" s="4003"/>
      <c r="D78" s="4003"/>
      <c r="E78" s="4003"/>
      <c r="F78" s="4003"/>
      <c r="G78" s="4003"/>
      <c r="H78" s="4003"/>
      <c r="I78" s="4003"/>
      <c r="J78" s="4003"/>
      <c r="K78" s="4003"/>
      <c r="L78" s="4003"/>
      <c r="M78" s="4250"/>
    </row>
    <row r="79" spans="1:13" ht="18" customHeight="1">
      <c r="A79" s="4248"/>
      <c r="B79" s="4062" t="s">
        <v>85</v>
      </c>
      <c r="C79" s="4063"/>
      <c r="D79" s="4062" t="s">
        <v>287</v>
      </c>
      <c r="E79" s="4063"/>
      <c r="F79" s="4062" t="s">
        <v>83</v>
      </c>
      <c r="G79" s="4063"/>
      <c r="H79" s="4062" t="s">
        <v>84</v>
      </c>
      <c r="I79" s="4063"/>
      <c r="J79" s="4062" t="s">
        <v>87</v>
      </c>
      <c r="K79" s="4063"/>
      <c r="L79" s="4062" t="s">
        <v>281</v>
      </c>
      <c r="M79" s="4241"/>
    </row>
    <row r="80" spans="1:13" s="149" customFormat="1" ht="23">
      <c r="A80" s="4249"/>
      <c r="B80" s="127" t="s">
        <v>206</v>
      </c>
      <c r="C80" s="147" t="s">
        <v>282</v>
      </c>
      <c r="D80" s="127" t="s">
        <v>206</v>
      </c>
      <c r="E80" s="147" t="s">
        <v>282</v>
      </c>
      <c r="F80" s="148" t="s">
        <v>206</v>
      </c>
      <c r="G80" s="128" t="s">
        <v>282</v>
      </c>
      <c r="H80" s="148" t="s">
        <v>206</v>
      </c>
      <c r="I80" s="128" t="s">
        <v>282</v>
      </c>
      <c r="J80" s="127" t="s">
        <v>206</v>
      </c>
      <c r="K80" s="128" t="s">
        <v>282</v>
      </c>
      <c r="L80" s="127" t="s">
        <v>206</v>
      </c>
      <c r="M80" s="129" t="s">
        <v>282</v>
      </c>
    </row>
    <row r="81" spans="1:13" s="173" customFormat="1" ht="13.5" thickBot="1">
      <c r="A81" s="3078" t="s">
        <v>209</v>
      </c>
      <c r="B81" s="172">
        <v>93662</v>
      </c>
      <c r="C81" s="3092" t="s">
        <v>2168</v>
      </c>
      <c r="D81" s="172">
        <v>156295</v>
      </c>
      <c r="E81" s="3092" t="s">
        <v>2169</v>
      </c>
      <c r="F81" s="172">
        <v>55834</v>
      </c>
      <c r="G81" s="3092" t="s">
        <v>2170</v>
      </c>
      <c r="H81" s="172">
        <v>101169</v>
      </c>
      <c r="I81" s="3092" t="s">
        <v>2171</v>
      </c>
      <c r="J81" s="172">
        <v>69798</v>
      </c>
      <c r="K81" s="3092" t="s">
        <v>2172</v>
      </c>
      <c r="L81" s="172">
        <v>324608</v>
      </c>
      <c r="M81" s="3093" t="s">
        <v>2173</v>
      </c>
    </row>
    <row r="82" spans="1:13" s="173" customFormat="1" ht="13">
      <c r="A82" s="153" t="s">
        <v>211</v>
      </c>
      <c r="B82" s="133">
        <v>7.9000000000000001E-2</v>
      </c>
      <c r="C82" s="134" t="s">
        <v>2174</v>
      </c>
      <c r="D82" s="133">
        <v>9.0999999999999998E-2</v>
      </c>
      <c r="E82" s="134" t="s">
        <v>2175</v>
      </c>
      <c r="F82" s="133">
        <v>8.5999999999999993E-2</v>
      </c>
      <c r="G82" s="134" t="s">
        <v>2176</v>
      </c>
      <c r="H82" s="133">
        <v>7.0000000000000007E-2</v>
      </c>
      <c r="I82" s="134" t="s">
        <v>2177</v>
      </c>
      <c r="J82" s="133">
        <v>7.1999999999999995E-2</v>
      </c>
      <c r="K82" s="134" t="s">
        <v>2176</v>
      </c>
      <c r="L82" s="133">
        <v>7.1999999999999995E-2</v>
      </c>
      <c r="M82" s="174" t="s">
        <v>2178</v>
      </c>
    </row>
    <row r="83" spans="1:13" s="173" customFormat="1" ht="13">
      <c r="A83" s="154" t="s">
        <v>212</v>
      </c>
      <c r="B83" s="136">
        <v>5.3999999999999999E-2</v>
      </c>
      <c r="C83" s="137" t="s">
        <v>2179</v>
      </c>
      <c r="D83" s="136">
        <v>6.3E-2</v>
      </c>
      <c r="E83" s="137" t="s">
        <v>2180</v>
      </c>
      <c r="F83" s="136">
        <v>5.8000000000000003E-2</v>
      </c>
      <c r="G83" s="137" t="s">
        <v>2176</v>
      </c>
      <c r="H83" s="136">
        <v>5.5E-2</v>
      </c>
      <c r="I83" s="137" t="s">
        <v>2175</v>
      </c>
      <c r="J83" s="136">
        <v>5.3999999999999999E-2</v>
      </c>
      <c r="K83" s="137" t="s">
        <v>2177</v>
      </c>
      <c r="L83" s="136">
        <v>5.1999999999999998E-2</v>
      </c>
      <c r="M83" s="38" t="s">
        <v>2181</v>
      </c>
    </row>
    <row r="84" spans="1:13" s="173" customFormat="1" ht="13">
      <c r="A84" s="154" t="s">
        <v>213</v>
      </c>
      <c r="B84" s="136">
        <v>0.49</v>
      </c>
      <c r="C84" s="137" t="s">
        <v>2182</v>
      </c>
      <c r="D84" s="136">
        <v>0.41199999999999998</v>
      </c>
      <c r="E84" s="137" t="s">
        <v>2174</v>
      </c>
      <c r="F84" s="136">
        <v>0.42699999999999999</v>
      </c>
      <c r="G84" s="137" t="s">
        <v>2183</v>
      </c>
      <c r="H84" s="136">
        <v>0.432</v>
      </c>
      <c r="I84" s="137" t="s">
        <v>2184</v>
      </c>
      <c r="J84" s="136">
        <v>0.40300000000000002</v>
      </c>
      <c r="K84" s="137" t="s">
        <v>2184</v>
      </c>
      <c r="L84" s="136">
        <v>0.40100000000000002</v>
      </c>
      <c r="M84" s="38" t="s">
        <v>2179</v>
      </c>
    </row>
    <row r="85" spans="1:13" s="173" customFormat="1" ht="13">
      <c r="A85" s="154" t="s">
        <v>214</v>
      </c>
      <c r="B85" s="136">
        <v>0.21099999999999999</v>
      </c>
      <c r="C85" s="137" t="s">
        <v>2185</v>
      </c>
      <c r="D85" s="136">
        <v>0.159</v>
      </c>
      <c r="E85" s="137" t="s">
        <v>2177</v>
      </c>
      <c r="F85" s="136">
        <v>0.19900000000000001</v>
      </c>
      <c r="G85" s="137" t="s">
        <v>2182</v>
      </c>
      <c r="H85" s="136">
        <v>0.20699999999999999</v>
      </c>
      <c r="I85" s="137" t="s">
        <v>2174</v>
      </c>
      <c r="J85" s="136">
        <v>0.20699999999999999</v>
      </c>
      <c r="K85" s="137" t="s">
        <v>2176</v>
      </c>
      <c r="L85" s="136">
        <v>0.19</v>
      </c>
      <c r="M85" s="38" t="s">
        <v>2186</v>
      </c>
    </row>
    <row r="86" spans="1:13" s="173" customFormat="1" ht="13">
      <c r="A86" s="154" t="s">
        <v>215</v>
      </c>
      <c r="B86" s="136">
        <v>0.16600000000000001</v>
      </c>
      <c r="C86" s="137" t="s">
        <v>2187</v>
      </c>
      <c r="D86" s="136">
        <v>0.27500000000000002</v>
      </c>
      <c r="E86" s="137" t="s">
        <v>2185</v>
      </c>
      <c r="F86" s="136">
        <v>0.23</v>
      </c>
      <c r="G86" s="137" t="s">
        <v>2188</v>
      </c>
      <c r="H86" s="136">
        <v>0.23599999999999999</v>
      </c>
      <c r="I86" s="137" t="s">
        <v>2189</v>
      </c>
      <c r="J86" s="136">
        <v>0.26300000000000001</v>
      </c>
      <c r="K86" s="137" t="s">
        <v>2188</v>
      </c>
      <c r="L86" s="136">
        <v>0.28499999999999998</v>
      </c>
      <c r="M86" s="38" t="s">
        <v>2179</v>
      </c>
    </row>
    <row r="87" spans="1:13" s="173" customFormat="1" ht="13">
      <c r="A87" s="694"/>
      <c r="B87" s="139"/>
      <c r="C87" s="74"/>
      <c r="D87" s="139"/>
      <c r="E87" s="74"/>
      <c r="F87" s="139"/>
      <c r="G87" s="74"/>
      <c r="H87" s="139"/>
      <c r="I87" s="74"/>
      <c r="J87" s="139"/>
      <c r="K87" s="74"/>
      <c r="L87" s="139"/>
      <c r="M87" s="38"/>
    </row>
    <row r="88" spans="1:13" s="173" customFormat="1" ht="13">
      <c r="A88" s="165" t="s">
        <v>283</v>
      </c>
      <c r="B88" s="124">
        <v>47057</v>
      </c>
      <c r="C88" s="96" t="s">
        <v>2190</v>
      </c>
      <c r="D88" s="124">
        <v>79517</v>
      </c>
      <c r="E88" s="96" t="s">
        <v>2191</v>
      </c>
      <c r="F88" s="124">
        <v>28603</v>
      </c>
      <c r="G88" s="96" t="s">
        <v>2192</v>
      </c>
      <c r="H88" s="124">
        <v>50596</v>
      </c>
      <c r="I88" s="96" t="s">
        <v>2193</v>
      </c>
      <c r="J88" s="124">
        <v>35397</v>
      </c>
      <c r="K88" s="96" t="s">
        <v>2194</v>
      </c>
      <c r="L88" s="124">
        <v>164674</v>
      </c>
      <c r="M88" s="71" t="s">
        <v>2195</v>
      </c>
    </row>
    <row r="89" spans="1:13" s="173" customFormat="1" ht="13">
      <c r="A89" s="154" t="s">
        <v>284</v>
      </c>
      <c r="B89" s="136">
        <v>0.78100000000000003</v>
      </c>
      <c r="C89" s="137" t="s">
        <v>2196</v>
      </c>
      <c r="D89" s="136">
        <v>0.629</v>
      </c>
      <c r="E89" s="137" t="s">
        <v>2197</v>
      </c>
      <c r="F89" s="136">
        <v>0.68200000000000005</v>
      </c>
      <c r="G89" s="137" t="s">
        <v>2198</v>
      </c>
      <c r="H89" s="136">
        <v>0.71299999999999997</v>
      </c>
      <c r="I89" s="137" t="s">
        <v>2199</v>
      </c>
      <c r="J89" s="136">
        <v>0.66900000000000004</v>
      </c>
      <c r="K89" s="137" t="s">
        <v>2200</v>
      </c>
      <c r="L89" s="136">
        <v>0.65</v>
      </c>
      <c r="M89" s="38" t="s">
        <v>2175</v>
      </c>
    </row>
    <row r="90" spans="1:13" s="173" customFormat="1" ht="13">
      <c r="A90" s="154" t="s">
        <v>285</v>
      </c>
      <c r="B90" s="136">
        <v>0.13400000000000001</v>
      </c>
      <c r="C90" s="137" t="s">
        <v>2188</v>
      </c>
      <c r="D90" s="136">
        <v>0.27900000000000003</v>
      </c>
      <c r="E90" s="137" t="s">
        <v>2184</v>
      </c>
      <c r="F90" s="136">
        <v>0.22800000000000001</v>
      </c>
      <c r="G90" s="137" t="s">
        <v>2201</v>
      </c>
      <c r="H90" s="136">
        <v>0.20899999999999999</v>
      </c>
      <c r="I90" s="137" t="s">
        <v>2184</v>
      </c>
      <c r="J90" s="136">
        <v>0.248</v>
      </c>
      <c r="K90" s="137" t="s">
        <v>2202</v>
      </c>
      <c r="L90" s="136">
        <v>0.27500000000000002</v>
      </c>
      <c r="M90" s="38" t="s">
        <v>2176</v>
      </c>
    </row>
    <row r="91" spans="1:13" s="173" customFormat="1" ht="13">
      <c r="A91" s="694"/>
      <c r="B91" s="141"/>
      <c r="C91" s="74"/>
      <c r="D91" s="141"/>
      <c r="E91" s="74"/>
      <c r="F91" s="141"/>
      <c r="G91" s="74"/>
      <c r="H91" s="141"/>
      <c r="I91" s="74"/>
      <c r="J91" s="141"/>
      <c r="K91" s="74"/>
      <c r="L91" s="141"/>
      <c r="M91" s="38"/>
    </row>
    <row r="92" spans="1:13" s="173" customFormat="1" ht="13">
      <c r="A92" s="165" t="s">
        <v>286</v>
      </c>
      <c r="B92" s="124">
        <v>46605</v>
      </c>
      <c r="C92" s="96" t="s">
        <v>2203</v>
      </c>
      <c r="D92" s="124">
        <v>76778</v>
      </c>
      <c r="E92" s="96" t="s">
        <v>2204</v>
      </c>
      <c r="F92" s="124">
        <v>27231</v>
      </c>
      <c r="G92" s="96" t="s">
        <v>2205</v>
      </c>
      <c r="H92" s="124">
        <v>50573</v>
      </c>
      <c r="I92" s="96" t="s">
        <v>2206</v>
      </c>
      <c r="J92" s="124">
        <v>34401</v>
      </c>
      <c r="K92" s="96" t="s">
        <v>2207</v>
      </c>
      <c r="L92" s="124">
        <v>159934</v>
      </c>
      <c r="M92" s="71" t="s">
        <v>2208</v>
      </c>
    </row>
    <row r="93" spans="1:13" s="173" customFormat="1" ht="13">
      <c r="A93" s="154" t="s">
        <v>284</v>
      </c>
      <c r="B93" s="136">
        <v>0.72799999999999998</v>
      </c>
      <c r="C93" s="137" t="s">
        <v>2209</v>
      </c>
      <c r="D93" s="136">
        <v>0.64</v>
      </c>
      <c r="E93" s="137" t="s">
        <v>2210</v>
      </c>
      <c r="F93" s="136">
        <v>0.68600000000000005</v>
      </c>
      <c r="G93" s="137" t="s">
        <v>2211</v>
      </c>
      <c r="H93" s="136">
        <v>0.67600000000000005</v>
      </c>
      <c r="I93" s="137" t="s">
        <v>2209</v>
      </c>
      <c r="J93" s="136">
        <v>0.66100000000000003</v>
      </c>
      <c r="K93" s="137" t="s">
        <v>2196</v>
      </c>
      <c r="L93" s="136">
        <v>0.63600000000000001</v>
      </c>
      <c r="M93" s="38" t="s">
        <v>2212</v>
      </c>
    </row>
    <row r="94" spans="1:13" s="173" customFormat="1" ht="13">
      <c r="A94" s="171" t="s">
        <v>285</v>
      </c>
      <c r="B94" s="175">
        <v>0.19900000000000001</v>
      </c>
      <c r="C94" s="176" t="s">
        <v>2199</v>
      </c>
      <c r="D94" s="175">
        <v>0.27</v>
      </c>
      <c r="E94" s="176" t="s">
        <v>2210</v>
      </c>
      <c r="F94" s="175">
        <v>0.23300000000000001</v>
      </c>
      <c r="G94" s="176" t="s">
        <v>2213</v>
      </c>
      <c r="H94" s="175">
        <v>0.26300000000000001</v>
      </c>
      <c r="I94" s="176" t="s">
        <v>2199</v>
      </c>
      <c r="J94" s="175">
        <v>0.27800000000000002</v>
      </c>
      <c r="K94" s="176" t="s">
        <v>2214</v>
      </c>
      <c r="L94" s="175">
        <v>0.29499999999999998</v>
      </c>
      <c r="M94" s="177" t="s">
        <v>2176</v>
      </c>
    </row>
    <row r="95" spans="1:13">
      <c r="A95" s="4251" t="s">
        <v>289</v>
      </c>
      <c r="B95" s="4252"/>
      <c r="C95" s="4252"/>
      <c r="D95" s="4252"/>
      <c r="E95" s="4252"/>
      <c r="F95" s="4252"/>
      <c r="G95" s="4252"/>
      <c r="H95" s="4252"/>
      <c r="I95" s="4252"/>
      <c r="J95" s="4252"/>
      <c r="K95" s="4252"/>
      <c r="L95" s="4252"/>
      <c r="M95" s="4253"/>
    </row>
    <row r="96" spans="1:13" ht="36.5" customHeight="1">
      <c r="A96" s="4243" t="s">
        <v>1561</v>
      </c>
      <c r="B96" s="4244"/>
      <c r="C96" s="4244"/>
      <c r="D96" s="4244"/>
      <c r="E96" s="4244"/>
      <c r="F96" s="4244"/>
      <c r="G96" s="4244"/>
      <c r="H96" s="4244"/>
      <c r="I96" s="4244"/>
      <c r="J96" s="4244"/>
      <c r="K96" s="4244"/>
      <c r="L96" s="4244"/>
      <c r="M96" s="4245"/>
    </row>
    <row r="97" spans="1:13">
      <c r="A97" s="2966"/>
      <c r="B97" s="14"/>
      <c r="C97" s="14"/>
      <c r="D97" s="14"/>
      <c r="E97" s="14"/>
      <c r="F97" s="14"/>
      <c r="G97" s="14"/>
      <c r="H97" s="14"/>
      <c r="I97" s="14"/>
      <c r="J97" s="14"/>
      <c r="K97" s="14"/>
      <c r="L97" s="14"/>
      <c r="M97" s="14"/>
    </row>
    <row r="98" spans="1:13">
      <c r="A98" s="4242" t="s">
        <v>948</v>
      </c>
      <c r="B98" s="4242"/>
      <c r="C98" s="4242"/>
      <c r="D98" s="4242"/>
      <c r="E98" s="4242"/>
      <c r="F98" s="4242"/>
      <c r="G98" s="4242"/>
      <c r="H98" s="4242"/>
      <c r="I98" s="4242"/>
      <c r="J98" s="4242"/>
      <c r="K98" s="4242"/>
      <c r="L98" s="4242"/>
      <c r="M98" s="4242"/>
    </row>
    <row r="99" spans="1:13">
      <c r="A99" s="2967"/>
      <c r="B99" s="6"/>
      <c r="C99" s="6"/>
      <c r="D99" s="6"/>
      <c r="E99" s="6"/>
      <c r="F99" s="6"/>
      <c r="G99" s="6"/>
      <c r="H99" s="6"/>
      <c r="I99" s="6"/>
      <c r="J99" s="6"/>
      <c r="K99" s="6"/>
      <c r="L99" s="6"/>
      <c r="M99" s="6"/>
    </row>
    <row r="100" spans="1:13">
      <c r="A100" s="2967"/>
      <c r="B100" s="6"/>
      <c r="C100" s="6"/>
      <c r="D100" s="6"/>
      <c r="E100" s="6"/>
      <c r="F100" s="6"/>
      <c r="G100" s="6"/>
      <c r="H100" s="6"/>
      <c r="I100" s="6"/>
      <c r="J100" s="6"/>
      <c r="K100" s="6"/>
      <c r="L100" s="6"/>
      <c r="M100" s="6"/>
    </row>
    <row r="101" spans="1:13">
      <c r="A101" s="4246" t="s">
        <v>1231</v>
      </c>
      <c r="B101" s="4246"/>
      <c r="C101" s="4246"/>
      <c r="D101" s="4246"/>
      <c r="E101" s="4246"/>
      <c r="F101" s="4246"/>
      <c r="G101" s="4246"/>
      <c r="H101" s="4246"/>
      <c r="I101" s="4246"/>
      <c r="J101" s="4246"/>
      <c r="K101" s="4246"/>
      <c r="L101" s="4246"/>
      <c r="M101" s="4246"/>
    </row>
    <row r="102" spans="1:13">
      <c r="A102" s="146"/>
      <c r="B102" s="14"/>
      <c r="C102" s="14"/>
      <c r="D102" s="14"/>
      <c r="E102" s="14"/>
      <c r="F102" s="14"/>
      <c r="G102" s="14"/>
      <c r="H102" s="14"/>
      <c r="I102" s="14"/>
      <c r="J102" s="14"/>
      <c r="K102" s="14"/>
      <c r="L102" s="14"/>
      <c r="M102" s="14"/>
    </row>
    <row r="103" spans="1:13">
      <c r="A103" s="4257" t="s">
        <v>2</v>
      </c>
      <c r="B103" s="3975" t="s">
        <v>204</v>
      </c>
      <c r="C103" s="3975"/>
      <c r="D103" s="3975"/>
      <c r="E103" s="3975"/>
      <c r="F103" s="3975"/>
      <c r="G103" s="3975"/>
      <c r="H103" s="3975"/>
      <c r="I103" s="3975"/>
      <c r="J103" s="3975"/>
      <c r="K103" s="3975"/>
      <c r="L103" s="3975"/>
      <c r="M103" s="3976"/>
    </row>
    <row r="104" spans="1:13">
      <c r="A104" s="4258"/>
      <c r="B104" s="4260" t="s">
        <v>85</v>
      </c>
      <c r="C104" s="4260"/>
      <c r="D104" s="4260" t="s">
        <v>287</v>
      </c>
      <c r="E104" s="4260"/>
      <c r="F104" s="4260" t="s">
        <v>83</v>
      </c>
      <c r="G104" s="4260"/>
      <c r="H104" s="4260" t="s">
        <v>84</v>
      </c>
      <c r="I104" s="4260"/>
      <c r="J104" s="4260" t="s">
        <v>87</v>
      </c>
      <c r="K104" s="4260"/>
      <c r="L104" s="4260" t="s">
        <v>288</v>
      </c>
      <c r="M104" s="4160"/>
    </row>
    <row r="105" spans="1:13" s="178" customFormat="1" ht="26">
      <c r="A105" s="4259"/>
      <c r="B105" s="697" t="s">
        <v>206</v>
      </c>
      <c r="C105" s="697" t="s">
        <v>282</v>
      </c>
      <c r="D105" s="697" t="s">
        <v>206</v>
      </c>
      <c r="E105" s="697" t="s">
        <v>282</v>
      </c>
      <c r="F105" s="697" t="s">
        <v>206</v>
      </c>
      <c r="G105" s="697" t="s">
        <v>282</v>
      </c>
      <c r="H105" s="697" t="s">
        <v>206</v>
      </c>
      <c r="I105" s="697" t="s">
        <v>282</v>
      </c>
      <c r="J105" s="697" t="s">
        <v>206</v>
      </c>
      <c r="K105" s="697" t="s">
        <v>282</v>
      </c>
      <c r="L105" s="697" t="s">
        <v>206</v>
      </c>
      <c r="M105" s="698" t="s">
        <v>282</v>
      </c>
    </row>
    <row r="106" spans="1:13">
      <c r="A106" s="3094" t="s">
        <v>209</v>
      </c>
      <c r="B106" s="179">
        <v>92689</v>
      </c>
      <c r="C106" s="180" t="s">
        <v>2215</v>
      </c>
      <c r="D106" s="181">
        <v>157114</v>
      </c>
      <c r="E106" s="182" t="s">
        <v>2216</v>
      </c>
      <c r="F106" s="181">
        <v>62814</v>
      </c>
      <c r="G106" s="182" t="s">
        <v>2217</v>
      </c>
      <c r="H106" s="181">
        <v>106580</v>
      </c>
      <c r="I106" s="182" t="s">
        <v>2218</v>
      </c>
      <c r="J106" s="181">
        <v>75017</v>
      </c>
      <c r="K106" s="182" t="s">
        <v>2219</v>
      </c>
      <c r="L106" s="183">
        <v>331540</v>
      </c>
      <c r="M106" s="183" t="s">
        <v>2220</v>
      </c>
    </row>
    <row r="107" spans="1:13">
      <c r="A107" s="3095" t="s">
        <v>211</v>
      </c>
      <c r="B107" s="184">
        <v>8.8999999999999996E-2</v>
      </c>
      <c r="C107" s="180" t="s">
        <v>2175</v>
      </c>
      <c r="D107" s="185">
        <v>8.7999999999999995E-2</v>
      </c>
      <c r="E107" s="182" t="s">
        <v>2179</v>
      </c>
      <c r="F107" s="185">
        <v>0.106</v>
      </c>
      <c r="G107" s="182" t="s">
        <v>2221</v>
      </c>
      <c r="H107" s="185">
        <v>7.0000000000000007E-2</v>
      </c>
      <c r="I107" s="182" t="s">
        <v>2175</v>
      </c>
      <c r="J107" s="185">
        <v>0.104</v>
      </c>
      <c r="K107" s="182" t="s">
        <v>2176</v>
      </c>
      <c r="L107" s="186">
        <v>7.0999999999999994E-2</v>
      </c>
      <c r="M107" s="183" t="s">
        <v>2181</v>
      </c>
    </row>
    <row r="108" spans="1:13">
      <c r="A108" s="3095" t="s">
        <v>212</v>
      </c>
      <c r="B108" s="184">
        <v>5.8999999999999997E-2</v>
      </c>
      <c r="C108" s="180" t="s">
        <v>2176</v>
      </c>
      <c r="D108" s="185">
        <v>5.8000000000000003E-2</v>
      </c>
      <c r="E108" s="182" t="s">
        <v>2222</v>
      </c>
      <c r="F108" s="185">
        <v>5.5E-2</v>
      </c>
      <c r="G108" s="182" t="s">
        <v>2179</v>
      </c>
      <c r="H108" s="185">
        <v>4.8000000000000001E-2</v>
      </c>
      <c r="I108" s="182" t="s">
        <v>2179</v>
      </c>
      <c r="J108" s="185">
        <v>5.1999999999999998E-2</v>
      </c>
      <c r="K108" s="182" t="s">
        <v>2175</v>
      </c>
      <c r="L108" s="186">
        <v>4.9000000000000002E-2</v>
      </c>
      <c r="M108" s="183" t="s">
        <v>2186</v>
      </c>
    </row>
    <row r="109" spans="1:13">
      <c r="A109" s="3095" t="s">
        <v>213</v>
      </c>
      <c r="B109" s="184">
        <v>0.438</v>
      </c>
      <c r="C109" s="180" t="s">
        <v>2210</v>
      </c>
      <c r="D109" s="185">
        <v>0.40600000000000003</v>
      </c>
      <c r="E109" s="182" t="s">
        <v>2174</v>
      </c>
      <c r="F109" s="185">
        <v>0.38400000000000001</v>
      </c>
      <c r="G109" s="182" t="s">
        <v>2183</v>
      </c>
      <c r="H109" s="185">
        <v>0.42399999999999999</v>
      </c>
      <c r="I109" s="182" t="s">
        <v>2197</v>
      </c>
      <c r="J109" s="185">
        <v>0.38500000000000001</v>
      </c>
      <c r="K109" s="182" t="s">
        <v>2210</v>
      </c>
      <c r="L109" s="186">
        <v>0.38800000000000001</v>
      </c>
      <c r="M109" s="183" t="s">
        <v>2180</v>
      </c>
    </row>
    <row r="110" spans="1:13">
      <c r="A110" s="3095" t="s">
        <v>214</v>
      </c>
      <c r="B110" s="184">
        <v>0.217</v>
      </c>
      <c r="C110" s="180" t="s">
        <v>2212</v>
      </c>
      <c r="D110" s="185">
        <v>0.16800000000000001</v>
      </c>
      <c r="E110" s="182" t="s">
        <v>2177</v>
      </c>
      <c r="F110" s="185">
        <v>0.22700000000000001</v>
      </c>
      <c r="G110" s="182" t="s">
        <v>2187</v>
      </c>
      <c r="H110" s="185">
        <v>0.21099999999999999</v>
      </c>
      <c r="I110" s="182" t="s">
        <v>2189</v>
      </c>
      <c r="J110" s="185">
        <v>0.182</v>
      </c>
      <c r="K110" s="182" t="s">
        <v>2212</v>
      </c>
      <c r="L110" s="186">
        <v>0.19</v>
      </c>
      <c r="M110" s="183" t="s">
        <v>2222</v>
      </c>
    </row>
    <row r="111" spans="1:13">
      <c r="A111" s="3095" t="s">
        <v>215</v>
      </c>
      <c r="B111" s="184">
        <v>0.19700000000000001</v>
      </c>
      <c r="C111" s="180" t="s">
        <v>2223</v>
      </c>
      <c r="D111" s="185">
        <v>0.28000000000000003</v>
      </c>
      <c r="E111" s="182" t="s">
        <v>2224</v>
      </c>
      <c r="F111" s="185">
        <v>0.22800000000000001</v>
      </c>
      <c r="G111" s="182" t="s">
        <v>2197</v>
      </c>
      <c r="H111" s="185">
        <v>0.248</v>
      </c>
      <c r="I111" s="182" t="s">
        <v>2212</v>
      </c>
      <c r="J111" s="185">
        <v>0.27800000000000002</v>
      </c>
      <c r="K111" s="182" t="s">
        <v>2182</v>
      </c>
      <c r="L111" s="186">
        <v>0.30099999999999999</v>
      </c>
      <c r="M111" s="183" t="s">
        <v>2222</v>
      </c>
    </row>
    <row r="112" spans="1:13">
      <c r="A112" s="3096"/>
      <c r="B112" s="180" t="s">
        <v>733</v>
      </c>
      <c r="C112" s="180" t="s">
        <v>733</v>
      </c>
      <c r="D112" s="182" t="s">
        <v>733</v>
      </c>
      <c r="E112" s="182" t="s">
        <v>733</v>
      </c>
      <c r="F112" s="182" t="s">
        <v>733</v>
      </c>
      <c r="G112" s="182" t="s">
        <v>733</v>
      </c>
      <c r="H112" s="182" t="s">
        <v>733</v>
      </c>
      <c r="I112" s="182" t="s">
        <v>733</v>
      </c>
      <c r="J112" s="182" t="s">
        <v>733</v>
      </c>
      <c r="K112" s="182" t="s">
        <v>733</v>
      </c>
      <c r="L112" s="183" t="s">
        <v>733</v>
      </c>
      <c r="M112" s="183" t="s">
        <v>733</v>
      </c>
    </row>
    <row r="113" spans="1:13">
      <c r="A113" s="3096" t="s">
        <v>283</v>
      </c>
      <c r="B113" s="179">
        <v>46136</v>
      </c>
      <c r="C113" s="180" t="s">
        <v>2225</v>
      </c>
      <c r="D113" s="181">
        <v>79406</v>
      </c>
      <c r="E113" s="182" t="s">
        <v>2226</v>
      </c>
      <c r="F113" s="181">
        <v>29911</v>
      </c>
      <c r="G113" s="182" t="s">
        <v>2227</v>
      </c>
      <c r="H113" s="181">
        <v>52327</v>
      </c>
      <c r="I113" s="182" t="s">
        <v>2228</v>
      </c>
      <c r="J113" s="181">
        <v>38260</v>
      </c>
      <c r="K113" s="182" t="s">
        <v>2229</v>
      </c>
      <c r="L113" s="183">
        <v>166041</v>
      </c>
      <c r="M113" s="183" t="s">
        <v>2230</v>
      </c>
    </row>
    <row r="114" spans="1:13">
      <c r="A114" s="3095" t="s">
        <v>284</v>
      </c>
      <c r="B114" s="184">
        <v>0.76200000000000001</v>
      </c>
      <c r="C114" s="180" t="s">
        <v>2231</v>
      </c>
      <c r="D114" s="185">
        <v>0.64600000000000002</v>
      </c>
      <c r="E114" s="182" t="s">
        <v>2184</v>
      </c>
      <c r="F114" s="185">
        <v>0.71099999999999997</v>
      </c>
      <c r="G114" s="182" t="s">
        <v>2202</v>
      </c>
      <c r="H114" s="185">
        <v>0.72</v>
      </c>
      <c r="I114" s="182" t="s">
        <v>2184</v>
      </c>
      <c r="J114" s="185">
        <v>0.64300000000000002</v>
      </c>
      <c r="K114" s="182" t="s">
        <v>2213</v>
      </c>
      <c r="L114" s="186">
        <v>0.64600000000000002</v>
      </c>
      <c r="M114" s="183" t="s">
        <v>2174</v>
      </c>
    </row>
    <row r="115" spans="1:13">
      <c r="A115" s="3095" t="s">
        <v>285</v>
      </c>
      <c r="B115" s="184">
        <v>0.16300000000000001</v>
      </c>
      <c r="C115" s="180" t="s">
        <v>2188</v>
      </c>
      <c r="D115" s="185">
        <v>0.27600000000000002</v>
      </c>
      <c r="E115" s="182" t="s">
        <v>2182</v>
      </c>
      <c r="F115" s="185">
        <v>0.21099999999999999</v>
      </c>
      <c r="G115" s="182" t="s">
        <v>2213</v>
      </c>
      <c r="H115" s="185">
        <v>0.222</v>
      </c>
      <c r="I115" s="182" t="s">
        <v>2182</v>
      </c>
      <c r="J115" s="185">
        <v>0.27100000000000002</v>
      </c>
      <c r="K115" s="182" t="s">
        <v>2199</v>
      </c>
      <c r="L115" s="186">
        <v>0.28999999999999998</v>
      </c>
      <c r="M115" s="183" t="s">
        <v>2176</v>
      </c>
    </row>
    <row r="116" spans="1:13">
      <c r="A116" s="3096"/>
      <c r="B116" s="180"/>
      <c r="C116" s="180"/>
      <c r="D116" s="182"/>
      <c r="E116" s="182"/>
      <c r="F116" s="182"/>
      <c r="G116" s="182"/>
      <c r="H116" s="182"/>
      <c r="I116" s="182"/>
      <c r="J116" s="182"/>
      <c r="K116" s="182"/>
      <c r="L116" s="183">
        <v>0</v>
      </c>
      <c r="M116" s="183">
        <v>0</v>
      </c>
    </row>
    <row r="117" spans="1:13">
      <c r="A117" s="3096" t="s">
        <v>286</v>
      </c>
      <c r="B117" s="179">
        <v>46553</v>
      </c>
      <c r="C117" s="180" t="s">
        <v>2232</v>
      </c>
      <c r="D117" s="181">
        <v>77708</v>
      </c>
      <c r="E117" s="182" t="s">
        <v>2233</v>
      </c>
      <c r="F117" s="181">
        <v>32903</v>
      </c>
      <c r="G117" s="182" t="s">
        <v>2234</v>
      </c>
      <c r="H117" s="181">
        <v>54253</v>
      </c>
      <c r="I117" s="182" t="s">
        <v>2235</v>
      </c>
      <c r="J117" s="181">
        <v>36757</v>
      </c>
      <c r="K117" s="182" t="s">
        <v>2236</v>
      </c>
      <c r="L117" s="183">
        <v>165499</v>
      </c>
      <c r="M117" s="183" t="s">
        <v>2237</v>
      </c>
    </row>
    <row r="118" spans="1:13">
      <c r="A118" s="3095" t="s">
        <v>284</v>
      </c>
      <c r="B118" s="184">
        <v>0.66500000000000004</v>
      </c>
      <c r="C118" s="180" t="s">
        <v>2231</v>
      </c>
      <c r="D118" s="185">
        <v>0.61799999999999999</v>
      </c>
      <c r="E118" s="182" t="s">
        <v>2184</v>
      </c>
      <c r="F118" s="185">
        <v>0.624</v>
      </c>
      <c r="G118" s="182" t="s">
        <v>2238</v>
      </c>
      <c r="H118" s="185">
        <v>0.64700000000000002</v>
      </c>
      <c r="I118" s="182" t="s">
        <v>2239</v>
      </c>
      <c r="J118" s="185">
        <v>0.59299999999999997</v>
      </c>
      <c r="K118" s="182" t="s">
        <v>2196</v>
      </c>
      <c r="L118" s="186">
        <v>0.60899999999999999</v>
      </c>
      <c r="M118" s="183" t="s">
        <v>2240</v>
      </c>
    </row>
    <row r="119" spans="1:13">
      <c r="A119" s="3095" t="s">
        <v>285</v>
      </c>
      <c r="B119" s="184">
        <v>0.23200000000000001</v>
      </c>
      <c r="C119" s="180" t="s">
        <v>2210</v>
      </c>
      <c r="D119" s="185">
        <v>0.28499999999999998</v>
      </c>
      <c r="E119" s="182" t="s">
        <v>2223</v>
      </c>
      <c r="F119" s="185">
        <v>0.24399999999999999</v>
      </c>
      <c r="G119" s="182" t="s">
        <v>2201</v>
      </c>
      <c r="H119" s="185">
        <v>0.27200000000000002</v>
      </c>
      <c r="I119" s="182" t="s">
        <v>2188</v>
      </c>
      <c r="J119" s="185">
        <v>0.28399999999999997</v>
      </c>
      <c r="K119" s="182" t="s">
        <v>2239</v>
      </c>
      <c r="L119" s="186">
        <v>0.313</v>
      </c>
      <c r="M119" s="183" t="s">
        <v>2175</v>
      </c>
    </row>
    <row r="120" spans="1:13">
      <c r="A120" s="4261" t="s">
        <v>289</v>
      </c>
      <c r="B120" s="4261"/>
      <c r="C120" s="4261"/>
      <c r="D120" s="4261"/>
      <c r="E120" s="4261"/>
      <c r="F120" s="4261"/>
      <c r="G120" s="4261"/>
      <c r="H120" s="4261"/>
      <c r="I120" s="4261"/>
      <c r="J120" s="4261"/>
      <c r="K120" s="4261"/>
      <c r="L120" s="4261"/>
      <c r="M120" s="4261"/>
    </row>
    <row r="121" spans="1:13">
      <c r="A121" s="2966"/>
      <c r="B121" s="14"/>
      <c r="C121" s="14"/>
      <c r="D121" s="14"/>
      <c r="E121" s="14"/>
      <c r="F121" s="14"/>
      <c r="G121" s="14"/>
      <c r="H121" s="14"/>
      <c r="I121" s="14"/>
      <c r="J121" s="14"/>
      <c r="K121" s="14"/>
      <c r="L121" s="14"/>
      <c r="M121" s="14"/>
    </row>
    <row r="122" spans="1:13">
      <c r="A122" s="4242" t="s">
        <v>1235</v>
      </c>
      <c r="B122" s="4242"/>
      <c r="C122" s="4242"/>
      <c r="D122" s="4242"/>
      <c r="E122" s="4242"/>
      <c r="F122" s="4242"/>
      <c r="G122" s="4242"/>
      <c r="H122" s="4242"/>
      <c r="I122" s="4242"/>
      <c r="J122" s="4242"/>
      <c r="K122" s="4242"/>
      <c r="L122" s="4242"/>
      <c r="M122" s="4242"/>
    </row>
    <row r="123" spans="1:13">
      <c r="A123" s="146"/>
      <c r="B123" s="146"/>
      <c r="C123" s="146"/>
      <c r="D123" s="146"/>
      <c r="E123" s="146"/>
      <c r="F123" s="146"/>
      <c r="G123" s="146"/>
      <c r="H123" s="146"/>
      <c r="I123" s="146"/>
      <c r="J123" s="146"/>
      <c r="K123" s="146"/>
      <c r="L123" s="146"/>
      <c r="M123" s="146"/>
    </row>
    <row r="124" spans="1:13">
      <c r="A124" s="146"/>
      <c r="B124" s="146"/>
      <c r="C124" s="146"/>
      <c r="D124" s="146"/>
      <c r="E124" s="146"/>
      <c r="F124" s="146"/>
      <c r="G124" s="146"/>
      <c r="H124" s="146"/>
      <c r="I124" s="146"/>
      <c r="J124" s="146"/>
      <c r="K124" s="146"/>
      <c r="L124" s="146"/>
      <c r="M124" s="146"/>
    </row>
    <row r="125" spans="1:13">
      <c r="A125" s="4246" t="s">
        <v>1232</v>
      </c>
      <c r="B125" s="4246"/>
      <c r="C125" s="4246"/>
      <c r="D125" s="4246"/>
      <c r="E125" s="4246"/>
      <c r="F125" s="4246"/>
      <c r="G125" s="4246"/>
      <c r="H125" s="4246"/>
      <c r="I125" s="4246"/>
      <c r="J125" s="4246"/>
      <c r="K125" s="4246"/>
      <c r="L125" s="4246"/>
      <c r="M125" s="4246"/>
    </row>
    <row r="126" spans="1:13">
      <c r="A126" s="146"/>
      <c r="B126" s="14"/>
      <c r="C126" s="14"/>
      <c r="D126" s="14"/>
      <c r="E126" s="14"/>
      <c r="F126" s="14"/>
      <c r="G126" s="14"/>
      <c r="H126" s="14"/>
      <c r="I126" s="14"/>
      <c r="J126" s="14"/>
      <c r="K126" s="14"/>
      <c r="L126" s="14"/>
      <c r="M126" s="14"/>
    </row>
    <row r="127" spans="1:13">
      <c r="A127" s="4257" t="s">
        <v>2</v>
      </c>
      <c r="B127" s="3975" t="s">
        <v>204</v>
      </c>
      <c r="C127" s="3975"/>
      <c r="D127" s="3975"/>
      <c r="E127" s="3975"/>
      <c r="F127" s="3975"/>
      <c r="G127" s="3975"/>
      <c r="H127" s="3975"/>
      <c r="I127" s="3975"/>
      <c r="J127" s="3975"/>
      <c r="K127" s="3975"/>
      <c r="L127" s="3975"/>
      <c r="M127" s="3976"/>
    </row>
    <row r="128" spans="1:13">
      <c r="A128" s="4258"/>
      <c r="B128" s="4260" t="s">
        <v>85</v>
      </c>
      <c r="C128" s="4260"/>
      <c r="D128" s="4260" t="s">
        <v>287</v>
      </c>
      <c r="E128" s="4260"/>
      <c r="F128" s="4260" t="s">
        <v>83</v>
      </c>
      <c r="G128" s="4260"/>
      <c r="H128" s="4260" t="s">
        <v>84</v>
      </c>
      <c r="I128" s="4260"/>
      <c r="J128" s="4260" t="s">
        <v>87</v>
      </c>
      <c r="K128" s="4260"/>
      <c r="L128" s="4260" t="s">
        <v>288</v>
      </c>
      <c r="M128" s="4160"/>
    </row>
    <row r="129" spans="1:13" s="178" customFormat="1" ht="26">
      <c r="A129" s="4259"/>
      <c r="B129" s="697" t="s">
        <v>206</v>
      </c>
      <c r="C129" s="697" t="s">
        <v>282</v>
      </c>
      <c r="D129" s="697" t="s">
        <v>206</v>
      </c>
      <c r="E129" s="697" t="s">
        <v>282</v>
      </c>
      <c r="F129" s="697" t="s">
        <v>206</v>
      </c>
      <c r="G129" s="697" t="s">
        <v>282</v>
      </c>
      <c r="H129" s="697" t="s">
        <v>206</v>
      </c>
      <c r="I129" s="697" t="s">
        <v>282</v>
      </c>
      <c r="J129" s="697" t="s">
        <v>206</v>
      </c>
      <c r="K129" s="697" t="s">
        <v>282</v>
      </c>
      <c r="L129" s="697" t="s">
        <v>206</v>
      </c>
      <c r="M129" s="698" t="s">
        <v>282</v>
      </c>
    </row>
    <row r="130" spans="1:13">
      <c r="A130" s="3094" t="s">
        <v>209</v>
      </c>
      <c r="B130" s="179">
        <v>94173</v>
      </c>
      <c r="C130" s="180" t="s">
        <v>2241</v>
      </c>
      <c r="D130" s="181">
        <v>167848</v>
      </c>
      <c r="E130" s="182" t="s">
        <v>2216</v>
      </c>
      <c r="F130" s="181">
        <v>60965</v>
      </c>
      <c r="G130" s="182" t="s">
        <v>2242</v>
      </c>
      <c r="H130" s="181">
        <v>102546</v>
      </c>
      <c r="I130" s="182" t="s">
        <v>2243</v>
      </c>
      <c r="J130" s="181">
        <v>74832</v>
      </c>
      <c r="K130" s="182" t="s">
        <v>2244</v>
      </c>
      <c r="L130" s="183">
        <v>330445</v>
      </c>
      <c r="M130" s="187" t="s">
        <v>2245</v>
      </c>
    </row>
    <row r="131" spans="1:13">
      <c r="A131" s="3095" t="s">
        <v>211</v>
      </c>
      <c r="B131" s="184">
        <v>8.4000000000000005E-2</v>
      </c>
      <c r="C131" s="180" t="s">
        <v>2174</v>
      </c>
      <c r="D131" s="185">
        <v>7.9000000000000001E-2</v>
      </c>
      <c r="E131" s="182" t="s">
        <v>2179</v>
      </c>
      <c r="F131" s="185">
        <v>9.5000000000000001E-2</v>
      </c>
      <c r="G131" s="182" t="s">
        <v>2185</v>
      </c>
      <c r="H131" s="185">
        <v>7.8E-2</v>
      </c>
      <c r="I131" s="182" t="s">
        <v>2174</v>
      </c>
      <c r="J131" s="185">
        <v>8.5000000000000006E-2</v>
      </c>
      <c r="K131" s="182" t="s">
        <v>2174</v>
      </c>
      <c r="L131" s="186">
        <v>6.8000000000000005E-2</v>
      </c>
      <c r="M131" s="187" t="s">
        <v>2186</v>
      </c>
    </row>
    <row r="132" spans="1:13">
      <c r="A132" s="3095" t="s">
        <v>212</v>
      </c>
      <c r="B132" s="184">
        <v>0.06</v>
      </c>
      <c r="C132" s="180" t="s">
        <v>2174</v>
      </c>
      <c r="D132" s="185">
        <v>4.7E-2</v>
      </c>
      <c r="E132" s="182" t="s">
        <v>2222</v>
      </c>
      <c r="F132" s="185">
        <v>5.0999999999999997E-2</v>
      </c>
      <c r="G132" s="182" t="s">
        <v>2224</v>
      </c>
      <c r="H132" s="185">
        <v>4.4999999999999998E-2</v>
      </c>
      <c r="I132" s="182" t="s">
        <v>2175</v>
      </c>
      <c r="J132" s="185">
        <v>0.05</v>
      </c>
      <c r="K132" s="182" t="s">
        <v>2177</v>
      </c>
      <c r="L132" s="186">
        <v>4.3999999999999997E-2</v>
      </c>
      <c r="M132" s="187" t="s">
        <v>2181</v>
      </c>
    </row>
    <row r="133" spans="1:13">
      <c r="A133" s="3095" t="s">
        <v>213</v>
      </c>
      <c r="B133" s="184">
        <v>0.443</v>
      </c>
      <c r="C133" s="180" t="s">
        <v>2182</v>
      </c>
      <c r="D133" s="185">
        <v>0.41</v>
      </c>
      <c r="E133" s="182" t="s">
        <v>2174</v>
      </c>
      <c r="F133" s="185">
        <v>0.40100000000000002</v>
      </c>
      <c r="G133" s="182" t="s">
        <v>2210</v>
      </c>
      <c r="H133" s="185">
        <v>0.44500000000000001</v>
      </c>
      <c r="I133" s="182" t="s">
        <v>2187</v>
      </c>
      <c r="J133" s="185">
        <v>0.39200000000000002</v>
      </c>
      <c r="K133" s="182" t="s">
        <v>2184</v>
      </c>
      <c r="L133" s="186">
        <v>0.39500000000000002</v>
      </c>
      <c r="M133" s="187" t="s">
        <v>2222</v>
      </c>
    </row>
    <row r="134" spans="1:13">
      <c r="A134" s="3095" t="s">
        <v>214</v>
      </c>
      <c r="B134" s="184">
        <v>0.22500000000000001</v>
      </c>
      <c r="C134" s="180" t="s">
        <v>2223</v>
      </c>
      <c r="D134" s="185">
        <v>0.17699999999999999</v>
      </c>
      <c r="E134" s="182" t="s">
        <v>2177</v>
      </c>
      <c r="F134" s="185">
        <v>0.20200000000000001</v>
      </c>
      <c r="G134" s="182" t="s">
        <v>2189</v>
      </c>
      <c r="H134" s="185">
        <v>0.214</v>
      </c>
      <c r="I134" s="182" t="s">
        <v>2174</v>
      </c>
      <c r="J134" s="185">
        <v>0.22600000000000001</v>
      </c>
      <c r="K134" s="182" t="s">
        <v>2221</v>
      </c>
      <c r="L134" s="186">
        <v>0.19800000000000001</v>
      </c>
      <c r="M134" s="187" t="s">
        <v>2178</v>
      </c>
    </row>
    <row r="135" spans="1:13">
      <c r="A135" s="3095" t="s">
        <v>215</v>
      </c>
      <c r="B135" s="184">
        <v>0.188</v>
      </c>
      <c r="C135" s="180" t="s">
        <v>2189</v>
      </c>
      <c r="D135" s="185">
        <v>0.28699999999999998</v>
      </c>
      <c r="E135" s="182" t="s">
        <v>2224</v>
      </c>
      <c r="F135" s="185">
        <v>0.252</v>
      </c>
      <c r="G135" s="182" t="s">
        <v>2182</v>
      </c>
      <c r="H135" s="185">
        <v>0.217</v>
      </c>
      <c r="I135" s="182" t="s">
        <v>2221</v>
      </c>
      <c r="J135" s="185">
        <v>0.247</v>
      </c>
      <c r="K135" s="182" t="s">
        <v>2223</v>
      </c>
      <c r="L135" s="186">
        <v>0.29499999999999998</v>
      </c>
      <c r="M135" s="187" t="s">
        <v>2180</v>
      </c>
    </row>
    <row r="136" spans="1:13">
      <c r="A136" s="3096"/>
      <c r="B136" s="180" t="s">
        <v>733</v>
      </c>
      <c r="C136" s="180" t="s">
        <v>733</v>
      </c>
      <c r="D136" s="182" t="s">
        <v>733</v>
      </c>
      <c r="E136" s="182" t="s">
        <v>733</v>
      </c>
      <c r="F136" s="182" t="s">
        <v>733</v>
      </c>
      <c r="G136" s="182" t="s">
        <v>733</v>
      </c>
      <c r="H136" s="182" t="s">
        <v>733</v>
      </c>
      <c r="I136" s="182" t="s">
        <v>733</v>
      </c>
      <c r="J136" s="182" t="s">
        <v>733</v>
      </c>
      <c r="K136" s="182" t="s">
        <v>733</v>
      </c>
      <c r="L136" s="187" t="s">
        <v>733</v>
      </c>
      <c r="M136" s="187" t="s">
        <v>733</v>
      </c>
    </row>
    <row r="137" spans="1:13">
      <c r="A137" s="3096" t="s">
        <v>283</v>
      </c>
      <c r="B137" s="179">
        <v>46117</v>
      </c>
      <c r="C137" s="180" t="s">
        <v>2246</v>
      </c>
      <c r="D137" s="181">
        <v>86237</v>
      </c>
      <c r="E137" s="182" t="s">
        <v>2226</v>
      </c>
      <c r="F137" s="181">
        <v>30561</v>
      </c>
      <c r="G137" s="182" t="s">
        <v>2247</v>
      </c>
      <c r="H137" s="181">
        <v>51295</v>
      </c>
      <c r="I137" s="182" t="s">
        <v>2248</v>
      </c>
      <c r="J137" s="181">
        <v>36288</v>
      </c>
      <c r="K137" s="182" t="s">
        <v>2249</v>
      </c>
      <c r="L137" s="183">
        <v>165901</v>
      </c>
      <c r="M137" s="187" t="s">
        <v>2250</v>
      </c>
    </row>
    <row r="138" spans="1:13">
      <c r="A138" s="3095" t="s">
        <v>284</v>
      </c>
      <c r="B138" s="184">
        <v>0.77600000000000002</v>
      </c>
      <c r="C138" s="180" t="s">
        <v>2213</v>
      </c>
      <c r="D138" s="185">
        <v>0.63800000000000001</v>
      </c>
      <c r="E138" s="182" t="s">
        <v>2184</v>
      </c>
      <c r="F138" s="185">
        <v>0.67700000000000005</v>
      </c>
      <c r="G138" s="182" t="s">
        <v>2201</v>
      </c>
      <c r="H138" s="185">
        <v>0.72399999999999998</v>
      </c>
      <c r="I138" s="182" t="s">
        <v>2210</v>
      </c>
      <c r="J138" s="185">
        <v>0.68100000000000005</v>
      </c>
      <c r="K138" s="182" t="s">
        <v>2209</v>
      </c>
      <c r="L138" s="186">
        <v>0.64300000000000002</v>
      </c>
      <c r="M138" s="187" t="s">
        <v>2174</v>
      </c>
    </row>
    <row r="139" spans="1:13">
      <c r="A139" s="3095" t="s">
        <v>285</v>
      </c>
      <c r="B139" s="184">
        <v>0.13600000000000001</v>
      </c>
      <c r="C139" s="180" t="s">
        <v>2197</v>
      </c>
      <c r="D139" s="185">
        <v>0.28199999999999997</v>
      </c>
      <c r="E139" s="182" t="s">
        <v>2182</v>
      </c>
      <c r="F139" s="185">
        <v>0.22900000000000001</v>
      </c>
      <c r="G139" s="182" t="s">
        <v>2214</v>
      </c>
      <c r="H139" s="185">
        <v>0.19500000000000001</v>
      </c>
      <c r="I139" s="182" t="s">
        <v>2189</v>
      </c>
      <c r="J139" s="185">
        <v>0.24</v>
      </c>
      <c r="K139" s="182" t="s">
        <v>2213</v>
      </c>
      <c r="L139" s="186">
        <v>0.28799999999999998</v>
      </c>
      <c r="M139" s="187" t="s">
        <v>2174</v>
      </c>
    </row>
    <row r="140" spans="1:13">
      <c r="A140" s="3096"/>
      <c r="B140" s="180"/>
      <c r="C140" s="180"/>
      <c r="D140" s="182"/>
      <c r="E140" s="182"/>
      <c r="F140" s="182"/>
      <c r="G140" s="182"/>
      <c r="H140" s="182"/>
      <c r="I140" s="182"/>
      <c r="J140" s="182"/>
      <c r="K140" s="182"/>
      <c r="L140" s="187"/>
      <c r="M140" s="187"/>
    </row>
    <row r="141" spans="1:13">
      <c r="A141" s="3096" t="s">
        <v>286</v>
      </c>
      <c r="B141" s="179">
        <v>48056</v>
      </c>
      <c r="C141" s="180" t="s">
        <v>2251</v>
      </c>
      <c r="D141" s="181">
        <v>81611</v>
      </c>
      <c r="E141" s="182" t="s">
        <v>2233</v>
      </c>
      <c r="F141" s="181">
        <v>30404</v>
      </c>
      <c r="G141" s="182" t="s">
        <v>2252</v>
      </c>
      <c r="H141" s="181">
        <v>51251</v>
      </c>
      <c r="I141" s="182" t="s">
        <v>2253</v>
      </c>
      <c r="J141" s="181">
        <v>38544</v>
      </c>
      <c r="K141" s="182" t="s">
        <v>2254</v>
      </c>
      <c r="L141" s="183">
        <v>164544</v>
      </c>
      <c r="M141" s="187" t="s">
        <v>2255</v>
      </c>
    </row>
    <row r="142" spans="1:13">
      <c r="A142" s="3095" t="s">
        <v>284</v>
      </c>
      <c r="B142" s="184">
        <v>0.68200000000000005</v>
      </c>
      <c r="C142" s="180" t="s">
        <v>2209</v>
      </c>
      <c r="D142" s="185">
        <v>0.63</v>
      </c>
      <c r="E142" s="182" t="s">
        <v>2184</v>
      </c>
      <c r="F142" s="185">
        <v>0.63</v>
      </c>
      <c r="G142" s="182" t="s">
        <v>2211</v>
      </c>
      <c r="H142" s="185">
        <v>0.68500000000000005</v>
      </c>
      <c r="I142" s="182" t="s">
        <v>2231</v>
      </c>
      <c r="J142" s="185">
        <v>0.65700000000000003</v>
      </c>
      <c r="K142" s="182" t="s">
        <v>2202</v>
      </c>
      <c r="L142" s="186">
        <v>0.63100000000000001</v>
      </c>
      <c r="M142" s="187" t="s">
        <v>2174</v>
      </c>
    </row>
    <row r="143" spans="1:13">
      <c r="A143" s="3095" t="s">
        <v>285</v>
      </c>
      <c r="B143" s="184">
        <v>0.23699999999999999</v>
      </c>
      <c r="C143" s="180" t="s">
        <v>2199</v>
      </c>
      <c r="D143" s="185">
        <v>0.29199999999999998</v>
      </c>
      <c r="E143" s="182" t="s">
        <v>2223</v>
      </c>
      <c r="F143" s="185">
        <v>0.27500000000000002</v>
      </c>
      <c r="G143" s="182" t="s">
        <v>2256</v>
      </c>
      <c r="H143" s="185">
        <v>0.23899999999999999</v>
      </c>
      <c r="I143" s="182" t="s">
        <v>2197</v>
      </c>
      <c r="J143" s="185">
        <v>0.253</v>
      </c>
      <c r="K143" s="182" t="s">
        <v>2199</v>
      </c>
      <c r="L143" s="186">
        <v>0.30199999999999999</v>
      </c>
      <c r="M143" s="187" t="s">
        <v>2175</v>
      </c>
    </row>
    <row r="144" spans="1:13">
      <c r="A144" s="4261" t="s">
        <v>289</v>
      </c>
      <c r="B144" s="4261"/>
      <c r="C144" s="4261"/>
      <c r="D144" s="4261"/>
      <c r="E144" s="4261"/>
      <c r="F144" s="4261"/>
      <c r="G144" s="4261"/>
      <c r="H144" s="4261"/>
      <c r="I144" s="4261"/>
      <c r="J144" s="4261"/>
      <c r="K144" s="4261"/>
      <c r="L144" s="4261"/>
      <c r="M144" s="4261"/>
    </row>
    <row r="145" spans="1:13">
      <c r="A145" s="2966"/>
      <c r="B145" s="14"/>
      <c r="C145" s="14"/>
      <c r="D145" s="14"/>
      <c r="E145" s="14"/>
      <c r="F145" s="14"/>
      <c r="G145" s="14"/>
      <c r="H145" s="14"/>
      <c r="I145" s="14"/>
      <c r="J145" s="14"/>
      <c r="K145" s="14"/>
      <c r="L145" s="14"/>
      <c r="M145" s="14"/>
    </row>
    <row r="146" spans="1:13">
      <c r="A146" s="4242" t="s">
        <v>1234</v>
      </c>
      <c r="B146" s="4242"/>
      <c r="C146" s="4242"/>
      <c r="D146" s="4242"/>
      <c r="E146" s="4242"/>
      <c r="F146" s="4242"/>
      <c r="G146" s="4242"/>
      <c r="H146" s="4242"/>
      <c r="I146" s="4242"/>
      <c r="J146" s="4242"/>
      <c r="K146" s="4242"/>
      <c r="L146" s="4242"/>
      <c r="M146" s="4242"/>
    </row>
    <row r="147" spans="1:13">
      <c r="A147" s="2967"/>
      <c r="B147" s="6"/>
      <c r="C147" s="6"/>
      <c r="D147" s="6"/>
      <c r="E147" s="6"/>
      <c r="F147" s="6"/>
      <c r="G147" s="6"/>
      <c r="H147" s="6"/>
      <c r="I147" s="6"/>
      <c r="J147" s="6"/>
      <c r="K147" s="6"/>
      <c r="L147" s="6"/>
      <c r="M147" s="6"/>
    </row>
    <row r="148" spans="1:13">
      <c r="A148" s="2967"/>
      <c r="B148" s="6"/>
      <c r="C148" s="6"/>
      <c r="D148" s="6"/>
      <c r="E148" s="6"/>
      <c r="F148" s="6"/>
      <c r="G148" s="6"/>
      <c r="H148" s="6"/>
      <c r="I148" s="6"/>
      <c r="J148" s="6"/>
      <c r="K148" s="6"/>
      <c r="L148" s="6"/>
      <c r="M148" s="6"/>
    </row>
    <row r="149" spans="1:13">
      <c r="A149" s="4246" t="s">
        <v>1233</v>
      </c>
      <c r="B149" s="4246"/>
      <c r="C149" s="4246"/>
      <c r="D149" s="4246"/>
      <c r="E149" s="4246"/>
      <c r="F149" s="4246"/>
      <c r="G149" s="4246"/>
      <c r="H149" s="4246"/>
      <c r="I149" s="4246"/>
      <c r="J149" s="4246"/>
      <c r="K149" s="4246"/>
      <c r="L149" s="4246"/>
      <c r="M149" s="4246"/>
    </row>
    <row r="150" spans="1:13">
      <c r="A150" s="146"/>
      <c r="B150" s="14"/>
      <c r="C150" s="14"/>
      <c r="D150" s="14"/>
      <c r="E150" s="14"/>
      <c r="F150" s="14"/>
      <c r="G150" s="14"/>
      <c r="H150" s="14"/>
      <c r="I150" s="14"/>
      <c r="J150" s="14"/>
      <c r="K150" s="14"/>
      <c r="L150" s="14"/>
      <c r="M150" s="14"/>
    </row>
    <row r="151" spans="1:13">
      <c r="A151" s="4257" t="s">
        <v>2</v>
      </c>
      <c r="B151" s="3975" t="s">
        <v>204</v>
      </c>
      <c r="C151" s="3975"/>
      <c r="D151" s="3975"/>
      <c r="E151" s="3975"/>
      <c r="F151" s="3975"/>
      <c r="G151" s="3975"/>
      <c r="H151" s="3975"/>
      <c r="I151" s="3975"/>
      <c r="J151" s="3975"/>
      <c r="K151" s="3975"/>
      <c r="L151" s="3975"/>
      <c r="M151" s="3976"/>
    </row>
    <row r="152" spans="1:13">
      <c r="A152" s="4258"/>
      <c r="B152" s="4260" t="s">
        <v>85</v>
      </c>
      <c r="C152" s="4260"/>
      <c r="D152" s="4260" t="s">
        <v>287</v>
      </c>
      <c r="E152" s="4260"/>
      <c r="F152" s="4260" t="s">
        <v>83</v>
      </c>
      <c r="G152" s="4260"/>
      <c r="H152" s="4260" t="s">
        <v>84</v>
      </c>
      <c r="I152" s="4260"/>
      <c r="J152" s="4260" t="s">
        <v>87</v>
      </c>
      <c r="K152" s="4260"/>
      <c r="L152" s="4260" t="s">
        <v>288</v>
      </c>
      <c r="M152" s="4160"/>
    </row>
    <row r="153" spans="1:13" s="173" customFormat="1" ht="26">
      <c r="A153" s="4259"/>
      <c r="B153" s="697" t="s">
        <v>206</v>
      </c>
      <c r="C153" s="697" t="s">
        <v>282</v>
      </c>
      <c r="D153" s="697" t="s">
        <v>206</v>
      </c>
      <c r="E153" s="697" t="s">
        <v>282</v>
      </c>
      <c r="F153" s="697" t="s">
        <v>206</v>
      </c>
      <c r="G153" s="697" t="s">
        <v>282</v>
      </c>
      <c r="H153" s="697" t="s">
        <v>206</v>
      </c>
      <c r="I153" s="697" t="s">
        <v>282</v>
      </c>
      <c r="J153" s="697" t="s">
        <v>206</v>
      </c>
      <c r="K153" s="697" t="s">
        <v>282</v>
      </c>
      <c r="L153" s="697" t="s">
        <v>206</v>
      </c>
      <c r="M153" s="698" t="s">
        <v>282</v>
      </c>
    </row>
    <row r="154" spans="1:13">
      <c r="A154" s="3094" t="s">
        <v>209</v>
      </c>
      <c r="B154" s="65">
        <v>91033</v>
      </c>
      <c r="C154" s="3097" t="s">
        <v>2257</v>
      </c>
      <c r="D154" s="65">
        <v>155603</v>
      </c>
      <c r="E154" s="3097" t="s">
        <v>2258</v>
      </c>
      <c r="F154" s="65">
        <v>60500</v>
      </c>
      <c r="G154" s="3097" t="s">
        <v>2259</v>
      </c>
      <c r="H154" s="65">
        <v>102548</v>
      </c>
      <c r="I154" s="3097" t="s">
        <v>2260</v>
      </c>
      <c r="J154" s="65">
        <v>74465</v>
      </c>
      <c r="K154" s="3097" t="s">
        <v>2261</v>
      </c>
      <c r="L154" s="65">
        <v>335539</v>
      </c>
      <c r="M154" s="3097" t="s">
        <v>2262</v>
      </c>
    </row>
    <row r="155" spans="1:13">
      <c r="A155" s="3095" t="s">
        <v>211</v>
      </c>
      <c r="B155" s="188">
        <v>7.8E-2</v>
      </c>
      <c r="C155" s="189" t="s">
        <v>2177</v>
      </c>
      <c r="D155" s="188">
        <v>6.7000000000000004E-2</v>
      </c>
      <c r="E155" s="189" t="s">
        <v>2222</v>
      </c>
      <c r="F155" s="188">
        <v>8.3000000000000004E-2</v>
      </c>
      <c r="G155" s="189" t="s">
        <v>2174</v>
      </c>
      <c r="H155" s="188">
        <v>6.5000000000000002E-2</v>
      </c>
      <c r="I155" s="189" t="s">
        <v>2177</v>
      </c>
      <c r="J155" s="188">
        <v>0.08</v>
      </c>
      <c r="K155" s="189" t="s">
        <v>2179</v>
      </c>
      <c r="L155" s="188">
        <v>5.8999999999999997E-2</v>
      </c>
      <c r="M155" s="189" t="s">
        <v>2181</v>
      </c>
    </row>
    <row r="156" spans="1:13">
      <c r="A156" s="3095" t="s">
        <v>212</v>
      </c>
      <c r="B156" s="188">
        <v>5.8000000000000003E-2</v>
      </c>
      <c r="C156" s="189" t="s">
        <v>2180</v>
      </c>
      <c r="D156" s="188">
        <v>5.1999999999999998E-2</v>
      </c>
      <c r="E156" s="189" t="s">
        <v>2178</v>
      </c>
      <c r="F156" s="188">
        <v>3.6999999999999998E-2</v>
      </c>
      <c r="G156" s="189" t="s">
        <v>2222</v>
      </c>
      <c r="H156" s="188">
        <v>4.4999999999999998E-2</v>
      </c>
      <c r="I156" s="189" t="s">
        <v>2222</v>
      </c>
      <c r="J156" s="188">
        <v>4.7E-2</v>
      </c>
      <c r="K156" s="189" t="s">
        <v>2179</v>
      </c>
      <c r="L156" s="188">
        <v>4.8000000000000001E-2</v>
      </c>
      <c r="M156" s="189" t="s">
        <v>2263</v>
      </c>
    </row>
    <row r="157" spans="1:13">
      <c r="A157" s="3095" t="s">
        <v>213</v>
      </c>
      <c r="B157" s="188">
        <v>0.46400000000000002</v>
      </c>
      <c r="C157" s="189" t="s">
        <v>2182</v>
      </c>
      <c r="D157" s="188">
        <v>0.41799999999999998</v>
      </c>
      <c r="E157" s="189" t="s">
        <v>2221</v>
      </c>
      <c r="F157" s="188">
        <v>0.435</v>
      </c>
      <c r="G157" s="189" t="s">
        <v>2213</v>
      </c>
      <c r="H157" s="188">
        <v>0.44800000000000001</v>
      </c>
      <c r="I157" s="189" t="s">
        <v>2197</v>
      </c>
      <c r="J157" s="188">
        <v>0.38300000000000001</v>
      </c>
      <c r="K157" s="189" t="s">
        <v>2184</v>
      </c>
      <c r="L157" s="188">
        <v>0.40100000000000002</v>
      </c>
      <c r="M157" s="189" t="s">
        <v>2179</v>
      </c>
    </row>
    <row r="158" spans="1:13">
      <c r="A158" s="3095" t="s">
        <v>214</v>
      </c>
      <c r="B158" s="188">
        <v>0.20699999999999999</v>
      </c>
      <c r="C158" s="189" t="s">
        <v>2212</v>
      </c>
      <c r="D158" s="188">
        <v>0.184</v>
      </c>
      <c r="E158" s="189" t="s">
        <v>2175</v>
      </c>
      <c r="F158" s="188">
        <v>0.19600000000000001</v>
      </c>
      <c r="G158" s="189" t="s">
        <v>2221</v>
      </c>
      <c r="H158" s="188">
        <v>0.21</v>
      </c>
      <c r="I158" s="189" t="s">
        <v>2224</v>
      </c>
      <c r="J158" s="188">
        <v>0.23</v>
      </c>
      <c r="K158" s="189" t="s">
        <v>2189</v>
      </c>
      <c r="L158" s="188">
        <v>0.193</v>
      </c>
      <c r="M158" s="189" t="s">
        <v>2178</v>
      </c>
    </row>
    <row r="159" spans="1:13">
      <c r="A159" s="3095" t="s">
        <v>215</v>
      </c>
      <c r="B159" s="188">
        <v>0.192</v>
      </c>
      <c r="C159" s="189" t="s">
        <v>2221</v>
      </c>
      <c r="D159" s="188">
        <v>0.27900000000000003</v>
      </c>
      <c r="E159" s="189" t="s">
        <v>2212</v>
      </c>
      <c r="F159" s="188">
        <v>0.249</v>
      </c>
      <c r="G159" s="189" t="s">
        <v>2197</v>
      </c>
      <c r="H159" s="188">
        <v>0.23100000000000001</v>
      </c>
      <c r="I159" s="189" t="s">
        <v>2185</v>
      </c>
      <c r="J159" s="188">
        <v>0.26</v>
      </c>
      <c r="K159" s="189" t="s">
        <v>2182</v>
      </c>
      <c r="L159" s="188">
        <v>0.29899999999999999</v>
      </c>
      <c r="M159" s="189" t="s">
        <v>2179</v>
      </c>
    </row>
    <row r="160" spans="1:13">
      <c r="A160" s="3096"/>
      <c r="B160" s="189"/>
      <c r="C160" s="189"/>
      <c r="D160" s="189"/>
      <c r="E160" s="189"/>
      <c r="F160" s="189"/>
      <c r="G160" s="189"/>
      <c r="H160" s="189"/>
      <c r="I160" s="189"/>
      <c r="J160" s="189"/>
      <c r="K160" s="189"/>
      <c r="L160" s="189"/>
      <c r="M160" s="189"/>
    </row>
    <row r="161" spans="1:13">
      <c r="A161" s="3096" t="s">
        <v>283</v>
      </c>
      <c r="B161" s="64">
        <v>43745</v>
      </c>
      <c r="C161" s="189" t="s">
        <v>2264</v>
      </c>
      <c r="D161" s="64">
        <v>79904</v>
      </c>
      <c r="E161" s="189" t="s">
        <v>2265</v>
      </c>
      <c r="F161" s="64">
        <v>30069</v>
      </c>
      <c r="G161" s="189" t="s">
        <v>2266</v>
      </c>
      <c r="H161" s="64">
        <v>50479</v>
      </c>
      <c r="I161" s="189" t="s">
        <v>2267</v>
      </c>
      <c r="J161" s="64">
        <v>36907</v>
      </c>
      <c r="K161" s="189" t="s">
        <v>2268</v>
      </c>
      <c r="L161" s="64">
        <v>168270</v>
      </c>
      <c r="M161" s="189" t="s">
        <v>2269</v>
      </c>
    </row>
    <row r="162" spans="1:13">
      <c r="A162" s="3095" t="s">
        <v>284</v>
      </c>
      <c r="B162" s="188">
        <v>0.752</v>
      </c>
      <c r="C162" s="189" t="s">
        <v>2183</v>
      </c>
      <c r="D162" s="188">
        <v>0.66</v>
      </c>
      <c r="E162" s="189" t="s">
        <v>2197</v>
      </c>
      <c r="F162" s="188">
        <v>0.69</v>
      </c>
      <c r="G162" s="189" t="s">
        <v>2202</v>
      </c>
      <c r="H162" s="188">
        <v>0.73399999999999999</v>
      </c>
      <c r="I162" s="189" t="s">
        <v>2199</v>
      </c>
      <c r="J162" s="188">
        <v>0.66300000000000003</v>
      </c>
      <c r="K162" s="189" t="s">
        <v>2183</v>
      </c>
      <c r="L162" s="188">
        <v>0.66100000000000003</v>
      </c>
      <c r="M162" s="189" t="s">
        <v>2174</v>
      </c>
    </row>
    <row r="163" spans="1:13">
      <c r="A163" s="3095" t="s">
        <v>285</v>
      </c>
      <c r="B163" s="188">
        <v>0.16400000000000001</v>
      </c>
      <c r="C163" s="189" t="s">
        <v>2184</v>
      </c>
      <c r="D163" s="188">
        <v>0.27500000000000002</v>
      </c>
      <c r="E163" s="189" t="s">
        <v>2223</v>
      </c>
      <c r="F163" s="188">
        <v>0.24099999999999999</v>
      </c>
      <c r="G163" s="189" t="s">
        <v>2196</v>
      </c>
      <c r="H163" s="188">
        <v>0.21</v>
      </c>
      <c r="I163" s="189" t="s">
        <v>2184</v>
      </c>
      <c r="J163" s="188">
        <v>0.24199999999999999</v>
      </c>
      <c r="K163" s="189" t="s">
        <v>2210</v>
      </c>
      <c r="L163" s="188">
        <v>0.28199999999999997</v>
      </c>
      <c r="M163" s="189" t="s">
        <v>2176</v>
      </c>
    </row>
    <row r="164" spans="1:13">
      <c r="A164" s="3096"/>
      <c r="B164" s="189"/>
      <c r="C164" s="189"/>
      <c r="D164" s="189"/>
      <c r="E164" s="189"/>
      <c r="F164" s="189"/>
      <c r="G164" s="189"/>
      <c r="H164" s="189"/>
      <c r="I164" s="189"/>
      <c r="J164" s="189"/>
      <c r="K164" s="189"/>
      <c r="L164" s="189"/>
      <c r="M164" s="189"/>
    </row>
    <row r="165" spans="1:13">
      <c r="A165" s="3096" t="s">
        <v>286</v>
      </c>
      <c r="B165" s="64">
        <v>47288</v>
      </c>
      <c r="C165" s="189" t="s">
        <v>2270</v>
      </c>
      <c r="D165" s="64">
        <v>75699</v>
      </c>
      <c r="E165" s="189" t="s">
        <v>2271</v>
      </c>
      <c r="F165" s="64">
        <v>30431</v>
      </c>
      <c r="G165" s="189" t="s">
        <v>2272</v>
      </c>
      <c r="H165" s="64">
        <v>52069</v>
      </c>
      <c r="I165" s="189" t="s">
        <v>2273</v>
      </c>
      <c r="J165" s="64">
        <v>37558</v>
      </c>
      <c r="K165" s="189" t="s">
        <v>2274</v>
      </c>
      <c r="L165" s="64">
        <v>167269</v>
      </c>
      <c r="M165" s="189" t="s">
        <v>2275</v>
      </c>
    </row>
    <row r="166" spans="1:13">
      <c r="A166" s="3095" t="s">
        <v>284</v>
      </c>
      <c r="B166" s="188">
        <v>0.70899999999999996</v>
      </c>
      <c r="C166" s="189" t="s">
        <v>2210</v>
      </c>
      <c r="D166" s="188">
        <v>0.64800000000000002</v>
      </c>
      <c r="E166" s="189" t="s">
        <v>2182</v>
      </c>
      <c r="F166" s="188">
        <v>0.64600000000000002</v>
      </c>
      <c r="G166" s="189" t="s">
        <v>2231</v>
      </c>
      <c r="H166" s="188">
        <v>0.67500000000000004</v>
      </c>
      <c r="I166" s="189" t="s">
        <v>2184</v>
      </c>
      <c r="J166" s="188">
        <v>0.65700000000000003</v>
      </c>
      <c r="K166" s="189" t="s">
        <v>2202</v>
      </c>
      <c r="L166" s="188">
        <v>0.622</v>
      </c>
      <c r="M166" s="189" t="s">
        <v>2175</v>
      </c>
    </row>
    <row r="167" spans="1:13">
      <c r="A167" s="3095" t="s">
        <v>285</v>
      </c>
      <c r="B167" s="188">
        <v>0.219</v>
      </c>
      <c r="C167" s="189" t="s">
        <v>2197</v>
      </c>
      <c r="D167" s="188">
        <v>0.28299999999999997</v>
      </c>
      <c r="E167" s="189" t="s">
        <v>2197</v>
      </c>
      <c r="F167" s="188">
        <v>0.25700000000000001</v>
      </c>
      <c r="G167" s="189" t="s">
        <v>2213</v>
      </c>
      <c r="H167" s="188">
        <v>0.252</v>
      </c>
      <c r="I167" s="189" t="s">
        <v>2184</v>
      </c>
      <c r="J167" s="188">
        <v>0.27800000000000002</v>
      </c>
      <c r="K167" s="189" t="s">
        <v>2196</v>
      </c>
      <c r="L167" s="188">
        <v>0.316</v>
      </c>
      <c r="M167" s="189" t="s">
        <v>2175</v>
      </c>
    </row>
    <row r="168" spans="1:13">
      <c r="A168" s="4262" t="s">
        <v>289</v>
      </c>
      <c r="B168" s="4262"/>
      <c r="C168" s="4262"/>
      <c r="D168" s="4262"/>
      <c r="E168" s="4262"/>
      <c r="F168" s="4262"/>
      <c r="G168" s="4262"/>
      <c r="H168" s="4262"/>
      <c r="I168" s="4262"/>
      <c r="J168" s="4262"/>
      <c r="K168" s="4262"/>
      <c r="L168" s="4262"/>
      <c r="M168" s="4262"/>
    </row>
    <row r="169" spans="1:13">
      <c r="A169" s="2966"/>
      <c r="B169" s="14"/>
      <c r="C169" s="14"/>
      <c r="D169" s="14"/>
      <c r="E169" s="14"/>
      <c r="F169" s="14"/>
      <c r="G169" s="14"/>
      <c r="H169" s="14"/>
      <c r="I169" s="14"/>
      <c r="J169" s="14"/>
      <c r="K169" s="14"/>
      <c r="L169" s="14"/>
      <c r="M169" s="14"/>
    </row>
    <row r="170" spans="1:13">
      <c r="A170" s="4242" t="s">
        <v>704</v>
      </c>
      <c r="B170" s="4242"/>
      <c r="C170" s="4242"/>
      <c r="D170" s="4242"/>
      <c r="E170" s="4242"/>
      <c r="F170" s="4242"/>
      <c r="G170" s="4242"/>
      <c r="H170" s="4242"/>
      <c r="I170" s="4242"/>
      <c r="J170" s="4242"/>
      <c r="K170" s="4242"/>
      <c r="L170" s="4242"/>
      <c r="M170" s="4242"/>
    </row>
  </sheetData>
  <mergeCells count="81">
    <mergeCell ref="A168:M168"/>
    <mergeCell ref="A170:M170"/>
    <mergeCell ref="A144:M144"/>
    <mergeCell ref="A146:M146"/>
    <mergeCell ref="A149:M149"/>
    <mergeCell ref="A151:A153"/>
    <mergeCell ref="B151:M151"/>
    <mergeCell ref="B152:C152"/>
    <mergeCell ref="D152:E152"/>
    <mergeCell ref="F152:G152"/>
    <mergeCell ref="H152:I152"/>
    <mergeCell ref="J152:K152"/>
    <mergeCell ref="L152:M152"/>
    <mergeCell ref="A120:M120"/>
    <mergeCell ref="A122:M122"/>
    <mergeCell ref="A125:M125"/>
    <mergeCell ref="A127:A129"/>
    <mergeCell ref="B127:M127"/>
    <mergeCell ref="B128:C128"/>
    <mergeCell ref="D128:E128"/>
    <mergeCell ref="F128:G128"/>
    <mergeCell ref="H128:I128"/>
    <mergeCell ref="J128:K128"/>
    <mergeCell ref="L128:M128"/>
    <mergeCell ref="A96:M96"/>
    <mergeCell ref="A98:M98"/>
    <mergeCell ref="A101:M101"/>
    <mergeCell ref="A103:A105"/>
    <mergeCell ref="B103:M103"/>
    <mergeCell ref="B104:C104"/>
    <mergeCell ref="D104:E104"/>
    <mergeCell ref="F104:G104"/>
    <mergeCell ref="H104:I104"/>
    <mergeCell ref="J104:K104"/>
    <mergeCell ref="L104:M104"/>
    <mergeCell ref="D54:E54"/>
    <mergeCell ref="F54:G54"/>
    <mergeCell ref="H54:I54"/>
    <mergeCell ref="J54:K54"/>
    <mergeCell ref="L54:M54"/>
    <mergeCell ref="A95:M95"/>
    <mergeCell ref="A1:M1"/>
    <mergeCell ref="A3:A5"/>
    <mergeCell ref="B3:M3"/>
    <mergeCell ref="B4:C4"/>
    <mergeCell ref="D4:E4"/>
    <mergeCell ref="F4:G4"/>
    <mergeCell ref="H4:I4"/>
    <mergeCell ref="J4:K4"/>
    <mergeCell ref="L4:M4"/>
    <mergeCell ref="A46:M46"/>
    <mergeCell ref="A45:M45"/>
    <mergeCell ref="A20:M20"/>
    <mergeCell ref="A21:M21"/>
    <mergeCell ref="A23:M23"/>
    <mergeCell ref="A51:M51"/>
    <mergeCell ref="A26:M26"/>
    <mergeCell ref="A28:A30"/>
    <mergeCell ref="B28:M28"/>
    <mergeCell ref="B29:C29"/>
    <mergeCell ref="D29:E29"/>
    <mergeCell ref="F29:G29"/>
    <mergeCell ref="H29:I29"/>
    <mergeCell ref="J29:K29"/>
    <mergeCell ref="L29:M29"/>
    <mergeCell ref="A48:M48"/>
    <mergeCell ref="A71:M71"/>
    <mergeCell ref="A73:M73"/>
    <mergeCell ref="A76:M76"/>
    <mergeCell ref="A78:A80"/>
    <mergeCell ref="B78:M78"/>
    <mergeCell ref="B79:C79"/>
    <mergeCell ref="D79:E79"/>
    <mergeCell ref="F79:G79"/>
    <mergeCell ref="H79:I79"/>
    <mergeCell ref="J79:K79"/>
    <mergeCell ref="L79:M79"/>
    <mergeCell ref="A70:M70"/>
    <mergeCell ref="A53:A55"/>
    <mergeCell ref="B53:M53"/>
    <mergeCell ref="B54:C54"/>
  </mergeCells>
  <pageMargins left="0" right="0" top="0.75" bottom="0.75" header="0.3" footer="0.3"/>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O50"/>
  <sheetViews>
    <sheetView zoomScaleNormal="100" workbookViewId="0">
      <selection activeCell="A8" sqref="A8"/>
    </sheetView>
  </sheetViews>
  <sheetFormatPr defaultColWidth="9" defaultRowHeight="14"/>
  <cols>
    <col min="1" max="1" width="39.75" customWidth="1"/>
    <col min="2" max="5" width="10.58203125" customWidth="1"/>
    <col min="7" max="7" width="38.25" customWidth="1"/>
    <col min="8" max="11" width="10.25" customWidth="1"/>
    <col min="13" max="13" width="38.25" customWidth="1"/>
    <col min="14" max="17" width="10.58203125" customWidth="1"/>
    <col min="19" max="19" width="38.58203125" customWidth="1"/>
    <col min="20" max="23" width="10.25" customWidth="1"/>
    <col min="25" max="25" width="42.08203125" customWidth="1"/>
    <col min="26" max="28" width="10.25" customWidth="1"/>
    <col min="29" max="29" width="10.5" customWidth="1"/>
    <col min="30" max="30" width="10.25" customWidth="1"/>
    <col min="31" max="31" width="42.08203125" customWidth="1"/>
    <col min="32" max="34" width="10.25" customWidth="1"/>
    <col min="35" max="35" width="10.33203125" customWidth="1"/>
    <col min="36" max="36" width="8.83203125" customWidth="1"/>
    <col min="37" max="37" width="41.08203125" customWidth="1"/>
    <col min="38" max="41" width="9.6640625" customWidth="1"/>
  </cols>
  <sheetData>
    <row r="1" spans="1:41" ht="25">
      <c r="A1" s="3827" t="s">
        <v>4532</v>
      </c>
      <c r="B1" s="3827"/>
      <c r="C1" s="3827"/>
      <c r="D1" s="3827"/>
      <c r="E1" s="3827"/>
      <c r="F1" s="2404"/>
      <c r="G1" s="4218" t="s">
        <v>2278</v>
      </c>
      <c r="H1" s="4218"/>
      <c r="I1" s="4218"/>
      <c r="J1" s="4218"/>
      <c r="K1" s="4218"/>
      <c r="M1" s="4218" t="s">
        <v>1563</v>
      </c>
      <c r="N1" s="4218"/>
      <c r="O1" s="4218"/>
      <c r="P1" s="4218"/>
      <c r="Q1" s="4218"/>
      <c r="S1" s="4218" t="s">
        <v>1226</v>
      </c>
      <c r="T1" s="4218"/>
      <c r="U1" s="4218"/>
      <c r="V1" s="4218"/>
      <c r="W1" s="4218"/>
      <c r="X1" s="29"/>
      <c r="Y1" s="4218" t="s">
        <v>1227</v>
      </c>
      <c r="Z1" s="4218"/>
      <c r="AA1" s="4218"/>
      <c r="AB1" s="4218"/>
      <c r="AC1" s="4218"/>
      <c r="AD1" s="29"/>
      <c r="AE1" s="4218" t="s">
        <v>1228</v>
      </c>
      <c r="AF1" s="4218"/>
      <c r="AG1" s="4218"/>
      <c r="AH1" s="4218"/>
      <c r="AI1" s="4218"/>
      <c r="AJ1" s="29"/>
      <c r="AK1" s="29" t="s">
        <v>1229</v>
      </c>
      <c r="AL1" s="29"/>
      <c r="AM1" s="29"/>
      <c r="AN1" s="29"/>
      <c r="AO1" s="29"/>
    </row>
    <row r="2" spans="1:41">
      <c r="A2" s="29"/>
      <c r="B2" s="29"/>
      <c r="C2" s="29"/>
      <c r="D2" s="29"/>
      <c r="E2" s="29"/>
      <c r="G2" s="29"/>
      <c r="H2" s="29"/>
      <c r="I2" s="29"/>
      <c r="J2" s="29"/>
      <c r="K2" s="29"/>
      <c r="M2" s="29"/>
      <c r="N2" s="29"/>
      <c r="O2" s="29"/>
      <c r="P2" s="29"/>
      <c r="Q2" s="29"/>
      <c r="S2" s="29"/>
      <c r="T2" s="29"/>
      <c r="U2" s="29"/>
      <c r="V2" s="29"/>
      <c r="W2" s="29"/>
      <c r="X2" s="29"/>
      <c r="Y2" s="29"/>
      <c r="Z2" s="29"/>
      <c r="AA2" s="29"/>
      <c r="AB2" s="29"/>
      <c r="AC2" s="29"/>
      <c r="AD2" s="29"/>
      <c r="AE2" s="29"/>
      <c r="AF2" s="29"/>
      <c r="AG2" s="29"/>
      <c r="AH2" s="29"/>
      <c r="AI2" s="29"/>
      <c r="AJ2" s="29"/>
      <c r="AK2" s="29"/>
      <c r="AL2" s="29"/>
      <c r="AM2" s="29"/>
      <c r="AN2" s="29"/>
      <c r="AO2" s="29"/>
    </row>
    <row r="3" spans="1:41" ht="18" customHeight="1">
      <c r="A3" s="3867" t="s">
        <v>2</v>
      </c>
      <c r="B3" s="3865" t="s">
        <v>204</v>
      </c>
      <c r="C3" s="3975"/>
      <c r="D3" s="3975"/>
      <c r="E3" s="3976"/>
      <c r="G3" s="4276" t="s">
        <v>2</v>
      </c>
      <c r="H3" s="3865" t="s">
        <v>204</v>
      </c>
      <c r="I3" s="3975"/>
      <c r="J3" s="3975"/>
      <c r="K3" s="3976"/>
      <c r="M3" s="4267" t="s">
        <v>2</v>
      </c>
      <c r="N3" s="4277" t="s">
        <v>204</v>
      </c>
      <c r="O3" s="4278"/>
      <c r="P3" s="4278"/>
      <c r="Q3" s="4279"/>
      <c r="S3" s="4267" t="s">
        <v>2</v>
      </c>
      <c r="T3" s="4277" t="s">
        <v>204</v>
      </c>
      <c r="U3" s="4278"/>
      <c r="V3" s="4278"/>
      <c r="W3" s="4279"/>
      <c r="X3" s="29"/>
      <c r="Y3" s="4285" t="s">
        <v>2</v>
      </c>
      <c r="Z3" s="4278" t="s">
        <v>204</v>
      </c>
      <c r="AA3" s="4278"/>
      <c r="AB3" s="4278"/>
      <c r="AC3" s="4279"/>
      <c r="AD3" s="29"/>
      <c r="AE3" s="4285" t="s">
        <v>2</v>
      </c>
      <c r="AF3" s="4278" t="s">
        <v>204</v>
      </c>
      <c r="AG3" s="4278"/>
      <c r="AH3" s="4278"/>
      <c r="AI3" s="4279"/>
      <c r="AJ3" s="29"/>
      <c r="AK3" s="4285" t="s">
        <v>2</v>
      </c>
      <c r="AL3" s="4278" t="s">
        <v>204</v>
      </c>
      <c r="AM3" s="4278"/>
      <c r="AN3" s="4278"/>
      <c r="AO3" s="4279"/>
    </row>
    <row r="4" spans="1:41" s="149" customFormat="1" ht="30">
      <c r="A4" s="3963"/>
      <c r="B4" s="143" t="s">
        <v>206</v>
      </c>
      <c r="C4" s="144" t="s">
        <v>282</v>
      </c>
      <c r="D4" s="127" t="s">
        <v>14</v>
      </c>
      <c r="E4" s="190" t="s">
        <v>808</v>
      </c>
      <c r="F4" s="3098"/>
      <c r="G4" s="4271"/>
      <c r="H4" s="143" t="s">
        <v>206</v>
      </c>
      <c r="I4" s="144" t="s">
        <v>282</v>
      </c>
      <c r="J4" s="127" t="s">
        <v>14</v>
      </c>
      <c r="K4" s="190" t="s">
        <v>808</v>
      </c>
      <c r="M4" s="4268"/>
      <c r="N4" s="143" t="s">
        <v>206</v>
      </c>
      <c r="O4" s="144" t="s">
        <v>282</v>
      </c>
      <c r="P4" s="127" t="s">
        <v>14</v>
      </c>
      <c r="Q4" s="190" t="s">
        <v>808</v>
      </c>
      <c r="S4" s="4268"/>
      <c r="T4" s="143" t="s">
        <v>206</v>
      </c>
      <c r="U4" s="191" t="s">
        <v>282</v>
      </c>
      <c r="V4" s="191" t="s">
        <v>14</v>
      </c>
      <c r="W4" s="190" t="s">
        <v>808</v>
      </c>
      <c r="X4" s="192"/>
      <c r="Y4" s="4264"/>
      <c r="Z4" s="193" t="s">
        <v>206</v>
      </c>
      <c r="AA4" s="193" t="s">
        <v>282</v>
      </c>
      <c r="AB4" s="193" t="s">
        <v>14</v>
      </c>
      <c r="AC4" s="190" t="s">
        <v>808</v>
      </c>
      <c r="AD4" s="192"/>
      <c r="AE4" s="4264"/>
      <c r="AF4" s="193" t="s">
        <v>206</v>
      </c>
      <c r="AG4" s="193" t="s">
        <v>282</v>
      </c>
      <c r="AH4" s="193" t="s">
        <v>14</v>
      </c>
      <c r="AI4" s="190" t="s">
        <v>808</v>
      </c>
      <c r="AJ4" s="192"/>
      <c r="AK4" s="4264"/>
      <c r="AL4" s="193" t="s">
        <v>206</v>
      </c>
      <c r="AM4" s="193" t="s">
        <v>282</v>
      </c>
      <c r="AN4" s="193" t="s">
        <v>14</v>
      </c>
      <c r="AO4" s="190" t="s">
        <v>808</v>
      </c>
    </row>
    <row r="5" spans="1:41" s="173" customFormat="1" ht="13.5" thickBot="1">
      <c r="A5" s="3099" t="s">
        <v>209</v>
      </c>
      <c r="B5" s="3100">
        <v>333721</v>
      </c>
      <c r="C5" s="3049" t="s">
        <v>2124</v>
      </c>
      <c r="D5" s="3100">
        <v>333721</v>
      </c>
      <c r="E5" s="3048" t="s">
        <v>210</v>
      </c>
      <c r="G5" s="331" t="s">
        <v>209</v>
      </c>
      <c r="H5" s="3101">
        <v>317419</v>
      </c>
      <c r="I5" s="3102">
        <v>6503</v>
      </c>
      <c r="J5" s="3101">
        <v>317419</v>
      </c>
      <c r="K5" s="3103" t="s">
        <v>210</v>
      </c>
      <c r="M5" s="194" t="s">
        <v>209</v>
      </c>
      <c r="N5" s="195">
        <v>325091</v>
      </c>
      <c r="O5" s="3104">
        <v>6646</v>
      </c>
      <c r="P5" s="3105">
        <v>325091</v>
      </c>
      <c r="Q5" s="197" t="s">
        <v>210</v>
      </c>
      <c r="S5" s="198" t="s">
        <v>209</v>
      </c>
      <c r="T5" s="3106">
        <v>324608</v>
      </c>
      <c r="U5" s="3107" t="s">
        <v>2173</v>
      </c>
      <c r="V5" s="3108"/>
      <c r="W5" s="3107" t="s">
        <v>210</v>
      </c>
      <c r="X5" s="16"/>
      <c r="Y5" s="199" t="s">
        <v>209</v>
      </c>
      <c r="Z5" s="3109">
        <v>331540</v>
      </c>
      <c r="AA5" s="3110" t="s">
        <v>2220</v>
      </c>
      <c r="AB5" s="3109"/>
      <c r="AC5" s="3110" t="s">
        <v>210</v>
      </c>
      <c r="AD5" s="16"/>
      <c r="AE5" s="199" t="s">
        <v>209</v>
      </c>
      <c r="AF5" s="3109">
        <v>330445</v>
      </c>
      <c r="AG5" s="3110" t="s">
        <v>2245</v>
      </c>
      <c r="AH5" s="3109">
        <v>330445</v>
      </c>
      <c r="AI5" s="3110" t="s">
        <v>210</v>
      </c>
      <c r="AJ5" s="16"/>
      <c r="AK5" s="199" t="s">
        <v>209</v>
      </c>
      <c r="AL5" s="202">
        <v>335539</v>
      </c>
      <c r="AM5" s="24" t="s">
        <v>2262</v>
      </c>
      <c r="AN5" s="202">
        <v>335539</v>
      </c>
      <c r="AO5" s="24" t="s">
        <v>210</v>
      </c>
    </row>
    <row r="6" spans="1:41" s="173" customFormat="1" ht="13">
      <c r="A6" s="3050" t="s">
        <v>211</v>
      </c>
      <c r="B6" s="1917">
        <v>17064</v>
      </c>
      <c r="C6" s="3052" t="s">
        <v>2279</v>
      </c>
      <c r="D6" s="3055">
        <v>5.0999999999999997E-2</v>
      </c>
      <c r="E6" s="3003" t="s">
        <v>2089</v>
      </c>
      <c r="G6" s="325" t="s">
        <v>211</v>
      </c>
      <c r="H6" s="3111">
        <v>24827</v>
      </c>
      <c r="I6" s="3112">
        <v>2702</v>
      </c>
      <c r="J6" s="3113">
        <v>7.8</v>
      </c>
      <c r="K6" s="3114">
        <v>0.8</v>
      </c>
      <c r="M6" s="153" t="s">
        <v>211</v>
      </c>
      <c r="N6" s="203">
        <v>22528</v>
      </c>
      <c r="O6" s="204">
        <v>2387</v>
      </c>
      <c r="P6" s="205">
        <v>6.9</v>
      </c>
      <c r="Q6" s="206">
        <v>0.7</v>
      </c>
      <c r="S6" s="154" t="s">
        <v>211</v>
      </c>
      <c r="T6" s="140">
        <v>23360</v>
      </c>
      <c r="U6" s="38" t="s">
        <v>2280</v>
      </c>
      <c r="V6" s="58">
        <v>7.1999999999999995E-2</v>
      </c>
      <c r="W6" s="38" t="s">
        <v>2178</v>
      </c>
      <c r="X6" s="16"/>
      <c r="Y6" s="700" t="s">
        <v>211</v>
      </c>
      <c r="Z6" s="200">
        <v>23628</v>
      </c>
      <c r="AA6" s="201" t="s">
        <v>2281</v>
      </c>
      <c r="AB6" s="207">
        <v>7.0999999999999994E-2</v>
      </c>
      <c r="AC6" s="201" t="s">
        <v>2181</v>
      </c>
      <c r="AD6" s="16"/>
      <c r="AE6" s="700" t="s">
        <v>211</v>
      </c>
      <c r="AF6" s="200">
        <v>22439</v>
      </c>
      <c r="AG6" s="201" t="s">
        <v>2282</v>
      </c>
      <c r="AH6" s="207">
        <v>6.8000000000000005E-2</v>
      </c>
      <c r="AI6" s="201" t="s">
        <v>2186</v>
      </c>
      <c r="AJ6" s="16"/>
      <c r="AK6" s="700" t="s">
        <v>211</v>
      </c>
      <c r="AL6" s="208">
        <v>19893</v>
      </c>
      <c r="AM6" s="12" t="s">
        <v>2283</v>
      </c>
      <c r="AN6" s="21">
        <v>5.8999999999999997E-2</v>
      </c>
      <c r="AO6" s="12" t="s">
        <v>2181</v>
      </c>
    </row>
    <row r="7" spans="1:41" s="173" customFormat="1" ht="13">
      <c r="A7" s="3056" t="s">
        <v>212</v>
      </c>
      <c r="B7" s="2062">
        <v>16655</v>
      </c>
      <c r="C7" s="3057" t="s">
        <v>2284</v>
      </c>
      <c r="D7" s="3115">
        <v>0.05</v>
      </c>
      <c r="E7" s="3116" t="s">
        <v>2089</v>
      </c>
      <c r="G7" s="326" t="s">
        <v>212</v>
      </c>
      <c r="H7" s="3117">
        <v>16663</v>
      </c>
      <c r="I7" s="3118">
        <v>2138</v>
      </c>
      <c r="J7" s="3119">
        <v>5.2</v>
      </c>
      <c r="K7" s="3120">
        <v>0.7</v>
      </c>
      <c r="M7" s="154" t="s">
        <v>212</v>
      </c>
      <c r="N7" s="209">
        <v>14393</v>
      </c>
      <c r="O7" s="210">
        <v>1576</v>
      </c>
      <c r="P7" s="211">
        <v>4.4000000000000004</v>
      </c>
      <c r="Q7" s="212">
        <v>0.5</v>
      </c>
      <c r="S7" s="154" t="s">
        <v>212</v>
      </c>
      <c r="T7" s="140">
        <v>17003</v>
      </c>
      <c r="U7" s="38" t="s">
        <v>2285</v>
      </c>
      <c r="V7" s="58">
        <v>5.1999999999999998E-2</v>
      </c>
      <c r="W7" s="38" t="s">
        <v>2181</v>
      </c>
      <c r="X7" s="16"/>
      <c r="Y7" s="700" t="s">
        <v>212</v>
      </c>
      <c r="Z7" s="200">
        <v>16245</v>
      </c>
      <c r="AA7" s="201" t="s">
        <v>2286</v>
      </c>
      <c r="AB7" s="207">
        <v>4.9000000000000002E-2</v>
      </c>
      <c r="AC7" s="201" t="s">
        <v>2186</v>
      </c>
      <c r="AD7" s="16"/>
      <c r="AE7" s="700" t="s">
        <v>212</v>
      </c>
      <c r="AF7" s="200">
        <v>14527</v>
      </c>
      <c r="AG7" s="201" t="s">
        <v>2287</v>
      </c>
      <c r="AH7" s="207">
        <v>4.3999999999999997E-2</v>
      </c>
      <c r="AI7" s="201" t="s">
        <v>2181</v>
      </c>
      <c r="AJ7" s="16"/>
      <c r="AK7" s="700" t="s">
        <v>212</v>
      </c>
      <c r="AL7" s="208">
        <v>15994</v>
      </c>
      <c r="AM7" s="12" t="s">
        <v>2288</v>
      </c>
      <c r="AN7" s="21">
        <v>4.8000000000000001E-2</v>
      </c>
      <c r="AO7" s="12" t="s">
        <v>2263</v>
      </c>
    </row>
    <row r="8" spans="1:41" s="173" customFormat="1" ht="13">
      <c r="A8" s="3056" t="s">
        <v>213</v>
      </c>
      <c r="B8" s="2062">
        <v>136014</v>
      </c>
      <c r="C8" s="3057" t="s">
        <v>2289</v>
      </c>
      <c r="D8" s="3115">
        <v>0.40799999999999997</v>
      </c>
      <c r="E8" s="3016" t="s">
        <v>2088</v>
      </c>
      <c r="G8" s="326" t="s">
        <v>213</v>
      </c>
      <c r="H8" s="3117">
        <v>125818</v>
      </c>
      <c r="I8" s="3118">
        <v>3786</v>
      </c>
      <c r="J8" s="3119">
        <v>39.6</v>
      </c>
      <c r="K8" s="3120">
        <v>1.4</v>
      </c>
      <c r="M8" s="154" t="s">
        <v>213</v>
      </c>
      <c r="N8" s="209">
        <v>134935</v>
      </c>
      <c r="O8" s="210">
        <v>2709</v>
      </c>
      <c r="P8" s="3121">
        <v>41.5</v>
      </c>
      <c r="Q8" s="212">
        <v>1.1000000000000001</v>
      </c>
      <c r="S8" s="154" t="s">
        <v>213</v>
      </c>
      <c r="T8" s="140">
        <v>130103</v>
      </c>
      <c r="U8" s="38" t="s">
        <v>2290</v>
      </c>
      <c r="V8" s="58">
        <v>0.40100000000000002</v>
      </c>
      <c r="W8" s="38" t="s">
        <v>2179</v>
      </c>
      <c r="X8" s="16"/>
      <c r="Y8" s="700" t="s">
        <v>213</v>
      </c>
      <c r="Z8" s="200">
        <v>128756</v>
      </c>
      <c r="AA8" s="201" t="s">
        <v>2291</v>
      </c>
      <c r="AB8" s="207">
        <v>0.38800000000000001</v>
      </c>
      <c r="AC8" s="201" t="s">
        <v>2180</v>
      </c>
      <c r="AD8" s="16"/>
      <c r="AE8" s="700" t="s">
        <v>213</v>
      </c>
      <c r="AF8" s="200">
        <v>130499</v>
      </c>
      <c r="AG8" s="201" t="s">
        <v>2292</v>
      </c>
      <c r="AH8" s="207">
        <v>0.39500000000000002</v>
      </c>
      <c r="AI8" s="201" t="s">
        <v>2222</v>
      </c>
      <c r="AJ8" s="16"/>
      <c r="AK8" s="700" t="s">
        <v>213</v>
      </c>
      <c r="AL8" s="208">
        <v>134504</v>
      </c>
      <c r="AM8" s="12" t="s">
        <v>2293</v>
      </c>
      <c r="AN8" s="21">
        <v>0.40100000000000002</v>
      </c>
      <c r="AO8" s="12" t="s">
        <v>2179</v>
      </c>
    </row>
    <row r="9" spans="1:41" s="173" customFormat="1" ht="13">
      <c r="A9" s="3056" t="s">
        <v>214</v>
      </c>
      <c r="B9" s="2062">
        <v>66720</v>
      </c>
      <c r="C9" s="3057" t="s">
        <v>2294</v>
      </c>
      <c r="D9" s="3115">
        <v>0.2</v>
      </c>
      <c r="E9" s="3116" t="s">
        <v>2090</v>
      </c>
      <c r="G9" s="326" t="s">
        <v>214</v>
      </c>
      <c r="H9" s="3117">
        <v>64938</v>
      </c>
      <c r="I9" s="3118">
        <v>2904</v>
      </c>
      <c r="J9" s="3119">
        <v>20.5</v>
      </c>
      <c r="K9" s="3120">
        <v>0.9</v>
      </c>
      <c r="M9" s="154" t="s">
        <v>214</v>
      </c>
      <c r="N9" s="209">
        <v>61031</v>
      </c>
      <c r="O9" s="210">
        <v>2470</v>
      </c>
      <c r="P9" s="211">
        <v>18.8</v>
      </c>
      <c r="Q9" s="212">
        <v>0.8</v>
      </c>
      <c r="S9" s="154" t="s">
        <v>214</v>
      </c>
      <c r="T9" s="140">
        <v>61609</v>
      </c>
      <c r="U9" s="38" t="s">
        <v>2295</v>
      </c>
      <c r="V9" s="58">
        <v>0.19</v>
      </c>
      <c r="W9" s="38" t="s">
        <v>2186</v>
      </c>
      <c r="X9" s="16"/>
      <c r="Y9" s="700" t="s">
        <v>214</v>
      </c>
      <c r="Z9" s="200">
        <v>63001</v>
      </c>
      <c r="AA9" s="201" t="s">
        <v>2296</v>
      </c>
      <c r="AB9" s="207">
        <v>0.19</v>
      </c>
      <c r="AC9" s="201" t="s">
        <v>2222</v>
      </c>
      <c r="AD9" s="16"/>
      <c r="AE9" s="700" t="s">
        <v>214</v>
      </c>
      <c r="AF9" s="200">
        <v>65529</v>
      </c>
      <c r="AG9" s="201" t="s">
        <v>2297</v>
      </c>
      <c r="AH9" s="207">
        <v>0.19800000000000001</v>
      </c>
      <c r="AI9" s="201" t="s">
        <v>2178</v>
      </c>
      <c r="AJ9" s="16"/>
      <c r="AK9" s="700" t="s">
        <v>214</v>
      </c>
      <c r="AL9" s="208">
        <v>64885</v>
      </c>
      <c r="AM9" s="12" t="s">
        <v>2298</v>
      </c>
      <c r="AN9" s="21">
        <v>0.193</v>
      </c>
      <c r="AO9" s="12" t="s">
        <v>2178</v>
      </c>
    </row>
    <row r="10" spans="1:41" s="173" customFormat="1" ht="13">
      <c r="A10" s="3056" t="s">
        <v>215</v>
      </c>
      <c r="B10" s="2062">
        <v>97268</v>
      </c>
      <c r="C10" s="3057" t="s">
        <v>2299</v>
      </c>
      <c r="D10" s="3115">
        <v>0.29099999999999998</v>
      </c>
      <c r="E10" s="3116" t="s">
        <v>2033</v>
      </c>
      <c r="G10" s="326" t="s">
        <v>215</v>
      </c>
      <c r="H10" s="3117">
        <v>85173</v>
      </c>
      <c r="I10" s="3118">
        <v>5282</v>
      </c>
      <c r="J10" s="3119">
        <v>26.8</v>
      </c>
      <c r="K10" s="3120">
        <v>1.2</v>
      </c>
      <c r="M10" s="154" t="s">
        <v>215</v>
      </c>
      <c r="N10" s="209">
        <v>92204</v>
      </c>
      <c r="O10" s="210">
        <v>5150</v>
      </c>
      <c r="P10" s="211">
        <v>28.4</v>
      </c>
      <c r="Q10" s="212">
        <v>1.1000000000000001</v>
      </c>
      <c r="S10" s="154" t="s">
        <v>215</v>
      </c>
      <c r="T10" s="140">
        <v>92533</v>
      </c>
      <c r="U10" s="38" t="s">
        <v>2300</v>
      </c>
      <c r="V10" s="58">
        <v>0.28499999999999998</v>
      </c>
      <c r="W10" s="38" t="s">
        <v>2179</v>
      </c>
      <c r="X10" s="16"/>
      <c r="Y10" s="700" t="s">
        <v>215</v>
      </c>
      <c r="Z10" s="200">
        <v>99910</v>
      </c>
      <c r="AA10" s="201" t="s">
        <v>2301</v>
      </c>
      <c r="AB10" s="207">
        <v>0.30099999999999999</v>
      </c>
      <c r="AC10" s="201" t="s">
        <v>2222</v>
      </c>
      <c r="AD10" s="16"/>
      <c r="AE10" s="700" t="s">
        <v>215</v>
      </c>
      <c r="AF10" s="200">
        <v>97451</v>
      </c>
      <c r="AG10" s="201" t="s">
        <v>2302</v>
      </c>
      <c r="AH10" s="207">
        <v>0.29499999999999998</v>
      </c>
      <c r="AI10" s="201" t="s">
        <v>2180</v>
      </c>
      <c r="AJ10" s="16"/>
      <c r="AK10" s="700" t="s">
        <v>215</v>
      </c>
      <c r="AL10" s="208">
        <v>100263</v>
      </c>
      <c r="AM10" s="12" t="s">
        <v>2303</v>
      </c>
      <c r="AN10" s="21">
        <v>0.29899999999999999</v>
      </c>
      <c r="AO10" s="12" t="s">
        <v>2179</v>
      </c>
    </row>
    <row r="11" spans="1:41">
      <c r="A11" s="2965"/>
      <c r="B11" s="18"/>
      <c r="C11" s="3122"/>
      <c r="D11" s="3123"/>
      <c r="E11" s="3122"/>
      <c r="G11" s="2965"/>
      <c r="H11" s="18"/>
      <c r="I11" s="3122"/>
      <c r="J11" s="3123"/>
      <c r="K11" s="3122"/>
      <c r="M11" s="2965"/>
      <c r="N11" s="18"/>
      <c r="O11" s="3122"/>
      <c r="P11" s="3123"/>
      <c r="Q11" s="3122"/>
      <c r="S11" s="2965"/>
      <c r="T11" s="18"/>
      <c r="U11" s="3122"/>
      <c r="V11" s="3123"/>
      <c r="W11" s="3122"/>
      <c r="X11" s="29"/>
      <c r="Y11" s="2965"/>
      <c r="Z11" s="18"/>
      <c r="AA11" s="3122"/>
      <c r="AB11" s="3123"/>
      <c r="AC11" s="3122"/>
      <c r="AD11" s="29"/>
      <c r="AE11" s="2965"/>
      <c r="AF11" s="18"/>
      <c r="AG11" s="3122"/>
      <c r="AH11" s="3123"/>
      <c r="AI11" s="3122"/>
      <c r="AJ11" s="29"/>
      <c r="AK11" s="2965"/>
      <c r="AL11" s="18"/>
      <c r="AM11" s="3122"/>
      <c r="AN11" s="3123"/>
      <c r="AO11" s="3122"/>
    </row>
    <row r="12" spans="1:41" ht="18" customHeight="1">
      <c r="A12" s="3867" t="s">
        <v>2</v>
      </c>
      <c r="B12" s="4272" t="s">
        <v>205</v>
      </c>
      <c r="C12" s="4273"/>
      <c r="D12" s="4273"/>
      <c r="E12" s="4274"/>
      <c r="G12" s="4270" t="s">
        <v>2</v>
      </c>
      <c r="H12" s="4272" t="s">
        <v>205</v>
      </c>
      <c r="I12" s="4273"/>
      <c r="J12" s="4273"/>
      <c r="K12" s="4274"/>
      <c r="M12" s="4275" t="s">
        <v>2</v>
      </c>
      <c r="N12" s="4269" t="s">
        <v>205</v>
      </c>
      <c r="O12" s="4265"/>
      <c r="P12" s="4265"/>
      <c r="Q12" s="4266"/>
      <c r="S12" s="4275" t="s">
        <v>2</v>
      </c>
      <c r="T12" s="4269" t="s">
        <v>205</v>
      </c>
      <c r="U12" s="4265"/>
      <c r="V12" s="4265"/>
      <c r="W12" s="4266"/>
      <c r="X12" s="29"/>
      <c r="Y12" s="4263" t="s">
        <v>2</v>
      </c>
      <c r="Z12" s="4265" t="s">
        <v>205</v>
      </c>
      <c r="AA12" s="4265"/>
      <c r="AB12" s="4265"/>
      <c r="AC12" s="4266"/>
      <c r="AD12" s="29"/>
      <c r="AE12" s="4263" t="s">
        <v>2</v>
      </c>
      <c r="AF12" s="4265" t="s">
        <v>205</v>
      </c>
      <c r="AG12" s="4265"/>
      <c r="AH12" s="4265"/>
      <c r="AI12" s="4266"/>
      <c r="AJ12" s="29"/>
      <c r="AK12" s="4263" t="s">
        <v>2</v>
      </c>
      <c r="AL12" s="4265" t="s">
        <v>205</v>
      </c>
      <c r="AM12" s="4265"/>
      <c r="AN12" s="4265"/>
      <c r="AO12" s="4266"/>
    </row>
    <row r="13" spans="1:41" s="149" customFormat="1" ht="30">
      <c r="A13" s="3963"/>
      <c r="B13" s="143" t="s">
        <v>206</v>
      </c>
      <c r="C13" s="144" t="s">
        <v>282</v>
      </c>
      <c r="D13" s="127" t="s">
        <v>14</v>
      </c>
      <c r="E13" s="190" t="s">
        <v>808</v>
      </c>
      <c r="F13" s="3098"/>
      <c r="G13" s="4271"/>
      <c r="H13" s="143" t="s">
        <v>206</v>
      </c>
      <c r="I13" s="144" t="s">
        <v>282</v>
      </c>
      <c r="J13" s="127" t="s">
        <v>14</v>
      </c>
      <c r="K13" s="190" t="s">
        <v>808</v>
      </c>
      <c r="M13" s="4268"/>
      <c r="N13" s="143" t="s">
        <v>206</v>
      </c>
      <c r="O13" s="144" t="s">
        <v>282</v>
      </c>
      <c r="P13" s="127" t="s">
        <v>14</v>
      </c>
      <c r="Q13" s="190" t="s">
        <v>808</v>
      </c>
      <c r="S13" s="4268"/>
      <c r="T13" s="143" t="s">
        <v>206</v>
      </c>
      <c r="U13" s="191" t="s">
        <v>282</v>
      </c>
      <c r="V13" s="191" t="s">
        <v>14</v>
      </c>
      <c r="W13" s="190" t="s">
        <v>808</v>
      </c>
      <c r="X13" s="192"/>
      <c r="Y13" s="4264"/>
      <c r="Z13" s="193" t="s">
        <v>206</v>
      </c>
      <c r="AA13" s="193" t="s">
        <v>282</v>
      </c>
      <c r="AB13" s="193" t="s">
        <v>14</v>
      </c>
      <c r="AC13" s="190" t="s">
        <v>808</v>
      </c>
      <c r="AD13" s="192"/>
      <c r="AE13" s="4264"/>
      <c r="AF13" s="193" t="s">
        <v>206</v>
      </c>
      <c r="AG13" s="193" t="s">
        <v>282</v>
      </c>
      <c r="AH13" s="193" t="s">
        <v>14</v>
      </c>
      <c r="AI13" s="190" t="s">
        <v>808</v>
      </c>
      <c r="AJ13" s="192"/>
      <c r="AK13" s="4264"/>
      <c r="AL13" s="193" t="s">
        <v>206</v>
      </c>
      <c r="AM13" s="193" t="s">
        <v>282</v>
      </c>
      <c r="AN13" s="193" t="s">
        <v>14</v>
      </c>
      <c r="AO13" s="190" t="s">
        <v>808</v>
      </c>
    </row>
    <row r="14" spans="1:41" s="173" customFormat="1" ht="13.5" thickBot="1">
      <c r="A14" s="3099" t="s">
        <v>209</v>
      </c>
      <c r="B14" s="2203">
        <v>43118</v>
      </c>
      <c r="C14" s="3049" t="s">
        <v>2304</v>
      </c>
      <c r="D14" s="2203">
        <v>43118</v>
      </c>
      <c r="E14" s="3124" t="s">
        <v>210</v>
      </c>
      <c r="G14" s="331" t="s">
        <v>209</v>
      </c>
      <c r="H14" s="3125">
        <v>43150</v>
      </c>
      <c r="I14" s="3126">
        <v>1895</v>
      </c>
      <c r="J14" s="332">
        <v>43150</v>
      </c>
      <c r="K14" s="333" t="s">
        <v>210</v>
      </c>
      <c r="M14" s="194" t="s">
        <v>209</v>
      </c>
      <c r="N14" s="195">
        <v>44218</v>
      </c>
      <c r="O14" s="213">
        <v>2010</v>
      </c>
      <c r="P14" s="214">
        <v>44218</v>
      </c>
      <c r="Q14" s="197" t="s">
        <v>210</v>
      </c>
      <c r="S14" s="198" t="s">
        <v>209</v>
      </c>
      <c r="T14" s="124">
        <v>41743</v>
      </c>
      <c r="U14" s="71" t="s">
        <v>2305</v>
      </c>
      <c r="V14" s="70"/>
      <c r="W14" s="71" t="s">
        <v>210</v>
      </c>
      <c r="X14" s="16"/>
      <c r="Y14" s="199" t="s">
        <v>209</v>
      </c>
      <c r="Z14" s="215">
        <v>42691</v>
      </c>
      <c r="AA14" s="216" t="s">
        <v>2306</v>
      </c>
      <c r="AB14" s="215"/>
      <c r="AC14" s="216" t="s">
        <v>210</v>
      </c>
      <c r="AD14" s="16"/>
      <c r="AE14" s="199" t="s">
        <v>209</v>
      </c>
      <c r="AF14" s="215">
        <v>43801</v>
      </c>
      <c r="AG14" s="216" t="s">
        <v>2307</v>
      </c>
      <c r="AH14" s="215">
        <v>43801</v>
      </c>
      <c r="AI14" s="216" t="s">
        <v>210</v>
      </c>
      <c r="AJ14" s="16"/>
      <c r="AK14" s="199" t="s">
        <v>209</v>
      </c>
      <c r="AL14" s="202">
        <v>42444</v>
      </c>
      <c r="AM14" s="24" t="s">
        <v>2308</v>
      </c>
      <c r="AN14" s="202">
        <v>42444</v>
      </c>
      <c r="AO14" s="24" t="s">
        <v>210</v>
      </c>
    </row>
    <row r="15" spans="1:41" s="173" customFormat="1" ht="13">
      <c r="A15" s="3050" t="s">
        <v>211</v>
      </c>
      <c r="B15" s="1917">
        <v>2474</v>
      </c>
      <c r="C15" s="3052" t="s">
        <v>2309</v>
      </c>
      <c r="D15" s="3055">
        <v>5.7000000000000002E-2</v>
      </c>
      <c r="E15" s="3003" t="s">
        <v>2036</v>
      </c>
      <c r="G15" s="325" t="s">
        <v>211</v>
      </c>
      <c r="H15" s="3127">
        <v>3123</v>
      </c>
      <c r="I15" s="3128">
        <v>1136</v>
      </c>
      <c r="J15" s="3129">
        <v>7.2</v>
      </c>
      <c r="K15" s="3130">
        <v>2.5</v>
      </c>
      <c r="M15" s="153" t="s">
        <v>211</v>
      </c>
      <c r="N15" s="203">
        <v>3226</v>
      </c>
      <c r="O15" s="204">
        <v>903</v>
      </c>
      <c r="P15" s="205">
        <v>7.3</v>
      </c>
      <c r="Q15" s="206">
        <v>1.9</v>
      </c>
      <c r="S15" s="3131" t="s">
        <v>211</v>
      </c>
      <c r="T15" s="3132">
        <v>2748</v>
      </c>
      <c r="U15" s="3133" t="s">
        <v>2310</v>
      </c>
      <c r="V15" s="3134">
        <v>6.6000000000000003E-2</v>
      </c>
      <c r="W15" s="3133" t="s">
        <v>2185</v>
      </c>
      <c r="X15" s="16"/>
      <c r="Y15" s="3135" t="s">
        <v>211</v>
      </c>
      <c r="Z15" s="215">
        <v>2544</v>
      </c>
      <c r="AA15" s="216" t="s">
        <v>2311</v>
      </c>
      <c r="AB15" s="217">
        <v>0.06</v>
      </c>
      <c r="AC15" s="216" t="s">
        <v>2212</v>
      </c>
      <c r="AD15" s="16"/>
      <c r="AE15" s="700" t="s">
        <v>211</v>
      </c>
      <c r="AF15" s="215">
        <v>3734</v>
      </c>
      <c r="AG15" s="216" t="s">
        <v>2312</v>
      </c>
      <c r="AH15" s="217">
        <v>8.5000000000000006E-2</v>
      </c>
      <c r="AI15" s="216" t="s">
        <v>2210</v>
      </c>
      <c r="AJ15" s="16"/>
      <c r="AK15" s="700" t="s">
        <v>211</v>
      </c>
      <c r="AL15" s="208">
        <v>2506</v>
      </c>
      <c r="AM15" s="12" t="s">
        <v>2313</v>
      </c>
      <c r="AN15" s="21">
        <v>5.8999999999999997E-2</v>
      </c>
      <c r="AO15" s="12" t="s">
        <v>2221</v>
      </c>
    </row>
    <row r="16" spans="1:41" s="173" customFormat="1" ht="13">
      <c r="A16" s="3056" t="s">
        <v>212</v>
      </c>
      <c r="B16" s="2062">
        <v>2672</v>
      </c>
      <c r="C16" s="3057" t="s">
        <v>2314</v>
      </c>
      <c r="D16" s="3115">
        <v>6.2E-2</v>
      </c>
      <c r="E16" s="3016" t="s">
        <v>2062</v>
      </c>
      <c r="G16" s="326" t="s">
        <v>212</v>
      </c>
      <c r="H16" s="3136">
        <v>2378</v>
      </c>
      <c r="I16" s="3137">
        <v>866</v>
      </c>
      <c r="J16" s="3138">
        <v>5.5</v>
      </c>
      <c r="K16" s="3139">
        <v>2</v>
      </c>
      <c r="M16" s="154" t="s">
        <v>212</v>
      </c>
      <c r="N16" s="209">
        <v>2041</v>
      </c>
      <c r="O16" s="210">
        <v>744</v>
      </c>
      <c r="P16" s="3121">
        <v>4.5999999999999996</v>
      </c>
      <c r="Q16" s="212">
        <v>1.7</v>
      </c>
      <c r="S16" s="154" t="s">
        <v>212</v>
      </c>
      <c r="T16" s="140">
        <v>2710</v>
      </c>
      <c r="U16" s="38" t="s">
        <v>2315</v>
      </c>
      <c r="V16" s="58">
        <v>6.5000000000000002E-2</v>
      </c>
      <c r="W16" s="38" t="s">
        <v>2221</v>
      </c>
      <c r="X16" s="16"/>
      <c r="Y16" s="700" t="s">
        <v>212</v>
      </c>
      <c r="Z16" s="215">
        <v>2386</v>
      </c>
      <c r="AA16" s="216" t="s">
        <v>2316</v>
      </c>
      <c r="AB16" s="217">
        <v>5.6000000000000001E-2</v>
      </c>
      <c r="AC16" s="216" t="s">
        <v>2182</v>
      </c>
      <c r="AD16" s="16"/>
      <c r="AE16" s="700" t="s">
        <v>212</v>
      </c>
      <c r="AF16" s="215">
        <v>1806</v>
      </c>
      <c r="AG16" s="216" t="s">
        <v>2317</v>
      </c>
      <c r="AH16" s="217">
        <v>4.1000000000000002E-2</v>
      </c>
      <c r="AI16" s="216" t="s">
        <v>2189</v>
      </c>
      <c r="AJ16" s="16"/>
      <c r="AK16" s="700" t="s">
        <v>212</v>
      </c>
      <c r="AL16" s="208">
        <v>2818</v>
      </c>
      <c r="AM16" s="12" t="s">
        <v>2318</v>
      </c>
      <c r="AN16" s="21">
        <v>6.6000000000000003E-2</v>
      </c>
      <c r="AO16" s="12" t="s">
        <v>2223</v>
      </c>
    </row>
    <row r="17" spans="1:41" s="173" customFormat="1" ht="13">
      <c r="A17" s="3056" t="s">
        <v>213</v>
      </c>
      <c r="B17" s="2062">
        <v>19577</v>
      </c>
      <c r="C17" s="3057" t="s">
        <v>2319</v>
      </c>
      <c r="D17" s="3115">
        <v>0.45400000000000001</v>
      </c>
      <c r="E17" s="3140" t="s">
        <v>2056</v>
      </c>
      <c r="G17" s="326" t="s">
        <v>213</v>
      </c>
      <c r="H17" s="3136">
        <v>19434</v>
      </c>
      <c r="I17" s="3137">
        <v>1633</v>
      </c>
      <c r="J17" s="3141">
        <v>45</v>
      </c>
      <c r="K17" s="3139">
        <v>4</v>
      </c>
      <c r="M17" s="3142" t="s">
        <v>213</v>
      </c>
      <c r="N17" s="209">
        <v>20867</v>
      </c>
      <c r="O17" s="210">
        <v>1073</v>
      </c>
      <c r="P17" s="3121">
        <v>47.2</v>
      </c>
      <c r="Q17" s="3143">
        <v>2.6</v>
      </c>
      <c r="S17" s="3142" t="s">
        <v>213</v>
      </c>
      <c r="T17" s="3144">
        <v>18671</v>
      </c>
      <c r="U17" s="3145" t="s">
        <v>2320</v>
      </c>
      <c r="V17" s="3146">
        <v>0.44700000000000001</v>
      </c>
      <c r="W17" s="3145" t="s">
        <v>2209</v>
      </c>
      <c r="X17" s="16"/>
      <c r="Y17" s="3147" t="s">
        <v>213</v>
      </c>
      <c r="Z17" s="215">
        <v>18863</v>
      </c>
      <c r="AA17" s="216" t="s">
        <v>2321</v>
      </c>
      <c r="AB17" s="217">
        <v>0.442</v>
      </c>
      <c r="AC17" s="216" t="s">
        <v>2202</v>
      </c>
      <c r="AD17" s="16"/>
      <c r="AE17" s="700" t="s">
        <v>213</v>
      </c>
      <c r="AF17" s="215">
        <v>17968</v>
      </c>
      <c r="AG17" s="216" t="s">
        <v>2322</v>
      </c>
      <c r="AH17" s="217">
        <v>0.41</v>
      </c>
      <c r="AI17" s="216" t="s">
        <v>2231</v>
      </c>
      <c r="AJ17" s="16"/>
      <c r="AK17" s="700" t="s">
        <v>213</v>
      </c>
      <c r="AL17" s="208">
        <v>18568</v>
      </c>
      <c r="AM17" s="12" t="s">
        <v>2323</v>
      </c>
      <c r="AN17" s="21">
        <v>0.437</v>
      </c>
      <c r="AO17" s="12" t="s">
        <v>2239</v>
      </c>
    </row>
    <row r="18" spans="1:41" s="173" customFormat="1" ht="13">
      <c r="A18" s="3056" t="s">
        <v>214</v>
      </c>
      <c r="B18" s="2062">
        <v>8012</v>
      </c>
      <c r="C18" s="3057" t="s">
        <v>2324</v>
      </c>
      <c r="D18" s="3115">
        <v>0.186</v>
      </c>
      <c r="E18" s="3148" t="s">
        <v>2042</v>
      </c>
      <c r="G18" s="326" t="s">
        <v>214</v>
      </c>
      <c r="H18" s="3136">
        <v>9762</v>
      </c>
      <c r="I18" s="3137">
        <v>1146</v>
      </c>
      <c r="J18" s="3138">
        <v>22.6</v>
      </c>
      <c r="K18" s="3139">
        <v>3</v>
      </c>
      <c r="M18" s="3149" t="s">
        <v>214</v>
      </c>
      <c r="N18" s="209">
        <v>9118</v>
      </c>
      <c r="O18" s="210">
        <v>889</v>
      </c>
      <c r="P18" s="3121">
        <v>20.6</v>
      </c>
      <c r="Q18" s="3150">
        <v>2.1</v>
      </c>
      <c r="S18" s="3149" t="s">
        <v>214</v>
      </c>
      <c r="T18" s="3151">
        <v>8721</v>
      </c>
      <c r="U18" s="3152" t="s">
        <v>2325</v>
      </c>
      <c r="V18" s="3153">
        <v>0.20899999999999999</v>
      </c>
      <c r="W18" s="3152" t="s">
        <v>2197</v>
      </c>
      <c r="X18" s="16"/>
      <c r="Y18" s="3154" t="s">
        <v>214</v>
      </c>
      <c r="Z18" s="215">
        <v>8983</v>
      </c>
      <c r="AA18" s="216" t="s">
        <v>2326</v>
      </c>
      <c r="AB18" s="217">
        <v>0.21</v>
      </c>
      <c r="AC18" s="216" t="s">
        <v>2199</v>
      </c>
      <c r="AD18" s="16"/>
      <c r="AE18" s="700" t="s">
        <v>214</v>
      </c>
      <c r="AF18" s="215">
        <v>9644</v>
      </c>
      <c r="AG18" s="216" t="s">
        <v>2327</v>
      </c>
      <c r="AH18" s="217">
        <v>0.22</v>
      </c>
      <c r="AI18" s="216" t="s">
        <v>2184</v>
      </c>
      <c r="AJ18" s="16"/>
      <c r="AK18" s="700" t="s">
        <v>214</v>
      </c>
      <c r="AL18" s="208">
        <v>8826</v>
      </c>
      <c r="AM18" s="12" t="s">
        <v>2328</v>
      </c>
      <c r="AN18" s="21">
        <v>0.20799999999999999</v>
      </c>
      <c r="AO18" s="12" t="s">
        <v>2187</v>
      </c>
    </row>
    <row r="19" spans="1:41" s="173" customFormat="1" ht="13">
      <c r="A19" s="3056" t="s">
        <v>215</v>
      </c>
      <c r="B19" s="2062">
        <v>10383</v>
      </c>
      <c r="C19" s="3057" t="s">
        <v>2329</v>
      </c>
      <c r="D19" s="3115">
        <v>0.24099999999999999</v>
      </c>
      <c r="E19" s="3155" t="s">
        <v>2040</v>
      </c>
      <c r="G19" s="326" t="s">
        <v>215</v>
      </c>
      <c r="H19" s="3136">
        <v>8453</v>
      </c>
      <c r="I19" s="3137">
        <v>1516</v>
      </c>
      <c r="J19" s="3138">
        <v>19.600000000000001</v>
      </c>
      <c r="K19" s="3156">
        <v>2.8</v>
      </c>
      <c r="M19" s="3157" t="s">
        <v>215</v>
      </c>
      <c r="N19" s="209">
        <v>8966</v>
      </c>
      <c r="O19" s="210">
        <v>1415</v>
      </c>
      <c r="P19" s="3121">
        <v>20.3</v>
      </c>
      <c r="Q19" s="3158">
        <v>2.6</v>
      </c>
      <c r="S19" s="3157" t="s">
        <v>215</v>
      </c>
      <c r="T19" s="3159">
        <v>8893</v>
      </c>
      <c r="U19" s="3160" t="s">
        <v>2330</v>
      </c>
      <c r="V19" s="3161">
        <v>0.21299999999999999</v>
      </c>
      <c r="W19" s="3160" t="s">
        <v>2202</v>
      </c>
      <c r="X19" s="16"/>
      <c r="Y19" s="3162" t="s">
        <v>215</v>
      </c>
      <c r="Z19" s="215">
        <v>9915</v>
      </c>
      <c r="AA19" s="216" t="s">
        <v>2331</v>
      </c>
      <c r="AB19" s="217">
        <v>0.23200000000000001</v>
      </c>
      <c r="AC19" s="216" t="s">
        <v>2201</v>
      </c>
      <c r="AD19" s="16"/>
      <c r="AE19" s="700" t="s">
        <v>215</v>
      </c>
      <c r="AF19" s="215">
        <v>10649</v>
      </c>
      <c r="AG19" s="216" t="s">
        <v>2332</v>
      </c>
      <c r="AH19" s="217">
        <v>0.24299999999999999</v>
      </c>
      <c r="AI19" s="216" t="s">
        <v>2213</v>
      </c>
      <c r="AJ19" s="16"/>
      <c r="AK19" s="700" t="s">
        <v>215</v>
      </c>
      <c r="AL19" s="208">
        <v>9726</v>
      </c>
      <c r="AM19" s="12" t="s">
        <v>2333</v>
      </c>
      <c r="AN19" s="21">
        <v>0.22900000000000001</v>
      </c>
      <c r="AO19" s="12" t="s">
        <v>2184</v>
      </c>
    </row>
    <row r="20" spans="1:41">
      <c r="A20" s="2965"/>
      <c r="B20" s="18"/>
      <c r="C20" s="3122"/>
      <c r="D20" s="3123"/>
      <c r="E20" s="3122"/>
      <c r="G20" s="2965"/>
      <c r="H20" s="18"/>
      <c r="I20" s="3122"/>
      <c r="J20" s="3123"/>
      <c r="K20" s="3122"/>
      <c r="M20" s="2965"/>
      <c r="N20" s="18"/>
      <c r="O20" s="3122"/>
      <c r="P20" s="3123"/>
      <c r="Q20" s="3122"/>
      <c r="S20" s="2965"/>
      <c r="T20" s="18"/>
      <c r="U20" s="3122"/>
      <c r="V20" s="3123"/>
      <c r="W20" s="3122"/>
      <c r="X20" s="29"/>
      <c r="Y20" s="2965"/>
      <c r="Z20" s="18"/>
      <c r="AA20" s="3122"/>
      <c r="AB20" s="3123"/>
      <c r="AC20" s="3122"/>
      <c r="AD20" s="29"/>
      <c r="AE20" s="2965"/>
      <c r="AF20" s="18"/>
      <c r="AG20" s="3122"/>
      <c r="AH20" s="3123"/>
      <c r="AI20" s="3122"/>
      <c r="AJ20" s="29"/>
      <c r="AK20" s="2965"/>
      <c r="AL20" s="18"/>
      <c r="AM20" s="3122"/>
      <c r="AN20" s="3123"/>
      <c r="AO20" s="3122"/>
    </row>
    <row r="21" spans="1:41" ht="18" customHeight="1">
      <c r="A21" s="3867" t="s">
        <v>2</v>
      </c>
      <c r="B21" s="4280" t="s">
        <v>226</v>
      </c>
      <c r="C21" s="3841"/>
      <c r="D21" s="3841"/>
      <c r="E21" s="4281"/>
      <c r="G21" s="4276" t="s">
        <v>2</v>
      </c>
      <c r="H21" s="4280" t="s">
        <v>226</v>
      </c>
      <c r="I21" s="3841"/>
      <c r="J21" s="3841"/>
      <c r="K21" s="4281"/>
      <c r="M21" s="4267" t="s">
        <v>2</v>
      </c>
      <c r="N21" s="4282" t="s">
        <v>226</v>
      </c>
      <c r="O21" s="4283"/>
      <c r="P21" s="4283"/>
      <c r="Q21" s="4284"/>
      <c r="S21" s="4267" t="s">
        <v>2</v>
      </c>
      <c r="T21" s="4269" t="s">
        <v>226</v>
      </c>
      <c r="U21" s="4265"/>
      <c r="V21" s="4265"/>
      <c r="W21" s="4266"/>
      <c r="X21" s="29"/>
      <c r="Y21" s="4263" t="s">
        <v>2</v>
      </c>
      <c r="Z21" s="4265" t="s">
        <v>226</v>
      </c>
      <c r="AA21" s="4265"/>
      <c r="AB21" s="4265"/>
      <c r="AC21" s="4266"/>
      <c r="AD21" s="29"/>
      <c r="AE21" s="4263" t="s">
        <v>2</v>
      </c>
      <c r="AF21" s="4265" t="s">
        <v>226</v>
      </c>
      <c r="AG21" s="4265"/>
      <c r="AH21" s="4265"/>
      <c r="AI21" s="4266"/>
      <c r="AJ21" s="29"/>
      <c r="AK21" s="4263" t="s">
        <v>2</v>
      </c>
      <c r="AL21" s="4265" t="s">
        <v>226</v>
      </c>
      <c r="AM21" s="4265"/>
      <c r="AN21" s="4265"/>
      <c r="AO21" s="4266"/>
    </row>
    <row r="22" spans="1:41" s="149" customFormat="1" ht="30">
      <c r="A22" s="3963"/>
      <c r="B22" s="143" t="s">
        <v>206</v>
      </c>
      <c r="C22" s="144" t="s">
        <v>282</v>
      </c>
      <c r="D22" s="127" t="s">
        <v>14</v>
      </c>
      <c r="E22" s="190" t="s">
        <v>808</v>
      </c>
      <c r="F22" s="3098"/>
      <c r="G22" s="4271"/>
      <c r="H22" s="143" t="s">
        <v>206</v>
      </c>
      <c r="I22" s="144" t="s">
        <v>282</v>
      </c>
      <c r="J22" s="127" t="s">
        <v>14</v>
      </c>
      <c r="K22" s="190" t="s">
        <v>808</v>
      </c>
      <c r="M22" s="4268"/>
      <c r="N22" s="143" t="s">
        <v>206</v>
      </c>
      <c r="O22" s="144" t="s">
        <v>282</v>
      </c>
      <c r="P22" s="127" t="s">
        <v>14</v>
      </c>
      <c r="Q22" s="190" t="s">
        <v>808</v>
      </c>
      <c r="S22" s="4268"/>
      <c r="T22" s="143" t="s">
        <v>206</v>
      </c>
      <c r="U22" s="191" t="s">
        <v>282</v>
      </c>
      <c r="V22" s="191" t="s">
        <v>14</v>
      </c>
      <c r="W22" s="190" t="s">
        <v>808</v>
      </c>
      <c r="X22" s="192"/>
      <c r="Y22" s="4264"/>
      <c r="Z22" s="193" t="s">
        <v>206</v>
      </c>
      <c r="AA22" s="193" t="s">
        <v>282</v>
      </c>
      <c r="AB22" s="193" t="s">
        <v>14</v>
      </c>
      <c r="AC22" s="190" t="s">
        <v>808</v>
      </c>
      <c r="AD22" s="192"/>
      <c r="AE22" s="4264"/>
      <c r="AF22" s="193" t="s">
        <v>206</v>
      </c>
      <c r="AG22" s="193" t="s">
        <v>282</v>
      </c>
      <c r="AH22" s="193" t="s">
        <v>14</v>
      </c>
      <c r="AI22" s="190" t="s">
        <v>808</v>
      </c>
      <c r="AJ22" s="192"/>
      <c r="AK22" s="4264"/>
      <c r="AL22" s="193" t="s">
        <v>206</v>
      </c>
      <c r="AM22" s="193" t="s">
        <v>282</v>
      </c>
      <c r="AN22" s="193" t="s">
        <v>14</v>
      </c>
      <c r="AO22" s="190" t="s">
        <v>808</v>
      </c>
    </row>
    <row r="23" spans="1:41" s="173" customFormat="1" ht="13.5" thickBot="1">
      <c r="A23" s="3099" t="s">
        <v>209</v>
      </c>
      <c r="B23" s="2203">
        <v>239963</v>
      </c>
      <c r="C23" s="3049" t="s">
        <v>2334</v>
      </c>
      <c r="D23" s="2203">
        <v>239963</v>
      </c>
      <c r="E23" s="3124" t="s">
        <v>210</v>
      </c>
      <c r="G23" s="331" t="s">
        <v>209</v>
      </c>
      <c r="H23" s="332">
        <v>225660</v>
      </c>
      <c r="I23" s="3126">
        <v>5097</v>
      </c>
      <c r="J23" s="332">
        <v>225660</v>
      </c>
      <c r="K23" s="333" t="s">
        <v>210</v>
      </c>
      <c r="M23" s="194" t="s">
        <v>209</v>
      </c>
      <c r="N23" s="195">
        <v>232721</v>
      </c>
      <c r="O23" s="196">
        <v>5384</v>
      </c>
      <c r="P23" s="3105">
        <v>232721</v>
      </c>
      <c r="Q23" s="197" t="s">
        <v>210</v>
      </c>
      <c r="S23" s="198" t="s">
        <v>209</v>
      </c>
      <c r="T23" s="124">
        <v>235177</v>
      </c>
      <c r="U23" s="71" t="s">
        <v>2335</v>
      </c>
      <c r="V23" s="70"/>
      <c r="W23" s="71" t="s">
        <v>210</v>
      </c>
      <c r="X23" s="16"/>
      <c r="Y23" s="199" t="s">
        <v>209</v>
      </c>
      <c r="Z23" s="215">
        <v>241926</v>
      </c>
      <c r="AA23" s="216" t="s">
        <v>2336</v>
      </c>
      <c r="AB23" s="215"/>
      <c r="AC23" s="216" t="s">
        <v>210</v>
      </c>
      <c r="AD23" s="16"/>
      <c r="AE23" s="199" t="s">
        <v>209</v>
      </c>
      <c r="AF23" s="215">
        <v>236519</v>
      </c>
      <c r="AG23" s="216" t="s">
        <v>2337</v>
      </c>
      <c r="AH23" s="215">
        <v>236519</v>
      </c>
      <c r="AI23" s="216" t="s">
        <v>210</v>
      </c>
      <c r="AJ23" s="16"/>
      <c r="AK23" s="199" t="s">
        <v>209</v>
      </c>
      <c r="AL23" s="202">
        <v>245663</v>
      </c>
      <c r="AM23" s="24" t="s">
        <v>2338</v>
      </c>
      <c r="AN23" s="202">
        <v>245663</v>
      </c>
      <c r="AO23" s="24" t="s">
        <v>210</v>
      </c>
    </row>
    <row r="24" spans="1:41" s="173" customFormat="1" ht="13">
      <c r="A24" s="3050" t="s">
        <v>211</v>
      </c>
      <c r="B24" s="1917">
        <v>11882</v>
      </c>
      <c r="C24" s="3052" t="s">
        <v>2339</v>
      </c>
      <c r="D24" s="3055">
        <v>0.05</v>
      </c>
      <c r="E24" s="3003" t="s">
        <v>2089</v>
      </c>
      <c r="G24" s="325" t="s">
        <v>211</v>
      </c>
      <c r="H24" s="3127">
        <v>18288</v>
      </c>
      <c r="I24" s="3128">
        <v>2407</v>
      </c>
      <c r="J24" s="3129">
        <v>8.1</v>
      </c>
      <c r="K24" s="3163">
        <v>1</v>
      </c>
      <c r="M24" s="153" t="s">
        <v>211</v>
      </c>
      <c r="N24" s="203">
        <v>15773</v>
      </c>
      <c r="O24" s="204">
        <v>2084</v>
      </c>
      <c r="P24" s="205">
        <v>6.8</v>
      </c>
      <c r="Q24" s="206">
        <v>0.8</v>
      </c>
      <c r="S24" s="154" t="s">
        <v>211</v>
      </c>
      <c r="T24" s="140">
        <v>16409</v>
      </c>
      <c r="U24" s="38" t="s">
        <v>2340</v>
      </c>
      <c r="V24" s="58">
        <v>7.0000000000000007E-2</v>
      </c>
      <c r="W24" s="38" t="s">
        <v>2222</v>
      </c>
      <c r="X24" s="16"/>
      <c r="Y24" s="700" t="s">
        <v>211</v>
      </c>
      <c r="Z24" s="215">
        <v>17746</v>
      </c>
      <c r="AA24" s="216" t="s">
        <v>2341</v>
      </c>
      <c r="AB24" s="217">
        <v>7.2999999999999995E-2</v>
      </c>
      <c r="AC24" s="216" t="s">
        <v>2178</v>
      </c>
      <c r="AD24" s="16"/>
      <c r="AE24" s="700" t="s">
        <v>211</v>
      </c>
      <c r="AF24" s="215">
        <v>14678</v>
      </c>
      <c r="AG24" s="216" t="s">
        <v>2342</v>
      </c>
      <c r="AH24" s="217">
        <v>6.2E-2</v>
      </c>
      <c r="AI24" s="216" t="s">
        <v>2186</v>
      </c>
      <c r="AJ24" s="16"/>
      <c r="AK24" s="700" t="s">
        <v>211</v>
      </c>
      <c r="AL24" s="208">
        <v>14483</v>
      </c>
      <c r="AM24" s="12" t="s">
        <v>2343</v>
      </c>
      <c r="AN24" s="21">
        <v>5.8999999999999997E-2</v>
      </c>
      <c r="AO24" s="12" t="s">
        <v>2181</v>
      </c>
    </row>
    <row r="25" spans="1:41" s="173" customFormat="1" ht="13">
      <c r="A25" s="3056" t="s">
        <v>212</v>
      </c>
      <c r="B25" s="2062">
        <v>11479</v>
      </c>
      <c r="C25" s="3057" t="s">
        <v>2344</v>
      </c>
      <c r="D25" s="3115">
        <v>4.8000000000000001E-2</v>
      </c>
      <c r="E25" s="3016" t="s">
        <v>2090</v>
      </c>
      <c r="G25" s="326" t="s">
        <v>212</v>
      </c>
      <c r="H25" s="3136">
        <v>10901</v>
      </c>
      <c r="I25" s="3137">
        <v>1705</v>
      </c>
      <c r="J25" s="3138">
        <v>4.8</v>
      </c>
      <c r="K25" s="3156">
        <v>0.7</v>
      </c>
      <c r="M25" s="154" t="s">
        <v>212</v>
      </c>
      <c r="N25" s="209">
        <v>9311</v>
      </c>
      <c r="O25" s="210">
        <v>1292</v>
      </c>
      <c r="P25" s="3121">
        <v>4</v>
      </c>
      <c r="Q25" s="212">
        <v>0.5</v>
      </c>
      <c r="S25" s="154" t="s">
        <v>212</v>
      </c>
      <c r="T25" s="140">
        <v>11555</v>
      </c>
      <c r="U25" s="38" t="s">
        <v>2345</v>
      </c>
      <c r="V25" s="58">
        <v>4.9000000000000002E-2</v>
      </c>
      <c r="W25" s="38" t="s">
        <v>2186</v>
      </c>
      <c r="X25" s="16"/>
      <c r="Y25" s="700" t="s">
        <v>212</v>
      </c>
      <c r="Z25" s="215">
        <v>11220</v>
      </c>
      <c r="AA25" s="216" t="s">
        <v>2346</v>
      </c>
      <c r="AB25" s="217">
        <v>4.5999999999999999E-2</v>
      </c>
      <c r="AC25" s="216" t="s">
        <v>2181</v>
      </c>
      <c r="AD25" s="16"/>
      <c r="AE25" s="700" t="s">
        <v>212</v>
      </c>
      <c r="AF25" s="215">
        <v>10248</v>
      </c>
      <c r="AG25" s="216" t="s">
        <v>2347</v>
      </c>
      <c r="AH25" s="217">
        <v>4.2999999999999997E-2</v>
      </c>
      <c r="AI25" s="216" t="s">
        <v>2186</v>
      </c>
      <c r="AJ25" s="16"/>
      <c r="AK25" s="700" t="s">
        <v>212</v>
      </c>
      <c r="AL25" s="208">
        <v>10775</v>
      </c>
      <c r="AM25" s="12" t="s">
        <v>2348</v>
      </c>
      <c r="AN25" s="21">
        <v>4.3999999999999997E-2</v>
      </c>
      <c r="AO25" s="12" t="s">
        <v>2349</v>
      </c>
    </row>
    <row r="26" spans="1:41" s="173" customFormat="1" ht="13">
      <c r="A26" s="3056" t="s">
        <v>213</v>
      </c>
      <c r="B26" s="2062">
        <v>91418</v>
      </c>
      <c r="C26" s="3057" t="s">
        <v>2350</v>
      </c>
      <c r="D26" s="3115">
        <v>0.38100000000000001</v>
      </c>
      <c r="E26" s="3164" t="s">
        <v>2033</v>
      </c>
      <c r="G26" s="326" t="s">
        <v>213</v>
      </c>
      <c r="H26" s="3136">
        <v>84620</v>
      </c>
      <c r="I26" s="3137">
        <v>3132</v>
      </c>
      <c r="J26" s="3138">
        <v>37.5</v>
      </c>
      <c r="K26" s="3156">
        <v>1.6</v>
      </c>
      <c r="M26" s="3165" t="s">
        <v>213</v>
      </c>
      <c r="N26" s="209">
        <v>91622</v>
      </c>
      <c r="O26" s="210">
        <v>2045</v>
      </c>
      <c r="P26" s="3121">
        <v>39.4</v>
      </c>
      <c r="Q26" s="3166">
        <v>1.3</v>
      </c>
      <c r="S26" s="3165" t="s">
        <v>213</v>
      </c>
      <c r="T26" s="3167">
        <v>88167</v>
      </c>
      <c r="U26" s="3168" t="s">
        <v>2351</v>
      </c>
      <c r="V26" s="3169">
        <v>0.375</v>
      </c>
      <c r="W26" s="3168" t="s">
        <v>2179</v>
      </c>
      <c r="X26" s="16"/>
      <c r="Y26" s="3170" t="s">
        <v>213</v>
      </c>
      <c r="Z26" s="215">
        <v>87392</v>
      </c>
      <c r="AA26" s="216" t="s">
        <v>2352</v>
      </c>
      <c r="AB26" s="217">
        <v>0.36099999999999999</v>
      </c>
      <c r="AC26" s="216" t="s">
        <v>2179</v>
      </c>
      <c r="AD26" s="16"/>
      <c r="AE26" s="700" t="s">
        <v>213</v>
      </c>
      <c r="AF26" s="215">
        <v>89731</v>
      </c>
      <c r="AG26" s="216" t="s">
        <v>2353</v>
      </c>
      <c r="AH26" s="217">
        <v>0.379</v>
      </c>
      <c r="AI26" s="216" t="s">
        <v>2180</v>
      </c>
      <c r="AJ26" s="16"/>
      <c r="AK26" s="700" t="s">
        <v>213</v>
      </c>
      <c r="AL26" s="208">
        <v>93441</v>
      </c>
      <c r="AM26" s="12" t="s">
        <v>2354</v>
      </c>
      <c r="AN26" s="21">
        <v>0.38</v>
      </c>
      <c r="AO26" s="12" t="s">
        <v>2179</v>
      </c>
    </row>
    <row r="27" spans="1:41" s="173" customFormat="1" ht="13">
      <c r="A27" s="3056" t="s">
        <v>214</v>
      </c>
      <c r="B27" s="2062">
        <v>46326</v>
      </c>
      <c r="C27" s="3057" t="s">
        <v>2355</v>
      </c>
      <c r="D27" s="3115">
        <v>0.193</v>
      </c>
      <c r="E27" s="3171" t="s">
        <v>2033</v>
      </c>
      <c r="G27" s="326" t="s">
        <v>214</v>
      </c>
      <c r="H27" s="3136">
        <v>43913</v>
      </c>
      <c r="I27" s="3137">
        <v>2569</v>
      </c>
      <c r="J27" s="3138">
        <v>19.5</v>
      </c>
      <c r="K27" s="3156">
        <v>1.1000000000000001</v>
      </c>
      <c r="M27" s="3172" t="s">
        <v>214</v>
      </c>
      <c r="N27" s="209">
        <v>41629</v>
      </c>
      <c r="O27" s="210">
        <v>1969</v>
      </c>
      <c r="P27" s="3121">
        <v>17.899999999999999</v>
      </c>
      <c r="Q27" s="3173">
        <v>0.9</v>
      </c>
      <c r="S27" s="3172" t="s">
        <v>214</v>
      </c>
      <c r="T27" s="3174">
        <v>42266</v>
      </c>
      <c r="U27" s="3175" t="s">
        <v>2356</v>
      </c>
      <c r="V27" s="3176">
        <v>0.18</v>
      </c>
      <c r="W27" s="3175" t="s">
        <v>2178</v>
      </c>
      <c r="X27" s="16"/>
      <c r="Y27" s="3177" t="s">
        <v>214</v>
      </c>
      <c r="Z27" s="215">
        <v>45109</v>
      </c>
      <c r="AA27" s="216" t="s">
        <v>2357</v>
      </c>
      <c r="AB27" s="217">
        <v>0.186</v>
      </c>
      <c r="AC27" s="216" t="s">
        <v>2178</v>
      </c>
      <c r="AD27" s="16"/>
      <c r="AE27" s="700" t="s">
        <v>214</v>
      </c>
      <c r="AF27" s="215">
        <v>45236</v>
      </c>
      <c r="AG27" s="216" t="s">
        <v>2358</v>
      </c>
      <c r="AH27" s="217">
        <v>0.191</v>
      </c>
      <c r="AI27" s="216" t="s">
        <v>2178</v>
      </c>
      <c r="AJ27" s="16"/>
      <c r="AK27" s="700" t="s">
        <v>214</v>
      </c>
      <c r="AL27" s="208">
        <v>45078</v>
      </c>
      <c r="AM27" s="12" t="s">
        <v>2359</v>
      </c>
      <c r="AN27" s="21">
        <v>0.183</v>
      </c>
      <c r="AO27" s="12" t="s">
        <v>2222</v>
      </c>
    </row>
    <row r="28" spans="1:41" s="173" customFormat="1" ht="13">
      <c r="A28" s="3056" t="s">
        <v>215</v>
      </c>
      <c r="B28" s="2062">
        <v>78858</v>
      </c>
      <c r="C28" s="3057" t="s">
        <v>2360</v>
      </c>
      <c r="D28" s="3115">
        <v>0.32900000000000001</v>
      </c>
      <c r="E28" s="3178" t="s">
        <v>2032</v>
      </c>
      <c r="G28" s="326" t="s">
        <v>215</v>
      </c>
      <c r="H28" s="3136">
        <v>67938</v>
      </c>
      <c r="I28" s="3137">
        <v>4182</v>
      </c>
      <c r="J28" s="3138">
        <v>30.1</v>
      </c>
      <c r="K28" s="3156">
        <v>1.4</v>
      </c>
      <c r="M28" s="3179" t="s">
        <v>215</v>
      </c>
      <c r="N28" s="209">
        <v>74386</v>
      </c>
      <c r="O28" s="210">
        <v>4291</v>
      </c>
      <c r="P28" s="3121">
        <v>32</v>
      </c>
      <c r="Q28" s="3180">
        <v>1.2</v>
      </c>
      <c r="S28" s="3179" t="s">
        <v>215</v>
      </c>
      <c r="T28" s="3181">
        <v>76780</v>
      </c>
      <c r="U28" s="3182" t="s">
        <v>2361</v>
      </c>
      <c r="V28" s="3183">
        <v>0.32600000000000001</v>
      </c>
      <c r="W28" s="3182" t="s">
        <v>2179</v>
      </c>
      <c r="X28" s="16"/>
      <c r="Y28" s="3184" t="s">
        <v>215</v>
      </c>
      <c r="Z28" s="215">
        <v>80459</v>
      </c>
      <c r="AA28" s="216" t="s">
        <v>2362</v>
      </c>
      <c r="AB28" s="217">
        <v>0.33300000000000002</v>
      </c>
      <c r="AC28" s="216" t="s">
        <v>2177</v>
      </c>
      <c r="AD28" s="16"/>
      <c r="AE28" s="700" t="s">
        <v>215</v>
      </c>
      <c r="AF28" s="215">
        <v>76626</v>
      </c>
      <c r="AG28" s="216" t="s">
        <v>2363</v>
      </c>
      <c r="AH28" s="217">
        <v>0.32400000000000001</v>
      </c>
      <c r="AI28" s="216" t="s">
        <v>2179</v>
      </c>
      <c r="AJ28" s="16"/>
      <c r="AK28" s="700" t="s">
        <v>215</v>
      </c>
      <c r="AL28" s="208">
        <v>81886</v>
      </c>
      <c r="AM28" s="12" t="s">
        <v>2364</v>
      </c>
      <c r="AN28" s="21">
        <v>0.33300000000000002</v>
      </c>
      <c r="AO28" s="12" t="s">
        <v>2175</v>
      </c>
    </row>
    <row r="29" spans="1:41">
      <c r="A29" s="29"/>
      <c r="B29" s="29"/>
      <c r="C29" s="29"/>
      <c r="D29" s="29"/>
      <c r="E29" s="29"/>
      <c r="G29" s="29"/>
      <c r="H29" s="29"/>
      <c r="I29" s="29"/>
      <c r="J29" s="29"/>
      <c r="K29" s="29"/>
      <c r="M29" s="29"/>
      <c r="N29" s="29"/>
      <c r="O29" s="29"/>
      <c r="P29" s="29"/>
      <c r="Q29" s="29"/>
      <c r="S29" s="29"/>
      <c r="T29" s="29"/>
      <c r="U29" s="29"/>
      <c r="V29" s="29"/>
      <c r="W29" s="29"/>
      <c r="X29" s="29"/>
      <c r="Y29" s="29"/>
      <c r="Z29" s="29"/>
      <c r="AA29" s="29"/>
      <c r="AB29" s="29"/>
      <c r="AC29" s="29"/>
      <c r="AD29" s="29"/>
      <c r="AE29" s="29"/>
      <c r="AF29" s="29"/>
      <c r="AG29" s="29"/>
      <c r="AH29" s="29"/>
      <c r="AI29" s="29"/>
      <c r="AJ29" s="29"/>
      <c r="AK29" s="29"/>
      <c r="AL29" s="29"/>
      <c r="AM29" s="29"/>
      <c r="AN29" s="29"/>
      <c r="AO29" s="29"/>
    </row>
    <row r="30" spans="1:41" ht="18" customHeight="1">
      <c r="A30" s="3867" t="s">
        <v>2</v>
      </c>
      <c r="B30" s="4272" t="s">
        <v>227</v>
      </c>
      <c r="C30" s="4273"/>
      <c r="D30" s="4273"/>
      <c r="E30" s="4274"/>
      <c r="G30" s="4276" t="s">
        <v>2</v>
      </c>
      <c r="H30" s="4272" t="s">
        <v>227</v>
      </c>
      <c r="I30" s="4273"/>
      <c r="J30" s="4273"/>
      <c r="K30" s="4274"/>
      <c r="M30" s="4267" t="s">
        <v>2</v>
      </c>
      <c r="N30" s="4269" t="s">
        <v>227</v>
      </c>
      <c r="O30" s="4265"/>
      <c r="P30" s="4265"/>
      <c r="Q30" s="4266"/>
      <c r="S30" s="4267" t="s">
        <v>2</v>
      </c>
      <c r="T30" s="4269" t="s">
        <v>227</v>
      </c>
      <c r="U30" s="4265"/>
      <c r="V30" s="4265"/>
      <c r="W30" s="4266"/>
      <c r="X30" s="29"/>
      <c r="Y30" s="4263" t="s">
        <v>2</v>
      </c>
      <c r="Z30" s="4265" t="s">
        <v>227</v>
      </c>
      <c r="AA30" s="4265"/>
      <c r="AB30" s="4265"/>
      <c r="AC30" s="4266"/>
      <c r="AD30" s="29"/>
      <c r="AE30" s="4263" t="s">
        <v>2</v>
      </c>
      <c r="AF30" s="4265" t="s">
        <v>227</v>
      </c>
      <c r="AG30" s="4265"/>
      <c r="AH30" s="4265"/>
      <c r="AI30" s="4266"/>
      <c r="AJ30" s="29"/>
      <c r="AK30" s="4263" t="s">
        <v>2</v>
      </c>
      <c r="AL30" s="4265" t="s">
        <v>227</v>
      </c>
      <c r="AM30" s="4265"/>
      <c r="AN30" s="4265"/>
      <c r="AO30" s="4266"/>
    </row>
    <row r="31" spans="1:41" s="149" customFormat="1" ht="30">
      <c r="A31" s="3963"/>
      <c r="B31" s="143" t="s">
        <v>206</v>
      </c>
      <c r="C31" s="144" t="s">
        <v>282</v>
      </c>
      <c r="D31" s="127" t="s">
        <v>14</v>
      </c>
      <c r="E31" s="190" t="s">
        <v>808</v>
      </c>
      <c r="F31" s="3098"/>
      <c r="G31" s="4271"/>
      <c r="H31" s="143" t="s">
        <v>206</v>
      </c>
      <c r="I31" s="144" t="s">
        <v>282</v>
      </c>
      <c r="J31" s="127" t="s">
        <v>14</v>
      </c>
      <c r="K31" s="190" t="s">
        <v>808</v>
      </c>
      <c r="M31" s="4268"/>
      <c r="N31" s="143" t="s">
        <v>206</v>
      </c>
      <c r="O31" s="144" t="s">
        <v>282</v>
      </c>
      <c r="P31" s="127" t="s">
        <v>14</v>
      </c>
      <c r="Q31" s="190" t="s">
        <v>808</v>
      </c>
      <c r="S31" s="4268"/>
      <c r="T31" s="143" t="s">
        <v>206</v>
      </c>
      <c r="U31" s="191" t="s">
        <v>282</v>
      </c>
      <c r="V31" s="191" t="s">
        <v>14</v>
      </c>
      <c r="W31" s="190" t="s">
        <v>808</v>
      </c>
      <c r="X31" s="192"/>
      <c r="Y31" s="4264"/>
      <c r="Z31" s="193" t="s">
        <v>206</v>
      </c>
      <c r="AA31" s="193" t="s">
        <v>282</v>
      </c>
      <c r="AB31" s="193" t="s">
        <v>14</v>
      </c>
      <c r="AC31" s="190" t="s">
        <v>808</v>
      </c>
      <c r="AD31" s="192"/>
      <c r="AE31" s="4264"/>
      <c r="AF31" s="193" t="s">
        <v>206</v>
      </c>
      <c r="AG31" s="193" t="s">
        <v>282</v>
      </c>
      <c r="AH31" s="193" t="s">
        <v>14</v>
      </c>
      <c r="AI31" s="190" t="s">
        <v>808</v>
      </c>
      <c r="AJ31" s="192"/>
      <c r="AK31" s="4264"/>
      <c r="AL31" s="193" t="s">
        <v>206</v>
      </c>
      <c r="AM31" s="193" t="s">
        <v>282</v>
      </c>
      <c r="AN31" s="193" t="s">
        <v>14</v>
      </c>
      <c r="AO31" s="190" t="s">
        <v>808</v>
      </c>
    </row>
    <row r="32" spans="1:41" s="173" customFormat="1" ht="13.5" thickBot="1">
      <c r="A32" s="3099" t="s">
        <v>209</v>
      </c>
      <c r="B32" s="2203">
        <v>18147</v>
      </c>
      <c r="C32" s="3049" t="s">
        <v>2365</v>
      </c>
      <c r="D32" s="2203">
        <v>18147</v>
      </c>
      <c r="E32" s="3124" t="s">
        <v>210</v>
      </c>
      <c r="G32" s="331" t="s">
        <v>209</v>
      </c>
      <c r="H32" s="332">
        <v>15754</v>
      </c>
      <c r="I32" s="3126">
        <v>1098</v>
      </c>
      <c r="J32" s="332">
        <v>15754</v>
      </c>
      <c r="K32" s="333" t="s">
        <v>210</v>
      </c>
      <c r="M32" s="194" t="s">
        <v>209</v>
      </c>
      <c r="N32" s="195">
        <v>13829</v>
      </c>
      <c r="O32" s="218">
        <v>1032</v>
      </c>
      <c r="P32" s="3105">
        <v>13829</v>
      </c>
      <c r="Q32" s="197" t="s">
        <v>210</v>
      </c>
      <c r="S32" s="198" t="s">
        <v>209</v>
      </c>
      <c r="T32" s="124">
        <v>14617</v>
      </c>
      <c r="U32" s="71" t="s">
        <v>2366</v>
      </c>
      <c r="V32" s="70"/>
      <c r="W32" s="71" t="s">
        <v>210</v>
      </c>
      <c r="X32" s="16"/>
      <c r="Y32" s="199" t="s">
        <v>209</v>
      </c>
      <c r="Z32" s="215">
        <v>13873</v>
      </c>
      <c r="AA32" s="216" t="s">
        <v>2367</v>
      </c>
      <c r="AB32" s="215"/>
      <c r="AC32" s="216" t="s">
        <v>210</v>
      </c>
      <c r="AD32" s="16"/>
      <c r="AE32" s="199" t="s">
        <v>209</v>
      </c>
      <c r="AF32" s="215">
        <v>14004</v>
      </c>
      <c r="AG32" s="216" t="s">
        <v>2368</v>
      </c>
      <c r="AH32" s="215">
        <v>14004</v>
      </c>
      <c r="AI32" s="216" t="s">
        <v>210</v>
      </c>
      <c r="AJ32" s="16"/>
      <c r="AK32" s="199" t="s">
        <v>209</v>
      </c>
      <c r="AL32" s="202">
        <v>13339</v>
      </c>
      <c r="AM32" s="24" t="s">
        <v>2369</v>
      </c>
      <c r="AN32" s="202">
        <v>13339</v>
      </c>
      <c r="AO32" s="24" t="s">
        <v>210</v>
      </c>
    </row>
    <row r="33" spans="1:41" s="173" customFormat="1" ht="13">
      <c r="A33" s="3050" t="s">
        <v>211</v>
      </c>
      <c r="B33" s="1917">
        <v>761</v>
      </c>
      <c r="C33" s="3052" t="s">
        <v>2370</v>
      </c>
      <c r="D33" s="3055">
        <v>4.2000000000000003E-2</v>
      </c>
      <c r="E33" s="3003" t="s">
        <v>2044</v>
      </c>
      <c r="G33" s="325" t="s">
        <v>211</v>
      </c>
      <c r="H33" s="3127">
        <v>950</v>
      </c>
      <c r="I33" s="3128">
        <v>356</v>
      </c>
      <c r="J33" s="3185">
        <v>6</v>
      </c>
      <c r="K33" s="3130">
        <v>2.2000000000000002</v>
      </c>
      <c r="M33" s="153" t="s">
        <v>211</v>
      </c>
      <c r="N33" s="203">
        <v>1061</v>
      </c>
      <c r="O33" s="219">
        <v>548</v>
      </c>
      <c r="P33" s="205">
        <v>7.7</v>
      </c>
      <c r="Q33" s="206">
        <v>3.8</v>
      </c>
      <c r="S33" s="154" t="s">
        <v>211</v>
      </c>
      <c r="T33" s="140">
        <v>1595</v>
      </c>
      <c r="U33" s="38" t="s">
        <v>2371</v>
      </c>
      <c r="V33" s="58">
        <v>0.109</v>
      </c>
      <c r="W33" s="38" t="s">
        <v>2372</v>
      </c>
      <c r="X33" s="16"/>
      <c r="Y33" s="700" t="s">
        <v>211</v>
      </c>
      <c r="Z33" s="216">
        <v>1182</v>
      </c>
      <c r="AA33" s="216" t="s">
        <v>2373</v>
      </c>
      <c r="AB33" s="217">
        <v>8.5000000000000006E-2</v>
      </c>
      <c r="AC33" s="216" t="s">
        <v>2214</v>
      </c>
      <c r="AD33" s="16"/>
      <c r="AE33" s="700" t="s">
        <v>211</v>
      </c>
      <c r="AF33" s="216">
        <v>755</v>
      </c>
      <c r="AG33" s="216" t="s">
        <v>2374</v>
      </c>
      <c r="AH33" s="217">
        <v>5.3999999999999999E-2</v>
      </c>
      <c r="AI33" s="216" t="s">
        <v>2183</v>
      </c>
      <c r="AJ33" s="16"/>
      <c r="AK33" s="700" t="s">
        <v>211</v>
      </c>
      <c r="AL33" s="12">
        <v>998</v>
      </c>
      <c r="AM33" s="12" t="s">
        <v>2375</v>
      </c>
      <c r="AN33" s="21">
        <v>7.4999999999999997E-2</v>
      </c>
      <c r="AO33" s="12" t="s">
        <v>2183</v>
      </c>
    </row>
    <row r="34" spans="1:41" s="173" customFormat="1" ht="13">
      <c r="A34" s="3056" t="s">
        <v>212</v>
      </c>
      <c r="B34" s="2062">
        <v>1299</v>
      </c>
      <c r="C34" s="3057" t="s">
        <v>2376</v>
      </c>
      <c r="D34" s="3115">
        <v>7.1999999999999995E-2</v>
      </c>
      <c r="E34" s="3186" t="s">
        <v>2040</v>
      </c>
      <c r="G34" s="326" t="s">
        <v>212</v>
      </c>
      <c r="H34" s="3136">
        <v>971</v>
      </c>
      <c r="I34" s="3137">
        <v>578</v>
      </c>
      <c r="J34" s="3138">
        <v>6.2</v>
      </c>
      <c r="K34" s="3156">
        <v>3.6</v>
      </c>
      <c r="M34" s="154" t="s">
        <v>212</v>
      </c>
      <c r="N34" s="209">
        <v>1189</v>
      </c>
      <c r="O34" s="220">
        <v>457</v>
      </c>
      <c r="P34" s="211">
        <v>8.6</v>
      </c>
      <c r="Q34" s="212">
        <v>3.2</v>
      </c>
      <c r="S34" s="154" t="s">
        <v>212</v>
      </c>
      <c r="T34" s="139">
        <v>957</v>
      </c>
      <c r="U34" s="38" t="s">
        <v>2377</v>
      </c>
      <c r="V34" s="58">
        <v>6.5000000000000002E-2</v>
      </c>
      <c r="W34" s="38" t="s">
        <v>2182</v>
      </c>
      <c r="X34" s="16"/>
      <c r="Y34" s="700" t="s">
        <v>212</v>
      </c>
      <c r="Z34" s="216">
        <v>650</v>
      </c>
      <c r="AA34" s="216" t="s">
        <v>2378</v>
      </c>
      <c r="AB34" s="217">
        <v>4.7E-2</v>
      </c>
      <c r="AC34" s="216" t="s">
        <v>2188</v>
      </c>
      <c r="AD34" s="16"/>
      <c r="AE34" s="700" t="s">
        <v>212</v>
      </c>
      <c r="AF34" s="216">
        <v>202</v>
      </c>
      <c r="AG34" s="216" t="s">
        <v>2379</v>
      </c>
      <c r="AH34" s="217">
        <v>1.4E-2</v>
      </c>
      <c r="AI34" s="216" t="s">
        <v>2240</v>
      </c>
      <c r="AJ34" s="16"/>
      <c r="AK34" s="700" t="s">
        <v>212</v>
      </c>
      <c r="AL34" s="12">
        <v>819</v>
      </c>
      <c r="AM34" s="12" t="s">
        <v>2380</v>
      </c>
      <c r="AN34" s="21">
        <v>6.0999999999999999E-2</v>
      </c>
      <c r="AO34" s="12" t="s">
        <v>2184</v>
      </c>
    </row>
    <row r="35" spans="1:41" s="173" customFormat="1" ht="13">
      <c r="A35" s="3056" t="s">
        <v>213</v>
      </c>
      <c r="B35" s="2062">
        <v>8508</v>
      </c>
      <c r="C35" s="3057" t="s">
        <v>2381</v>
      </c>
      <c r="D35" s="3115">
        <v>0.46899999999999997</v>
      </c>
      <c r="E35" s="3016" t="s">
        <v>2382</v>
      </c>
      <c r="G35" s="326" t="s">
        <v>213</v>
      </c>
      <c r="H35" s="3136">
        <v>7383</v>
      </c>
      <c r="I35" s="3137">
        <v>844</v>
      </c>
      <c r="J35" s="3138">
        <v>46.9</v>
      </c>
      <c r="K35" s="3156">
        <v>5.5</v>
      </c>
      <c r="M35" s="154" t="s">
        <v>213</v>
      </c>
      <c r="N35" s="209">
        <v>6713</v>
      </c>
      <c r="O35" s="220">
        <v>751</v>
      </c>
      <c r="P35" s="3121">
        <v>48.5</v>
      </c>
      <c r="Q35" s="212">
        <v>6.7</v>
      </c>
      <c r="S35" s="154" t="s">
        <v>213</v>
      </c>
      <c r="T35" s="140">
        <v>7350</v>
      </c>
      <c r="U35" s="38" t="s">
        <v>2383</v>
      </c>
      <c r="V35" s="58">
        <v>0.503</v>
      </c>
      <c r="W35" s="38" t="s">
        <v>2238</v>
      </c>
      <c r="X35" s="16"/>
      <c r="Y35" s="700" t="s">
        <v>213</v>
      </c>
      <c r="Z35" s="215">
        <v>6838</v>
      </c>
      <c r="AA35" s="216" t="s">
        <v>2384</v>
      </c>
      <c r="AB35" s="217">
        <v>0.49299999999999999</v>
      </c>
      <c r="AC35" s="216" t="s">
        <v>2385</v>
      </c>
      <c r="AD35" s="16"/>
      <c r="AE35" s="700" t="s">
        <v>213</v>
      </c>
      <c r="AF35" s="215">
        <v>7271</v>
      </c>
      <c r="AG35" s="216" t="s">
        <v>2386</v>
      </c>
      <c r="AH35" s="217">
        <v>0.51900000000000002</v>
      </c>
      <c r="AI35" s="216" t="s">
        <v>2387</v>
      </c>
      <c r="AJ35" s="16"/>
      <c r="AK35" s="700" t="s">
        <v>213</v>
      </c>
      <c r="AL35" s="208">
        <v>6092</v>
      </c>
      <c r="AM35" s="12" t="s">
        <v>2388</v>
      </c>
      <c r="AN35" s="21">
        <v>0.45700000000000002</v>
      </c>
      <c r="AO35" s="12" t="s">
        <v>2372</v>
      </c>
    </row>
    <row r="36" spans="1:41" s="173" customFormat="1" ht="13">
      <c r="A36" s="3056" t="s">
        <v>214</v>
      </c>
      <c r="B36" s="2062">
        <v>4268</v>
      </c>
      <c r="C36" s="3057" t="s">
        <v>2389</v>
      </c>
      <c r="D36" s="3115">
        <v>0.23499999999999999</v>
      </c>
      <c r="E36" s="3186" t="s">
        <v>2390</v>
      </c>
      <c r="G36" s="326" t="s">
        <v>214</v>
      </c>
      <c r="H36" s="3136">
        <v>3168</v>
      </c>
      <c r="I36" s="3137">
        <v>670</v>
      </c>
      <c r="J36" s="3138">
        <v>20.100000000000001</v>
      </c>
      <c r="K36" s="3156">
        <v>4.5999999999999996</v>
      </c>
      <c r="M36" s="154" t="s">
        <v>214</v>
      </c>
      <c r="N36" s="209">
        <v>3013</v>
      </c>
      <c r="O36" s="220">
        <v>724</v>
      </c>
      <c r="P36" s="211">
        <v>21.8</v>
      </c>
      <c r="Q36" s="212">
        <v>4.8</v>
      </c>
      <c r="S36" s="154" t="s">
        <v>214</v>
      </c>
      <c r="T36" s="140">
        <v>2957</v>
      </c>
      <c r="U36" s="38" t="s">
        <v>2391</v>
      </c>
      <c r="V36" s="58">
        <v>0.20200000000000001</v>
      </c>
      <c r="W36" s="38" t="s">
        <v>2392</v>
      </c>
      <c r="X36" s="16"/>
      <c r="Y36" s="700" t="s">
        <v>214</v>
      </c>
      <c r="Z36" s="215">
        <v>2610</v>
      </c>
      <c r="AA36" s="216" t="s">
        <v>2393</v>
      </c>
      <c r="AB36" s="217">
        <v>0.188</v>
      </c>
      <c r="AC36" s="216" t="s">
        <v>2394</v>
      </c>
      <c r="AD36" s="16"/>
      <c r="AE36" s="700" t="s">
        <v>214</v>
      </c>
      <c r="AF36" s="215">
        <v>2892</v>
      </c>
      <c r="AG36" s="216" t="s">
        <v>2395</v>
      </c>
      <c r="AH36" s="217">
        <v>0.20699999999999999</v>
      </c>
      <c r="AI36" s="216" t="s">
        <v>2396</v>
      </c>
      <c r="AJ36" s="16"/>
      <c r="AK36" s="700" t="s">
        <v>214</v>
      </c>
      <c r="AL36" s="208">
        <v>2605</v>
      </c>
      <c r="AM36" s="12" t="s">
        <v>2397</v>
      </c>
      <c r="AN36" s="21">
        <v>0.19500000000000001</v>
      </c>
      <c r="AO36" s="12" t="s">
        <v>2211</v>
      </c>
    </row>
    <row r="37" spans="1:41" s="173" customFormat="1" ht="13">
      <c r="A37" s="3056" t="s">
        <v>215</v>
      </c>
      <c r="B37" s="2062">
        <v>3311</v>
      </c>
      <c r="C37" s="3057" t="s">
        <v>2398</v>
      </c>
      <c r="D37" s="3115">
        <v>0.182</v>
      </c>
      <c r="E37" s="3186" t="s">
        <v>2399</v>
      </c>
      <c r="G37" s="326" t="s">
        <v>215</v>
      </c>
      <c r="H37" s="3136">
        <v>3282</v>
      </c>
      <c r="I37" s="3137">
        <v>904</v>
      </c>
      <c r="J37" s="3138">
        <v>20.8</v>
      </c>
      <c r="K37" s="3156">
        <v>4.5999999999999996</v>
      </c>
      <c r="M37" s="154" t="s">
        <v>215</v>
      </c>
      <c r="N37" s="209">
        <v>1853</v>
      </c>
      <c r="O37" s="220">
        <v>672</v>
      </c>
      <c r="P37" s="211">
        <v>13.4</v>
      </c>
      <c r="Q37" s="212">
        <v>4.2</v>
      </c>
      <c r="S37" s="154" t="s">
        <v>215</v>
      </c>
      <c r="T37" s="140">
        <v>1758</v>
      </c>
      <c r="U37" s="38" t="s">
        <v>2400</v>
      </c>
      <c r="V37" s="58">
        <v>0.12</v>
      </c>
      <c r="W37" s="38" t="s">
        <v>2202</v>
      </c>
      <c r="X37" s="16"/>
      <c r="Y37" s="700" t="s">
        <v>215</v>
      </c>
      <c r="Z37" s="215">
        <v>2593</v>
      </c>
      <c r="AA37" s="216" t="s">
        <v>2401</v>
      </c>
      <c r="AB37" s="217">
        <v>0.187</v>
      </c>
      <c r="AC37" s="216" t="s">
        <v>2402</v>
      </c>
      <c r="AD37" s="16"/>
      <c r="AE37" s="700" t="s">
        <v>215</v>
      </c>
      <c r="AF37" s="215">
        <v>2884</v>
      </c>
      <c r="AG37" s="216" t="s">
        <v>2403</v>
      </c>
      <c r="AH37" s="217">
        <v>0.20599999999999999</v>
      </c>
      <c r="AI37" s="216" t="s">
        <v>2404</v>
      </c>
      <c r="AJ37" s="16"/>
      <c r="AK37" s="700" t="s">
        <v>215</v>
      </c>
      <c r="AL37" s="208">
        <v>2825</v>
      </c>
      <c r="AM37" s="12" t="s">
        <v>2405</v>
      </c>
      <c r="AN37" s="21">
        <v>0.21199999999999999</v>
      </c>
      <c r="AO37" s="12" t="s">
        <v>2402</v>
      </c>
    </row>
    <row r="38" spans="1:41">
      <c r="A38" s="2965"/>
      <c r="B38" s="18"/>
      <c r="C38" s="3122"/>
      <c r="D38" s="3123"/>
      <c r="E38" s="3122"/>
      <c r="G38" s="2965"/>
      <c r="H38" s="18"/>
      <c r="I38" s="3122"/>
      <c r="J38" s="3123"/>
      <c r="K38" s="3122"/>
      <c r="M38" s="2965"/>
      <c r="N38" s="18"/>
      <c r="O38" s="3122"/>
      <c r="P38" s="3123"/>
      <c r="Q38" s="3122"/>
      <c r="S38" s="2965"/>
      <c r="T38" s="18"/>
      <c r="U38" s="3122"/>
      <c r="V38" s="3123"/>
      <c r="W38" s="3122"/>
      <c r="X38" s="29"/>
      <c r="Y38" s="2965"/>
      <c r="Z38" s="18"/>
      <c r="AA38" s="3122"/>
      <c r="AB38" s="3123"/>
      <c r="AC38" s="3122"/>
      <c r="AD38" s="29"/>
      <c r="AE38" s="2965"/>
      <c r="AF38" s="18"/>
      <c r="AG38" s="3122"/>
      <c r="AH38" s="3123"/>
      <c r="AI38" s="3122"/>
      <c r="AJ38" s="29"/>
      <c r="AK38" s="2965"/>
      <c r="AL38" s="18"/>
      <c r="AM38" s="3122"/>
      <c r="AN38" s="3123"/>
      <c r="AO38" s="3122"/>
    </row>
    <row r="39" spans="1:41" ht="18" customHeight="1">
      <c r="A39" s="3867" t="s">
        <v>2</v>
      </c>
      <c r="B39" s="4272" t="s">
        <v>228</v>
      </c>
      <c r="C39" s="4273"/>
      <c r="D39" s="4273"/>
      <c r="E39" s="4274"/>
      <c r="G39" s="4276" t="s">
        <v>2</v>
      </c>
      <c r="H39" s="4272" t="s">
        <v>228</v>
      </c>
      <c r="I39" s="4273"/>
      <c r="J39" s="4273"/>
      <c r="K39" s="4274"/>
      <c r="M39" s="4267" t="s">
        <v>2</v>
      </c>
      <c r="N39" s="4269" t="s">
        <v>228</v>
      </c>
      <c r="O39" s="4265"/>
      <c r="P39" s="4265"/>
      <c r="Q39" s="4266"/>
      <c r="S39" s="4267" t="s">
        <v>2</v>
      </c>
      <c r="T39" s="4269" t="s">
        <v>228</v>
      </c>
      <c r="U39" s="4265"/>
      <c r="V39" s="4265"/>
      <c r="W39" s="4266"/>
      <c r="X39" s="29"/>
      <c r="Y39" s="4263" t="s">
        <v>2</v>
      </c>
      <c r="Z39" s="4265" t="s">
        <v>228</v>
      </c>
      <c r="AA39" s="4265"/>
      <c r="AB39" s="4265"/>
      <c r="AC39" s="4266"/>
      <c r="AD39" s="29"/>
      <c r="AE39" s="4263" t="s">
        <v>2</v>
      </c>
      <c r="AF39" s="4265" t="s">
        <v>228</v>
      </c>
      <c r="AG39" s="4265"/>
      <c r="AH39" s="4265"/>
      <c r="AI39" s="4266"/>
      <c r="AJ39" s="29"/>
      <c r="AK39" s="4263" t="s">
        <v>2</v>
      </c>
      <c r="AL39" s="4265" t="s">
        <v>228</v>
      </c>
      <c r="AM39" s="4265"/>
      <c r="AN39" s="4265"/>
      <c r="AO39" s="4266"/>
    </row>
    <row r="40" spans="1:41" s="149" customFormat="1" ht="30">
      <c r="A40" s="3963"/>
      <c r="B40" s="143" t="s">
        <v>206</v>
      </c>
      <c r="C40" s="144" t="s">
        <v>282</v>
      </c>
      <c r="D40" s="127" t="s">
        <v>14</v>
      </c>
      <c r="E40" s="190" t="s">
        <v>808</v>
      </c>
      <c r="F40" s="3098"/>
      <c r="G40" s="4271"/>
      <c r="H40" s="143" t="s">
        <v>206</v>
      </c>
      <c r="I40" s="144" t="s">
        <v>282</v>
      </c>
      <c r="J40" s="127" t="s">
        <v>14</v>
      </c>
      <c r="K40" s="190" t="s">
        <v>808</v>
      </c>
      <c r="M40" s="4268"/>
      <c r="N40" s="143" t="s">
        <v>206</v>
      </c>
      <c r="O40" s="144" t="s">
        <v>282</v>
      </c>
      <c r="P40" s="127" t="s">
        <v>14</v>
      </c>
      <c r="Q40" s="190" t="s">
        <v>808</v>
      </c>
      <c r="S40" s="4268"/>
      <c r="T40" s="143" t="s">
        <v>206</v>
      </c>
      <c r="U40" s="191" t="s">
        <v>282</v>
      </c>
      <c r="V40" s="191" t="s">
        <v>14</v>
      </c>
      <c r="W40" s="190" t="s">
        <v>808</v>
      </c>
      <c r="X40" s="192"/>
      <c r="Y40" s="4264"/>
      <c r="Z40" s="193" t="s">
        <v>206</v>
      </c>
      <c r="AA40" s="193" t="s">
        <v>282</v>
      </c>
      <c r="AB40" s="193" t="s">
        <v>14</v>
      </c>
      <c r="AC40" s="190" t="s">
        <v>808</v>
      </c>
      <c r="AD40" s="192"/>
      <c r="AE40" s="4264"/>
      <c r="AF40" s="193" t="s">
        <v>206</v>
      </c>
      <c r="AG40" s="193" t="s">
        <v>282</v>
      </c>
      <c r="AH40" s="193" t="s">
        <v>14</v>
      </c>
      <c r="AI40" s="190" t="s">
        <v>808</v>
      </c>
      <c r="AJ40" s="192"/>
      <c r="AK40" s="4264"/>
      <c r="AL40" s="193" t="s">
        <v>206</v>
      </c>
      <c r="AM40" s="193" t="s">
        <v>282</v>
      </c>
      <c r="AN40" s="193" t="s">
        <v>14</v>
      </c>
      <c r="AO40" s="190" t="s">
        <v>808</v>
      </c>
    </row>
    <row r="41" spans="1:41" s="173" customFormat="1" ht="13.5" thickBot="1">
      <c r="A41" s="3099" t="s">
        <v>209</v>
      </c>
      <c r="B41" s="2203">
        <v>32493</v>
      </c>
      <c r="C41" s="3049" t="s">
        <v>2406</v>
      </c>
      <c r="D41" s="2203">
        <v>32493</v>
      </c>
      <c r="E41" s="3124" t="s">
        <v>210</v>
      </c>
      <c r="G41" s="331" t="s">
        <v>209</v>
      </c>
      <c r="H41" s="332">
        <v>32855</v>
      </c>
      <c r="I41" s="3126">
        <v>2159</v>
      </c>
      <c r="J41" s="332">
        <v>32855</v>
      </c>
      <c r="K41" s="333" t="s">
        <v>210</v>
      </c>
      <c r="M41" s="194" t="s">
        <v>209</v>
      </c>
      <c r="N41" s="195">
        <v>34323</v>
      </c>
      <c r="O41" s="196">
        <v>2646</v>
      </c>
      <c r="P41" s="3105">
        <v>34323</v>
      </c>
      <c r="Q41" s="197" t="s">
        <v>210</v>
      </c>
      <c r="S41" s="198" t="s">
        <v>209</v>
      </c>
      <c r="T41" s="124">
        <v>33071</v>
      </c>
      <c r="U41" s="71" t="s">
        <v>2407</v>
      </c>
      <c r="V41" s="70"/>
      <c r="W41" s="71" t="s">
        <v>210</v>
      </c>
      <c r="X41" s="16"/>
      <c r="Y41" s="199" t="s">
        <v>209</v>
      </c>
      <c r="Z41" s="215">
        <v>33036</v>
      </c>
      <c r="AA41" s="216" t="s">
        <v>2408</v>
      </c>
      <c r="AB41" s="215"/>
      <c r="AC41" s="216" t="s">
        <v>210</v>
      </c>
      <c r="AD41" s="16"/>
      <c r="AE41" s="199" t="s">
        <v>209</v>
      </c>
      <c r="AF41" s="215">
        <v>36121</v>
      </c>
      <c r="AG41" s="216" t="s">
        <v>2409</v>
      </c>
      <c r="AH41" s="215">
        <v>36121</v>
      </c>
      <c r="AI41" s="216" t="s">
        <v>210</v>
      </c>
      <c r="AJ41" s="16"/>
      <c r="AK41" s="199" t="s">
        <v>209</v>
      </c>
      <c r="AL41" s="202">
        <v>34093</v>
      </c>
      <c r="AM41" s="24" t="s">
        <v>2410</v>
      </c>
      <c r="AN41" s="202">
        <v>34093</v>
      </c>
      <c r="AO41" s="24" t="s">
        <v>210</v>
      </c>
    </row>
    <row r="42" spans="1:41" s="173" customFormat="1" ht="13">
      <c r="A42" s="3050" t="s">
        <v>211</v>
      </c>
      <c r="B42" s="1917">
        <v>1947</v>
      </c>
      <c r="C42" s="3052" t="s">
        <v>2411</v>
      </c>
      <c r="D42" s="3055">
        <v>0.06</v>
      </c>
      <c r="E42" s="3003" t="s">
        <v>2035</v>
      </c>
      <c r="G42" s="325" t="s">
        <v>211</v>
      </c>
      <c r="H42" s="3127">
        <v>2466</v>
      </c>
      <c r="I42" s="3128">
        <v>893</v>
      </c>
      <c r="J42" s="3129">
        <v>7.5</v>
      </c>
      <c r="K42" s="3130">
        <v>2.6</v>
      </c>
      <c r="M42" s="153" t="s">
        <v>211</v>
      </c>
      <c r="N42" s="203">
        <v>2468</v>
      </c>
      <c r="O42" s="204">
        <v>860</v>
      </c>
      <c r="P42" s="205">
        <v>7.2</v>
      </c>
      <c r="Q42" s="206">
        <v>2.2999999999999998</v>
      </c>
      <c r="S42" s="3187" t="s">
        <v>211</v>
      </c>
      <c r="T42" s="3188">
        <v>2608</v>
      </c>
      <c r="U42" s="3189" t="s">
        <v>2412</v>
      </c>
      <c r="V42" s="3190">
        <v>7.9000000000000001E-2</v>
      </c>
      <c r="W42" s="3189" t="s">
        <v>2184</v>
      </c>
      <c r="X42" s="16"/>
      <c r="Y42" s="3191" t="s">
        <v>211</v>
      </c>
      <c r="Z42" s="215">
        <v>2156</v>
      </c>
      <c r="AA42" s="216" t="s">
        <v>2413</v>
      </c>
      <c r="AB42" s="217">
        <v>6.5000000000000002E-2</v>
      </c>
      <c r="AC42" s="216" t="s">
        <v>2223</v>
      </c>
      <c r="AD42" s="16"/>
      <c r="AE42" s="700" t="s">
        <v>211</v>
      </c>
      <c r="AF42" s="215">
        <v>3272</v>
      </c>
      <c r="AG42" s="216" t="s">
        <v>2414</v>
      </c>
      <c r="AH42" s="217">
        <v>9.0999999999999998E-2</v>
      </c>
      <c r="AI42" s="216" t="s">
        <v>2221</v>
      </c>
      <c r="AJ42" s="16"/>
      <c r="AK42" s="700" t="s">
        <v>211</v>
      </c>
      <c r="AL42" s="208">
        <v>1906</v>
      </c>
      <c r="AM42" s="12" t="s">
        <v>2415</v>
      </c>
      <c r="AN42" s="21">
        <v>5.6000000000000001E-2</v>
      </c>
      <c r="AO42" s="12" t="s">
        <v>2185</v>
      </c>
    </row>
    <row r="43" spans="1:41" s="173" customFormat="1" ht="13">
      <c r="A43" s="3056" t="s">
        <v>212</v>
      </c>
      <c r="B43" s="2062">
        <v>1205</v>
      </c>
      <c r="C43" s="3057" t="s">
        <v>2416</v>
      </c>
      <c r="D43" s="3115">
        <v>3.6999999999999998E-2</v>
      </c>
      <c r="E43" s="3016" t="s">
        <v>2027</v>
      </c>
      <c r="G43" s="326" t="s">
        <v>212</v>
      </c>
      <c r="H43" s="3136">
        <v>2413</v>
      </c>
      <c r="I43" s="3137">
        <v>832</v>
      </c>
      <c r="J43" s="3138">
        <v>7.3</v>
      </c>
      <c r="K43" s="3156">
        <v>2.6</v>
      </c>
      <c r="M43" s="154" t="s">
        <v>212</v>
      </c>
      <c r="N43" s="209">
        <v>1852</v>
      </c>
      <c r="O43" s="210">
        <v>614</v>
      </c>
      <c r="P43" s="211">
        <v>5.4</v>
      </c>
      <c r="Q43" s="212">
        <v>1.8</v>
      </c>
      <c r="S43" s="154" t="s">
        <v>212</v>
      </c>
      <c r="T43" s="140">
        <v>1781</v>
      </c>
      <c r="U43" s="38" t="s">
        <v>2417</v>
      </c>
      <c r="V43" s="58">
        <v>5.3999999999999999E-2</v>
      </c>
      <c r="W43" s="38" t="s">
        <v>2221</v>
      </c>
      <c r="X43" s="16"/>
      <c r="Y43" s="700" t="s">
        <v>212</v>
      </c>
      <c r="Z43" s="215">
        <v>1989</v>
      </c>
      <c r="AA43" s="216" t="s">
        <v>2418</v>
      </c>
      <c r="AB43" s="217">
        <v>0.06</v>
      </c>
      <c r="AC43" s="216" t="s">
        <v>2185</v>
      </c>
      <c r="AD43" s="16"/>
      <c r="AE43" s="700" t="s">
        <v>212</v>
      </c>
      <c r="AF43" s="215">
        <v>2271</v>
      </c>
      <c r="AG43" s="216" t="s">
        <v>2419</v>
      </c>
      <c r="AH43" s="217">
        <v>6.3E-2</v>
      </c>
      <c r="AI43" s="216" t="s">
        <v>2223</v>
      </c>
      <c r="AJ43" s="16"/>
      <c r="AK43" s="700" t="s">
        <v>212</v>
      </c>
      <c r="AL43" s="208">
        <v>1582</v>
      </c>
      <c r="AM43" s="12" t="s">
        <v>2420</v>
      </c>
      <c r="AN43" s="21">
        <v>4.5999999999999999E-2</v>
      </c>
      <c r="AO43" s="12" t="s">
        <v>2224</v>
      </c>
    </row>
    <row r="44" spans="1:41" s="173" customFormat="1" ht="13">
      <c r="A44" s="3056" t="s">
        <v>213</v>
      </c>
      <c r="B44" s="2062">
        <v>16511</v>
      </c>
      <c r="C44" s="3057" t="s">
        <v>2421</v>
      </c>
      <c r="D44" s="3115">
        <v>0.50800000000000001</v>
      </c>
      <c r="E44" s="3192" t="s">
        <v>2157</v>
      </c>
      <c r="G44" s="326" t="s">
        <v>213</v>
      </c>
      <c r="H44" s="3136">
        <v>14381</v>
      </c>
      <c r="I44" s="3137">
        <v>1464</v>
      </c>
      <c r="J44" s="3138">
        <v>43.8</v>
      </c>
      <c r="K44" s="3156">
        <v>3.7</v>
      </c>
      <c r="M44" s="3193" t="s">
        <v>213</v>
      </c>
      <c r="N44" s="209">
        <v>15733</v>
      </c>
      <c r="O44" s="210">
        <v>1054</v>
      </c>
      <c r="P44" s="3121">
        <v>45.8</v>
      </c>
      <c r="Q44" s="3194">
        <v>3.6</v>
      </c>
      <c r="S44" s="3193" t="s">
        <v>213</v>
      </c>
      <c r="T44" s="3195">
        <v>15915</v>
      </c>
      <c r="U44" s="3196" t="s">
        <v>2422</v>
      </c>
      <c r="V44" s="3197">
        <v>0.48099999999999998</v>
      </c>
      <c r="W44" s="3196" t="s">
        <v>2423</v>
      </c>
      <c r="X44" s="16"/>
      <c r="Y44" s="3198" t="s">
        <v>213</v>
      </c>
      <c r="Z44" s="215">
        <v>15663</v>
      </c>
      <c r="AA44" s="216" t="s">
        <v>2424</v>
      </c>
      <c r="AB44" s="217">
        <v>0.47399999999999998</v>
      </c>
      <c r="AC44" s="216" t="s">
        <v>2201</v>
      </c>
      <c r="AD44" s="16"/>
      <c r="AE44" s="700" t="s">
        <v>213</v>
      </c>
      <c r="AF44" s="215">
        <v>15529</v>
      </c>
      <c r="AG44" s="216" t="s">
        <v>2425</v>
      </c>
      <c r="AH44" s="217">
        <v>0.43</v>
      </c>
      <c r="AI44" s="216" t="s">
        <v>2213</v>
      </c>
      <c r="AJ44" s="16"/>
      <c r="AK44" s="700" t="s">
        <v>213</v>
      </c>
      <c r="AL44" s="208">
        <v>16403</v>
      </c>
      <c r="AM44" s="12" t="s">
        <v>2426</v>
      </c>
      <c r="AN44" s="21">
        <v>0.48099999999999998</v>
      </c>
      <c r="AO44" s="12" t="s">
        <v>2196</v>
      </c>
    </row>
    <row r="45" spans="1:41" s="173" customFormat="1" ht="13">
      <c r="A45" s="3056" t="s">
        <v>214</v>
      </c>
      <c r="B45" s="2062">
        <v>8114</v>
      </c>
      <c r="C45" s="3057" t="s">
        <v>2427</v>
      </c>
      <c r="D45" s="3115">
        <v>0.25</v>
      </c>
      <c r="E45" s="3199" t="s">
        <v>2074</v>
      </c>
      <c r="G45" s="326" t="s">
        <v>214</v>
      </c>
      <c r="H45" s="3136">
        <v>8095</v>
      </c>
      <c r="I45" s="3137">
        <v>842</v>
      </c>
      <c r="J45" s="3138">
        <v>24.6</v>
      </c>
      <c r="K45" s="3156">
        <v>2.6</v>
      </c>
      <c r="M45" s="3200" t="s">
        <v>214</v>
      </c>
      <c r="N45" s="209">
        <v>7271</v>
      </c>
      <c r="O45" s="210">
        <v>1128</v>
      </c>
      <c r="P45" s="3121">
        <v>21.2</v>
      </c>
      <c r="Q45" s="3201">
        <v>3.1</v>
      </c>
      <c r="S45" s="3200" t="s">
        <v>214</v>
      </c>
      <c r="T45" s="3202">
        <v>7665</v>
      </c>
      <c r="U45" s="3203" t="s">
        <v>2419</v>
      </c>
      <c r="V45" s="3204">
        <v>0.23200000000000001</v>
      </c>
      <c r="W45" s="3203" t="s">
        <v>2187</v>
      </c>
      <c r="X45" s="16"/>
      <c r="Y45" s="3205" t="s">
        <v>214</v>
      </c>
      <c r="Z45" s="215">
        <v>6299</v>
      </c>
      <c r="AA45" s="216" t="s">
        <v>2428</v>
      </c>
      <c r="AB45" s="217">
        <v>0.191</v>
      </c>
      <c r="AC45" s="216" t="s">
        <v>2197</v>
      </c>
      <c r="AD45" s="16"/>
      <c r="AE45" s="700" t="s">
        <v>214</v>
      </c>
      <c r="AF45" s="215">
        <v>7757</v>
      </c>
      <c r="AG45" s="216" t="s">
        <v>2429</v>
      </c>
      <c r="AH45" s="217">
        <v>0.215</v>
      </c>
      <c r="AI45" s="216" t="s">
        <v>2185</v>
      </c>
      <c r="AJ45" s="16"/>
      <c r="AK45" s="700" t="s">
        <v>214</v>
      </c>
      <c r="AL45" s="208">
        <v>8376</v>
      </c>
      <c r="AM45" s="12" t="s">
        <v>2430</v>
      </c>
      <c r="AN45" s="21">
        <v>0.246</v>
      </c>
      <c r="AO45" s="12" t="s">
        <v>2188</v>
      </c>
    </row>
    <row r="46" spans="1:41" s="173" customFormat="1" ht="13">
      <c r="A46" s="3056" t="s">
        <v>215</v>
      </c>
      <c r="B46" s="2062">
        <v>4716</v>
      </c>
      <c r="C46" s="3057" t="s">
        <v>2431</v>
      </c>
      <c r="D46" s="3115">
        <v>0.14499999999999999</v>
      </c>
      <c r="E46" s="3206" t="s">
        <v>2061</v>
      </c>
      <c r="G46" s="326" t="s">
        <v>215</v>
      </c>
      <c r="H46" s="3136">
        <v>5500</v>
      </c>
      <c r="I46" s="3137">
        <v>1423</v>
      </c>
      <c r="J46" s="3138">
        <v>16.7</v>
      </c>
      <c r="K46" s="3156">
        <v>3.7</v>
      </c>
      <c r="M46" s="3207" t="s">
        <v>215</v>
      </c>
      <c r="N46" s="209">
        <v>6999</v>
      </c>
      <c r="O46" s="210">
        <v>1766</v>
      </c>
      <c r="P46" s="3121">
        <v>20.399999999999999</v>
      </c>
      <c r="Q46" s="3208">
        <v>3.9</v>
      </c>
      <c r="S46" s="3207" t="s">
        <v>215</v>
      </c>
      <c r="T46" s="3209">
        <v>5102</v>
      </c>
      <c r="U46" s="3210" t="s">
        <v>2432</v>
      </c>
      <c r="V46" s="3211">
        <v>0.154</v>
      </c>
      <c r="W46" s="3210" t="s">
        <v>2214</v>
      </c>
      <c r="X46" s="16"/>
      <c r="Y46" s="3212" t="s">
        <v>215</v>
      </c>
      <c r="Z46" s="215">
        <v>6929</v>
      </c>
      <c r="AA46" s="216" t="s">
        <v>2433</v>
      </c>
      <c r="AB46" s="217">
        <v>0.21</v>
      </c>
      <c r="AC46" s="216" t="s">
        <v>2256</v>
      </c>
      <c r="AD46" s="16"/>
      <c r="AE46" s="700" t="s">
        <v>215</v>
      </c>
      <c r="AF46" s="215">
        <v>7292</v>
      </c>
      <c r="AG46" s="216" t="s">
        <v>2432</v>
      </c>
      <c r="AH46" s="217">
        <v>0.20200000000000001</v>
      </c>
      <c r="AI46" s="216" t="s">
        <v>2256</v>
      </c>
      <c r="AJ46" s="16"/>
      <c r="AK46" s="700" t="s">
        <v>215</v>
      </c>
      <c r="AL46" s="208">
        <v>5826</v>
      </c>
      <c r="AM46" s="12" t="s">
        <v>2434</v>
      </c>
      <c r="AN46" s="21">
        <v>0.17100000000000001</v>
      </c>
      <c r="AO46" s="12" t="s">
        <v>2231</v>
      </c>
    </row>
    <row r="47" spans="1:41">
      <c r="A47" s="29"/>
      <c r="B47" s="29"/>
      <c r="C47" s="29"/>
      <c r="D47" s="29"/>
      <c r="E47" s="29"/>
      <c r="G47" s="29"/>
      <c r="H47" s="29"/>
      <c r="I47" s="29"/>
      <c r="J47" s="29"/>
      <c r="K47" s="29"/>
      <c r="M47" s="29"/>
      <c r="N47" s="29"/>
      <c r="O47" s="29"/>
      <c r="P47" s="29"/>
      <c r="Q47" s="29"/>
      <c r="S47" s="29"/>
      <c r="T47" s="29"/>
      <c r="U47" s="29"/>
      <c r="V47" s="29"/>
      <c r="W47" s="29"/>
      <c r="X47" s="29"/>
      <c r="Y47" s="29"/>
      <c r="Z47" s="29"/>
      <c r="AA47" s="29"/>
      <c r="AB47" s="29"/>
      <c r="AC47" s="29"/>
      <c r="AD47" s="29"/>
      <c r="AE47" s="29"/>
      <c r="AF47" s="29"/>
      <c r="AG47" s="29"/>
      <c r="AH47" s="29"/>
      <c r="AI47" s="29"/>
      <c r="AJ47" s="29"/>
      <c r="AK47" s="29"/>
      <c r="AL47" s="29"/>
      <c r="AM47" s="29"/>
      <c r="AN47" s="29"/>
      <c r="AO47" s="29"/>
    </row>
    <row r="48" spans="1:41" ht="29.25" customHeight="1">
      <c r="A48" s="3832" t="s">
        <v>2435</v>
      </c>
      <c r="B48" s="3832"/>
      <c r="C48" s="3832"/>
      <c r="D48" s="3832"/>
      <c r="E48" s="3832"/>
      <c r="G48" s="3832" t="s">
        <v>1590</v>
      </c>
      <c r="H48" s="3832"/>
      <c r="I48" s="3832"/>
      <c r="J48" s="3832"/>
      <c r="K48" s="3832"/>
      <c r="M48" s="3832" t="s">
        <v>1564</v>
      </c>
      <c r="N48" s="3832"/>
      <c r="O48" s="3832"/>
      <c r="P48" s="3832"/>
      <c r="Q48" s="3832"/>
      <c r="S48" s="3832" t="s">
        <v>873</v>
      </c>
      <c r="T48" s="3832"/>
      <c r="U48" s="3832"/>
      <c r="V48" s="3832"/>
      <c r="W48" s="3832"/>
      <c r="X48" s="16"/>
      <c r="Y48" s="3832" t="s">
        <v>874</v>
      </c>
      <c r="Z48" s="3832"/>
      <c r="AA48" s="3832"/>
      <c r="AB48" s="3832"/>
      <c r="AC48" s="3832"/>
      <c r="AD48" s="16"/>
      <c r="AE48" s="3832" t="s">
        <v>875</v>
      </c>
      <c r="AF48" s="3832"/>
      <c r="AG48" s="3832"/>
      <c r="AH48" s="3832"/>
      <c r="AI48" s="3832"/>
      <c r="AJ48" s="16"/>
      <c r="AK48" s="3832" t="s">
        <v>876</v>
      </c>
      <c r="AL48" s="3832"/>
      <c r="AM48" s="3832"/>
      <c r="AN48" s="3832"/>
      <c r="AO48" s="3832"/>
    </row>
    <row r="49" ht="14.25" customHeight="1"/>
    <row r="50" ht="14.25" customHeight="1"/>
  </sheetData>
  <mergeCells count="83">
    <mergeCell ref="AK48:AO48"/>
    <mergeCell ref="AK21:AK22"/>
    <mergeCell ref="AL21:AO21"/>
    <mergeCell ref="AK30:AK31"/>
    <mergeCell ref="AL30:AO30"/>
    <mergeCell ref="AK39:AK40"/>
    <mergeCell ref="AL39:AO39"/>
    <mergeCell ref="AE1:AI1"/>
    <mergeCell ref="AK3:AK4"/>
    <mergeCell ref="AL3:AO3"/>
    <mergeCell ref="AK12:AK13"/>
    <mergeCell ref="AL12:AO12"/>
    <mergeCell ref="AE3:AE4"/>
    <mergeCell ref="AF3:AI3"/>
    <mergeCell ref="AE12:AE13"/>
    <mergeCell ref="AF12:AI12"/>
    <mergeCell ref="Y48:AC48"/>
    <mergeCell ref="Y21:Y22"/>
    <mergeCell ref="Z21:AC21"/>
    <mergeCell ref="Y30:Y31"/>
    <mergeCell ref="Z30:AC30"/>
    <mergeCell ref="Y39:Y40"/>
    <mergeCell ref="Z39:AC39"/>
    <mergeCell ref="S1:W1"/>
    <mergeCell ref="Y3:Y4"/>
    <mergeCell ref="Z3:AC3"/>
    <mergeCell ref="Y12:Y13"/>
    <mergeCell ref="Z12:AC12"/>
    <mergeCell ref="S3:S4"/>
    <mergeCell ref="T3:W3"/>
    <mergeCell ref="S12:S13"/>
    <mergeCell ref="T12:W12"/>
    <mergeCell ref="Y1:AC1"/>
    <mergeCell ref="A21:A22"/>
    <mergeCell ref="B21:E21"/>
    <mergeCell ref="A1:E1"/>
    <mergeCell ref="A3:A4"/>
    <mergeCell ref="B3:E3"/>
    <mergeCell ref="A12:A13"/>
    <mergeCell ref="B12:E12"/>
    <mergeCell ref="A30:A31"/>
    <mergeCell ref="B30:E30"/>
    <mergeCell ref="A39:A40"/>
    <mergeCell ref="B39:E39"/>
    <mergeCell ref="A48:E48"/>
    <mergeCell ref="N39:Q39"/>
    <mergeCell ref="G48:K48"/>
    <mergeCell ref="M48:Q48"/>
    <mergeCell ref="G21:G22"/>
    <mergeCell ref="H21:K21"/>
    <mergeCell ref="M21:M22"/>
    <mergeCell ref="N21:Q21"/>
    <mergeCell ref="G30:G31"/>
    <mergeCell ref="H30:K30"/>
    <mergeCell ref="M30:M31"/>
    <mergeCell ref="N30:Q30"/>
    <mergeCell ref="G39:G40"/>
    <mergeCell ref="H39:K39"/>
    <mergeCell ref="M39:M40"/>
    <mergeCell ref="G12:G13"/>
    <mergeCell ref="H12:K12"/>
    <mergeCell ref="M12:M13"/>
    <mergeCell ref="N12:Q12"/>
    <mergeCell ref="G1:K1"/>
    <mergeCell ref="G3:G4"/>
    <mergeCell ref="H3:K3"/>
    <mergeCell ref="M3:M4"/>
    <mergeCell ref="N3:Q3"/>
    <mergeCell ref="M1:Q1"/>
    <mergeCell ref="S48:W48"/>
    <mergeCell ref="S21:S22"/>
    <mergeCell ref="T21:W21"/>
    <mergeCell ref="S30:S31"/>
    <mergeCell ref="T30:W30"/>
    <mergeCell ref="S39:S40"/>
    <mergeCell ref="T39:W39"/>
    <mergeCell ref="AE48:AI48"/>
    <mergeCell ref="AE21:AE22"/>
    <mergeCell ref="AF21:AI21"/>
    <mergeCell ref="AE30:AE31"/>
    <mergeCell ref="AF30:AI30"/>
    <mergeCell ref="AE39:AE40"/>
    <mergeCell ref="AF39:AI39"/>
  </mergeCells>
  <pageMargins left="0" right="0" top="0" bottom="0"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39"/>
  <sheetViews>
    <sheetView workbookViewId="0">
      <selection activeCell="C4" sqref="C4"/>
    </sheetView>
  </sheetViews>
  <sheetFormatPr defaultColWidth="9" defaultRowHeight="14"/>
  <cols>
    <col min="1" max="5" width="15.58203125" style="17" customWidth="1"/>
    <col min="6" max="6" width="9" style="17"/>
    <col min="7" max="7" width="9.58203125" style="14" bestFit="1" customWidth="1"/>
    <col min="8" max="16384" width="9" style="17"/>
  </cols>
  <sheetData>
    <row r="1" spans="1:7" ht="25">
      <c r="A1" s="4230" t="s">
        <v>4531</v>
      </c>
      <c r="B1" s="4230"/>
      <c r="C1" s="4230"/>
      <c r="D1" s="4230"/>
      <c r="E1" s="4230"/>
      <c r="F1" s="1471"/>
    </row>
    <row r="3" spans="1:7" ht="17.5">
      <c r="A3" s="3867" t="s">
        <v>318</v>
      </c>
      <c r="B3" s="3966" t="s">
        <v>319</v>
      </c>
      <c r="C3" s="3865" t="s">
        <v>320</v>
      </c>
      <c r="D3" s="3975"/>
      <c r="E3" s="3976"/>
      <c r="G3" s="495"/>
    </row>
    <row r="4" spans="1:7" s="239" customFormat="1" ht="32.5">
      <c r="A4" s="3963"/>
      <c r="B4" s="3999"/>
      <c r="C4" s="127" t="s">
        <v>321</v>
      </c>
      <c r="D4" s="193" t="s">
        <v>322</v>
      </c>
      <c r="E4" s="129" t="s">
        <v>323</v>
      </c>
      <c r="G4" s="896"/>
    </row>
    <row r="5" spans="1:7">
      <c r="A5" s="153" t="s">
        <v>324</v>
      </c>
      <c r="B5" s="1937">
        <v>45742</v>
      </c>
      <c r="C5" s="1775">
        <v>4509</v>
      </c>
      <c r="D5" s="2627">
        <v>9.9000000000000005E-2</v>
      </c>
      <c r="E5" s="24"/>
    </row>
    <row r="6" spans="1:7">
      <c r="A6" s="1680" t="s">
        <v>325</v>
      </c>
      <c r="B6" s="1932">
        <v>47527</v>
      </c>
      <c r="C6" s="1773">
        <v>4976</v>
      </c>
      <c r="D6" s="2599">
        <v>0.105</v>
      </c>
      <c r="E6" s="2631">
        <v>467</v>
      </c>
    </row>
    <row r="7" spans="1:7">
      <c r="A7" s="154" t="s">
        <v>326</v>
      </c>
      <c r="B7" s="1937">
        <v>49412</v>
      </c>
      <c r="C7" s="1775">
        <v>5437</v>
      </c>
      <c r="D7" s="2628">
        <v>0.11</v>
      </c>
      <c r="E7" s="2632">
        <v>461</v>
      </c>
    </row>
    <row r="8" spans="1:7">
      <c r="A8" s="1680" t="s">
        <v>327</v>
      </c>
      <c r="B8" s="1932">
        <v>50229</v>
      </c>
      <c r="C8" s="1773">
        <v>5819</v>
      </c>
      <c r="D8" s="2599">
        <v>0.11600000000000001</v>
      </c>
      <c r="E8" s="2631">
        <v>382</v>
      </c>
    </row>
    <row r="9" spans="1:7">
      <c r="A9" s="154" t="s">
        <v>328</v>
      </c>
      <c r="B9" s="1937">
        <v>51380</v>
      </c>
      <c r="C9" s="1775">
        <v>6408</v>
      </c>
      <c r="D9" s="2628">
        <v>0.125</v>
      </c>
      <c r="E9" s="2632">
        <v>589</v>
      </c>
    </row>
    <row r="10" spans="1:7">
      <c r="A10" s="1680" t="s">
        <v>329</v>
      </c>
      <c r="B10" s="1932">
        <v>49895</v>
      </c>
      <c r="C10" s="1773">
        <v>6341</v>
      </c>
      <c r="D10" s="2599">
        <v>0.127</v>
      </c>
      <c r="E10" s="2631">
        <v>-67</v>
      </c>
    </row>
    <row r="11" spans="1:7">
      <c r="A11" s="154" t="s">
        <v>330</v>
      </c>
      <c r="B11" s="1937">
        <v>47379</v>
      </c>
      <c r="C11" s="1775">
        <v>6061</v>
      </c>
      <c r="D11" s="2628">
        <v>0.128</v>
      </c>
      <c r="E11" s="2632">
        <v>-280</v>
      </c>
    </row>
    <row r="12" spans="1:7">
      <c r="A12" s="1680" t="s">
        <v>331</v>
      </c>
      <c r="B12" s="1932">
        <v>45551</v>
      </c>
      <c r="C12" s="1773">
        <v>6172</v>
      </c>
      <c r="D12" s="2599">
        <v>0.13500000000000001</v>
      </c>
      <c r="E12" s="2631">
        <v>111</v>
      </c>
    </row>
    <row r="13" spans="1:7">
      <c r="A13" s="154" t="s">
        <v>332</v>
      </c>
      <c r="B13" s="1937">
        <v>45337</v>
      </c>
      <c r="C13" s="1775">
        <v>6235</v>
      </c>
      <c r="D13" s="2628">
        <v>0.13800000000000001</v>
      </c>
      <c r="E13" s="2632">
        <v>63</v>
      </c>
    </row>
    <row r="14" spans="1:7">
      <c r="A14" s="1680" t="s">
        <v>333</v>
      </c>
      <c r="B14" s="1932">
        <v>46479</v>
      </c>
      <c r="C14" s="1773">
        <v>6619</v>
      </c>
      <c r="D14" s="2599">
        <v>0.14199999999999999</v>
      </c>
      <c r="E14" s="2631">
        <v>384</v>
      </c>
    </row>
    <row r="15" spans="1:7">
      <c r="A15" s="154" t="s">
        <v>334</v>
      </c>
      <c r="B15" s="1937">
        <v>44579</v>
      </c>
      <c r="C15" s="1775">
        <v>6135</v>
      </c>
      <c r="D15" s="2628">
        <v>0.13800000000000001</v>
      </c>
      <c r="E15" s="2632">
        <v>-484</v>
      </c>
    </row>
    <row r="16" spans="1:7">
      <c r="A16" s="1680" t="s">
        <v>335</v>
      </c>
      <c r="B16" s="1932">
        <v>45994</v>
      </c>
      <c r="C16" s="1773">
        <v>6248</v>
      </c>
      <c r="D16" s="2599">
        <v>0.13600000000000001</v>
      </c>
      <c r="E16" s="2631">
        <v>113</v>
      </c>
    </row>
    <row r="17" spans="1:7">
      <c r="A17" s="154" t="s">
        <v>336</v>
      </c>
      <c r="B17" s="1937">
        <v>48173</v>
      </c>
      <c r="C17" s="1775">
        <v>6555</v>
      </c>
      <c r="D17" s="2628">
        <v>0.13600000000000001</v>
      </c>
      <c r="E17" s="2632">
        <v>307</v>
      </c>
    </row>
    <row r="18" spans="1:7">
      <c r="A18" s="1680" t="s">
        <v>337</v>
      </c>
      <c r="B18" s="1932">
        <v>50317</v>
      </c>
      <c r="C18" s="1773">
        <v>6835</v>
      </c>
      <c r="D18" s="2599">
        <v>0.13600000000000001</v>
      </c>
      <c r="E18" s="2631">
        <v>280</v>
      </c>
    </row>
    <row r="19" spans="1:7">
      <c r="A19" s="154" t="s">
        <v>338</v>
      </c>
      <c r="B19" s="1937">
        <v>50569</v>
      </c>
      <c r="C19" s="1775">
        <v>6772</v>
      </c>
      <c r="D19" s="2628">
        <v>0.13400000000000001</v>
      </c>
      <c r="E19" s="2632">
        <v>-63</v>
      </c>
    </row>
    <row r="20" spans="1:7">
      <c r="A20" s="1680" t="s">
        <v>339</v>
      </c>
      <c r="B20" s="1932">
        <v>50157</v>
      </c>
      <c r="C20" s="1773">
        <v>6901</v>
      </c>
      <c r="D20" s="2599">
        <v>0.13800000000000001</v>
      </c>
      <c r="E20" s="2631">
        <v>129</v>
      </c>
    </row>
    <row r="21" spans="1:7">
      <c r="A21" s="154" t="s">
        <v>340</v>
      </c>
      <c r="B21" s="1937">
        <v>49990</v>
      </c>
      <c r="C21" s="1775">
        <v>7152</v>
      </c>
      <c r="D21" s="2628">
        <v>0.14299999999999999</v>
      </c>
      <c r="E21" s="2632">
        <v>251</v>
      </c>
    </row>
    <row r="22" spans="1:7">
      <c r="A22" s="1680" t="s">
        <v>341</v>
      </c>
      <c r="B22" s="1932">
        <v>50454</v>
      </c>
      <c r="C22" s="1773">
        <v>7816</v>
      </c>
      <c r="D22" s="2599">
        <v>0.155</v>
      </c>
      <c r="E22" s="2631">
        <v>664</v>
      </c>
    </row>
    <row r="23" spans="1:7">
      <c r="A23" s="154" t="s">
        <v>342</v>
      </c>
      <c r="B23" s="1937">
        <v>53526</v>
      </c>
      <c r="C23" s="1775">
        <v>10574</v>
      </c>
      <c r="D23" s="2628">
        <v>0.19800000000000001</v>
      </c>
      <c r="E23" s="2632">
        <v>2758</v>
      </c>
    </row>
    <row r="24" spans="1:7">
      <c r="A24" s="1680" t="s">
        <v>343</v>
      </c>
      <c r="B24" s="1932">
        <v>57945</v>
      </c>
      <c r="C24" s="1773">
        <v>12153</v>
      </c>
      <c r="D24" s="2599">
        <v>0.21</v>
      </c>
      <c r="E24" s="2631">
        <v>1579</v>
      </c>
    </row>
    <row r="25" spans="1:7">
      <c r="A25" s="154" t="s">
        <v>344</v>
      </c>
      <c r="B25" s="1937">
        <v>60090</v>
      </c>
      <c r="C25" s="1775">
        <v>14134</v>
      </c>
      <c r="D25" s="2628">
        <v>0.23499999999999999</v>
      </c>
      <c r="E25" s="2632">
        <v>1981</v>
      </c>
    </row>
    <row r="26" spans="1:7">
      <c r="A26" s="1680" t="s">
        <v>345</v>
      </c>
      <c r="B26" s="1932">
        <v>60330</v>
      </c>
      <c r="C26" s="1773">
        <v>14596</v>
      </c>
      <c r="D26" s="2599">
        <v>0.24199999999999999</v>
      </c>
      <c r="E26" s="2631">
        <v>462</v>
      </c>
    </row>
    <row r="27" spans="1:7">
      <c r="A27" s="154" t="s">
        <v>346</v>
      </c>
      <c r="B27" s="1937">
        <v>60295</v>
      </c>
      <c r="C27" s="1775">
        <v>14608</v>
      </c>
      <c r="D27" s="2628">
        <v>0.24199999999999999</v>
      </c>
      <c r="E27" s="2632">
        <v>12</v>
      </c>
    </row>
    <row r="28" spans="1:7">
      <c r="A28" s="1680" t="s">
        <v>347</v>
      </c>
      <c r="B28" s="1932">
        <v>58941</v>
      </c>
      <c r="C28" s="1773">
        <v>14072</v>
      </c>
      <c r="D28" s="2599">
        <v>0.23899999999999999</v>
      </c>
      <c r="E28" s="2631">
        <v>-536</v>
      </c>
    </row>
    <row r="29" spans="1:7">
      <c r="A29" s="154" t="s">
        <v>348</v>
      </c>
      <c r="B29" s="1937">
        <v>57052</v>
      </c>
      <c r="C29" s="1775">
        <v>13579</v>
      </c>
      <c r="D29" s="2628">
        <v>0.23799999999999999</v>
      </c>
      <c r="E29" s="2632">
        <v>-493</v>
      </c>
    </row>
    <row r="30" spans="1:7">
      <c r="A30" s="1680" t="s">
        <v>748</v>
      </c>
      <c r="B30" s="1932">
        <v>55756</v>
      </c>
      <c r="C30" s="1773">
        <v>13304</v>
      </c>
      <c r="D30" s="2599">
        <v>0.23899999999999999</v>
      </c>
      <c r="E30" s="2631">
        <v>-275</v>
      </c>
    </row>
    <row r="31" spans="1:7">
      <c r="A31" s="154" t="s">
        <v>749</v>
      </c>
      <c r="B31" s="1937">
        <v>53418</v>
      </c>
      <c r="C31" s="1775">
        <v>12803</v>
      </c>
      <c r="D31" s="2628">
        <v>0.24</v>
      </c>
      <c r="E31" s="2632">
        <v>-501</v>
      </c>
      <c r="G31" s="63"/>
    </row>
    <row r="32" spans="1:7">
      <c r="A32" s="1680" t="s">
        <v>902</v>
      </c>
      <c r="B32" s="1938">
        <v>51674</v>
      </c>
      <c r="C32" s="1599">
        <v>12515</v>
      </c>
      <c r="D32" s="2629">
        <f>C32/B32</f>
        <v>0.24219143089367962</v>
      </c>
      <c r="E32" s="2633">
        <f>C32-C31</f>
        <v>-288</v>
      </c>
    </row>
    <row r="33" spans="1:5">
      <c r="A33" s="154" t="s">
        <v>903</v>
      </c>
      <c r="B33" s="1939">
        <v>51063</v>
      </c>
      <c r="C33" s="1940">
        <v>12524</v>
      </c>
      <c r="D33" s="2630">
        <f>C33/B33</f>
        <v>0.24526565223351546</v>
      </c>
      <c r="E33" s="2634">
        <f>C33-C32</f>
        <v>9</v>
      </c>
    </row>
    <row r="34" spans="1:5">
      <c r="A34" s="1680" t="s">
        <v>1708</v>
      </c>
      <c r="B34" s="1941">
        <v>49977</v>
      </c>
      <c r="C34" s="1942">
        <v>11826</v>
      </c>
      <c r="D34" s="2629">
        <f>C34/B34</f>
        <v>0.23662884927066449</v>
      </c>
      <c r="E34" s="2633">
        <f>C34-C33</f>
        <v>-698</v>
      </c>
    </row>
    <row r="35" spans="1:5">
      <c r="A35" s="154" t="s">
        <v>1709</v>
      </c>
      <c r="B35" s="1943">
        <v>49594</v>
      </c>
      <c r="C35" s="1944">
        <v>12063</v>
      </c>
      <c r="D35" s="2630">
        <f>C35/B35</f>
        <v>0.24323506875831755</v>
      </c>
      <c r="E35" s="2634">
        <f>C35-C34</f>
        <v>237</v>
      </c>
    </row>
    <row r="36" spans="1:5">
      <c r="A36" s="4286" t="s">
        <v>1615</v>
      </c>
      <c r="B36" s="4286"/>
      <c r="C36" s="4286"/>
      <c r="D36" s="4286"/>
      <c r="E36" s="4286"/>
    </row>
    <row r="37" spans="1:5">
      <c r="A37" s="479"/>
      <c r="C37" s="479"/>
      <c r="D37" s="16"/>
      <c r="E37" s="16"/>
    </row>
    <row r="38" spans="1:5" ht="28" customHeight="1">
      <c r="A38" s="3832" t="s">
        <v>1710</v>
      </c>
      <c r="B38" s="3832"/>
      <c r="C38" s="3832"/>
      <c r="D38" s="3832"/>
      <c r="E38" s="3832"/>
    </row>
    <row r="39" spans="1:5">
      <c r="A39" s="479"/>
      <c r="B39" s="479"/>
      <c r="C39" s="479"/>
      <c r="D39" s="479"/>
      <c r="E39" s="479"/>
    </row>
  </sheetData>
  <mergeCells count="6">
    <mergeCell ref="A38:E38"/>
    <mergeCell ref="A36:E36"/>
    <mergeCell ref="A1:E1"/>
    <mergeCell ref="B3:B4"/>
    <mergeCell ref="A3:A4"/>
    <mergeCell ref="C3:E3"/>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C58"/>
  <sheetViews>
    <sheetView workbookViewId="0">
      <selection activeCell="A8" sqref="A8"/>
    </sheetView>
  </sheetViews>
  <sheetFormatPr defaultColWidth="9" defaultRowHeight="14"/>
  <cols>
    <col min="1" max="1" width="46" style="26" customWidth="1"/>
    <col min="2" max="24" width="9" style="26"/>
    <col min="25" max="25" width="9" style="6"/>
    <col min="26" max="28" width="9" style="26"/>
    <col min="29" max="29" width="9" style="6"/>
    <col min="30" max="16384" width="9" style="26"/>
  </cols>
  <sheetData>
    <row r="1" spans="1:29" ht="25">
      <c r="A1" s="3943" t="s">
        <v>4530</v>
      </c>
      <c r="B1" s="3943"/>
      <c r="C1" s="3943"/>
      <c r="D1" s="3943"/>
      <c r="E1" s="3943"/>
      <c r="F1" s="3943"/>
      <c r="G1" s="3943"/>
      <c r="H1" s="3943"/>
      <c r="I1" s="3943"/>
      <c r="J1" s="3943"/>
      <c r="K1" s="3943"/>
      <c r="L1" s="3943"/>
      <c r="M1" s="3943"/>
      <c r="N1" s="3943"/>
      <c r="O1" s="3943"/>
      <c r="P1" s="3943"/>
      <c r="Q1" s="3943"/>
      <c r="R1" s="3943"/>
      <c r="S1" s="3943"/>
      <c r="T1" s="3943"/>
      <c r="U1" s="3943"/>
      <c r="V1" s="3943"/>
      <c r="W1" s="3943"/>
      <c r="X1" s="3943"/>
      <c r="Y1" s="3943"/>
      <c r="Z1" s="3943"/>
      <c r="AA1" s="3943"/>
      <c r="AB1" s="1474"/>
    </row>
    <row r="2" spans="1:29">
      <c r="A2" s="16"/>
      <c r="B2" s="17"/>
      <c r="C2" s="17"/>
      <c r="D2" s="17"/>
      <c r="E2" s="17"/>
      <c r="F2" s="17"/>
      <c r="G2" s="17"/>
      <c r="H2" s="17"/>
      <c r="I2" s="17"/>
      <c r="J2" s="17"/>
      <c r="K2" s="17"/>
      <c r="L2" s="17"/>
      <c r="M2" s="17"/>
      <c r="N2" s="17"/>
      <c r="O2" s="17"/>
    </row>
    <row r="3" spans="1:29" ht="14.15" customHeight="1">
      <c r="A3" s="3997" t="s">
        <v>290</v>
      </c>
      <c r="B3" s="4290" t="s">
        <v>291</v>
      </c>
      <c r="C3" s="4291"/>
      <c r="D3" s="4291"/>
      <c r="E3" s="4291"/>
      <c r="F3" s="4291"/>
      <c r="G3" s="4291"/>
      <c r="H3" s="4291"/>
      <c r="I3" s="4291"/>
      <c r="J3" s="4291"/>
      <c r="K3" s="4291"/>
      <c r="L3" s="4291"/>
      <c r="M3" s="4291"/>
      <c r="N3" s="4291"/>
      <c r="O3" s="4291"/>
      <c r="P3" s="4291"/>
      <c r="Q3" s="4291"/>
      <c r="R3" s="4291"/>
      <c r="S3" s="4291"/>
      <c r="T3" s="4291"/>
      <c r="U3" s="4291"/>
      <c r="V3" s="4291"/>
      <c r="W3" s="4291"/>
      <c r="X3" s="4291"/>
      <c r="Y3" s="4291"/>
      <c r="Z3" s="4291"/>
      <c r="AA3" s="4291"/>
      <c r="AC3" s="495"/>
    </row>
    <row r="4" spans="1:29" ht="17.5">
      <c r="A4" s="4287"/>
      <c r="B4" s="4288" t="s">
        <v>316</v>
      </c>
      <c r="C4" s="4289"/>
      <c r="D4" s="4288" t="s">
        <v>317</v>
      </c>
      <c r="E4" s="4289"/>
      <c r="F4" s="4288" t="s">
        <v>311</v>
      </c>
      <c r="G4" s="4289"/>
      <c r="H4" s="4288" t="s">
        <v>312</v>
      </c>
      <c r="I4" s="4289"/>
      <c r="J4" s="4288" t="s">
        <v>313</v>
      </c>
      <c r="K4" s="4289"/>
      <c r="L4" s="4288" t="s">
        <v>314</v>
      </c>
      <c r="M4" s="4289"/>
      <c r="N4" s="4159" t="s">
        <v>315</v>
      </c>
      <c r="O4" s="4092"/>
      <c r="P4" s="4159" t="s">
        <v>750</v>
      </c>
      <c r="Q4" s="4092"/>
      <c r="R4" s="4159" t="s">
        <v>751</v>
      </c>
      <c r="S4" s="4092"/>
      <c r="T4" s="4159" t="s">
        <v>904</v>
      </c>
      <c r="U4" s="4092"/>
      <c r="V4" s="4159" t="s">
        <v>905</v>
      </c>
      <c r="W4" s="4160"/>
      <c r="X4" s="4159" t="s">
        <v>1711</v>
      </c>
      <c r="Y4" s="4092"/>
      <c r="Z4" s="4159" t="s">
        <v>1712</v>
      </c>
      <c r="AA4" s="4160"/>
      <c r="AC4" s="495"/>
    </row>
    <row r="5" spans="1:29" s="130" customFormat="1" ht="17.5">
      <c r="A5" s="3998"/>
      <c r="B5" s="127" t="s">
        <v>98</v>
      </c>
      <c r="C5" s="128" t="s">
        <v>14</v>
      </c>
      <c r="D5" s="127" t="s">
        <v>98</v>
      </c>
      <c r="E5" s="128" t="s">
        <v>14</v>
      </c>
      <c r="F5" s="127" t="s">
        <v>98</v>
      </c>
      <c r="G5" s="128" t="s">
        <v>14</v>
      </c>
      <c r="H5" s="127" t="s">
        <v>98</v>
      </c>
      <c r="I5" s="128" t="s">
        <v>14</v>
      </c>
      <c r="J5" s="127" t="s">
        <v>98</v>
      </c>
      <c r="K5" s="128" t="s">
        <v>14</v>
      </c>
      <c r="L5" s="127" t="s">
        <v>98</v>
      </c>
      <c r="M5" s="128" t="s">
        <v>14</v>
      </c>
      <c r="N5" s="127" t="s">
        <v>98</v>
      </c>
      <c r="O5" s="128" t="s">
        <v>14</v>
      </c>
      <c r="P5" s="127" t="s">
        <v>98</v>
      </c>
      <c r="Q5" s="128" t="s">
        <v>14</v>
      </c>
      <c r="R5" s="127" t="s">
        <v>98</v>
      </c>
      <c r="S5" s="128" t="s">
        <v>14</v>
      </c>
      <c r="T5" s="127" t="s">
        <v>98</v>
      </c>
      <c r="U5" s="128" t="s">
        <v>14</v>
      </c>
      <c r="V5" s="127" t="s">
        <v>98</v>
      </c>
      <c r="W5" s="129" t="s">
        <v>14</v>
      </c>
      <c r="X5" s="127" t="s">
        <v>98</v>
      </c>
      <c r="Y5" s="128" t="s">
        <v>14</v>
      </c>
      <c r="Z5" s="127" t="s">
        <v>98</v>
      </c>
      <c r="AA5" s="129" t="s">
        <v>14</v>
      </c>
      <c r="AC5" s="495"/>
    </row>
    <row r="6" spans="1:29">
      <c r="A6" s="132" t="s">
        <v>296</v>
      </c>
      <c r="B6" s="1773">
        <v>1356</v>
      </c>
      <c r="C6" s="2635">
        <v>0.55200000000000005</v>
      </c>
      <c r="D6" s="1775">
        <v>1388</v>
      </c>
      <c r="E6" s="2459">
        <v>0.53600000000000003</v>
      </c>
      <c r="F6" s="1773">
        <v>1530</v>
      </c>
      <c r="G6" s="2635">
        <v>0.53400000000000003</v>
      </c>
      <c r="H6" s="1775">
        <v>1610</v>
      </c>
      <c r="I6" s="2459">
        <v>0.52900000000000003</v>
      </c>
      <c r="J6" s="1773">
        <v>1501</v>
      </c>
      <c r="K6" s="2635">
        <v>0.49199999999999999</v>
      </c>
      <c r="L6" s="1775">
        <v>1409</v>
      </c>
      <c r="M6" s="2459">
        <v>0.47299999999999998</v>
      </c>
      <c r="N6" s="1773">
        <v>1311</v>
      </c>
      <c r="O6" s="2635">
        <v>0.45300000000000001</v>
      </c>
      <c r="P6" s="1819">
        <v>1047</v>
      </c>
      <c r="Q6" s="2636">
        <f>P6/2796</f>
        <v>0.37446351931330474</v>
      </c>
      <c r="R6" s="1947">
        <v>816</v>
      </c>
      <c r="S6" s="2638">
        <f>R6/2651</f>
        <v>0.30780837419841567</v>
      </c>
      <c r="T6" s="1775">
        <v>817</v>
      </c>
      <c r="U6" s="2641">
        <f>T6/2592</f>
        <v>0.3152006172839506</v>
      </c>
      <c r="V6" s="1773">
        <v>794</v>
      </c>
      <c r="W6" s="2644">
        <f>V6/2626</f>
        <v>0.30236100533130233</v>
      </c>
      <c r="X6" s="1856">
        <v>822</v>
      </c>
      <c r="Y6" s="2647">
        <f t="shared" ref="Y6:Y22" si="0">X6/2696</f>
        <v>0.30489614243323443</v>
      </c>
      <c r="Z6" s="1859">
        <v>920</v>
      </c>
      <c r="AA6" s="2650">
        <f t="shared" ref="AA6:AA22" si="1">Z6/2874</f>
        <v>0.32011134307585248</v>
      </c>
    </row>
    <row r="7" spans="1:29">
      <c r="A7" s="135" t="s">
        <v>297</v>
      </c>
      <c r="B7" s="1773">
        <v>173</v>
      </c>
      <c r="C7" s="2457">
        <v>7.0000000000000007E-2</v>
      </c>
      <c r="D7" s="1775">
        <v>203</v>
      </c>
      <c r="E7" s="2455">
        <v>7.8E-2</v>
      </c>
      <c r="F7" s="1773">
        <v>215</v>
      </c>
      <c r="G7" s="2457">
        <v>7.4999999999999997E-2</v>
      </c>
      <c r="H7" s="1775">
        <v>218</v>
      </c>
      <c r="I7" s="2455">
        <v>7.1999999999999995E-2</v>
      </c>
      <c r="J7" s="1773">
        <v>226</v>
      </c>
      <c r="K7" s="2457">
        <v>7.3999999999999996E-2</v>
      </c>
      <c r="L7" s="1775">
        <v>198</v>
      </c>
      <c r="M7" s="2455">
        <v>6.6000000000000003E-2</v>
      </c>
      <c r="N7" s="1773">
        <v>176</v>
      </c>
      <c r="O7" s="2457">
        <v>6.0999999999999999E-2</v>
      </c>
      <c r="P7" s="1819">
        <v>173</v>
      </c>
      <c r="Q7" s="2636">
        <f t="shared" ref="Q7:Q22" si="2">P7/2796</f>
        <v>6.1874105865522173E-2</v>
      </c>
      <c r="R7" s="1947">
        <v>156</v>
      </c>
      <c r="S7" s="2638">
        <f t="shared" ref="S7:S22" si="3">R7/2651</f>
        <v>5.8845718596755942E-2</v>
      </c>
      <c r="T7" s="1775">
        <v>155</v>
      </c>
      <c r="U7" s="2641">
        <f t="shared" ref="U7:U23" si="4">T7/2592</f>
        <v>5.9799382716049385E-2</v>
      </c>
      <c r="V7" s="1773">
        <v>157</v>
      </c>
      <c r="W7" s="2644">
        <f t="shared" ref="W7:W23" si="5">V7/2626</f>
        <v>5.9786747905559788E-2</v>
      </c>
      <c r="X7" s="1856">
        <v>172</v>
      </c>
      <c r="Y7" s="2647">
        <f t="shared" si="0"/>
        <v>6.3798219584569729E-2</v>
      </c>
      <c r="Z7" s="1859">
        <v>195</v>
      </c>
      <c r="AA7" s="2650">
        <f t="shared" si="1"/>
        <v>6.7849686847599164E-2</v>
      </c>
    </row>
    <row r="8" spans="1:29">
      <c r="A8" s="135" t="s">
        <v>298</v>
      </c>
      <c r="B8" s="1773">
        <v>6</v>
      </c>
      <c r="C8" s="2457">
        <v>2E-3</v>
      </c>
      <c r="D8" s="1775">
        <v>9</v>
      </c>
      <c r="E8" s="2455">
        <v>3.0000000000000001E-3</v>
      </c>
      <c r="F8" s="1773">
        <v>10</v>
      </c>
      <c r="G8" s="2457">
        <v>3.0000000000000001E-3</v>
      </c>
      <c r="H8" s="1775">
        <v>10</v>
      </c>
      <c r="I8" s="2455">
        <v>3.0000000000000001E-3</v>
      </c>
      <c r="J8" s="1773">
        <v>15</v>
      </c>
      <c r="K8" s="2457">
        <v>5.0000000000000001E-3</v>
      </c>
      <c r="L8" s="1775">
        <v>16</v>
      </c>
      <c r="M8" s="2455">
        <v>5.0000000000000001E-3</v>
      </c>
      <c r="N8" s="1773">
        <v>20</v>
      </c>
      <c r="O8" s="2457">
        <v>7.0000000000000001E-3</v>
      </c>
      <c r="P8" s="1819">
        <v>14</v>
      </c>
      <c r="Q8" s="2636">
        <f t="shared" si="2"/>
        <v>5.0071530758226037E-3</v>
      </c>
      <c r="R8" s="1947">
        <v>14</v>
      </c>
      <c r="S8" s="2638">
        <f t="shared" si="3"/>
        <v>5.2810260279139943E-3</v>
      </c>
      <c r="T8" s="1775">
        <v>17</v>
      </c>
      <c r="U8" s="2641">
        <f t="shared" si="4"/>
        <v>6.5586419753086416E-3</v>
      </c>
      <c r="V8" s="1773">
        <v>15</v>
      </c>
      <c r="W8" s="2644">
        <f t="shared" si="5"/>
        <v>5.7121096725057125E-3</v>
      </c>
      <c r="X8" s="1856">
        <v>11</v>
      </c>
      <c r="Y8" s="2647">
        <f t="shared" si="0"/>
        <v>4.0801186943620182E-3</v>
      </c>
      <c r="Z8" s="1859">
        <v>16</v>
      </c>
      <c r="AA8" s="2650">
        <f t="shared" si="1"/>
        <v>5.5671537926235215E-3</v>
      </c>
    </row>
    <row r="9" spans="1:29">
      <c r="A9" s="135" t="s">
        <v>299</v>
      </c>
      <c r="B9" s="1773">
        <v>10</v>
      </c>
      <c r="C9" s="2457">
        <v>4.0000000000000001E-3</v>
      </c>
      <c r="D9" s="1775">
        <v>9</v>
      </c>
      <c r="E9" s="2455">
        <v>3.0000000000000001E-3</v>
      </c>
      <c r="F9" s="1773">
        <v>14</v>
      </c>
      <c r="G9" s="2457">
        <v>5.0000000000000001E-3</v>
      </c>
      <c r="H9" s="1775">
        <v>16</v>
      </c>
      <c r="I9" s="2455">
        <v>5.0000000000000001E-3</v>
      </c>
      <c r="J9" s="1773">
        <v>20</v>
      </c>
      <c r="K9" s="2457">
        <v>7.0000000000000001E-3</v>
      </c>
      <c r="L9" s="1775">
        <v>18</v>
      </c>
      <c r="M9" s="2455">
        <v>6.0000000000000001E-3</v>
      </c>
      <c r="N9" s="1773">
        <v>19</v>
      </c>
      <c r="O9" s="2457">
        <v>7.0000000000000001E-3</v>
      </c>
      <c r="P9" s="1819">
        <v>18</v>
      </c>
      <c r="Q9" s="2636">
        <f t="shared" si="2"/>
        <v>6.4377682403433476E-3</v>
      </c>
      <c r="R9" s="1947">
        <v>15</v>
      </c>
      <c r="S9" s="2638">
        <f t="shared" si="3"/>
        <v>5.6582421727649941E-3</v>
      </c>
      <c r="T9" s="1775">
        <v>17</v>
      </c>
      <c r="U9" s="2641">
        <f t="shared" si="4"/>
        <v>6.5586419753086416E-3</v>
      </c>
      <c r="V9" s="1773">
        <v>20</v>
      </c>
      <c r="W9" s="2644">
        <f t="shared" si="5"/>
        <v>7.6161462300076161E-3</v>
      </c>
      <c r="X9" s="1856">
        <v>24</v>
      </c>
      <c r="Y9" s="2647">
        <f t="shared" si="0"/>
        <v>8.9020771513353119E-3</v>
      </c>
      <c r="Z9" s="1859">
        <v>21</v>
      </c>
      <c r="AA9" s="2650">
        <f t="shared" si="1"/>
        <v>7.3068893528183713E-3</v>
      </c>
    </row>
    <row r="10" spans="1:29">
      <c r="A10" s="135" t="s">
        <v>300</v>
      </c>
      <c r="B10" s="1773">
        <v>46</v>
      </c>
      <c r="C10" s="2457">
        <v>1.9E-2</v>
      </c>
      <c r="D10" s="1775">
        <v>51</v>
      </c>
      <c r="E10" s="2455">
        <v>0.02</v>
      </c>
      <c r="F10" s="1773">
        <v>54</v>
      </c>
      <c r="G10" s="2457">
        <v>1.9E-2</v>
      </c>
      <c r="H10" s="1775">
        <v>56</v>
      </c>
      <c r="I10" s="2455">
        <v>1.7999999999999999E-2</v>
      </c>
      <c r="J10" s="1773">
        <v>47</v>
      </c>
      <c r="K10" s="2457">
        <v>1.4999999999999999E-2</v>
      </c>
      <c r="L10" s="1775">
        <v>52</v>
      </c>
      <c r="M10" s="2455">
        <v>1.7000000000000001E-2</v>
      </c>
      <c r="N10" s="1773">
        <v>42</v>
      </c>
      <c r="O10" s="2457">
        <v>1.4999999999999999E-2</v>
      </c>
      <c r="P10" s="1819">
        <v>45</v>
      </c>
      <c r="Q10" s="2636">
        <f t="shared" si="2"/>
        <v>1.6094420600858368E-2</v>
      </c>
      <c r="R10" s="1947">
        <v>36</v>
      </c>
      <c r="S10" s="2638">
        <f t="shared" si="3"/>
        <v>1.3579781214635987E-2</v>
      </c>
      <c r="T10" s="1775">
        <v>35</v>
      </c>
      <c r="U10" s="2641">
        <f t="shared" si="4"/>
        <v>1.3503086419753086E-2</v>
      </c>
      <c r="V10" s="1773">
        <v>34</v>
      </c>
      <c r="W10" s="2644">
        <f t="shared" si="5"/>
        <v>1.2947448591012947E-2</v>
      </c>
      <c r="X10" s="1856">
        <v>38</v>
      </c>
      <c r="Y10" s="2647">
        <f t="shared" si="0"/>
        <v>1.4094955489614243E-2</v>
      </c>
      <c r="Z10" s="1859">
        <v>40</v>
      </c>
      <c r="AA10" s="2650">
        <f t="shared" si="1"/>
        <v>1.3917884481558803E-2</v>
      </c>
    </row>
    <row r="11" spans="1:29">
      <c r="A11" s="135" t="s">
        <v>301</v>
      </c>
      <c r="B11" s="1773">
        <v>86</v>
      </c>
      <c r="C11" s="2457">
        <v>3.5000000000000003E-2</v>
      </c>
      <c r="D11" s="1775">
        <v>111</v>
      </c>
      <c r="E11" s="2455">
        <v>4.2999999999999997E-2</v>
      </c>
      <c r="F11" s="1773">
        <v>128</v>
      </c>
      <c r="G11" s="2457">
        <v>4.4999999999999998E-2</v>
      </c>
      <c r="H11" s="1775">
        <v>135</v>
      </c>
      <c r="I11" s="2455">
        <v>4.3999999999999997E-2</v>
      </c>
      <c r="J11" s="1773">
        <v>164</v>
      </c>
      <c r="K11" s="2457">
        <v>5.3999999999999999E-2</v>
      </c>
      <c r="L11" s="1775">
        <v>175</v>
      </c>
      <c r="M11" s="2455">
        <v>5.8999999999999997E-2</v>
      </c>
      <c r="N11" s="1773">
        <v>194</v>
      </c>
      <c r="O11" s="2457">
        <v>6.7000000000000004E-2</v>
      </c>
      <c r="P11" s="1819">
        <v>175</v>
      </c>
      <c r="Q11" s="2636">
        <f t="shared" si="2"/>
        <v>6.2589413447782544E-2</v>
      </c>
      <c r="R11" s="1947">
        <v>157</v>
      </c>
      <c r="S11" s="2638">
        <f t="shared" si="3"/>
        <v>5.922293474160694E-2</v>
      </c>
      <c r="T11" s="1775">
        <v>158</v>
      </c>
      <c r="U11" s="2641">
        <f t="shared" si="4"/>
        <v>6.095679012345679E-2</v>
      </c>
      <c r="V11" s="1773">
        <v>159</v>
      </c>
      <c r="W11" s="2644">
        <f t="shared" si="5"/>
        <v>6.0548362528560551E-2</v>
      </c>
      <c r="X11" s="1856">
        <v>149</v>
      </c>
      <c r="Y11" s="2647">
        <f t="shared" si="0"/>
        <v>5.5267062314540059E-2</v>
      </c>
      <c r="Z11" s="1859">
        <v>216</v>
      </c>
      <c r="AA11" s="2650">
        <f t="shared" si="1"/>
        <v>7.5156576200417533E-2</v>
      </c>
    </row>
    <row r="12" spans="1:29">
      <c r="A12" s="135" t="s">
        <v>302</v>
      </c>
      <c r="B12" s="1773">
        <v>26</v>
      </c>
      <c r="C12" s="2457">
        <v>1.0999999999999999E-2</v>
      </c>
      <c r="D12" s="1775">
        <v>22</v>
      </c>
      <c r="E12" s="2455">
        <v>8.9999999999999993E-3</v>
      </c>
      <c r="F12" s="1773">
        <v>25</v>
      </c>
      <c r="G12" s="2457">
        <v>8.9999999999999993E-3</v>
      </c>
      <c r="H12" s="1775">
        <v>26</v>
      </c>
      <c r="I12" s="2455">
        <v>8.9999999999999993E-3</v>
      </c>
      <c r="J12" s="1773">
        <v>31</v>
      </c>
      <c r="K12" s="2457">
        <v>0.01</v>
      </c>
      <c r="L12" s="1775">
        <v>39</v>
      </c>
      <c r="M12" s="2455">
        <v>1.2999999999999999E-2</v>
      </c>
      <c r="N12" s="1773">
        <v>39</v>
      </c>
      <c r="O12" s="2457">
        <v>1.2999999999999999E-2</v>
      </c>
      <c r="P12" s="1819">
        <v>29</v>
      </c>
      <c r="Q12" s="2636">
        <f t="shared" si="2"/>
        <v>1.0371959942775394E-2</v>
      </c>
      <c r="R12" s="1947">
        <v>30</v>
      </c>
      <c r="S12" s="2638">
        <f t="shared" si="3"/>
        <v>1.1316484345529988E-2</v>
      </c>
      <c r="T12" s="1775">
        <v>30</v>
      </c>
      <c r="U12" s="2641">
        <f t="shared" si="4"/>
        <v>1.1574074074074073E-2</v>
      </c>
      <c r="V12" s="1773">
        <v>26</v>
      </c>
      <c r="W12" s="2644">
        <f t="shared" si="5"/>
        <v>9.9009900990099011E-3</v>
      </c>
      <c r="X12" s="1856">
        <v>31</v>
      </c>
      <c r="Y12" s="2647">
        <f t="shared" si="0"/>
        <v>1.1498516320474777E-2</v>
      </c>
      <c r="Z12" s="1951"/>
      <c r="AA12" s="2650">
        <f t="shared" si="1"/>
        <v>0</v>
      </c>
    </row>
    <row r="13" spans="1:29">
      <c r="A13" s="135" t="s">
        <v>303</v>
      </c>
      <c r="B13" s="1773">
        <v>245</v>
      </c>
      <c r="C13" s="2457">
        <v>0.1</v>
      </c>
      <c r="D13" s="1775">
        <v>261</v>
      </c>
      <c r="E13" s="2455">
        <v>0.10100000000000001</v>
      </c>
      <c r="F13" s="1773">
        <v>262</v>
      </c>
      <c r="G13" s="2457">
        <v>9.0999999999999998E-2</v>
      </c>
      <c r="H13" s="1775">
        <v>284</v>
      </c>
      <c r="I13" s="2455">
        <v>9.2999999999999999E-2</v>
      </c>
      <c r="J13" s="1773">
        <v>355</v>
      </c>
      <c r="K13" s="2457">
        <v>0.11600000000000001</v>
      </c>
      <c r="L13" s="1775">
        <v>367</v>
      </c>
      <c r="M13" s="2455">
        <v>0.123</v>
      </c>
      <c r="N13" s="1773">
        <v>361</v>
      </c>
      <c r="O13" s="2457">
        <v>0.125</v>
      </c>
      <c r="P13" s="1819">
        <v>356</v>
      </c>
      <c r="Q13" s="2636">
        <f t="shared" si="2"/>
        <v>0.12732474964234622</v>
      </c>
      <c r="R13" s="1947">
        <v>366</v>
      </c>
      <c r="S13" s="2638">
        <f t="shared" si="3"/>
        <v>0.13806110901546587</v>
      </c>
      <c r="T13" s="1775">
        <v>358</v>
      </c>
      <c r="U13" s="2641">
        <f t="shared" si="4"/>
        <v>0.13811728395061729</v>
      </c>
      <c r="V13" s="1773">
        <v>388</v>
      </c>
      <c r="W13" s="2644">
        <f t="shared" si="5"/>
        <v>0.14775323686214775</v>
      </c>
      <c r="X13" s="1856">
        <v>414</v>
      </c>
      <c r="Y13" s="2647">
        <f t="shared" si="0"/>
        <v>0.15356083086053413</v>
      </c>
      <c r="Z13" s="1859">
        <v>379</v>
      </c>
      <c r="AA13" s="2650">
        <f t="shared" si="1"/>
        <v>0.13187195546276967</v>
      </c>
    </row>
    <row r="14" spans="1:29">
      <c r="A14" s="135" t="s">
        <v>304</v>
      </c>
      <c r="B14" s="1773">
        <v>118</v>
      </c>
      <c r="C14" s="2457">
        <v>4.8000000000000001E-2</v>
      </c>
      <c r="D14" s="1775">
        <v>111</v>
      </c>
      <c r="E14" s="2455">
        <v>4.2999999999999997E-2</v>
      </c>
      <c r="F14" s="1773">
        <v>119</v>
      </c>
      <c r="G14" s="2457">
        <v>4.2000000000000003E-2</v>
      </c>
      <c r="H14" s="1775">
        <v>135</v>
      </c>
      <c r="I14" s="2455">
        <v>4.3999999999999997E-2</v>
      </c>
      <c r="J14" s="1773">
        <v>148</v>
      </c>
      <c r="K14" s="2457">
        <v>4.9000000000000002E-2</v>
      </c>
      <c r="L14" s="1775">
        <v>137</v>
      </c>
      <c r="M14" s="2455">
        <v>4.5999999999999999E-2</v>
      </c>
      <c r="N14" s="1773">
        <v>137</v>
      </c>
      <c r="O14" s="2457">
        <v>4.7E-2</v>
      </c>
      <c r="P14" s="1819">
        <v>202</v>
      </c>
      <c r="Q14" s="2636">
        <f t="shared" si="2"/>
        <v>7.2246065808297566E-2</v>
      </c>
      <c r="R14" s="1947">
        <v>202</v>
      </c>
      <c r="S14" s="2638">
        <f t="shared" si="3"/>
        <v>7.6197661259901919E-2</v>
      </c>
      <c r="T14" s="1775">
        <v>194</v>
      </c>
      <c r="U14" s="2641">
        <f t="shared" si="4"/>
        <v>7.4845679012345678E-2</v>
      </c>
      <c r="V14" s="1773">
        <v>195</v>
      </c>
      <c r="W14" s="2644">
        <f t="shared" si="5"/>
        <v>7.4257425742574254E-2</v>
      </c>
      <c r="X14" s="1856">
        <v>187</v>
      </c>
      <c r="Y14" s="2647">
        <f t="shared" si="0"/>
        <v>6.9362017804154297E-2</v>
      </c>
      <c r="Z14" s="1859">
        <v>195</v>
      </c>
      <c r="AA14" s="2650">
        <f t="shared" si="1"/>
        <v>6.7849686847599164E-2</v>
      </c>
    </row>
    <row r="15" spans="1:29">
      <c r="A15" s="135" t="s">
        <v>305</v>
      </c>
      <c r="B15" s="1773">
        <v>91</v>
      </c>
      <c r="C15" s="2457">
        <v>3.6999999999999998E-2</v>
      </c>
      <c r="D15" s="1775">
        <v>88</v>
      </c>
      <c r="E15" s="2455">
        <v>3.4000000000000002E-2</v>
      </c>
      <c r="F15" s="1773">
        <v>125</v>
      </c>
      <c r="G15" s="2457">
        <v>4.3999999999999997E-2</v>
      </c>
      <c r="H15" s="1775">
        <v>142</v>
      </c>
      <c r="I15" s="2455">
        <v>4.7E-2</v>
      </c>
      <c r="J15" s="1773">
        <v>145</v>
      </c>
      <c r="K15" s="2457">
        <v>4.8000000000000001E-2</v>
      </c>
      <c r="L15" s="1775">
        <v>154</v>
      </c>
      <c r="M15" s="2455">
        <v>5.1999999999999998E-2</v>
      </c>
      <c r="N15" s="1773">
        <v>162</v>
      </c>
      <c r="O15" s="2457">
        <v>5.6000000000000001E-2</v>
      </c>
      <c r="P15" s="1819">
        <v>154</v>
      </c>
      <c r="Q15" s="2636">
        <f t="shared" si="2"/>
        <v>5.5078683834048639E-2</v>
      </c>
      <c r="R15" s="1947">
        <v>132</v>
      </c>
      <c r="S15" s="2638">
        <f t="shared" si="3"/>
        <v>4.9792531120331947E-2</v>
      </c>
      <c r="T15" s="1775">
        <v>151</v>
      </c>
      <c r="U15" s="2641">
        <f t="shared" si="4"/>
        <v>5.8256172839506175E-2</v>
      </c>
      <c r="V15" s="1773">
        <v>138</v>
      </c>
      <c r="W15" s="2644">
        <f t="shared" si="5"/>
        <v>5.2551408987052552E-2</v>
      </c>
      <c r="X15" s="1856">
        <v>144</v>
      </c>
      <c r="Y15" s="2647">
        <f t="shared" si="0"/>
        <v>5.3412462908011868E-2</v>
      </c>
      <c r="Z15" s="1859">
        <v>166</v>
      </c>
      <c r="AA15" s="2650">
        <f t="shared" si="1"/>
        <v>5.7759220598469031E-2</v>
      </c>
    </row>
    <row r="16" spans="1:29">
      <c r="A16" s="135" t="s">
        <v>306</v>
      </c>
      <c r="B16" s="1773">
        <v>53</v>
      </c>
      <c r="C16" s="2457">
        <v>2.1999999999999999E-2</v>
      </c>
      <c r="D16" s="1775">
        <v>55</v>
      </c>
      <c r="E16" s="2455">
        <v>2.1000000000000001E-2</v>
      </c>
      <c r="F16" s="1773">
        <v>62</v>
      </c>
      <c r="G16" s="2457">
        <v>2.1999999999999999E-2</v>
      </c>
      <c r="H16" s="1775">
        <v>58</v>
      </c>
      <c r="I16" s="2455">
        <v>1.9E-2</v>
      </c>
      <c r="J16" s="1773">
        <v>62</v>
      </c>
      <c r="K16" s="2457">
        <v>0.02</v>
      </c>
      <c r="L16" s="1775">
        <v>59</v>
      </c>
      <c r="M16" s="2455">
        <v>0.02</v>
      </c>
      <c r="N16" s="1773">
        <v>56</v>
      </c>
      <c r="O16" s="2457">
        <v>1.9E-2</v>
      </c>
      <c r="P16" s="1819">
        <v>59</v>
      </c>
      <c r="Q16" s="2636">
        <f t="shared" si="2"/>
        <v>2.1101573676680974E-2</v>
      </c>
      <c r="R16" s="1947">
        <v>58</v>
      </c>
      <c r="S16" s="2638">
        <f t="shared" si="3"/>
        <v>2.1878536401357979E-2</v>
      </c>
      <c r="T16" s="1775">
        <v>54</v>
      </c>
      <c r="U16" s="2641">
        <f t="shared" si="4"/>
        <v>2.0833333333333332E-2</v>
      </c>
      <c r="V16" s="1773">
        <v>55</v>
      </c>
      <c r="W16" s="2644">
        <f t="shared" si="5"/>
        <v>2.0944402132520943E-2</v>
      </c>
      <c r="X16" s="1856">
        <v>57</v>
      </c>
      <c r="Y16" s="2647">
        <f t="shared" si="0"/>
        <v>2.1142433234421366E-2</v>
      </c>
      <c r="Z16" s="1859">
        <v>55</v>
      </c>
      <c r="AA16" s="2650">
        <f t="shared" si="1"/>
        <v>1.9137091162143353E-2</v>
      </c>
    </row>
    <row r="17" spans="1:29" ht="14.5">
      <c r="A17" s="135" t="s">
        <v>1616</v>
      </c>
      <c r="B17" s="1773">
        <v>49</v>
      </c>
      <c r="C17" s="2457">
        <v>0.02</v>
      </c>
      <c r="D17" s="1775">
        <v>53</v>
      </c>
      <c r="E17" s="2455">
        <v>0.02</v>
      </c>
      <c r="F17" s="1773">
        <v>39</v>
      </c>
      <c r="G17" s="2457">
        <v>1.4E-2</v>
      </c>
      <c r="H17" s="1775">
        <v>36</v>
      </c>
      <c r="I17" s="2455">
        <v>1.2E-2</v>
      </c>
      <c r="J17" s="1773">
        <v>41</v>
      </c>
      <c r="K17" s="2457">
        <v>1.2999999999999999E-2</v>
      </c>
      <c r="L17" s="1775">
        <v>52</v>
      </c>
      <c r="M17" s="2455">
        <v>1.7000000000000001E-2</v>
      </c>
      <c r="N17" s="1773">
        <v>54</v>
      </c>
      <c r="O17" s="2457">
        <v>1.9E-2</v>
      </c>
      <c r="P17" s="1819">
        <v>73</v>
      </c>
      <c r="Q17" s="2636">
        <f t="shared" si="2"/>
        <v>2.6108726752503576E-2</v>
      </c>
      <c r="R17" s="1947">
        <v>77</v>
      </c>
      <c r="S17" s="2638">
        <f t="shared" si="3"/>
        <v>2.9045643153526972E-2</v>
      </c>
      <c r="T17" s="1775">
        <v>79</v>
      </c>
      <c r="U17" s="2641">
        <f t="shared" si="4"/>
        <v>3.0478395061728395E-2</v>
      </c>
      <c r="V17" s="1773">
        <v>52</v>
      </c>
      <c r="W17" s="2644">
        <f t="shared" si="5"/>
        <v>1.9801980198019802E-2</v>
      </c>
      <c r="X17" s="1856">
        <v>47</v>
      </c>
      <c r="Y17" s="2647">
        <f t="shared" si="0"/>
        <v>1.7433234421364987E-2</v>
      </c>
      <c r="Z17" s="1859">
        <v>49</v>
      </c>
      <c r="AA17" s="2650">
        <f t="shared" si="1"/>
        <v>1.7049408489909535E-2</v>
      </c>
    </row>
    <row r="18" spans="1:29">
      <c r="A18" s="135" t="s">
        <v>307</v>
      </c>
      <c r="B18" s="1773">
        <v>55</v>
      </c>
      <c r="C18" s="2457">
        <v>2.1999999999999999E-2</v>
      </c>
      <c r="D18" s="1775">
        <v>75</v>
      </c>
      <c r="E18" s="2455">
        <v>2.9000000000000001E-2</v>
      </c>
      <c r="F18" s="1773">
        <v>106</v>
      </c>
      <c r="G18" s="2457">
        <v>3.6999999999999998E-2</v>
      </c>
      <c r="H18" s="1775">
        <v>100</v>
      </c>
      <c r="I18" s="2455">
        <v>3.3000000000000002E-2</v>
      </c>
      <c r="J18" s="1773">
        <v>118</v>
      </c>
      <c r="K18" s="2457">
        <v>3.9E-2</v>
      </c>
      <c r="L18" s="1775">
        <v>115</v>
      </c>
      <c r="M18" s="2455">
        <v>3.9E-2</v>
      </c>
      <c r="N18" s="1773">
        <v>110</v>
      </c>
      <c r="O18" s="2457">
        <v>3.7999999999999999E-2</v>
      </c>
      <c r="P18" s="1819">
        <v>112</v>
      </c>
      <c r="Q18" s="2636">
        <f t="shared" si="2"/>
        <v>4.005722460658083E-2</v>
      </c>
      <c r="R18" s="1947">
        <v>105</v>
      </c>
      <c r="S18" s="2638">
        <f t="shared" si="3"/>
        <v>3.9607695209354962E-2</v>
      </c>
      <c r="T18" s="1775">
        <v>85</v>
      </c>
      <c r="U18" s="2641">
        <f t="shared" si="4"/>
        <v>3.279320987654321E-2</v>
      </c>
      <c r="V18" s="1773">
        <v>86</v>
      </c>
      <c r="W18" s="2644">
        <f t="shared" si="5"/>
        <v>3.2749428789032753E-2</v>
      </c>
      <c r="X18" s="1856">
        <v>87</v>
      </c>
      <c r="Y18" s="2647">
        <f t="shared" si="0"/>
        <v>3.2270029673590502E-2</v>
      </c>
      <c r="Z18" s="1859">
        <v>88</v>
      </c>
      <c r="AA18" s="2650">
        <f t="shared" si="1"/>
        <v>3.0619345859429367E-2</v>
      </c>
    </row>
    <row r="19" spans="1:29" ht="14.5">
      <c r="A19" s="135" t="s">
        <v>1617</v>
      </c>
      <c r="B19" s="1773">
        <v>56</v>
      </c>
      <c r="C19" s="2457">
        <v>2.3E-2</v>
      </c>
      <c r="D19" s="1775">
        <v>56</v>
      </c>
      <c r="E19" s="2455">
        <v>2.1999999999999999E-2</v>
      </c>
      <c r="F19" s="1773">
        <v>66</v>
      </c>
      <c r="G19" s="2457">
        <v>2.3E-2</v>
      </c>
      <c r="H19" s="1775">
        <v>88</v>
      </c>
      <c r="I19" s="2455">
        <v>2.9000000000000001E-2</v>
      </c>
      <c r="J19" s="1773">
        <v>82</v>
      </c>
      <c r="K19" s="2457">
        <v>2.7E-2</v>
      </c>
      <c r="L19" s="1775">
        <v>90</v>
      </c>
      <c r="M19" s="2455">
        <v>0.03</v>
      </c>
      <c r="N19" s="1773">
        <v>119</v>
      </c>
      <c r="O19" s="2457">
        <v>4.1000000000000002E-2</v>
      </c>
      <c r="P19" s="1819">
        <v>115</v>
      </c>
      <c r="Q19" s="2636">
        <f t="shared" si="2"/>
        <v>4.1130185979971388E-2</v>
      </c>
      <c r="R19" s="1947">
        <v>99</v>
      </c>
      <c r="S19" s="2638">
        <f t="shared" si="3"/>
        <v>3.7344398340248962E-2</v>
      </c>
      <c r="T19" s="1775">
        <v>80</v>
      </c>
      <c r="U19" s="2641">
        <f t="shared" si="4"/>
        <v>3.0864197530864196E-2</v>
      </c>
      <c r="V19" s="1773">
        <v>118</v>
      </c>
      <c r="W19" s="2644">
        <f t="shared" si="5"/>
        <v>4.4935262757044937E-2</v>
      </c>
      <c r="X19" s="1856">
        <v>128</v>
      </c>
      <c r="Y19" s="2647">
        <f t="shared" si="0"/>
        <v>4.7477744807121663E-2</v>
      </c>
      <c r="Z19" s="1859">
        <v>134</v>
      </c>
      <c r="AA19" s="2650">
        <f t="shared" si="1"/>
        <v>4.662491301322199E-2</v>
      </c>
    </row>
    <row r="20" spans="1:29">
      <c r="A20" s="135" t="s">
        <v>752</v>
      </c>
      <c r="B20" s="1773"/>
      <c r="C20" s="2457"/>
      <c r="D20" s="1775"/>
      <c r="E20" s="2455"/>
      <c r="F20" s="1773"/>
      <c r="G20" s="2457"/>
      <c r="H20" s="1775"/>
      <c r="I20" s="2455"/>
      <c r="J20" s="1773"/>
      <c r="K20" s="2457"/>
      <c r="L20" s="1775"/>
      <c r="M20" s="2455"/>
      <c r="N20" s="1773"/>
      <c r="O20" s="2457"/>
      <c r="P20" s="1819">
        <v>126</v>
      </c>
      <c r="Q20" s="2636">
        <f t="shared" si="2"/>
        <v>4.5064377682403435E-2</v>
      </c>
      <c r="R20" s="1947">
        <v>301</v>
      </c>
      <c r="S20" s="2638">
        <f t="shared" si="3"/>
        <v>0.11354205960015089</v>
      </c>
      <c r="T20" s="1775">
        <v>302</v>
      </c>
      <c r="U20" s="2641">
        <f t="shared" si="4"/>
        <v>0.11651234567901235</v>
      </c>
      <c r="V20" s="1773">
        <v>289</v>
      </c>
      <c r="W20" s="2644">
        <f t="shared" si="5"/>
        <v>0.11005331302361006</v>
      </c>
      <c r="X20" s="1856">
        <v>300</v>
      </c>
      <c r="Y20" s="2647">
        <f t="shared" si="0"/>
        <v>0.11127596439169139</v>
      </c>
      <c r="Z20" s="1859">
        <v>311</v>
      </c>
      <c r="AA20" s="2650">
        <f t="shared" si="1"/>
        <v>0.10821155184411969</v>
      </c>
    </row>
    <row r="21" spans="1:29">
      <c r="A21" s="135" t="s">
        <v>308</v>
      </c>
      <c r="B21" s="1773">
        <v>78</v>
      </c>
      <c r="C21" s="2457">
        <v>3.2000000000000001E-2</v>
      </c>
      <c r="D21" s="1775">
        <v>87</v>
      </c>
      <c r="E21" s="2455">
        <v>3.4000000000000002E-2</v>
      </c>
      <c r="F21" s="1773">
        <v>105</v>
      </c>
      <c r="G21" s="2457">
        <v>3.6999999999999998E-2</v>
      </c>
      <c r="H21" s="1775">
        <v>73</v>
      </c>
      <c r="I21" s="2455">
        <v>2.4E-2</v>
      </c>
      <c r="J21" s="1773">
        <v>74</v>
      </c>
      <c r="K21" s="2457">
        <v>2.4E-2</v>
      </c>
      <c r="L21" s="1775">
        <v>71</v>
      </c>
      <c r="M21" s="2455">
        <v>2.4E-2</v>
      </c>
      <c r="N21" s="1773">
        <v>66</v>
      </c>
      <c r="O21" s="2457">
        <v>2.3E-2</v>
      </c>
      <c r="P21" s="1819">
        <v>71</v>
      </c>
      <c r="Q21" s="2636">
        <f t="shared" si="2"/>
        <v>2.5393419170243205E-2</v>
      </c>
      <c r="R21" s="1947">
        <v>62</v>
      </c>
      <c r="S21" s="2638">
        <f t="shared" si="3"/>
        <v>2.3387400980761978E-2</v>
      </c>
      <c r="T21" s="1775">
        <v>52</v>
      </c>
      <c r="U21" s="2641">
        <f t="shared" si="4"/>
        <v>2.0061728395061727E-2</v>
      </c>
      <c r="V21" s="1773">
        <v>76</v>
      </c>
      <c r="W21" s="2644">
        <f t="shared" si="5"/>
        <v>2.8941355674028942E-2</v>
      </c>
      <c r="X21" s="1856">
        <v>63</v>
      </c>
      <c r="Y21" s="2647">
        <f t="shared" si="0"/>
        <v>2.3367952522255191E-2</v>
      </c>
      <c r="Z21" s="1859">
        <v>73</v>
      </c>
      <c r="AA21" s="2650">
        <f t="shared" si="1"/>
        <v>2.5400139178844816E-2</v>
      </c>
    </row>
    <row r="22" spans="1:29" ht="15" thickBot="1">
      <c r="A22" s="135" t="s">
        <v>1618</v>
      </c>
      <c r="B22" s="1933">
        <v>8</v>
      </c>
      <c r="C22" s="2622">
        <v>3.0000000000000001E-3</v>
      </c>
      <c r="D22" s="1936">
        <v>9</v>
      </c>
      <c r="E22" s="2624">
        <v>3.0000000000000001E-3</v>
      </c>
      <c r="F22" s="1933">
        <v>6</v>
      </c>
      <c r="G22" s="2622">
        <v>2E-3</v>
      </c>
      <c r="H22" s="1936">
        <v>17</v>
      </c>
      <c r="I22" s="2624">
        <v>6.0000000000000001E-3</v>
      </c>
      <c r="J22" s="1933">
        <v>20</v>
      </c>
      <c r="K22" s="2622">
        <v>7.0000000000000001E-3</v>
      </c>
      <c r="L22" s="1936">
        <v>27</v>
      </c>
      <c r="M22" s="2624">
        <v>8.9999999999999993E-3</v>
      </c>
      <c r="N22" s="1933">
        <v>29</v>
      </c>
      <c r="O22" s="2622">
        <v>0.01</v>
      </c>
      <c r="P22" s="1945">
        <v>27</v>
      </c>
      <c r="Q22" s="2637">
        <f t="shared" si="2"/>
        <v>9.6566523605150223E-3</v>
      </c>
      <c r="R22" s="1948">
        <v>25</v>
      </c>
      <c r="S22" s="2639">
        <f t="shared" si="3"/>
        <v>9.4304036212749902E-3</v>
      </c>
      <c r="T22" s="1936">
        <v>8</v>
      </c>
      <c r="U22" s="2642">
        <f t="shared" si="4"/>
        <v>3.0864197530864196E-3</v>
      </c>
      <c r="V22" s="1933">
        <v>24</v>
      </c>
      <c r="W22" s="2645">
        <f t="shared" si="5"/>
        <v>9.13937547600914E-3</v>
      </c>
      <c r="X22" s="1936">
        <v>22</v>
      </c>
      <c r="Y22" s="2648">
        <f t="shared" si="0"/>
        <v>8.1602373887240363E-3</v>
      </c>
      <c r="Z22" s="1952">
        <v>16</v>
      </c>
      <c r="AA22" s="2651">
        <f t="shared" si="1"/>
        <v>5.5671537926235215E-3</v>
      </c>
    </row>
    <row r="23" spans="1:29">
      <c r="A23" s="68" t="s">
        <v>45</v>
      </c>
      <c r="B23" s="1868">
        <v>2456</v>
      </c>
      <c r="C23" s="2635">
        <v>1</v>
      </c>
      <c r="D23" s="1774">
        <v>2588</v>
      </c>
      <c r="E23" s="2459">
        <v>1</v>
      </c>
      <c r="F23" s="1850">
        <v>2866</v>
      </c>
      <c r="G23" s="2635">
        <v>1</v>
      </c>
      <c r="H23" s="1774">
        <v>3004</v>
      </c>
      <c r="I23" s="2459">
        <v>0.98699999999999999</v>
      </c>
      <c r="J23" s="1850">
        <v>3049</v>
      </c>
      <c r="K23" s="2635">
        <v>1</v>
      </c>
      <c r="L23" s="1774">
        <v>2979</v>
      </c>
      <c r="M23" s="2459">
        <v>1</v>
      </c>
      <c r="N23" s="1850">
        <v>2895</v>
      </c>
      <c r="O23" s="2635">
        <v>1</v>
      </c>
      <c r="P23" s="1946">
        <f>SUM(P6:P22)</f>
        <v>2796</v>
      </c>
      <c r="Q23" s="2497">
        <f>SUM(Q6:Q22)</f>
        <v>1</v>
      </c>
      <c r="R23" s="1949">
        <f>SUM(R6:R22)</f>
        <v>2651</v>
      </c>
      <c r="S23" s="2640">
        <f>SUM(S6:S22)</f>
        <v>0.99999999999999989</v>
      </c>
      <c r="T23" s="1774">
        <v>2592</v>
      </c>
      <c r="U23" s="2643">
        <f t="shared" si="4"/>
        <v>1</v>
      </c>
      <c r="V23" s="1850">
        <v>2626</v>
      </c>
      <c r="W23" s="2646">
        <f t="shared" si="5"/>
        <v>1</v>
      </c>
      <c r="X23" s="1950">
        <v>2696</v>
      </c>
      <c r="Y23" s="2649">
        <f>X23/2696</f>
        <v>1</v>
      </c>
      <c r="Z23" s="1853">
        <v>2874</v>
      </c>
      <c r="AA23" s="2652">
        <f>Z23/2874</f>
        <v>1</v>
      </c>
    </row>
    <row r="24" spans="1:29" ht="14.5">
      <c r="A24" s="4292" t="s">
        <v>700</v>
      </c>
      <c r="B24" s="4293"/>
      <c r="C24" s="4293"/>
      <c r="D24" s="4293"/>
      <c r="E24" s="4293"/>
      <c r="F24" s="4293"/>
      <c r="G24" s="4293"/>
      <c r="H24" s="4293"/>
      <c r="I24" s="4293"/>
      <c r="J24" s="4293"/>
      <c r="K24" s="4293"/>
      <c r="L24" s="4293"/>
      <c r="M24" s="4293"/>
      <c r="N24" s="4293"/>
      <c r="O24" s="4293"/>
      <c r="P24" s="4293"/>
      <c r="Q24" s="4293"/>
      <c r="R24" s="4293"/>
      <c r="S24" s="4293"/>
      <c r="T24" s="4293"/>
      <c r="U24" s="4293"/>
      <c r="V24" s="4293"/>
      <c r="W24" s="4293"/>
      <c r="X24" s="4293"/>
      <c r="Y24" s="4293"/>
      <c r="Z24" s="4293"/>
      <c r="AA24" s="4294"/>
    </row>
    <row r="25" spans="1:29" ht="29.5" customHeight="1">
      <c r="A25" s="4295" t="s">
        <v>701</v>
      </c>
      <c r="B25" s="4296"/>
      <c r="C25" s="4296"/>
      <c r="D25" s="4296"/>
      <c r="E25" s="4296"/>
      <c r="F25" s="4296"/>
      <c r="G25" s="4296"/>
      <c r="H25" s="4296"/>
      <c r="I25" s="4296"/>
      <c r="J25" s="4296"/>
      <c r="K25" s="4296"/>
      <c r="L25" s="4296"/>
      <c r="M25" s="4296"/>
      <c r="N25" s="4296"/>
      <c r="O25" s="4296"/>
      <c r="P25" s="4296"/>
      <c r="Q25" s="4296"/>
      <c r="R25" s="4296"/>
      <c r="S25" s="4296"/>
      <c r="T25" s="4296"/>
      <c r="U25" s="4296"/>
      <c r="V25" s="4296"/>
      <c r="W25" s="4296"/>
      <c r="X25" s="4296"/>
      <c r="Y25" s="4296"/>
      <c r="Z25" s="4296"/>
      <c r="AA25" s="4297"/>
    </row>
    <row r="26" spans="1:29" ht="14.5">
      <c r="A26" s="4295" t="s">
        <v>702</v>
      </c>
      <c r="B26" s="4296"/>
      <c r="C26" s="4296"/>
      <c r="D26" s="4296"/>
      <c r="E26" s="4296"/>
      <c r="F26" s="4296"/>
      <c r="G26" s="4296"/>
      <c r="H26" s="4296"/>
      <c r="I26" s="4296"/>
      <c r="J26" s="4296"/>
      <c r="K26" s="4296"/>
      <c r="L26" s="4296"/>
      <c r="M26" s="4296"/>
      <c r="N26" s="4296"/>
      <c r="O26" s="4296"/>
      <c r="P26" s="4296"/>
      <c r="Q26" s="4296"/>
      <c r="R26" s="4296"/>
      <c r="S26" s="4296"/>
      <c r="T26" s="4296"/>
      <c r="U26" s="4296"/>
      <c r="V26" s="4296"/>
      <c r="W26" s="4296"/>
      <c r="X26" s="4296"/>
      <c r="Y26" s="4296"/>
      <c r="Z26" s="4296"/>
      <c r="AA26" s="4297"/>
    </row>
    <row r="27" spans="1:29" ht="14.5">
      <c r="A27" s="4298" t="s">
        <v>703</v>
      </c>
      <c r="B27" s="4299"/>
      <c r="C27" s="4299"/>
      <c r="D27" s="4299"/>
      <c r="E27" s="4299"/>
      <c r="F27" s="4299"/>
      <c r="G27" s="4299"/>
      <c r="H27" s="4299"/>
      <c r="I27" s="4299"/>
      <c r="J27" s="4299"/>
      <c r="K27" s="4299"/>
      <c r="L27" s="4299"/>
      <c r="M27" s="4299"/>
      <c r="N27" s="4299"/>
      <c r="O27" s="4299"/>
      <c r="P27" s="4299"/>
      <c r="Q27" s="4299"/>
      <c r="R27" s="4299"/>
      <c r="S27" s="4299"/>
      <c r="T27" s="4299"/>
      <c r="U27" s="4299"/>
      <c r="V27" s="4299"/>
      <c r="W27" s="4299"/>
      <c r="X27" s="4299"/>
      <c r="Y27" s="4299"/>
      <c r="Z27" s="4299"/>
      <c r="AA27" s="4300"/>
    </row>
    <row r="28" spans="1:29">
      <c r="A28" s="16"/>
      <c r="B28" s="17"/>
      <c r="C28" s="17"/>
      <c r="D28" s="17"/>
      <c r="E28" s="17"/>
      <c r="F28" s="17"/>
      <c r="G28" s="17"/>
      <c r="H28" s="17"/>
      <c r="I28" s="17"/>
      <c r="J28" s="17"/>
      <c r="K28" s="17"/>
      <c r="L28" s="17"/>
      <c r="M28" s="17"/>
      <c r="N28" s="17"/>
      <c r="O28" s="17"/>
    </row>
    <row r="29" spans="1:29">
      <c r="A29" s="494"/>
      <c r="B29" s="17"/>
      <c r="C29" s="17"/>
      <c r="D29" s="17"/>
      <c r="E29" s="17"/>
      <c r="F29" s="17"/>
      <c r="G29" s="17"/>
      <c r="H29" s="17"/>
      <c r="I29" s="17"/>
      <c r="J29" s="17"/>
      <c r="K29" s="17"/>
      <c r="L29" s="17"/>
      <c r="M29" s="17"/>
      <c r="N29" s="17"/>
      <c r="O29" s="17"/>
    </row>
    <row r="30" spans="1:29" ht="14.15" customHeight="1">
      <c r="A30" s="3997" t="s">
        <v>290</v>
      </c>
      <c r="B30" s="4290" t="s">
        <v>309</v>
      </c>
      <c r="C30" s="4291"/>
      <c r="D30" s="4291"/>
      <c r="E30" s="4291"/>
      <c r="F30" s="4291"/>
      <c r="G30" s="4291"/>
      <c r="H30" s="4291"/>
      <c r="I30" s="4291"/>
      <c r="J30" s="4291"/>
      <c r="K30" s="4291"/>
      <c r="L30" s="4291"/>
      <c r="M30" s="4291"/>
      <c r="N30" s="4291"/>
      <c r="O30" s="4291"/>
      <c r="P30" s="4291"/>
      <c r="Q30" s="4291"/>
      <c r="R30" s="4291"/>
      <c r="S30" s="4291"/>
      <c r="T30" s="4291"/>
      <c r="U30" s="4291"/>
      <c r="V30" s="4291"/>
      <c r="W30" s="4291"/>
      <c r="X30" s="4291"/>
      <c r="Y30" s="4291"/>
      <c r="Z30" s="4291"/>
      <c r="AA30" s="4291"/>
      <c r="AC30" s="125"/>
    </row>
    <row r="31" spans="1:29">
      <c r="A31" s="4287"/>
      <c r="B31" s="4288" t="s">
        <v>316</v>
      </c>
      <c r="C31" s="4289"/>
      <c r="D31" s="4288" t="s">
        <v>317</v>
      </c>
      <c r="E31" s="3952"/>
      <c r="F31" s="4288" t="s">
        <v>311</v>
      </c>
      <c r="G31" s="3952"/>
      <c r="H31" s="4288" t="s">
        <v>312</v>
      </c>
      <c r="I31" s="3952"/>
      <c r="J31" s="4288" t="s">
        <v>313</v>
      </c>
      <c r="K31" s="3952"/>
      <c r="L31" s="4288" t="s">
        <v>314</v>
      </c>
      <c r="M31" s="3952"/>
      <c r="N31" s="4159" t="s">
        <v>315</v>
      </c>
      <c r="O31" s="4260"/>
      <c r="P31" s="4260" t="s">
        <v>750</v>
      </c>
      <c r="Q31" s="4092"/>
      <c r="R31" s="4159" t="s">
        <v>751</v>
      </c>
      <c r="S31" s="4092"/>
      <c r="T31" s="4159" t="s">
        <v>904</v>
      </c>
      <c r="U31" s="4092"/>
      <c r="V31" s="4159" t="s">
        <v>905</v>
      </c>
      <c r="W31" s="4160"/>
      <c r="X31" s="4159" t="s">
        <v>1711</v>
      </c>
      <c r="Y31" s="4092"/>
      <c r="Z31" s="4159" t="s">
        <v>1712</v>
      </c>
      <c r="AA31" s="4160"/>
      <c r="AC31" s="125"/>
    </row>
    <row r="32" spans="1:29">
      <c r="A32" s="3998"/>
      <c r="B32" s="482" t="s">
        <v>98</v>
      </c>
      <c r="C32" s="69" t="s">
        <v>14</v>
      </c>
      <c r="D32" s="482" t="s">
        <v>98</v>
      </c>
      <c r="E32" s="697" t="s">
        <v>14</v>
      </c>
      <c r="F32" s="482" t="s">
        <v>98</v>
      </c>
      <c r="G32" s="697" t="s">
        <v>14</v>
      </c>
      <c r="H32" s="482" t="s">
        <v>98</v>
      </c>
      <c r="I32" s="697" t="s">
        <v>14</v>
      </c>
      <c r="J32" s="482" t="s">
        <v>98</v>
      </c>
      <c r="K32" s="697" t="s">
        <v>14</v>
      </c>
      <c r="L32" s="482" t="s">
        <v>98</v>
      </c>
      <c r="M32" s="697" t="s">
        <v>14</v>
      </c>
      <c r="N32" s="482" t="s">
        <v>98</v>
      </c>
      <c r="O32" s="697" t="s">
        <v>14</v>
      </c>
      <c r="P32" s="697" t="s">
        <v>98</v>
      </c>
      <c r="Q32" s="69" t="s">
        <v>14</v>
      </c>
      <c r="R32" s="482" t="s">
        <v>98</v>
      </c>
      <c r="S32" s="69" t="s">
        <v>14</v>
      </c>
      <c r="T32" s="482" t="s">
        <v>98</v>
      </c>
      <c r="U32" s="69" t="s">
        <v>14</v>
      </c>
      <c r="V32" s="482" t="s">
        <v>98</v>
      </c>
      <c r="W32" s="698" t="s">
        <v>14</v>
      </c>
      <c r="X32" s="127" t="s">
        <v>98</v>
      </c>
      <c r="Y32" s="128" t="s">
        <v>14</v>
      </c>
      <c r="Z32" s="127" t="s">
        <v>98</v>
      </c>
      <c r="AA32" s="129" t="s">
        <v>14</v>
      </c>
      <c r="AC32" s="125"/>
    </row>
    <row r="33" spans="1:27">
      <c r="A33" s="132" t="s">
        <v>296</v>
      </c>
      <c r="B33" s="87">
        <v>11365</v>
      </c>
      <c r="C33" s="2635">
        <v>0.56299999999999994</v>
      </c>
      <c r="D33" s="397">
        <v>11444</v>
      </c>
      <c r="E33" s="2459">
        <v>0.56000000000000005</v>
      </c>
      <c r="F33" s="87">
        <v>11390</v>
      </c>
      <c r="G33" s="2635">
        <v>0.56000000000000005</v>
      </c>
      <c r="H33" s="397">
        <v>11539</v>
      </c>
      <c r="I33" s="2459">
        <v>0.56499999999999995</v>
      </c>
      <c r="J33" s="87">
        <v>10934</v>
      </c>
      <c r="K33" s="2635">
        <v>0.53500000000000003</v>
      </c>
      <c r="L33" s="397">
        <v>10359</v>
      </c>
      <c r="M33" s="2459">
        <v>0.51800000000000002</v>
      </c>
      <c r="N33" s="87">
        <v>9755</v>
      </c>
      <c r="O33" s="2635">
        <v>0.5</v>
      </c>
      <c r="P33" s="453">
        <v>8003</v>
      </c>
      <c r="Q33" s="2636">
        <f>P33/P51</f>
        <v>0.42422475483699973</v>
      </c>
      <c r="R33" s="670">
        <v>6543</v>
      </c>
      <c r="S33" s="2638">
        <f>R33/18056</f>
        <v>0.36237261852015951</v>
      </c>
      <c r="T33" s="683">
        <v>6381</v>
      </c>
      <c r="U33" s="2641">
        <f>T33/17612</f>
        <v>0.36230978878037701</v>
      </c>
      <c r="V33" s="684">
        <v>6620</v>
      </c>
      <c r="W33" s="2644">
        <f>V33/17710</f>
        <v>0.37380011293054771</v>
      </c>
      <c r="X33" s="1152">
        <v>6546</v>
      </c>
      <c r="Y33" s="2647">
        <f t="shared" ref="Y33:Y49" si="6">X33/17490</f>
        <v>0.37427101200686108</v>
      </c>
      <c r="Z33" s="1153">
        <v>6850</v>
      </c>
      <c r="AA33" s="2650">
        <f t="shared" ref="AA33:AA49" si="7">Z33/18025</f>
        <v>0.38002773925104022</v>
      </c>
    </row>
    <row r="34" spans="1:27">
      <c r="A34" s="135" t="s">
        <v>297</v>
      </c>
      <c r="B34" s="472">
        <v>202</v>
      </c>
      <c r="C34" s="2457">
        <v>0.01</v>
      </c>
      <c r="D34" s="258">
        <v>237</v>
      </c>
      <c r="E34" s="2455">
        <v>1.2E-2</v>
      </c>
      <c r="F34" s="472">
        <v>244</v>
      </c>
      <c r="G34" s="2457">
        <v>1.2E-2</v>
      </c>
      <c r="H34" s="258">
        <v>246</v>
      </c>
      <c r="I34" s="2455">
        <v>1.2E-2</v>
      </c>
      <c r="J34" s="472">
        <v>250</v>
      </c>
      <c r="K34" s="2457">
        <v>1.2E-2</v>
      </c>
      <c r="L34" s="258">
        <v>228</v>
      </c>
      <c r="M34" s="2455">
        <v>1.0999999999999999E-2</v>
      </c>
      <c r="N34" s="472">
        <v>202</v>
      </c>
      <c r="O34" s="2457">
        <v>0.01</v>
      </c>
      <c r="P34" s="453">
        <v>198</v>
      </c>
      <c r="Q34" s="2636">
        <f>P34/P51</f>
        <v>1.0495626822157435E-2</v>
      </c>
      <c r="R34" s="670">
        <v>177</v>
      </c>
      <c r="S34" s="2638">
        <f t="shared" ref="S34:S51" si="8">R34/18056</f>
        <v>9.802835622507753E-3</v>
      </c>
      <c r="T34" s="683">
        <v>174</v>
      </c>
      <c r="U34" s="2641">
        <f t="shared" ref="U34:U49" si="9">T34/17612</f>
        <v>9.879627526686351E-3</v>
      </c>
      <c r="V34" s="684">
        <v>177</v>
      </c>
      <c r="W34" s="2644">
        <f t="shared" ref="W34:W49" si="10">V34/17710</f>
        <v>9.9943534726143427E-3</v>
      </c>
      <c r="X34" s="1152">
        <v>193</v>
      </c>
      <c r="Y34" s="2647">
        <f t="shared" si="6"/>
        <v>1.1034877072612921E-2</v>
      </c>
      <c r="Z34" s="1153">
        <v>214</v>
      </c>
      <c r="AA34" s="2650">
        <f t="shared" si="7"/>
        <v>1.187239944521498E-2</v>
      </c>
    </row>
    <row r="35" spans="1:27">
      <c r="A35" s="135" t="s">
        <v>298</v>
      </c>
      <c r="B35" s="472">
        <v>190</v>
      </c>
      <c r="C35" s="2457">
        <v>8.9999999999999993E-3</v>
      </c>
      <c r="D35" s="258">
        <v>157</v>
      </c>
      <c r="E35" s="2455">
        <v>8.0000000000000002E-3</v>
      </c>
      <c r="F35" s="472">
        <v>152</v>
      </c>
      <c r="G35" s="2457">
        <v>7.0000000000000001E-3</v>
      </c>
      <c r="H35" s="258">
        <v>157</v>
      </c>
      <c r="I35" s="2455">
        <v>8.0000000000000002E-3</v>
      </c>
      <c r="J35" s="472">
        <v>141</v>
      </c>
      <c r="K35" s="2457">
        <v>7.0000000000000001E-3</v>
      </c>
      <c r="L35" s="258">
        <v>143</v>
      </c>
      <c r="M35" s="2455">
        <v>7.0000000000000001E-3</v>
      </c>
      <c r="N35" s="472">
        <v>135</v>
      </c>
      <c r="O35" s="2457">
        <v>7.0000000000000001E-3</v>
      </c>
      <c r="P35" s="453">
        <v>110</v>
      </c>
      <c r="Q35" s="2636">
        <f>P35/P51</f>
        <v>5.8309037900874635E-3</v>
      </c>
      <c r="R35" s="670">
        <v>86</v>
      </c>
      <c r="S35" s="2638">
        <f t="shared" si="8"/>
        <v>4.7629596809924679E-3</v>
      </c>
      <c r="T35" s="683">
        <v>77</v>
      </c>
      <c r="U35" s="2641">
        <f t="shared" si="9"/>
        <v>4.3720190779014305E-3</v>
      </c>
      <c r="V35" s="684">
        <v>94</v>
      </c>
      <c r="W35" s="2644">
        <f t="shared" si="10"/>
        <v>5.3077357425183515E-3</v>
      </c>
      <c r="X35" s="1152">
        <v>86</v>
      </c>
      <c r="Y35" s="2647">
        <f t="shared" si="6"/>
        <v>4.917095483133219E-3</v>
      </c>
      <c r="Z35" s="1153">
        <v>88</v>
      </c>
      <c r="AA35" s="2650">
        <f t="shared" si="7"/>
        <v>4.8821081830790567E-3</v>
      </c>
    </row>
    <row r="36" spans="1:27">
      <c r="A36" s="135" t="s">
        <v>299</v>
      </c>
      <c r="B36" s="472">
        <v>315</v>
      </c>
      <c r="C36" s="2457">
        <v>1.6E-2</v>
      </c>
      <c r="D36" s="258">
        <v>305</v>
      </c>
      <c r="E36" s="2455">
        <v>1.4999999999999999E-2</v>
      </c>
      <c r="F36" s="472">
        <v>313</v>
      </c>
      <c r="G36" s="2457">
        <v>1.4999999999999999E-2</v>
      </c>
      <c r="H36" s="258">
        <v>309</v>
      </c>
      <c r="I36" s="2455">
        <v>1.4999999999999999E-2</v>
      </c>
      <c r="J36" s="472">
        <v>299</v>
      </c>
      <c r="K36" s="2457">
        <v>1.4999999999999999E-2</v>
      </c>
      <c r="L36" s="258">
        <v>278</v>
      </c>
      <c r="M36" s="2455">
        <v>1.4E-2</v>
      </c>
      <c r="N36" s="472">
        <v>305</v>
      </c>
      <c r="O36" s="2457">
        <v>1.6E-2</v>
      </c>
      <c r="P36" s="453">
        <v>285</v>
      </c>
      <c r="Q36" s="2636">
        <f>P36/P51</f>
        <v>1.5107341637953882E-2</v>
      </c>
      <c r="R36" s="670">
        <v>257</v>
      </c>
      <c r="S36" s="2638">
        <f t="shared" si="8"/>
        <v>1.423349579087284E-2</v>
      </c>
      <c r="T36" s="683">
        <v>258</v>
      </c>
      <c r="U36" s="2641">
        <f t="shared" si="9"/>
        <v>1.4649102884397002E-2</v>
      </c>
      <c r="V36" s="684">
        <v>276</v>
      </c>
      <c r="W36" s="2644">
        <f t="shared" si="10"/>
        <v>1.5584415584415584E-2</v>
      </c>
      <c r="X36" s="1152">
        <v>288</v>
      </c>
      <c r="Y36" s="2647">
        <f t="shared" si="6"/>
        <v>1.646655231560892E-2</v>
      </c>
      <c r="Z36" s="1153">
        <v>296</v>
      </c>
      <c r="AA36" s="2650">
        <f t="shared" si="7"/>
        <v>1.6421636615811374E-2</v>
      </c>
    </row>
    <row r="37" spans="1:27">
      <c r="A37" s="135" t="s">
        <v>300</v>
      </c>
      <c r="B37" s="472">
        <v>314</v>
      </c>
      <c r="C37" s="2457">
        <v>1.6E-2</v>
      </c>
      <c r="D37" s="258">
        <v>350</v>
      </c>
      <c r="E37" s="2455">
        <v>1.7000000000000001E-2</v>
      </c>
      <c r="F37" s="472">
        <v>370</v>
      </c>
      <c r="G37" s="2457">
        <v>1.7999999999999999E-2</v>
      </c>
      <c r="H37" s="258">
        <v>386</v>
      </c>
      <c r="I37" s="2455">
        <v>1.9E-2</v>
      </c>
      <c r="J37" s="472">
        <v>321</v>
      </c>
      <c r="K37" s="2457">
        <v>1.6E-2</v>
      </c>
      <c r="L37" s="258">
        <v>309</v>
      </c>
      <c r="M37" s="2455">
        <v>1.4999999999999999E-2</v>
      </c>
      <c r="N37" s="472">
        <v>271</v>
      </c>
      <c r="O37" s="2457">
        <v>1.4E-2</v>
      </c>
      <c r="P37" s="453">
        <v>280</v>
      </c>
      <c r="Q37" s="2636">
        <f>P37/P51</f>
        <v>1.4842300556586271E-2</v>
      </c>
      <c r="R37" s="670">
        <v>263</v>
      </c>
      <c r="S37" s="2638">
        <f t="shared" si="8"/>
        <v>1.4565795303500221E-2</v>
      </c>
      <c r="T37" s="683">
        <v>264</v>
      </c>
      <c r="U37" s="2641">
        <f t="shared" si="9"/>
        <v>1.4989779695662049E-2</v>
      </c>
      <c r="V37" s="684">
        <v>243</v>
      </c>
      <c r="W37" s="2644">
        <f t="shared" si="10"/>
        <v>1.3721061547148503E-2</v>
      </c>
      <c r="X37" s="1152">
        <v>249</v>
      </c>
      <c r="Y37" s="2647">
        <f t="shared" si="6"/>
        <v>1.4236706689536879E-2</v>
      </c>
      <c r="Z37" s="1153">
        <v>280</v>
      </c>
      <c r="AA37" s="2650">
        <f t="shared" si="7"/>
        <v>1.5533980582524271E-2</v>
      </c>
    </row>
    <row r="38" spans="1:27">
      <c r="A38" s="135" t="s">
        <v>301</v>
      </c>
      <c r="B38" s="87">
        <v>1306</v>
      </c>
      <c r="C38" s="2457">
        <v>6.5000000000000002E-2</v>
      </c>
      <c r="D38" s="397">
        <v>1428</v>
      </c>
      <c r="E38" s="2455">
        <v>7.0000000000000007E-2</v>
      </c>
      <c r="F38" s="87">
        <v>1317</v>
      </c>
      <c r="G38" s="2457">
        <v>6.5000000000000002E-2</v>
      </c>
      <c r="H38" s="397">
        <v>1271</v>
      </c>
      <c r="I38" s="2455">
        <v>6.2E-2</v>
      </c>
      <c r="J38" s="87">
        <v>1400</v>
      </c>
      <c r="K38" s="2457">
        <v>6.9000000000000006E-2</v>
      </c>
      <c r="L38" s="397">
        <v>1411</v>
      </c>
      <c r="M38" s="2455">
        <v>7.0999999999999994E-2</v>
      </c>
      <c r="N38" s="87">
        <v>1494</v>
      </c>
      <c r="O38" s="2457">
        <v>7.6999999999999999E-2</v>
      </c>
      <c r="P38" s="453">
        <v>1494</v>
      </c>
      <c r="Q38" s="2636">
        <f>P38/P51</f>
        <v>7.9194275112642459E-2</v>
      </c>
      <c r="R38" s="670">
        <v>1395</v>
      </c>
      <c r="S38" s="2638">
        <f t="shared" si="8"/>
        <v>7.725963668586619E-2</v>
      </c>
      <c r="T38" s="683">
        <v>1380</v>
      </c>
      <c r="U38" s="2641">
        <f t="shared" si="9"/>
        <v>7.8355666590960715E-2</v>
      </c>
      <c r="V38" s="684">
        <v>1314</v>
      </c>
      <c r="W38" s="2644">
        <f t="shared" si="10"/>
        <v>7.4195369847543755E-2</v>
      </c>
      <c r="X38" s="1152">
        <v>1274</v>
      </c>
      <c r="Y38" s="2647">
        <f t="shared" si="6"/>
        <v>7.2841623785020015E-2</v>
      </c>
      <c r="Z38" s="1153">
        <v>1637</v>
      </c>
      <c r="AA38" s="2650">
        <f t="shared" si="7"/>
        <v>9.0818307905686541E-2</v>
      </c>
    </row>
    <row r="39" spans="1:27">
      <c r="A39" s="135" t="s">
        <v>302</v>
      </c>
      <c r="B39" s="472">
        <v>388</v>
      </c>
      <c r="C39" s="2457">
        <v>1.9E-2</v>
      </c>
      <c r="D39" s="258">
        <v>346</v>
      </c>
      <c r="E39" s="2455">
        <v>1.7000000000000001E-2</v>
      </c>
      <c r="F39" s="472">
        <v>315</v>
      </c>
      <c r="G39" s="2457">
        <v>1.4999999999999999E-2</v>
      </c>
      <c r="H39" s="258">
        <v>303</v>
      </c>
      <c r="I39" s="2455">
        <v>1.4999999999999999E-2</v>
      </c>
      <c r="J39" s="472">
        <v>347</v>
      </c>
      <c r="K39" s="2457">
        <v>1.7000000000000001E-2</v>
      </c>
      <c r="L39" s="258">
        <v>372</v>
      </c>
      <c r="M39" s="2455">
        <v>1.9E-2</v>
      </c>
      <c r="N39" s="472">
        <v>364</v>
      </c>
      <c r="O39" s="2457">
        <v>1.9E-2</v>
      </c>
      <c r="P39" s="453">
        <v>355</v>
      </c>
      <c r="Q39" s="2636">
        <f>P39/P51</f>
        <v>1.881791677710045E-2</v>
      </c>
      <c r="R39" s="670">
        <v>376</v>
      </c>
      <c r="S39" s="2638">
        <f t="shared" si="8"/>
        <v>2.0824102791315906E-2</v>
      </c>
      <c r="T39" s="683">
        <v>372</v>
      </c>
      <c r="U39" s="2641">
        <f t="shared" si="9"/>
        <v>2.1121962298432887E-2</v>
      </c>
      <c r="V39" s="684">
        <v>331</v>
      </c>
      <c r="W39" s="2644">
        <f t="shared" si="10"/>
        <v>1.8690005646527386E-2</v>
      </c>
      <c r="X39" s="1152">
        <v>321</v>
      </c>
      <c r="Y39" s="2647">
        <f t="shared" si="6"/>
        <v>1.8353344768439108E-2</v>
      </c>
      <c r="Z39" s="1154"/>
      <c r="AA39" s="2650">
        <f t="shared" si="7"/>
        <v>0</v>
      </c>
    </row>
    <row r="40" spans="1:27">
      <c r="A40" s="135" t="s">
        <v>303</v>
      </c>
      <c r="B40" s="87">
        <v>1533</v>
      </c>
      <c r="C40" s="2457">
        <v>7.5999999999999998E-2</v>
      </c>
      <c r="D40" s="397">
        <v>1595</v>
      </c>
      <c r="E40" s="2455">
        <v>7.8E-2</v>
      </c>
      <c r="F40" s="87">
        <v>1624</v>
      </c>
      <c r="G40" s="2457">
        <v>0.08</v>
      </c>
      <c r="H40" s="397">
        <v>1550</v>
      </c>
      <c r="I40" s="2455">
        <v>7.5999999999999998E-2</v>
      </c>
      <c r="J40" s="87">
        <v>1861</v>
      </c>
      <c r="K40" s="2457">
        <v>9.0999999999999998E-2</v>
      </c>
      <c r="L40" s="397">
        <v>1947</v>
      </c>
      <c r="M40" s="2455">
        <v>9.7000000000000003E-2</v>
      </c>
      <c r="N40" s="87">
        <v>1927</v>
      </c>
      <c r="O40" s="2457">
        <v>9.9000000000000005E-2</v>
      </c>
      <c r="P40" s="453">
        <v>1910</v>
      </c>
      <c r="Q40" s="2636">
        <f>P40/P51</f>
        <v>0.10124569308242777</v>
      </c>
      <c r="R40" s="670">
        <v>1867</v>
      </c>
      <c r="S40" s="2638">
        <f t="shared" si="8"/>
        <v>0.1034005316792202</v>
      </c>
      <c r="T40" s="683">
        <v>1828</v>
      </c>
      <c r="U40" s="2641">
        <f t="shared" si="9"/>
        <v>0.10379286849875086</v>
      </c>
      <c r="V40" s="684">
        <v>1883</v>
      </c>
      <c r="W40" s="2644">
        <f t="shared" si="10"/>
        <v>0.10632411067193676</v>
      </c>
      <c r="X40" s="1152">
        <v>1887</v>
      </c>
      <c r="Y40" s="2647">
        <f t="shared" si="6"/>
        <v>0.10789022298456261</v>
      </c>
      <c r="Z40" s="1153">
        <v>1897</v>
      </c>
      <c r="AA40" s="2650">
        <f t="shared" si="7"/>
        <v>0.10524271844660193</v>
      </c>
    </row>
    <row r="41" spans="1:27">
      <c r="A41" s="135" t="s">
        <v>304</v>
      </c>
      <c r="B41" s="472">
        <v>916</v>
      </c>
      <c r="C41" s="2457">
        <v>4.4999999999999998E-2</v>
      </c>
      <c r="D41" s="258">
        <v>925</v>
      </c>
      <c r="E41" s="2455">
        <v>4.4999999999999998E-2</v>
      </c>
      <c r="F41" s="472">
        <v>959</v>
      </c>
      <c r="G41" s="2457">
        <v>4.7E-2</v>
      </c>
      <c r="H41" s="397">
        <v>1011</v>
      </c>
      <c r="I41" s="2455">
        <v>4.9000000000000002E-2</v>
      </c>
      <c r="J41" s="87">
        <v>1087</v>
      </c>
      <c r="K41" s="2457">
        <v>5.2999999999999999E-2</v>
      </c>
      <c r="L41" s="397">
        <v>1147</v>
      </c>
      <c r="M41" s="2455">
        <v>5.7000000000000002E-2</v>
      </c>
      <c r="N41" s="87">
        <v>1174</v>
      </c>
      <c r="O41" s="2457">
        <v>0.06</v>
      </c>
      <c r="P41" s="453">
        <v>1474</v>
      </c>
      <c r="Q41" s="2636">
        <f>P41/P51</f>
        <v>7.8134110787172015E-2</v>
      </c>
      <c r="R41" s="670">
        <v>1492</v>
      </c>
      <c r="S41" s="2638">
        <f t="shared" si="8"/>
        <v>8.2631812140008865E-2</v>
      </c>
      <c r="T41" s="683">
        <v>1484</v>
      </c>
      <c r="U41" s="2641">
        <f t="shared" si="9"/>
        <v>8.4260731319554846E-2</v>
      </c>
      <c r="V41" s="684">
        <v>1419</v>
      </c>
      <c r="W41" s="2644">
        <f t="shared" si="10"/>
        <v>8.0124223602484473E-2</v>
      </c>
      <c r="X41" s="1152">
        <v>1377</v>
      </c>
      <c r="Y41" s="2647">
        <f t="shared" si="6"/>
        <v>7.873070325900515E-2</v>
      </c>
      <c r="Z41" s="1153">
        <v>1397</v>
      </c>
      <c r="AA41" s="2650">
        <f t="shared" si="7"/>
        <v>7.7503467406380033E-2</v>
      </c>
    </row>
    <row r="42" spans="1:27">
      <c r="A42" s="135" t="s">
        <v>305</v>
      </c>
      <c r="B42" s="472">
        <v>771</v>
      </c>
      <c r="C42" s="2457">
        <v>3.7999999999999999E-2</v>
      </c>
      <c r="D42" s="258">
        <v>754</v>
      </c>
      <c r="E42" s="2455">
        <v>3.6999999999999998E-2</v>
      </c>
      <c r="F42" s="472">
        <v>835</v>
      </c>
      <c r="G42" s="2457">
        <v>4.1000000000000002E-2</v>
      </c>
      <c r="H42" s="258">
        <v>900</v>
      </c>
      <c r="I42" s="2455">
        <v>4.3999999999999997E-2</v>
      </c>
      <c r="J42" s="472">
        <v>980</v>
      </c>
      <c r="K42" s="2457">
        <v>4.8000000000000001E-2</v>
      </c>
      <c r="L42" s="258">
        <v>988</v>
      </c>
      <c r="M42" s="2455">
        <v>4.9000000000000002E-2</v>
      </c>
      <c r="N42" s="472">
        <v>979</v>
      </c>
      <c r="O42" s="2457">
        <v>0.05</v>
      </c>
      <c r="P42" s="453">
        <v>947</v>
      </c>
      <c r="Q42" s="2636">
        <f>P42/P51</f>
        <v>5.019878081102571E-2</v>
      </c>
      <c r="R42" s="670">
        <v>918</v>
      </c>
      <c r="S42" s="2638">
        <f t="shared" si="8"/>
        <v>5.0841825431989368E-2</v>
      </c>
      <c r="T42" s="683">
        <v>989</v>
      </c>
      <c r="U42" s="2641">
        <f t="shared" si="9"/>
        <v>5.615489439018851E-2</v>
      </c>
      <c r="V42" s="684">
        <v>934</v>
      </c>
      <c r="W42" s="2644">
        <f t="shared" si="10"/>
        <v>5.2738565782044042E-2</v>
      </c>
      <c r="X42" s="1152">
        <v>931</v>
      </c>
      <c r="Y42" s="2647">
        <f t="shared" si="6"/>
        <v>5.3230417381360778E-2</v>
      </c>
      <c r="Z42" s="1153">
        <v>1031</v>
      </c>
      <c r="AA42" s="2650">
        <f t="shared" si="7"/>
        <v>5.7198335644937585E-2</v>
      </c>
    </row>
    <row r="43" spans="1:27">
      <c r="A43" s="135" t="s">
        <v>306</v>
      </c>
      <c r="B43" s="472">
        <v>313</v>
      </c>
      <c r="C43" s="2457">
        <v>1.6E-2</v>
      </c>
      <c r="D43" s="258">
        <v>343</v>
      </c>
      <c r="E43" s="2455">
        <v>1.7000000000000001E-2</v>
      </c>
      <c r="F43" s="472">
        <v>361</v>
      </c>
      <c r="G43" s="2457">
        <v>1.7999999999999999E-2</v>
      </c>
      <c r="H43" s="258">
        <v>372</v>
      </c>
      <c r="I43" s="2455">
        <v>1.7999999999999999E-2</v>
      </c>
      <c r="J43" s="472">
        <v>357</v>
      </c>
      <c r="K43" s="2457">
        <v>1.7000000000000001E-2</v>
      </c>
      <c r="L43" s="258">
        <v>324</v>
      </c>
      <c r="M43" s="2455">
        <v>1.6E-2</v>
      </c>
      <c r="N43" s="472">
        <v>328</v>
      </c>
      <c r="O43" s="2457">
        <v>1.7000000000000001E-2</v>
      </c>
      <c r="P43" s="453">
        <v>315</v>
      </c>
      <c r="Q43" s="2636">
        <f>P43/P51</f>
        <v>1.6697588126159554E-2</v>
      </c>
      <c r="R43" s="670">
        <v>311</v>
      </c>
      <c r="S43" s="2638">
        <f t="shared" si="8"/>
        <v>1.7224191404519272E-2</v>
      </c>
      <c r="T43" s="683">
        <v>299</v>
      </c>
      <c r="U43" s="2641">
        <f t="shared" si="9"/>
        <v>1.6977061094708153E-2</v>
      </c>
      <c r="V43" s="684">
        <v>322</v>
      </c>
      <c r="W43" s="2644">
        <f t="shared" si="10"/>
        <v>1.8181818181818181E-2</v>
      </c>
      <c r="X43" s="1152">
        <v>341</v>
      </c>
      <c r="Y43" s="2647">
        <f t="shared" si="6"/>
        <v>1.9496855345911949E-2</v>
      </c>
      <c r="Z43" s="1153">
        <v>352</v>
      </c>
      <c r="AA43" s="2650">
        <f t="shared" si="7"/>
        <v>1.9528432732316227E-2</v>
      </c>
    </row>
    <row r="44" spans="1:27" ht="14.5">
      <c r="A44" s="135" t="s">
        <v>1616</v>
      </c>
      <c r="B44" s="472">
        <v>493</v>
      </c>
      <c r="C44" s="2457">
        <v>2.4E-2</v>
      </c>
      <c r="D44" s="258">
        <v>507</v>
      </c>
      <c r="E44" s="2455">
        <v>2.5000000000000001E-2</v>
      </c>
      <c r="F44" s="472">
        <v>479</v>
      </c>
      <c r="G44" s="2457">
        <v>2.4E-2</v>
      </c>
      <c r="H44" s="258">
        <v>473</v>
      </c>
      <c r="I44" s="2455">
        <v>2.3E-2</v>
      </c>
      <c r="J44" s="472">
        <v>469</v>
      </c>
      <c r="K44" s="2457">
        <v>2.3E-2</v>
      </c>
      <c r="L44" s="258">
        <v>480</v>
      </c>
      <c r="M44" s="2455">
        <v>2.4E-2</v>
      </c>
      <c r="N44" s="472">
        <v>514</v>
      </c>
      <c r="O44" s="2457">
        <v>2.5999999999999999E-2</v>
      </c>
      <c r="P44" s="453">
        <v>610</v>
      </c>
      <c r="Q44" s="2636">
        <f>P44/P51</f>
        <v>3.2335011926848664E-2</v>
      </c>
      <c r="R44" s="670">
        <v>630</v>
      </c>
      <c r="S44" s="2638">
        <f t="shared" si="8"/>
        <v>3.4891448825875054E-2</v>
      </c>
      <c r="T44" s="683">
        <v>616</v>
      </c>
      <c r="U44" s="2641">
        <f t="shared" si="9"/>
        <v>3.4976152623211444E-2</v>
      </c>
      <c r="V44" s="684">
        <v>435</v>
      </c>
      <c r="W44" s="2644">
        <f t="shared" si="10"/>
        <v>2.456239412761152E-2</v>
      </c>
      <c r="X44" s="1152">
        <v>433</v>
      </c>
      <c r="Y44" s="2647">
        <f t="shared" si="6"/>
        <v>2.475700400228702E-2</v>
      </c>
      <c r="Z44" s="1153">
        <v>448</v>
      </c>
      <c r="AA44" s="2650">
        <f t="shared" si="7"/>
        <v>2.4854368932038837E-2</v>
      </c>
    </row>
    <row r="45" spans="1:27">
      <c r="A45" s="135" t="s">
        <v>307</v>
      </c>
      <c r="B45" s="472">
        <v>563</v>
      </c>
      <c r="C45" s="2457">
        <v>2.8000000000000001E-2</v>
      </c>
      <c r="D45" s="258">
        <v>630</v>
      </c>
      <c r="E45" s="2455">
        <v>3.1E-2</v>
      </c>
      <c r="F45" s="472">
        <v>665</v>
      </c>
      <c r="G45" s="2457">
        <v>3.3000000000000002E-2</v>
      </c>
      <c r="H45" s="258">
        <v>693</v>
      </c>
      <c r="I45" s="2455">
        <v>3.4000000000000002E-2</v>
      </c>
      <c r="J45" s="472">
        <v>768</v>
      </c>
      <c r="K45" s="2457">
        <v>3.7999999999999999E-2</v>
      </c>
      <c r="L45" s="258">
        <v>794</v>
      </c>
      <c r="M45" s="2455">
        <v>0.04</v>
      </c>
      <c r="N45" s="472">
        <v>763</v>
      </c>
      <c r="O45" s="2457">
        <v>3.9E-2</v>
      </c>
      <c r="P45" s="453">
        <v>860</v>
      </c>
      <c r="Q45" s="2636">
        <f>P45/P51</f>
        <v>4.5587065995229263E-2</v>
      </c>
      <c r="R45" s="670">
        <v>779</v>
      </c>
      <c r="S45" s="2638">
        <f t="shared" si="8"/>
        <v>4.3143553389455032E-2</v>
      </c>
      <c r="T45" s="683">
        <v>703</v>
      </c>
      <c r="U45" s="2641">
        <f t="shared" si="9"/>
        <v>3.9915966386554619E-2</v>
      </c>
      <c r="V45" s="684">
        <v>679</v>
      </c>
      <c r="W45" s="2644">
        <f t="shared" si="10"/>
        <v>3.8339920948616601E-2</v>
      </c>
      <c r="X45" s="1152">
        <v>612</v>
      </c>
      <c r="Y45" s="2647">
        <f t="shared" si="6"/>
        <v>3.4991423670668952E-2</v>
      </c>
      <c r="Z45" s="1153">
        <v>617</v>
      </c>
      <c r="AA45" s="2650">
        <f t="shared" si="7"/>
        <v>3.4230235783633843E-2</v>
      </c>
    </row>
    <row r="46" spans="1:27" ht="14.5">
      <c r="A46" s="135" t="s">
        <v>1617</v>
      </c>
      <c r="B46" s="472">
        <v>309</v>
      </c>
      <c r="C46" s="2457">
        <v>1.4999999999999999E-2</v>
      </c>
      <c r="D46" s="258">
        <v>288</v>
      </c>
      <c r="E46" s="2455">
        <v>1.4E-2</v>
      </c>
      <c r="F46" s="472">
        <v>301</v>
      </c>
      <c r="G46" s="2457">
        <v>1.4999999999999999E-2</v>
      </c>
      <c r="H46" s="258">
        <v>319</v>
      </c>
      <c r="I46" s="2455">
        <v>1.6E-2</v>
      </c>
      <c r="J46" s="472">
        <v>308</v>
      </c>
      <c r="K46" s="2457">
        <v>1.4999999999999999E-2</v>
      </c>
      <c r="L46" s="258">
        <v>334</v>
      </c>
      <c r="M46" s="2455">
        <v>1.7000000000000001E-2</v>
      </c>
      <c r="N46" s="472">
        <v>349</v>
      </c>
      <c r="O46" s="2457">
        <v>1.7999999999999999E-2</v>
      </c>
      <c r="P46" s="453">
        <v>344</v>
      </c>
      <c r="Q46" s="2636">
        <f>P46/P51</f>
        <v>1.8234826398091705E-2</v>
      </c>
      <c r="R46" s="670">
        <v>310</v>
      </c>
      <c r="S46" s="2638">
        <f t="shared" si="8"/>
        <v>1.716880815241471E-2</v>
      </c>
      <c r="T46" s="683">
        <v>297</v>
      </c>
      <c r="U46" s="2641">
        <f t="shared" si="9"/>
        <v>1.6863502157619805E-2</v>
      </c>
      <c r="V46" s="684">
        <v>514</v>
      </c>
      <c r="W46" s="2644">
        <f t="shared" si="10"/>
        <v>2.9023150762281198E-2</v>
      </c>
      <c r="X46" s="1152">
        <v>542</v>
      </c>
      <c r="Y46" s="2647">
        <f t="shared" si="6"/>
        <v>3.0989136649514009E-2</v>
      </c>
      <c r="Z46" s="1153">
        <v>572</v>
      </c>
      <c r="AA46" s="2650">
        <f t="shared" si="7"/>
        <v>3.1733703190013868E-2</v>
      </c>
    </row>
    <row r="47" spans="1:27">
      <c r="A47" s="135" t="s">
        <v>752</v>
      </c>
      <c r="B47" s="472"/>
      <c r="C47" s="2457"/>
      <c r="D47" s="258"/>
      <c r="E47" s="2455"/>
      <c r="F47" s="472"/>
      <c r="G47" s="2457"/>
      <c r="H47" s="258"/>
      <c r="I47" s="2455"/>
      <c r="J47" s="472"/>
      <c r="K47" s="2457"/>
      <c r="L47" s="258"/>
      <c r="M47" s="2455"/>
      <c r="N47" s="472"/>
      <c r="O47" s="2457"/>
      <c r="P47" s="453">
        <v>889</v>
      </c>
      <c r="Q47" s="2636">
        <f>P47/P51</f>
        <v>4.712430426716141E-2</v>
      </c>
      <c r="R47" s="670">
        <v>1878</v>
      </c>
      <c r="S47" s="2638">
        <f t="shared" si="8"/>
        <v>0.1040097474523704</v>
      </c>
      <c r="T47" s="683">
        <v>1783</v>
      </c>
      <c r="U47" s="2641">
        <f t="shared" si="9"/>
        <v>0.10123779241426301</v>
      </c>
      <c r="V47" s="684">
        <v>1698</v>
      </c>
      <c r="W47" s="2644">
        <f t="shared" si="10"/>
        <v>9.5878035008469795E-2</v>
      </c>
      <c r="X47" s="1152">
        <v>1631</v>
      </c>
      <c r="Y47" s="2647">
        <f t="shared" si="6"/>
        <v>9.3253287592910239E-2</v>
      </c>
      <c r="Z47" s="1153">
        <v>1647</v>
      </c>
      <c r="AA47" s="2650">
        <f t="shared" si="7"/>
        <v>9.1373092926490984E-2</v>
      </c>
    </row>
    <row r="48" spans="1:27">
      <c r="A48" s="135" t="s">
        <v>308</v>
      </c>
      <c r="B48" s="87">
        <v>1157</v>
      </c>
      <c r="C48" s="2457">
        <v>5.7000000000000002E-2</v>
      </c>
      <c r="D48" s="397">
        <v>1080</v>
      </c>
      <c r="E48" s="2455">
        <v>5.2999999999999999E-2</v>
      </c>
      <c r="F48" s="472">
        <v>971</v>
      </c>
      <c r="G48" s="2457">
        <v>4.8000000000000001E-2</v>
      </c>
      <c r="H48" s="258">
        <v>842</v>
      </c>
      <c r="I48" s="2455">
        <v>4.1000000000000002E-2</v>
      </c>
      <c r="J48" s="472">
        <v>822</v>
      </c>
      <c r="K48" s="2457">
        <v>0.04</v>
      </c>
      <c r="L48" s="258">
        <v>799</v>
      </c>
      <c r="M48" s="2455">
        <v>0.04</v>
      </c>
      <c r="N48" s="472">
        <v>836</v>
      </c>
      <c r="O48" s="2457">
        <v>4.2999999999999997E-2</v>
      </c>
      <c r="P48" s="453">
        <v>718</v>
      </c>
      <c r="Q48" s="2636">
        <f>P48/P51</f>
        <v>3.8059899284389083E-2</v>
      </c>
      <c r="R48" s="670">
        <v>686</v>
      </c>
      <c r="S48" s="2638">
        <f t="shared" si="8"/>
        <v>3.7992910943730619E-2</v>
      </c>
      <c r="T48" s="683">
        <v>624</v>
      </c>
      <c r="U48" s="2641">
        <f t="shared" si="9"/>
        <v>3.5430388371564842E-2</v>
      </c>
      <c r="V48" s="684">
        <v>667</v>
      </c>
      <c r="W48" s="2644">
        <f t="shared" si="10"/>
        <v>3.7662337662337661E-2</v>
      </c>
      <c r="X48" s="1152">
        <v>691</v>
      </c>
      <c r="Y48" s="2647">
        <f t="shared" si="6"/>
        <v>3.9508290451686676E-2</v>
      </c>
      <c r="Z48" s="1153">
        <v>636</v>
      </c>
      <c r="AA48" s="2650">
        <f t="shared" si="7"/>
        <v>3.5284327323162272E-2</v>
      </c>
    </row>
    <row r="49" spans="1:27" ht="14.5">
      <c r="A49" s="135" t="s">
        <v>1618</v>
      </c>
      <c r="B49" s="472">
        <v>33</v>
      </c>
      <c r="C49" s="2457">
        <v>2E-3</v>
      </c>
      <c r="D49" s="258">
        <v>46</v>
      </c>
      <c r="E49" s="2455">
        <v>2E-3</v>
      </c>
      <c r="F49" s="472">
        <v>41</v>
      </c>
      <c r="G49" s="2457">
        <v>2E-3</v>
      </c>
      <c r="H49" s="258">
        <v>58</v>
      </c>
      <c r="I49" s="2455">
        <v>3.0000000000000001E-3</v>
      </c>
      <c r="J49" s="472">
        <v>82</v>
      </c>
      <c r="K49" s="2457">
        <v>4.0000000000000001E-3</v>
      </c>
      <c r="L49" s="258">
        <v>93</v>
      </c>
      <c r="M49" s="2455">
        <v>5.0000000000000001E-3</v>
      </c>
      <c r="N49" s="472">
        <v>110</v>
      </c>
      <c r="O49" s="2457">
        <v>6.0000000000000001E-3</v>
      </c>
      <c r="P49" s="453">
        <v>73</v>
      </c>
      <c r="Q49" s="2636">
        <f>P49/P51</f>
        <v>3.8695997879671347E-3</v>
      </c>
      <c r="R49" s="670">
        <v>88</v>
      </c>
      <c r="S49" s="2638">
        <f t="shared" si="8"/>
        <v>4.8737261852015946E-3</v>
      </c>
      <c r="T49" s="683">
        <v>83</v>
      </c>
      <c r="U49" s="2641">
        <f t="shared" si="9"/>
        <v>4.7126958891664777E-3</v>
      </c>
      <c r="V49" s="684">
        <v>104</v>
      </c>
      <c r="W49" s="2644">
        <f t="shared" si="10"/>
        <v>5.8723884810841336E-3</v>
      </c>
      <c r="X49" s="1152">
        <v>88</v>
      </c>
      <c r="Y49" s="2647">
        <f t="shared" si="6"/>
        <v>5.0314465408805029E-3</v>
      </c>
      <c r="Z49" s="1153">
        <v>63</v>
      </c>
      <c r="AA49" s="2650">
        <f t="shared" si="7"/>
        <v>3.4951456310679612E-3</v>
      </c>
    </row>
    <row r="50" spans="1:27" ht="14.5" thickBot="1">
      <c r="A50" s="135" t="s">
        <v>310</v>
      </c>
      <c r="B50" s="473">
        <v>1</v>
      </c>
      <c r="C50" s="2622">
        <v>0</v>
      </c>
      <c r="D50" s="415"/>
      <c r="E50" s="2624"/>
      <c r="F50" s="473"/>
      <c r="G50" s="2622"/>
      <c r="H50" s="415"/>
      <c r="I50" s="2624"/>
      <c r="J50" s="473"/>
      <c r="K50" s="2622"/>
      <c r="L50" s="415"/>
      <c r="M50" s="2624"/>
      <c r="N50" s="473">
        <v>1</v>
      </c>
      <c r="O50" s="2622">
        <v>0</v>
      </c>
      <c r="P50" s="457"/>
      <c r="Q50" s="2637"/>
      <c r="R50" s="689"/>
      <c r="S50" s="2639"/>
      <c r="T50" s="690"/>
      <c r="U50" s="2637"/>
      <c r="V50" s="691"/>
      <c r="W50" s="2653"/>
      <c r="X50" s="1157"/>
      <c r="Y50" s="2654"/>
      <c r="Z50" s="1158"/>
      <c r="AA50" s="2655"/>
    </row>
    <row r="51" spans="1:27">
      <c r="A51" s="68" t="s">
        <v>45</v>
      </c>
      <c r="B51" s="466">
        <v>20169</v>
      </c>
      <c r="C51" s="2635">
        <v>1</v>
      </c>
      <c r="D51" s="399">
        <v>20435</v>
      </c>
      <c r="E51" s="2459">
        <v>1</v>
      </c>
      <c r="F51" s="468">
        <v>20337</v>
      </c>
      <c r="G51" s="2635">
        <v>1</v>
      </c>
      <c r="H51" s="399">
        <v>20429</v>
      </c>
      <c r="I51" s="2459">
        <v>1</v>
      </c>
      <c r="J51" s="468">
        <v>20426</v>
      </c>
      <c r="K51" s="2635">
        <v>1</v>
      </c>
      <c r="L51" s="399">
        <v>20006</v>
      </c>
      <c r="M51" s="2459">
        <v>1</v>
      </c>
      <c r="N51" s="468">
        <v>19507</v>
      </c>
      <c r="O51" s="2635">
        <v>1</v>
      </c>
      <c r="P51" s="692">
        <v>18865</v>
      </c>
      <c r="Q51" s="2497">
        <f>P51/P51</f>
        <v>1</v>
      </c>
      <c r="R51" s="693">
        <f>SUM(R33:R50)</f>
        <v>18056</v>
      </c>
      <c r="S51" s="2640">
        <f t="shared" si="8"/>
        <v>1</v>
      </c>
      <c r="T51" s="687">
        <v>17612</v>
      </c>
      <c r="U51" s="2643">
        <f>T51/17612</f>
        <v>1</v>
      </c>
      <c r="V51" s="688">
        <v>17710</v>
      </c>
      <c r="W51" s="2646">
        <f>V51/17710</f>
        <v>1</v>
      </c>
      <c r="X51" s="1155">
        <v>17490</v>
      </c>
      <c r="Y51" s="2649">
        <f>X51/17490</f>
        <v>1</v>
      </c>
      <c r="Z51" s="1156">
        <v>18025</v>
      </c>
      <c r="AA51" s="2652">
        <f>Z51/18025</f>
        <v>1</v>
      </c>
    </row>
    <row r="52" spans="1:27" ht="14.5">
      <c r="A52" s="4292" t="s">
        <v>700</v>
      </c>
      <c r="B52" s="4293"/>
      <c r="C52" s="4293"/>
      <c r="D52" s="4293"/>
      <c r="E52" s="4293"/>
      <c r="F52" s="4293"/>
      <c r="G52" s="4293"/>
      <c r="H52" s="4293"/>
      <c r="I52" s="4293"/>
      <c r="J52" s="4293"/>
      <c r="K52" s="4293"/>
      <c r="L52" s="4293"/>
      <c r="M52" s="4293"/>
      <c r="N52" s="4293"/>
      <c r="O52" s="4293"/>
      <c r="P52" s="4293"/>
      <c r="Q52" s="4293"/>
      <c r="R52" s="4293"/>
      <c r="S52" s="4293"/>
      <c r="T52" s="4293"/>
      <c r="U52" s="4293"/>
      <c r="V52" s="4293"/>
      <c r="W52" s="4293"/>
      <c r="X52" s="4293"/>
      <c r="Y52" s="4293"/>
      <c r="Z52" s="4293"/>
      <c r="AA52" s="4294"/>
    </row>
    <row r="53" spans="1:27" ht="28" customHeight="1">
      <c r="A53" s="4295" t="s">
        <v>701</v>
      </c>
      <c r="B53" s="4296"/>
      <c r="C53" s="4296"/>
      <c r="D53" s="4296"/>
      <c r="E53" s="4296"/>
      <c r="F53" s="4296"/>
      <c r="G53" s="4296"/>
      <c r="H53" s="4296"/>
      <c r="I53" s="4296"/>
      <c r="J53" s="4296"/>
      <c r="K53" s="4296"/>
      <c r="L53" s="4296"/>
      <c r="M53" s="4296"/>
      <c r="N53" s="4296"/>
      <c r="O53" s="4296"/>
      <c r="P53" s="4296"/>
      <c r="Q53" s="4296"/>
      <c r="R53" s="4296"/>
      <c r="S53" s="4296"/>
      <c r="T53" s="4296"/>
      <c r="U53" s="4296"/>
      <c r="V53" s="4296"/>
      <c r="W53" s="4296"/>
      <c r="X53" s="4296"/>
      <c r="Y53" s="4296"/>
      <c r="Z53" s="4296"/>
      <c r="AA53" s="4297"/>
    </row>
    <row r="54" spans="1:27" ht="14.5">
      <c r="A54" s="4295" t="s">
        <v>702</v>
      </c>
      <c r="B54" s="4296"/>
      <c r="C54" s="4296"/>
      <c r="D54" s="4296"/>
      <c r="E54" s="4296"/>
      <c r="F54" s="4296"/>
      <c r="G54" s="4296"/>
      <c r="H54" s="4296"/>
      <c r="I54" s="4296"/>
      <c r="J54" s="4296"/>
      <c r="K54" s="4296"/>
      <c r="L54" s="4296"/>
      <c r="M54" s="4296"/>
      <c r="N54" s="4296"/>
      <c r="O54" s="4296"/>
      <c r="P54" s="4296"/>
      <c r="Q54" s="4296"/>
      <c r="R54" s="4296"/>
      <c r="S54" s="4296"/>
      <c r="T54" s="4296"/>
      <c r="U54" s="4296"/>
      <c r="V54" s="4296"/>
      <c r="W54" s="4296"/>
      <c r="X54" s="4296"/>
      <c r="Y54" s="4296"/>
      <c r="Z54" s="4296"/>
      <c r="AA54" s="4297"/>
    </row>
    <row r="55" spans="1:27" ht="14.5">
      <c r="A55" s="4298" t="s">
        <v>703</v>
      </c>
      <c r="B55" s="4299"/>
      <c r="C55" s="4299"/>
      <c r="D55" s="4299"/>
      <c r="E55" s="4299"/>
      <c r="F55" s="4299"/>
      <c r="G55" s="4299"/>
      <c r="H55" s="4299"/>
      <c r="I55" s="4299"/>
      <c r="J55" s="4299"/>
      <c r="K55" s="4299"/>
      <c r="L55" s="4299"/>
      <c r="M55" s="4299"/>
      <c r="N55" s="4299"/>
      <c r="O55" s="4299"/>
      <c r="P55" s="4299"/>
      <c r="Q55" s="4299"/>
      <c r="R55" s="4299"/>
      <c r="S55" s="4299"/>
      <c r="T55" s="4299"/>
      <c r="U55" s="4299"/>
      <c r="V55" s="4299"/>
      <c r="W55" s="4299"/>
      <c r="X55" s="4299"/>
      <c r="Y55" s="4299"/>
      <c r="Z55" s="4299"/>
      <c r="AA55" s="4300"/>
    </row>
    <row r="56" spans="1:27">
      <c r="A56" s="16"/>
      <c r="B56" s="16"/>
      <c r="C56" s="16"/>
      <c r="D56" s="16"/>
      <c r="E56" s="16"/>
      <c r="F56" s="16"/>
      <c r="G56" s="16"/>
      <c r="H56" s="16"/>
      <c r="I56" s="16"/>
      <c r="J56" s="16"/>
      <c r="K56" s="16"/>
      <c r="L56" s="16"/>
      <c r="M56" s="16"/>
      <c r="N56" s="16"/>
      <c r="O56" s="16"/>
    </row>
    <row r="57" spans="1:27">
      <c r="A57" s="3851" t="s">
        <v>1713</v>
      </c>
      <c r="B57" s="3851"/>
      <c r="C57" s="3851"/>
      <c r="D57" s="3851"/>
      <c r="E57" s="3851"/>
      <c r="F57" s="3851"/>
      <c r="G57" s="3851"/>
      <c r="H57" s="3851"/>
      <c r="I57" s="3851"/>
      <c r="J57" s="3851"/>
      <c r="K57" s="3851"/>
      <c r="L57" s="3851"/>
      <c r="M57" s="3851"/>
      <c r="N57" s="3851"/>
      <c r="O57" s="3851"/>
      <c r="P57" s="3851"/>
      <c r="Q57" s="3851"/>
      <c r="R57" s="3851"/>
      <c r="S57" s="3851"/>
      <c r="T57" s="3851"/>
      <c r="U57" s="3851"/>
      <c r="V57" s="3851"/>
      <c r="W57" s="3851"/>
    </row>
    <row r="58" spans="1:27">
      <c r="A58" s="16"/>
      <c r="B58" s="17"/>
      <c r="C58" s="17"/>
      <c r="D58" s="17"/>
      <c r="E58" s="17"/>
      <c r="F58" s="17"/>
      <c r="G58" s="17"/>
      <c r="H58" s="17"/>
      <c r="I58" s="17"/>
      <c r="J58" s="17"/>
      <c r="K58" s="17"/>
      <c r="L58" s="17"/>
      <c r="M58" s="17"/>
      <c r="N58" s="17"/>
      <c r="O58" s="17"/>
    </row>
  </sheetData>
  <mergeCells count="40">
    <mergeCell ref="T4:U4"/>
    <mergeCell ref="A25:AA25"/>
    <mergeCell ref="A57:W57"/>
    <mergeCell ref="A52:AA52"/>
    <mergeCell ref="A53:AA53"/>
    <mergeCell ref="A54:AA54"/>
    <mergeCell ref="A55:AA55"/>
    <mergeCell ref="J31:K31"/>
    <mergeCell ref="L31:M31"/>
    <mergeCell ref="N31:O31"/>
    <mergeCell ref="A26:AA26"/>
    <mergeCell ref="A27:AA27"/>
    <mergeCell ref="B30:AA30"/>
    <mergeCell ref="X31:Y31"/>
    <mergeCell ref="Z31:AA31"/>
    <mergeCell ref="T31:U31"/>
    <mergeCell ref="A1:AA1"/>
    <mergeCell ref="B3:AA3"/>
    <mergeCell ref="X4:Y4"/>
    <mergeCell ref="Z4:AA4"/>
    <mergeCell ref="A24:AA24"/>
    <mergeCell ref="V4:W4"/>
    <mergeCell ref="P4:Q4"/>
    <mergeCell ref="R4:S4"/>
    <mergeCell ref="A3:A5"/>
    <mergeCell ref="B4:C4"/>
    <mergeCell ref="D4:E4"/>
    <mergeCell ref="F4:G4"/>
    <mergeCell ref="H4:I4"/>
    <mergeCell ref="J4:K4"/>
    <mergeCell ref="L4:M4"/>
    <mergeCell ref="N4:O4"/>
    <mergeCell ref="V31:W31"/>
    <mergeCell ref="A30:A32"/>
    <mergeCell ref="B31:C31"/>
    <mergeCell ref="D31:E31"/>
    <mergeCell ref="F31:G31"/>
    <mergeCell ref="H31:I31"/>
    <mergeCell ref="P31:Q31"/>
    <mergeCell ref="R31:S31"/>
  </mergeCells>
  <pageMargins left="0" right="0" top="0" bottom="0" header="0.3" footer="0.3"/>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J59"/>
  <sheetViews>
    <sheetView workbookViewId="0">
      <selection activeCell="A3" sqref="A3:A5"/>
    </sheetView>
  </sheetViews>
  <sheetFormatPr defaultColWidth="9" defaultRowHeight="14"/>
  <cols>
    <col min="1" max="1" width="45.83203125" style="17" customWidth="1"/>
    <col min="2" max="29" width="9" style="17"/>
    <col min="30" max="30" width="9" style="14"/>
    <col min="31" max="16384" width="9" style="17"/>
  </cols>
  <sheetData>
    <row r="1" spans="1:36" ht="25">
      <c r="A1" s="3943" t="s">
        <v>4529</v>
      </c>
      <c r="B1" s="3943"/>
      <c r="C1" s="3943"/>
      <c r="D1" s="3943"/>
      <c r="E1" s="3943"/>
      <c r="F1" s="3943"/>
      <c r="G1" s="3943"/>
      <c r="H1" s="3943"/>
      <c r="I1" s="3943"/>
      <c r="J1" s="3943"/>
      <c r="K1" s="3943"/>
      <c r="L1" s="3943"/>
      <c r="M1" s="3943"/>
      <c r="N1" s="3943"/>
      <c r="O1" s="3943"/>
      <c r="P1" s="3943"/>
      <c r="Q1" s="3943"/>
      <c r="R1" s="3943"/>
      <c r="S1" s="3943"/>
      <c r="T1" s="3943"/>
      <c r="U1" s="3943"/>
      <c r="V1" s="3943"/>
      <c r="W1" s="3943"/>
      <c r="X1" s="3943"/>
      <c r="Y1" s="3943"/>
      <c r="Z1" s="3943"/>
      <c r="AA1" s="3943"/>
      <c r="AB1" s="3943"/>
      <c r="AC1" s="3943"/>
      <c r="AD1" s="3943"/>
      <c r="AE1" s="3943"/>
      <c r="AF1" s="3943"/>
      <c r="AG1" s="3943"/>
      <c r="AH1" s="3943"/>
      <c r="AI1" s="1471"/>
    </row>
    <row r="2" spans="1:36">
      <c r="A2" s="16"/>
    </row>
    <row r="3" spans="1:36" ht="14.15" customHeight="1">
      <c r="A3" s="4307" t="s">
        <v>290</v>
      </c>
      <c r="B3" s="4290" t="s">
        <v>291</v>
      </c>
      <c r="C3" s="4291"/>
      <c r="D3" s="4291"/>
      <c r="E3" s="4291"/>
      <c r="F3" s="4291"/>
      <c r="G3" s="4291"/>
      <c r="H3" s="4291"/>
      <c r="I3" s="4291"/>
      <c r="J3" s="4291"/>
      <c r="K3" s="4291"/>
      <c r="L3" s="4291"/>
      <c r="M3" s="4291"/>
      <c r="N3" s="4291"/>
      <c r="O3" s="4291"/>
      <c r="P3" s="4291"/>
      <c r="Q3" s="4291"/>
      <c r="R3" s="4291"/>
      <c r="S3" s="4291"/>
      <c r="T3" s="4291"/>
      <c r="U3" s="4291"/>
      <c r="V3" s="4291"/>
      <c r="W3" s="4291"/>
      <c r="X3" s="4291"/>
      <c r="Y3" s="4291"/>
      <c r="Z3" s="4291"/>
      <c r="AA3" s="4291"/>
      <c r="AB3" s="4291"/>
      <c r="AC3" s="4291"/>
      <c r="AD3" s="4291"/>
      <c r="AE3" s="4291"/>
      <c r="AF3" s="4291"/>
      <c r="AG3" s="4291"/>
      <c r="AH3" s="4291"/>
      <c r="AJ3" s="495"/>
    </row>
    <row r="4" spans="1:36" ht="17.5">
      <c r="A4" s="4308"/>
      <c r="B4" s="4288" t="s">
        <v>311</v>
      </c>
      <c r="C4" s="3952"/>
      <c r="D4" s="4289"/>
      <c r="E4" s="4288" t="s">
        <v>312</v>
      </c>
      <c r="F4" s="3952"/>
      <c r="G4" s="3952"/>
      <c r="H4" s="4288" t="s">
        <v>313</v>
      </c>
      <c r="I4" s="3952"/>
      <c r="J4" s="3952"/>
      <c r="K4" s="4288" t="s">
        <v>314</v>
      </c>
      <c r="L4" s="3952"/>
      <c r="M4" s="3952"/>
      <c r="N4" s="4159" t="s">
        <v>315</v>
      </c>
      <c r="O4" s="4260"/>
      <c r="P4" s="4260"/>
      <c r="Q4" s="4159" t="s">
        <v>750</v>
      </c>
      <c r="R4" s="4260"/>
      <c r="S4" s="4092"/>
      <c r="T4" s="4159" t="s">
        <v>751</v>
      </c>
      <c r="U4" s="4260"/>
      <c r="V4" s="4092"/>
      <c r="W4" s="4159" t="s">
        <v>904</v>
      </c>
      <c r="X4" s="4260"/>
      <c r="Y4" s="4092"/>
      <c r="Z4" s="4159" t="s">
        <v>905</v>
      </c>
      <c r="AA4" s="4260"/>
      <c r="AB4" s="4160"/>
      <c r="AC4" s="4159" t="s">
        <v>1711</v>
      </c>
      <c r="AD4" s="4260"/>
      <c r="AE4" s="4092"/>
      <c r="AF4" s="4159" t="s">
        <v>1712</v>
      </c>
      <c r="AG4" s="4260"/>
      <c r="AH4" s="4160"/>
      <c r="AJ4" s="495"/>
    </row>
    <row r="5" spans="1:36" s="239" customFormat="1" ht="27.5">
      <c r="A5" s="4309"/>
      <c r="B5" s="127" t="s">
        <v>1714</v>
      </c>
      <c r="C5" s="193" t="s">
        <v>906</v>
      </c>
      <c r="D5" s="128" t="s">
        <v>9</v>
      </c>
      <c r="E5" s="127" t="s">
        <v>1714</v>
      </c>
      <c r="F5" s="193" t="s">
        <v>906</v>
      </c>
      <c r="G5" s="193" t="s">
        <v>9</v>
      </c>
      <c r="H5" s="127" t="s">
        <v>1714</v>
      </c>
      <c r="I5" s="193" t="s">
        <v>906</v>
      </c>
      <c r="J5" s="193" t="s">
        <v>9</v>
      </c>
      <c r="K5" s="127" t="s">
        <v>1714</v>
      </c>
      <c r="L5" s="193" t="s">
        <v>906</v>
      </c>
      <c r="M5" s="193" t="s">
        <v>9</v>
      </c>
      <c r="N5" s="127" t="s">
        <v>1714</v>
      </c>
      <c r="O5" s="193" t="s">
        <v>906</v>
      </c>
      <c r="P5" s="193" t="s">
        <v>9</v>
      </c>
      <c r="Q5" s="127" t="s">
        <v>1714</v>
      </c>
      <c r="R5" s="193" t="s">
        <v>906</v>
      </c>
      <c r="S5" s="128" t="s">
        <v>9</v>
      </c>
      <c r="T5" s="127" t="s">
        <v>1715</v>
      </c>
      <c r="U5" s="193" t="s">
        <v>906</v>
      </c>
      <c r="V5" s="128" t="s">
        <v>9</v>
      </c>
      <c r="W5" s="127" t="s">
        <v>1714</v>
      </c>
      <c r="X5" s="193" t="s">
        <v>906</v>
      </c>
      <c r="Y5" s="128" t="s">
        <v>9</v>
      </c>
      <c r="Z5" s="127" t="s">
        <v>1714</v>
      </c>
      <c r="AA5" s="193" t="s">
        <v>906</v>
      </c>
      <c r="AB5" s="129" t="s">
        <v>9</v>
      </c>
      <c r="AC5" s="127" t="s">
        <v>1714</v>
      </c>
      <c r="AD5" s="193" t="s">
        <v>906</v>
      </c>
      <c r="AE5" s="128" t="s">
        <v>9</v>
      </c>
      <c r="AF5" s="127" t="s">
        <v>1714</v>
      </c>
      <c r="AG5" s="193" t="s">
        <v>906</v>
      </c>
      <c r="AH5" s="129" t="s">
        <v>9</v>
      </c>
      <c r="AJ5" s="507"/>
    </row>
    <row r="6" spans="1:36">
      <c r="A6" s="132" t="s">
        <v>296</v>
      </c>
      <c r="B6" s="1773">
        <v>1386</v>
      </c>
      <c r="C6" s="1868">
        <v>144</v>
      </c>
      <c r="D6" s="1851">
        <v>1530</v>
      </c>
      <c r="E6" s="1775">
        <v>1466</v>
      </c>
      <c r="F6" s="1870">
        <v>144</v>
      </c>
      <c r="G6" s="1953">
        <v>1610</v>
      </c>
      <c r="H6" s="1773">
        <v>1361</v>
      </c>
      <c r="I6" s="1868">
        <v>140</v>
      </c>
      <c r="J6" s="1851">
        <v>1501</v>
      </c>
      <c r="K6" s="1775">
        <v>1280</v>
      </c>
      <c r="L6" s="1870">
        <v>129</v>
      </c>
      <c r="M6" s="1953">
        <v>1409</v>
      </c>
      <c r="N6" s="1773">
        <v>1167</v>
      </c>
      <c r="O6" s="1868">
        <v>144</v>
      </c>
      <c r="P6" s="1851">
        <v>1311</v>
      </c>
      <c r="Q6" s="1954">
        <v>901</v>
      </c>
      <c r="R6" s="1955">
        <v>146</v>
      </c>
      <c r="S6" s="1956">
        <f>Q6+R6</f>
        <v>1047</v>
      </c>
      <c r="T6" s="1957">
        <v>686</v>
      </c>
      <c r="U6" s="1958">
        <v>130</v>
      </c>
      <c r="V6" s="1959">
        <f>T6+U6</f>
        <v>816</v>
      </c>
      <c r="W6" s="1775">
        <v>686</v>
      </c>
      <c r="X6" s="1872">
        <v>131</v>
      </c>
      <c r="Y6" s="1854">
        <v>817</v>
      </c>
      <c r="Z6" s="1957">
        <v>670</v>
      </c>
      <c r="AA6" s="1958">
        <v>124</v>
      </c>
      <c r="AB6" s="1960">
        <v>794</v>
      </c>
      <c r="AC6" s="1961">
        <v>680</v>
      </c>
      <c r="AD6" s="1955">
        <v>142</v>
      </c>
      <c r="AE6" s="1962">
        <v>822</v>
      </c>
      <c r="AF6" s="1963">
        <v>756</v>
      </c>
      <c r="AG6" s="1958">
        <v>164</v>
      </c>
      <c r="AH6" s="1958">
        <v>920</v>
      </c>
      <c r="AJ6" s="14"/>
    </row>
    <row r="7" spans="1:36">
      <c r="A7" s="135" t="s">
        <v>297</v>
      </c>
      <c r="B7" s="1773">
        <v>171</v>
      </c>
      <c r="C7" s="1871">
        <v>44</v>
      </c>
      <c r="D7" s="1857">
        <v>215</v>
      </c>
      <c r="E7" s="1775">
        <v>171</v>
      </c>
      <c r="F7" s="1872">
        <v>47</v>
      </c>
      <c r="G7" s="1854">
        <v>218</v>
      </c>
      <c r="H7" s="1773">
        <v>172</v>
      </c>
      <c r="I7" s="1871">
        <v>54</v>
      </c>
      <c r="J7" s="1857">
        <v>226</v>
      </c>
      <c r="K7" s="1775">
        <v>146</v>
      </c>
      <c r="L7" s="1872">
        <v>52</v>
      </c>
      <c r="M7" s="1854">
        <v>198</v>
      </c>
      <c r="N7" s="1773">
        <v>133</v>
      </c>
      <c r="O7" s="1871">
        <v>43</v>
      </c>
      <c r="P7" s="1857">
        <v>176</v>
      </c>
      <c r="Q7" s="1964">
        <v>132</v>
      </c>
      <c r="R7" s="1965">
        <v>41</v>
      </c>
      <c r="S7" s="1956">
        <f t="shared" ref="S7:S21" si="0">Q7+R7</f>
        <v>173</v>
      </c>
      <c r="T7" s="1966">
        <v>113</v>
      </c>
      <c r="U7" s="1967">
        <v>43</v>
      </c>
      <c r="V7" s="1959">
        <f t="shared" ref="V7:V21" si="1">T7+U7</f>
        <v>156</v>
      </c>
      <c r="W7" s="1775">
        <v>110</v>
      </c>
      <c r="X7" s="1872">
        <v>45</v>
      </c>
      <c r="Y7" s="1854">
        <v>155</v>
      </c>
      <c r="Z7" s="1957">
        <v>116</v>
      </c>
      <c r="AA7" s="1958">
        <v>41</v>
      </c>
      <c r="AB7" s="1960">
        <v>157</v>
      </c>
      <c r="AC7" s="1961">
        <v>129</v>
      </c>
      <c r="AD7" s="1955">
        <v>43</v>
      </c>
      <c r="AE7" s="1962">
        <v>172</v>
      </c>
      <c r="AF7" s="1963">
        <v>152</v>
      </c>
      <c r="AG7" s="1958">
        <v>43</v>
      </c>
      <c r="AH7" s="1958">
        <v>195</v>
      </c>
      <c r="AJ7" s="14"/>
    </row>
    <row r="8" spans="1:36">
      <c r="A8" s="135" t="s">
        <v>298</v>
      </c>
      <c r="B8" s="1773">
        <v>6</v>
      </c>
      <c r="C8" s="1871">
        <v>4</v>
      </c>
      <c r="D8" s="1857">
        <v>10</v>
      </c>
      <c r="E8" s="1775">
        <v>5</v>
      </c>
      <c r="F8" s="1872">
        <v>5</v>
      </c>
      <c r="G8" s="1854">
        <v>10</v>
      </c>
      <c r="H8" s="1773">
        <v>7</v>
      </c>
      <c r="I8" s="1871">
        <v>8</v>
      </c>
      <c r="J8" s="1857">
        <v>15</v>
      </c>
      <c r="K8" s="1775">
        <v>7</v>
      </c>
      <c r="L8" s="1872">
        <v>9</v>
      </c>
      <c r="M8" s="1854">
        <v>16</v>
      </c>
      <c r="N8" s="1773">
        <v>10</v>
      </c>
      <c r="O8" s="1871">
        <v>10</v>
      </c>
      <c r="P8" s="1857">
        <v>20</v>
      </c>
      <c r="Q8" s="1964">
        <v>6</v>
      </c>
      <c r="R8" s="1965">
        <v>8</v>
      </c>
      <c r="S8" s="1956">
        <f t="shared" si="0"/>
        <v>14</v>
      </c>
      <c r="T8" s="1966">
        <v>9</v>
      </c>
      <c r="U8" s="1967">
        <v>5</v>
      </c>
      <c r="V8" s="1959">
        <f t="shared" si="1"/>
        <v>14</v>
      </c>
      <c r="W8" s="1775">
        <v>11</v>
      </c>
      <c r="X8" s="1872">
        <v>6</v>
      </c>
      <c r="Y8" s="1854">
        <v>17</v>
      </c>
      <c r="Z8" s="1957">
        <v>9</v>
      </c>
      <c r="AA8" s="1958">
        <v>6</v>
      </c>
      <c r="AB8" s="1960">
        <v>15</v>
      </c>
      <c r="AC8" s="1961">
        <v>6</v>
      </c>
      <c r="AD8" s="1955">
        <v>5</v>
      </c>
      <c r="AE8" s="1962">
        <v>11</v>
      </c>
      <c r="AF8" s="1963">
        <v>8</v>
      </c>
      <c r="AG8" s="1958">
        <v>8</v>
      </c>
      <c r="AH8" s="1958">
        <v>16</v>
      </c>
      <c r="AJ8" s="14"/>
    </row>
    <row r="9" spans="1:36">
      <c r="A9" s="135" t="s">
        <v>299</v>
      </c>
      <c r="B9" s="1773">
        <v>11</v>
      </c>
      <c r="C9" s="1871">
        <v>3</v>
      </c>
      <c r="D9" s="1857">
        <v>14</v>
      </c>
      <c r="E9" s="1775">
        <v>12</v>
      </c>
      <c r="F9" s="1872">
        <v>4</v>
      </c>
      <c r="G9" s="1854">
        <v>16</v>
      </c>
      <c r="H9" s="1773">
        <v>15</v>
      </c>
      <c r="I9" s="1871">
        <v>5</v>
      </c>
      <c r="J9" s="1857">
        <v>20</v>
      </c>
      <c r="K9" s="1775">
        <v>15</v>
      </c>
      <c r="L9" s="1872">
        <v>3</v>
      </c>
      <c r="M9" s="1854">
        <v>18</v>
      </c>
      <c r="N9" s="1773">
        <v>17</v>
      </c>
      <c r="O9" s="1871">
        <v>2</v>
      </c>
      <c r="P9" s="1857">
        <v>19</v>
      </c>
      <c r="Q9" s="1964">
        <v>15</v>
      </c>
      <c r="R9" s="1965">
        <v>3</v>
      </c>
      <c r="S9" s="1956">
        <f t="shared" si="0"/>
        <v>18</v>
      </c>
      <c r="T9" s="1966">
        <v>10</v>
      </c>
      <c r="U9" s="1967">
        <v>5</v>
      </c>
      <c r="V9" s="1959">
        <f t="shared" si="1"/>
        <v>15</v>
      </c>
      <c r="W9" s="1775">
        <v>11</v>
      </c>
      <c r="X9" s="1872">
        <v>6</v>
      </c>
      <c r="Y9" s="1854">
        <v>17</v>
      </c>
      <c r="Z9" s="1957">
        <v>13</v>
      </c>
      <c r="AA9" s="1958">
        <v>7</v>
      </c>
      <c r="AB9" s="1960">
        <v>20</v>
      </c>
      <c r="AC9" s="1961">
        <v>16</v>
      </c>
      <c r="AD9" s="1955">
        <v>8</v>
      </c>
      <c r="AE9" s="1962">
        <v>24</v>
      </c>
      <c r="AF9" s="1963">
        <v>13</v>
      </c>
      <c r="AG9" s="1958">
        <v>8</v>
      </c>
      <c r="AH9" s="1958">
        <v>21</v>
      </c>
      <c r="AJ9" s="14"/>
    </row>
    <row r="10" spans="1:36">
      <c r="A10" s="135" t="s">
        <v>300</v>
      </c>
      <c r="B10" s="1773">
        <v>34</v>
      </c>
      <c r="C10" s="1871">
        <v>20</v>
      </c>
      <c r="D10" s="1857">
        <v>54</v>
      </c>
      <c r="E10" s="1775">
        <v>37</v>
      </c>
      <c r="F10" s="1872">
        <v>19</v>
      </c>
      <c r="G10" s="1854">
        <v>56</v>
      </c>
      <c r="H10" s="1773">
        <v>34</v>
      </c>
      <c r="I10" s="1871">
        <v>13</v>
      </c>
      <c r="J10" s="1857">
        <v>47</v>
      </c>
      <c r="K10" s="1775">
        <v>36</v>
      </c>
      <c r="L10" s="1872">
        <v>16</v>
      </c>
      <c r="M10" s="1854">
        <v>52</v>
      </c>
      <c r="N10" s="1773">
        <v>26</v>
      </c>
      <c r="O10" s="1871">
        <v>16</v>
      </c>
      <c r="P10" s="1857">
        <v>42</v>
      </c>
      <c r="Q10" s="1964">
        <v>35</v>
      </c>
      <c r="R10" s="1965">
        <v>10</v>
      </c>
      <c r="S10" s="1956">
        <f t="shared" si="0"/>
        <v>45</v>
      </c>
      <c r="T10" s="1966">
        <v>31</v>
      </c>
      <c r="U10" s="1967">
        <v>5</v>
      </c>
      <c r="V10" s="1959">
        <f t="shared" si="1"/>
        <v>36</v>
      </c>
      <c r="W10" s="1775">
        <v>31</v>
      </c>
      <c r="X10" s="1872">
        <v>4</v>
      </c>
      <c r="Y10" s="1854">
        <v>35</v>
      </c>
      <c r="Z10" s="1957">
        <v>26</v>
      </c>
      <c r="AA10" s="1958">
        <v>8</v>
      </c>
      <c r="AB10" s="1960">
        <v>34</v>
      </c>
      <c r="AC10" s="1961">
        <v>30</v>
      </c>
      <c r="AD10" s="1955">
        <v>8</v>
      </c>
      <c r="AE10" s="1962">
        <v>38</v>
      </c>
      <c r="AF10" s="1963">
        <v>33</v>
      </c>
      <c r="AG10" s="1958">
        <v>7</v>
      </c>
      <c r="AH10" s="1958">
        <v>40</v>
      </c>
      <c r="AJ10" s="14"/>
    </row>
    <row r="11" spans="1:36">
      <c r="A11" s="135" t="s">
        <v>301</v>
      </c>
      <c r="B11" s="1773">
        <v>90</v>
      </c>
      <c r="C11" s="1871">
        <v>38</v>
      </c>
      <c r="D11" s="1857">
        <v>128</v>
      </c>
      <c r="E11" s="1775">
        <v>95</v>
      </c>
      <c r="F11" s="1872">
        <v>40</v>
      </c>
      <c r="G11" s="1854">
        <v>135</v>
      </c>
      <c r="H11" s="1773">
        <v>122</v>
      </c>
      <c r="I11" s="1871">
        <v>42</v>
      </c>
      <c r="J11" s="1857">
        <v>164</v>
      </c>
      <c r="K11" s="1775">
        <v>128</v>
      </c>
      <c r="L11" s="1872">
        <v>47</v>
      </c>
      <c r="M11" s="1854">
        <v>175</v>
      </c>
      <c r="N11" s="1773">
        <v>148</v>
      </c>
      <c r="O11" s="1871">
        <v>46</v>
      </c>
      <c r="P11" s="1857">
        <v>194</v>
      </c>
      <c r="Q11" s="1964">
        <v>138</v>
      </c>
      <c r="R11" s="1965">
        <v>37</v>
      </c>
      <c r="S11" s="1956">
        <f t="shared" si="0"/>
        <v>175</v>
      </c>
      <c r="T11" s="1966">
        <v>123</v>
      </c>
      <c r="U11" s="1967">
        <v>34</v>
      </c>
      <c r="V11" s="1959">
        <f t="shared" si="1"/>
        <v>157</v>
      </c>
      <c r="W11" s="1775">
        <v>117</v>
      </c>
      <c r="X11" s="1872">
        <v>41</v>
      </c>
      <c r="Y11" s="1854">
        <v>158</v>
      </c>
      <c r="Z11" s="1957">
        <v>128</v>
      </c>
      <c r="AA11" s="1958">
        <v>31</v>
      </c>
      <c r="AB11" s="1960">
        <v>159</v>
      </c>
      <c r="AC11" s="1961">
        <v>122</v>
      </c>
      <c r="AD11" s="1955">
        <v>27</v>
      </c>
      <c r="AE11" s="1962">
        <v>149</v>
      </c>
      <c r="AF11" s="1963">
        <v>182</v>
      </c>
      <c r="AG11" s="1958">
        <v>34</v>
      </c>
      <c r="AH11" s="1958">
        <v>216</v>
      </c>
      <c r="AJ11" s="14"/>
    </row>
    <row r="12" spans="1:36">
      <c r="A12" s="135" t="s">
        <v>302</v>
      </c>
      <c r="B12" s="1773">
        <v>25</v>
      </c>
      <c r="C12" s="1871"/>
      <c r="D12" s="1857">
        <v>25</v>
      </c>
      <c r="E12" s="1775">
        <v>26</v>
      </c>
      <c r="F12" s="1872"/>
      <c r="G12" s="1854">
        <v>26</v>
      </c>
      <c r="H12" s="1773">
        <v>31</v>
      </c>
      <c r="I12" s="1871"/>
      <c r="J12" s="1857">
        <v>31</v>
      </c>
      <c r="K12" s="1775">
        <v>39</v>
      </c>
      <c r="L12" s="1872"/>
      <c r="M12" s="1854">
        <v>39</v>
      </c>
      <c r="N12" s="1773">
        <v>39</v>
      </c>
      <c r="O12" s="1871"/>
      <c r="P12" s="1857">
        <v>39</v>
      </c>
      <c r="Q12" s="1964">
        <v>29</v>
      </c>
      <c r="R12" s="1965"/>
      <c r="S12" s="1956">
        <f t="shared" si="0"/>
        <v>29</v>
      </c>
      <c r="T12" s="1966">
        <v>30</v>
      </c>
      <c r="U12" s="1967"/>
      <c r="V12" s="1959">
        <f t="shared" si="1"/>
        <v>30</v>
      </c>
      <c r="W12" s="1775">
        <v>30</v>
      </c>
      <c r="X12" s="1872">
        <v>0</v>
      </c>
      <c r="Y12" s="1854">
        <v>30</v>
      </c>
      <c r="Z12" s="1957">
        <v>26</v>
      </c>
      <c r="AA12" s="1958">
        <v>0</v>
      </c>
      <c r="AB12" s="1960">
        <v>26</v>
      </c>
      <c r="AC12" s="1961">
        <v>31</v>
      </c>
      <c r="AD12" s="1955">
        <v>0</v>
      </c>
      <c r="AE12" s="1962">
        <v>31</v>
      </c>
      <c r="AF12" s="1968"/>
      <c r="AG12" s="1969"/>
      <c r="AH12" s="1969"/>
      <c r="AJ12" s="14"/>
    </row>
    <row r="13" spans="1:36">
      <c r="A13" s="135" t="s">
        <v>303</v>
      </c>
      <c r="B13" s="1773">
        <v>62</v>
      </c>
      <c r="C13" s="1871">
        <v>200</v>
      </c>
      <c r="D13" s="1857">
        <v>262</v>
      </c>
      <c r="E13" s="1775">
        <v>103</v>
      </c>
      <c r="F13" s="1872">
        <v>181</v>
      </c>
      <c r="G13" s="1854">
        <v>284</v>
      </c>
      <c r="H13" s="1773">
        <v>190</v>
      </c>
      <c r="I13" s="1871">
        <v>165</v>
      </c>
      <c r="J13" s="1857">
        <v>355</v>
      </c>
      <c r="K13" s="1775">
        <v>209</v>
      </c>
      <c r="L13" s="1872">
        <v>158</v>
      </c>
      <c r="M13" s="1854">
        <v>367</v>
      </c>
      <c r="N13" s="1773">
        <v>218</v>
      </c>
      <c r="O13" s="1871">
        <v>143</v>
      </c>
      <c r="P13" s="1857">
        <v>361</v>
      </c>
      <c r="Q13" s="1964">
        <v>194</v>
      </c>
      <c r="R13" s="1965">
        <v>162</v>
      </c>
      <c r="S13" s="1956">
        <f t="shared" si="0"/>
        <v>356</v>
      </c>
      <c r="T13" s="1966">
        <v>188</v>
      </c>
      <c r="U13" s="1967">
        <v>178</v>
      </c>
      <c r="V13" s="1959">
        <f t="shared" si="1"/>
        <v>366</v>
      </c>
      <c r="W13" s="1775">
        <v>198</v>
      </c>
      <c r="X13" s="1872">
        <v>160</v>
      </c>
      <c r="Y13" s="1854">
        <v>358</v>
      </c>
      <c r="Z13" s="1957">
        <v>223</v>
      </c>
      <c r="AA13" s="1958">
        <v>165</v>
      </c>
      <c r="AB13" s="1960">
        <v>388</v>
      </c>
      <c r="AC13" s="1961">
        <v>204</v>
      </c>
      <c r="AD13" s="1955">
        <v>210</v>
      </c>
      <c r="AE13" s="1962">
        <v>414</v>
      </c>
      <c r="AF13" s="1963">
        <v>186</v>
      </c>
      <c r="AG13" s="1958">
        <v>193</v>
      </c>
      <c r="AH13" s="1958">
        <v>379</v>
      </c>
      <c r="AJ13" s="14"/>
    </row>
    <row r="14" spans="1:36">
      <c r="A14" s="135" t="s">
        <v>304</v>
      </c>
      <c r="B14" s="1773">
        <v>106</v>
      </c>
      <c r="C14" s="1871">
        <v>13</v>
      </c>
      <c r="D14" s="1857">
        <v>119</v>
      </c>
      <c r="E14" s="1775">
        <v>120</v>
      </c>
      <c r="F14" s="1872">
        <v>15</v>
      </c>
      <c r="G14" s="1854">
        <v>135</v>
      </c>
      <c r="H14" s="1773">
        <v>134</v>
      </c>
      <c r="I14" s="1871">
        <v>14</v>
      </c>
      <c r="J14" s="1857">
        <v>148</v>
      </c>
      <c r="K14" s="1775">
        <v>125</v>
      </c>
      <c r="L14" s="1872">
        <v>12</v>
      </c>
      <c r="M14" s="1854">
        <v>137</v>
      </c>
      <c r="N14" s="1773">
        <v>128</v>
      </c>
      <c r="O14" s="1871">
        <v>9</v>
      </c>
      <c r="P14" s="1857">
        <v>137</v>
      </c>
      <c r="Q14" s="1964">
        <v>192</v>
      </c>
      <c r="R14" s="1965">
        <v>10</v>
      </c>
      <c r="S14" s="1956">
        <f t="shared" si="0"/>
        <v>202</v>
      </c>
      <c r="T14" s="1966">
        <v>192</v>
      </c>
      <c r="U14" s="1967">
        <v>10</v>
      </c>
      <c r="V14" s="1959">
        <f t="shared" si="1"/>
        <v>202</v>
      </c>
      <c r="W14" s="1775">
        <v>187</v>
      </c>
      <c r="X14" s="1872">
        <v>7</v>
      </c>
      <c r="Y14" s="1854">
        <v>194</v>
      </c>
      <c r="Z14" s="1957">
        <v>186</v>
      </c>
      <c r="AA14" s="1958">
        <v>9</v>
      </c>
      <c r="AB14" s="1960">
        <v>195</v>
      </c>
      <c r="AC14" s="1961">
        <v>181</v>
      </c>
      <c r="AD14" s="1955">
        <v>6</v>
      </c>
      <c r="AE14" s="1962">
        <v>187</v>
      </c>
      <c r="AF14" s="1963">
        <v>185</v>
      </c>
      <c r="AG14" s="1958">
        <v>10</v>
      </c>
      <c r="AH14" s="1958">
        <v>195</v>
      </c>
      <c r="AJ14" s="14"/>
    </row>
    <row r="15" spans="1:36">
      <c r="A15" s="135" t="s">
        <v>305</v>
      </c>
      <c r="B15" s="1773">
        <v>107</v>
      </c>
      <c r="C15" s="1871">
        <v>18</v>
      </c>
      <c r="D15" s="1857">
        <v>125</v>
      </c>
      <c r="E15" s="1775">
        <v>126</v>
      </c>
      <c r="F15" s="1872">
        <v>16</v>
      </c>
      <c r="G15" s="1854">
        <v>142</v>
      </c>
      <c r="H15" s="1773">
        <v>133</v>
      </c>
      <c r="I15" s="1871">
        <v>12</v>
      </c>
      <c r="J15" s="1857">
        <v>145</v>
      </c>
      <c r="K15" s="1775">
        <v>131</v>
      </c>
      <c r="L15" s="1872">
        <v>23</v>
      </c>
      <c r="M15" s="1854">
        <v>154</v>
      </c>
      <c r="N15" s="1773">
        <v>136</v>
      </c>
      <c r="O15" s="1871">
        <v>26</v>
      </c>
      <c r="P15" s="1857">
        <v>162</v>
      </c>
      <c r="Q15" s="1964">
        <v>130</v>
      </c>
      <c r="R15" s="1965">
        <v>24</v>
      </c>
      <c r="S15" s="1956">
        <f t="shared" si="0"/>
        <v>154</v>
      </c>
      <c r="T15" s="1966">
        <v>116</v>
      </c>
      <c r="U15" s="1967">
        <v>16</v>
      </c>
      <c r="V15" s="1959">
        <f t="shared" si="1"/>
        <v>132</v>
      </c>
      <c r="W15" s="1775">
        <v>125</v>
      </c>
      <c r="X15" s="1872">
        <v>26</v>
      </c>
      <c r="Y15" s="1854">
        <v>151</v>
      </c>
      <c r="Z15" s="1957">
        <v>111</v>
      </c>
      <c r="AA15" s="1958">
        <v>27</v>
      </c>
      <c r="AB15" s="1960">
        <v>138</v>
      </c>
      <c r="AC15" s="1961">
        <v>122</v>
      </c>
      <c r="AD15" s="1955">
        <v>22</v>
      </c>
      <c r="AE15" s="1962">
        <v>144</v>
      </c>
      <c r="AF15" s="1963">
        <v>141</v>
      </c>
      <c r="AG15" s="1958">
        <v>25</v>
      </c>
      <c r="AH15" s="1958">
        <v>166</v>
      </c>
      <c r="AJ15" s="14"/>
    </row>
    <row r="16" spans="1:36">
      <c r="A16" s="135" t="s">
        <v>306</v>
      </c>
      <c r="B16" s="1773"/>
      <c r="C16" s="1871">
        <v>62</v>
      </c>
      <c r="D16" s="1857">
        <v>62</v>
      </c>
      <c r="E16" s="1775"/>
      <c r="F16" s="1872">
        <v>58</v>
      </c>
      <c r="G16" s="1854">
        <v>58</v>
      </c>
      <c r="H16" s="1773"/>
      <c r="I16" s="1871">
        <v>62</v>
      </c>
      <c r="J16" s="1857">
        <v>62</v>
      </c>
      <c r="K16" s="1775"/>
      <c r="L16" s="1872">
        <v>59</v>
      </c>
      <c r="M16" s="1854">
        <v>59</v>
      </c>
      <c r="N16" s="1773"/>
      <c r="O16" s="1871">
        <v>56</v>
      </c>
      <c r="P16" s="1857">
        <v>56</v>
      </c>
      <c r="Q16" s="1964"/>
      <c r="R16" s="1965">
        <v>59</v>
      </c>
      <c r="S16" s="1956">
        <f t="shared" si="0"/>
        <v>59</v>
      </c>
      <c r="T16" s="1966"/>
      <c r="U16" s="1967">
        <v>58</v>
      </c>
      <c r="V16" s="1959">
        <f t="shared" si="1"/>
        <v>58</v>
      </c>
      <c r="W16" s="1775">
        <v>0</v>
      </c>
      <c r="X16" s="1872">
        <v>54</v>
      </c>
      <c r="Y16" s="1854">
        <v>54</v>
      </c>
      <c r="Z16" s="1957">
        <v>0</v>
      </c>
      <c r="AA16" s="1958">
        <v>55</v>
      </c>
      <c r="AB16" s="1960">
        <v>55</v>
      </c>
      <c r="AC16" s="1961">
        <v>0</v>
      </c>
      <c r="AD16" s="1955">
        <v>57</v>
      </c>
      <c r="AE16" s="1962">
        <v>57</v>
      </c>
      <c r="AF16" s="1963">
        <v>0</v>
      </c>
      <c r="AG16" s="1958">
        <v>55</v>
      </c>
      <c r="AH16" s="1958">
        <v>55</v>
      </c>
      <c r="AJ16" s="14"/>
    </row>
    <row r="17" spans="1:36" ht="14.5">
      <c r="A17" s="135" t="s">
        <v>1616</v>
      </c>
      <c r="B17" s="1773">
        <v>3</v>
      </c>
      <c r="C17" s="1871">
        <v>36</v>
      </c>
      <c r="D17" s="1857">
        <v>39</v>
      </c>
      <c r="E17" s="1775"/>
      <c r="F17" s="1872">
        <v>36</v>
      </c>
      <c r="G17" s="1854">
        <v>36</v>
      </c>
      <c r="H17" s="1773"/>
      <c r="I17" s="1871">
        <v>41</v>
      </c>
      <c r="J17" s="1857">
        <v>41</v>
      </c>
      <c r="K17" s="1775">
        <v>1</v>
      </c>
      <c r="L17" s="1872">
        <v>51</v>
      </c>
      <c r="M17" s="1854">
        <v>52</v>
      </c>
      <c r="N17" s="1773">
        <v>10</v>
      </c>
      <c r="O17" s="1871">
        <v>44</v>
      </c>
      <c r="P17" s="1857">
        <v>54</v>
      </c>
      <c r="Q17" s="1964">
        <v>20</v>
      </c>
      <c r="R17" s="1965">
        <v>53</v>
      </c>
      <c r="S17" s="1956">
        <f t="shared" si="0"/>
        <v>73</v>
      </c>
      <c r="T17" s="1966">
        <v>18</v>
      </c>
      <c r="U17" s="1967">
        <v>59</v>
      </c>
      <c r="V17" s="1959">
        <f t="shared" si="1"/>
        <v>77</v>
      </c>
      <c r="W17" s="1775">
        <v>17</v>
      </c>
      <c r="X17" s="1872">
        <v>62</v>
      </c>
      <c r="Y17" s="1854">
        <v>79</v>
      </c>
      <c r="Z17" s="1957">
        <v>0</v>
      </c>
      <c r="AA17" s="1958">
        <v>52</v>
      </c>
      <c r="AB17" s="1960">
        <v>52</v>
      </c>
      <c r="AC17" s="1961">
        <v>0</v>
      </c>
      <c r="AD17" s="1955">
        <v>47</v>
      </c>
      <c r="AE17" s="1962">
        <v>47</v>
      </c>
      <c r="AF17" s="1963">
        <v>0</v>
      </c>
      <c r="AG17" s="1958">
        <v>49</v>
      </c>
      <c r="AH17" s="1958">
        <v>49</v>
      </c>
      <c r="AJ17" s="14"/>
    </row>
    <row r="18" spans="1:36">
      <c r="A18" s="135" t="s">
        <v>307</v>
      </c>
      <c r="B18" s="1773">
        <v>63</v>
      </c>
      <c r="C18" s="1871">
        <v>43</v>
      </c>
      <c r="D18" s="1857">
        <v>106</v>
      </c>
      <c r="E18" s="1775">
        <v>58</v>
      </c>
      <c r="F18" s="1872">
        <v>42</v>
      </c>
      <c r="G18" s="1854">
        <v>100</v>
      </c>
      <c r="H18" s="1773">
        <v>71</v>
      </c>
      <c r="I18" s="1871">
        <v>47</v>
      </c>
      <c r="J18" s="1857">
        <v>118</v>
      </c>
      <c r="K18" s="1775">
        <v>70</v>
      </c>
      <c r="L18" s="1872">
        <v>45</v>
      </c>
      <c r="M18" s="1854">
        <v>115</v>
      </c>
      <c r="N18" s="1773">
        <v>66</v>
      </c>
      <c r="O18" s="1871">
        <v>44</v>
      </c>
      <c r="P18" s="1857">
        <v>110</v>
      </c>
      <c r="Q18" s="1964">
        <v>72</v>
      </c>
      <c r="R18" s="1965">
        <v>40</v>
      </c>
      <c r="S18" s="1956">
        <f t="shared" si="0"/>
        <v>112</v>
      </c>
      <c r="T18" s="1966">
        <v>72</v>
      </c>
      <c r="U18" s="1967">
        <v>33</v>
      </c>
      <c r="V18" s="1959">
        <f t="shared" si="1"/>
        <v>105</v>
      </c>
      <c r="W18" s="1775">
        <v>57</v>
      </c>
      <c r="X18" s="1872">
        <v>28</v>
      </c>
      <c r="Y18" s="1854">
        <v>85</v>
      </c>
      <c r="Z18" s="1957">
        <v>61</v>
      </c>
      <c r="AA18" s="1958">
        <v>25</v>
      </c>
      <c r="AB18" s="1960">
        <v>86</v>
      </c>
      <c r="AC18" s="1961">
        <v>68</v>
      </c>
      <c r="AD18" s="1955">
        <v>19</v>
      </c>
      <c r="AE18" s="1962">
        <v>87</v>
      </c>
      <c r="AF18" s="1963">
        <v>74</v>
      </c>
      <c r="AG18" s="1958">
        <v>14</v>
      </c>
      <c r="AH18" s="1958">
        <v>88</v>
      </c>
      <c r="AJ18" s="14"/>
    </row>
    <row r="19" spans="1:36" ht="14.5">
      <c r="A19" s="135" t="s">
        <v>1617</v>
      </c>
      <c r="B19" s="1773">
        <v>18</v>
      </c>
      <c r="C19" s="1871">
        <v>48</v>
      </c>
      <c r="D19" s="1857">
        <v>66</v>
      </c>
      <c r="E19" s="1775">
        <v>25</v>
      </c>
      <c r="F19" s="1872">
        <v>63</v>
      </c>
      <c r="G19" s="1854">
        <v>88</v>
      </c>
      <c r="H19" s="1773">
        <v>31</v>
      </c>
      <c r="I19" s="1871">
        <v>51</v>
      </c>
      <c r="J19" s="1857">
        <v>82</v>
      </c>
      <c r="K19" s="1775">
        <v>30</v>
      </c>
      <c r="L19" s="1872">
        <v>60</v>
      </c>
      <c r="M19" s="1854">
        <v>90</v>
      </c>
      <c r="N19" s="1773">
        <v>47</v>
      </c>
      <c r="O19" s="1871">
        <v>72</v>
      </c>
      <c r="P19" s="1857">
        <v>119</v>
      </c>
      <c r="Q19" s="1964">
        <v>48</v>
      </c>
      <c r="R19" s="1965">
        <v>67</v>
      </c>
      <c r="S19" s="1956">
        <f t="shared" si="0"/>
        <v>115</v>
      </c>
      <c r="T19" s="1966">
        <v>32</v>
      </c>
      <c r="U19" s="1967">
        <v>67</v>
      </c>
      <c r="V19" s="1959">
        <f t="shared" si="1"/>
        <v>99</v>
      </c>
      <c r="W19" s="1775">
        <v>23</v>
      </c>
      <c r="X19" s="1872">
        <v>57</v>
      </c>
      <c r="Y19" s="1854">
        <v>80</v>
      </c>
      <c r="Z19" s="1957">
        <v>54</v>
      </c>
      <c r="AA19" s="1958">
        <v>64</v>
      </c>
      <c r="AB19" s="1960">
        <v>118</v>
      </c>
      <c r="AC19" s="1961">
        <v>59</v>
      </c>
      <c r="AD19" s="1955">
        <v>69</v>
      </c>
      <c r="AE19" s="1962">
        <v>128</v>
      </c>
      <c r="AF19" s="1963">
        <v>55</v>
      </c>
      <c r="AG19" s="1958">
        <v>79</v>
      </c>
      <c r="AH19" s="1958">
        <v>134</v>
      </c>
      <c r="AJ19" s="14"/>
    </row>
    <row r="20" spans="1:36">
      <c r="A20" s="135" t="s">
        <v>752</v>
      </c>
      <c r="B20" s="1773"/>
      <c r="C20" s="1871"/>
      <c r="D20" s="1857"/>
      <c r="E20" s="1775"/>
      <c r="F20" s="1872"/>
      <c r="G20" s="1854"/>
      <c r="H20" s="1773"/>
      <c r="I20" s="1871"/>
      <c r="J20" s="1857"/>
      <c r="K20" s="1775"/>
      <c r="L20" s="1872"/>
      <c r="M20" s="1854"/>
      <c r="N20" s="1773"/>
      <c r="O20" s="1871"/>
      <c r="P20" s="1857"/>
      <c r="Q20" s="1964">
        <v>126</v>
      </c>
      <c r="R20" s="1965">
        <v>0</v>
      </c>
      <c r="S20" s="1956">
        <f t="shared" si="0"/>
        <v>126</v>
      </c>
      <c r="T20" s="1966">
        <v>301</v>
      </c>
      <c r="U20" s="1967"/>
      <c r="V20" s="1959">
        <f t="shared" si="1"/>
        <v>301</v>
      </c>
      <c r="W20" s="1775">
        <v>302</v>
      </c>
      <c r="X20" s="1872">
        <v>0</v>
      </c>
      <c r="Y20" s="1854">
        <v>302</v>
      </c>
      <c r="Z20" s="1957">
        <v>289</v>
      </c>
      <c r="AA20" s="1958">
        <v>0</v>
      </c>
      <c r="AB20" s="1960">
        <v>289</v>
      </c>
      <c r="AC20" s="1961">
        <v>300</v>
      </c>
      <c r="AD20" s="1955">
        <v>0</v>
      </c>
      <c r="AE20" s="1962">
        <v>300</v>
      </c>
      <c r="AF20" s="1963">
        <v>311</v>
      </c>
      <c r="AG20" s="1958">
        <v>0</v>
      </c>
      <c r="AH20" s="1958">
        <v>311</v>
      </c>
      <c r="AJ20" s="14"/>
    </row>
    <row r="21" spans="1:36">
      <c r="A21" s="135" t="s">
        <v>308</v>
      </c>
      <c r="B21" s="1773">
        <v>7</v>
      </c>
      <c r="C21" s="1871">
        <v>98</v>
      </c>
      <c r="D21" s="1857">
        <v>105</v>
      </c>
      <c r="E21" s="1775">
        <v>9</v>
      </c>
      <c r="F21" s="1872">
        <v>64</v>
      </c>
      <c r="G21" s="1854">
        <v>73</v>
      </c>
      <c r="H21" s="1773">
        <v>7</v>
      </c>
      <c r="I21" s="1871">
        <v>67</v>
      </c>
      <c r="J21" s="1857">
        <v>74</v>
      </c>
      <c r="K21" s="1775">
        <v>9</v>
      </c>
      <c r="L21" s="1872">
        <v>62</v>
      </c>
      <c r="M21" s="1854">
        <v>71</v>
      </c>
      <c r="N21" s="1773">
        <v>9</v>
      </c>
      <c r="O21" s="1871">
        <v>57</v>
      </c>
      <c r="P21" s="1857">
        <v>66</v>
      </c>
      <c r="Q21" s="1964">
        <v>8</v>
      </c>
      <c r="R21" s="1965">
        <v>63</v>
      </c>
      <c r="S21" s="1956">
        <f t="shared" si="0"/>
        <v>71</v>
      </c>
      <c r="T21" s="1966">
        <v>7</v>
      </c>
      <c r="U21" s="1967">
        <v>55</v>
      </c>
      <c r="V21" s="1959">
        <f t="shared" si="1"/>
        <v>62</v>
      </c>
      <c r="W21" s="1775">
        <v>4</v>
      </c>
      <c r="X21" s="1872">
        <v>48</v>
      </c>
      <c r="Y21" s="1854">
        <v>52</v>
      </c>
      <c r="Z21" s="1957">
        <v>9</v>
      </c>
      <c r="AA21" s="1958">
        <v>67</v>
      </c>
      <c r="AB21" s="1960">
        <v>76</v>
      </c>
      <c r="AC21" s="1961">
        <v>15</v>
      </c>
      <c r="AD21" s="1955">
        <v>48</v>
      </c>
      <c r="AE21" s="1962">
        <v>63</v>
      </c>
      <c r="AF21" s="1963">
        <v>22</v>
      </c>
      <c r="AG21" s="1958">
        <v>51</v>
      </c>
      <c r="AH21" s="1958">
        <v>73</v>
      </c>
      <c r="AJ21" s="14"/>
    </row>
    <row r="22" spans="1:36" ht="15" thickBot="1">
      <c r="A22" s="135" t="s">
        <v>1618</v>
      </c>
      <c r="B22" s="1933"/>
      <c r="C22" s="1970"/>
      <c r="D22" s="1971">
        <v>6</v>
      </c>
      <c r="E22" s="1936"/>
      <c r="F22" s="1972"/>
      <c r="G22" s="1973">
        <v>17</v>
      </c>
      <c r="H22" s="1933"/>
      <c r="I22" s="1970"/>
      <c r="J22" s="1971">
        <v>20</v>
      </c>
      <c r="K22" s="1936"/>
      <c r="L22" s="1972"/>
      <c r="M22" s="1973">
        <v>27</v>
      </c>
      <c r="N22" s="1933"/>
      <c r="O22" s="1970"/>
      <c r="P22" s="1971">
        <v>29</v>
      </c>
      <c r="Q22" s="1974"/>
      <c r="R22" s="1975"/>
      <c r="S22" s="1976">
        <v>27</v>
      </c>
      <c r="T22" s="1977"/>
      <c r="U22" s="1978"/>
      <c r="V22" s="1979">
        <v>25</v>
      </c>
      <c r="W22" s="1936">
        <v>0</v>
      </c>
      <c r="X22" s="1972">
        <v>0</v>
      </c>
      <c r="Y22" s="1973">
        <v>8</v>
      </c>
      <c r="Z22" s="1980">
        <v>0</v>
      </c>
      <c r="AA22" s="1981">
        <v>0</v>
      </c>
      <c r="AB22" s="1982">
        <v>24</v>
      </c>
      <c r="AC22" s="1983"/>
      <c r="AD22" s="1984"/>
      <c r="AE22" s="1985">
        <v>22</v>
      </c>
      <c r="AF22" s="1986"/>
      <c r="AG22" s="1987"/>
      <c r="AH22" s="1981">
        <v>16</v>
      </c>
      <c r="AJ22" s="14"/>
    </row>
    <row r="23" spans="1:36">
      <c r="A23" s="474" t="s">
        <v>45</v>
      </c>
      <c r="B23" s="1988">
        <v>2089</v>
      </c>
      <c r="C23" s="1988">
        <v>771</v>
      </c>
      <c r="D23" s="1989">
        <v>2866</v>
      </c>
      <c r="E23" s="1990">
        <v>2253</v>
      </c>
      <c r="F23" s="1991">
        <v>734</v>
      </c>
      <c r="G23" s="1992">
        <v>3004</v>
      </c>
      <c r="H23" s="1993">
        <v>2308</v>
      </c>
      <c r="I23" s="1988">
        <v>721</v>
      </c>
      <c r="J23" s="1989">
        <v>3049</v>
      </c>
      <c r="K23" s="1774">
        <v>2226</v>
      </c>
      <c r="L23" s="1991">
        <v>726</v>
      </c>
      <c r="M23" s="1992">
        <v>2979</v>
      </c>
      <c r="N23" s="1850">
        <v>2154</v>
      </c>
      <c r="O23" s="1988">
        <v>712</v>
      </c>
      <c r="P23" s="1989">
        <v>2895</v>
      </c>
      <c r="Q23" s="1994">
        <v>2046</v>
      </c>
      <c r="R23" s="1995">
        <v>723</v>
      </c>
      <c r="S23" s="1996">
        <f>SUM(S6:S22)</f>
        <v>2796</v>
      </c>
      <c r="T23" s="1997">
        <v>1928</v>
      </c>
      <c r="U23" s="1998">
        <v>698</v>
      </c>
      <c r="V23" s="1999">
        <f>SUM(V6:V22)</f>
        <v>2651</v>
      </c>
      <c r="W23" s="1774">
        <v>1909</v>
      </c>
      <c r="X23" s="1870">
        <v>675</v>
      </c>
      <c r="Y23" s="1953">
        <v>2592</v>
      </c>
      <c r="Z23" s="1997">
        <v>1921</v>
      </c>
      <c r="AA23" s="2000">
        <v>681</v>
      </c>
      <c r="AB23" s="2001">
        <v>2626</v>
      </c>
      <c r="AC23" s="2002">
        <v>1963</v>
      </c>
      <c r="AD23" s="2003">
        <v>711</v>
      </c>
      <c r="AE23" s="2004">
        <v>2696</v>
      </c>
      <c r="AF23" s="2005">
        <v>2118</v>
      </c>
      <c r="AG23" s="2000">
        <v>740</v>
      </c>
      <c r="AH23" s="2000">
        <v>2874</v>
      </c>
      <c r="AJ23" s="14"/>
    </row>
    <row r="24" spans="1:36" ht="13">
      <c r="A24" s="4310" t="s">
        <v>1985</v>
      </c>
      <c r="B24" s="4311"/>
      <c r="C24" s="4311"/>
      <c r="D24" s="4311"/>
      <c r="E24" s="4311"/>
      <c r="F24" s="4311"/>
      <c r="G24" s="4311"/>
      <c r="H24" s="4311"/>
      <c r="I24" s="4311"/>
      <c r="J24" s="4311"/>
      <c r="K24" s="4311"/>
      <c r="L24" s="4311"/>
      <c r="M24" s="4311"/>
      <c r="N24" s="4311"/>
      <c r="O24" s="4311"/>
      <c r="P24" s="4311"/>
      <c r="Q24" s="4311"/>
      <c r="R24" s="4311"/>
      <c r="S24" s="4311"/>
      <c r="T24" s="4311"/>
      <c r="U24" s="4311"/>
      <c r="V24" s="4311"/>
      <c r="W24" s="4311"/>
      <c r="X24" s="4311"/>
      <c r="Y24" s="4311"/>
      <c r="Z24" s="4311"/>
      <c r="AA24" s="4311"/>
      <c r="AB24" s="4311"/>
      <c r="AC24" s="4311"/>
      <c r="AD24" s="4311"/>
      <c r="AE24" s="4311"/>
      <c r="AF24" s="4311"/>
      <c r="AG24" s="4311"/>
      <c r="AH24" s="4312"/>
    </row>
    <row r="25" spans="1:36" ht="13">
      <c r="A25" s="4301" t="s">
        <v>1986</v>
      </c>
      <c r="B25" s="4302"/>
      <c r="C25" s="4302"/>
      <c r="D25" s="4302"/>
      <c r="E25" s="4302"/>
      <c r="F25" s="4302"/>
      <c r="G25" s="4302"/>
      <c r="H25" s="4302"/>
      <c r="I25" s="4302"/>
      <c r="J25" s="4302"/>
      <c r="K25" s="4302"/>
      <c r="L25" s="4302"/>
      <c r="M25" s="4302"/>
      <c r="N25" s="4302"/>
      <c r="O25" s="4302"/>
      <c r="P25" s="4302"/>
      <c r="Q25" s="4302"/>
      <c r="R25" s="4302"/>
      <c r="S25" s="4302"/>
      <c r="T25" s="4302"/>
      <c r="U25" s="4302"/>
      <c r="V25" s="4302"/>
      <c r="W25" s="4302"/>
      <c r="X25" s="4302"/>
      <c r="Y25" s="4302"/>
      <c r="Z25" s="4302"/>
      <c r="AA25" s="4302"/>
      <c r="AB25" s="4302"/>
      <c r="AC25" s="4302"/>
      <c r="AD25" s="4302"/>
      <c r="AE25" s="4302"/>
      <c r="AF25" s="4302"/>
      <c r="AG25" s="4302"/>
      <c r="AH25" s="4303"/>
    </row>
    <row r="26" spans="1:36" ht="13">
      <c r="A26" s="4301" t="s">
        <v>1987</v>
      </c>
      <c r="B26" s="4302"/>
      <c r="C26" s="4302"/>
      <c r="D26" s="4302"/>
      <c r="E26" s="4302"/>
      <c r="F26" s="4302"/>
      <c r="G26" s="4302"/>
      <c r="H26" s="4302"/>
      <c r="I26" s="4302"/>
      <c r="J26" s="4302"/>
      <c r="K26" s="4302"/>
      <c r="L26" s="4302"/>
      <c r="M26" s="4302"/>
      <c r="N26" s="4302"/>
      <c r="O26" s="4302"/>
      <c r="P26" s="4302"/>
      <c r="Q26" s="4302"/>
      <c r="R26" s="4302"/>
      <c r="S26" s="4302"/>
      <c r="T26" s="4302"/>
      <c r="U26" s="4302"/>
      <c r="V26" s="4302"/>
      <c r="W26" s="4302"/>
      <c r="X26" s="4302"/>
      <c r="Y26" s="4302"/>
      <c r="Z26" s="4302"/>
      <c r="AA26" s="4302"/>
      <c r="AB26" s="4302"/>
      <c r="AC26" s="4302"/>
      <c r="AD26" s="4302"/>
      <c r="AE26" s="4302"/>
      <c r="AF26" s="4302"/>
      <c r="AG26" s="4302"/>
      <c r="AH26" s="4303"/>
    </row>
    <row r="27" spans="1:36" ht="13">
      <c r="A27" s="4304" t="s">
        <v>1988</v>
      </c>
      <c r="B27" s="4305"/>
      <c r="C27" s="4305"/>
      <c r="D27" s="4305"/>
      <c r="E27" s="4305"/>
      <c r="F27" s="4305"/>
      <c r="G27" s="4305"/>
      <c r="H27" s="4305"/>
      <c r="I27" s="4305"/>
      <c r="J27" s="4305"/>
      <c r="K27" s="4305"/>
      <c r="L27" s="4305"/>
      <c r="M27" s="4305"/>
      <c r="N27" s="4305"/>
      <c r="O27" s="4305"/>
      <c r="P27" s="4305"/>
      <c r="Q27" s="4305"/>
      <c r="R27" s="4305"/>
      <c r="S27" s="4305"/>
      <c r="T27" s="4305"/>
      <c r="U27" s="4305"/>
      <c r="V27" s="4305"/>
      <c r="W27" s="4305"/>
      <c r="X27" s="4305"/>
      <c r="Y27" s="4305"/>
      <c r="Z27" s="4305"/>
      <c r="AA27" s="4305"/>
      <c r="AB27" s="4305"/>
      <c r="AC27" s="4305"/>
      <c r="AD27" s="4305"/>
      <c r="AE27" s="4305"/>
      <c r="AF27" s="4305"/>
      <c r="AG27" s="4305"/>
      <c r="AH27" s="4306"/>
    </row>
    <row r="28" spans="1:36">
      <c r="A28" s="16"/>
    </row>
    <row r="29" spans="1:36">
      <c r="A29" s="16"/>
    </row>
    <row r="30" spans="1:36" ht="14.15" customHeight="1">
      <c r="A30" s="4307" t="s">
        <v>290</v>
      </c>
      <c r="B30" s="4290" t="s">
        <v>309</v>
      </c>
      <c r="C30" s="4291"/>
      <c r="D30" s="4291"/>
      <c r="E30" s="4291"/>
      <c r="F30" s="4291"/>
      <c r="G30" s="4291"/>
      <c r="H30" s="4291"/>
      <c r="I30" s="4291"/>
      <c r="J30" s="4291"/>
      <c r="K30" s="4291"/>
      <c r="L30" s="4291"/>
      <c r="M30" s="4291"/>
      <c r="N30" s="4291"/>
      <c r="O30" s="4291"/>
      <c r="P30" s="4291"/>
      <c r="Q30" s="4291"/>
      <c r="R30" s="4291"/>
      <c r="S30" s="4291"/>
      <c r="T30" s="4291"/>
      <c r="U30" s="4291"/>
      <c r="V30" s="4291"/>
      <c r="W30" s="4291"/>
      <c r="X30" s="4291"/>
      <c r="Y30" s="4291"/>
      <c r="Z30" s="4291"/>
      <c r="AA30" s="4291"/>
      <c r="AB30" s="4291"/>
      <c r="AC30" s="4291"/>
      <c r="AD30" s="4291"/>
      <c r="AE30" s="4291"/>
      <c r="AF30" s="4291"/>
      <c r="AG30" s="4291"/>
      <c r="AH30" s="4291"/>
      <c r="AJ30" s="495"/>
    </row>
    <row r="31" spans="1:36" ht="17.5">
      <c r="A31" s="4308"/>
      <c r="B31" s="4288" t="s">
        <v>311</v>
      </c>
      <c r="C31" s="3952"/>
      <c r="D31" s="4289"/>
      <c r="E31" s="4288" t="s">
        <v>312</v>
      </c>
      <c r="F31" s="3952"/>
      <c r="G31" s="3952"/>
      <c r="H31" s="4288" t="s">
        <v>313</v>
      </c>
      <c r="I31" s="3952"/>
      <c r="J31" s="3952"/>
      <c r="K31" s="4288" t="s">
        <v>314</v>
      </c>
      <c r="L31" s="3952"/>
      <c r="M31" s="3952"/>
      <c r="N31" s="4159" t="s">
        <v>315</v>
      </c>
      <c r="O31" s="4260"/>
      <c r="P31" s="4260"/>
      <c r="Q31" s="4159" t="s">
        <v>750</v>
      </c>
      <c r="R31" s="4260"/>
      <c r="S31" s="4092"/>
      <c r="T31" s="4159" t="s">
        <v>751</v>
      </c>
      <c r="U31" s="4260"/>
      <c r="V31" s="4092"/>
      <c r="W31" s="4159" t="s">
        <v>904</v>
      </c>
      <c r="X31" s="4260"/>
      <c r="Y31" s="4092"/>
      <c r="Z31" s="4159" t="s">
        <v>905</v>
      </c>
      <c r="AA31" s="4260"/>
      <c r="AB31" s="4160"/>
      <c r="AC31" s="4159" t="s">
        <v>1711</v>
      </c>
      <c r="AD31" s="4260"/>
      <c r="AE31" s="4092"/>
      <c r="AF31" s="4159" t="s">
        <v>1712</v>
      </c>
      <c r="AG31" s="4260"/>
      <c r="AH31" s="4160"/>
      <c r="AJ31" s="495"/>
    </row>
    <row r="32" spans="1:36" s="239" customFormat="1" ht="27.5">
      <c r="A32" s="4309"/>
      <c r="B32" s="127" t="s">
        <v>1714</v>
      </c>
      <c r="C32" s="193" t="s">
        <v>906</v>
      </c>
      <c r="D32" s="128" t="s">
        <v>9</v>
      </c>
      <c r="E32" s="127" t="s">
        <v>1714</v>
      </c>
      <c r="F32" s="193" t="s">
        <v>906</v>
      </c>
      <c r="G32" s="193" t="s">
        <v>9</v>
      </c>
      <c r="H32" s="127" t="s">
        <v>1714</v>
      </c>
      <c r="I32" s="193" t="s">
        <v>906</v>
      </c>
      <c r="J32" s="193" t="s">
        <v>9</v>
      </c>
      <c r="K32" s="127" t="s">
        <v>1714</v>
      </c>
      <c r="L32" s="193" t="s">
        <v>906</v>
      </c>
      <c r="M32" s="193" t="s">
        <v>9</v>
      </c>
      <c r="N32" s="127" t="s">
        <v>1714</v>
      </c>
      <c r="O32" s="193" t="s">
        <v>906</v>
      </c>
      <c r="P32" s="193" t="s">
        <v>9</v>
      </c>
      <c r="Q32" s="127" t="s">
        <v>1714</v>
      </c>
      <c r="R32" s="193" t="s">
        <v>906</v>
      </c>
      <c r="S32" s="128" t="s">
        <v>9</v>
      </c>
      <c r="T32" s="127" t="s">
        <v>1715</v>
      </c>
      <c r="U32" s="193" t="s">
        <v>906</v>
      </c>
      <c r="V32" s="128" t="s">
        <v>9</v>
      </c>
      <c r="W32" s="127" t="s">
        <v>1714</v>
      </c>
      <c r="X32" s="193" t="s">
        <v>906</v>
      </c>
      <c r="Y32" s="128" t="s">
        <v>9</v>
      </c>
      <c r="Z32" s="127" t="s">
        <v>1714</v>
      </c>
      <c r="AA32" s="193" t="s">
        <v>906</v>
      </c>
      <c r="AB32" s="129" t="s">
        <v>9</v>
      </c>
      <c r="AC32" s="127" t="s">
        <v>1714</v>
      </c>
      <c r="AD32" s="193" t="s">
        <v>906</v>
      </c>
      <c r="AE32" s="128" t="s">
        <v>9</v>
      </c>
      <c r="AF32" s="127" t="s">
        <v>1714</v>
      </c>
      <c r="AG32" s="193" t="s">
        <v>906</v>
      </c>
      <c r="AH32" s="129" t="s">
        <v>9</v>
      </c>
      <c r="AJ32" s="507"/>
    </row>
    <row r="33" spans="1:36">
      <c r="A33" s="132" t="s">
        <v>296</v>
      </c>
      <c r="B33" s="1773">
        <v>9504</v>
      </c>
      <c r="C33" s="1868">
        <v>1886</v>
      </c>
      <c r="D33" s="1851">
        <v>11390</v>
      </c>
      <c r="E33" s="1775">
        <v>9639</v>
      </c>
      <c r="F33" s="1870">
        <v>1900</v>
      </c>
      <c r="G33" s="1953">
        <v>11539</v>
      </c>
      <c r="H33" s="1773">
        <v>9150</v>
      </c>
      <c r="I33" s="1868">
        <v>1784</v>
      </c>
      <c r="J33" s="1851">
        <v>10934</v>
      </c>
      <c r="K33" s="1775">
        <v>8669</v>
      </c>
      <c r="L33" s="1870">
        <v>1690</v>
      </c>
      <c r="M33" s="1953">
        <v>10359</v>
      </c>
      <c r="N33" s="1773">
        <v>8101</v>
      </c>
      <c r="O33" s="1868">
        <v>1654</v>
      </c>
      <c r="P33" s="1851">
        <v>9755</v>
      </c>
      <c r="Q33" s="2006">
        <v>6422</v>
      </c>
      <c r="R33" s="1867">
        <v>1581</v>
      </c>
      <c r="S33" s="2007">
        <f>Q33+R33</f>
        <v>8003</v>
      </c>
      <c r="T33" s="2008">
        <v>5044</v>
      </c>
      <c r="U33" s="1969">
        <v>1499</v>
      </c>
      <c r="V33" s="2009">
        <f>T33+U33</f>
        <v>6543</v>
      </c>
      <c r="W33" s="1775">
        <v>4926</v>
      </c>
      <c r="X33" s="1872">
        <v>1455</v>
      </c>
      <c r="Y33" s="1854">
        <v>6381</v>
      </c>
      <c r="Z33" s="1957">
        <v>5186</v>
      </c>
      <c r="AA33" s="1958">
        <v>1434</v>
      </c>
      <c r="AB33" s="1960">
        <v>6620</v>
      </c>
      <c r="AC33" s="1961">
        <v>5145</v>
      </c>
      <c r="AD33" s="1955">
        <v>1401</v>
      </c>
      <c r="AE33" s="1962">
        <v>6546</v>
      </c>
      <c r="AF33" s="1963">
        <v>5456</v>
      </c>
      <c r="AG33" s="1958">
        <v>1394</v>
      </c>
      <c r="AH33" s="1958">
        <v>6850</v>
      </c>
      <c r="AJ33" s="14"/>
    </row>
    <row r="34" spans="1:36">
      <c r="A34" s="135" t="s">
        <v>297</v>
      </c>
      <c r="B34" s="1773">
        <v>196</v>
      </c>
      <c r="C34" s="1871">
        <v>48</v>
      </c>
      <c r="D34" s="1857">
        <v>244</v>
      </c>
      <c r="E34" s="1775">
        <v>193</v>
      </c>
      <c r="F34" s="1872">
        <v>53</v>
      </c>
      <c r="G34" s="1854">
        <v>246</v>
      </c>
      <c r="H34" s="1773">
        <v>192</v>
      </c>
      <c r="I34" s="1871">
        <v>58</v>
      </c>
      <c r="J34" s="1857">
        <v>250</v>
      </c>
      <c r="K34" s="1775">
        <v>172</v>
      </c>
      <c r="L34" s="1872">
        <v>56</v>
      </c>
      <c r="M34" s="1854">
        <v>228</v>
      </c>
      <c r="N34" s="1773">
        <v>155</v>
      </c>
      <c r="O34" s="1871">
        <v>47</v>
      </c>
      <c r="P34" s="1857">
        <v>202</v>
      </c>
      <c r="Q34" s="1964">
        <v>152</v>
      </c>
      <c r="R34" s="1965">
        <v>46</v>
      </c>
      <c r="S34" s="2007">
        <f t="shared" ref="S34:S48" si="2">Q34+R34</f>
        <v>198</v>
      </c>
      <c r="T34" s="1966">
        <v>129</v>
      </c>
      <c r="U34" s="1967">
        <v>48</v>
      </c>
      <c r="V34" s="2009">
        <f t="shared" ref="V34:V48" si="3">T34+U34</f>
        <v>177</v>
      </c>
      <c r="W34" s="1775">
        <v>124</v>
      </c>
      <c r="X34" s="1872">
        <v>50</v>
      </c>
      <c r="Y34" s="1854">
        <v>174</v>
      </c>
      <c r="Z34" s="1957">
        <v>132</v>
      </c>
      <c r="AA34" s="1958">
        <v>45</v>
      </c>
      <c r="AB34" s="1960">
        <v>177</v>
      </c>
      <c r="AC34" s="1961">
        <v>144</v>
      </c>
      <c r="AD34" s="1955">
        <v>49</v>
      </c>
      <c r="AE34" s="1962">
        <v>193</v>
      </c>
      <c r="AF34" s="1963">
        <v>166</v>
      </c>
      <c r="AG34" s="1958">
        <v>48</v>
      </c>
      <c r="AH34" s="1958">
        <v>214</v>
      </c>
      <c r="AJ34" s="14"/>
    </row>
    <row r="35" spans="1:36">
      <c r="A35" s="135" t="s">
        <v>298</v>
      </c>
      <c r="B35" s="1773">
        <v>85</v>
      </c>
      <c r="C35" s="1871">
        <v>67</v>
      </c>
      <c r="D35" s="1857">
        <v>152</v>
      </c>
      <c r="E35" s="1775">
        <v>88</v>
      </c>
      <c r="F35" s="1872">
        <v>69</v>
      </c>
      <c r="G35" s="1854">
        <v>157</v>
      </c>
      <c r="H35" s="1773">
        <v>80</v>
      </c>
      <c r="I35" s="1871">
        <v>61</v>
      </c>
      <c r="J35" s="1857">
        <v>141</v>
      </c>
      <c r="K35" s="1775">
        <v>81</v>
      </c>
      <c r="L35" s="1872">
        <v>62</v>
      </c>
      <c r="M35" s="1854">
        <v>143</v>
      </c>
      <c r="N35" s="1773">
        <v>78</v>
      </c>
      <c r="O35" s="1871">
        <v>57</v>
      </c>
      <c r="P35" s="1857">
        <v>135</v>
      </c>
      <c r="Q35" s="1964">
        <v>61</v>
      </c>
      <c r="R35" s="1965">
        <v>49</v>
      </c>
      <c r="S35" s="2007">
        <f t="shared" si="2"/>
        <v>110</v>
      </c>
      <c r="T35" s="1966">
        <v>45</v>
      </c>
      <c r="U35" s="1967">
        <v>41</v>
      </c>
      <c r="V35" s="2009">
        <f t="shared" si="3"/>
        <v>86</v>
      </c>
      <c r="W35" s="1775">
        <v>40</v>
      </c>
      <c r="X35" s="1872">
        <v>37</v>
      </c>
      <c r="Y35" s="1854">
        <v>77</v>
      </c>
      <c r="Z35" s="1957">
        <v>52</v>
      </c>
      <c r="AA35" s="1958">
        <v>42</v>
      </c>
      <c r="AB35" s="1960">
        <v>94</v>
      </c>
      <c r="AC35" s="1961">
        <v>45</v>
      </c>
      <c r="AD35" s="1955">
        <v>41</v>
      </c>
      <c r="AE35" s="1962">
        <v>86</v>
      </c>
      <c r="AF35" s="1963">
        <v>44</v>
      </c>
      <c r="AG35" s="1958">
        <v>44</v>
      </c>
      <c r="AH35" s="1958">
        <v>88</v>
      </c>
      <c r="AJ35" s="14"/>
    </row>
    <row r="36" spans="1:36">
      <c r="A36" s="135" t="s">
        <v>299</v>
      </c>
      <c r="B36" s="1773">
        <v>128</v>
      </c>
      <c r="C36" s="1871">
        <v>185</v>
      </c>
      <c r="D36" s="1857">
        <v>313</v>
      </c>
      <c r="E36" s="1775">
        <v>125</v>
      </c>
      <c r="F36" s="1872">
        <v>184</v>
      </c>
      <c r="G36" s="1854">
        <v>309</v>
      </c>
      <c r="H36" s="1773">
        <v>128</v>
      </c>
      <c r="I36" s="1871">
        <v>171</v>
      </c>
      <c r="J36" s="1857">
        <v>299</v>
      </c>
      <c r="K36" s="1775">
        <v>112</v>
      </c>
      <c r="L36" s="1872">
        <v>166</v>
      </c>
      <c r="M36" s="1854">
        <v>278</v>
      </c>
      <c r="N36" s="1773">
        <v>142</v>
      </c>
      <c r="O36" s="1871">
        <v>163</v>
      </c>
      <c r="P36" s="1857">
        <v>305</v>
      </c>
      <c r="Q36" s="1964">
        <v>132</v>
      </c>
      <c r="R36" s="1965">
        <v>153</v>
      </c>
      <c r="S36" s="2007">
        <f t="shared" si="2"/>
        <v>285</v>
      </c>
      <c r="T36" s="1966">
        <v>118</v>
      </c>
      <c r="U36" s="1967">
        <v>139</v>
      </c>
      <c r="V36" s="2009">
        <f t="shared" si="3"/>
        <v>257</v>
      </c>
      <c r="W36" s="1775">
        <v>119</v>
      </c>
      <c r="X36" s="1872">
        <v>139</v>
      </c>
      <c r="Y36" s="1854">
        <v>258</v>
      </c>
      <c r="Z36" s="1957">
        <v>130</v>
      </c>
      <c r="AA36" s="1958">
        <v>146</v>
      </c>
      <c r="AB36" s="1960">
        <v>276</v>
      </c>
      <c r="AC36" s="1961">
        <v>135</v>
      </c>
      <c r="AD36" s="1955">
        <v>153</v>
      </c>
      <c r="AE36" s="1962">
        <v>288</v>
      </c>
      <c r="AF36" s="1963">
        <v>153</v>
      </c>
      <c r="AG36" s="1958">
        <v>143</v>
      </c>
      <c r="AH36" s="1958">
        <v>296</v>
      </c>
      <c r="AJ36" s="14"/>
    </row>
    <row r="37" spans="1:36">
      <c r="A37" s="135" t="s">
        <v>300</v>
      </c>
      <c r="B37" s="1773">
        <v>218</v>
      </c>
      <c r="C37" s="1871">
        <v>152</v>
      </c>
      <c r="D37" s="1857">
        <v>370</v>
      </c>
      <c r="E37" s="1775">
        <v>249</v>
      </c>
      <c r="F37" s="1872">
        <v>137</v>
      </c>
      <c r="G37" s="1854">
        <v>386</v>
      </c>
      <c r="H37" s="1773">
        <v>205</v>
      </c>
      <c r="I37" s="1871">
        <v>116</v>
      </c>
      <c r="J37" s="1857">
        <v>321</v>
      </c>
      <c r="K37" s="1775">
        <v>183</v>
      </c>
      <c r="L37" s="1872">
        <v>126</v>
      </c>
      <c r="M37" s="1854">
        <v>309</v>
      </c>
      <c r="N37" s="1773">
        <v>165</v>
      </c>
      <c r="O37" s="1871">
        <v>106</v>
      </c>
      <c r="P37" s="1857">
        <v>271</v>
      </c>
      <c r="Q37" s="1964">
        <v>190</v>
      </c>
      <c r="R37" s="1965">
        <v>90</v>
      </c>
      <c r="S37" s="2007">
        <f t="shared" si="2"/>
        <v>280</v>
      </c>
      <c r="T37" s="1966">
        <v>194</v>
      </c>
      <c r="U37" s="1967">
        <v>69</v>
      </c>
      <c r="V37" s="2009">
        <f t="shared" si="3"/>
        <v>263</v>
      </c>
      <c r="W37" s="1775">
        <v>205</v>
      </c>
      <c r="X37" s="1872">
        <v>59</v>
      </c>
      <c r="Y37" s="1854">
        <v>264</v>
      </c>
      <c r="Z37" s="1957">
        <v>187</v>
      </c>
      <c r="AA37" s="1958">
        <v>56</v>
      </c>
      <c r="AB37" s="1960">
        <v>243</v>
      </c>
      <c r="AC37" s="1961">
        <v>182</v>
      </c>
      <c r="AD37" s="1955">
        <v>67</v>
      </c>
      <c r="AE37" s="1962">
        <v>249</v>
      </c>
      <c r="AF37" s="1963">
        <v>204</v>
      </c>
      <c r="AG37" s="1958">
        <v>76</v>
      </c>
      <c r="AH37" s="1958">
        <v>280</v>
      </c>
      <c r="AJ37" s="14"/>
    </row>
    <row r="38" spans="1:36">
      <c r="A38" s="135" t="s">
        <v>301</v>
      </c>
      <c r="B38" s="1773">
        <v>881</v>
      </c>
      <c r="C38" s="1871">
        <v>436</v>
      </c>
      <c r="D38" s="1857">
        <v>1317</v>
      </c>
      <c r="E38" s="1775">
        <v>887</v>
      </c>
      <c r="F38" s="1872">
        <v>384</v>
      </c>
      <c r="G38" s="1854">
        <v>1271</v>
      </c>
      <c r="H38" s="1773">
        <v>963</v>
      </c>
      <c r="I38" s="1871">
        <v>437</v>
      </c>
      <c r="J38" s="1857">
        <v>1400</v>
      </c>
      <c r="K38" s="1775">
        <v>1002</v>
      </c>
      <c r="L38" s="1872">
        <v>409</v>
      </c>
      <c r="M38" s="1854">
        <v>1411</v>
      </c>
      <c r="N38" s="1773">
        <v>1081</v>
      </c>
      <c r="O38" s="1871">
        <v>413</v>
      </c>
      <c r="P38" s="1857">
        <v>1494</v>
      </c>
      <c r="Q38" s="1964">
        <v>1090</v>
      </c>
      <c r="R38" s="1965">
        <v>404</v>
      </c>
      <c r="S38" s="2007">
        <f t="shared" si="2"/>
        <v>1494</v>
      </c>
      <c r="T38" s="1966">
        <v>1020</v>
      </c>
      <c r="U38" s="1967">
        <v>375</v>
      </c>
      <c r="V38" s="2009">
        <f t="shared" si="3"/>
        <v>1395</v>
      </c>
      <c r="W38" s="1775">
        <v>1072</v>
      </c>
      <c r="X38" s="1872">
        <v>308</v>
      </c>
      <c r="Y38" s="1854">
        <v>1380</v>
      </c>
      <c r="Z38" s="1957">
        <v>1043</v>
      </c>
      <c r="AA38" s="1958">
        <v>271</v>
      </c>
      <c r="AB38" s="1960">
        <v>1314</v>
      </c>
      <c r="AC38" s="1961">
        <v>978</v>
      </c>
      <c r="AD38" s="1955">
        <v>296</v>
      </c>
      <c r="AE38" s="1962">
        <v>1274</v>
      </c>
      <c r="AF38" s="1963">
        <v>1308</v>
      </c>
      <c r="AG38" s="1958">
        <v>329</v>
      </c>
      <c r="AH38" s="1958">
        <v>1637</v>
      </c>
      <c r="AJ38" s="14"/>
    </row>
    <row r="39" spans="1:36">
      <c r="A39" s="135" t="s">
        <v>302</v>
      </c>
      <c r="B39" s="1773">
        <v>303</v>
      </c>
      <c r="C39" s="1871">
        <v>12</v>
      </c>
      <c r="D39" s="1857">
        <v>315</v>
      </c>
      <c r="E39" s="1775">
        <v>287</v>
      </c>
      <c r="F39" s="1872">
        <v>16</v>
      </c>
      <c r="G39" s="1854">
        <v>303</v>
      </c>
      <c r="H39" s="1773">
        <v>337</v>
      </c>
      <c r="I39" s="1871">
        <v>10</v>
      </c>
      <c r="J39" s="1857">
        <v>347</v>
      </c>
      <c r="K39" s="1775">
        <v>362</v>
      </c>
      <c r="L39" s="1872">
        <v>10</v>
      </c>
      <c r="M39" s="1854">
        <v>372</v>
      </c>
      <c r="N39" s="1773">
        <v>351</v>
      </c>
      <c r="O39" s="1871">
        <v>13</v>
      </c>
      <c r="P39" s="1857">
        <v>364</v>
      </c>
      <c r="Q39" s="1964">
        <v>341</v>
      </c>
      <c r="R39" s="1965">
        <v>14</v>
      </c>
      <c r="S39" s="2007">
        <f t="shared" si="2"/>
        <v>355</v>
      </c>
      <c r="T39" s="1966">
        <v>362</v>
      </c>
      <c r="U39" s="1967">
        <v>14</v>
      </c>
      <c r="V39" s="2009">
        <f t="shared" si="3"/>
        <v>376</v>
      </c>
      <c r="W39" s="1775">
        <v>358</v>
      </c>
      <c r="X39" s="1872">
        <v>14</v>
      </c>
      <c r="Y39" s="1854">
        <v>372</v>
      </c>
      <c r="Z39" s="1957">
        <v>318</v>
      </c>
      <c r="AA39" s="1958">
        <v>13</v>
      </c>
      <c r="AB39" s="1960">
        <v>331</v>
      </c>
      <c r="AC39" s="1961">
        <v>308</v>
      </c>
      <c r="AD39" s="1955">
        <v>13</v>
      </c>
      <c r="AE39" s="1962">
        <v>321</v>
      </c>
      <c r="AF39" s="1968"/>
      <c r="AG39" s="1969"/>
      <c r="AH39" s="1969"/>
      <c r="AJ39" s="14"/>
    </row>
    <row r="40" spans="1:36">
      <c r="A40" s="135" t="s">
        <v>303</v>
      </c>
      <c r="B40" s="1773">
        <v>443</v>
      </c>
      <c r="C40" s="1871">
        <v>1181</v>
      </c>
      <c r="D40" s="1857">
        <v>1624</v>
      </c>
      <c r="E40" s="1775">
        <v>606</v>
      </c>
      <c r="F40" s="1872">
        <v>944</v>
      </c>
      <c r="G40" s="1854">
        <v>1550</v>
      </c>
      <c r="H40" s="1773">
        <v>991</v>
      </c>
      <c r="I40" s="1871">
        <v>870</v>
      </c>
      <c r="J40" s="1857">
        <v>1861</v>
      </c>
      <c r="K40" s="1775">
        <v>1196</v>
      </c>
      <c r="L40" s="1872">
        <v>751</v>
      </c>
      <c r="M40" s="1854">
        <v>1947</v>
      </c>
      <c r="N40" s="1773">
        <v>1200</v>
      </c>
      <c r="O40" s="1871">
        <v>727</v>
      </c>
      <c r="P40" s="1857">
        <v>1927</v>
      </c>
      <c r="Q40" s="1964">
        <v>1124</v>
      </c>
      <c r="R40" s="1965">
        <v>786</v>
      </c>
      <c r="S40" s="2007">
        <f t="shared" si="2"/>
        <v>1910</v>
      </c>
      <c r="T40" s="1966">
        <v>1090</v>
      </c>
      <c r="U40" s="1967">
        <v>777</v>
      </c>
      <c r="V40" s="2009">
        <f t="shared" si="3"/>
        <v>1867</v>
      </c>
      <c r="W40" s="1775">
        <v>1082</v>
      </c>
      <c r="X40" s="1872">
        <v>746</v>
      </c>
      <c r="Y40" s="1854">
        <v>1828</v>
      </c>
      <c r="Z40" s="1957">
        <v>1096</v>
      </c>
      <c r="AA40" s="1958">
        <v>787</v>
      </c>
      <c r="AB40" s="1960">
        <v>1883</v>
      </c>
      <c r="AC40" s="1961">
        <v>1007</v>
      </c>
      <c r="AD40" s="1955">
        <v>880</v>
      </c>
      <c r="AE40" s="1962">
        <v>1887</v>
      </c>
      <c r="AF40" s="1963">
        <v>1062</v>
      </c>
      <c r="AG40" s="1958">
        <v>835</v>
      </c>
      <c r="AH40" s="1958">
        <v>1897</v>
      </c>
      <c r="AJ40" s="14"/>
    </row>
    <row r="41" spans="1:36">
      <c r="A41" s="135" t="s">
        <v>304</v>
      </c>
      <c r="B41" s="1773">
        <v>752</v>
      </c>
      <c r="C41" s="1871">
        <v>207</v>
      </c>
      <c r="D41" s="1857">
        <v>959</v>
      </c>
      <c r="E41" s="1775">
        <v>818</v>
      </c>
      <c r="F41" s="1872">
        <v>193</v>
      </c>
      <c r="G41" s="1854">
        <v>1011</v>
      </c>
      <c r="H41" s="1773">
        <v>910</v>
      </c>
      <c r="I41" s="1871">
        <v>177</v>
      </c>
      <c r="J41" s="1857">
        <v>1087</v>
      </c>
      <c r="K41" s="1775">
        <v>958</v>
      </c>
      <c r="L41" s="1872">
        <v>189</v>
      </c>
      <c r="M41" s="1854">
        <v>1147</v>
      </c>
      <c r="N41" s="1773">
        <v>1004</v>
      </c>
      <c r="O41" s="1871">
        <v>170</v>
      </c>
      <c r="P41" s="1857">
        <v>1174</v>
      </c>
      <c r="Q41" s="1964">
        <v>1336</v>
      </c>
      <c r="R41" s="1965">
        <v>138</v>
      </c>
      <c r="S41" s="2007">
        <f t="shared" si="2"/>
        <v>1474</v>
      </c>
      <c r="T41" s="1966">
        <v>1357</v>
      </c>
      <c r="U41" s="1967">
        <v>135</v>
      </c>
      <c r="V41" s="2009">
        <f t="shared" si="3"/>
        <v>1492</v>
      </c>
      <c r="W41" s="1775">
        <v>1359</v>
      </c>
      <c r="X41" s="1872">
        <v>125</v>
      </c>
      <c r="Y41" s="1854">
        <v>1484</v>
      </c>
      <c r="Z41" s="1957">
        <v>1288</v>
      </c>
      <c r="AA41" s="1958">
        <v>131</v>
      </c>
      <c r="AB41" s="1960">
        <v>1419</v>
      </c>
      <c r="AC41" s="1961">
        <v>1226</v>
      </c>
      <c r="AD41" s="1955">
        <v>151</v>
      </c>
      <c r="AE41" s="1962">
        <v>1377</v>
      </c>
      <c r="AF41" s="1963">
        <v>1232</v>
      </c>
      <c r="AG41" s="1958">
        <v>165</v>
      </c>
      <c r="AH41" s="1958">
        <v>1397</v>
      </c>
      <c r="AJ41" s="14"/>
    </row>
    <row r="42" spans="1:36">
      <c r="A42" s="135" t="s">
        <v>305</v>
      </c>
      <c r="B42" s="1773">
        <v>573</v>
      </c>
      <c r="C42" s="1871">
        <v>262</v>
      </c>
      <c r="D42" s="1857">
        <v>835</v>
      </c>
      <c r="E42" s="1775">
        <v>653</v>
      </c>
      <c r="F42" s="1872">
        <v>247</v>
      </c>
      <c r="G42" s="1854">
        <v>900</v>
      </c>
      <c r="H42" s="1773">
        <v>749</v>
      </c>
      <c r="I42" s="1871">
        <v>231</v>
      </c>
      <c r="J42" s="1857">
        <v>980</v>
      </c>
      <c r="K42" s="1775">
        <v>746</v>
      </c>
      <c r="L42" s="1872">
        <v>242</v>
      </c>
      <c r="M42" s="1854">
        <v>988</v>
      </c>
      <c r="N42" s="1773">
        <v>753</v>
      </c>
      <c r="O42" s="1871">
        <v>226</v>
      </c>
      <c r="P42" s="1857">
        <v>979</v>
      </c>
      <c r="Q42" s="1964">
        <v>747</v>
      </c>
      <c r="R42" s="1965">
        <v>200</v>
      </c>
      <c r="S42" s="2007">
        <f t="shared" si="2"/>
        <v>947</v>
      </c>
      <c r="T42" s="1966">
        <v>714</v>
      </c>
      <c r="U42" s="1967">
        <v>204</v>
      </c>
      <c r="V42" s="2009">
        <f t="shared" si="3"/>
        <v>918</v>
      </c>
      <c r="W42" s="1775">
        <v>761</v>
      </c>
      <c r="X42" s="1872">
        <v>228</v>
      </c>
      <c r="Y42" s="1854">
        <v>989</v>
      </c>
      <c r="Z42" s="1957">
        <v>701</v>
      </c>
      <c r="AA42" s="1958">
        <v>233</v>
      </c>
      <c r="AB42" s="1960">
        <v>934</v>
      </c>
      <c r="AC42" s="1961">
        <v>703</v>
      </c>
      <c r="AD42" s="1955">
        <v>228</v>
      </c>
      <c r="AE42" s="1962">
        <v>931</v>
      </c>
      <c r="AF42" s="1963">
        <v>799</v>
      </c>
      <c r="AG42" s="1958">
        <v>232</v>
      </c>
      <c r="AH42" s="1958">
        <v>1031</v>
      </c>
      <c r="AJ42" s="14"/>
    </row>
    <row r="43" spans="1:36">
      <c r="A43" s="135" t="s">
        <v>306</v>
      </c>
      <c r="B43" s="1773"/>
      <c r="C43" s="1871">
        <v>361</v>
      </c>
      <c r="D43" s="1857">
        <v>361</v>
      </c>
      <c r="E43" s="1775"/>
      <c r="F43" s="1872">
        <v>372</v>
      </c>
      <c r="G43" s="1854">
        <v>372</v>
      </c>
      <c r="H43" s="1773"/>
      <c r="I43" s="1871">
        <v>357</v>
      </c>
      <c r="J43" s="1857">
        <v>357</v>
      </c>
      <c r="K43" s="1775"/>
      <c r="L43" s="1872">
        <v>324</v>
      </c>
      <c r="M43" s="1854">
        <v>324</v>
      </c>
      <c r="N43" s="1773"/>
      <c r="O43" s="1871">
        <v>328</v>
      </c>
      <c r="P43" s="1857">
        <v>328</v>
      </c>
      <c r="Q43" s="1964"/>
      <c r="R43" s="1965">
        <v>315</v>
      </c>
      <c r="S43" s="2007">
        <f t="shared" si="2"/>
        <v>315</v>
      </c>
      <c r="T43" s="1966"/>
      <c r="U43" s="1967">
        <v>310</v>
      </c>
      <c r="V43" s="2009">
        <f t="shared" si="3"/>
        <v>310</v>
      </c>
      <c r="W43" s="1775">
        <v>0</v>
      </c>
      <c r="X43" s="1872">
        <v>299</v>
      </c>
      <c r="Y43" s="1854">
        <v>299</v>
      </c>
      <c r="Z43" s="1957">
        <v>0</v>
      </c>
      <c r="AA43" s="1958">
        <v>322</v>
      </c>
      <c r="AB43" s="1960">
        <v>322</v>
      </c>
      <c r="AC43" s="1961">
        <v>0</v>
      </c>
      <c r="AD43" s="1955">
        <v>341</v>
      </c>
      <c r="AE43" s="1962">
        <v>341</v>
      </c>
      <c r="AF43" s="1963">
        <v>0</v>
      </c>
      <c r="AG43" s="1958">
        <v>352</v>
      </c>
      <c r="AH43" s="1958">
        <v>352</v>
      </c>
      <c r="AJ43" s="14"/>
    </row>
    <row r="44" spans="1:36" ht="14.5">
      <c r="A44" s="135" t="s">
        <v>1616</v>
      </c>
      <c r="B44" s="1773">
        <v>26</v>
      </c>
      <c r="C44" s="1871">
        <v>453</v>
      </c>
      <c r="D44" s="1857">
        <v>479</v>
      </c>
      <c r="E44" s="1775">
        <v>11</v>
      </c>
      <c r="F44" s="1872">
        <v>462</v>
      </c>
      <c r="G44" s="1854">
        <v>473</v>
      </c>
      <c r="H44" s="1773">
        <v>10</v>
      </c>
      <c r="I44" s="1871">
        <v>459</v>
      </c>
      <c r="J44" s="1857">
        <v>469</v>
      </c>
      <c r="K44" s="1775">
        <v>14</v>
      </c>
      <c r="L44" s="1872">
        <v>466</v>
      </c>
      <c r="M44" s="1854">
        <v>480</v>
      </c>
      <c r="N44" s="1773">
        <v>44</v>
      </c>
      <c r="O44" s="1871">
        <v>470</v>
      </c>
      <c r="P44" s="1857">
        <v>514</v>
      </c>
      <c r="Q44" s="1964">
        <v>128</v>
      </c>
      <c r="R44" s="1965">
        <v>482</v>
      </c>
      <c r="S44" s="2007">
        <f t="shared" si="2"/>
        <v>610</v>
      </c>
      <c r="T44" s="1966">
        <v>156</v>
      </c>
      <c r="U44" s="1967">
        <v>474</v>
      </c>
      <c r="V44" s="2009">
        <f t="shared" si="3"/>
        <v>630</v>
      </c>
      <c r="W44" s="1775">
        <v>164</v>
      </c>
      <c r="X44" s="1872">
        <v>452</v>
      </c>
      <c r="Y44" s="1854">
        <v>616</v>
      </c>
      <c r="Z44" s="1957">
        <v>24</v>
      </c>
      <c r="AA44" s="1958">
        <v>411</v>
      </c>
      <c r="AB44" s="1960">
        <v>435</v>
      </c>
      <c r="AC44" s="1961">
        <v>19</v>
      </c>
      <c r="AD44" s="1955">
        <v>414</v>
      </c>
      <c r="AE44" s="1962">
        <v>433</v>
      </c>
      <c r="AF44" s="1963">
        <v>18</v>
      </c>
      <c r="AG44" s="1958">
        <v>430</v>
      </c>
      <c r="AH44" s="1958">
        <v>448</v>
      </c>
      <c r="AJ44" s="14"/>
    </row>
    <row r="45" spans="1:36">
      <c r="A45" s="135" t="s">
        <v>307</v>
      </c>
      <c r="B45" s="1773">
        <v>417</v>
      </c>
      <c r="C45" s="1871">
        <v>248</v>
      </c>
      <c r="D45" s="1857">
        <v>665</v>
      </c>
      <c r="E45" s="1775">
        <v>421</v>
      </c>
      <c r="F45" s="1872">
        <v>272</v>
      </c>
      <c r="G45" s="1854">
        <v>693</v>
      </c>
      <c r="H45" s="1773">
        <v>484</v>
      </c>
      <c r="I45" s="1871">
        <v>284</v>
      </c>
      <c r="J45" s="1857">
        <v>768</v>
      </c>
      <c r="K45" s="1775">
        <v>515</v>
      </c>
      <c r="L45" s="1872">
        <v>279</v>
      </c>
      <c r="M45" s="1854">
        <v>794</v>
      </c>
      <c r="N45" s="1773">
        <v>493</v>
      </c>
      <c r="O45" s="1871">
        <v>270</v>
      </c>
      <c r="P45" s="1857">
        <v>763</v>
      </c>
      <c r="Q45" s="1964">
        <v>596</v>
      </c>
      <c r="R45" s="1965">
        <v>264</v>
      </c>
      <c r="S45" s="2007">
        <f t="shared" si="2"/>
        <v>860</v>
      </c>
      <c r="T45" s="1966">
        <v>563</v>
      </c>
      <c r="U45" s="1967">
        <v>216</v>
      </c>
      <c r="V45" s="2009">
        <f t="shared" si="3"/>
        <v>779</v>
      </c>
      <c r="W45" s="1775">
        <v>503</v>
      </c>
      <c r="X45" s="1872">
        <v>200</v>
      </c>
      <c r="Y45" s="1854">
        <v>703</v>
      </c>
      <c r="Z45" s="1957">
        <v>494</v>
      </c>
      <c r="AA45" s="1958">
        <v>185</v>
      </c>
      <c r="AB45" s="1960">
        <v>679</v>
      </c>
      <c r="AC45" s="1961">
        <v>453</v>
      </c>
      <c r="AD45" s="1955">
        <v>159</v>
      </c>
      <c r="AE45" s="1962">
        <v>612</v>
      </c>
      <c r="AF45" s="1963">
        <v>471</v>
      </c>
      <c r="AG45" s="1958">
        <v>146</v>
      </c>
      <c r="AH45" s="1958">
        <v>617</v>
      </c>
      <c r="AJ45" s="14"/>
    </row>
    <row r="46" spans="1:36" ht="14.5">
      <c r="A46" s="135" t="s">
        <v>1617</v>
      </c>
      <c r="B46" s="1773">
        <v>73</v>
      </c>
      <c r="C46" s="1871">
        <v>228</v>
      </c>
      <c r="D46" s="1857">
        <v>301</v>
      </c>
      <c r="E46" s="1775">
        <v>77</v>
      </c>
      <c r="F46" s="1872">
        <v>242</v>
      </c>
      <c r="G46" s="1854">
        <v>319</v>
      </c>
      <c r="H46" s="1773">
        <v>80</v>
      </c>
      <c r="I46" s="1871">
        <v>228</v>
      </c>
      <c r="J46" s="1857">
        <v>308</v>
      </c>
      <c r="K46" s="1775">
        <v>87</v>
      </c>
      <c r="L46" s="1872">
        <v>247</v>
      </c>
      <c r="M46" s="1854">
        <v>334</v>
      </c>
      <c r="N46" s="1773">
        <v>100</v>
      </c>
      <c r="O46" s="1871">
        <v>249</v>
      </c>
      <c r="P46" s="1857">
        <v>349</v>
      </c>
      <c r="Q46" s="1964">
        <v>112</v>
      </c>
      <c r="R46" s="1965">
        <v>232</v>
      </c>
      <c r="S46" s="2007">
        <f t="shared" si="2"/>
        <v>344</v>
      </c>
      <c r="T46" s="1966">
        <v>97</v>
      </c>
      <c r="U46" s="1967">
        <v>213</v>
      </c>
      <c r="V46" s="2009">
        <f t="shared" si="3"/>
        <v>310</v>
      </c>
      <c r="W46" s="1775">
        <v>87</v>
      </c>
      <c r="X46" s="1872">
        <v>210</v>
      </c>
      <c r="Y46" s="1854">
        <v>297</v>
      </c>
      <c r="Z46" s="1957">
        <v>260</v>
      </c>
      <c r="AA46" s="1958">
        <v>254</v>
      </c>
      <c r="AB46" s="1960">
        <v>514</v>
      </c>
      <c r="AC46" s="1961">
        <v>279</v>
      </c>
      <c r="AD46" s="1955">
        <v>263</v>
      </c>
      <c r="AE46" s="1962">
        <v>542</v>
      </c>
      <c r="AF46" s="1963">
        <v>304</v>
      </c>
      <c r="AG46" s="1958">
        <v>268</v>
      </c>
      <c r="AH46" s="1958">
        <v>572</v>
      </c>
      <c r="AJ46" s="14"/>
    </row>
    <row r="47" spans="1:36">
      <c r="A47" s="135" t="s">
        <v>752</v>
      </c>
      <c r="B47" s="1773"/>
      <c r="C47" s="1871"/>
      <c r="D47" s="1857"/>
      <c r="E47" s="1775"/>
      <c r="F47" s="1872"/>
      <c r="G47" s="1854"/>
      <c r="H47" s="1773"/>
      <c r="I47" s="1871"/>
      <c r="J47" s="1857"/>
      <c r="K47" s="1775"/>
      <c r="L47" s="1872"/>
      <c r="M47" s="1854"/>
      <c r="N47" s="1773"/>
      <c r="O47" s="1871"/>
      <c r="P47" s="1857"/>
      <c r="Q47" s="1964">
        <v>889</v>
      </c>
      <c r="R47" s="1965"/>
      <c r="S47" s="2007">
        <f t="shared" si="2"/>
        <v>889</v>
      </c>
      <c r="T47" s="1966">
        <v>1878</v>
      </c>
      <c r="U47" s="1967"/>
      <c r="V47" s="2009">
        <f t="shared" si="3"/>
        <v>1878</v>
      </c>
      <c r="W47" s="1775">
        <v>1783</v>
      </c>
      <c r="X47" s="1872">
        <v>0</v>
      </c>
      <c r="Y47" s="1854">
        <v>1783</v>
      </c>
      <c r="Z47" s="1957">
        <v>1698</v>
      </c>
      <c r="AA47" s="1958">
        <v>0</v>
      </c>
      <c r="AB47" s="1960">
        <v>1698</v>
      </c>
      <c r="AC47" s="1961">
        <v>1631</v>
      </c>
      <c r="AD47" s="1955">
        <v>0</v>
      </c>
      <c r="AE47" s="1962">
        <v>1631</v>
      </c>
      <c r="AF47" s="1963">
        <v>1647</v>
      </c>
      <c r="AG47" s="1958">
        <v>0</v>
      </c>
      <c r="AH47" s="1958">
        <v>1647</v>
      </c>
      <c r="AJ47" s="14"/>
    </row>
    <row r="48" spans="1:36">
      <c r="A48" s="135" t="s">
        <v>308</v>
      </c>
      <c r="B48" s="1773">
        <v>272</v>
      </c>
      <c r="C48" s="1871">
        <v>699</v>
      </c>
      <c r="D48" s="1857">
        <v>971</v>
      </c>
      <c r="E48" s="1775">
        <v>290</v>
      </c>
      <c r="F48" s="1872">
        <v>552</v>
      </c>
      <c r="G48" s="1854">
        <v>842</v>
      </c>
      <c r="H48" s="1773">
        <v>294</v>
      </c>
      <c r="I48" s="1871">
        <v>528</v>
      </c>
      <c r="J48" s="1857">
        <v>822</v>
      </c>
      <c r="K48" s="1775">
        <v>309</v>
      </c>
      <c r="L48" s="1872">
        <v>490</v>
      </c>
      <c r="M48" s="1854">
        <v>799</v>
      </c>
      <c r="N48" s="1773">
        <v>348</v>
      </c>
      <c r="O48" s="1871">
        <v>488</v>
      </c>
      <c r="P48" s="1857">
        <v>836</v>
      </c>
      <c r="Q48" s="1964">
        <v>296</v>
      </c>
      <c r="R48" s="1965">
        <v>422</v>
      </c>
      <c r="S48" s="2007">
        <f t="shared" si="2"/>
        <v>718</v>
      </c>
      <c r="T48" s="1966">
        <v>276</v>
      </c>
      <c r="U48" s="1967">
        <v>410</v>
      </c>
      <c r="V48" s="2009">
        <f t="shared" si="3"/>
        <v>686</v>
      </c>
      <c r="W48" s="1775">
        <v>215</v>
      </c>
      <c r="X48" s="1872">
        <v>409</v>
      </c>
      <c r="Y48" s="1854">
        <v>624</v>
      </c>
      <c r="Z48" s="1957">
        <v>255</v>
      </c>
      <c r="AA48" s="1958">
        <v>412</v>
      </c>
      <c r="AB48" s="1960">
        <v>667</v>
      </c>
      <c r="AC48" s="1961">
        <v>288</v>
      </c>
      <c r="AD48" s="1955">
        <v>403</v>
      </c>
      <c r="AE48" s="1962">
        <v>691</v>
      </c>
      <c r="AF48" s="1963">
        <v>276</v>
      </c>
      <c r="AG48" s="1958">
        <v>360</v>
      </c>
      <c r="AH48" s="1958">
        <v>636</v>
      </c>
      <c r="AJ48" s="14"/>
    </row>
    <row r="49" spans="1:36" ht="14.5">
      <c r="A49" s="135" t="s">
        <v>1618</v>
      </c>
      <c r="B49" s="1773"/>
      <c r="C49" s="1871"/>
      <c r="D49" s="1857">
        <v>41</v>
      </c>
      <c r="E49" s="1775"/>
      <c r="F49" s="1872"/>
      <c r="G49" s="1854">
        <v>58</v>
      </c>
      <c r="H49" s="1773"/>
      <c r="I49" s="1871"/>
      <c r="J49" s="1857">
        <v>82</v>
      </c>
      <c r="K49" s="1775"/>
      <c r="L49" s="1872"/>
      <c r="M49" s="1854">
        <v>93</v>
      </c>
      <c r="N49" s="1773"/>
      <c r="O49" s="1871"/>
      <c r="P49" s="1857">
        <v>110</v>
      </c>
      <c r="Q49" s="1964"/>
      <c r="R49" s="1965"/>
      <c r="S49" s="2007"/>
      <c r="T49" s="1966"/>
      <c r="U49" s="1967"/>
      <c r="V49" s="2009">
        <v>88</v>
      </c>
      <c r="W49" s="1775">
        <v>0</v>
      </c>
      <c r="X49" s="1872">
        <v>0</v>
      </c>
      <c r="Y49" s="1854">
        <v>83</v>
      </c>
      <c r="Z49" s="2008"/>
      <c r="AA49" s="1969"/>
      <c r="AB49" s="1960">
        <v>104</v>
      </c>
      <c r="AC49" s="1866"/>
      <c r="AD49" s="2010"/>
      <c r="AE49" s="1962">
        <v>88</v>
      </c>
      <c r="AF49" s="1968"/>
      <c r="AG49" s="1969"/>
      <c r="AH49" s="1958">
        <v>63</v>
      </c>
      <c r="AJ49" s="14"/>
    </row>
    <row r="50" spans="1:36" ht="14.5" thickBot="1">
      <c r="A50" s="135" t="s">
        <v>310</v>
      </c>
      <c r="B50" s="1933"/>
      <c r="C50" s="1970"/>
      <c r="D50" s="1971"/>
      <c r="E50" s="1936"/>
      <c r="F50" s="1972"/>
      <c r="G50" s="1973"/>
      <c r="H50" s="1933"/>
      <c r="I50" s="1970"/>
      <c r="J50" s="1971"/>
      <c r="K50" s="1936"/>
      <c r="L50" s="1972"/>
      <c r="M50" s="1973"/>
      <c r="N50" s="1933"/>
      <c r="O50" s="1970"/>
      <c r="P50" s="1971">
        <v>1</v>
      </c>
      <c r="Q50" s="2011"/>
      <c r="R50" s="2012"/>
      <c r="S50" s="2013">
        <v>73</v>
      </c>
      <c r="T50" s="2014"/>
      <c r="U50" s="1987"/>
      <c r="V50" s="2015">
        <v>1</v>
      </c>
      <c r="W50" s="2011"/>
      <c r="X50" s="2012"/>
      <c r="Y50" s="2013"/>
      <c r="Z50" s="2014"/>
      <c r="AA50" s="1987"/>
      <c r="AB50" s="2016"/>
      <c r="AC50" s="1983"/>
      <c r="AD50" s="1984"/>
      <c r="AE50" s="2017"/>
      <c r="AF50" s="1986"/>
      <c r="AG50" s="1987"/>
      <c r="AH50" s="1987"/>
      <c r="AJ50" s="14"/>
    </row>
    <row r="51" spans="1:36">
      <c r="A51" s="474" t="s">
        <v>45</v>
      </c>
      <c r="B51" s="1988">
        <v>13871</v>
      </c>
      <c r="C51" s="1988">
        <v>6425</v>
      </c>
      <c r="D51" s="1989">
        <v>20337</v>
      </c>
      <c r="E51" s="1990">
        <v>14344</v>
      </c>
      <c r="F51" s="1991">
        <v>6027</v>
      </c>
      <c r="G51" s="1992">
        <v>20429</v>
      </c>
      <c r="H51" s="1993">
        <v>14573</v>
      </c>
      <c r="I51" s="1988">
        <v>5771</v>
      </c>
      <c r="J51" s="1989">
        <v>20426</v>
      </c>
      <c r="K51" s="1774">
        <v>14406</v>
      </c>
      <c r="L51" s="1991">
        <v>5507</v>
      </c>
      <c r="M51" s="1992">
        <v>20006</v>
      </c>
      <c r="N51" s="1850">
        <v>14015</v>
      </c>
      <c r="O51" s="1988">
        <v>5381</v>
      </c>
      <c r="P51" s="1989">
        <v>19507</v>
      </c>
      <c r="Q51" s="2018">
        <f t="shared" ref="Q51:V51" si="4">SUM(Q33:Q50)</f>
        <v>13616</v>
      </c>
      <c r="R51" s="2019">
        <f t="shared" si="4"/>
        <v>5176</v>
      </c>
      <c r="S51" s="2020">
        <f t="shared" si="4"/>
        <v>18865</v>
      </c>
      <c r="T51" s="2021">
        <f t="shared" si="4"/>
        <v>13043</v>
      </c>
      <c r="U51" s="2022">
        <f t="shared" si="4"/>
        <v>4924</v>
      </c>
      <c r="V51" s="2023">
        <f t="shared" si="4"/>
        <v>18056</v>
      </c>
      <c r="W51" s="1774">
        <v>12798</v>
      </c>
      <c r="X51" s="1870">
        <v>4731</v>
      </c>
      <c r="Y51" s="1953">
        <v>17612</v>
      </c>
      <c r="Z51" s="1997">
        <v>12864</v>
      </c>
      <c r="AA51" s="2000">
        <v>4742</v>
      </c>
      <c r="AB51" s="2001">
        <v>17710</v>
      </c>
      <c r="AC51" s="2002">
        <v>12543</v>
      </c>
      <c r="AD51" s="2003">
        <v>4859</v>
      </c>
      <c r="AE51" s="2004">
        <v>17490</v>
      </c>
      <c r="AF51" s="2005">
        <v>13140</v>
      </c>
      <c r="AG51" s="2000">
        <v>4822</v>
      </c>
      <c r="AH51" s="2000">
        <v>18025</v>
      </c>
      <c r="AJ51" s="14"/>
    </row>
    <row r="52" spans="1:36" ht="13">
      <c r="A52" s="4313" t="s">
        <v>1985</v>
      </c>
      <c r="B52" s="4314"/>
      <c r="C52" s="4314"/>
      <c r="D52" s="4314"/>
      <c r="E52" s="4314"/>
      <c r="F52" s="4314"/>
      <c r="G52" s="4314"/>
      <c r="H52" s="4314"/>
      <c r="I52" s="4314"/>
      <c r="J52" s="4314"/>
      <c r="K52" s="4314"/>
      <c r="L52" s="4314"/>
      <c r="M52" s="4314"/>
      <c r="N52" s="4314"/>
      <c r="O52" s="4314"/>
      <c r="P52" s="4314"/>
      <c r="Q52" s="4314"/>
      <c r="R52" s="4314"/>
      <c r="S52" s="4314"/>
      <c r="T52" s="4314"/>
      <c r="U52" s="4314"/>
      <c r="V52" s="4314"/>
      <c r="W52" s="4314"/>
      <c r="X52" s="4314"/>
      <c r="Y52" s="4314"/>
      <c r="Z52" s="4314"/>
      <c r="AA52" s="4314"/>
      <c r="AB52" s="4314"/>
      <c r="AC52" s="4314"/>
      <c r="AD52" s="4314"/>
      <c r="AE52" s="4314"/>
      <c r="AF52" s="4314"/>
      <c r="AG52" s="4314"/>
      <c r="AH52" s="4315"/>
    </row>
    <row r="53" spans="1:36" ht="13">
      <c r="A53" s="4316" t="s">
        <v>1986</v>
      </c>
      <c r="B53" s="4317"/>
      <c r="C53" s="4317"/>
      <c r="D53" s="4317"/>
      <c r="E53" s="4317"/>
      <c r="F53" s="4317"/>
      <c r="G53" s="4317"/>
      <c r="H53" s="4317"/>
      <c r="I53" s="4317"/>
      <c r="J53" s="4317"/>
      <c r="K53" s="4317"/>
      <c r="L53" s="4317"/>
      <c r="M53" s="4317"/>
      <c r="N53" s="4317"/>
      <c r="O53" s="4317"/>
      <c r="P53" s="4317"/>
      <c r="Q53" s="4317"/>
      <c r="R53" s="4317"/>
      <c r="S53" s="4317"/>
      <c r="T53" s="4317"/>
      <c r="U53" s="4317"/>
      <c r="V53" s="4317"/>
      <c r="W53" s="4317"/>
      <c r="X53" s="4317"/>
      <c r="Y53" s="4317"/>
      <c r="Z53" s="4317"/>
      <c r="AA53" s="4317"/>
      <c r="AB53" s="4317"/>
      <c r="AC53" s="4317"/>
      <c r="AD53" s="4317"/>
      <c r="AE53" s="4317"/>
      <c r="AF53" s="4317"/>
      <c r="AG53" s="4317"/>
      <c r="AH53" s="4318"/>
    </row>
    <row r="54" spans="1:36" ht="13">
      <c r="A54" s="4316" t="s">
        <v>1987</v>
      </c>
      <c r="B54" s="4317"/>
      <c r="C54" s="4317"/>
      <c r="D54" s="4317"/>
      <c r="E54" s="4317"/>
      <c r="F54" s="4317"/>
      <c r="G54" s="4317"/>
      <c r="H54" s="4317"/>
      <c r="I54" s="4317"/>
      <c r="J54" s="4317"/>
      <c r="K54" s="4317"/>
      <c r="L54" s="4317"/>
      <c r="M54" s="4317"/>
      <c r="N54" s="4317"/>
      <c r="O54" s="4317"/>
      <c r="P54" s="4317"/>
      <c r="Q54" s="4317"/>
      <c r="R54" s="4317"/>
      <c r="S54" s="4317"/>
      <c r="T54" s="4317"/>
      <c r="U54" s="4317"/>
      <c r="V54" s="4317"/>
      <c r="W54" s="4317"/>
      <c r="X54" s="4317"/>
      <c r="Y54" s="4317"/>
      <c r="Z54" s="4317"/>
      <c r="AA54" s="4317"/>
      <c r="AB54" s="4317"/>
      <c r="AC54" s="4317"/>
      <c r="AD54" s="4317"/>
      <c r="AE54" s="4317"/>
      <c r="AF54" s="4317"/>
      <c r="AG54" s="4317"/>
      <c r="AH54" s="4318"/>
    </row>
    <row r="55" spans="1:36" ht="13">
      <c r="A55" s="4319" t="s">
        <v>1988</v>
      </c>
      <c r="B55" s="4320"/>
      <c r="C55" s="4320"/>
      <c r="D55" s="4320"/>
      <c r="E55" s="4320"/>
      <c r="F55" s="4320"/>
      <c r="G55" s="4320"/>
      <c r="H55" s="4320"/>
      <c r="I55" s="4320"/>
      <c r="J55" s="4320"/>
      <c r="K55" s="4320"/>
      <c r="L55" s="4320"/>
      <c r="M55" s="4320"/>
      <c r="N55" s="4320"/>
      <c r="O55" s="4320"/>
      <c r="P55" s="4320"/>
      <c r="Q55" s="4320"/>
      <c r="R55" s="4320"/>
      <c r="S55" s="4320"/>
      <c r="T55" s="4320"/>
      <c r="U55" s="4320"/>
      <c r="V55" s="4320"/>
      <c r="W55" s="4320"/>
      <c r="X55" s="4320"/>
      <c r="Y55" s="4320"/>
      <c r="Z55" s="4320"/>
      <c r="AA55" s="4320"/>
      <c r="AB55" s="4320"/>
      <c r="AC55" s="4320"/>
      <c r="AD55" s="4320"/>
      <c r="AE55" s="4320"/>
      <c r="AF55" s="4320"/>
      <c r="AG55" s="4320"/>
      <c r="AH55" s="4321"/>
    </row>
    <row r="57" spans="1:36">
      <c r="A57" s="4242" t="s">
        <v>1716</v>
      </c>
      <c r="B57" s="4242"/>
      <c r="C57" s="4242"/>
      <c r="D57" s="4242"/>
      <c r="E57" s="4242"/>
      <c r="F57" s="4242"/>
      <c r="G57" s="4242"/>
      <c r="H57" s="4242"/>
      <c r="I57" s="4242"/>
      <c r="J57" s="4242"/>
      <c r="K57" s="4242"/>
      <c r="L57" s="4242"/>
      <c r="M57" s="4242"/>
      <c r="N57" s="4242"/>
      <c r="O57" s="4242"/>
      <c r="P57" s="4242"/>
      <c r="Q57" s="4242"/>
      <c r="R57" s="4242"/>
      <c r="S57" s="4242"/>
      <c r="T57" s="4242"/>
      <c r="U57" s="4242"/>
      <c r="V57" s="4242"/>
      <c r="W57" s="4242"/>
      <c r="X57" s="4242"/>
      <c r="Y57" s="4242"/>
      <c r="Z57" s="4242"/>
      <c r="AA57" s="4242"/>
      <c r="AB57" s="4242"/>
    </row>
    <row r="58" spans="1:36">
      <c r="A58" s="479"/>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row>
    <row r="59" spans="1:36">
      <c r="A59" s="16"/>
    </row>
  </sheetData>
  <mergeCells count="36">
    <mergeCell ref="A57:AB57"/>
    <mergeCell ref="Q31:S31"/>
    <mergeCell ref="T31:V31"/>
    <mergeCell ref="K31:M31"/>
    <mergeCell ref="N31:P31"/>
    <mergeCell ref="W31:Y31"/>
    <mergeCell ref="Z31:AB31"/>
    <mergeCell ref="A52:AH52"/>
    <mergeCell ref="A53:AH53"/>
    <mergeCell ref="A54:AH54"/>
    <mergeCell ref="A55:AH55"/>
    <mergeCell ref="A1:AH1"/>
    <mergeCell ref="B3:AH3"/>
    <mergeCell ref="AC4:AE4"/>
    <mergeCell ref="AF4:AH4"/>
    <mergeCell ref="A24:AH24"/>
    <mergeCell ref="A3:A5"/>
    <mergeCell ref="B4:D4"/>
    <mergeCell ref="E4:G4"/>
    <mergeCell ref="H4:J4"/>
    <mergeCell ref="K4:M4"/>
    <mergeCell ref="W4:Y4"/>
    <mergeCell ref="Z4:AB4"/>
    <mergeCell ref="N4:P4"/>
    <mergeCell ref="Q4:S4"/>
    <mergeCell ref="T4:V4"/>
    <mergeCell ref="A25:AH25"/>
    <mergeCell ref="A26:AH26"/>
    <mergeCell ref="A27:AH27"/>
    <mergeCell ref="B30:AH30"/>
    <mergeCell ref="AC31:AE31"/>
    <mergeCell ref="AF31:AH31"/>
    <mergeCell ref="A30:A32"/>
    <mergeCell ref="B31:D31"/>
    <mergeCell ref="E31:G31"/>
    <mergeCell ref="H31:J31"/>
  </mergeCells>
  <pageMargins left="0" right="0" top="0" bottom="0" header="0.3" footer="0.3"/>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S287"/>
  <sheetViews>
    <sheetView workbookViewId="0">
      <selection activeCell="A3" sqref="A3:A5"/>
    </sheetView>
  </sheetViews>
  <sheetFormatPr defaultColWidth="9" defaultRowHeight="14"/>
  <cols>
    <col min="1" max="1" width="44.83203125" style="26" customWidth="1"/>
    <col min="2" max="2" width="9" style="26"/>
    <col min="3" max="10" width="8.5" style="26" customWidth="1"/>
    <col min="11" max="11" width="9" style="26"/>
    <col min="12" max="15" width="8.25" style="26" customWidth="1"/>
    <col min="16" max="17" width="9" style="26"/>
    <col min="18" max="18" width="9" style="6"/>
    <col min="19" max="16384" width="9" style="26"/>
  </cols>
  <sheetData>
    <row r="1" spans="1:18" ht="25">
      <c r="A1" s="4230" t="s">
        <v>4528</v>
      </c>
      <c r="B1" s="4230"/>
      <c r="C1" s="4230"/>
      <c r="D1" s="4230"/>
      <c r="E1" s="4230"/>
      <c r="F1" s="4230"/>
      <c r="G1" s="4230"/>
      <c r="H1" s="4230"/>
      <c r="I1" s="4230"/>
      <c r="J1" s="4230"/>
      <c r="K1" s="4230"/>
      <c r="L1" s="4230"/>
      <c r="M1" s="4230"/>
      <c r="N1" s="4230"/>
      <c r="O1" s="4230"/>
      <c r="P1" s="4230"/>
      <c r="Q1" s="1474"/>
    </row>
    <row r="2" spans="1:18">
      <c r="A2" s="9"/>
    </row>
    <row r="3" spans="1:18" ht="17.5">
      <c r="A3" s="3997" t="s">
        <v>290</v>
      </c>
      <c r="B3" s="3964" t="s">
        <v>1717</v>
      </c>
      <c r="C3" s="3994"/>
      <c r="D3" s="3994"/>
      <c r="E3" s="3994"/>
      <c r="F3" s="3994"/>
      <c r="G3" s="3994"/>
      <c r="H3" s="3994"/>
      <c r="I3" s="3994"/>
      <c r="J3" s="3994"/>
      <c r="K3" s="3994"/>
      <c r="L3" s="3994"/>
      <c r="M3" s="3994"/>
      <c r="N3" s="3994"/>
      <c r="O3" s="3994"/>
      <c r="P3" s="3995"/>
      <c r="R3" s="495"/>
    </row>
    <row r="4" spans="1:18" ht="17.5">
      <c r="A4" s="4287"/>
      <c r="B4" s="4062" t="s">
        <v>292</v>
      </c>
      <c r="C4" s="4159" t="s">
        <v>293</v>
      </c>
      <c r="D4" s="4260"/>
      <c r="E4" s="4260"/>
      <c r="F4" s="4260"/>
      <c r="G4" s="4260"/>
      <c r="H4" s="4260"/>
      <c r="I4" s="4092"/>
      <c r="J4" s="4159" t="s">
        <v>294</v>
      </c>
      <c r="K4" s="4260"/>
      <c r="L4" s="4260"/>
      <c r="M4" s="4260"/>
      <c r="N4" s="4260"/>
      <c r="O4" s="4092"/>
      <c r="P4" s="4332" t="s">
        <v>699</v>
      </c>
      <c r="R4" s="495"/>
    </row>
    <row r="5" spans="1:18" ht="90">
      <c r="A5" s="3998"/>
      <c r="B5" s="3999"/>
      <c r="C5" s="720" t="s">
        <v>295</v>
      </c>
      <c r="D5" s="721" t="s">
        <v>1220</v>
      </c>
      <c r="E5" s="721" t="s">
        <v>1221</v>
      </c>
      <c r="F5" s="721" t="s">
        <v>1222</v>
      </c>
      <c r="G5" s="721" t="s">
        <v>1223</v>
      </c>
      <c r="H5" s="721" t="s">
        <v>1224</v>
      </c>
      <c r="I5" s="722" t="s">
        <v>308</v>
      </c>
      <c r="J5" s="720" t="s">
        <v>295</v>
      </c>
      <c r="K5" s="721" t="s">
        <v>1225</v>
      </c>
      <c r="L5" s="721" t="s">
        <v>1120</v>
      </c>
      <c r="M5" s="721" t="s">
        <v>1121</v>
      </c>
      <c r="N5" s="721" t="s">
        <v>1158</v>
      </c>
      <c r="O5" s="722" t="s">
        <v>308</v>
      </c>
      <c r="P5" s="4333"/>
    </row>
    <row r="6" spans="1:18">
      <c r="A6" s="356" t="s">
        <v>296</v>
      </c>
      <c r="B6" s="2024">
        <v>920</v>
      </c>
      <c r="C6" s="2025">
        <v>756</v>
      </c>
      <c r="D6" s="2026">
        <v>142</v>
      </c>
      <c r="E6" s="2026">
        <v>127</v>
      </c>
      <c r="F6" s="2026">
        <v>205</v>
      </c>
      <c r="G6" s="2026">
        <v>282</v>
      </c>
      <c r="H6" s="2026">
        <v>0</v>
      </c>
      <c r="I6" s="2027">
        <v>0</v>
      </c>
      <c r="J6" s="2025">
        <v>164</v>
      </c>
      <c r="K6" s="2026">
        <v>5</v>
      </c>
      <c r="L6" s="2026">
        <v>88</v>
      </c>
      <c r="M6" s="2026">
        <v>71</v>
      </c>
      <c r="N6" s="2026">
        <v>0</v>
      </c>
      <c r="O6" s="2026">
        <v>0</v>
      </c>
      <c r="P6" s="2026">
        <v>0</v>
      </c>
    </row>
    <row r="7" spans="1:18">
      <c r="A7" s="1165" t="s">
        <v>297</v>
      </c>
      <c r="B7" s="2028">
        <v>195</v>
      </c>
      <c r="C7" s="1859">
        <v>152</v>
      </c>
      <c r="D7" s="1871">
        <v>19</v>
      </c>
      <c r="E7" s="1871">
        <v>16</v>
      </c>
      <c r="F7" s="1871">
        <v>49</v>
      </c>
      <c r="G7" s="1871">
        <v>68</v>
      </c>
      <c r="H7" s="1871">
        <v>0</v>
      </c>
      <c r="I7" s="2029">
        <v>0</v>
      </c>
      <c r="J7" s="1859">
        <v>43</v>
      </c>
      <c r="K7" s="1871">
        <v>0</v>
      </c>
      <c r="L7" s="1871">
        <v>43</v>
      </c>
      <c r="M7" s="1871">
        <v>0</v>
      </c>
      <c r="N7" s="1871">
        <v>0</v>
      </c>
      <c r="O7" s="1871">
        <v>0</v>
      </c>
      <c r="P7" s="1871">
        <v>0</v>
      </c>
    </row>
    <row r="8" spans="1:18">
      <c r="A8" s="356" t="s">
        <v>298</v>
      </c>
      <c r="B8" s="2030">
        <v>16</v>
      </c>
      <c r="C8" s="1856">
        <v>8</v>
      </c>
      <c r="D8" s="1872">
        <v>1</v>
      </c>
      <c r="E8" s="1872">
        <v>0</v>
      </c>
      <c r="F8" s="1872">
        <v>3</v>
      </c>
      <c r="G8" s="1872">
        <v>4</v>
      </c>
      <c r="H8" s="1872">
        <v>0</v>
      </c>
      <c r="I8" s="2031">
        <v>0</v>
      </c>
      <c r="J8" s="1856">
        <v>8</v>
      </c>
      <c r="K8" s="1872">
        <v>0</v>
      </c>
      <c r="L8" s="1872">
        <v>8</v>
      </c>
      <c r="M8" s="1872">
        <v>0</v>
      </c>
      <c r="N8" s="1872">
        <v>0</v>
      </c>
      <c r="O8" s="1872">
        <v>0</v>
      </c>
      <c r="P8" s="1872">
        <v>0</v>
      </c>
    </row>
    <row r="9" spans="1:18">
      <c r="A9" s="1165" t="s">
        <v>299</v>
      </c>
      <c r="B9" s="2028">
        <v>21</v>
      </c>
      <c r="C9" s="1859">
        <v>13</v>
      </c>
      <c r="D9" s="1871">
        <v>3</v>
      </c>
      <c r="E9" s="1871">
        <v>2</v>
      </c>
      <c r="F9" s="1871">
        <v>2</v>
      </c>
      <c r="G9" s="1871">
        <v>6</v>
      </c>
      <c r="H9" s="1871">
        <v>0</v>
      </c>
      <c r="I9" s="2029">
        <v>0</v>
      </c>
      <c r="J9" s="1859">
        <v>8</v>
      </c>
      <c r="K9" s="1871">
        <v>0</v>
      </c>
      <c r="L9" s="1871">
        <v>4</v>
      </c>
      <c r="M9" s="1871">
        <v>4</v>
      </c>
      <c r="N9" s="1871">
        <v>0</v>
      </c>
      <c r="O9" s="1871">
        <v>0</v>
      </c>
      <c r="P9" s="1871">
        <v>0</v>
      </c>
    </row>
    <row r="10" spans="1:18">
      <c r="A10" s="356" t="s">
        <v>300</v>
      </c>
      <c r="B10" s="2030">
        <v>40</v>
      </c>
      <c r="C10" s="1856">
        <v>33</v>
      </c>
      <c r="D10" s="1872">
        <v>7</v>
      </c>
      <c r="E10" s="1872">
        <v>6</v>
      </c>
      <c r="F10" s="1872">
        <v>9</v>
      </c>
      <c r="G10" s="1872">
        <v>11</v>
      </c>
      <c r="H10" s="1872">
        <v>0</v>
      </c>
      <c r="I10" s="2031">
        <v>0</v>
      </c>
      <c r="J10" s="1856">
        <v>7</v>
      </c>
      <c r="K10" s="1872">
        <v>0</v>
      </c>
      <c r="L10" s="1872">
        <v>1</v>
      </c>
      <c r="M10" s="1872">
        <v>0</v>
      </c>
      <c r="N10" s="1872">
        <v>6</v>
      </c>
      <c r="O10" s="1872">
        <v>0</v>
      </c>
      <c r="P10" s="1872">
        <v>0</v>
      </c>
    </row>
    <row r="11" spans="1:18">
      <c r="A11" s="1165" t="s">
        <v>301</v>
      </c>
      <c r="B11" s="2028">
        <v>216</v>
      </c>
      <c r="C11" s="1859">
        <v>182</v>
      </c>
      <c r="D11" s="1871">
        <v>24</v>
      </c>
      <c r="E11" s="1871">
        <v>4</v>
      </c>
      <c r="F11" s="1871">
        <v>58</v>
      </c>
      <c r="G11" s="1871">
        <v>96</v>
      </c>
      <c r="H11" s="1871">
        <v>0</v>
      </c>
      <c r="I11" s="2029">
        <v>0</v>
      </c>
      <c r="J11" s="1859">
        <v>34</v>
      </c>
      <c r="K11" s="1871">
        <v>0</v>
      </c>
      <c r="L11" s="1871">
        <v>32</v>
      </c>
      <c r="M11" s="1871">
        <v>2</v>
      </c>
      <c r="N11" s="1871">
        <v>0</v>
      </c>
      <c r="O11" s="1871">
        <v>0</v>
      </c>
      <c r="P11" s="1871">
        <v>0</v>
      </c>
    </row>
    <row r="12" spans="1:18">
      <c r="A12" s="356" t="s">
        <v>303</v>
      </c>
      <c r="B12" s="2030">
        <v>379</v>
      </c>
      <c r="C12" s="1856">
        <v>186</v>
      </c>
      <c r="D12" s="1872">
        <v>27</v>
      </c>
      <c r="E12" s="1872">
        <v>20</v>
      </c>
      <c r="F12" s="1872">
        <v>46</v>
      </c>
      <c r="G12" s="1872">
        <v>71</v>
      </c>
      <c r="H12" s="1872">
        <v>22</v>
      </c>
      <c r="I12" s="2031">
        <v>0</v>
      </c>
      <c r="J12" s="1856">
        <v>193</v>
      </c>
      <c r="K12" s="1872">
        <v>2</v>
      </c>
      <c r="L12" s="1872">
        <v>112</v>
      </c>
      <c r="M12" s="1872">
        <v>63</v>
      </c>
      <c r="N12" s="1872">
        <v>16</v>
      </c>
      <c r="O12" s="1872">
        <v>0</v>
      </c>
      <c r="P12" s="1872">
        <v>0</v>
      </c>
    </row>
    <row r="13" spans="1:18">
      <c r="A13" s="1165" t="s">
        <v>304</v>
      </c>
      <c r="B13" s="2028">
        <v>195</v>
      </c>
      <c r="C13" s="1859">
        <v>185</v>
      </c>
      <c r="D13" s="1871">
        <v>37</v>
      </c>
      <c r="E13" s="1871">
        <v>31</v>
      </c>
      <c r="F13" s="1871">
        <v>42</v>
      </c>
      <c r="G13" s="1871">
        <v>75</v>
      </c>
      <c r="H13" s="1871">
        <v>0</v>
      </c>
      <c r="I13" s="2029">
        <v>0</v>
      </c>
      <c r="J13" s="1859">
        <v>10</v>
      </c>
      <c r="K13" s="1871">
        <v>0</v>
      </c>
      <c r="L13" s="1871">
        <v>9</v>
      </c>
      <c r="M13" s="1871">
        <v>1</v>
      </c>
      <c r="N13" s="1871">
        <v>0</v>
      </c>
      <c r="O13" s="1871">
        <v>0</v>
      </c>
      <c r="P13" s="1871">
        <v>0</v>
      </c>
    </row>
    <row r="14" spans="1:18">
      <c r="A14" s="356" t="s">
        <v>305</v>
      </c>
      <c r="B14" s="2030">
        <v>166</v>
      </c>
      <c r="C14" s="1856">
        <v>141</v>
      </c>
      <c r="D14" s="1872">
        <v>26</v>
      </c>
      <c r="E14" s="1872">
        <v>23</v>
      </c>
      <c r="F14" s="1872">
        <v>38</v>
      </c>
      <c r="G14" s="1872">
        <v>54</v>
      </c>
      <c r="H14" s="1872">
        <v>0</v>
      </c>
      <c r="I14" s="2031">
        <v>0</v>
      </c>
      <c r="J14" s="1856">
        <v>25</v>
      </c>
      <c r="K14" s="1872">
        <v>0</v>
      </c>
      <c r="L14" s="1872">
        <v>18</v>
      </c>
      <c r="M14" s="1872">
        <v>7</v>
      </c>
      <c r="N14" s="1872">
        <v>0</v>
      </c>
      <c r="O14" s="1872">
        <v>0</v>
      </c>
      <c r="P14" s="1872">
        <v>0</v>
      </c>
    </row>
    <row r="15" spans="1:18">
      <c r="A15" s="1165" t="s">
        <v>306</v>
      </c>
      <c r="B15" s="2028">
        <v>55</v>
      </c>
      <c r="C15" s="1859">
        <v>0</v>
      </c>
      <c r="D15" s="1871">
        <v>0</v>
      </c>
      <c r="E15" s="1871">
        <v>0</v>
      </c>
      <c r="F15" s="1871">
        <v>0</v>
      </c>
      <c r="G15" s="1871">
        <v>0</v>
      </c>
      <c r="H15" s="1871">
        <v>0</v>
      </c>
      <c r="I15" s="2029">
        <v>0</v>
      </c>
      <c r="J15" s="1859">
        <v>55</v>
      </c>
      <c r="K15" s="1871">
        <v>0</v>
      </c>
      <c r="L15" s="1871">
        <v>0</v>
      </c>
      <c r="M15" s="1871">
        <v>0</v>
      </c>
      <c r="N15" s="1871">
        <v>55</v>
      </c>
      <c r="O15" s="1871">
        <v>0</v>
      </c>
      <c r="P15" s="1871">
        <v>0</v>
      </c>
    </row>
    <row r="16" spans="1:18" ht="14.5">
      <c r="A16" s="356" t="s">
        <v>1616</v>
      </c>
      <c r="B16" s="2030">
        <v>49</v>
      </c>
      <c r="C16" s="1856">
        <v>0</v>
      </c>
      <c r="D16" s="1872">
        <v>0</v>
      </c>
      <c r="E16" s="1872">
        <v>0</v>
      </c>
      <c r="F16" s="1872">
        <v>0</v>
      </c>
      <c r="G16" s="1872">
        <v>0</v>
      </c>
      <c r="H16" s="1872">
        <v>0</v>
      </c>
      <c r="I16" s="2031">
        <v>0</v>
      </c>
      <c r="J16" s="1856">
        <v>49</v>
      </c>
      <c r="K16" s="1872">
        <v>1</v>
      </c>
      <c r="L16" s="1872">
        <v>7</v>
      </c>
      <c r="M16" s="1872">
        <v>6</v>
      </c>
      <c r="N16" s="1872">
        <v>35</v>
      </c>
      <c r="O16" s="1872">
        <v>0</v>
      </c>
      <c r="P16" s="1872">
        <v>0</v>
      </c>
    </row>
    <row r="17" spans="1:18">
      <c r="A17" s="1165" t="s">
        <v>307</v>
      </c>
      <c r="B17" s="2028">
        <v>88</v>
      </c>
      <c r="C17" s="1859">
        <v>74</v>
      </c>
      <c r="D17" s="1871">
        <v>30</v>
      </c>
      <c r="E17" s="1871">
        <v>13</v>
      </c>
      <c r="F17" s="1871">
        <v>17</v>
      </c>
      <c r="G17" s="1871">
        <v>14</v>
      </c>
      <c r="H17" s="1871">
        <v>0</v>
      </c>
      <c r="I17" s="2029">
        <v>0</v>
      </c>
      <c r="J17" s="1859">
        <v>14</v>
      </c>
      <c r="K17" s="1871">
        <v>0</v>
      </c>
      <c r="L17" s="1871">
        <v>6</v>
      </c>
      <c r="M17" s="1871">
        <v>1</v>
      </c>
      <c r="N17" s="1871">
        <v>7</v>
      </c>
      <c r="O17" s="1871">
        <v>0</v>
      </c>
      <c r="P17" s="1871">
        <v>0</v>
      </c>
    </row>
    <row r="18" spans="1:18" ht="14.5">
      <c r="A18" s="356" t="s">
        <v>1617</v>
      </c>
      <c r="B18" s="2030">
        <v>134</v>
      </c>
      <c r="C18" s="1856">
        <v>55</v>
      </c>
      <c r="D18" s="1872">
        <v>1</v>
      </c>
      <c r="E18" s="1872">
        <v>5</v>
      </c>
      <c r="F18" s="1872">
        <v>21</v>
      </c>
      <c r="G18" s="1872">
        <v>28</v>
      </c>
      <c r="H18" s="1872">
        <v>0</v>
      </c>
      <c r="I18" s="2031">
        <v>0</v>
      </c>
      <c r="J18" s="1856">
        <v>79</v>
      </c>
      <c r="K18" s="1872">
        <v>0</v>
      </c>
      <c r="L18" s="1872">
        <v>71</v>
      </c>
      <c r="M18" s="1872">
        <v>8</v>
      </c>
      <c r="N18" s="1872">
        <v>0</v>
      </c>
      <c r="O18" s="1872">
        <v>0</v>
      </c>
      <c r="P18" s="1872">
        <v>0</v>
      </c>
    </row>
    <row r="19" spans="1:18">
      <c r="A19" s="1165" t="s">
        <v>752</v>
      </c>
      <c r="B19" s="2028">
        <v>311</v>
      </c>
      <c r="C19" s="1859">
        <v>311</v>
      </c>
      <c r="D19" s="1871">
        <v>134</v>
      </c>
      <c r="E19" s="1871">
        <v>105</v>
      </c>
      <c r="F19" s="1871">
        <v>49</v>
      </c>
      <c r="G19" s="1871">
        <v>23</v>
      </c>
      <c r="H19" s="1871">
        <v>0</v>
      </c>
      <c r="I19" s="2029">
        <v>0</v>
      </c>
      <c r="J19" s="1859">
        <v>0</v>
      </c>
      <c r="K19" s="1871">
        <v>0</v>
      </c>
      <c r="L19" s="1871">
        <v>0</v>
      </c>
      <c r="M19" s="1871">
        <v>0</v>
      </c>
      <c r="N19" s="1871">
        <v>0</v>
      </c>
      <c r="O19" s="1871">
        <v>0</v>
      </c>
      <c r="P19" s="1871">
        <v>0</v>
      </c>
    </row>
    <row r="20" spans="1:18">
      <c r="A20" s="356" t="s">
        <v>308</v>
      </c>
      <c r="B20" s="2030">
        <v>73</v>
      </c>
      <c r="C20" s="1856">
        <v>22</v>
      </c>
      <c r="D20" s="1872">
        <v>0</v>
      </c>
      <c r="E20" s="1872">
        <v>0</v>
      </c>
      <c r="F20" s="1872">
        <v>0</v>
      </c>
      <c r="G20" s="1872">
        <v>0</v>
      </c>
      <c r="H20" s="1872">
        <v>0</v>
      </c>
      <c r="I20" s="2031">
        <v>22</v>
      </c>
      <c r="J20" s="1856">
        <v>51</v>
      </c>
      <c r="K20" s="1872">
        <v>0</v>
      </c>
      <c r="L20" s="1872">
        <v>0</v>
      </c>
      <c r="M20" s="1872">
        <v>0</v>
      </c>
      <c r="N20" s="1872">
        <v>0</v>
      </c>
      <c r="O20" s="1872">
        <v>51</v>
      </c>
      <c r="P20" s="1872">
        <v>0</v>
      </c>
    </row>
    <row r="21" spans="1:18" ht="15" thickBot="1">
      <c r="A21" s="1165" t="s">
        <v>1618</v>
      </c>
      <c r="B21" s="2032">
        <v>16</v>
      </c>
      <c r="C21" s="1952">
        <v>0</v>
      </c>
      <c r="D21" s="1970">
        <v>0</v>
      </c>
      <c r="E21" s="1970">
        <v>0</v>
      </c>
      <c r="F21" s="1970">
        <v>0</v>
      </c>
      <c r="G21" s="1970">
        <v>0</v>
      </c>
      <c r="H21" s="1970">
        <v>0</v>
      </c>
      <c r="I21" s="2033">
        <v>0</v>
      </c>
      <c r="J21" s="1952">
        <v>0</v>
      </c>
      <c r="K21" s="1970">
        <v>0</v>
      </c>
      <c r="L21" s="1970">
        <v>0</v>
      </c>
      <c r="M21" s="1970">
        <v>0</v>
      </c>
      <c r="N21" s="1970">
        <v>0</v>
      </c>
      <c r="O21" s="1970">
        <v>0</v>
      </c>
      <c r="P21" s="1970">
        <v>16</v>
      </c>
    </row>
    <row r="22" spans="1:18">
      <c r="A22" s="732" t="s">
        <v>45</v>
      </c>
      <c r="B22" s="2034">
        <v>2874</v>
      </c>
      <c r="C22" s="1950">
        <v>2118</v>
      </c>
      <c r="D22" s="1870">
        <v>451</v>
      </c>
      <c r="E22" s="1870">
        <v>352</v>
      </c>
      <c r="F22" s="1870">
        <v>539</v>
      </c>
      <c r="G22" s="1870">
        <v>732</v>
      </c>
      <c r="H22" s="1870">
        <v>22</v>
      </c>
      <c r="I22" s="2034">
        <v>22</v>
      </c>
      <c r="J22" s="1950">
        <v>740</v>
      </c>
      <c r="K22" s="1870">
        <v>8</v>
      </c>
      <c r="L22" s="1870">
        <v>399</v>
      </c>
      <c r="M22" s="1870">
        <v>163</v>
      </c>
      <c r="N22" s="1870">
        <v>119</v>
      </c>
      <c r="O22" s="1870">
        <v>51</v>
      </c>
      <c r="P22" s="1870">
        <v>16</v>
      </c>
    </row>
    <row r="23" spans="1:18" ht="14.5">
      <c r="A23" s="4322" t="s">
        <v>798</v>
      </c>
      <c r="B23" s="4323"/>
      <c r="C23" s="4323"/>
      <c r="D23" s="4323"/>
      <c r="E23" s="4323"/>
      <c r="F23" s="4323"/>
      <c r="G23" s="4323"/>
      <c r="H23" s="4323"/>
      <c r="I23" s="4323"/>
      <c r="J23" s="4323"/>
      <c r="K23" s="4323"/>
      <c r="L23" s="4323"/>
      <c r="M23" s="4323"/>
      <c r="N23" s="4323"/>
      <c r="O23" s="4323"/>
      <c r="P23" s="4324"/>
    </row>
    <row r="24" spans="1:18" ht="14.5">
      <c r="A24" s="4325" t="s">
        <v>799</v>
      </c>
      <c r="B24" s="4326"/>
      <c r="C24" s="4326"/>
      <c r="D24" s="4326"/>
      <c r="E24" s="4326"/>
      <c r="F24" s="4326"/>
      <c r="G24" s="4326"/>
      <c r="H24" s="4326"/>
      <c r="I24" s="4326"/>
      <c r="J24" s="4326"/>
      <c r="K24" s="4326"/>
      <c r="L24" s="4326"/>
      <c r="M24" s="4326"/>
      <c r="N24" s="4326"/>
      <c r="O24" s="4326"/>
      <c r="P24" s="4327"/>
    </row>
    <row r="25" spans="1:18" ht="14.5">
      <c r="A25" s="4325" t="s">
        <v>800</v>
      </c>
      <c r="B25" s="4326"/>
      <c r="C25" s="4326"/>
      <c r="D25" s="4326"/>
      <c r="E25" s="4326"/>
      <c r="F25" s="4326"/>
      <c r="G25" s="4326"/>
      <c r="H25" s="4326"/>
      <c r="I25" s="4326"/>
      <c r="J25" s="4326"/>
      <c r="K25" s="4326"/>
      <c r="L25" s="4326"/>
      <c r="M25" s="4326"/>
      <c r="N25" s="4326"/>
      <c r="O25" s="4326"/>
      <c r="P25" s="4327"/>
    </row>
    <row r="26" spans="1:18" ht="14.5">
      <c r="A26" s="4328" t="s">
        <v>801</v>
      </c>
      <c r="B26" s="4329"/>
      <c r="C26" s="4329"/>
      <c r="D26" s="4329"/>
      <c r="E26" s="4329"/>
      <c r="F26" s="4329"/>
      <c r="G26" s="4329"/>
      <c r="H26" s="4329"/>
      <c r="I26" s="4329"/>
      <c r="J26" s="4329"/>
      <c r="K26" s="4329"/>
      <c r="L26" s="4329"/>
      <c r="M26" s="4329"/>
      <c r="N26" s="4329"/>
      <c r="O26" s="4329"/>
      <c r="P26" s="4330"/>
    </row>
    <row r="29" spans="1:18" ht="17.5">
      <c r="A29" s="3997" t="s">
        <v>290</v>
      </c>
      <c r="B29" s="3964" t="s">
        <v>1718</v>
      </c>
      <c r="C29" s="3994"/>
      <c r="D29" s="3994"/>
      <c r="E29" s="3994"/>
      <c r="F29" s="3994"/>
      <c r="G29" s="3994"/>
      <c r="H29" s="3994"/>
      <c r="I29" s="3994"/>
      <c r="J29" s="3994"/>
      <c r="K29" s="3994"/>
      <c r="L29" s="3994"/>
      <c r="M29" s="3994"/>
      <c r="N29" s="3994"/>
      <c r="O29" s="3994"/>
      <c r="P29" s="3995"/>
      <c r="R29" s="495"/>
    </row>
    <row r="30" spans="1:18" ht="17.5">
      <c r="A30" s="4287"/>
      <c r="B30" s="4062" t="s">
        <v>292</v>
      </c>
      <c r="C30" s="4159" t="s">
        <v>293</v>
      </c>
      <c r="D30" s="4260"/>
      <c r="E30" s="4260"/>
      <c r="F30" s="4260"/>
      <c r="G30" s="4260"/>
      <c r="H30" s="4260"/>
      <c r="I30" s="4092"/>
      <c r="J30" s="4159" t="s">
        <v>294</v>
      </c>
      <c r="K30" s="4260"/>
      <c r="L30" s="4260"/>
      <c r="M30" s="4260"/>
      <c r="N30" s="4260"/>
      <c r="O30" s="4092"/>
      <c r="P30" s="4332" t="s">
        <v>699</v>
      </c>
      <c r="R30" s="495"/>
    </row>
    <row r="31" spans="1:18" ht="90">
      <c r="A31" s="3998"/>
      <c r="B31" s="3999"/>
      <c r="C31" s="720" t="s">
        <v>295</v>
      </c>
      <c r="D31" s="721" t="s">
        <v>1220</v>
      </c>
      <c r="E31" s="721" t="s">
        <v>1221</v>
      </c>
      <c r="F31" s="721" t="s">
        <v>1222</v>
      </c>
      <c r="G31" s="721" t="s">
        <v>1223</v>
      </c>
      <c r="H31" s="721" t="s">
        <v>1224</v>
      </c>
      <c r="I31" s="722" t="s">
        <v>308</v>
      </c>
      <c r="J31" s="720" t="s">
        <v>295</v>
      </c>
      <c r="K31" s="721" t="s">
        <v>1225</v>
      </c>
      <c r="L31" s="721" t="s">
        <v>1120</v>
      </c>
      <c r="M31" s="721" t="s">
        <v>1121</v>
      </c>
      <c r="N31" s="721" t="s">
        <v>1158</v>
      </c>
      <c r="O31" s="722" t="s">
        <v>308</v>
      </c>
      <c r="P31" s="4333"/>
    </row>
    <row r="32" spans="1:18">
      <c r="A32" s="356" t="s">
        <v>296</v>
      </c>
      <c r="B32" s="2030">
        <v>6850</v>
      </c>
      <c r="C32" s="1856">
        <v>5456</v>
      </c>
      <c r="D32" s="1872">
        <v>1034</v>
      </c>
      <c r="E32" s="1872">
        <v>1002</v>
      </c>
      <c r="F32" s="1872">
        <v>1360</v>
      </c>
      <c r="G32" s="1872">
        <v>2060</v>
      </c>
      <c r="H32" s="1872">
        <v>0</v>
      </c>
      <c r="I32" s="2031">
        <v>0</v>
      </c>
      <c r="J32" s="1856">
        <v>1394</v>
      </c>
      <c r="K32" s="1872">
        <v>32</v>
      </c>
      <c r="L32" s="1872">
        <v>595</v>
      </c>
      <c r="M32" s="1872">
        <v>767</v>
      </c>
      <c r="N32" s="1872">
        <v>0</v>
      </c>
      <c r="O32" s="1872">
        <v>0</v>
      </c>
      <c r="P32" s="1872">
        <v>0</v>
      </c>
    </row>
    <row r="33" spans="1:16">
      <c r="A33" s="1165" t="s">
        <v>297</v>
      </c>
      <c r="B33" s="2028">
        <v>214</v>
      </c>
      <c r="C33" s="1859">
        <v>166</v>
      </c>
      <c r="D33" s="1871">
        <v>19</v>
      </c>
      <c r="E33" s="1871">
        <v>16</v>
      </c>
      <c r="F33" s="1871">
        <v>52</v>
      </c>
      <c r="G33" s="1871">
        <v>79</v>
      </c>
      <c r="H33" s="1871">
        <v>0</v>
      </c>
      <c r="I33" s="2029">
        <v>0</v>
      </c>
      <c r="J33" s="1859">
        <v>48</v>
      </c>
      <c r="K33" s="1871">
        <v>0</v>
      </c>
      <c r="L33" s="1871">
        <v>48</v>
      </c>
      <c r="M33" s="1871">
        <v>0</v>
      </c>
      <c r="N33" s="1871">
        <v>0</v>
      </c>
      <c r="O33" s="1871">
        <v>0</v>
      </c>
      <c r="P33" s="1871">
        <v>0</v>
      </c>
    </row>
    <row r="34" spans="1:16">
      <c r="A34" s="356" t="s">
        <v>298</v>
      </c>
      <c r="B34" s="2030">
        <v>88</v>
      </c>
      <c r="C34" s="1856">
        <v>44</v>
      </c>
      <c r="D34" s="1872">
        <v>4</v>
      </c>
      <c r="E34" s="1872">
        <v>8</v>
      </c>
      <c r="F34" s="1872">
        <v>11</v>
      </c>
      <c r="G34" s="1872">
        <v>21</v>
      </c>
      <c r="H34" s="1872">
        <v>0</v>
      </c>
      <c r="I34" s="2031">
        <v>0</v>
      </c>
      <c r="J34" s="1856">
        <v>44</v>
      </c>
      <c r="K34" s="1872">
        <v>1</v>
      </c>
      <c r="L34" s="1872">
        <v>43</v>
      </c>
      <c r="M34" s="1872">
        <v>0</v>
      </c>
      <c r="N34" s="1872">
        <v>0</v>
      </c>
      <c r="O34" s="1872">
        <v>0</v>
      </c>
      <c r="P34" s="1872">
        <v>0</v>
      </c>
    </row>
    <row r="35" spans="1:16">
      <c r="A35" s="1165" t="s">
        <v>299</v>
      </c>
      <c r="B35" s="2028">
        <v>296</v>
      </c>
      <c r="C35" s="1859">
        <v>153</v>
      </c>
      <c r="D35" s="1871">
        <v>40</v>
      </c>
      <c r="E35" s="1871">
        <v>27</v>
      </c>
      <c r="F35" s="1871">
        <v>33</v>
      </c>
      <c r="G35" s="1871">
        <v>53</v>
      </c>
      <c r="H35" s="1871">
        <v>0</v>
      </c>
      <c r="I35" s="2029">
        <v>0</v>
      </c>
      <c r="J35" s="1859">
        <v>143</v>
      </c>
      <c r="K35" s="1871">
        <v>0</v>
      </c>
      <c r="L35" s="1871">
        <v>62</v>
      </c>
      <c r="M35" s="1871">
        <v>81</v>
      </c>
      <c r="N35" s="1871">
        <v>0</v>
      </c>
      <c r="O35" s="1871">
        <v>0</v>
      </c>
      <c r="P35" s="1871">
        <v>0</v>
      </c>
    </row>
    <row r="36" spans="1:16">
      <c r="A36" s="356" t="s">
        <v>300</v>
      </c>
      <c r="B36" s="2030">
        <v>280</v>
      </c>
      <c r="C36" s="1856">
        <v>204</v>
      </c>
      <c r="D36" s="1872">
        <v>47</v>
      </c>
      <c r="E36" s="1872">
        <v>39</v>
      </c>
      <c r="F36" s="1872">
        <v>50</v>
      </c>
      <c r="G36" s="1872">
        <v>68</v>
      </c>
      <c r="H36" s="1872">
        <v>0</v>
      </c>
      <c r="I36" s="2031">
        <v>0</v>
      </c>
      <c r="J36" s="1856">
        <v>76</v>
      </c>
      <c r="K36" s="1872">
        <v>0</v>
      </c>
      <c r="L36" s="1872">
        <v>16</v>
      </c>
      <c r="M36" s="1872">
        <v>0</v>
      </c>
      <c r="N36" s="1872">
        <v>60</v>
      </c>
      <c r="O36" s="1872">
        <v>0</v>
      </c>
      <c r="P36" s="1872">
        <v>0</v>
      </c>
    </row>
    <row r="37" spans="1:16">
      <c r="A37" s="1165" t="s">
        <v>301</v>
      </c>
      <c r="B37" s="2028">
        <v>1637</v>
      </c>
      <c r="C37" s="1859">
        <v>1308</v>
      </c>
      <c r="D37" s="1871">
        <v>115</v>
      </c>
      <c r="E37" s="1871">
        <v>87</v>
      </c>
      <c r="F37" s="1871">
        <v>406</v>
      </c>
      <c r="G37" s="1871">
        <v>700</v>
      </c>
      <c r="H37" s="1871">
        <v>0</v>
      </c>
      <c r="I37" s="2029">
        <v>0</v>
      </c>
      <c r="J37" s="1859">
        <v>329</v>
      </c>
      <c r="K37" s="1871">
        <v>0</v>
      </c>
      <c r="L37" s="1871">
        <v>302</v>
      </c>
      <c r="M37" s="1871">
        <v>27</v>
      </c>
      <c r="N37" s="1871">
        <v>0</v>
      </c>
      <c r="O37" s="1871">
        <v>0</v>
      </c>
      <c r="P37" s="1871">
        <v>0</v>
      </c>
    </row>
    <row r="38" spans="1:16">
      <c r="A38" s="356" t="s">
        <v>303</v>
      </c>
      <c r="B38" s="2030">
        <v>1897</v>
      </c>
      <c r="C38" s="1856">
        <v>1062</v>
      </c>
      <c r="D38" s="1872">
        <v>159</v>
      </c>
      <c r="E38" s="1872">
        <v>166</v>
      </c>
      <c r="F38" s="1872">
        <v>253</v>
      </c>
      <c r="G38" s="1872">
        <v>361</v>
      </c>
      <c r="H38" s="1872">
        <v>123</v>
      </c>
      <c r="I38" s="2031">
        <v>0</v>
      </c>
      <c r="J38" s="1856">
        <v>835</v>
      </c>
      <c r="K38" s="1872">
        <v>17</v>
      </c>
      <c r="L38" s="1872">
        <v>537</v>
      </c>
      <c r="M38" s="1872">
        <v>242</v>
      </c>
      <c r="N38" s="1872">
        <v>39</v>
      </c>
      <c r="O38" s="1872">
        <v>0</v>
      </c>
      <c r="P38" s="1872">
        <v>0</v>
      </c>
    </row>
    <row r="39" spans="1:16">
      <c r="A39" s="1165" t="s">
        <v>304</v>
      </c>
      <c r="B39" s="2028">
        <v>1397</v>
      </c>
      <c r="C39" s="1859">
        <v>1232</v>
      </c>
      <c r="D39" s="1871">
        <v>256</v>
      </c>
      <c r="E39" s="1871">
        <v>232</v>
      </c>
      <c r="F39" s="1871">
        <v>264</v>
      </c>
      <c r="G39" s="1871">
        <v>480</v>
      </c>
      <c r="H39" s="1871">
        <v>0</v>
      </c>
      <c r="I39" s="2029">
        <v>0</v>
      </c>
      <c r="J39" s="1859">
        <v>165</v>
      </c>
      <c r="K39" s="1871">
        <v>1</v>
      </c>
      <c r="L39" s="1871">
        <v>106</v>
      </c>
      <c r="M39" s="1871">
        <v>58</v>
      </c>
      <c r="N39" s="1871">
        <v>0</v>
      </c>
      <c r="O39" s="1871">
        <v>0</v>
      </c>
      <c r="P39" s="1871">
        <v>0</v>
      </c>
    </row>
    <row r="40" spans="1:16">
      <c r="A40" s="356" t="s">
        <v>305</v>
      </c>
      <c r="B40" s="2030">
        <v>1031</v>
      </c>
      <c r="C40" s="1856">
        <v>799</v>
      </c>
      <c r="D40" s="1872">
        <v>144</v>
      </c>
      <c r="E40" s="1872">
        <v>152</v>
      </c>
      <c r="F40" s="1872">
        <v>209</v>
      </c>
      <c r="G40" s="1872">
        <v>294</v>
      </c>
      <c r="H40" s="1872">
        <v>0</v>
      </c>
      <c r="I40" s="2031">
        <v>0</v>
      </c>
      <c r="J40" s="1856">
        <v>232</v>
      </c>
      <c r="K40" s="1872">
        <v>0</v>
      </c>
      <c r="L40" s="1872">
        <v>140</v>
      </c>
      <c r="M40" s="1872">
        <v>92</v>
      </c>
      <c r="N40" s="1872">
        <v>0</v>
      </c>
      <c r="O40" s="1872">
        <v>0</v>
      </c>
      <c r="P40" s="1872">
        <v>0</v>
      </c>
    </row>
    <row r="41" spans="1:16">
      <c r="A41" s="1165" t="s">
        <v>306</v>
      </c>
      <c r="B41" s="2028">
        <v>352</v>
      </c>
      <c r="C41" s="1859">
        <v>0</v>
      </c>
      <c r="D41" s="1871">
        <v>0</v>
      </c>
      <c r="E41" s="1871">
        <v>0</v>
      </c>
      <c r="F41" s="1871">
        <v>0</v>
      </c>
      <c r="G41" s="1871">
        <v>0</v>
      </c>
      <c r="H41" s="1871">
        <v>0</v>
      </c>
      <c r="I41" s="2029">
        <v>0</v>
      </c>
      <c r="J41" s="1859">
        <v>352</v>
      </c>
      <c r="K41" s="1871">
        <v>0</v>
      </c>
      <c r="L41" s="1871">
        <v>7</v>
      </c>
      <c r="M41" s="1871">
        <v>6</v>
      </c>
      <c r="N41" s="1871">
        <v>339</v>
      </c>
      <c r="O41" s="1871">
        <v>0</v>
      </c>
      <c r="P41" s="1871">
        <v>0</v>
      </c>
    </row>
    <row r="42" spans="1:16" ht="14.5">
      <c r="A42" s="356" t="s">
        <v>1616</v>
      </c>
      <c r="B42" s="2030">
        <v>448</v>
      </c>
      <c r="C42" s="1856">
        <v>18</v>
      </c>
      <c r="D42" s="1872">
        <v>0</v>
      </c>
      <c r="E42" s="1872">
        <v>1</v>
      </c>
      <c r="F42" s="1872">
        <v>0</v>
      </c>
      <c r="G42" s="1872">
        <v>17</v>
      </c>
      <c r="H42" s="1872">
        <v>0</v>
      </c>
      <c r="I42" s="2031">
        <v>0</v>
      </c>
      <c r="J42" s="1856">
        <v>430</v>
      </c>
      <c r="K42" s="1872">
        <v>7</v>
      </c>
      <c r="L42" s="1872">
        <v>71</v>
      </c>
      <c r="M42" s="1872">
        <v>54</v>
      </c>
      <c r="N42" s="1872">
        <v>298</v>
      </c>
      <c r="O42" s="1872">
        <v>0</v>
      </c>
      <c r="P42" s="1872">
        <v>0</v>
      </c>
    </row>
    <row r="43" spans="1:16">
      <c r="A43" s="1165" t="s">
        <v>307</v>
      </c>
      <c r="B43" s="2028">
        <v>617</v>
      </c>
      <c r="C43" s="1859">
        <v>471</v>
      </c>
      <c r="D43" s="1871">
        <v>183</v>
      </c>
      <c r="E43" s="1871">
        <v>88</v>
      </c>
      <c r="F43" s="1871">
        <v>80</v>
      </c>
      <c r="G43" s="1871">
        <v>120</v>
      </c>
      <c r="H43" s="1871">
        <v>0</v>
      </c>
      <c r="I43" s="2029">
        <v>0</v>
      </c>
      <c r="J43" s="1859">
        <v>146</v>
      </c>
      <c r="K43" s="1871">
        <v>0</v>
      </c>
      <c r="L43" s="1871">
        <v>43</v>
      </c>
      <c r="M43" s="1871">
        <v>6</v>
      </c>
      <c r="N43" s="1871">
        <v>97</v>
      </c>
      <c r="O43" s="1871">
        <v>0</v>
      </c>
      <c r="P43" s="1871">
        <v>0</v>
      </c>
    </row>
    <row r="44" spans="1:16" ht="14.5">
      <c r="A44" s="356" t="s">
        <v>1617</v>
      </c>
      <c r="B44" s="2030">
        <v>572</v>
      </c>
      <c r="C44" s="1856">
        <v>304</v>
      </c>
      <c r="D44" s="1872">
        <v>16</v>
      </c>
      <c r="E44" s="1872">
        <v>42</v>
      </c>
      <c r="F44" s="1872">
        <v>84</v>
      </c>
      <c r="G44" s="1872">
        <v>162</v>
      </c>
      <c r="H44" s="1872">
        <v>0</v>
      </c>
      <c r="I44" s="2031">
        <v>0</v>
      </c>
      <c r="J44" s="1856">
        <v>268</v>
      </c>
      <c r="K44" s="1872">
        <v>0</v>
      </c>
      <c r="L44" s="1872">
        <v>234</v>
      </c>
      <c r="M44" s="1872">
        <v>34</v>
      </c>
      <c r="N44" s="1872">
        <v>0</v>
      </c>
      <c r="O44" s="1872">
        <v>0</v>
      </c>
      <c r="P44" s="1872">
        <v>0</v>
      </c>
    </row>
    <row r="45" spans="1:16">
      <c r="A45" s="1165" t="s">
        <v>752</v>
      </c>
      <c r="B45" s="2028">
        <v>1647</v>
      </c>
      <c r="C45" s="1859">
        <v>1647</v>
      </c>
      <c r="D45" s="1871">
        <v>729</v>
      </c>
      <c r="E45" s="1871">
        <v>570</v>
      </c>
      <c r="F45" s="1871">
        <v>276</v>
      </c>
      <c r="G45" s="1871">
        <v>72</v>
      </c>
      <c r="H45" s="1871">
        <v>0</v>
      </c>
      <c r="I45" s="2029">
        <v>0</v>
      </c>
      <c r="J45" s="1859">
        <v>0</v>
      </c>
      <c r="K45" s="1871">
        <v>0</v>
      </c>
      <c r="L45" s="1871">
        <v>0</v>
      </c>
      <c r="M45" s="1871">
        <v>0</v>
      </c>
      <c r="N45" s="1871">
        <v>0</v>
      </c>
      <c r="O45" s="1871">
        <v>0</v>
      </c>
      <c r="P45" s="1871">
        <v>0</v>
      </c>
    </row>
    <row r="46" spans="1:16">
      <c r="A46" s="356" t="s">
        <v>308</v>
      </c>
      <c r="B46" s="2030">
        <v>636</v>
      </c>
      <c r="C46" s="1856">
        <v>276</v>
      </c>
      <c r="D46" s="1872">
        <v>0</v>
      </c>
      <c r="E46" s="1872">
        <v>0</v>
      </c>
      <c r="F46" s="1872">
        <v>0</v>
      </c>
      <c r="G46" s="1872">
        <v>0</v>
      </c>
      <c r="H46" s="1872">
        <v>0</v>
      </c>
      <c r="I46" s="2031">
        <v>276</v>
      </c>
      <c r="J46" s="1856">
        <v>360</v>
      </c>
      <c r="K46" s="1872">
        <v>0</v>
      </c>
      <c r="L46" s="1872">
        <v>0</v>
      </c>
      <c r="M46" s="1872">
        <v>0</v>
      </c>
      <c r="N46" s="1872">
        <v>0</v>
      </c>
      <c r="O46" s="1872">
        <v>360</v>
      </c>
      <c r="P46" s="1872">
        <v>0</v>
      </c>
    </row>
    <row r="47" spans="1:16" ht="15" thickBot="1">
      <c r="A47" s="1165" t="s">
        <v>1618</v>
      </c>
      <c r="B47" s="2032">
        <v>63</v>
      </c>
      <c r="C47" s="1952">
        <v>0</v>
      </c>
      <c r="D47" s="1970">
        <v>0</v>
      </c>
      <c r="E47" s="1970">
        <v>0</v>
      </c>
      <c r="F47" s="1970">
        <v>0</v>
      </c>
      <c r="G47" s="1970">
        <v>0</v>
      </c>
      <c r="H47" s="1970">
        <v>0</v>
      </c>
      <c r="I47" s="2033">
        <v>0</v>
      </c>
      <c r="J47" s="1952">
        <v>0</v>
      </c>
      <c r="K47" s="1970">
        <v>0</v>
      </c>
      <c r="L47" s="1970">
        <v>0</v>
      </c>
      <c r="M47" s="1970">
        <v>0</v>
      </c>
      <c r="N47" s="1970">
        <v>0</v>
      </c>
      <c r="O47" s="1970">
        <v>0</v>
      </c>
      <c r="P47" s="1970">
        <v>63</v>
      </c>
    </row>
    <row r="48" spans="1:16">
      <c r="A48" s="732" t="s">
        <v>45</v>
      </c>
      <c r="B48" s="2034">
        <v>18025</v>
      </c>
      <c r="C48" s="1950">
        <v>13140</v>
      </c>
      <c r="D48" s="1870">
        <v>2746</v>
      </c>
      <c r="E48" s="1870">
        <v>2430</v>
      </c>
      <c r="F48" s="1870">
        <v>3078</v>
      </c>
      <c r="G48" s="1870">
        <v>4487</v>
      </c>
      <c r="H48" s="1870">
        <v>123</v>
      </c>
      <c r="I48" s="2034">
        <v>276</v>
      </c>
      <c r="J48" s="1950">
        <v>4822</v>
      </c>
      <c r="K48" s="1870">
        <v>58</v>
      </c>
      <c r="L48" s="1870">
        <v>2204</v>
      </c>
      <c r="M48" s="1870">
        <v>1367</v>
      </c>
      <c r="N48" s="1870">
        <v>833</v>
      </c>
      <c r="O48" s="1870">
        <v>360</v>
      </c>
      <c r="P48" s="1870">
        <v>63</v>
      </c>
    </row>
    <row r="49" spans="1:18" ht="14.5">
      <c r="A49" s="4322" t="s">
        <v>798</v>
      </c>
      <c r="B49" s="4323"/>
      <c r="C49" s="4323"/>
      <c r="D49" s="4323"/>
      <c r="E49" s="4323"/>
      <c r="F49" s="4323"/>
      <c r="G49" s="4323"/>
      <c r="H49" s="4323"/>
      <c r="I49" s="4323"/>
      <c r="J49" s="4323"/>
      <c r="K49" s="4323"/>
      <c r="L49" s="4323"/>
      <c r="M49" s="4323"/>
      <c r="N49" s="4323"/>
      <c r="O49" s="4323"/>
      <c r="P49" s="4324"/>
    </row>
    <row r="50" spans="1:18" ht="14.5">
      <c r="A50" s="4325" t="s">
        <v>799</v>
      </c>
      <c r="B50" s="4326"/>
      <c r="C50" s="4326"/>
      <c r="D50" s="4326"/>
      <c r="E50" s="4326"/>
      <c r="F50" s="4326"/>
      <c r="G50" s="4326"/>
      <c r="H50" s="4326"/>
      <c r="I50" s="4326"/>
      <c r="J50" s="4326"/>
      <c r="K50" s="4326"/>
      <c r="L50" s="4326"/>
      <c r="M50" s="4326"/>
      <c r="N50" s="4326"/>
      <c r="O50" s="4326"/>
      <c r="P50" s="4327"/>
    </row>
    <row r="51" spans="1:18" ht="14.5">
      <c r="A51" s="4325" t="s">
        <v>800</v>
      </c>
      <c r="B51" s="4326"/>
      <c r="C51" s="4326"/>
      <c r="D51" s="4326"/>
      <c r="E51" s="4326"/>
      <c r="F51" s="4326"/>
      <c r="G51" s="4326"/>
      <c r="H51" s="4326"/>
      <c r="I51" s="4326"/>
      <c r="J51" s="4326"/>
      <c r="K51" s="4326"/>
      <c r="L51" s="4326"/>
      <c r="M51" s="4326"/>
      <c r="N51" s="4326"/>
      <c r="O51" s="4326"/>
      <c r="P51" s="4327"/>
    </row>
    <row r="52" spans="1:18" ht="14.5">
      <c r="A52" s="4328" t="s">
        <v>801</v>
      </c>
      <c r="B52" s="4329"/>
      <c r="C52" s="4329"/>
      <c r="D52" s="4329"/>
      <c r="E52" s="4329"/>
      <c r="F52" s="4329"/>
      <c r="G52" s="4329"/>
      <c r="H52" s="4329"/>
      <c r="I52" s="4329"/>
      <c r="J52" s="4329"/>
      <c r="K52" s="4329"/>
      <c r="L52" s="4329"/>
      <c r="M52" s="4329"/>
      <c r="N52" s="4329"/>
      <c r="O52" s="4329"/>
      <c r="P52" s="4330"/>
    </row>
    <row r="54" spans="1:18">
      <c r="A54" s="4331" t="s">
        <v>1240</v>
      </c>
      <c r="B54" s="4331"/>
      <c r="C54" s="4331"/>
      <c r="D54" s="4331"/>
      <c r="E54" s="4331"/>
      <c r="F54" s="4331"/>
      <c r="G54" s="4331"/>
      <c r="H54" s="4331"/>
      <c r="I54" s="4331"/>
      <c r="J54" s="4331"/>
      <c r="K54" s="4331"/>
      <c r="L54" s="4331"/>
      <c r="M54" s="4331"/>
      <c r="N54" s="4331"/>
      <c r="O54" s="4331"/>
      <c r="P54" s="4331"/>
    </row>
    <row r="57" spans="1:18">
      <c r="A57" s="4334" t="s">
        <v>1719</v>
      </c>
      <c r="B57" s="4334"/>
      <c r="C57" s="4334"/>
      <c r="D57" s="4334"/>
      <c r="E57" s="4334"/>
      <c r="F57" s="4334"/>
      <c r="G57" s="4334"/>
      <c r="H57" s="4334"/>
      <c r="I57" s="4334"/>
      <c r="J57" s="4334"/>
      <c r="K57" s="4334"/>
      <c r="L57" s="4334"/>
      <c r="M57" s="4334"/>
      <c r="N57" s="4334"/>
      <c r="O57" s="4334"/>
      <c r="P57" s="4334"/>
    </row>
    <row r="58" spans="1:18">
      <c r="A58" s="9"/>
    </row>
    <row r="59" spans="1:18" ht="17.5">
      <c r="A59" s="3997" t="s">
        <v>290</v>
      </c>
      <c r="B59" s="3964" t="s">
        <v>1720</v>
      </c>
      <c r="C59" s="3994"/>
      <c r="D59" s="3994"/>
      <c r="E59" s="3994"/>
      <c r="F59" s="3994"/>
      <c r="G59" s="3994"/>
      <c r="H59" s="3994"/>
      <c r="I59" s="3994"/>
      <c r="J59" s="3994"/>
      <c r="K59" s="3994"/>
      <c r="L59" s="3994"/>
      <c r="M59" s="3994"/>
      <c r="N59" s="3994"/>
      <c r="O59" s="3994"/>
      <c r="P59" s="3995"/>
      <c r="R59" s="495"/>
    </row>
    <row r="60" spans="1:18" ht="17.5">
      <c r="A60" s="4287"/>
      <c r="B60" s="4062" t="s">
        <v>292</v>
      </c>
      <c r="C60" s="4159" t="s">
        <v>293</v>
      </c>
      <c r="D60" s="4260"/>
      <c r="E60" s="4260"/>
      <c r="F60" s="4260"/>
      <c r="G60" s="4260"/>
      <c r="H60" s="4260"/>
      <c r="I60" s="4092"/>
      <c r="J60" s="4159" t="s">
        <v>294</v>
      </c>
      <c r="K60" s="4260"/>
      <c r="L60" s="4260"/>
      <c r="M60" s="4260"/>
      <c r="N60" s="4260"/>
      <c r="O60" s="4092"/>
      <c r="P60" s="4332" t="s">
        <v>699</v>
      </c>
      <c r="R60" s="495"/>
    </row>
    <row r="61" spans="1:18" ht="90">
      <c r="A61" s="3998"/>
      <c r="B61" s="3999"/>
      <c r="C61" s="720" t="s">
        <v>295</v>
      </c>
      <c r="D61" s="721" t="s">
        <v>1220</v>
      </c>
      <c r="E61" s="721" t="s">
        <v>1221</v>
      </c>
      <c r="F61" s="721" t="s">
        <v>1222</v>
      </c>
      <c r="G61" s="721" t="s">
        <v>1223</v>
      </c>
      <c r="H61" s="721" t="s">
        <v>1224</v>
      </c>
      <c r="I61" s="722" t="s">
        <v>308</v>
      </c>
      <c r="J61" s="720" t="s">
        <v>295</v>
      </c>
      <c r="K61" s="721" t="s">
        <v>1225</v>
      </c>
      <c r="L61" s="721" t="s">
        <v>1120</v>
      </c>
      <c r="M61" s="721" t="s">
        <v>1121</v>
      </c>
      <c r="N61" s="721" t="s">
        <v>1158</v>
      </c>
      <c r="O61" s="722" t="s">
        <v>308</v>
      </c>
      <c r="P61" s="4333"/>
    </row>
    <row r="62" spans="1:18">
      <c r="A62" s="356" t="s">
        <v>296</v>
      </c>
      <c r="B62" s="2030">
        <v>822</v>
      </c>
      <c r="C62" s="1856">
        <v>680</v>
      </c>
      <c r="D62" s="1872">
        <v>126</v>
      </c>
      <c r="E62" s="1872">
        <v>126</v>
      </c>
      <c r="F62" s="1872">
        <v>181</v>
      </c>
      <c r="G62" s="1872">
        <v>247</v>
      </c>
      <c r="H62" s="1872">
        <v>0</v>
      </c>
      <c r="I62" s="2031">
        <v>0</v>
      </c>
      <c r="J62" s="1856">
        <v>142</v>
      </c>
      <c r="K62" s="1872">
        <v>5</v>
      </c>
      <c r="L62" s="1872">
        <v>70</v>
      </c>
      <c r="M62" s="1872">
        <v>67</v>
      </c>
      <c r="N62" s="1872">
        <v>0</v>
      </c>
      <c r="O62" s="1872">
        <v>0</v>
      </c>
      <c r="P62" s="1872">
        <v>0</v>
      </c>
    </row>
    <row r="63" spans="1:18">
      <c r="A63" s="1165" t="s">
        <v>297</v>
      </c>
      <c r="B63" s="2028">
        <v>172</v>
      </c>
      <c r="C63" s="1859">
        <v>129</v>
      </c>
      <c r="D63" s="1871">
        <v>9</v>
      </c>
      <c r="E63" s="1871">
        <v>31</v>
      </c>
      <c r="F63" s="1871">
        <v>34</v>
      </c>
      <c r="G63" s="1871">
        <v>55</v>
      </c>
      <c r="H63" s="1871">
        <v>0</v>
      </c>
      <c r="I63" s="2029">
        <v>0</v>
      </c>
      <c r="J63" s="1859">
        <v>43</v>
      </c>
      <c r="K63" s="1871">
        <v>0</v>
      </c>
      <c r="L63" s="1871">
        <v>43</v>
      </c>
      <c r="M63" s="1871">
        <v>0</v>
      </c>
      <c r="N63" s="1871">
        <v>0</v>
      </c>
      <c r="O63" s="1871">
        <v>0</v>
      </c>
      <c r="P63" s="1871">
        <v>0</v>
      </c>
    </row>
    <row r="64" spans="1:18">
      <c r="A64" s="356" t="s">
        <v>298</v>
      </c>
      <c r="B64" s="2030">
        <v>11</v>
      </c>
      <c r="C64" s="1856">
        <v>6</v>
      </c>
      <c r="D64" s="1872">
        <v>0</v>
      </c>
      <c r="E64" s="1872">
        <v>1</v>
      </c>
      <c r="F64" s="1872">
        <v>1</v>
      </c>
      <c r="G64" s="1872">
        <v>4</v>
      </c>
      <c r="H64" s="1872">
        <v>0</v>
      </c>
      <c r="I64" s="2031">
        <v>0</v>
      </c>
      <c r="J64" s="1856">
        <v>5</v>
      </c>
      <c r="K64" s="1872">
        <v>0</v>
      </c>
      <c r="L64" s="1872">
        <v>5</v>
      </c>
      <c r="M64" s="1872">
        <v>0</v>
      </c>
      <c r="N64" s="1872">
        <v>0</v>
      </c>
      <c r="O64" s="1872">
        <v>0</v>
      </c>
      <c r="P64" s="1872">
        <v>0</v>
      </c>
    </row>
    <row r="65" spans="1:16">
      <c r="A65" s="1165" t="s">
        <v>299</v>
      </c>
      <c r="B65" s="2028">
        <v>24</v>
      </c>
      <c r="C65" s="1859">
        <v>16</v>
      </c>
      <c r="D65" s="1871">
        <v>4</v>
      </c>
      <c r="E65" s="1871">
        <v>2</v>
      </c>
      <c r="F65" s="1871">
        <v>3</v>
      </c>
      <c r="G65" s="1871">
        <v>7</v>
      </c>
      <c r="H65" s="1871">
        <v>0</v>
      </c>
      <c r="I65" s="2029">
        <v>0</v>
      </c>
      <c r="J65" s="1859">
        <v>8</v>
      </c>
      <c r="K65" s="1871">
        <v>0</v>
      </c>
      <c r="L65" s="1871">
        <v>5</v>
      </c>
      <c r="M65" s="1871">
        <v>3</v>
      </c>
      <c r="N65" s="1871">
        <v>0</v>
      </c>
      <c r="O65" s="1871">
        <v>0</v>
      </c>
      <c r="P65" s="1871">
        <v>0</v>
      </c>
    </row>
    <row r="66" spans="1:16">
      <c r="A66" s="356" t="s">
        <v>300</v>
      </c>
      <c r="B66" s="2030">
        <v>38</v>
      </c>
      <c r="C66" s="1856">
        <v>30</v>
      </c>
      <c r="D66" s="1872">
        <v>7</v>
      </c>
      <c r="E66" s="1872">
        <v>8</v>
      </c>
      <c r="F66" s="1872">
        <v>3</v>
      </c>
      <c r="G66" s="1872">
        <v>12</v>
      </c>
      <c r="H66" s="1872">
        <v>0</v>
      </c>
      <c r="I66" s="2031">
        <v>0</v>
      </c>
      <c r="J66" s="1856">
        <v>8</v>
      </c>
      <c r="K66" s="1872">
        <v>0</v>
      </c>
      <c r="L66" s="1872">
        <v>1</v>
      </c>
      <c r="M66" s="1872">
        <v>0</v>
      </c>
      <c r="N66" s="1872">
        <v>7</v>
      </c>
      <c r="O66" s="1872">
        <v>0</v>
      </c>
      <c r="P66" s="1872">
        <v>0</v>
      </c>
    </row>
    <row r="67" spans="1:16">
      <c r="A67" s="1165" t="s">
        <v>301</v>
      </c>
      <c r="B67" s="2028">
        <v>149</v>
      </c>
      <c r="C67" s="1859">
        <v>122</v>
      </c>
      <c r="D67" s="1871">
        <v>7</v>
      </c>
      <c r="E67" s="1871">
        <v>3</v>
      </c>
      <c r="F67" s="1871">
        <v>36</v>
      </c>
      <c r="G67" s="1871">
        <v>76</v>
      </c>
      <c r="H67" s="1871">
        <v>0</v>
      </c>
      <c r="I67" s="2029">
        <v>0</v>
      </c>
      <c r="J67" s="1859">
        <v>27</v>
      </c>
      <c r="K67" s="1871">
        <v>0</v>
      </c>
      <c r="L67" s="1871">
        <v>25</v>
      </c>
      <c r="M67" s="1871">
        <v>2</v>
      </c>
      <c r="N67" s="1871">
        <v>0</v>
      </c>
      <c r="O67" s="1871">
        <v>0</v>
      </c>
      <c r="P67" s="1871">
        <v>0</v>
      </c>
    </row>
    <row r="68" spans="1:16">
      <c r="A68" s="356" t="s">
        <v>302</v>
      </c>
      <c r="B68" s="2030">
        <v>31</v>
      </c>
      <c r="C68" s="1856">
        <v>31</v>
      </c>
      <c r="D68" s="1872">
        <v>3</v>
      </c>
      <c r="E68" s="1872">
        <v>8</v>
      </c>
      <c r="F68" s="1872">
        <v>8</v>
      </c>
      <c r="G68" s="1872">
        <v>12</v>
      </c>
      <c r="H68" s="1872">
        <v>0</v>
      </c>
      <c r="I68" s="2031">
        <v>0</v>
      </c>
      <c r="J68" s="1856">
        <v>0</v>
      </c>
      <c r="K68" s="1872">
        <v>0</v>
      </c>
      <c r="L68" s="1872">
        <v>0</v>
      </c>
      <c r="M68" s="1872">
        <v>0</v>
      </c>
      <c r="N68" s="1872">
        <v>0</v>
      </c>
      <c r="O68" s="1872">
        <v>0</v>
      </c>
      <c r="P68" s="1872">
        <v>0</v>
      </c>
    </row>
    <row r="69" spans="1:16">
      <c r="A69" s="1165" t="s">
        <v>303</v>
      </c>
      <c r="B69" s="2028">
        <v>414</v>
      </c>
      <c r="C69" s="1859">
        <v>204</v>
      </c>
      <c r="D69" s="1871">
        <v>23</v>
      </c>
      <c r="E69" s="1871">
        <v>25</v>
      </c>
      <c r="F69" s="1871">
        <v>45</v>
      </c>
      <c r="G69" s="1871">
        <v>91</v>
      </c>
      <c r="H69" s="1871">
        <v>20</v>
      </c>
      <c r="I69" s="2029">
        <v>0</v>
      </c>
      <c r="J69" s="1859">
        <v>210</v>
      </c>
      <c r="K69" s="1871">
        <v>3</v>
      </c>
      <c r="L69" s="1871">
        <v>130</v>
      </c>
      <c r="M69" s="1871">
        <v>64</v>
      </c>
      <c r="N69" s="1871">
        <v>13</v>
      </c>
      <c r="O69" s="1871">
        <v>0</v>
      </c>
      <c r="P69" s="1871">
        <v>0</v>
      </c>
    </row>
    <row r="70" spans="1:16">
      <c r="A70" s="356" t="s">
        <v>304</v>
      </c>
      <c r="B70" s="2030">
        <v>187</v>
      </c>
      <c r="C70" s="1856">
        <v>181</v>
      </c>
      <c r="D70" s="1872">
        <v>42</v>
      </c>
      <c r="E70" s="1872">
        <v>27</v>
      </c>
      <c r="F70" s="1872">
        <v>45</v>
      </c>
      <c r="G70" s="1872">
        <v>67</v>
      </c>
      <c r="H70" s="1872">
        <v>0</v>
      </c>
      <c r="I70" s="2031">
        <v>0</v>
      </c>
      <c r="J70" s="1856">
        <v>6</v>
      </c>
      <c r="K70" s="1872">
        <v>0</v>
      </c>
      <c r="L70" s="1872">
        <v>5</v>
      </c>
      <c r="M70" s="1872">
        <v>1</v>
      </c>
      <c r="N70" s="1872">
        <v>0</v>
      </c>
      <c r="O70" s="1872">
        <v>0</v>
      </c>
      <c r="P70" s="1872">
        <v>0</v>
      </c>
    </row>
    <row r="71" spans="1:16">
      <c r="A71" s="1165" t="s">
        <v>305</v>
      </c>
      <c r="B71" s="2028">
        <v>144</v>
      </c>
      <c r="C71" s="1859">
        <v>122</v>
      </c>
      <c r="D71" s="1871">
        <v>19</v>
      </c>
      <c r="E71" s="1871">
        <v>25</v>
      </c>
      <c r="F71" s="1871">
        <v>25</v>
      </c>
      <c r="G71" s="1871">
        <v>53</v>
      </c>
      <c r="H71" s="1871">
        <v>0</v>
      </c>
      <c r="I71" s="2029">
        <v>0</v>
      </c>
      <c r="J71" s="1859">
        <v>22</v>
      </c>
      <c r="K71" s="1871">
        <v>0</v>
      </c>
      <c r="L71" s="1871">
        <v>14</v>
      </c>
      <c r="M71" s="1871">
        <v>8</v>
      </c>
      <c r="N71" s="1871">
        <v>0</v>
      </c>
      <c r="O71" s="1871">
        <v>0</v>
      </c>
      <c r="P71" s="1871">
        <v>0</v>
      </c>
    </row>
    <row r="72" spans="1:16">
      <c r="A72" s="356" t="s">
        <v>306</v>
      </c>
      <c r="B72" s="2030">
        <v>57</v>
      </c>
      <c r="C72" s="1856">
        <v>0</v>
      </c>
      <c r="D72" s="1872">
        <v>0</v>
      </c>
      <c r="E72" s="1872">
        <v>0</v>
      </c>
      <c r="F72" s="1872">
        <v>0</v>
      </c>
      <c r="G72" s="1872">
        <v>0</v>
      </c>
      <c r="H72" s="1872">
        <v>0</v>
      </c>
      <c r="I72" s="2031">
        <v>0</v>
      </c>
      <c r="J72" s="1856">
        <v>57</v>
      </c>
      <c r="K72" s="1872">
        <v>0</v>
      </c>
      <c r="L72" s="1872">
        <v>0</v>
      </c>
      <c r="M72" s="1872">
        <v>0</v>
      </c>
      <c r="N72" s="1872">
        <v>57</v>
      </c>
      <c r="O72" s="1872">
        <v>0</v>
      </c>
      <c r="P72" s="1872">
        <v>0</v>
      </c>
    </row>
    <row r="73" spans="1:16" ht="14.5">
      <c r="A73" s="1165" t="s">
        <v>1616</v>
      </c>
      <c r="B73" s="2028">
        <v>47</v>
      </c>
      <c r="C73" s="1859">
        <v>0</v>
      </c>
      <c r="D73" s="1871">
        <v>0</v>
      </c>
      <c r="E73" s="1871">
        <v>0</v>
      </c>
      <c r="F73" s="1871">
        <v>0</v>
      </c>
      <c r="G73" s="1871">
        <v>0</v>
      </c>
      <c r="H73" s="1871">
        <v>0</v>
      </c>
      <c r="I73" s="2029">
        <v>0</v>
      </c>
      <c r="J73" s="1859">
        <v>47</v>
      </c>
      <c r="K73" s="1871">
        <v>0</v>
      </c>
      <c r="L73" s="1871">
        <v>6</v>
      </c>
      <c r="M73" s="1871">
        <v>6</v>
      </c>
      <c r="N73" s="1871">
        <v>35</v>
      </c>
      <c r="O73" s="1871">
        <v>0</v>
      </c>
      <c r="P73" s="1871">
        <v>0</v>
      </c>
    </row>
    <row r="74" spans="1:16">
      <c r="A74" s="356" t="s">
        <v>307</v>
      </c>
      <c r="B74" s="2030">
        <v>87</v>
      </c>
      <c r="C74" s="1856">
        <v>68</v>
      </c>
      <c r="D74" s="1872">
        <v>25</v>
      </c>
      <c r="E74" s="1872">
        <v>16</v>
      </c>
      <c r="F74" s="1872">
        <v>14</v>
      </c>
      <c r="G74" s="1872">
        <v>13</v>
      </c>
      <c r="H74" s="1872">
        <v>0</v>
      </c>
      <c r="I74" s="2031">
        <v>0</v>
      </c>
      <c r="J74" s="1856">
        <v>19</v>
      </c>
      <c r="K74" s="1872">
        <v>0</v>
      </c>
      <c r="L74" s="1872">
        <v>6</v>
      </c>
      <c r="M74" s="1872">
        <v>2</v>
      </c>
      <c r="N74" s="1872">
        <v>11</v>
      </c>
      <c r="O74" s="1872">
        <v>0</v>
      </c>
      <c r="P74" s="1872">
        <v>0</v>
      </c>
    </row>
    <row r="75" spans="1:16" ht="14.5">
      <c r="A75" s="1165" t="s">
        <v>1617</v>
      </c>
      <c r="B75" s="2028">
        <v>128</v>
      </c>
      <c r="C75" s="1859">
        <v>59</v>
      </c>
      <c r="D75" s="1871">
        <v>2</v>
      </c>
      <c r="E75" s="1871">
        <v>3</v>
      </c>
      <c r="F75" s="1871">
        <v>19</v>
      </c>
      <c r="G75" s="1871">
        <v>35</v>
      </c>
      <c r="H75" s="1871">
        <v>0</v>
      </c>
      <c r="I75" s="2029">
        <v>0</v>
      </c>
      <c r="J75" s="1859">
        <v>69</v>
      </c>
      <c r="K75" s="1871">
        <v>0</v>
      </c>
      <c r="L75" s="1871">
        <v>63</v>
      </c>
      <c r="M75" s="1871">
        <v>6</v>
      </c>
      <c r="N75" s="1871">
        <v>0</v>
      </c>
      <c r="O75" s="1871">
        <v>0</v>
      </c>
      <c r="P75" s="1871">
        <v>0</v>
      </c>
    </row>
    <row r="76" spans="1:16">
      <c r="A76" s="356" t="s">
        <v>752</v>
      </c>
      <c r="B76" s="2030">
        <v>300</v>
      </c>
      <c r="C76" s="1856">
        <v>300</v>
      </c>
      <c r="D76" s="1872">
        <v>125</v>
      </c>
      <c r="E76" s="1872">
        <v>109</v>
      </c>
      <c r="F76" s="1872">
        <v>55</v>
      </c>
      <c r="G76" s="1872">
        <v>11</v>
      </c>
      <c r="H76" s="1872">
        <v>0</v>
      </c>
      <c r="I76" s="2031">
        <v>0</v>
      </c>
      <c r="J76" s="1856">
        <v>0</v>
      </c>
      <c r="K76" s="1872">
        <v>0</v>
      </c>
      <c r="L76" s="1872">
        <v>0</v>
      </c>
      <c r="M76" s="1872">
        <v>0</v>
      </c>
      <c r="N76" s="1872">
        <v>0</v>
      </c>
      <c r="O76" s="1872">
        <v>0</v>
      </c>
      <c r="P76" s="1872">
        <v>0</v>
      </c>
    </row>
    <row r="77" spans="1:16">
      <c r="A77" s="1165" t="s">
        <v>308</v>
      </c>
      <c r="B77" s="2028">
        <v>63</v>
      </c>
      <c r="C77" s="1859">
        <v>15</v>
      </c>
      <c r="D77" s="1871">
        <v>0</v>
      </c>
      <c r="E77" s="1871">
        <v>0</v>
      </c>
      <c r="F77" s="1871">
        <v>0</v>
      </c>
      <c r="G77" s="1871">
        <v>0</v>
      </c>
      <c r="H77" s="1871">
        <v>0</v>
      </c>
      <c r="I77" s="2029">
        <v>15</v>
      </c>
      <c r="J77" s="1859">
        <v>48</v>
      </c>
      <c r="K77" s="1871">
        <v>0</v>
      </c>
      <c r="L77" s="1871">
        <v>0</v>
      </c>
      <c r="M77" s="1871">
        <v>0</v>
      </c>
      <c r="N77" s="1871">
        <v>0</v>
      </c>
      <c r="O77" s="1871">
        <v>48</v>
      </c>
      <c r="P77" s="1871">
        <v>0</v>
      </c>
    </row>
    <row r="78" spans="1:16" ht="15" thickBot="1">
      <c r="A78" s="356" t="s">
        <v>1618</v>
      </c>
      <c r="B78" s="2035">
        <v>22</v>
      </c>
      <c r="C78" s="2036">
        <v>0</v>
      </c>
      <c r="D78" s="1972">
        <v>0</v>
      </c>
      <c r="E78" s="1972">
        <v>0</v>
      </c>
      <c r="F78" s="1972">
        <v>0</v>
      </c>
      <c r="G78" s="1972">
        <v>0</v>
      </c>
      <c r="H78" s="1972">
        <v>0</v>
      </c>
      <c r="I78" s="2037">
        <v>0</v>
      </c>
      <c r="J78" s="2036">
        <v>0</v>
      </c>
      <c r="K78" s="1972">
        <v>0</v>
      </c>
      <c r="L78" s="1972">
        <v>0</v>
      </c>
      <c r="M78" s="1972">
        <v>0</v>
      </c>
      <c r="N78" s="1972">
        <v>0</v>
      </c>
      <c r="O78" s="1972">
        <v>0</v>
      </c>
      <c r="P78" s="1972">
        <v>22</v>
      </c>
    </row>
    <row r="79" spans="1:16">
      <c r="A79" s="732" t="s">
        <v>45</v>
      </c>
      <c r="B79" s="2034">
        <v>2696</v>
      </c>
      <c r="C79" s="1950">
        <v>1963</v>
      </c>
      <c r="D79" s="1870">
        <v>392</v>
      </c>
      <c r="E79" s="1870">
        <v>384</v>
      </c>
      <c r="F79" s="1870">
        <v>469</v>
      </c>
      <c r="G79" s="1870">
        <v>683</v>
      </c>
      <c r="H79" s="1870">
        <v>20</v>
      </c>
      <c r="I79" s="2034">
        <v>15</v>
      </c>
      <c r="J79" s="1950">
        <v>711</v>
      </c>
      <c r="K79" s="1870">
        <v>8</v>
      </c>
      <c r="L79" s="1870">
        <v>373</v>
      </c>
      <c r="M79" s="1870">
        <v>159</v>
      </c>
      <c r="N79" s="1870">
        <v>123</v>
      </c>
      <c r="O79" s="1870">
        <v>48</v>
      </c>
      <c r="P79" s="1870">
        <v>22</v>
      </c>
    </row>
    <row r="80" spans="1:16" ht="14.5">
      <c r="A80" s="4322" t="s">
        <v>798</v>
      </c>
      <c r="B80" s="4323"/>
      <c r="C80" s="4323"/>
      <c r="D80" s="4323"/>
      <c r="E80" s="4323"/>
      <c r="F80" s="4323"/>
      <c r="G80" s="4323"/>
      <c r="H80" s="4323"/>
      <c r="I80" s="4323"/>
      <c r="J80" s="4323"/>
      <c r="K80" s="4323"/>
      <c r="L80" s="4323"/>
      <c r="M80" s="4323"/>
      <c r="N80" s="4323"/>
      <c r="O80" s="4323"/>
      <c r="P80" s="4324"/>
    </row>
    <row r="81" spans="1:18" ht="14.5">
      <c r="A81" s="4325" t="s">
        <v>799</v>
      </c>
      <c r="B81" s="4326"/>
      <c r="C81" s="4326"/>
      <c r="D81" s="4326"/>
      <c r="E81" s="4326"/>
      <c r="F81" s="4326"/>
      <c r="G81" s="4326"/>
      <c r="H81" s="4326"/>
      <c r="I81" s="4326"/>
      <c r="J81" s="4326"/>
      <c r="K81" s="4326"/>
      <c r="L81" s="4326"/>
      <c r="M81" s="4326"/>
      <c r="N81" s="4326"/>
      <c r="O81" s="4326"/>
      <c r="P81" s="4327"/>
    </row>
    <row r="82" spans="1:18" ht="14.5">
      <c r="A82" s="4325" t="s">
        <v>800</v>
      </c>
      <c r="B82" s="4326"/>
      <c r="C82" s="4326"/>
      <c r="D82" s="4326"/>
      <c r="E82" s="4326"/>
      <c r="F82" s="4326"/>
      <c r="G82" s="4326"/>
      <c r="H82" s="4326"/>
      <c r="I82" s="4326"/>
      <c r="J82" s="4326"/>
      <c r="K82" s="4326"/>
      <c r="L82" s="4326"/>
      <c r="M82" s="4326"/>
      <c r="N82" s="4326"/>
      <c r="O82" s="4326"/>
      <c r="P82" s="4327"/>
    </row>
    <row r="83" spans="1:18" ht="14.5">
      <c r="A83" s="4328" t="s">
        <v>801</v>
      </c>
      <c r="B83" s="4329"/>
      <c r="C83" s="4329"/>
      <c r="D83" s="4329"/>
      <c r="E83" s="4329"/>
      <c r="F83" s="4329"/>
      <c r="G83" s="4329"/>
      <c r="H83" s="4329"/>
      <c r="I83" s="4329"/>
      <c r="J83" s="4329"/>
      <c r="K83" s="4329"/>
      <c r="L83" s="4329"/>
      <c r="M83" s="4329"/>
      <c r="N83" s="4329"/>
      <c r="O83" s="4329"/>
      <c r="P83" s="4330"/>
    </row>
    <row r="86" spans="1:18" ht="17.5">
      <c r="A86" s="3997" t="s">
        <v>290</v>
      </c>
      <c r="B86" s="3964" t="s">
        <v>1721</v>
      </c>
      <c r="C86" s="3994"/>
      <c r="D86" s="3994"/>
      <c r="E86" s="3994"/>
      <c r="F86" s="3994"/>
      <c r="G86" s="3994"/>
      <c r="H86" s="3994"/>
      <c r="I86" s="3994"/>
      <c r="J86" s="3994"/>
      <c r="K86" s="3994"/>
      <c r="L86" s="3994"/>
      <c r="M86" s="3994"/>
      <c r="N86" s="3994"/>
      <c r="O86" s="3994"/>
      <c r="P86" s="3995"/>
      <c r="R86" s="495"/>
    </row>
    <row r="87" spans="1:18" ht="17.5">
      <c r="A87" s="4287"/>
      <c r="B87" s="4062" t="s">
        <v>292</v>
      </c>
      <c r="C87" s="4159" t="s">
        <v>293</v>
      </c>
      <c r="D87" s="4260"/>
      <c r="E87" s="4260"/>
      <c r="F87" s="4260"/>
      <c r="G87" s="4260"/>
      <c r="H87" s="4260"/>
      <c r="I87" s="4092"/>
      <c r="J87" s="4159" t="s">
        <v>294</v>
      </c>
      <c r="K87" s="4260"/>
      <c r="L87" s="4260"/>
      <c r="M87" s="4260"/>
      <c r="N87" s="4260"/>
      <c r="O87" s="4092"/>
      <c r="P87" s="4335" t="s">
        <v>699</v>
      </c>
      <c r="R87" s="495"/>
    </row>
    <row r="88" spans="1:18" ht="90">
      <c r="A88" s="3998"/>
      <c r="B88" s="3969"/>
      <c r="C88" s="1167" t="s">
        <v>295</v>
      </c>
      <c r="D88" s="1168" t="s">
        <v>1220</v>
      </c>
      <c r="E88" s="1168" t="s">
        <v>1221</v>
      </c>
      <c r="F88" s="1168" t="s">
        <v>1222</v>
      </c>
      <c r="G88" s="1168" t="s">
        <v>1223</v>
      </c>
      <c r="H88" s="1168" t="s">
        <v>1224</v>
      </c>
      <c r="I88" s="1169" t="s">
        <v>308</v>
      </c>
      <c r="J88" s="1167" t="s">
        <v>295</v>
      </c>
      <c r="K88" s="1168" t="s">
        <v>1225</v>
      </c>
      <c r="L88" s="1168" t="s">
        <v>1120</v>
      </c>
      <c r="M88" s="1168" t="s">
        <v>1121</v>
      </c>
      <c r="N88" s="1168" t="s">
        <v>1158</v>
      </c>
      <c r="O88" s="1169" t="s">
        <v>308</v>
      </c>
      <c r="P88" s="4336"/>
    </row>
    <row r="89" spans="1:18">
      <c r="A89" s="356" t="s">
        <v>296</v>
      </c>
      <c r="B89" s="2030">
        <v>6546</v>
      </c>
      <c r="C89" s="1856">
        <v>5145</v>
      </c>
      <c r="D89" s="1872">
        <v>978</v>
      </c>
      <c r="E89" s="1872">
        <v>963</v>
      </c>
      <c r="F89" s="1872">
        <v>1302</v>
      </c>
      <c r="G89" s="1872">
        <v>1902</v>
      </c>
      <c r="H89" s="1872">
        <v>0</v>
      </c>
      <c r="I89" s="2031">
        <v>0</v>
      </c>
      <c r="J89" s="1856">
        <v>1401</v>
      </c>
      <c r="K89" s="1872">
        <v>32</v>
      </c>
      <c r="L89" s="1872">
        <v>586</v>
      </c>
      <c r="M89" s="1872">
        <v>783</v>
      </c>
      <c r="N89" s="1872">
        <v>0</v>
      </c>
      <c r="O89" s="1872">
        <v>0</v>
      </c>
      <c r="P89" s="1872">
        <v>0</v>
      </c>
    </row>
    <row r="90" spans="1:18">
      <c r="A90" s="1165" t="s">
        <v>297</v>
      </c>
      <c r="B90" s="2028">
        <v>193</v>
      </c>
      <c r="C90" s="1859">
        <v>144</v>
      </c>
      <c r="D90" s="1871">
        <v>9</v>
      </c>
      <c r="E90" s="1871">
        <v>33</v>
      </c>
      <c r="F90" s="1871">
        <v>37</v>
      </c>
      <c r="G90" s="1871">
        <v>65</v>
      </c>
      <c r="H90" s="1871">
        <v>0</v>
      </c>
      <c r="I90" s="2029">
        <v>0</v>
      </c>
      <c r="J90" s="1859">
        <v>49</v>
      </c>
      <c r="K90" s="1871">
        <v>0</v>
      </c>
      <c r="L90" s="1871">
        <v>49</v>
      </c>
      <c r="M90" s="1871">
        <v>0</v>
      </c>
      <c r="N90" s="1871">
        <v>0</v>
      </c>
      <c r="O90" s="1871">
        <v>0</v>
      </c>
      <c r="P90" s="1871">
        <v>0</v>
      </c>
    </row>
    <row r="91" spans="1:18">
      <c r="A91" s="356" t="s">
        <v>298</v>
      </c>
      <c r="B91" s="2030">
        <v>86</v>
      </c>
      <c r="C91" s="1856">
        <v>45</v>
      </c>
      <c r="D91" s="1872">
        <v>7</v>
      </c>
      <c r="E91" s="1872">
        <v>7</v>
      </c>
      <c r="F91" s="1872">
        <v>10</v>
      </c>
      <c r="G91" s="1872">
        <v>21</v>
      </c>
      <c r="H91" s="1872">
        <v>0</v>
      </c>
      <c r="I91" s="2031">
        <v>0</v>
      </c>
      <c r="J91" s="1856">
        <v>41</v>
      </c>
      <c r="K91" s="1872">
        <v>2</v>
      </c>
      <c r="L91" s="1872">
        <v>39</v>
      </c>
      <c r="M91" s="1872">
        <v>0</v>
      </c>
      <c r="N91" s="1872">
        <v>0</v>
      </c>
      <c r="O91" s="1872">
        <v>0</v>
      </c>
      <c r="P91" s="1872">
        <v>0</v>
      </c>
    </row>
    <row r="92" spans="1:18">
      <c r="A92" s="1165" t="s">
        <v>299</v>
      </c>
      <c r="B92" s="2028">
        <v>288</v>
      </c>
      <c r="C92" s="1859">
        <v>135</v>
      </c>
      <c r="D92" s="1871">
        <v>33</v>
      </c>
      <c r="E92" s="1871">
        <v>24</v>
      </c>
      <c r="F92" s="1871">
        <v>31</v>
      </c>
      <c r="G92" s="1871">
        <v>47</v>
      </c>
      <c r="H92" s="1871">
        <v>0</v>
      </c>
      <c r="I92" s="2029">
        <v>0</v>
      </c>
      <c r="J92" s="1859">
        <v>153</v>
      </c>
      <c r="K92" s="1871">
        <v>0</v>
      </c>
      <c r="L92" s="1871">
        <v>67</v>
      </c>
      <c r="M92" s="1871">
        <v>86</v>
      </c>
      <c r="N92" s="1871">
        <v>0</v>
      </c>
      <c r="O92" s="1871">
        <v>0</v>
      </c>
      <c r="P92" s="1871">
        <v>0</v>
      </c>
    </row>
    <row r="93" spans="1:18">
      <c r="A93" s="356" t="s">
        <v>300</v>
      </c>
      <c r="B93" s="2030">
        <v>249</v>
      </c>
      <c r="C93" s="1856">
        <v>182</v>
      </c>
      <c r="D93" s="1872">
        <v>37</v>
      </c>
      <c r="E93" s="1872">
        <v>36</v>
      </c>
      <c r="F93" s="1872">
        <v>44</v>
      </c>
      <c r="G93" s="1872">
        <v>65</v>
      </c>
      <c r="H93" s="1872">
        <v>0</v>
      </c>
      <c r="I93" s="2031">
        <v>0</v>
      </c>
      <c r="J93" s="1856">
        <v>67</v>
      </c>
      <c r="K93" s="1872">
        <v>0</v>
      </c>
      <c r="L93" s="1872">
        <v>11</v>
      </c>
      <c r="M93" s="1872">
        <v>0</v>
      </c>
      <c r="N93" s="1872">
        <v>56</v>
      </c>
      <c r="O93" s="1872">
        <v>0</v>
      </c>
      <c r="P93" s="1872">
        <v>0</v>
      </c>
    </row>
    <row r="94" spans="1:18">
      <c r="A94" s="1165" t="s">
        <v>301</v>
      </c>
      <c r="B94" s="2028">
        <v>1274</v>
      </c>
      <c r="C94" s="1859">
        <v>978</v>
      </c>
      <c r="D94" s="1871">
        <v>73</v>
      </c>
      <c r="E94" s="1871">
        <v>61</v>
      </c>
      <c r="F94" s="1871">
        <v>286</v>
      </c>
      <c r="G94" s="1871">
        <v>558</v>
      </c>
      <c r="H94" s="1871">
        <v>0</v>
      </c>
      <c r="I94" s="2029">
        <v>0</v>
      </c>
      <c r="J94" s="1859">
        <v>296</v>
      </c>
      <c r="K94" s="1871">
        <v>0</v>
      </c>
      <c r="L94" s="1871">
        <v>266</v>
      </c>
      <c r="M94" s="1871">
        <v>30</v>
      </c>
      <c r="N94" s="1871">
        <v>0</v>
      </c>
      <c r="O94" s="1871">
        <v>0</v>
      </c>
      <c r="P94" s="1871">
        <v>0</v>
      </c>
    </row>
    <row r="95" spans="1:18">
      <c r="A95" s="356" t="s">
        <v>302</v>
      </c>
      <c r="B95" s="2030">
        <v>321</v>
      </c>
      <c r="C95" s="1856">
        <v>308</v>
      </c>
      <c r="D95" s="1872">
        <v>48</v>
      </c>
      <c r="E95" s="1872">
        <v>50</v>
      </c>
      <c r="F95" s="1872">
        <v>73</v>
      </c>
      <c r="G95" s="1872">
        <v>137</v>
      </c>
      <c r="H95" s="1872">
        <v>0</v>
      </c>
      <c r="I95" s="2031">
        <v>0</v>
      </c>
      <c r="J95" s="1856">
        <v>13</v>
      </c>
      <c r="K95" s="1872">
        <v>0</v>
      </c>
      <c r="L95" s="1872">
        <v>13</v>
      </c>
      <c r="M95" s="1872">
        <v>0</v>
      </c>
      <c r="N95" s="1872">
        <v>0</v>
      </c>
      <c r="O95" s="1872">
        <v>0</v>
      </c>
      <c r="P95" s="1872">
        <v>0</v>
      </c>
    </row>
    <row r="96" spans="1:18">
      <c r="A96" s="1165" t="s">
        <v>303</v>
      </c>
      <c r="B96" s="2028">
        <v>1887</v>
      </c>
      <c r="C96" s="1859">
        <v>1007</v>
      </c>
      <c r="D96" s="1871">
        <v>129</v>
      </c>
      <c r="E96" s="1871">
        <v>171</v>
      </c>
      <c r="F96" s="1871">
        <v>231</v>
      </c>
      <c r="G96" s="1871">
        <v>381</v>
      </c>
      <c r="H96" s="1871">
        <v>95</v>
      </c>
      <c r="I96" s="2029">
        <v>0</v>
      </c>
      <c r="J96" s="1859">
        <v>880</v>
      </c>
      <c r="K96" s="1871">
        <v>15</v>
      </c>
      <c r="L96" s="1871">
        <v>588</v>
      </c>
      <c r="M96" s="1871">
        <v>249</v>
      </c>
      <c r="N96" s="1871">
        <v>28</v>
      </c>
      <c r="O96" s="1871">
        <v>0</v>
      </c>
      <c r="P96" s="1871">
        <v>0</v>
      </c>
    </row>
    <row r="97" spans="1:19">
      <c r="A97" s="356" t="s">
        <v>304</v>
      </c>
      <c r="B97" s="2030">
        <v>1377</v>
      </c>
      <c r="C97" s="1856">
        <v>1226</v>
      </c>
      <c r="D97" s="1872">
        <v>273</v>
      </c>
      <c r="E97" s="1872">
        <v>199</v>
      </c>
      <c r="F97" s="1872">
        <v>274</v>
      </c>
      <c r="G97" s="1872">
        <v>480</v>
      </c>
      <c r="H97" s="1872">
        <v>0</v>
      </c>
      <c r="I97" s="2031">
        <v>0</v>
      </c>
      <c r="J97" s="1856">
        <v>151</v>
      </c>
      <c r="K97" s="1872">
        <v>1</v>
      </c>
      <c r="L97" s="1872">
        <v>97</v>
      </c>
      <c r="M97" s="1872">
        <v>53</v>
      </c>
      <c r="N97" s="1872">
        <v>0</v>
      </c>
      <c r="O97" s="1872">
        <v>0</v>
      </c>
      <c r="P97" s="1872">
        <v>0</v>
      </c>
    </row>
    <row r="98" spans="1:19">
      <c r="A98" s="1165" t="s">
        <v>305</v>
      </c>
      <c r="B98" s="2028">
        <v>931</v>
      </c>
      <c r="C98" s="1859">
        <v>703</v>
      </c>
      <c r="D98" s="1871">
        <v>120</v>
      </c>
      <c r="E98" s="1871">
        <v>130</v>
      </c>
      <c r="F98" s="1871">
        <v>171</v>
      </c>
      <c r="G98" s="1871">
        <v>282</v>
      </c>
      <c r="H98" s="1871">
        <v>0</v>
      </c>
      <c r="I98" s="2029">
        <v>0</v>
      </c>
      <c r="J98" s="1859">
        <v>228</v>
      </c>
      <c r="K98" s="1871">
        <v>0</v>
      </c>
      <c r="L98" s="1871">
        <v>139</v>
      </c>
      <c r="M98" s="1871">
        <v>89</v>
      </c>
      <c r="N98" s="1871">
        <v>0</v>
      </c>
      <c r="O98" s="1871">
        <v>0</v>
      </c>
      <c r="P98" s="1871">
        <v>0</v>
      </c>
    </row>
    <row r="99" spans="1:19">
      <c r="A99" s="356" t="s">
        <v>306</v>
      </c>
      <c r="B99" s="2030">
        <v>341</v>
      </c>
      <c r="C99" s="1856">
        <v>0</v>
      </c>
      <c r="D99" s="1872">
        <v>0</v>
      </c>
      <c r="E99" s="1872">
        <v>0</v>
      </c>
      <c r="F99" s="1872">
        <v>0</v>
      </c>
      <c r="G99" s="1872">
        <v>0</v>
      </c>
      <c r="H99" s="1872">
        <v>0</v>
      </c>
      <c r="I99" s="2031">
        <v>0</v>
      </c>
      <c r="J99" s="1856">
        <v>341</v>
      </c>
      <c r="K99" s="1872">
        <v>0</v>
      </c>
      <c r="L99" s="1872">
        <v>8</v>
      </c>
      <c r="M99" s="1872">
        <v>5</v>
      </c>
      <c r="N99" s="1872">
        <v>328</v>
      </c>
      <c r="O99" s="1872">
        <v>0</v>
      </c>
      <c r="P99" s="1872">
        <v>0</v>
      </c>
    </row>
    <row r="100" spans="1:19" ht="14.5">
      <c r="A100" s="1165" t="s">
        <v>1616</v>
      </c>
      <c r="B100" s="2028">
        <v>433</v>
      </c>
      <c r="C100" s="1859">
        <v>19</v>
      </c>
      <c r="D100" s="1871">
        <v>0</v>
      </c>
      <c r="E100" s="1871">
        <v>0</v>
      </c>
      <c r="F100" s="1871">
        <v>0</v>
      </c>
      <c r="G100" s="1871">
        <v>19</v>
      </c>
      <c r="H100" s="1871">
        <v>0</v>
      </c>
      <c r="I100" s="2029">
        <v>0</v>
      </c>
      <c r="J100" s="1859">
        <v>414</v>
      </c>
      <c r="K100" s="1871">
        <v>5</v>
      </c>
      <c r="L100" s="1871">
        <v>61</v>
      </c>
      <c r="M100" s="1871">
        <v>59</v>
      </c>
      <c r="N100" s="1871">
        <v>289</v>
      </c>
      <c r="O100" s="1871">
        <v>0</v>
      </c>
      <c r="P100" s="1871">
        <v>0</v>
      </c>
    </row>
    <row r="101" spans="1:19">
      <c r="A101" s="356" t="s">
        <v>307</v>
      </c>
      <c r="B101" s="2030">
        <v>612</v>
      </c>
      <c r="C101" s="1856">
        <v>453</v>
      </c>
      <c r="D101" s="1872">
        <v>166</v>
      </c>
      <c r="E101" s="1872">
        <v>89</v>
      </c>
      <c r="F101" s="1872">
        <v>70</v>
      </c>
      <c r="G101" s="1872">
        <v>128</v>
      </c>
      <c r="H101" s="1872">
        <v>0</v>
      </c>
      <c r="I101" s="2031">
        <v>0</v>
      </c>
      <c r="J101" s="1856">
        <v>159</v>
      </c>
      <c r="K101" s="1872">
        <v>0</v>
      </c>
      <c r="L101" s="1872">
        <v>48</v>
      </c>
      <c r="M101" s="1872">
        <v>10</v>
      </c>
      <c r="N101" s="1872">
        <v>101</v>
      </c>
      <c r="O101" s="1872">
        <v>0</v>
      </c>
      <c r="P101" s="1872">
        <v>0</v>
      </c>
    </row>
    <row r="102" spans="1:19" ht="14.5">
      <c r="A102" s="1165" t="s">
        <v>1617</v>
      </c>
      <c r="B102" s="2028">
        <v>542</v>
      </c>
      <c r="C102" s="1859">
        <v>279</v>
      </c>
      <c r="D102" s="1871">
        <v>14</v>
      </c>
      <c r="E102" s="1871">
        <v>29</v>
      </c>
      <c r="F102" s="1871">
        <v>99</v>
      </c>
      <c r="G102" s="1871">
        <v>137</v>
      </c>
      <c r="H102" s="1871">
        <v>0</v>
      </c>
      <c r="I102" s="2029">
        <v>0</v>
      </c>
      <c r="J102" s="1859">
        <v>263</v>
      </c>
      <c r="K102" s="1871">
        <v>0</v>
      </c>
      <c r="L102" s="1871">
        <v>234</v>
      </c>
      <c r="M102" s="1871">
        <v>29</v>
      </c>
      <c r="N102" s="1871">
        <v>0</v>
      </c>
      <c r="O102" s="1871">
        <v>0</v>
      </c>
      <c r="P102" s="1871">
        <v>0</v>
      </c>
    </row>
    <row r="103" spans="1:19">
      <c r="A103" s="356" t="s">
        <v>752</v>
      </c>
      <c r="B103" s="2030">
        <v>1631</v>
      </c>
      <c r="C103" s="1856">
        <v>1631</v>
      </c>
      <c r="D103" s="1872">
        <v>675</v>
      </c>
      <c r="E103" s="1872">
        <v>583</v>
      </c>
      <c r="F103" s="1872">
        <v>290</v>
      </c>
      <c r="G103" s="1872">
        <v>83</v>
      </c>
      <c r="H103" s="1872">
        <v>0</v>
      </c>
      <c r="I103" s="2031">
        <v>0</v>
      </c>
      <c r="J103" s="1856">
        <v>0</v>
      </c>
      <c r="K103" s="1872">
        <v>0</v>
      </c>
      <c r="L103" s="1872">
        <v>0</v>
      </c>
      <c r="M103" s="1872">
        <v>0</v>
      </c>
      <c r="N103" s="1872">
        <v>0</v>
      </c>
      <c r="O103" s="1872">
        <v>0</v>
      </c>
      <c r="P103" s="1872">
        <v>0</v>
      </c>
    </row>
    <row r="104" spans="1:19">
      <c r="A104" s="1165" t="s">
        <v>308</v>
      </c>
      <c r="B104" s="2028">
        <v>691</v>
      </c>
      <c r="C104" s="1859">
        <v>288</v>
      </c>
      <c r="D104" s="1871">
        <v>0</v>
      </c>
      <c r="E104" s="1871">
        <v>0</v>
      </c>
      <c r="F104" s="1871">
        <v>0</v>
      </c>
      <c r="G104" s="1871">
        <v>0</v>
      </c>
      <c r="H104" s="1871">
        <v>0</v>
      </c>
      <c r="I104" s="2029">
        <v>288</v>
      </c>
      <c r="J104" s="1859">
        <v>403</v>
      </c>
      <c r="K104" s="1871">
        <v>0</v>
      </c>
      <c r="L104" s="1871">
        <v>0</v>
      </c>
      <c r="M104" s="1871">
        <v>0</v>
      </c>
      <c r="N104" s="1871">
        <v>0</v>
      </c>
      <c r="O104" s="1871">
        <v>403</v>
      </c>
      <c r="P104" s="1871">
        <v>0</v>
      </c>
    </row>
    <row r="105" spans="1:19" ht="15" thickBot="1">
      <c r="A105" s="356" t="s">
        <v>1618</v>
      </c>
      <c r="B105" s="2035">
        <v>88</v>
      </c>
      <c r="C105" s="2036">
        <v>0</v>
      </c>
      <c r="D105" s="1972">
        <v>0</v>
      </c>
      <c r="E105" s="1972">
        <v>0</v>
      </c>
      <c r="F105" s="1972">
        <v>0</v>
      </c>
      <c r="G105" s="1972">
        <v>0</v>
      </c>
      <c r="H105" s="1972">
        <v>0</v>
      </c>
      <c r="I105" s="2037">
        <v>0</v>
      </c>
      <c r="J105" s="2036">
        <v>0</v>
      </c>
      <c r="K105" s="1972">
        <v>0</v>
      </c>
      <c r="L105" s="1972">
        <v>0</v>
      </c>
      <c r="M105" s="1972">
        <v>0</v>
      </c>
      <c r="N105" s="1972">
        <v>0</v>
      </c>
      <c r="O105" s="1972">
        <v>0</v>
      </c>
      <c r="P105" s="1972">
        <v>88</v>
      </c>
    </row>
    <row r="106" spans="1:19">
      <c r="A106" s="732" t="s">
        <v>45</v>
      </c>
      <c r="B106" s="2034">
        <v>17490</v>
      </c>
      <c r="C106" s="1950">
        <v>12543</v>
      </c>
      <c r="D106" s="1870">
        <v>2562</v>
      </c>
      <c r="E106" s="1870">
        <v>2375</v>
      </c>
      <c r="F106" s="1870">
        <v>2918</v>
      </c>
      <c r="G106" s="1870">
        <v>4305</v>
      </c>
      <c r="H106" s="1870">
        <v>95</v>
      </c>
      <c r="I106" s="2034">
        <v>288</v>
      </c>
      <c r="J106" s="1950">
        <v>4859</v>
      </c>
      <c r="K106" s="1870">
        <v>55</v>
      </c>
      <c r="L106" s="1870">
        <v>2206</v>
      </c>
      <c r="M106" s="1870">
        <v>1393</v>
      </c>
      <c r="N106" s="1870">
        <v>802</v>
      </c>
      <c r="O106" s="1870">
        <v>403</v>
      </c>
      <c r="P106" s="1870">
        <v>88</v>
      </c>
      <c r="S106" s="6"/>
    </row>
    <row r="107" spans="1:19" ht="14.5">
      <c r="A107" s="4322" t="s">
        <v>798</v>
      </c>
      <c r="B107" s="4323"/>
      <c r="C107" s="4323"/>
      <c r="D107" s="4323"/>
      <c r="E107" s="4323"/>
      <c r="F107" s="4323"/>
      <c r="G107" s="4323"/>
      <c r="H107" s="4323"/>
      <c r="I107" s="4323"/>
      <c r="J107" s="4323"/>
      <c r="K107" s="4323"/>
      <c r="L107" s="4323"/>
      <c r="M107" s="4323"/>
      <c r="N107" s="4323"/>
      <c r="O107" s="4323"/>
      <c r="P107" s="4324"/>
    </row>
    <row r="108" spans="1:19" ht="14.5">
      <c r="A108" s="4325" t="s">
        <v>799</v>
      </c>
      <c r="B108" s="4326"/>
      <c r="C108" s="4326"/>
      <c r="D108" s="4326"/>
      <c r="E108" s="4326"/>
      <c r="F108" s="4326"/>
      <c r="G108" s="4326"/>
      <c r="H108" s="4326"/>
      <c r="I108" s="4326"/>
      <c r="J108" s="4326"/>
      <c r="K108" s="4326"/>
      <c r="L108" s="4326"/>
      <c r="M108" s="4326"/>
      <c r="N108" s="4326"/>
      <c r="O108" s="4326"/>
      <c r="P108" s="4327"/>
    </row>
    <row r="109" spans="1:19" ht="14.5">
      <c r="A109" s="4325" t="s">
        <v>800</v>
      </c>
      <c r="B109" s="4326"/>
      <c r="C109" s="4326"/>
      <c r="D109" s="4326"/>
      <c r="E109" s="4326"/>
      <c r="F109" s="4326"/>
      <c r="G109" s="4326"/>
      <c r="H109" s="4326"/>
      <c r="I109" s="4326"/>
      <c r="J109" s="4326"/>
      <c r="K109" s="4326"/>
      <c r="L109" s="4326"/>
      <c r="M109" s="4326"/>
      <c r="N109" s="4326"/>
      <c r="O109" s="4326"/>
      <c r="P109" s="4327"/>
    </row>
    <row r="110" spans="1:19" ht="14.5">
      <c r="A110" s="4328" t="s">
        <v>801</v>
      </c>
      <c r="B110" s="4329"/>
      <c r="C110" s="4329"/>
      <c r="D110" s="4329"/>
      <c r="E110" s="4329"/>
      <c r="F110" s="4329"/>
      <c r="G110" s="4329"/>
      <c r="H110" s="4329"/>
      <c r="I110" s="4329"/>
      <c r="J110" s="4329"/>
      <c r="K110" s="4329"/>
      <c r="L110" s="4329"/>
      <c r="M110" s="4329"/>
      <c r="N110" s="4329"/>
      <c r="O110" s="4329"/>
      <c r="P110" s="4330"/>
    </row>
    <row r="112" spans="1:19">
      <c r="A112" s="4331" t="s">
        <v>1240</v>
      </c>
      <c r="B112" s="4331"/>
      <c r="C112" s="4331"/>
      <c r="D112" s="4331"/>
      <c r="E112" s="4331"/>
      <c r="F112" s="4331"/>
      <c r="G112" s="4331"/>
      <c r="H112" s="4331"/>
      <c r="I112" s="4331"/>
      <c r="J112" s="4331"/>
      <c r="K112" s="4331"/>
      <c r="L112" s="4331"/>
      <c r="M112" s="4331"/>
      <c r="N112" s="4331"/>
      <c r="O112" s="4331"/>
      <c r="P112" s="4331"/>
    </row>
    <row r="115" spans="1:18">
      <c r="A115" s="4334" t="s">
        <v>1219</v>
      </c>
      <c r="B115" s="4334"/>
      <c r="C115" s="4334"/>
      <c r="D115" s="4334"/>
      <c r="E115" s="4334"/>
      <c r="F115" s="4334"/>
      <c r="G115" s="4334"/>
      <c r="H115" s="4334"/>
      <c r="I115" s="4334"/>
      <c r="J115" s="4334"/>
      <c r="K115" s="4334"/>
      <c r="L115" s="4334"/>
      <c r="M115" s="4334"/>
      <c r="N115" s="4334"/>
      <c r="O115" s="4334"/>
      <c r="P115" s="4334"/>
    </row>
    <row r="116" spans="1:18">
      <c r="A116" s="9"/>
    </row>
    <row r="117" spans="1:18" ht="17.5">
      <c r="A117" s="3997" t="s">
        <v>290</v>
      </c>
      <c r="B117" s="3964" t="s">
        <v>911</v>
      </c>
      <c r="C117" s="3994"/>
      <c r="D117" s="3994"/>
      <c r="E117" s="3994"/>
      <c r="F117" s="3994"/>
      <c r="G117" s="3994"/>
      <c r="H117" s="3994"/>
      <c r="I117" s="3994"/>
      <c r="J117" s="3994"/>
      <c r="K117" s="3994"/>
      <c r="L117" s="3994"/>
      <c r="M117" s="3994"/>
      <c r="N117" s="3994"/>
      <c r="O117" s="3994"/>
      <c r="P117" s="3995"/>
      <c r="R117" s="495"/>
    </row>
    <row r="118" spans="1:18" ht="17.5">
      <c r="A118" s="4287"/>
      <c r="B118" s="4062" t="s">
        <v>292</v>
      </c>
      <c r="C118" s="4159" t="s">
        <v>293</v>
      </c>
      <c r="D118" s="4260"/>
      <c r="E118" s="4260"/>
      <c r="F118" s="4260"/>
      <c r="G118" s="4260"/>
      <c r="H118" s="4260"/>
      <c r="I118" s="4092"/>
      <c r="J118" s="4159" t="s">
        <v>294</v>
      </c>
      <c r="K118" s="4260"/>
      <c r="L118" s="4260"/>
      <c r="M118" s="4260"/>
      <c r="N118" s="4260"/>
      <c r="O118" s="4092"/>
      <c r="P118" s="4332" t="s">
        <v>699</v>
      </c>
      <c r="R118" s="495"/>
    </row>
    <row r="119" spans="1:18" ht="90">
      <c r="A119" s="3998"/>
      <c r="B119" s="3999"/>
      <c r="C119" s="720" t="s">
        <v>295</v>
      </c>
      <c r="D119" s="721" t="s">
        <v>1220</v>
      </c>
      <c r="E119" s="721" t="s">
        <v>1221</v>
      </c>
      <c r="F119" s="721" t="s">
        <v>1222</v>
      </c>
      <c r="G119" s="721" t="s">
        <v>1223</v>
      </c>
      <c r="H119" s="721" t="s">
        <v>1224</v>
      </c>
      <c r="I119" s="722" t="s">
        <v>308</v>
      </c>
      <c r="J119" s="720" t="s">
        <v>295</v>
      </c>
      <c r="K119" s="721" t="s">
        <v>1225</v>
      </c>
      <c r="L119" s="721" t="s">
        <v>1120</v>
      </c>
      <c r="M119" s="721" t="s">
        <v>1121</v>
      </c>
      <c r="N119" s="721" t="s">
        <v>1158</v>
      </c>
      <c r="O119" s="722" t="s">
        <v>308</v>
      </c>
      <c r="P119" s="4333"/>
    </row>
    <row r="120" spans="1:18">
      <c r="A120" s="132" t="s">
        <v>296</v>
      </c>
      <c r="B120" s="723">
        <v>794</v>
      </c>
      <c r="C120" s="122">
        <v>670</v>
      </c>
      <c r="D120" s="724">
        <v>121</v>
      </c>
      <c r="E120" s="724">
        <v>118</v>
      </c>
      <c r="F120" s="724">
        <v>164</v>
      </c>
      <c r="G120" s="724">
        <v>267</v>
      </c>
      <c r="H120" s="724">
        <v>0</v>
      </c>
      <c r="I120" s="725">
        <v>0</v>
      </c>
      <c r="J120" s="122">
        <v>124</v>
      </c>
      <c r="K120" s="724">
        <v>2</v>
      </c>
      <c r="L120" s="724">
        <v>65</v>
      </c>
      <c r="M120" s="724">
        <v>57</v>
      </c>
      <c r="N120" s="724">
        <v>0</v>
      </c>
      <c r="O120" s="724">
        <v>0</v>
      </c>
      <c r="P120" s="724">
        <v>0</v>
      </c>
    </row>
    <row r="121" spans="1:18">
      <c r="A121" s="135" t="s">
        <v>297</v>
      </c>
      <c r="B121" s="723">
        <v>157</v>
      </c>
      <c r="C121" s="122">
        <v>116</v>
      </c>
      <c r="D121" s="724">
        <v>15</v>
      </c>
      <c r="E121" s="724">
        <v>21</v>
      </c>
      <c r="F121" s="724">
        <v>30</v>
      </c>
      <c r="G121" s="724">
        <v>50</v>
      </c>
      <c r="H121" s="724">
        <v>0</v>
      </c>
      <c r="I121" s="725">
        <v>0</v>
      </c>
      <c r="J121" s="122">
        <v>41</v>
      </c>
      <c r="K121" s="724">
        <v>0</v>
      </c>
      <c r="L121" s="724">
        <v>41</v>
      </c>
      <c r="M121" s="724">
        <v>0</v>
      </c>
      <c r="N121" s="724">
        <v>0</v>
      </c>
      <c r="O121" s="724">
        <v>0</v>
      </c>
      <c r="P121" s="724">
        <v>0</v>
      </c>
    </row>
    <row r="122" spans="1:18">
      <c r="A122" s="135" t="s">
        <v>298</v>
      </c>
      <c r="B122" s="723">
        <v>15</v>
      </c>
      <c r="C122" s="122">
        <v>9</v>
      </c>
      <c r="D122" s="724">
        <v>0</v>
      </c>
      <c r="E122" s="724">
        <v>1</v>
      </c>
      <c r="F122" s="724">
        <v>3</v>
      </c>
      <c r="G122" s="724">
        <v>5</v>
      </c>
      <c r="H122" s="724">
        <v>0</v>
      </c>
      <c r="I122" s="725">
        <v>0</v>
      </c>
      <c r="J122" s="122">
        <v>6</v>
      </c>
      <c r="K122" s="724">
        <v>0</v>
      </c>
      <c r="L122" s="724">
        <v>6</v>
      </c>
      <c r="M122" s="724">
        <v>0</v>
      </c>
      <c r="N122" s="724">
        <v>0</v>
      </c>
      <c r="O122" s="724">
        <v>0</v>
      </c>
      <c r="P122" s="724">
        <v>0</v>
      </c>
    </row>
    <row r="123" spans="1:18">
      <c r="A123" s="135" t="s">
        <v>299</v>
      </c>
      <c r="B123" s="723">
        <v>20</v>
      </c>
      <c r="C123" s="122">
        <v>13</v>
      </c>
      <c r="D123" s="724">
        <v>2</v>
      </c>
      <c r="E123" s="724">
        <v>1</v>
      </c>
      <c r="F123" s="724">
        <v>3</v>
      </c>
      <c r="G123" s="724">
        <v>7</v>
      </c>
      <c r="H123" s="724">
        <v>0</v>
      </c>
      <c r="I123" s="725">
        <v>0</v>
      </c>
      <c r="J123" s="122">
        <v>7</v>
      </c>
      <c r="K123" s="724">
        <v>0</v>
      </c>
      <c r="L123" s="724">
        <v>4</v>
      </c>
      <c r="M123" s="724">
        <v>3</v>
      </c>
      <c r="N123" s="724">
        <v>0</v>
      </c>
      <c r="O123" s="724">
        <v>0</v>
      </c>
      <c r="P123" s="724">
        <v>0</v>
      </c>
    </row>
    <row r="124" spans="1:18">
      <c r="A124" s="135" t="s">
        <v>300</v>
      </c>
      <c r="B124" s="723">
        <v>34</v>
      </c>
      <c r="C124" s="122">
        <v>26</v>
      </c>
      <c r="D124" s="724">
        <v>7</v>
      </c>
      <c r="E124" s="724">
        <v>3</v>
      </c>
      <c r="F124" s="724">
        <v>10</v>
      </c>
      <c r="G124" s="724">
        <v>6</v>
      </c>
      <c r="H124" s="724">
        <v>0</v>
      </c>
      <c r="I124" s="725">
        <v>0</v>
      </c>
      <c r="J124" s="122">
        <v>8</v>
      </c>
      <c r="K124" s="724">
        <v>0</v>
      </c>
      <c r="L124" s="724">
        <v>1</v>
      </c>
      <c r="M124" s="724">
        <v>0</v>
      </c>
      <c r="N124" s="724">
        <v>7</v>
      </c>
      <c r="O124" s="724">
        <v>0</v>
      </c>
      <c r="P124" s="724">
        <v>0</v>
      </c>
    </row>
    <row r="125" spans="1:18">
      <c r="A125" s="135" t="s">
        <v>301</v>
      </c>
      <c r="B125" s="723">
        <v>159</v>
      </c>
      <c r="C125" s="122">
        <v>128</v>
      </c>
      <c r="D125" s="724">
        <v>4</v>
      </c>
      <c r="E125" s="724">
        <v>7</v>
      </c>
      <c r="F125" s="724">
        <v>41</v>
      </c>
      <c r="G125" s="724">
        <v>76</v>
      </c>
      <c r="H125" s="724">
        <v>0</v>
      </c>
      <c r="I125" s="725">
        <v>0</v>
      </c>
      <c r="J125" s="122">
        <v>31</v>
      </c>
      <c r="K125" s="724">
        <v>0</v>
      </c>
      <c r="L125" s="724">
        <v>31</v>
      </c>
      <c r="M125" s="724">
        <v>0</v>
      </c>
      <c r="N125" s="724">
        <v>0</v>
      </c>
      <c r="O125" s="724">
        <v>0</v>
      </c>
      <c r="P125" s="724">
        <v>0</v>
      </c>
    </row>
    <row r="126" spans="1:18">
      <c r="A126" s="135" t="s">
        <v>302</v>
      </c>
      <c r="B126" s="723">
        <v>26</v>
      </c>
      <c r="C126" s="122">
        <v>26</v>
      </c>
      <c r="D126" s="724">
        <v>6</v>
      </c>
      <c r="E126" s="724">
        <v>1</v>
      </c>
      <c r="F126" s="724">
        <v>11</v>
      </c>
      <c r="G126" s="724">
        <v>8</v>
      </c>
      <c r="H126" s="724">
        <v>0</v>
      </c>
      <c r="I126" s="725">
        <v>0</v>
      </c>
      <c r="J126" s="122">
        <v>0</v>
      </c>
      <c r="K126" s="724">
        <v>0</v>
      </c>
      <c r="L126" s="724">
        <v>0</v>
      </c>
      <c r="M126" s="724">
        <v>0</v>
      </c>
      <c r="N126" s="724">
        <v>0</v>
      </c>
      <c r="O126" s="724">
        <v>0</v>
      </c>
      <c r="P126" s="724">
        <v>0</v>
      </c>
    </row>
    <row r="127" spans="1:18">
      <c r="A127" s="135" t="s">
        <v>303</v>
      </c>
      <c r="B127" s="723">
        <v>388</v>
      </c>
      <c r="C127" s="122">
        <v>223</v>
      </c>
      <c r="D127" s="724">
        <v>32</v>
      </c>
      <c r="E127" s="724">
        <v>29</v>
      </c>
      <c r="F127" s="724">
        <v>55</v>
      </c>
      <c r="G127" s="724">
        <v>85</v>
      </c>
      <c r="H127" s="724">
        <v>22</v>
      </c>
      <c r="I127" s="725">
        <v>0</v>
      </c>
      <c r="J127" s="122">
        <v>165</v>
      </c>
      <c r="K127" s="724">
        <v>6</v>
      </c>
      <c r="L127" s="724">
        <v>99</v>
      </c>
      <c r="M127" s="724">
        <v>47</v>
      </c>
      <c r="N127" s="724">
        <v>13</v>
      </c>
      <c r="O127" s="724">
        <v>0</v>
      </c>
      <c r="P127" s="724">
        <v>0</v>
      </c>
    </row>
    <row r="128" spans="1:18">
      <c r="A128" s="135" t="s">
        <v>304</v>
      </c>
      <c r="B128" s="723">
        <v>195</v>
      </c>
      <c r="C128" s="122">
        <v>186</v>
      </c>
      <c r="D128" s="724">
        <v>38</v>
      </c>
      <c r="E128" s="724">
        <v>34</v>
      </c>
      <c r="F128" s="724">
        <v>40</v>
      </c>
      <c r="G128" s="724">
        <v>74</v>
      </c>
      <c r="H128" s="724">
        <v>0</v>
      </c>
      <c r="I128" s="725">
        <v>0</v>
      </c>
      <c r="J128" s="122">
        <v>9</v>
      </c>
      <c r="K128" s="724">
        <v>0</v>
      </c>
      <c r="L128" s="724">
        <v>8</v>
      </c>
      <c r="M128" s="724">
        <v>1</v>
      </c>
      <c r="N128" s="724">
        <v>0</v>
      </c>
      <c r="O128" s="724">
        <v>0</v>
      </c>
      <c r="P128" s="724">
        <v>0</v>
      </c>
    </row>
    <row r="129" spans="1:18">
      <c r="A129" s="135" t="s">
        <v>305</v>
      </c>
      <c r="B129" s="723">
        <v>138</v>
      </c>
      <c r="C129" s="122">
        <v>111</v>
      </c>
      <c r="D129" s="724">
        <v>17</v>
      </c>
      <c r="E129" s="724">
        <v>15</v>
      </c>
      <c r="F129" s="724">
        <v>33</v>
      </c>
      <c r="G129" s="724">
        <v>46</v>
      </c>
      <c r="H129" s="724">
        <v>0</v>
      </c>
      <c r="I129" s="725">
        <v>0</v>
      </c>
      <c r="J129" s="122">
        <v>27</v>
      </c>
      <c r="K129" s="724">
        <v>0</v>
      </c>
      <c r="L129" s="724">
        <v>17</v>
      </c>
      <c r="M129" s="724">
        <v>10</v>
      </c>
      <c r="N129" s="724">
        <v>0</v>
      </c>
      <c r="O129" s="724">
        <v>0</v>
      </c>
      <c r="P129" s="724">
        <v>0</v>
      </c>
    </row>
    <row r="130" spans="1:18">
      <c r="A130" s="135" t="s">
        <v>306</v>
      </c>
      <c r="B130" s="723">
        <v>55</v>
      </c>
      <c r="C130" s="122">
        <v>0</v>
      </c>
      <c r="D130" s="724">
        <v>0</v>
      </c>
      <c r="E130" s="724">
        <v>0</v>
      </c>
      <c r="F130" s="724">
        <v>0</v>
      </c>
      <c r="G130" s="724">
        <v>0</v>
      </c>
      <c r="H130" s="724">
        <v>0</v>
      </c>
      <c r="I130" s="725">
        <v>0</v>
      </c>
      <c r="J130" s="122">
        <v>55</v>
      </c>
      <c r="K130" s="724">
        <v>0</v>
      </c>
      <c r="L130" s="724">
        <v>0</v>
      </c>
      <c r="M130" s="724">
        <v>0</v>
      </c>
      <c r="N130" s="724">
        <v>55</v>
      </c>
      <c r="O130" s="724">
        <v>0</v>
      </c>
      <c r="P130" s="724">
        <v>0</v>
      </c>
    </row>
    <row r="131" spans="1:18" ht="14.5">
      <c r="A131" s="135" t="s">
        <v>1616</v>
      </c>
      <c r="B131" s="723">
        <v>52</v>
      </c>
      <c r="C131" s="122">
        <v>0</v>
      </c>
      <c r="D131" s="724">
        <v>0</v>
      </c>
      <c r="E131" s="724">
        <v>0</v>
      </c>
      <c r="F131" s="724">
        <v>0</v>
      </c>
      <c r="G131" s="724">
        <v>0</v>
      </c>
      <c r="H131" s="724">
        <v>0</v>
      </c>
      <c r="I131" s="725">
        <v>0</v>
      </c>
      <c r="J131" s="122">
        <v>52</v>
      </c>
      <c r="K131" s="724">
        <v>2</v>
      </c>
      <c r="L131" s="724">
        <v>4</v>
      </c>
      <c r="M131" s="724">
        <v>7</v>
      </c>
      <c r="N131" s="724">
        <v>39</v>
      </c>
      <c r="O131" s="724">
        <v>0</v>
      </c>
      <c r="P131" s="724">
        <v>0</v>
      </c>
    </row>
    <row r="132" spans="1:18">
      <c r="A132" s="135" t="s">
        <v>307</v>
      </c>
      <c r="B132" s="723">
        <v>86</v>
      </c>
      <c r="C132" s="122">
        <v>61</v>
      </c>
      <c r="D132" s="724">
        <v>26</v>
      </c>
      <c r="E132" s="724">
        <v>14</v>
      </c>
      <c r="F132" s="724">
        <v>8</v>
      </c>
      <c r="G132" s="724">
        <v>13</v>
      </c>
      <c r="H132" s="724">
        <v>0</v>
      </c>
      <c r="I132" s="725">
        <v>0</v>
      </c>
      <c r="J132" s="122">
        <v>25</v>
      </c>
      <c r="K132" s="724">
        <v>0</v>
      </c>
      <c r="L132" s="724">
        <v>9</v>
      </c>
      <c r="M132" s="724">
        <v>3</v>
      </c>
      <c r="N132" s="724">
        <v>13</v>
      </c>
      <c r="O132" s="724">
        <v>0</v>
      </c>
      <c r="P132" s="724">
        <v>0</v>
      </c>
    </row>
    <row r="133" spans="1:18" ht="14.5">
      <c r="A133" s="135" t="s">
        <v>1617</v>
      </c>
      <c r="B133" s="723">
        <v>118</v>
      </c>
      <c r="C133" s="122">
        <v>54</v>
      </c>
      <c r="D133" s="724">
        <v>0</v>
      </c>
      <c r="E133" s="724">
        <v>3</v>
      </c>
      <c r="F133" s="724">
        <v>27</v>
      </c>
      <c r="G133" s="724">
        <v>24</v>
      </c>
      <c r="H133" s="724">
        <v>0</v>
      </c>
      <c r="I133" s="725">
        <v>0</v>
      </c>
      <c r="J133" s="122">
        <v>64</v>
      </c>
      <c r="K133" s="724">
        <v>0</v>
      </c>
      <c r="L133" s="724">
        <v>55</v>
      </c>
      <c r="M133" s="724">
        <v>9</v>
      </c>
      <c r="N133" s="724">
        <v>0</v>
      </c>
      <c r="O133" s="724">
        <v>0</v>
      </c>
      <c r="P133" s="724">
        <v>0</v>
      </c>
    </row>
    <row r="134" spans="1:18">
      <c r="A134" s="135" t="s">
        <v>752</v>
      </c>
      <c r="B134" s="723">
        <v>289</v>
      </c>
      <c r="C134" s="122">
        <v>289</v>
      </c>
      <c r="D134" s="724">
        <v>143</v>
      </c>
      <c r="E134" s="724">
        <v>90</v>
      </c>
      <c r="F134" s="724">
        <v>43</v>
      </c>
      <c r="G134" s="724">
        <v>13</v>
      </c>
      <c r="H134" s="724">
        <v>0</v>
      </c>
      <c r="I134" s="725">
        <v>0</v>
      </c>
      <c r="J134" s="122">
        <v>0</v>
      </c>
      <c r="K134" s="724">
        <v>0</v>
      </c>
      <c r="L134" s="724">
        <v>0</v>
      </c>
      <c r="M134" s="724">
        <v>0</v>
      </c>
      <c r="N134" s="724">
        <v>0</v>
      </c>
      <c r="O134" s="724">
        <v>0</v>
      </c>
      <c r="P134" s="724">
        <v>0</v>
      </c>
    </row>
    <row r="135" spans="1:18">
      <c r="A135" s="135" t="s">
        <v>308</v>
      </c>
      <c r="B135" s="723">
        <v>76</v>
      </c>
      <c r="C135" s="122">
        <v>9</v>
      </c>
      <c r="D135" s="724">
        <v>0</v>
      </c>
      <c r="E135" s="724">
        <v>0</v>
      </c>
      <c r="F135" s="724">
        <v>0</v>
      </c>
      <c r="G135" s="724">
        <v>0</v>
      </c>
      <c r="H135" s="724">
        <v>0</v>
      </c>
      <c r="I135" s="725">
        <v>9</v>
      </c>
      <c r="J135" s="122">
        <v>67</v>
      </c>
      <c r="K135" s="724">
        <v>0</v>
      </c>
      <c r="L135" s="724">
        <v>0</v>
      </c>
      <c r="M135" s="724">
        <v>0</v>
      </c>
      <c r="N135" s="724">
        <v>0</v>
      </c>
      <c r="O135" s="724">
        <v>67</v>
      </c>
      <c r="P135" s="724">
        <v>0</v>
      </c>
    </row>
    <row r="136" spans="1:18" ht="15" thickBot="1">
      <c r="A136" s="135" t="s">
        <v>1618</v>
      </c>
      <c r="B136" s="726">
        <v>24</v>
      </c>
      <c r="C136" s="727">
        <v>0</v>
      </c>
      <c r="D136" s="728">
        <v>0</v>
      </c>
      <c r="E136" s="728">
        <v>0</v>
      </c>
      <c r="F136" s="728">
        <v>0</v>
      </c>
      <c r="G136" s="728">
        <v>0</v>
      </c>
      <c r="H136" s="728">
        <v>0</v>
      </c>
      <c r="I136" s="729">
        <v>0</v>
      </c>
      <c r="J136" s="727"/>
      <c r="K136" s="728">
        <v>0</v>
      </c>
      <c r="L136" s="728">
        <v>0</v>
      </c>
      <c r="M136" s="728">
        <v>0</v>
      </c>
      <c r="N136" s="728">
        <v>0</v>
      </c>
      <c r="O136" s="728">
        <v>0</v>
      </c>
      <c r="P136" s="728">
        <v>24</v>
      </c>
    </row>
    <row r="137" spans="1:18">
      <c r="A137" s="474" t="s">
        <v>45</v>
      </c>
      <c r="B137" s="730">
        <v>2626</v>
      </c>
      <c r="C137" s="121">
        <v>1921</v>
      </c>
      <c r="D137" s="731">
        <v>411</v>
      </c>
      <c r="E137" s="731">
        <v>337</v>
      </c>
      <c r="F137" s="731">
        <v>468</v>
      </c>
      <c r="G137" s="731">
        <v>674</v>
      </c>
      <c r="H137" s="731">
        <v>22</v>
      </c>
      <c r="I137" s="730">
        <v>9</v>
      </c>
      <c r="J137" s="121">
        <v>681</v>
      </c>
      <c r="K137" s="731">
        <v>10</v>
      </c>
      <c r="L137" s="731">
        <v>340</v>
      </c>
      <c r="M137" s="731">
        <v>137</v>
      </c>
      <c r="N137" s="731">
        <v>127</v>
      </c>
      <c r="O137" s="731">
        <v>67</v>
      </c>
      <c r="P137" s="731">
        <v>24</v>
      </c>
    </row>
    <row r="138" spans="1:18" ht="14.5">
      <c r="A138" s="4322" t="s">
        <v>798</v>
      </c>
      <c r="B138" s="4323"/>
      <c r="C138" s="4323"/>
      <c r="D138" s="4323"/>
      <c r="E138" s="4323"/>
      <c r="F138" s="4323"/>
      <c r="G138" s="4323"/>
      <c r="H138" s="4323"/>
      <c r="I138" s="4323"/>
      <c r="J138" s="4323"/>
      <c r="K138" s="4323"/>
      <c r="L138" s="4323"/>
      <c r="M138" s="4323"/>
      <c r="N138" s="4323"/>
      <c r="O138" s="4323"/>
      <c r="P138" s="4324"/>
    </row>
    <row r="139" spans="1:18" ht="14.5">
      <c r="A139" s="4325" t="s">
        <v>799</v>
      </c>
      <c r="B139" s="4326"/>
      <c r="C139" s="4326"/>
      <c r="D139" s="4326"/>
      <c r="E139" s="4326"/>
      <c r="F139" s="4326"/>
      <c r="G139" s="4326"/>
      <c r="H139" s="4326"/>
      <c r="I139" s="4326"/>
      <c r="J139" s="4326"/>
      <c r="K139" s="4326"/>
      <c r="L139" s="4326"/>
      <c r="M139" s="4326"/>
      <c r="N139" s="4326"/>
      <c r="O139" s="4326"/>
      <c r="P139" s="4327"/>
    </row>
    <row r="140" spans="1:18" ht="14.5">
      <c r="A140" s="4325" t="s">
        <v>800</v>
      </c>
      <c r="B140" s="4326"/>
      <c r="C140" s="4326"/>
      <c r="D140" s="4326"/>
      <c r="E140" s="4326"/>
      <c r="F140" s="4326"/>
      <c r="G140" s="4326"/>
      <c r="H140" s="4326"/>
      <c r="I140" s="4326"/>
      <c r="J140" s="4326"/>
      <c r="K140" s="4326"/>
      <c r="L140" s="4326"/>
      <c r="M140" s="4326"/>
      <c r="N140" s="4326"/>
      <c r="O140" s="4326"/>
      <c r="P140" s="4327"/>
    </row>
    <row r="141" spans="1:18" ht="14.5">
      <c r="A141" s="4328" t="s">
        <v>801</v>
      </c>
      <c r="B141" s="4329"/>
      <c r="C141" s="4329"/>
      <c r="D141" s="4329"/>
      <c r="E141" s="4329"/>
      <c r="F141" s="4329"/>
      <c r="G141" s="4329"/>
      <c r="H141" s="4329"/>
      <c r="I141" s="4329"/>
      <c r="J141" s="4329"/>
      <c r="K141" s="4329"/>
      <c r="L141" s="4329"/>
      <c r="M141" s="4329"/>
      <c r="N141" s="4329"/>
      <c r="O141" s="4329"/>
      <c r="P141" s="4330"/>
    </row>
    <row r="142" spans="1:18">
      <c r="A142" s="9"/>
    </row>
    <row r="143" spans="1:18">
      <c r="A143" s="9"/>
    </row>
    <row r="144" spans="1:18" ht="17.5">
      <c r="A144" s="3997" t="s">
        <v>290</v>
      </c>
      <c r="B144" s="3964" t="s">
        <v>912</v>
      </c>
      <c r="C144" s="3994"/>
      <c r="D144" s="3994"/>
      <c r="E144" s="3994"/>
      <c r="F144" s="3994"/>
      <c r="G144" s="3994"/>
      <c r="H144" s="3994"/>
      <c r="I144" s="3994"/>
      <c r="J144" s="3994"/>
      <c r="K144" s="3994"/>
      <c r="L144" s="3994"/>
      <c r="M144" s="3994"/>
      <c r="N144" s="3994"/>
      <c r="O144" s="3994"/>
      <c r="P144" s="3995"/>
      <c r="R144" s="495"/>
    </row>
    <row r="145" spans="1:18" ht="17.5">
      <c r="A145" s="4287"/>
      <c r="B145" s="4062" t="s">
        <v>292</v>
      </c>
      <c r="C145" s="4159" t="s">
        <v>293</v>
      </c>
      <c r="D145" s="4260"/>
      <c r="E145" s="4260"/>
      <c r="F145" s="4260"/>
      <c r="G145" s="4260"/>
      <c r="H145" s="4260"/>
      <c r="I145" s="4092"/>
      <c r="J145" s="4159" t="s">
        <v>294</v>
      </c>
      <c r="K145" s="4260"/>
      <c r="L145" s="4260"/>
      <c r="M145" s="4260"/>
      <c r="N145" s="4260"/>
      <c r="O145" s="4092"/>
      <c r="P145" s="4332" t="s">
        <v>699</v>
      </c>
      <c r="R145" s="495"/>
    </row>
    <row r="146" spans="1:18" ht="90">
      <c r="A146" s="3998"/>
      <c r="B146" s="3999"/>
      <c r="C146" s="720" t="s">
        <v>295</v>
      </c>
      <c r="D146" s="721" t="s">
        <v>1220</v>
      </c>
      <c r="E146" s="721" t="s">
        <v>1221</v>
      </c>
      <c r="F146" s="721" t="s">
        <v>1222</v>
      </c>
      <c r="G146" s="721" t="s">
        <v>1223</v>
      </c>
      <c r="H146" s="721" t="s">
        <v>1224</v>
      </c>
      <c r="I146" s="722" t="s">
        <v>308</v>
      </c>
      <c r="J146" s="720" t="s">
        <v>295</v>
      </c>
      <c r="K146" s="721" t="s">
        <v>1225</v>
      </c>
      <c r="L146" s="721" t="s">
        <v>1120</v>
      </c>
      <c r="M146" s="721" t="s">
        <v>1121</v>
      </c>
      <c r="N146" s="721" t="s">
        <v>1158</v>
      </c>
      <c r="O146" s="722" t="s">
        <v>308</v>
      </c>
      <c r="P146" s="4333"/>
    </row>
    <row r="147" spans="1:18">
      <c r="A147" s="72" t="s">
        <v>296</v>
      </c>
      <c r="B147" s="122">
        <v>6620</v>
      </c>
      <c r="C147" s="122">
        <v>5186</v>
      </c>
      <c r="D147" s="724">
        <v>1046</v>
      </c>
      <c r="E147" s="724">
        <v>939</v>
      </c>
      <c r="F147" s="724">
        <v>1210</v>
      </c>
      <c r="G147" s="724">
        <v>1991</v>
      </c>
      <c r="H147" s="724">
        <v>0</v>
      </c>
      <c r="I147" s="725">
        <v>0</v>
      </c>
      <c r="J147" s="122">
        <v>1434</v>
      </c>
      <c r="K147" s="724">
        <v>22</v>
      </c>
      <c r="L147" s="724">
        <v>602</v>
      </c>
      <c r="M147" s="724">
        <v>810</v>
      </c>
      <c r="N147" s="724">
        <v>0</v>
      </c>
      <c r="O147" s="724">
        <v>0</v>
      </c>
      <c r="P147" s="724">
        <v>0</v>
      </c>
    </row>
    <row r="148" spans="1:18">
      <c r="A148" s="73" t="s">
        <v>297</v>
      </c>
      <c r="B148" s="122">
        <v>177</v>
      </c>
      <c r="C148" s="122">
        <v>132</v>
      </c>
      <c r="D148" s="724">
        <v>15</v>
      </c>
      <c r="E148" s="724">
        <v>22</v>
      </c>
      <c r="F148" s="724">
        <v>32</v>
      </c>
      <c r="G148" s="724">
        <v>63</v>
      </c>
      <c r="H148" s="724">
        <v>0</v>
      </c>
      <c r="I148" s="725">
        <v>0</v>
      </c>
      <c r="J148" s="122">
        <v>45</v>
      </c>
      <c r="K148" s="724">
        <v>0</v>
      </c>
      <c r="L148" s="724">
        <v>45</v>
      </c>
      <c r="M148" s="724">
        <v>0</v>
      </c>
      <c r="N148" s="724">
        <v>0</v>
      </c>
      <c r="O148" s="724">
        <v>0</v>
      </c>
      <c r="P148" s="724">
        <v>0</v>
      </c>
    </row>
    <row r="149" spans="1:18">
      <c r="A149" s="73" t="s">
        <v>298</v>
      </c>
      <c r="B149" s="122">
        <v>94</v>
      </c>
      <c r="C149" s="122">
        <v>52</v>
      </c>
      <c r="D149" s="724">
        <v>7</v>
      </c>
      <c r="E149" s="724">
        <v>7</v>
      </c>
      <c r="F149" s="724">
        <v>18</v>
      </c>
      <c r="G149" s="724">
        <v>20</v>
      </c>
      <c r="H149" s="724">
        <v>0</v>
      </c>
      <c r="I149" s="725">
        <v>0</v>
      </c>
      <c r="J149" s="122">
        <v>42</v>
      </c>
      <c r="K149" s="724">
        <v>0</v>
      </c>
      <c r="L149" s="724">
        <v>42</v>
      </c>
      <c r="M149" s="724">
        <v>0</v>
      </c>
      <c r="N149" s="724">
        <v>0</v>
      </c>
      <c r="O149" s="724">
        <v>0</v>
      </c>
      <c r="P149" s="724">
        <v>0</v>
      </c>
    </row>
    <row r="150" spans="1:18">
      <c r="A150" s="73" t="s">
        <v>299</v>
      </c>
      <c r="B150" s="122">
        <v>276</v>
      </c>
      <c r="C150" s="122">
        <v>130</v>
      </c>
      <c r="D150" s="724">
        <v>35</v>
      </c>
      <c r="E150" s="724">
        <v>21</v>
      </c>
      <c r="F150" s="724">
        <v>32</v>
      </c>
      <c r="G150" s="724">
        <v>42</v>
      </c>
      <c r="H150" s="724">
        <v>0</v>
      </c>
      <c r="I150" s="725">
        <v>0</v>
      </c>
      <c r="J150" s="122">
        <v>146</v>
      </c>
      <c r="K150" s="724">
        <v>0</v>
      </c>
      <c r="L150" s="724">
        <v>62</v>
      </c>
      <c r="M150" s="724">
        <v>84</v>
      </c>
      <c r="N150" s="724">
        <v>0</v>
      </c>
      <c r="O150" s="724">
        <v>0</v>
      </c>
      <c r="P150" s="724">
        <v>0</v>
      </c>
    </row>
    <row r="151" spans="1:18">
      <c r="A151" s="73" t="s">
        <v>300</v>
      </c>
      <c r="B151" s="122">
        <v>243</v>
      </c>
      <c r="C151" s="122">
        <v>187</v>
      </c>
      <c r="D151" s="724">
        <v>35</v>
      </c>
      <c r="E151" s="724">
        <v>47</v>
      </c>
      <c r="F151" s="724">
        <v>43</v>
      </c>
      <c r="G151" s="724">
        <v>62</v>
      </c>
      <c r="H151" s="724">
        <v>0</v>
      </c>
      <c r="I151" s="725">
        <v>0</v>
      </c>
      <c r="J151" s="122">
        <v>56</v>
      </c>
      <c r="K151" s="724">
        <v>0</v>
      </c>
      <c r="L151" s="724">
        <v>7</v>
      </c>
      <c r="M151" s="724">
        <v>0</v>
      </c>
      <c r="N151" s="724">
        <v>49</v>
      </c>
      <c r="O151" s="724">
        <v>0</v>
      </c>
      <c r="P151" s="724">
        <v>0</v>
      </c>
    </row>
    <row r="152" spans="1:18">
      <c r="A152" s="73" t="s">
        <v>301</v>
      </c>
      <c r="B152" s="122">
        <v>1314</v>
      </c>
      <c r="C152" s="122">
        <v>1043</v>
      </c>
      <c r="D152" s="724">
        <v>78</v>
      </c>
      <c r="E152" s="724">
        <v>58</v>
      </c>
      <c r="F152" s="724">
        <v>285</v>
      </c>
      <c r="G152" s="724">
        <v>622</v>
      </c>
      <c r="H152" s="724">
        <v>0</v>
      </c>
      <c r="I152" s="725">
        <v>0</v>
      </c>
      <c r="J152" s="122">
        <v>271</v>
      </c>
      <c r="K152" s="724">
        <v>0</v>
      </c>
      <c r="L152" s="724">
        <v>245</v>
      </c>
      <c r="M152" s="724">
        <v>26</v>
      </c>
      <c r="N152" s="724">
        <v>0</v>
      </c>
      <c r="O152" s="724">
        <v>0</v>
      </c>
      <c r="P152" s="724">
        <v>0</v>
      </c>
    </row>
    <row r="153" spans="1:18">
      <c r="A153" s="73" t="s">
        <v>302</v>
      </c>
      <c r="B153" s="122">
        <v>331</v>
      </c>
      <c r="C153" s="122">
        <v>318</v>
      </c>
      <c r="D153" s="724">
        <v>50</v>
      </c>
      <c r="E153" s="724">
        <v>44</v>
      </c>
      <c r="F153" s="724">
        <v>85</v>
      </c>
      <c r="G153" s="724">
        <v>139</v>
      </c>
      <c r="H153" s="724">
        <v>0</v>
      </c>
      <c r="I153" s="725">
        <v>0</v>
      </c>
      <c r="J153" s="122">
        <v>13</v>
      </c>
      <c r="K153" s="724">
        <v>0</v>
      </c>
      <c r="L153" s="724">
        <v>13</v>
      </c>
      <c r="M153" s="724">
        <v>0</v>
      </c>
      <c r="N153" s="724">
        <v>0</v>
      </c>
      <c r="O153" s="724">
        <v>0</v>
      </c>
      <c r="P153" s="724">
        <v>0</v>
      </c>
    </row>
    <row r="154" spans="1:18">
      <c r="A154" s="73" t="s">
        <v>303</v>
      </c>
      <c r="B154" s="122">
        <v>1883</v>
      </c>
      <c r="C154" s="122">
        <v>1096</v>
      </c>
      <c r="D154" s="724">
        <v>171</v>
      </c>
      <c r="E154" s="724">
        <v>180</v>
      </c>
      <c r="F154" s="724">
        <v>229</v>
      </c>
      <c r="G154" s="724">
        <v>392</v>
      </c>
      <c r="H154" s="724">
        <v>124</v>
      </c>
      <c r="I154" s="725">
        <v>0</v>
      </c>
      <c r="J154" s="122">
        <v>787</v>
      </c>
      <c r="K154" s="724">
        <v>19</v>
      </c>
      <c r="L154" s="724">
        <v>521</v>
      </c>
      <c r="M154" s="724">
        <v>219</v>
      </c>
      <c r="N154" s="724">
        <v>28</v>
      </c>
      <c r="O154" s="724">
        <v>0</v>
      </c>
      <c r="P154" s="724">
        <v>0</v>
      </c>
    </row>
    <row r="155" spans="1:18">
      <c r="A155" s="73" t="s">
        <v>304</v>
      </c>
      <c r="B155" s="122">
        <v>1419</v>
      </c>
      <c r="C155" s="122">
        <v>1288</v>
      </c>
      <c r="D155" s="724">
        <v>272</v>
      </c>
      <c r="E155" s="724">
        <v>227</v>
      </c>
      <c r="F155" s="724">
        <v>254</v>
      </c>
      <c r="G155" s="724">
        <v>535</v>
      </c>
      <c r="H155" s="724">
        <v>0</v>
      </c>
      <c r="I155" s="725">
        <v>0</v>
      </c>
      <c r="J155" s="122">
        <v>131</v>
      </c>
      <c r="K155" s="724">
        <v>0</v>
      </c>
      <c r="L155" s="724">
        <v>84</v>
      </c>
      <c r="M155" s="724">
        <v>47</v>
      </c>
      <c r="N155" s="724">
        <v>0</v>
      </c>
      <c r="O155" s="724">
        <v>0</v>
      </c>
      <c r="P155" s="724">
        <v>0</v>
      </c>
    </row>
    <row r="156" spans="1:18">
      <c r="A156" s="73" t="s">
        <v>305</v>
      </c>
      <c r="B156" s="122">
        <v>934</v>
      </c>
      <c r="C156" s="122">
        <v>701</v>
      </c>
      <c r="D156" s="724">
        <v>102</v>
      </c>
      <c r="E156" s="724">
        <v>127</v>
      </c>
      <c r="F156" s="724">
        <v>178</v>
      </c>
      <c r="G156" s="724">
        <v>294</v>
      </c>
      <c r="H156" s="724">
        <v>0</v>
      </c>
      <c r="I156" s="725">
        <v>0</v>
      </c>
      <c r="J156" s="122">
        <v>233</v>
      </c>
      <c r="K156" s="724">
        <v>0</v>
      </c>
      <c r="L156" s="724">
        <v>154</v>
      </c>
      <c r="M156" s="724">
        <v>79</v>
      </c>
      <c r="N156" s="724">
        <v>0</v>
      </c>
      <c r="O156" s="724">
        <v>0</v>
      </c>
      <c r="P156" s="724">
        <v>0</v>
      </c>
    </row>
    <row r="157" spans="1:18">
      <c r="A157" s="73" t="s">
        <v>306</v>
      </c>
      <c r="B157" s="122">
        <v>322</v>
      </c>
      <c r="C157" s="122">
        <v>0</v>
      </c>
      <c r="D157" s="724">
        <v>0</v>
      </c>
      <c r="E157" s="724">
        <v>0</v>
      </c>
      <c r="F157" s="724">
        <v>0</v>
      </c>
      <c r="G157" s="724">
        <v>0</v>
      </c>
      <c r="H157" s="724">
        <v>0</v>
      </c>
      <c r="I157" s="725">
        <v>0</v>
      </c>
      <c r="J157" s="122">
        <v>322</v>
      </c>
      <c r="K157" s="724">
        <v>0</v>
      </c>
      <c r="L157" s="724">
        <v>5</v>
      </c>
      <c r="M157" s="724">
        <v>3</v>
      </c>
      <c r="N157" s="724">
        <v>314</v>
      </c>
      <c r="O157" s="724">
        <v>0</v>
      </c>
      <c r="P157" s="724">
        <v>0</v>
      </c>
    </row>
    <row r="158" spans="1:18" ht="14.5">
      <c r="A158" s="73" t="s">
        <v>1616</v>
      </c>
      <c r="B158" s="122">
        <v>435</v>
      </c>
      <c r="C158" s="122">
        <v>24</v>
      </c>
      <c r="D158" s="724">
        <v>0</v>
      </c>
      <c r="E158" s="724">
        <v>0</v>
      </c>
      <c r="F158" s="724">
        <v>0</v>
      </c>
      <c r="G158" s="724">
        <v>24</v>
      </c>
      <c r="H158" s="724">
        <v>0</v>
      </c>
      <c r="I158" s="725">
        <v>0</v>
      </c>
      <c r="J158" s="122">
        <v>411</v>
      </c>
      <c r="K158" s="724">
        <v>10</v>
      </c>
      <c r="L158" s="724">
        <v>55</v>
      </c>
      <c r="M158" s="724">
        <v>62</v>
      </c>
      <c r="N158" s="724">
        <v>284</v>
      </c>
      <c r="O158" s="724">
        <v>0</v>
      </c>
      <c r="P158" s="724">
        <v>0</v>
      </c>
    </row>
    <row r="159" spans="1:18">
      <c r="A159" s="73" t="s">
        <v>307</v>
      </c>
      <c r="B159" s="122">
        <v>679</v>
      </c>
      <c r="C159" s="122">
        <v>494</v>
      </c>
      <c r="D159" s="724">
        <v>179</v>
      </c>
      <c r="E159" s="724">
        <v>95</v>
      </c>
      <c r="F159" s="724">
        <v>68</v>
      </c>
      <c r="G159" s="724">
        <v>152</v>
      </c>
      <c r="H159" s="724">
        <v>0</v>
      </c>
      <c r="I159" s="725">
        <v>0</v>
      </c>
      <c r="J159" s="122">
        <v>185</v>
      </c>
      <c r="K159" s="724">
        <v>0</v>
      </c>
      <c r="L159" s="724">
        <v>67</v>
      </c>
      <c r="M159" s="724">
        <v>19</v>
      </c>
      <c r="N159" s="724">
        <v>99</v>
      </c>
      <c r="O159" s="724">
        <v>0</v>
      </c>
      <c r="P159" s="724">
        <v>0</v>
      </c>
    </row>
    <row r="160" spans="1:18" ht="14.5">
      <c r="A160" s="73" t="s">
        <v>1617</v>
      </c>
      <c r="B160" s="122">
        <v>514</v>
      </c>
      <c r="C160" s="122">
        <v>260</v>
      </c>
      <c r="D160" s="724">
        <v>10</v>
      </c>
      <c r="E160" s="724">
        <v>30</v>
      </c>
      <c r="F160" s="724">
        <v>86</v>
      </c>
      <c r="G160" s="724">
        <v>134</v>
      </c>
      <c r="H160" s="724">
        <v>0</v>
      </c>
      <c r="I160" s="725">
        <v>0</v>
      </c>
      <c r="J160" s="122">
        <v>254</v>
      </c>
      <c r="K160" s="724">
        <v>0</v>
      </c>
      <c r="L160" s="724">
        <v>225</v>
      </c>
      <c r="M160" s="724">
        <v>29</v>
      </c>
      <c r="N160" s="724">
        <v>0</v>
      </c>
      <c r="O160" s="724">
        <v>0</v>
      </c>
      <c r="P160" s="724">
        <v>0</v>
      </c>
    </row>
    <row r="161" spans="1:18">
      <c r="A161" s="73" t="s">
        <v>752</v>
      </c>
      <c r="B161" s="122">
        <v>1698</v>
      </c>
      <c r="C161" s="122">
        <v>1698</v>
      </c>
      <c r="D161" s="724">
        <v>737</v>
      </c>
      <c r="E161" s="724">
        <v>576</v>
      </c>
      <c r="F161" s="724">
        <v>296</v>
      </c>
      <c r="G161" s="724">
        <v>89</v>
      </c>
      <c r="H161" s="724">
        <v>0</v>
      </c>
      <c r="I161" s="725">
        <v>0</v>
      </c>
      <c r="J161" s="122">
        <v>0</v>
      </c>
      <c r="K161" s="724">
        <v>0</v>
      </c>
      <c r="L161" s="724">
        <v>0</v>
      </c>
      <c r="M161" s="724">
        <v>0</v>
      </c>
      <c r="N161" s="724">
        <v>0</v>
      </c>
      <c r="O161" s="724">
        <v>0</v>
      </c>
      <c r="P161" s="724">
        <v>0</v>
      </c>
    </row>
    <row r="162" spans="1:18">
      <c r="A162" s="73" t="s">
        <v>308</v>
      </c>
      <c r="B162" s="122">
        <v>667</v>
      </c>
      <c r="C162" s="122">
        <v>255</v>
      </c>
      <c r="D162" s="724">
        <v>0</v>
      </c>
      <c r="E162" s="724">
        <v>0</v>
      </c>
      <c r="F162" s="724">
        <v>0</v>
      </c>
      <c r="G162" s="724">
        <v>0</v>
      </c>
      <c r="H162" s="724">
        <v>0</v>
      </c>
      <c r="I162" s="725">
        <v>255</v>
      </c>
      <c r="J162" s="122">
        <v>412</v>
      </c>
      <c r="K162" s="724">
        <v>0</v>
      </c>
      <c r="L162" s="724">
        <v>0</v>
      </c>
      <c r="M162" s="724">
        <v>0</v>
      </c>
      <c r="N162" s="724">
        <v>0</v>
      </c>
      <c r="O162" s="724">
        <v>412</v>
      </c>
      <c r="P162" s="724">
        <v>0</v>
      </c>
    </row>
    <row r="163" spans="1:18" ht="15" thickBot="1">
      <c r="A163" s="73" t="s">
        <v>1618</v>
      </c>
      <c r="B163" s="727">
        <v>104</v>
      </c>
      <c r="C163" s="727">
        <v>0</v>
      </c>
      <c r="D163" s="728">
        <v>0</v>
      </c>
      <c r="E163" s="728">
        <v>0</v>
      </c>
      <c r="F163" s="728">
        <v>0</v>
      </c>
      <c r="G163" s="728">
        <v>0</v>
      </c>
      <c r="H163" s="728">
        <v>0</v>
      </c>
      <c r="I163" s="729">
        <v>0</v>
      </c>
      <c r="J163" s="727">
        <v>0</v>
      </c>
      <c r="K163" s="728">
        <v>0</v>
      </c>
      <c r="L163" s="728">
        <v>0</v>
      </c>
      <c r="M163" s="728">
        <v>0</v>
      </c>
      <c r="N163" s="728">
        <v>0</v>
      </c>
      <c r="O163" s="728">
        <v>0</v>
      </c>
      <c r="P163" s="728">
        <v>104</v>
      </c>
    </row>
    <row r="164" spans="1:18">
      <c r="A164" s="474" t="s">
        <v>45</v>
      </c>
      <c r="B164" s="730">
        <v>17710</v>
      </c>
      <c r="C164" s="121">
        <v>12864</v>
      </c>
      <c r="D164" s="731">
        <v>2737</v>
      </c>
      <c r="E164" s="731">
        <v>2373</v>
      </c>
      <c r="F164" s="731">
        <v>2816</v>
      </c>
      <c r="G164" s="731">
        <v>4559</v>
      </c>
      <c r="H164" s="731">
        <v>124</v>
      </c>
      <c r="I164" s="730">
        <v>255</v>
      </c>
      <c r="J164" s="121">
        <v>4742</v>
      </c>
      <c r="K164" s="731">
        <v>51</v>
      </c>
      <c r="L164" s="731">
        <v>2127</v>
      </c>
      <c r="M164" s="731">
        <v>1378</v>
      </c>
      <c r="N164" s="731">
        <v>774</v>
      </c>
      <c r="O164" s="731">
        <v>412</v>
      </c>
      <c r="P164" s="731">
        <v>104</v>
      </c>
    </row>
    <row r="165" spans="1:18" ht="14.5">
      <c r="A165" s="4322" t="s">
        <v>798</v>
      </c>
      <c r="B165" s="4323"/>
      <c r="C165" s="4323"/>
      <c r="D165" s="4323"/>
      <c r="E165" s="4323"/>
      <c r="F165" s="4323"/>
      <c r="G165" s="4323"/>
      <c r="H165" s="4323"/>
      <c r="I165" s="4323"/>
      <c r="J165" s="4323"/>
      <c r="K165" s="4323"/>
      <c r="L165" s="4323"/>
      <c r="M165" s="4323"/>
      <c r="N165" s="4323"/>
      <c r="O165" s="4323"/>
      <c r="P165" s="4324"/>
    </row>
    <row r="166" spans="1:18" ht="14.5">
      <c r="A166" s="4325" t="s">
        <v>799</v>
      </c>
      <c r="B166" s="4326"/>
      <c r="C166" s="4326"/>
      <c r="D166" s="4326"/>
      <c r="E166" s="4326"/>
      <c r="F166" s="4326"/>
      <c r="G166" s="4326"/>
      <c r="H166" s="4326"/>
      <c r="I166" s="4326"/>
      <c r="J166" s="4326"/>
      <c r="K166" s="4326"/>
      <c r="L166" s="4326"/>
      <c r="M166" s="4326"/>
      <c r="N166" s="4326"/>
      <c r="O166" s="4326"/>
      <c r="P166" s="4327"/>
    </row>
    <row r="167" spans="1:18" ht="14.5">
      <c r="A167" s="4325" t="s">
        <v>800</v>
      </c>
      <c r="B167" s="4326"/>
      <c r="C167" s="4326"/>
      <c r="D167" s="4326"/>
      <c r="E167" s="4326"/>
      <c r="F167" s="4326"/>
      <c r="G167" s="4326"/>
      <c r="H167" s="4326"/>
      <c r="I167" s="4326"/>
      <c r="J167" s="4326"/>
      <c r="K167" s="4326"/>
      <c r="L167" s="4326"/>
      <c r="M167" s="4326"/>
      <c r="N167" s="4326"/>
      <c r="O167" s="4326"/>
      <c r="P167" s="4327"/>
    </row>
    <row r="168" spans="1:18" ht="14.5">
      <c r="A168" s="4328" t="s">
        <v>801</v>
      </c>
      <c r="B168" s="4329"/>
      <c r="C168" s="4329"/>
      <c r="D168" s="4329"/>
      <c r="E168" s="4329"/>
      <c r="F168" s="4329"/>
      <c r="G168" s="4329"/>
      <c r="H168" s="4329"/>
      <c r="I168" s="4329"/>
      <c r="J168" s="4329"/>
      <c r="K168" s="4329"/>
      <c r="L168" s="4329"/>
      <c r="M168" s="4329"/>
      <c r="N168" s="4329"/>
      <c r="O168" s="4329"/>
      <c r="P168" s="4330"/>
    </row>
    <row r="170" spans="1:18">
      <c r="A170" s="4331" t="s">
        <v>1240</v>
      </c>
      <c r="B170" s="4331"/>
      <c r="C170" s="4331"/>
      <c r="D170" s="4331"/>
      <c r="E170" s="4331"/>
      <c r="F170" s="4331"/>
      <c r="G170" s="4331"/>
      <c r="H170" s="4331"/>
      <c r="I170" s="4331"/>
      <c r="J170" s="4331"/>
      <c r="K170" s="4331"/>
      <c r="L170" s="4331"/>
      <c r="M170" s="4331"/>
      <c r="N170" s="4331"/>
      <c r="O170" s="4331"/>
      <c r="P170" s="4331"/>
    </row>
    <row r="173" spans="1:18">
      <c r="A173" s="3876" t="s">
        <v>1619</v>
      </c>
      <c r="B173" s="3876"/>
      <c r="C173" s="3876"/>
      <c r="D173" s="3876"/>
      <c r="E173" s="3876"/>
      <c r="F173" s="3876"/>
      <c r="G173" s="3876"/>
      <c r="H173" s="3876"/>
      <c r="I173" s="3876"/>
      <c r="J173" s="3876"/>
      <c r="K173" s="3876"/>
      <c r="L173" s="3876"/>
      <c r="M173" s="3876"/>
      <c r="N173" s="3876"/>
      <c r="O173" s="3876"/>
      <c r="P173" s="3876"/>
    </row>
    <row r="174" spans="1:18">
      <c r="A174" s="9"/>
    </row>
    <row r="175" spans="1:18" ht="17.5">
      <c r="A175" s="3997" t="s">
        <v>290</v>
      </c>
      <c r="B175" s="3964" t="s">
        <v>907</v>
      </c>
      <c r="C175" s="3994"/>
      <c r="D175" s="3994"/>
      <c r="E175" s="3994"/>
      <c r="F175" s="3994"/>
      <c r="G175" s="3994"/>
      <c r="H175" s="3994"/>
      <c r="I175" s="3994"/>
      <c r="J175" s="3994"/>
      <c r="K175" s="3994"/>
      <c r="L175" s="3994"/>
      <c r="M175" s="3994"/>
      <c r="N175" s="3994"/>
      <c r="O175" s="3994"/>
      <c r="P175" s="3995"/>
      <c r="R175" s="495"/>
    </row>
    <row r="176" spans="1:18" ht="17.5">
      <c r="A176" s="4287"/>
      <c r="B176" s="4062" t="s">
        <v>292</v>
      </c>
      <c r="C176" s="4159" t="s">
        <v>293</v>
      </c>
      <c r="D176" s="4260"/>
      <c r="E176" s="4260"/>
      <c r="F176" s="4260"/>
      <c r="G176" s="4260"/>
      <c r="H176" s="4260"/>
      <c r="I176" s="4092"/>
      <c r="J176" s="4159" t="s">
        <v>294</v>
      </c>
      <c r="K176" s="4260"/>
      <c r="L176" s="4260"/>
      <c r="M176" s="4260"/>
      <c r="N176" s="4260"/>
      <c r="O176" s="4092"/>
      <c r="P176" s="4332" t="s">
        <v>699</v>
      </c>
      <c r="R176" s="495"/>
    </row>
    <row r="177" spans="1:16" ht="90">
      <c r="A177" s="3998"/>
      <c r="B177" s="3999"/>
      <c r="C177" s="720" t="s">
        <v>295</v>
      </c>
      <c r="D177" s="721" t="s">
        <v>1220</v>
      </c>
      <c r="E177" s="721" t="s">
        <v>1221</v>
      </c>
      <c r="F177" s="721" t="s">
        <v>1222</v>
      </c>
      <c r="G177" s="721" t="s">
        <v>1223</v>
      </c>
      <c r="H177" s="721" t="s">
        <v>1224</v>
      </c>
      <c r="I177" s="722" t="s">
        <v>308</v>
      </c>
      <c r="J177" s="720" t="s">
        <v>295</v>
      </c>
      <c r="K177" s="721" t="s">
        <v>1225</v>
      </c>
      <c r="L177" s="721" t="s">
        <v>1120</v>
      </c>
      <c r="M177" s="721" t="s">
        <v>1121</v>
      </c>
      <c r="N177" s="721" t="s">
        <v>1158</v>
      </c>
      <c r="O177" s="722" t="s">
        <v>308</v>
      </c>
      <c r="P177" s="4333"/>
    </row>
    <row r="178" spans="1:16">
      <c r="A178" s="72" t="s">
        <v>296</v>
      </c>
      <c r="B178" s="397">
        <v>817</v>
      </c>
      <c r="C178" s="397">
        <v>686</v>
      </c>
      <c r="D178" s="208">
        <v>119</v>
      </c>
      <c r="E178" s="208">
        <v>106</v>
      </c>
      <c r="F178" s="208">
        <v>166</v>
      </c>
      <c r="G178" s="208">
        <v>295</v>
      </c>
      <c r="H178" s="208">
        <v>0</v>
      </c>
      <c r="I178" s="84">
        <v>0</v>
      </c>
      <c r="J178" s="397">
        <v>131</v>
      </c>
      <c r="K178" s="208">
        <v>4</v>
      </c>
      <c r="L178" s="208">
        <v>63</v>
      </c>
      <c r="M178" s="208">
        <v>64</v>
      </c>
      <c r="N178" s="208">
        <v>0</v>
      </c>
      <c r="O178" s="208">
        <v>0</v>
      </c>
      <c r="P178" s="208">
        <v>0</v>
      </c>
    </row>
    <row r="179" spans="1:16">
      <c r="A179" s="73" t="s">
        <v>297</v>
      </c>
      <c r="B179" s="397">
        <v>155</v>
      </c>
      <c r="C179" s="397">
        <v>110</v>
      </c>
      <c r="D179" s="208">
        <v>15</v>
      </c>
      <c r="E179" s="208">
        <v>13</v>
      </c>
      <c r="F179" s="208">
        <v>27</v>
      </c>
      <c r="G179" s="208">
        <v>55</v>
      </c>
      <c r="H179" s="208">
        <v>0</v>
      </c>
      <c r="I179" s="84">
        <v>0</v>
      </c>
      <c r="J179" s="397">
        <v>45</v>
      </c>
      <c r="K179" s="208">
        <v>0</v>
      </c>
      <c r="L179" s="208">
        <v>45</v>
      </c>
      <c r="M179" s="208">
        <v>0</v>
      </c>
      <c r="N179" s="208">
        <v>0</v>
      </c>
      <c r="O179" s="208">
        <v>0</v>
      </c>
      <c r="P179" s="208">
        <v>0</v>
      </c>
    </row>
    <row r="180" spans="1:16">
      <c r="A180" s="73" t="s">
        <v>298</v>
      </c>
      <c r="B180" s="397">
        <v>17</v>
      </c>
      <c r="C180" s="397">
        <v>11</v>
      </c>
      <c r="D180" s="208">
        <v>1</v>
      </c>
      <c r="E180" s="208">
        <v>3</v>
      </c>
      <c r="F180" s="208">
        <v>2</v>
      </c>
      <c r="G180" s="208">
        <v>5</v>
      </c>
      <c r="H180" s="208">
        <v>0</v>
      </c>
      <c r="I180" s="84">
        <v>0</v>
      </c>
      <c r="J180" s="397">
        <v>6</v>
      </c>
      <c r="K180" s="208">
        <v>0</v>
      </c>
      <c r="L180" s="208">
        <v>6</v>
      </c>
      <c r="M180" s="208">
        <v>0</v>
      </c>
      <c r="N180" s="208">
        <v>0</v>
      </c>
      <c r="O180" s="208">
        <v>0</v>
      </c>
      <c r="P180" s="208">
        <v>0</v>
      </c>
    </row>
    <row r="181" spans="1:16">
      <c r="A181" s="73" t="s">
        <v>299</v>
      </c>
      <c r="B181" s="397">
        <v>17</v>
      </c>
      <c r="C181" s="397">
        <v>11</v>
      </c>
      <c r="D181" s="208">
        <v>2</v>
      </c>
      <c r="E181" s="208">
        <v>1</v>
      </c>
      <c r="F181" s="208">
        <v>4</v>
      </c>
      <c r="G181" s="208">
        <v>4</v>
      </c>
      <c r="H181" s="208">
        <v>0</v>
      </c>
      <c r="I181" s="84">
        <v>0</v>
      </c>
      <c r="J181" s="397">
        <v>6</v>
      </c>
      <c r="K181" s="208">
        <v>0</v>
      </c>
      <c r="L181" s="208">
        <v>5</v>
      </c>
      <c r="M181" s="208">
        <v>1</v>
      </c>
      <c r="N181" s="208">
        <v>0</v>
      </c>
      <c r="O181" s="208">
        <v>0</v>
      </c>
      <c r="P181" s="208">
        <v>0</v>
      </c>
    </row>
    <row r="182" spans="1:16">
      <c r="A182" s="73" t="s">
        <v>300</v>
      </c>
      <c r="B182" s="397">
        <v>35</v>
      </c>
      <c r="C182" s="397">
        <v>31</v>
      </c>
      <c r="D182" s="208">
        <v>4</v>
      </c>
      <c r="E182" s="208">
        <v>7</v>
      </c>
      <c r="F182" s="208">
        <v>8</v>
      </c>
      <c r="G182" s="208">
        <v>12</v>
      </c>
      <c r="H182" s="208">
        <v>0</v>
      </c>
      <c r="I182" s="84">
        <v>0</v>
      </c>
      <c r="J182" s="397">
        <v>4</v>
      </c>
      <c r="K182" s="208">
        <v>0</v>
      </c>
      <c r="L182" s="208">
        <v>0</v>
      </c>
      <c r="M182" s="208">
        <v>0</v>
      </c>
      <c r="N182" s="208">
        <v>4</v>
      </c>
      <c r="O182" s="208">
        <v>0</v>
      </c>
      <c r="P182" s="208">
        <v>0</v>
      </c>
    </row>
    <row r="183" spans="1:16">
      <c r="A183" s="73" t="s">
        <v>301</v>
      </c>
      <c r="B183" s="397">
        <v>158</v>
      </c>
      <c r="C183" s="397">
        <v>117</v>
      </c>
      <c r="D183" s="208">
        <v>9</v>
      </c>
      <c r="E183" s="208">
        <v>4</v>
      </c>
      <c r="F183" s="208">
        <v>33</v>
      </c>
      <c r="G183" s="208">
        <v>71</v>
      </c>
      <c r="H183" s="208">
        <v>0</v>
      </c>
      <c r="I183" s="84">
        <v>0</v>
      </c>
      <c r="J183" s="397">
        <v>41</v>
      </c>
      <c r="K183" s="208">
        <v>0</v>
      </c>
      <c r="L183" s="208">
        <v>41</v>
      </c>
      <c r="M183" s="208">
        <v>0</v>
      </c>
      <c r="N183" s="208">
        <v>0</v>
      </c>
      <c r="O183" s="208">
        <v>0</v>
      </c>
      <c r="P183" s="208">
        <v>0</v>
      </c>
    </row>
    <row r="184" spans="1:16">
      <c r="A184" s="73" t="s">
        <v>302</v>
      </c>
      <c r="B184" s="397">
        <v>30</v>
      </c>
      <c r="C184" s="397">
        <v>30</v>
      </c>
      <c r="D184" s="208">
        <v>4</v>
      </c>
      <c r="E184" s="208">
        <v>7</v>
      </c>
      <c r="F184" s="208">
        <v>8</v>
      </c>
      <c r="G184" s="208">
        <v>11</v>
      </c>
      <c r="H184" s="208">
        <v>0</v>
      </c>
      <c r="I184" s="84">
        <v>0</v>
      </c>
      <c r="J184" s="397">
        <v>0</v>
      </c>
      <c r="K184" s="208">
        <v>0</v>
      </c>
      <c r="L184" s="208">
        <v>0</v>
      </c>
      <c r="M184" s="208">
        <v>0</v>
      </c>
      <c r="N184" s="208">
        <v>0</v>
      </c>
      <c r="O184" s="208">
        <v>0</v>
      </c>
      <c r="P184" s="208">
        <v>0</v>
      </c>
    </row>
    <row r="185" spans="1:16">
      <c r="A185" s="73" t="s">
        <v>303</v>
      </c>
      <c r="B185" s="397">
        <v>358</v>
      </c>
      <c r="C185" s="397">
        <v>198</v>
      </c>
      <c r="D185" s="208">
        <v>24</v>
      </c>
      <c r="E185" s="208">
        <v>31</v>
      </c>
      <c r="F185" s="208">
        <v>54</v>
      </c>
      <c r="G185" s="208">
        <v>65</v>
      </c>
      <c r="H185" s="208">
        <v>24</v>
      </c>
      <c r="I185" s="84">
        <v>0</v>
      </c>
      <c r="J185" s="397">
        <v>160</v>
      </c>
      <c r="K185" s="208">
        <v>1</v>
      </c>
      <c r="L185" s="208">
        <v>102</v>
      </c>
      <c r="M185" s="208">
        <v>42</v>
      </c>
      <c r="N185" s="208">
        <v>15</v>
      </c>
      <c r="O185" s="208">
        <v>0</v>
      </c>
      <c r="P185" s="208">
        <v>0</v>
      </c>
    </row>
    <row r="186" spans="1:16">
      <c r="A186" s="73" t="s">
        <v>304</v>
      </c>
      <c r="B186" s="397">
        <v>194</v>
      </c>
      <c r="C186" s="397">
        <v>187</v>
      </c>
      <c r="D186" s="208">
        <v>41</v>
      </c>
      <c r="E186" s="208">
        <v>31</v>
      </c>
      <c r="F186" s="208">
        <v>36</v>
      </c>
      <c r="G186" s="208">
        <v>79</v>
      </c>
      <c r="H186" s="208">
        <v>0</v>
      </c>
      <c r="I186" s="84">
        <v>0</v>
      </c>
      <c r="J186" s="397">
        <v>7</v>
      </c>
      <c r="K186" s="208">
        <v>0</v>
      </c>
      <c r="L186" s="208">
        <v>5</v>
      </c>
      <c r="M186" s="208">
        <v>2</v>
      </c>
      <c r="N186" s="208">
        <v>0</v>
      </c>
      <c r="O186" s="208">
        <v>0</v>
      </c>
      <c r="P186" s="208">
        <v>0</v>
      </c>
    </row>
    <row r="187" spans="1:16">
      <c r="A187" s="73" t="s">
        <v>305</v>
      </c>
      <c r="B187" s="397">
        <v>151</v>
      </c>
      <c r="C187" s="397">
        <v>125</v>
      </c>
      <c r="D187" s="208">
        <v>17</v>
      </c>
      <c r="E187" s="208">
        <v>15</v>
      </c>
      <c r="F187" s="208">
        <v>25</v>
      </c>
      <c r="G187" s="208">
        <v>68</v>
      </c>
      <c r="H187" s="208">
        <v>0</v>
      </c>
      <c r="I187" s="84">
        <v>0</v>
      </c>
      <c r="J187" s="397">
        <v>26</v>
      </c>
      <c r="K187" s="208">
        <v>0</v>
      </c>
      <c r="L187" s="208">
        <v>18</v>
      </c>
      <c r="M187" s="208">
        <v>8</v>
      </c>
      <c r="N187" s="208">
        <v>0</v>
      </c>
      <c r="O187" s="208">
        <v>0</v>
      </c>
      <c r="P187" s="208">
        <v>0</v>
      </c>
    </row>
    <row r="188" spans="1:16">
      <c r="A188" s="73" t="s">
        <v>306</v>
      </c>
      <c r="B188" s="397">
        <v>54</v>
      </c>
      <c r="C188" s="397">
        <v>0</v>
      </c>
      <c r="D188" s="208">
        <v>0</v>
      </c>
      <c r="E188" s="208">
        <v>0</v>
      </c>
      <c r="F188" s="208">
        <v>0</v>
      </c>
      <c r="G188" s="208">
        <v>0</v>
      </c>
      <c r="H188" s="208">
        <v>0</v>
      </c>
      <c r="I188" s="84">
        <v>0</v>
      </c>
      <c r="J188" s="397">
        <v>54</v>
      </c>
      <c r="K188" s="208">
        <v>0</v>
      </c>
      <c r="L188" s="208">
        <v>0</v>
      </c>
      <c r="M188" s="208">
        <v>0</v>
      </c>
      <c r="N188" s="208">
        <v>54</v>
      </c>
      <c r="O188" s="208">
        <v>0</v>
      </c>
      <c r="P188" s="208">
        <v>0</v>
      </c>
    </row>
    <row r="189" spans="1:16" ht="14.5">
      <c r="A189" s="73" t="s">
        <v>1616</v>
      </c>
      <c r="B189" s="397">
        <v>79</v>
      </c>
      <c r="C189" s="397">
        <v>17</v>
      </c>
      <c r="D189" s="208">
        <v>0</v>
      </c>
      <c r="E189" s="208">
        <v>1</v>
      </c>
      <c r="F189" s="208">
        <v>4</v>
      </c>
      <c r="G189" s="208">
        <v>12</v>
      </c>
      <c r="H189" s="208">
        <v>0</v>
      </c>
      <c r="I189" s="84">
        <v>0</v>
      </c>
      <c r="J189" s="397">
        <v>62</v>
      </c>
      <c r="K189" s="208">
        <v>2</v>
      </c>
      <c r="L189" s="208">
        <v>10</v>
      </c>
      <c r="M189" s="208">
        <v>13</v>
      </c>
      <c r="N189" s="208">
        <v>37</v>
      </c>
      <c r="O189" s="208">
        <v>0</v>
      </c>
      <c r="P189" s="208">
        <v>0</v>
      </c>
    </row>
    <row r="190" spans="1:16">
      <c r="A190" s="73" t="s">
        <v>307</v>
      </c>
      <c r="B190" s="397">
        <v>85</v>
      </c>
      <c r="C190" s="397">
        <v>57</v>
      </c>
      <c r="D190" s="208">
        <v>23</v>
      </c>
      <c r="E190" s="208">
        <v>9</v>
      </c>
      <c r="F190" s="208">
        <v>5</v>
      </c>
      <c r="G190" s="208">
        <v>20</v>
      </c>
      <c r="H190" s="208">
        <v>0</v>
      </c>
      <c r="I190" s="84">
        <v>0</v>
      </c>
      <c r="J190" s="397">
        <v>28</v>
      </c>
      <c r="K190" s="208">
        <v>0</v>
      </c>
      <c r="L190" s="208">
        <v>16</v>
      </c>
      <c r="M190" s="208">
        <v>3</v>
      </c>
      <c r="N190" s="208">
        <v>9</v>
      </c>
      <c r="O190" s="208">
        <v>0</v>
      </c>
      <c r="P190" s="208">
        <v>0</v>
      </c>
    </row>
    <row r="191" spans="1:16" ht="14.5">
      <c r="A191" s="73" t="s">
        <v>1617</v>
      </c>
      <c r="B191" s="397">
        <v>80</v>
      </c>
      <c r="C191" s="397">
        <v>23</v>
      </c>
      <c r="D191" s="208">
        <v>0</v>
      </c>
      <c r="E191" s="208">
        <v>1</v>
      </c>
      <c r="F191" s="208">
        <v>11</v>
      </c>
      <c r="G191" s="208">
        <v>11</v>
      </c>
      <c r="H191" s="208">
        <v>0</v>
      </c>
      <c r="I191" s="84">
        <v>0</v>
      </c>
      <c r="J191" s="397">
        <v>57</v>
      </c>
      <c r="K191" s="208">
        <v>0</v>
      </c>
      <c r="L191" s="208">
        <v>55</v>
      </c>
      <c r="M191" s="208">
        <v>2</v>
      </c>
      <c r="N191" s="208">
        <v>0</v>
      </c>
      <c r="O191" s="208">
        <v>0</v>
      </c>
      <c r="P191" s="208">
        <v>0</v>
      </c>
    </row>
    <row r="192" spans="1:16">
      <c r="A192" s="73" t="s">
        <v>752</v>
      </c>
      <c r="B192" s="397">
        <v>302</v>
      </c>
      <c r="C192" s="397">
        <v>302</v>
      </c>
      <c r="D192" s="208">
        <v>137</v>
      </c>
      <c r="E192" s="208">
        <v>98</v>
      </c>
      <c r="F192" s="208">
        <v>43</v>
      </c>
      <c r="G192" s="208">
        <v>24</v>
      </c>
      <c r="H192" s="208">
        <v>0</v>
      </c>
      <c r="I192" s="84">
        <v>0</v>
      </c>
      <c r="J192" s="397">
        <v>0</v>
      </c>
      <c r="K192" s="208">
        <v>0</v>
      </c>
      <c r="L192" s="208">
        <v>0</v>
      </c>
      <c r="M192" s="208">
        <v>0</v>
      </c>
      <c r="N192" s="208">
        <v>0</v>
      </c>
      <c r="O192" s="208">
        <v>0</v>
      </c>
      <c r="P192" s="208">
        <v>0</v>
      </c>
    </row>
    <row r="193" spans="1:18">
      <c r="A193" s="73" t="s">
        <v>308</v>
      </c>
      <c r="B193" s="397">
        <v>52</v>
      </c>
      <c r="C193" s="397">
        <v>4</v>
      </c>
      <c r="D193" s="208">
        <v>0</v>
      </c>
      <c r="E193" s="208">
        <v>0</v>
      </c>
      <c r="F193" s="208">
        <v>0</v>
      </c>
      <c r="G193" s="208">
        <v>0</v>
      </c>
      <c r="H193" s="208">
        <v>0</v>
      </c>
      <c r="I193" s="84">
        <v>4</v>
      </c>
      <c r="J193" s="397">
        <v>48</v>
      </c>
      <c r="K193" s="208">
        <v>0</v>
      </c>
      <c r="L193" s="208">
        <v>0</v>
      </c>
      <c r="M193" s="208">
        <v>0</v>
      </c>
      <c r="N193" s="208">
        <v>0</v>
      </c>
      <c r="O193" s="208">
        <v>48</v>
      </c>
      <c r="P193" s="208">
        <v>0</v>
      </c>
    </row>
    <row r="194" spans="1:18" ht="15" thickBot="1">
      <c r="A194" s="73" t="s">
        <v>1618</v>
      </c>
      <c r="B194" s="400">
        <v>8</v>
      </c>
      <c r="C194" s="400">
        <v>0</v>
      </c>
      <c r="D194" s="625">
        <v>0</v>
      </c>
      <c r="E194" s="625">
        <v>0</v>
      </c>
      <c r="F194" s="625">
        <v>0</v>
      </c>
      <c r="G194" s="625">
        <v>0</v>
      </c>
      <c r="H194" s="625">
        <v>0</v>
      </c>
      <c r="I194" s="626">
        <v>0</v>
      </c>
      <c r="J194" s="400">
        <v>0</v>
      </c>
      <c r="K194" s="625">
        <v>0</v>
      </c>
      <c r="L194" s="625">
        <v>0</v>
      </c>
      <c r="M194" s="625">
        <v>0</v>
      </c>
      <c r="N194" s="625">
        <v>0</v>
      </c>
      <c r="O194" s="625">
        <v>0</v>
      </c>
      <c r="P194" s="625">
        <v>8</v>
      </c>
    </row>
    <row r="195" spans="1:18">
      <c r="A195" s="732" t="s">
        <v>45</v>
      </c>
      <c r="B195" s="733">
        <v>2592</v>
      </c>
      <c r="C195" s="399">
        <v>1909</v>
      </c>
      <c r="D195" s="202">
        <v>396</v>
      </c>
      <c r="E195" s="202">
        <v>327</v>
      </c>
      <c r="F195" s="202">
        <v>426</v>
      </c>
      <c r="G195" s="202">
        <v>732</v>
      </c>
      <c r="H195" s="202">
        <v>24</v>
      </c>
      <c r="I195" s="733">
        <v>4</v>
      </c>
      <c r="J195" s="734">
        <v>675</v>
      </c>
      <c r="K195" s="735">
        <v>7</v>
      </c>
      <c r="L195" s="735">
        <v>366</v>
      </c>
      <c r="M195" s="735">
        <v>135</v>
      </c>
      <c r="N195" s="735">
        <v>119</v>
      </c>
      <c r="O195" s="735">
        <v>48</v>
      </c>
      <c r="P195" s="735">
        <v>8</v>
      </c>
      <c r="Q195" s="1164"/>
    </row>
    <row r="196" spans="1:18" ht="14.5">
      <c r="A196" s="4322" t="s">
        <v>798</v>
      </c>
      <c r="B196" s="4326"/>
      <c r="C196" s="4326"/>
      <c r="D196" s="4326"/>
      <c r="E196" s="4326"/>
      <c r="F196" s="4326"/>
      <c r="G196" s="4326"/>
      <c r="H196" s="4326"/>
      <c r="I196" s="4326"/>
      <c r="J196" s="4323"/>
      <c r="K196" s="4323"/>
      <c r="L196" s="4323"/>
      <c r="M196" s="4323"/>
      <c r="N196" s="4323"/>
      <c r="O196" s="4323"/>
      <c r="P196" s="4324"/>
    </row>
    <row r="197" spans="1:18" ht="14.5">
      <c r="A197" s="4325" t="s">
        <v>799</v>
      </c>
      <c r="B197" s="4326"/>
      <c r="C197" s="4326"/>
      <c r="D197" s="4326"/>
      <c r="E197" s="4326"/>
      <c r="F197" s="4326"/>
      <c r="G197" s="4326"/>
      <c r="H197" s="4326"/>
      <c r="I197" s="4326"/>
      <c r="J197" s="4326"/>
      <c r="K197" s="4326"/>
      <c r="L197" s="4326"/>
      <c r="M197" s="4326"/>
      <c r="N197" s="4326"/>
      <c r="O197" s="4326"/>
      <c r="P197" s="4327"/>
    </row>
    <row r="198" spans="1:18" ht="14.5">
      <c r="A198" s="4325" t="s">
        <v>800</v>
      </c>
      <c r="B198" s="4326"/>
      <c r="C198" s="4326"/>
      <c r="D198" s="4326"/>
      <c r="E198" s="4326"/>
      <c r="F198" s="4326"/>
      <c r="G198" s="4326"/>
      <c r="H198" s="4326"/>
      <c r="I198" s="4326"/>
      <c r="J198" s="4326"/>
      <c r="K198" s="4326"/>
      <c r="L198" s="4326"/>
      <c r="M198" s="4326"/>
      <c r="N198" s="4326"/>
      <c r="O198" s="4326"/>
      <c r="P198" s="4327"/>
    </row>
    <row r="199" spans="1:18" ht="14.5">
      <c r="A199" s="4328" t="s">
        <v>801</v>
      </c>
      <c r="B199" s="4329"/>
      <c r="C199" s="4329"/>
      <c r="D199" s="4329"/>
      <c r="E199" s="4329"/>
      <c r="F199" s="4329"/>
      <c r="G199" s="4329"/>
      <c r="H199" s="4329"/>
      <c r="I199" s="4329"/>
      <c r="J199" s="4329"/>
      <c r="K199" s="4329"/>
      <c r="L199" s="4329"/>
      <c r="M199" s="4329"/>
      <c r="N199" s="4329"/>
      <c r="O199" s="4329"/>
      <c r="P199" s="4330"/>
    </row>
    <row r="200" spans="1:18">
      <c r="A200" s="9"/>
    </row>
    <row r="201" spans="1:18">
      <c r="A201" s="9"/>
    </row>
    <row r="202" spans="1:18" ht="17.5">
      <c r="A202" s="3997" t="s">
        <v>290</v>
      </c>
      <c r="B202" s="3964" t="s">
        <v>908</v>
      </c>
      <c r="C202" s="3994"/>
      <c r="D202" s="3994"/>
      <c r="E202" s="3994"/>
      <c r="F202" s="3994"/>
      <c r="G202" s="3994"/>
      <c r="H202" s="3994"/>
      <c r="I202" s="3994"/>
      <c r="J202" s="3994"/>
      <c r="K202" s="3994"/>
      <c r="L202" s="3994"/>
      <c r="M202" s="3994"/>
      <c r="N202" s="3994"/>
      <c r="O202" s="3994"/>
      <c r="P202" s="3995"/>
      <c r="R202" s="495"/>
    </row>
    <row r="203" spans="1:18" ht="17.5">
      <c r="A203" s="4287"/>
      <c r="B203" s="4062" t="s">
        <v>292</v>
      </c>
      <c r="C203" s="4159" t="s">
        <v>293</v>
      </c>
      <c r="D203" s="4260"/>
      <c r="E203" s="4260"/>
      <c r="F203" s="4260"/>
      <c r="G203" s="4260"/>
      <c r="H203" s="4260"/>
      <c r="I203" s="4092"/>
      <c r="J203" s="4159" t="s">
        <v>294</v>
      </c>
      <c r="K203" s="4260"/>
      <c r="L203" s="4260"/>
      <c r="M203" s="4260"/>
      <c r="N203" s="4260"/>
      <c r="O203" s="4092"/>
      <c r="P203" s="4332" t="s">
        <v>699</v>
      </c>
      <c r="R203" s="495"/>
    </row>
    <row r="204" spans="1:18" ht="90">
      <c r="A204" s="3998"/>
      <c r="B204" s="3999"/>
      <c r="C204" s="720" t="s">
        <v>295</v>
      </c>
      <c r="D204" s="721" t="s">
        <v>1220</v>
      </c>
      <c r="E204" s="721" t="s">
        <v>1221</v>
      </c>
      <c r="F204" s="721" t="s">
        <v>1222</v>
      </c>
      <c r="G204" s="721" t="s">
        <v>1223</v>
      </c>
      <c r="H204" s="721" t="s">
        <v>1224</v>
      </c>
      <c r="I204" s="722" t="s">
        <v>308</v>
      </c>
      <c r="J204" s="720" t="s">
        <v>295</v>
      </c>
      <c r="K204" s="721" t="s">
        <v>1225</v>
      </c>
      <c r="L204" s="721" t="s">
        <v>1120</v>
      </c>
      <c r="M204" s="721" t="s">
        <v>1121</v>
      </c>
      <c r="N204" s="721" t="s">
        <v>1158</v>
      </c>
      <c r="O204" s="722" t="s">
        <v>308</v>
      </c>
      <c r="P204" s="4333"/>
    </row>
    <row r="205" spans="1:18">
      <c r="A205" s="72" t="s">
        <v>296</v>
      </c>
      <c r="B205" s="397">
        <v>6381</v>
      </c>
      <c r="C205" s="397">
        <v>4926</v>
      </c>
      <c r="D205" s="208">
        <v>899</v>
      </c>
      <c r="E205" s="208">
        <v>842</v>
      </c>
      <c r="F205" s="208">
        <v>1170</v>
      </c>
      <c r="G205" s="208">
        <v>2015</v>
      </c>
      <c r="H205" s="208">
        <v>0</v>
      </c>
      <c r="I205" s="84">
        <v>0</v>
      </c>
      <c r="J205" s="397">
        <v>1455</v>
      </c>
      <c r="K205" s="208">
        <v>22</v>
      </c>
      <c r="L205" s="208">
        <v>598</v>
      </c>
      <c r="M205" s="208">
        <v>835</v>
      </c>
      <c r="N205" s="208">
        <v>0</v>
      </c>
      <c r="O205" s="208">
        <v>0</v>
      </c>
      <c r="P205" s="208">
        <v>0</v>
      </c>
    </row>
    <row r="206" spans="1:18">
      <c r="A206" s="73" t="s">
        <v>297</v>
      </c>
      <c r="B206" s="397">
        <v>174</v>
      </c>
      <c r="C206" s="397">
        <v>124</v>
      </c>
      <c r="D206" s="208">
        <v>16</v>
      </c>
      <c r="E206" s="208">
        <v>13</v>
      </c>
      <c r="F206" s="208">
        <v>31</v>
      </c>
      <c r="G206" s="208">
        <v>64</v>
      </c>
      <c r="H206" s="208">
        <v>0</v>
      </c>
      <c r="I206" s="84">
        <v>0</v>
      </c>
      <c r="J206" s="397">
        <v>50</v>
      </c>
      <c r="K206" s="208">
        <v>0</v>
      </c>
      <c r="L206" s="208">
        <v>50</v>
      </c>
      <c r="M206" s="208">
        <v>0</v>
      </c>
      <c r="N206" s="208">
        <v>0</v>
      </c>
      <c r="O206" s="208">
        <v>0</v>
      </c>
      <c r="P206" s="208">
        <v>0</v>
      </c>
    </row>
    <row r="207" spans="1:18">
      <c r="A207" s="73" t="s">
        <v>298</v>
      </c>
      <c r="B207" s="397">
        <v>77</v>
      </c>
      <c r="C207" s="397">
        <v>40</v>
      </c>
      <c r="D207" s="208">
        <v>4</v>
      </c>
      <c r="E207" s="208">
        <v>10</v>
      </c>
      <c r="F207" s="208">
        <v>12</v>
      </c>
      <c r="G207" s="208">
        <v>14</v>
      </c>
      <c r="H207" s="208">
        <v>0</v>
      </c>
      <c r="I207" s="84">
        <v>0</v>
      </c>
      <c r="J207" s="397">
        <v>37</v>
      </c>
      <c r="K207" s="208">
        <v>1</v>
      </c>
      <c r="L207" s="208">
        <v>36</v>
      </c>
      <c r="M207" s="208">
        <v>0</v>
      </c>
      <c r="N207" s="208">
        <v>0</v>
      </c>
      <c r="O207" s="208">
        <v>0</v>
      </c>
      <c r="P207" s="208">
        <v>0</v>
      </c>
    </row>
    <row r="208" spans="1:18">
      <c r="A208" s="73" t="s">
        <v>299</v>
      </c>
      <c r="B208" s="397">
        <v>258</v>
      </c>
      <c r="C208" s="397">
        <v>119</v>
      </c>
      <c r="D208" s="208">
        <v>27</v>
      </c>
      <c r="E208" s="208">
        <v>20</v>
      </c>
      <c r="F208" s="208">
        <v>16</v>
      </c>
      <c r="G208" s="208">
        <v>56</v>
      </c>
      <c r="H208" s="208">
        <v>0</v>
      </c>
      <c r="I208" s="84">
        <v>0</v>
      </c>
      <c r="J208" s="397">
        <v>139</v>
      </c>
      <c r="K208" s="208">
        <v>0</v>
      </c>
      <c r="L208" s="208">
        <v>61</v>
      </c>
      <c r="M208" s="208">
        <v>78</v>
      </c>
      <c r="N208" s="208">
        <v>0</v>
      </c>
      <c r="O208" s="208">
        <v>0</v>
      </c>
      <c r="P208" s="208">
        <v>0</v>
      </c>
    </row>
    <row r="209" spans="1:16">
      <c r="A209" s="73" t="s">
        <v>300</v>
      </c>
      <c r="B209" s="397">
        <v>264</v>
      </c>
      <c r="C209" s="397">
        <v>205</v>
      </c>
      <c r="D209" s="208">
        <v>37</v>
      </c>
      <c r="E209" s="208">
        <v>50</v>
      </c>
      <c r="F209" s="208">
        <v>51</v>
      </c>
      <c r="G209" s="208">
        <v>67</v>
      </c>
      <c r="H209" s="208">
        <v>0</v>
      </c>
      <c r="I209" s="84">
        <v>0</v>
      </c>
      <c r="J209" s="397">
        <v>59</v>
      </c>
      <c r="K209" s="208">
        <v>0</v>
      </c>
      <c r="L209" s="208">
        <v>0</v>
      </c>
      <c r="M209" s="208">
        <v>0</v>
      </c>
      <c r="N209" s="208">
        <v>59</v>
      </c>
      <c r="O209" s="208">
        <v>0</v>
      </c>
      <c r="P209" s="208">
        <v>0</v>
      </c>
    </row>
    <row r="210" spans="1:16">
      <c r="A210" s="73" t="s">
        <v>301</v>
      </c>
      <c r="B210" s="397">
        <v>1380</v>
      </c>
      <c r="C210" s="397">
        <v>1072</v>
      </c>
      <c r="D210" s="208">
        <v>77</v>
      </c>
      <c r="E210" s="208">
        <v>62</v>
      </c>
      <c r="F210" s="208">
        <v>278</v>
      </c>
      <c r="G210" s="208">
        <v>655</v>
      </c>
      <c r="H210" s="208">
        <v>0</v>
      </c>
      <c r="I210" s="84">
        <v>0</v>
      </c>
      <c r="J210" s="397">
        <v>308</v>
      </c>
      <c r="K210" s="208">
        <v>0</v>
      </c>
      <c r="L210" s="208">
        <v>280</v>
      </c>
      <c r="M210" s="208">
        <v>28</v>
      </c>
      <c r="N210" s="208">
        <v>0</v>
      </c>
      <c r="O210" s="208">
        <v>0</v>
      </c>
      <c r="P210" s="208">
        <v>0</v>
      </c>
    </row>
    <row r="211" spans="1:16">
      <c r="A211" s="73" t="s">
        <v>302</v>
      </c>
      <c r="B211" s="397">
        <v>372</v>
      </c>
      <c r="C211" s="397">
        <v>358</v>
      </c>
      <c r="D211" s="208">
        <v>55</v>
      </c>
      <c r="E211" s="208">
        <v>53</v>
      </c>
      <c r="F211" s="208">
        <v>101</v>
      </c>
      <c r="G211" s="208">
        <v>149</v>
      </c>
      <c r="H211" s="208">
        <v>0</v>
      </c>
      <c r="I211" s="84">
        <v>0</v>
      </c>
      <c r="J211" s="397">
        <v>14</v>
      </c>
      <c r="K211" s="208">
        <v>0</v>
      </c>
      <c r="L211" s="208">
        <v>14</v>
      </c>
      <c r="M211" s="208">
        <v>0</v>
      </c>
      <c r="N211" s="208">
        <v>0</v>
      </c>
      <c r="O211" s="208">
        <v>0</v>
      </c>
      <c r="P211" s="208">
        <v>0</v>
      </c>
    </row>
    <row r="212" spans="1:16">
      <c r="A212" s="73" t="s">
        <v>303</v>
      </c>
      <c r="B212" s="397">
        <v>1828</v>
      </c>
      <c r="C212" s="397">
        <v>1082</v>
      </c>
      <c r="D212" s="208">
        <v>151</v>
      </c>
      <c r="E212" s="208">
        <v>170</v>
      </c>
      <c r="F212" s="208">
        <v>232</v>
      </c>
      <c r="G212" s="208">
        <v>404</v>
      </c>
      <c r="H212" s="208">
        <v>125</v>
      </c>
      <c r="I212" s="84">
        <v>0</v>
      </c>
      <c r="J212" s="397">
        <v>746</v>
      </c>
      <c r="K212" s="208">
        <v>10</v>
      </c>
      <c r="L212" s="208">
        <v>484</v>
      </c>
      <c r="M212" s="208">
        <v>222</v>
      </c>
      <c r="N212" s="208">
        <v>30</v>
      </c>
      <c r="O212" s="208">
        <v>0</v>
      </c>
      <c r="P212" s="208">
        <v>0</v>
      </c>
    </row>
    <row r="213" spans="1:16">
      <c r="A213" s="73" t="s">
        <v>304</v>
      </c>
      <c r="B213" s="397">
        <v>1484</v>
      </c>
      <c r="C213" s="397">
        <v>1359</v>
      </c>
      <c r="D213" s="208">
        <v>296</v>
      </c>
      <c r="E213" s="208">
        <v>235</v>
      </c>
      <c r="F213" s="208">
        <v>275</v>
      </c>
      <c r="G213" s="208">
        <v>553</v>
      </c>
      <c r="H213" s="208">
        <v>0</v>
      </c>
      <c r="I213" s="84">
        <v>0</v>
      </c>
      <c r="J213" s="397">
        <v>125</v>
      </c>
      <c r="K213" s="208">
        <v>0</v>
      </c>
      <c r="L213" s="208">
        <v>74</v>
      </c>
      <c r="M213" s="208">
        <v>51</v>
      </c>
      <c r="N213" s="208">
        <v>0</v>
      </c>
      <c r="O213" s="208">
        <v>0</v>
      </c>
      <c r="P213" s="208">
        <v>0</v>
      </c>
    </row>
    <row r="214" spans="1:16">
      <c r="A214" s="73" t="s">
        <v>305</v>
      </c>
      <c r="B214" s="397">
        <v>989</v>
      </c>
      <c r="C214" s="397">
        <v>761</v>
      </c>
      <c r="D214" s="208">
        <v>116</v>
      </c>
      <c r="E214" s="208">
        <v>114</v>
      </c>
      <c r="F214" s="208">
        <v>179</v>
      </c>
      <c r="G214" s="208">
        <v>352</v>
      </c>
      <c r="H214" s="208">
        <v>0</v>
      </c>
      <c r="I214" s="84">
        <v>0</v>
      </c>
      <c r="J214" s="397">
        <v>228</v>
      </c>
      <c r="K214" s="208">
        <v>0</v>
      </c>
      <c r="L214" s="208">
        <v>152</v>
      </c>
      <c r="M214" s="208">
        <v>76</v>
      </c>
      <c r="N214" s="208">
        <v>0</v>
      </c>
      <c r="O214" s="208">
        <v>0</v>
      </c>
      <c r="P214" s="208">
        <v>0</v>
      </c>
    </row>
    <row r="215" spans="1:16">
      <c r="A215" s="73" t="s">
        <v>306</v>
      </c>
      <c r="B215" s="397">
        <v>299</v>
      </c>
      <c r="C215" s="397">
        <v>0</v>
      </c>
      <c r="D215" s="208">
        <v>0</v>
      </c>
      <c r="E215" s="208">
        <v>0</v>
      </c>
      <c r="F215" s="208">
        <v>0</v>
      </c>
      <c r="G215" s="208">
        <v>0</v>
      </c>
      <c r="H215" s="208">
        <v>0</v>
      </c>
      <c r="I215" s="84">
        <v>0</v>
      </c>
      <c r="J215" s="397">
        <v>299</v>
      </c>
      <c r="K215" s="208">
        <v>0</v>
      </c>
      <c r="L215" s="208">
        <v>6</v>
      </c>
      <c r="M215" s="208">
        <v>3</v>
      </c>
      <c r="N215" s="208">
        <v>290</v>
      </c>
      <c r="O215" s="208">
        <v>0</v>
      </c>
      <c r="P215" s="208">
        <v>0</v>
      </c>
    </row>
    <row r="216" spans="1:16" ht="14.5">
      <c r="A216" s="73" t="s">
        <v>1616</v>
      </c>
      <c r="B216" s="397">
        <v>616</v>
      </c>
      <c r="C216" s="397">
        <v>164</v>
      </c>
      <c r="D216" s="208">
        <v>10</v>
      </c>
      <c r="E216" s="208">
        <v>27</v>
      </c>
      <c r="F216" s="208">
        <v>34</v>
      </c>
      <c r="G216" s="208">
        <v>93</v>
      </c>
      <c r="H216" s="208">
        <v>0</v>
      </c>
      <c r="I216" s="84">
        <v>0</v>
      </c>
      <c r="J216" s="397">
        <v>452</v>
      </c>
      <c r="K216" s="208">
        <v>8</v>
      </c>
      <c r="L216" s="208">
        <v>97</v>
      </c>
      <c r="M216" s="208">
        <v>72</v>
      </c>
      <c r="N216" s="208">
        <v>275</v>
      </c>
      <c r="O216" s="208">
        <v>0</v>
      </c>
      <c r="P216" s="208">
        <v>0</v>
      </c>
    </row>
    <row r="217" spans="1:16">
      <c r="A217" s="73" t="s">
        <v>307</v>
      </c>
      <c r="B217" s="397">
        <v>703</v>
      </c>
      <c r="C217" s="397">
        <v>503</v>
      </c>
      <c r="D217" s="208">
        <v>162</v>
      </c>
      <c r="E217" s="208">
        <v>86</v>
      </c>
      <c r="F217" s="208">
        <v>62</v>
      </c>
      <c r="G217" s="208">
        <v>193</v>
      </c>
      <c r="H217" s="208">
        <v>0</v>
      </c>
      <c r="I217" s="84">
        <v>0</v>
      </c>
      <c r="J217" s="397">
        <v>200</v>
      </c>
      <c r="K217" s="208">
        <v>0</v>
      </c>
      <c r="L217" s="208">
        <v>90</v>
      </c>
      <c r="M217" s="208">
        <v>25</v>
      </c>
      <c r="N217" s="208">
        <v>85</v>
      </c>
      <c r="O217" s="208">
        <v>0</v>
      </c>
      <c r="P217" s="208">
        <v>0</v>
      </c>
    </row>
    <row r="218" spans="1:16" ht="14.5">
      <c r="A218" s="73" t="s">
        <v>1617</v>
      </c>
      <c r="B218" s="397">
        <v>297</v>
      </c>
      <c r="C218" s="397">
        <v>87</v>
      </c>
      <c r="D218" s="208">
        <v>0</v>
      </c>
      <c r="E218" s="208">
        <v>4</v>
      </c>
      <c r="F218" s="208">
        <v>36</v>
      </c>
      <c r="G218" s="208">
        <v>47</v>
      </c>
      <c r="H218" s="208">
        <v>0</v>
      </c>
      <c r="I218" s="84">
        <v>0</v>
      </c>
      <c r="J218" s="397">
        <v>210</v>
      </c>
      <c r="K218" s="208">
        <v>0</v>
      </c>
      <c r="L218" s="208">
        <v>202</v>
      </c>
      <c r="M218" s="208">
        <v>8</v>
      </c>
      <c r="N218" s="208">
        <v>0</v>
      </c>
      <c r="O218" s="208">
        <v>0</v>
      </c>
      <c r="P218" s="208">
        <v>0</v>
      </c>
    </row>
    <row r="219" spans="1:16">
      <c r="A219" s="73" t="s">
        <v>752</v>
      </c>
      <c r="B219" s="397">
        <v>1783</v>
      </c>
      <c r="C219" s="397">
        <v>1783</v>
      </c>
      <c r="D219" s="208">
        <v>725</v>
      </c>
      <c r="E219" s="208">
        <v>599</v>
      </c>
      <c r="F219" s="208">
        <v>333</v>
      </c>
      <c r="G219" s="208">
        <v>126</v>
      </c>
      <c r="H219" s="208">
        <v>0</v>
      </c>
      <c r="I219" s="84">
        <v>0</v>
      </c>
      <c r="J219" s="397">
        <v>0</v>
      </c>
      <c r="K219" s="208">
        <v>0</v>
      </c>
      <c r="L219" s="208">
        <v>0</v>
      </c>
      <c r="M219" s="208">
        <v>0</v>
      </c>
      <c r="N219" s="208">
        <v>0</v>
      </c>
      <c r="O219" s="208">
        <v>0</v>
      </c>
      <c r="P219" s="208">
        <v>0</v>
      </c>
    </row>
    <row r="220" spans="1:16">
      <c r="A220" s="73" t="s">
        <v>308</v>
      </c>
      <c r="B220" s="397">
        <v>624</v>
      </c>
      <c r="C220" s="397">
        <v>215</v>
      </c>
      <c r="D220" s="208">
        <v>0</v>
      </c>
      <c r="E220" s="208">
        <v>0</v>
      </c>
      <c r="F220" s="208">
        <v>0</v>
      </c>
      <c r="G220" s="208">
        <v>0</v>
      </c>
      <c r="H220" s="208">
        <v>0</v>
      </c>
      <c r="I220" s="84">
        <v>215</v>
      </c>
      <c r="J220" s="397">
        <v>409</v>
      </c>
      <c r="K220" s="208">
        <v>0</v>
      </c>
      <c r="L220" s="208">
        <v>0</v>
      </c>
      <c r="M220" s="208">
        <v>0</v>
      </c>
      <c r="N220" s="208">
        <v>0</v>
      </c>
      <c r="O220" s="208">
        <v>409</v>
      </c>
      <c r="P220" s="208">
        <v>0</v>
      </c>
    </row>
    <row r="221" spans="1:16" ht="15" thickBot="1">
      <c r="A221" s="73" t="s">
        <v>1618</v>
      </c>
      <c r="B221" s="400">
        <v>83</v>
      </c>
      <c r="C221" s="400">
        <v>0</v>
      </c>
      <c r="D221" s="625">
        <v>0</v>
      </c>
      <c r="E221" s="625">
        <v>0</v>
      </c>
      <c r="F221" s="625">
        <v>0</v>
      </c>
      <c r="G221" s="625">
        <v>0</v>
      </c>
      <c r="H221" s="625">
        <v>0</v>
      </c>
      <c r="I221" s="626">
        <v>0</v>
      </c>
      <c r="J221" s="400">
        <v>0</v>
      </c>
      <c r="K221" s="625">
        <v>0</v>
      </c>
      <c r="L221" s="625">
        <v>0</v>
      </c>
      <c r="M221" s="625">
        <v>0</v>
      </c>
      <c r="N221" s="625">
        <v>0</v>
      </c>
      <c r="O221" s="625">
        <v>0</v>
      </c>
      <c r="P221" s="625">
        <v>83</v>
      </c>
    </row>
    <row r="222" spans="1:16">
      <c r="A222" s="474" t="s">
        <v>45</v>
      </c>
      <c r="B222" s="733">
        <v>17612</v>
      </c>
      <c r="C222" s="399">
        <v>12798</v>
      </c>
      <c r="D222" s="202">
        <v>2575</v>
      </c>
      <c r="E222" s="202">
        <v>2285</v>
      </c>
      <c r="F222" s="202">
        <v>2810</v>
      </c>
      <c r="G222" s="202">
        <v>4788</v>
      </c>
      <c r="H222" s="202">
        <v>125</v>
      </c>
      <c r="I222" s="733">
        <v>215</v>
      </c>
      <c r="J222" s="399">
        <v>4731</v>
      </c>
      <c r="K222" s="202">
        <v>41</v>
      </c>
      <c r="L222" s="202">
        <v>2144</v>
      </c>
      <c r="M222" s="202">
        <v>1398</v>
      </c>
      <c r="N222" s="202">
        <v>739</v>
      </c>
      <c r="O222" s="202">
        <v>409</v>
      </c>
      <c r="P222" s="202">
        <v>83</v>
      </c>
    </row>
    <row r="223" spans="1:16" ht="14.5">
      <c r="A223" s="4322" t="s">
        <v>798</v>
      </c>
      <c r="B223" s="4323"/>
      <c r="C223" s="4323"/>
      <c r="D223" s="4323"/>
      <c r="E223" s="4323"/>
      <c r="F223" s="4323"/>
      <c r="G223" s="4323"/>
      <c r="H223" s="4323"/>
      <c r="I223" s="4323"/>
      <c r="J223" s="4323"/>
      <c r="K223" s="4323"/>
      <c r="L223" s="4323"/>
      <c r="M223" s="4323"/>
      <c r="N223" s="4323"/>
      <c r="O223" s="4323"/>
      <c r="P223" s="4324"/>
    </row>
    <row r="224" spans="1:16" ht="14.5">
      <c r="A224" s="4325" t="s">
        <v>799</v>
      </c>
      <c r="B224" s="4326"/>
      <c r="C224" s="4326"/>
      <c r="D224" s="4326"/>
      <c r="E224" s="4326"/>
      <c r="F224" s="4326"/>
      <c r="G224" s="4326"/>
      <c r="H224" s="4326"/>
      <c r="I224" s="4326"/>
      <c r="J224" s="4326"/>
      <c r="K224" s="4326"/>
      <c r="L224" s="4326"/>
      <c r="M224" s="4326"/>
      <c r="N224" s="4326"/>
      <c r="O224" s="4326"/>
      <c r="P224" s="4327"/>
    </row>
    <row r="225" spans="1:18" ht="14.5">
      <c r="A225" s="4325" t="s">
        <v>800</v>
      </c>
      <c r="B225" s="4326"/>
      <c r="C225" s="4326"/>
      <c r="D225" s="4326"/>
      <c r="E225" s="4326"/>
      <c r="F225" s="4326"/>
      <c r="G225" s="4326"/>
      <c r="H225" s="4326"/>
      <c r="I225" s="4326"/>
      <c r="J225" s="4326"/>
      <c r="K225" s="4326"/>
      <c r="L225" s="4326"/>
      <c r="M225" s="4326"/>
      <c r="N225" s="4326"/>
      <c r="O225" s="4326"/>
      <c r="P225" s="4327"/>
    </row>
    <row r="226" spans="1:18" ht="14.5">
      <c r="A226" s="4328" t="s">
        <v>801</v>
      </c>
      <c r="B226" s="4329"/>
      <c r="C226" s="4329"/>
      <c r="D226" s="4329"/>
      <c r="E226" s="4329"/>
      <c r="F226" s="4329"/>
      <c r="G226" s="4329"/>
      <c r="H226" s="4329"/>
      <c r="I226" s="4329"/>
      <c r="J226" s="4329"/>
      <c r="K226" s="4329"/>
      <c r="L226" s="4329"/>
      <c r="M226" s="4329"/>
      <c r="N226" s="4329"/>
      <c r="O226" s="4329"/>
      <c r="P226" s="4330"/>
    </row>
    <row r="228" spans="1:18">
      <c r="A228" s="4331" t="s">
        <v>1239</v>
      </c>
      <c r="B228" s="4331"/>
      <c r="C228" s="4331"/>
      <c r="D228" s="4331"/>
      <c r="E228" s="4331"/>
      <c r="F228" s="4331"/>
      <c r="G228" s="4331"/>
      <c r="H228" s="4331"/>
      <c r="I228" s="4331"/>
      <c r="J228" s="4331"/>
      <c r="K228" s="4331"/>
      <c r="L228" s="4331"/>
      <c r="M228" s="4331"/>
      <c r="N228" s="4331"/>
      <c r="O228" s="4331"/>
      <c r="P228" s="4331"/>
    </row>
    <row r="231" spans="1:18">
      <c r="A231" s="3876" t="s">
        <v>1620</v>
      </c>
      <c r="B231" s="3876"/>
      <c r="C231" s="3876"/>
      <c r="D231" s="3876"/>
      <c r="E231" s="3876"/>
      <c r="F231" s="3876"/>
      <c r="G231" s="3876"/>
      <c r="H231" s="3876"/>
      <c r="I231" s="3876"/>
      <c r="J231" s="3876"/>
      <c r="K231" s="3876"/>
      <c r="L231" s="3876"/>
      <c r="M231" s="3876"/>
      <c r="N231" s="3876"/>
      <c r="O231" s="3876"/>
      <c r="P231" s="3876"/>
    </row>
    <row r="232" spans="1:18">
      <c r="A232" s="9"/>
    </row>
    <row r="233" spans="1:18" ht="17.5">
      <c r="A233" s="3997" t="s">
        <v>290</v>
      </c>
      <c r="B233" s="3964" t="s">
        <v>909</v>
      </c>
      <c r="C233" s="3994"/>
      <c r="D233" s="3994"/>
      <c r="E233" s="3994"/>
      <c r="F233" s="3994"/>
      <c r="G233" s="3994"/>
      <c r="H233" s="3994"/>
      <c r="I233" s="3994"/>
      <c r="J233" s="3994"/>
      <c r="K233" s="3994"/>
      <c r="L233" s="3994"/>
      <c r="M233" s="3994"/>
      <c r="N233" s="3994"/>
      <c r="O233" s="3994"/>
      <c r="P233" s="3995"/>
      <c r="R233" s="495"/>
    </row>
    <row r="234" spans="1:18" ht="17.5">
      <c r="A234" s="4287"/>
      <c r="B234" s="4062" t="s">
        <v>292</v>
      </c>
      <c r="C234" s="4159" t="s">
        <v>293</v>
      </c>
      <c r="D234" s="4260"/>
      <c r="E234" s="4260"/>
      <c r="F234" s="4260"/>
      <c r="G234" s="4260"/>
      <c r="H234" s="4260"/>
      <c r="I234" s="4092"/>
      <c r="J234" s="4159" t="s">
        <v>294</v>
      </c>
      <c r="K234" s="4260"/>
      <c r="L234" s="4260"/>
      <c r="M234" s="4260"/>
      <c r="N234" s="4260"/>
      <c r="O234" s="4092"/>
      <c r="P234" s="4332" t="s">
        <v>699</v>
      </c>
      <c r="R234" s="495"/>
    </row>
    <row r="235" spans="1:18" ht="90">
      <c r="A235" s="3998"/>
      <c r="B235" s="3999"/>
      <c r="C235" s="720" t="s">
        <v>295</v>
      </c>
      <c r="D235" s="721" t="s">
        <v>1220</v>
      </c>
      <c r="E235" s="721" t="s">
        <v>1221</v>
      </c>
      <c r="F235" s="721" t="s">
        <v>1222</v>
      </c>
      <c r="G235" s="721" t="s">
        <v>1223</v>
      </c>
      <c r="H235" s="721" t="s">
        <v>1224</v>
      </c>
      <c r="I235" s="722" t="s">
        <v>308</v>
      </c>
      <c r="J235" s="720" t="s">
        <v>295</v>
      </c>
      <c r="K235" s="721" t="s">
        <v>1225</v>
      </c>
      <c r="L235" s="721" t="s">
        <v>1120</v>
      </c>
      <c r="M235" s="721" t="s">
        <v>1121</v>
      </c>
      <c r="N235" s="721" t="s">
        <v>1158</v>
      </c>
      <c r="O235" s="722" t="s">
        <v>308</v>
      </c>
      <c r="P235" s="4333"/>
    </row>
    <row r="236" spans="1:18">
      <c r="A236" s="72" t="s">
        <v>296</v>
      </c>
      <c r="B236" s="397">
        <v>816</v>
      </c>
      <c r="C236" s="397">
        <v>686</v>
      </c>
      <c r="D236" s="202">
        <v>117</v>
      </c>
      <c r="E236" s="202">
        <v>94</v>
      </c>
      <c r="F236" s="202">
        <v>176</v>
      </c>
      <c r="G236" s="202">
        <v>299</v>
      </c>
      <c r="H236" s="202">
        <v>0</v>
      </c>
      <c r="I236" s="733">
        <v>0</v>
      </c>
      <c r="J236" s="397">
        <v>130</v>
      </c>
      <c r="K236" s="202">
        <v>3</v>
      </c>
      <c r="L236" s="202">
        <v>65</v>
      </c>
      <c r="M236" s="202">
        <v>62</v>
      </c>
      <c r="N236" s="202">
        <v>0</v>
      </c>
      <c r="O236" s="202">
        <v>0</v>
      </c>
      <c r="P236" s="202">
        <v>0</v>
      </c>
    </row>
    <row r="237" spans="1:18">
      <c r="A237" s="73" t="s">
        <v>297</v>
      </c>
      <c r="B237" s="397">
        <v>156</v>
      </c>
      <c r="C237" s="397">
        <v>113</v>
      </c>
      <c r="D237" s="208">
        <v>13</v>
      </c>
      <c r="E237" s="208">
        <v>8</v>
      </c>
      <c r="F237" s="208">
        <v>28</v>
      </c>
      <c r="G237" s="208">
        <v>64</v>
      </c>
      <c r="H237" s="208">
        <v>0</v>
      </c>
      <c r="I237" s="84">
        <v>0</v>
      </c>
      <c r="J237" s="397">
        <v>43</v>
      </c>
      <c r="K237" s="208">
        <v>0</v>
      </c>
      <c r="L237" s="208">
        <v>43</v>
      </c>
      <c r="M237" s="208">
        <v>0</v>
      </c>
      <c r="N237" s="208">
        <v>0</v>
      </c>
      <c r="O237" s="208">
        <v>0</v>
      </c>
      <c r="P237" s="208">
        <v>0</v>
      </c>
    </row>
    <row r="238" spans="1:18">
      <c r="A238" s="73" t="s">
        <v>298</v>
      </c>
      <c r="B238" s="397">
        <v>14</v>
      </c>
      <c r="C238" s="397">
        <v>9</v>
      </c>
      <c r="D238" s="208">
        <v>2</v>
      </c>
      <c r="E238" s="208">
        <v>0</v>
      </c>
      <c r="F238" s="208">
        <v>1</v>
      </c>
      <c r="G238" s="208">
        <v>6</v>
      </c>
      <c r="H238" s="208">
        <v>0</v>
      </c>
      <c r="I238" s="84">
        <v>0</v>
      </c>
      <c r="J238" s="397">
        <v>5</v>
      </c>
      <c r="K238" s="208">
        <v>0</v>
      </c>
      <c r="L238" s="208">
        <v>5</v>
      </c>
      <c r="M238" s="208">
        <v>0</v>
      </c>
      <c r="N238" s="208">
        <v>0</v>
      </c>
      <c r="O238" s="208">
        <v>0</v>
      </c>
      <c r="P238" s="208">
        <v>0</v>
      </c>
    </row>
    <row r="239" spans="1:18">
      <c r="A239" s="73" t="s">
        <v>299</v>
      </c>
      <c r="B239" s="397">
        <v>15</v>
      </c>
      <c r="C239" s="397">
        <v>10</v>
      </c>
      <c r="D239" s="208">
        <v>1</v>
      </c>
      <c r="E239" s="208">
        <v>1</v>
      </c>
      <c r="F239" s="208">
        <v>2</v>
      </c>
      <c r="G239" s="208">
        <v>6</v>
      </c>
      <c r="H239" s="208">
        <v>0</v>
      </c>
      <c r="I239" s="84">
        <v>0</v>
      </c>
      <c r="J239" s="397">
        <v>5</v>
      </c>
      <c r="K239" s="208">
        <v>0</v>
      </c>
      <c r="L239" s="208">
        <v>4</v>
      </c>
      <c r="M239" s="208">
        <v>1</v>
      </c>
      <c r="N239" s="208">
        <v>0</v>
      </c>
      <c r="O239" s="208">
        <v>0</v>
      </c>
      <c r="P239" s="208">
        <v>0</v>
      </c>
    </row>
    <row r="240" spans="1:18">
      <c r="A240" s="73" t="s">
        <v>300</v>
      </c>
      <c r="B240" s="397">
        <v>36</v>
      </c>
      <c r="C240" s="397">
        <v>31</v>
      </c>
      <c r="D240" s="208">
        <v>7</v>
      </c>
      <c r="E240" s="208">
        <v>5</v>
      </c>
      <c r="F240" s="208">
        <v>5</v>
      </c>
      <c r="G240" s="208">
        <v>14</v>
      </c>
      <c r="H240" s="208">
        <v>0</v>
      </c>
      <c r="I240" s="84">
        <v>0</v>
      </c>
      <c r="J240" s="397">
        <v>5</v>
      </c>
      <c r="K240" s="208">
        <v>0</v>
      </c>
      <c r="L240" s="208">
        <v>0</v>
      </c>
      <c r="M240" s="208">
        <v>0</v>
      </c>
      <c r="N240" s="208">
        <v>5</v>
      </c>
      <c r="O240" s="208">
        <v>0</v>
      </c>
      <c r="P240" s="208">
        <v>0</v>
      </c>
    </row>
    <row r="241" spans="1:16">
      <c r="A241" s="73" t="s">
        <v>301</v>
      </c>
      <c r="B241" s="397">
        <v>157</v>
      </c>
      <c r="C241" s="397">
        <v>123</v>
      </c>
      <c r="D241" s="208">
        <v>8</v>
      </c>
      <c r="E241" s="208">
        <v>6</v>
      </c>
      <c r="F241" s="208">
        <v>30</v>
      </c>
      <c r="G241" s="208">
        <v>79</v>
      </c>
      <c r="H241" s="208">
        <v>0</v>
      </c>
      <c r="I241" s="84">
        <v>0</v>
      </c>
      <c r="J241" s="397">
        <v>34</v>
      </c>
      <c r="K241" s="208">
        <v>0</v>
      </c>
      <c r="L241" s="208">
        <v>33</v>
      </c>
      <c r="M241" s="208">
        <v>1</v>
      </c>
      <c r="N241" s="208">
        <v>0</v>
      </c>
      <c r="O241" s="208">
        <v>0</v>
      </c>
      <c r="P241" s="208">
        <v>0</v>
      </c>
    </row>
    <row r="242" spans="1:16">
      <c r="A242" s="73" t="s">
        <v>302</v>
      </c>
      <c r="B242" s="397">
        <v>30</v>
      </c>
      <c r="C242" s="397">
        <v>30</v>
      </c>
      <c r="D242" s="208">
        <v>6</v>
      </c>
      <c r="E242" s="208">
        <v>3</v>
      </c>
      <c r="F242" s="208">
        <v>6</v>
      </c>
      <c r="G242" s="208">
        <v>15</v>
      </c>
      <c r="H242" s="208">
        <v>0</v>
      </c>
      <c r="I242" s="84">
        <v>0</v>
      </c>
      <c r="J242" s="397">
        <v>0</v>
      </c>
      <c r="K242" s="208">
        <v>0</v>
      </c>
      <c r="L242" s="208">
        <v>0</v>
      </c>
      <c r="M242" s="208">
        <v>0</v>
      </c>
      <c r="N242" s="208">
        <v>0</v>
      </c>
      <c r="O242" s="208">
        <v>0</v>
      </c>
      <c r="P242" s="208">
        <v>0</v>
      </c>
    </row>
    <row r="243" spans="1:16">
      <c r="A243" s="73" t="s">
        <v>303</v>
      </c>
      <c r="B243" s="397">
        <v>366</v>
      </c>
      <c r="C243" s="397">
        <v>188</v>
      </c>
      <c r="D243" s="208">
        <v>29</v>
      </c>
      <c r="E243" s="208">
        <v>34</v>
      </c>
      <c r="F243" s="208">
        <v>37</v>
      </c>
      <c r="G243" s="208">
        <v>71</v>
      </c>
      <c r="H243" s="208">
        <v>17</v>
      </c>
      <c r="I243" s="84">
        <v>0</v>
      </c>
      <c r="J243" s="397">
        <v>178</v>
      </c>
      <c r="K243" s="208">
        <v>0</v>
      </c>
      <c r="L243" s="208">
        <v>122</v>
      </c>
      <c r="M243" s="208">
        <v>43</v>
      </c>
      <c r="N243" s="208">
        <v>13</v>
      </c>
      <c r="O243" s="208">
        <v>0</v>
      </c>
      <c r="P243" s="208">
        <v>0</v>
      </c>
    </row>
    <row r="244" spans="1:16">
      <c r="A244" s="73" t="s">
        <v>304</v>
      </c>
      <c r="B244" s="397">
        <v>202</v>
      </c>
      <c r="C244" s="397">
        <v>192</v>
      </c>
      <c r="D244" s="208">
        <v>45</v>
      </c>
      <c r="E244" s="208">
        <v>25</v>
      </c>
      <c r="F244" s="208">
        <v>41</v>
      </c>
      <c r="G244" s="208">
        <v>81</v>
      </c>
      <c r="H244" s="208">
        <v>0</v>
      </c>
      <c r="I244" s="84">
        <v>0</v>
      </c>
      <c r="J244" s="397">
        <v>10</v>
      </c>
      <c r="K244" s="208">
        <v>0</v>
      </c>
      <c r="L244" s="208">
        <v>8</v>
      </c>
      <c r="M244" s="208">
        <v>2</v>
      </c>
      <c r="N244" s="208">
        <v>0</v>
      </c>
      <c r="O244" s="208">
        <v>0</v>
      </c>
      <c r="P244" s="208">
        <v>0</v>
      </c>
    </row>
    <row r="245" spans="1:16">
      <c r="A245" s="73" t="s">
        <v>305</v>
      </c>
      <c r="B245" s="397">
        <v>132</v>
      </c>
      <c r="C245" s="397">
        <v>116</v>
      </c>
      <c r="D245" s="208">
        <v>9</v>
      </c>
      <c r="E245" s="208">
        <v>16</v>
      </c>
      <c r="F245" s="208">
        <v>31</v>
      </c>
      <c r="G245" s="208">
        <v>60</v>
      </c>
      <c r="H245" s="208">
        <v>0</v>
      </c>
      <c r="I245" s="84">
        <v>0</v>
      </c>
      <c r="J245" s="397">
        <v>16</v>
      </c>
      <c r="K245" s="208">
        <v>0</v>
      </c>
      <c r="L245" s="208">
        <v>8</v>
      </c>
      <c r="M245" s="208">
        <v>8</v>
      </c>
      <c r="N245" s="208">
        <v>0</v>
      </c>
      <c r="O245" s="208">
        <v>0</v>
      </c>
      <c r="P245" s="208">
        <v>0</v>
      </c>
    </row>
    <row r="246" spans="1:16">
      <c r="A246" s="73" t="s">
        <v>306</v>
      </c>
      <c r="B246" s="397">
        <v>58</v>
      </c>
      <c r="C246" s="397">
        <v>0</v>
      </c>
      <c r="D246" s="208">
        <v>0</v>
      </c>
      <c r="E246" s="208">
        <v>0</v>
      </c>
      <c r="F246" s="208">
        <v>0</v>
      </c>
      <c r="G246" s="208">
        <v>0</v>
      </c>
      <c r="H246" s="208">
        <v>0</v>
      </c>
      <c r="I246" s="84">
        <v>0</v>
      </c>
      <c r="J246" s="397">
        <v>58</v>
      </c>
      <c r="K246" s="208">
        <v>0</v>
      </c>
      <c r="L246" s="208">
        <v>0</v>
      </c>
      <c r="M246" s="208">
        <v>0</v>
      </c>
      <c r="N246" s="208">
        <v>58</v>
      </c>
      <c r="O246" s="208">
        <v>0</v>
      </c>
      <c r="P246" s="208">
        <v>0</v>
      </c>
    </row>
    <row r="247" spans="1:16" ht="14.5">
      <c r="A247" s="73" t="s">
        <v>1616</v>
      </c>
      <c r="B247" s="397">
        <v>77</v>
      </c>
      <c r="C247" s="397">
        <v>18</v>
      </c>
      <c r="D247" s="208">
        <v>1</v>
      </c>
      <c r="E247" s="208">
        <v>1</v>
      </c>
      <c r="F247" s="208">
        <v>8</v>
      </c>
      <c r="G247" s="208">
        <v>8</v>
      </c>
      <c r="H247" s="208">
        <v>0</v>
      </c>
      <c r="I247" s="84">
        <v>0</v>
      </c>
      <c r="J247" s="397">
        <v>59</v>
      </c>
      <c r="K247" s="208">
        <v>1</v>
      </c>
      <c r="L247" s="208">
        <v>13</v>
      </c>
      <c r="M247" s="208">
        <v>12</v>
      </c>
      <c r="N247" s="208">
        <v>33</v>
      </c>
      <c r="O247" s="208">
        <v>0</v>
      </c>
      <c r="P247" s="208">
        <v>0</v>
      </c>
    </row>
    <row r="248" spans="1:16">
      <c r="A248" s="73" t="s">
        <v>307</v>
      </c>
      <c r="B248" s="397">
        <v>105</v>
      </c>
      <c r="C248" s="397">
        <v>72</v>
      </c>
      <c r="D248" s="208">
        <v>17</v>
      </c>
      <c r="E248" s="208">
        <v>9</v>
      </c>
      <c r="F248" s="208">
        <v>13</v>
      </c>
      <c r="G248" s="208">
        <v>33</v>
      </c>
      <c r="H248" s="208">
        <v>0</v>
      </c>
      <c r="I248" s="84">
        <v>0</v>
      </c>
      <c r="J248" s="397">
        <v>33</v>
      </c>
      <c r="K248" s="208">
        <v>0</v>
      </c>
      <c r="L248" s="208">
        <v>22</v>
      </c>
      <c r="M248" s="208">
        <v>5</v>
      </c>
      <c r="N248" s="208">
        <v>6</v>
      </c>
      <c r="O248" s="208">
        <v>0</v>
      </c>
      <c r="P248" s="208">
        <v>0</v>
      </c>
    </row>
    <row r="249" spans="1:16" ht="14.5">
      <c r="A249" s="73" t="s">
        <v>1617</v>
      </c>
      <c r="B249" s="397">
        <v>99</v>
      </c>
      <c r="C249" s="397">
        <v>32</v>
      </c>
      <c r="D249" s="208">
        <v>0</v>
      </c>
      <c r="E249" s="208">
        <v>0</v>
      </c>
      <c r="F249" s="208">
        <v>6</v>
      </c>
      <c r="G249" s="208">
        <v>26</v>
      </c>
      <c r="H249" s="208">
        <v>0</v>
      </c>
      <c r="I249" s="84">
        <v>0</v>
      </c>
      <c r="J249" s="397">
        <v>67</v>
      </c>
      <c r="K249" s="208">
        <v>0</v>
      </c>
      <c r="L249" s="208">
        <v>65</v>
      </c>
      <c r="M249" s="208">
        <v>2</v>
      </c>
      <c r="N249" s="208">
        <v>0</v>
      </c>
      <c r="O249" s="208">
        <v>0</v>
      </c>
      <c r="P249" s="208">
        <v>0</v>
      </c>
    </row>
    <row r="250" spans="1:16">
      <c r="A250" s="73" t="s">
        <v>752</v>
      </c>
      <c r="B250" s="397">
        <v>301</v>
      </c>
      <c r="C250" s="397">
        <v>301</v>
      </c>
      <c r="D250" s="208">
        <v>125</v>
      </c>
      <c r="E250" s="208">
        <v>91</v>
      </c>
      <c r="F250" s="208">
        <v>57</v>
      </c>
      <c r="G250" s="208">
        <v>28</v>
      </c>
      <c r="H250" s="208">
        <v>0</v>
      </c>
      <c r="I250" s="84">
        <v>0</v>
      </c>
      <c r="J250" s="397">
        <v>0</v>
      </c>
      <c r="K250" s="208">
        <v>0</v>
      </c>
      <c r="L250" s="208">
        <v>0</v>
      </c>
      <c r="M250" s="208">
        <v>0</v>
      </c>
      <c r="N250" s="208">
        <v>0</v>
      </c>
      <c r="O250" s="208">
        <v>0</v>
      </c>
      <c r="P250" s="208">
        <v>0</v>
      </c>
    </row>
    <row r="251" spans="1:16">
      <c r="A251" s="73" t="s">
        <v>308</v>
      </c>
      <c r="B251" s="397">
        <v>62</v>
      </c>
      <c r="C251" s="397">
        <v>7</v>
      </c>
      <c r="D251" s="208">
        <v>0</v>
      </c>
      <c r="E251" s="208">
        <v>0</v>
      </c>
      <c r="F251" s="208">
        <v>0</v>
      </c>
      <c r="G251" s="208">
        <v>0</v>
      </c>
      <c r="H251" s="208">
        <v>0</v>
      </c>
      <c r="I251" s="84">
        <v>7</v>
      </c>
      <c r="J251" s="397">
        <v>55</v>
      </c>
      <c r="K251" s="208">
        <v>0</v>
      </c>
      <c r="L251" s="208">
        <v>0</v>
      </c>
      <c r="M251" s="208">
        <v>0</v>
      </c>
      <c r="N251" s="208">
        <v>0</v>
      </c>
      <c r="O251" s="208">
        <v>55</v>
      </c>
      <c r="P251" s="208">
        <v>0</v>
      </c>
    </row>
    <row r="252" spans="1:16" ht="15" thickBot="1">
      <c r="A252" s="73" t="s">
        <v>1618</v>
      </c>
      <c r="B252" s="400">
        <v>25</v>
      </c>
      <c r="C252" s="400">
        <v>0</v>
      </c>
      <c r="D252" s="625">
        <v>0</v>
      </c>
      <c r="E252" s="625">
        <v>0</v>
      </c>
      <c r="F252" s="625">
        <v>0</v>
      </c>
      <c r="G252" s="625">
        <v>0</v>
      </c>
      <c r="H252" s="625">
        <v>0</v>
      </c>
      <c r="I252" s="626">
        <v>0</v>
      </c>
      <c r="J252" s="400">
        <v>0</v>
      </c>
      <c r="K252" s="625">
        <v>0</v>
      </c>
      <c r="L252" s="625">
        <v>0</v>
      </c>
      <c r="M252" s="625">
        <v>0</v>
      </c>
      <c r="N252" s="625">
        <v>0</v>
      </c>
      <c r="O252" s="625">
        <v>0</v>
      </c>
      <c r="P252" s="625">
        <v>25</v>
      </c>
    </row>
    <row r="253" spans="1:16">
      <c r="A253" s="474" t="s">
        <v>45</v>
      </c>
      <c r="B253" s="1161">
        <v>2651</v>
      </c>
      <c r="C253" s="1160">
        <v>1928</v>
      </c>
      <c r="D253" s="1163">
        <v>380</v>
      </c>
      <c r="E253" s="1163">
        <v>293</v>
      </c>
      <c r="F253" s="1163">
        <v>441</v>
      </c>
      <c r="G253" s="1163">
        <v>790</v>
      </c>
      <c r="H253" s="1163">
        <v>17</v>
      </c>
      <c r="I253" s="1161">
        <v>7</v>
      </c>
      <c r="J253" s="399">
        <v>698</v>
      </c>
      <c r="K253" s="1163">
        <v>4</v>
      </c>
      <c r="L253" s="1163">
        <v>388</v>
      </c>
      <c r="M253" s="1163">
        <v>136</v>
      </c>
      <c r="N253" s="1163">
        <v>115</v>
      </c>
      <c r="O253" s="1163">
        <v>55</v>
      </c>
      <c r="P253" s="1163">
        <v>25</v>
      </c>
    </row>
    <row r="254" spans="1:16" ht="14.5">
      <c r="A254" s="4322" t="s">
        <v>798</v>
      </c>
      <c r="B254" s="4323"/>
      <c r="C254" s="4323"/>
      <c r="D254" s="4323"/>
      <c r="E254" s="4323"/>
      <c r="F254" s="4323"/>
      <c r="G254" s="4323"/>
      <c r="H254" s="4323"/>
      <c r="I254" s="4323"/>
      <c r="J254" s="4323"/>
      <c r="K254" s="4323"/>
      <c r="L254" s="4323"/>
      <c r="M254" s="4323"/>
      <c r="N254" s="4323"/>
      <c r="O254" s="4323"/>
      <c r="P254" s="4324"/>
    </row>
    <row r="255" spans="1:16" ht="14.5">
      <c r="A255" s="4325" t="s">
        <v>799</v>
      </c>
      <c r="B255" s="4326"/>
      <c r="C255" s="4326"/>
      <c r="D255" s="4326"/>
      <c r="E255" s="4326"/>
      <c r="F255" s="4326"/>
      <c r="G255" s="4326"/>
      <c r="H255" s="4326"/>
      <c r="I255" s="4326"/>
      <c r="J255" s="4326"/>
      <c r="K255" s="4326"/>
      <c r="L255" s="4326"/>
      <c r="M255" s="4326"/>
      <c r="N255" s="4326"/>
      <c r="O255" s="4326"/>
      <c r="P255" s="4327"/>
    </row>
    <row r="256" spans="1:16" ht="14.5">
      <c r="A256" s="4325" t="s">
        <v>800</v>
      </c>
      <c r="B256" s="4326"/>
      <c r="C256" s="4326"/>
      <c r="D256" s="4326"/>
      <c r="E256" s="4326"/>
      <c r="F256" s="4326"/>
      <c r="G256" s="4326"/>
      <c r="H256" s="4326"/>
      <c r="I256" s="4326"/>
      <c r="J256" s="4326"/>
      <c r="K256" s="4326"/>
      <c r="L256" s="4326"/>
      <c r="M256" s="4326"/>
      <c r="N256" s="4326"/>
      <c r="O256" s="4326"/>
      <c r="P256" s="4327"/>
    </row>
    <row r="257" spans="1:18" ht="14.5">
      <c r="A257" s="4328" t="s">
        <v>801</v>
      </c>
      <c r="B257" s="4329"/>
      <c r="C257" s="4329"/>
      <c r="D257" s="4329"/>
      <c r="E257" s="4329"/>
      <c r="F257" s="4329"/>
      <c r="G257" s="4329"/>
      <c r="H257" s="4329"/>
      <c r="I257" s="4329"/>
      <c r="J257" s="4329"/>
      <c r="K257" s="4329"/>
      <c r="L257" s="4329"/>
      <c r="M257" s="4329"/>
      <c r="N257" s="4329"/>
      <c r="O257" s="4329"/>
      <c r="P257" s="4330"/>
    </row>
    <row r="258" spans="1:18">
      <c r="A258" s="9"/>
    </row>
    <row r="259" spans="1:18">
      <c r="A259" s="9"/>
    </row>
    <row r="260" spans="1:18" ht="17.5">
      <c r="A260" s="3997" t="s">
        <v>290</v>
      </c>
      <c r="B260" s="3964" t="s">
        <v>910</v>
      </c>
      <c r="C260" s="3994"/>
      <c r="D260" s="3994"/>
      <c r="E260" s="3994"/>
      <c r="F260" s="3994"/>
      <c r="G260" s="3994"/>
      <c r="H260" s="3994"/>
      <c r="I260" s="3994"/>
      <c r="J260" s="3994"/>
      <c r="K260" s="3994"/>
      <c r="L260" s="3994"/>
      <c r="M260" s="3994"/>
      <c r="N260" s="3994"/>
      <c r="O260" s="3994"/>
      <c r="P260" s="3995"/>
      <c r="R260" s="495"/>
    </row>
    <row r="261" spans="1:18" ht="17.5">
      <c r="A261" s="4287"/>
      <c r="B261" s="4062" t="s">
        <v>292</v>
      </c>
      <c r="C261" s="4159" t="s">
        <v>293</v>
      </c>
      <c r="D261" s="4260"/>
      <c r="E261" s="4260"/>
      <c r="F261" s="4260"/>
      <c r="G261" s="4260"/>
      <c r="H261" s="4260"/>
      <c r="I261" s="4092"/>
      <c r="J261" s="4159" t="s">
        <v>294</v>
      </c>
      <c r="K261" s="4260"/>
      <c r="L261" s="4260"/>
      <c r="M261" s="4260"/>
      <c r="N261" s="4260"/>
      <c r="O261" s="4092"/>
      <c r="P261" s="4332" t="s">
        <v>699</v>
      </c>
      <c r="R261" s="495"/>
    </row>
    <row r="262" spans="1:18" ht="90">
      <c r="A262" s="3998"/>
      <c r="B262" s="3999"/>
      <c r="C262" s="720" t="s">
        <v>295</v>
      </c>
      <c r="D262" s="721" t="s">
        <v>1220</v>
      </c>
      <c r="E262" s="721" t="s">
        <v>1221</v>
      </c>
      <c r="F262" s="721" t="s">
        <v>1222</v>
      </c>
      <c r="G262" s="721" t="s">
        <v>1223</v>
      </c>
      <c r="H262" s="721" t="s">
        <v>1224</v>
      </c>
      <c r="I262" s="722" t="s">
        <v>308</v>
      </c>
      <c r="J262" s="720" t="s">
        <v>295</v>
      </c>
      <c r="K262" s="721" t="s">
        <v>1225</v>
      </c>
      <c r="L262" s="721" t="s">
        <v>1120</v>
      </c>
      <c r="M262" s="721" t="s">
        <v>1121</v>
      </c>
      <c r="N262" s="721" t="s">
        <v>1158</v>
      </c>
      <c r="O262" s="722" t="s">
        <v>308</v>
      </c>
      <c r="P262" s="4333"/>
    </row>
    <row r="263" spans="1:18">
      <c r="A263" s="72" t="s">
        <v>296</v>
      </c>
      <c r="B263" s="397">
        <v>6543</v>
      </c>
      <c r="C263" s="397">
        <v>5044</v>
      </c>
      <c r="D263" s="202">
        <v>897</v>
      </c>
      <c r="E263" s="202">
        <v>788</v>
      </c>
      <c r="F263" s="202">
        <v>1257</v>
      </c>
      <c r="G263" s="202">
        <v>2102</v>
      </c>
      <c r="H263" s="202">
        <v>0</v>
      </c>
      <c r="I263" s="733">
        <v>0</v>
      </c>
      <c r="J263" s="397">
        <v>1499</v>
      </c>
      <c r="K263" s="202">
        <v>31</v>
      </c>
      <c r="L263" s="202">
        <v>610</v>
      </c>
      <c r="M263" s="202">
        <v>858</v>
      </c>
      <c r="N263" s="202">
        <v>0</v>
      </c>
      <c r="O263" s="202">
        <v>0</v>
      </c>
      <c r="P263" s="202">
        <v>0</v>
      </c>
    </row>
    <row r="264" spans="1:18">
      <c r="A264" s="73" t="s">
        <v>297</v>
      </c>
      <c r="B264" s="397">
        <v>177</v>
      </c>
      <c r="C264" s="397">
        <v>129</v>
      </c>
      <c r="D264" s="208">
        <v>13</v>
      </c>
      <c r="E264" s="208">
        <v>8</v>
      </c>
      <c r="F264" s="208">
        <v>34</v>
      </c>
      <c r="G264" s="208">
        <v>74</v>
      </c>
      <c r="H264" s="208">
        <v>0</v>
      </c>
      <c r="I264" s="84">
        <v>0</v>
      </c>
      <c r="J264" s="397">
        <v>48</v>
      </c>
      <c r="K264" s="208">
        <v>0</v>
      </c>
      <c r="L264" s="208">
        <v>48</v>
      </c>
      <c r="M264" s="208">
        <v>0</v>
      </c>
      <c r="N264" s="208">
        <v>0</v>
      </c>
      <c r="O264" s="208">
        <v>0</v>
      </c>
      <c r="P264" s="208">
        <v>0</v>
      </c>
    </row>
    <row r="265" spans="1:18">
      <c r="A265" s="73" t="s">
        <v>298</v>
      </c>
      <c r="B265" s="397">
        <v>86</v>
      </c>
      <c r="C265" s="397">
        <v>45</v>
      </c>
      <c r="D265" s="208">
        <v>8</v>
      </c>
      <c r="E265" s="208">
        <v>4</v>
      </c>
      <c r="F265" s="208">
        <v>10</v>
      </c>
      <c r="G265" s="208">
        <v>23</v>
      </c>
      <c r="H265" s="208">
        <v>0</v>
      </c>
      <c r="I265" s="84">
        <v>0</v>
      </c>
      <c r="J265" s="397">
        <v>41</v>
      </c>
      <c r="K265" s="208">
        <v>0</v>
      </c>
      <c r="L265" s="208">
        <v>41</v>
      </c>
      <c r="M265" s="208">
        <v>0</v>
      </c>
      <c r="N265" s="208">
        <v>0</v>
      </c>
      <c r="O265" s="208">
        <v>0</v>
      </c>
      <c r="P265" s="208">
        <v>0</v>
      </c>
    </row>
    <row r="266" spans="1:18">
      <c r="A266" s="73" t="s">
        <v>299</v>
      </c>
      <c r="B266" s="397">
        <v>257</v>
      </c>
      <c r="C266" s="397">
        <v>118</v>
      </c>
      <c r="D266" s="208">
        <v>18</v>
      </c>
      <c r="E266" s="208">
        <v>12</v>
      </c>
      <c r="F266" s="208">
        <v>34</v>
      </c>
      <c r="G266" s="208">
        <v>54</v>
      </c>
      <c r="H266" s="208">
        <v>0</v>
      </c>
      <c r="I266" s="84">
        <v>0</v>
      </c>
      <c r="J266" s="397">
        <v>139</v>
      </c>
      <c r="K266" s="208">
        <v>0</v>
      </c>
      <c r="L266" s="208">
        <v>61</v>
      </c>
      <c r="M266" s="208">
        <v>78</v>
      </c>
      <c r="N266" s="208">
        <v>0</v>
      </c>
      <c r="O266" s="208">
        <v>0</v>
      </c>
      <c r="P266" s="208">
        <v>0</v>
      </c>
    </row>
    <row r="267" spans="1:18">
      <c r="A267" s="73" t="s">
        <v>300</v>
      </c>
      <c r="B267" s="397">
        <v>263</v>
      </c>
      <c r="C267" s="397">
        <v>194</v>
      </c>
      <c r="D267" s="208">
        <v>43</v>
      </c>
      <c r="E267" s="208">
        <v>40</v>
      </c>
      <c r="F267" s="208">
        <v>36</v>
      </c>
      <c r="G267" s="208">
        <v>75</v>
      </c>
      <c r="H267" s="208">
        <v>0</v>
      </c>
      <c r="I267" s="84">
        <v>0</v>
      </c>
      <c r="J267" s="397">
        <v>69</v>
      </c>
      <c r="K267" s="208">
        <v>0</v>
      </c>
      <c r="L267" s="208">
        <v>0</v>
      </c>
      <c r="M267" s="208">
        <v>0</v>
      </c>
      <c r="N267" s="208">
        <v>69</v>
      </c>
      <c r="O267" s="208">
        <v>0</v>
      </c>
      <c r="P267" s="208">
        <v>0</v>
      </c>
    </row>
    <row r="268" spans="1:18">
      <c r="A268" s="73" t="s">
        <v>301</v>
      </c>
      <c r="B268" s="397">
        <v>1395</v>
      </c>
      <c r="C268" s="397">
        <v>1020</v>
      </c>
      <c r="D268" s="208">
        <v>81</v>
      </c>
      <c r="E268" s="208">
        <v>72</v>
      </c>
      <c r="F268" s="208">
        <v>274</v>
      </c>
      <c r="G268" s="208">
        <v>593</v>
      </c>
      <c r="H268" s="208">
        <v>0</v>
      </c>
      <c r="I268" s="84">
        <v>0</v>
      </c>
      <c r="J268" s="397">
        <v>375</v>
      </c>
      <c r="K268" s="208">
        <v>0</v>
      </c>
      <c r="L268" s="208">
        <v>342</v>
      </c>
      <c r="M268" s="208">
        <v>33</v>
      </c>
      <c r="N268" s="208">
        <v>0</v>
      </c>
      <c r="O268" s="208">
        <v>0</v>
      </c>
      <c r="P268" s="208">
        <v>0</v>
      </c>
    </row>
    <row r="269" spans="1:18">
      <c r="A269" s="73" t="s">
        <v>302</v>
      </c>
      <c r="B269" s="397">
        <v>376</v>
      </c>
      <c r="C269" s="397">
        <v>362</v>
      </c>
      <c r="D269" s="208">
        <v>41</v>
      </c>
      <c r="E269" s="208">
        <v>56</v>
      </c>
      <c r="F269" s="208">
        <v>95</v>
      </c>
      <c r="G269" s="208">
        <v>170</v>
      </c>
      <c r="H269" s="208">
        <v>0</v>
      </c>
      <c r="I269" s="84">
        <v>0</v>
      </c>
      <c r="J269" s="397">
        <v>14</v>
      </c>
      <c r="K269" s="208">
        <v>0</v>
      </c>
      <c r="L269" s="208">
        <v>14</v>
      </c>
      <c r="M269" s="208">
        <v>0</v>
      </c>
      <c r="N269" s="208">
        <v>0</v>
      </c>
      <c r="O269" s="208">
        <v>0</v>
      </c>
      <c r="P269" s="208">
        <v>0</v>
      </c>
    </row>
    <row r="270" spans="1:18">
      <c r="A270" s="73" t="s">
        <v>303</v>
      </c>
      <c r="B270" s="397">
        <v>1867</v>
      </c>
      <c r="C270" s="397">
        <v>1090</v>
      </c>
      <c r="D270" s="208">
        <v>143</v>
      </c>
      <c r="E270" s="208">
        <v>183</v>
      </c>
      <c r="F270" s="208">
        <v>247</v>
      </c>
      <c r="G270" s="208">
        <v>395</v>
      </c>
      <c r="H270" s="208">
        <v>122</v>
      </c>
      <c r="I270" s="84">
        <v>0</v>
      </c>
      <c r="J270" s="397">
        <v>777</v>
      </c>
      <c r="K270" s="208">
        <v>11</v>
      </c>
      <c r="L270" s="208">
        <v>511</v>
      </c>
      <c r="M270" s="208">
        <v>229</v>
      </c>
      <c r="N270" s="208">
        <v>26</v>
      </c>
      <c r="O270" s="208">
        <v>0</v>
      </c>
      <c r="P270" s="208">
        <v>0</v>
      </c>
    </row>
    <row r="271" spans="1:18">
      <c r="A271" s="73" t="s">
        <v>304</v>
      </c>
      <c r="B271" s="397">
        <v>1492</v>
      </c>
      <c r="C271" s="397">
        <v>1357</v>
      </c>
      <c r="D271" s="208">
        <v>286</v>
      </c>
      <c r="E271" s="208">
        <v>221</v>
      </c>
      <c r="F271" s="208">
        <v>299</v>
      </c>
      <c r="G271" s="208">
        <v>551</v>
      </c>
      <c r="H271" s="208">
        <v>0</v>
      </c>
      <c r="I271" s="84">
        <v>0</v>
      </c>
      <c r="J271" s="397">
        <v>135</v>
      </c>
      <c r="K271" s="208">
        <v>0</v>
      </c>
      <c r="L271" s="208">
        <v>87</v>
      </c>
      <c r="M271" s="208">
        <v>48</v>
      </c>
      <c r="N271" s="208">
        <v>0</v>
      </c>
      <c r="O271" s="208">
        <v>0</v>
      </c>
      <c r="P271" s="208">
        <v>0</v>
      </c>
    </row>
    <row r="272" spans="1:18">
      <c r="A272" s="73" t="s">
        <v>305</v>
      </c>
      <c r="B272" s="397">
        <v>918</v>
      </c>
      <c r="C272" s="397">
        <v>714</v>
      </c>
      <c r="D272" s="208">
        <v>93</v>
      </c>
      <c r="E272" s="208">
        <v>117</v>
      </c>
      <c r="F272" s="208">
        <v>169</v>
      </c>
      <c r="G272" s="208">
        <v>335</v>
      </c>
      <c r="H272" s="208">
        <v>0</v>
      </c>
      <c r="I272" s="84">
        <v>0</v>
      </c>
      <c r="J272" s="397">
        <v>204</v>
      </c>
      <c r="K272" s="208">
        <v>0</v>
      </c>
      <c r="L272" s="208">
        <v>134</v>
      </c>
      <c r="M272" s="208">
        <v>70</v>
      </c>
      <c r="N272" s="208">
        <v>0</v>
      </c>
      <c r="O272" s="208">
        <v>0</v>
      </c>
      <c r="P272" s="208">
        <v>0</v>
      </c>
    </row>
    <row r="273" spans="1:16">
      <c r="A273" s="73" t="s">
        <v>306</v>
      </c>
      <c r="B273" s="397">
        <v>311</v>
      </c>
      <c r="C273" s="397">
        <v>0</v>
      </c>
      <c r="D273" s="208">
        <v>0</v>
      </c>
      <c r="E273" s="208">
        <v>0</v>
      </c>
      <c r="F273" s="208">
        <v>0</v>
      </c>
      <c r="G273" s="208">
        <v>0</v>
      </c>
      <c r="H273" s="208">
        <v>0</v>
      </c>
      <c r="I273" s="84">
        <v>0</v>
      </c>
      <c r="J273" s="397">
        <v>310</v>
      </c>
      <c r="K273" s="208">
        <v>0</v>
      </c>
      <c r="L273" s="208">
        <v>5</v>
      </c>
      <c r="M273" s="208">
        <v>0</v>
      </c>
      <c r="N273" s="208">
        <v>305</v>
      </c>
      <c r="O273" s="208">
        <v>0</v>
      </c>
      <c r="P273" s="208">
        <v>0</v>
      </c>
    </row>
    <row r="274" spans="1:16" ht="14.5">
      <c r="A274" s="73" t="s">
        <v>1616</v>
      </c>
      <c r="B274" s="397">
        <v>630</v>
      </c>
      <c r="C274" s="397">
        <v>156</v>
      </c>
      <c r="D274" s="208">
        <v>10</v>
      </c>
      <c r="E274" s="208">
        <v>15</v>
      </c>
      <c r="F274" s="208">
        <v>40</v>
      </c>
      <c r="G274" s="208">
        <v>91</v>
      </c>
      <c r="H274" s="208">
        <v>0</v>
      </c>
      <c r="I274" s="84">
        <v>0</v>
      </c>
      <c r="J274" s="397">
        <v>474</v>
      </c>
      <c r="K274" s="208">
        <v>4</v>
      </c>
      <c r="L274" s="208">
        <v>122</v>
      </c>
      <c r="M274" s="208">
        <v>82</v>
      </c>
      <c r="N274" s="208">
        <v>266</v>
      </c>
      <c r="O274" s="208">
        <v>0</v>
      </c>
      <c r="P274" s="208">
        <v>0</v>
      </c>
    </row>
    <row r="275" spans="1:16">
      <c r="A275" s="73" t="s">
        <v>307</v>
      </c>
      <c r="B275" s="397">
        <v>779</v>
      </c>
      <c r="C275" s="397">
        <v>563</v>
      </c>
      <c r="D275" s="208">
        <v>133</v>
      </c>
      <c r="E275" s="208">
        <v>90</v>
      </c>
      <c r="F275" s="208">
        <v>94</v>
      </c>
      <c r="G275" s="208">
        <v>246</v>
      </c>
      <c r="H275" s="208">
        <v>0</v>
      </c>
      <c r="I275" s="84">
        <v>0</v>
      </c>
      <c r="J275" s="397">
        <v>216</v>
      </c>
      <c r="K275" s="208">
        <v>0</v>
      </c>
      <c r="L275" s="208">
        <v>119</v>
      </c>
      <c r="M275" s="208">
        <v>32</v>
      </c>
      <c r="N275" s="208">
        <v>65</v>
      </c>
      <c r="O275" s="208">
        <v>0</v>
      </c>
      <c r="P275" s="208">
        <v>0</v>
      </c>
    </row>
    <row r="276" spans="1:16" ht="14.5">
      <c r="A276" s="73" t="s">
        <v>1617</v>
      </c>
      <c r="B276" s="397">
        <v>310</v>
      </c>
      <c r="C276" s="397">
        <v>97</v>
      </c>
      <c r="D276" s="208">
        <v>0</v>
      </c>
      <c r="E276" s="208">
        <v>5</v>
      </c>
      <c r="F276" s="208">
        <v>26</v>
      </c>
      <c r="G276" s="208">
        <v>66</v>
      </c>
      <c r="H276" s="208">
        <v>0</v>
      </c>
      <c r="I276" s="84">
        <v>0</v>
      </c>
      <c r="J276" s="397">
        <v>213</v>
      </c>
      <c r="K276" s="208">
        <v>0</v>
      </c>
      <c r="L276" s="208">
        <v>205</v>
      </c>
      <c r="M276" s="208">
        <v>8</v>
      </c>
      <c r="N276" s="208">
        <v>0</v>
      </c>
      <c r="O276" s="208">
        <v>0</v>
      </c>
      <c r="P276" s="208">
        <v>0</v>
      </c>
    </row>
    <row r="277" spans="1:16">
      <c r="A277" s="73" t="s">
        <v>752</v>
      </c>
      <c r="B277" s="397">
        <v>1878</v>
      </c>
      <c r="C277" s="397">
        <v>1878</v>
      </c>
      <c r="D277" s="208">
        <v>729</v>
      </c>
      <c r="E277" s="208">
        <v>563</v>
      </c>
      <c r="F277" s="208">
        <v>429</v>
      </c>
      <c r="G277" s="208">
        <v>157</v>
      </c>
      <c r="H277" s="208">
        <v>0</v>
      </c>
      <c r="I277" s="84">
        <v>0</v>
      </c>
      <c r="J277" s="397">
        <v>0</v>
      </c>
      <c r="K277" s="208">
        <v>0</v>
      </c>
      <c r="L277" s="208">
        <v>0</v>
      </c>
      <c r="M277" s="208">
        <v>0</v>
      </c>
      <c r="N277" s="208">
        <v>0</v>
      </c>
      <c r="O277" s="208">
        <v>0</v>
      </c>
      <c r="P277" s="208">
        <v>0</v>
      </c>
    </row>
    <row r="278" spans="1:16">
      <c r="A278" s="73" t="s">
        <v>308</v>
      </c>
      <c r="B278" s="397">
        <v>686</v>
      </c>
      <c r="C278" s="397">
        <v>276</v>
      </c>
      <c r="D278" s="208">
        <v>0</v>
      </c>
      <c r="E278" s="208">
        <v>0</v>
      </c>
      <c r="F278" s="208">
        <v>0</v>
      </c>
      <c r="G278" s="208">
        <v>0</v>
      </c>
      <c r="H278" s="208">
        <v>0</v>
      </c>
      <c r="I278" s="84">
        <v>276</v>
      </c>
      <c r="J278" s="397">
        <v>410</v>
      </c>
      <c r="K278" s="208">
        <v>0</v>
      </c>
      <c r="L278" s="208">
        <v>0</v>
      </c>
      <c r="M278" s="208">
        <v>0</v>
      </c>
      <c r="N278" s="208">
        <v>0</v>
      </c>
      <c r="O278" s="208">
        <v>410</v>
      </c>
      <c r="P278" s="208">
        <v>0</v>
      </c>
    </row>
    <row r="279" spans="1:16" ht="14.5">
      <c r="A279" s="73" t="s">
        <v>1618</v>
      </c>
      <c r="B279" s="397">
        <v>88</v>
      </c>
      <c r="C279" s="397">
        <v>0</v>
      </c>
      <c r="D279" s="208">
        <v>0</v>
      </c>
      <c r="E279" s="208">
        <v>0</v>
      </c>
      <c r="F279" s="208">
        <v>0</v>
      </c>
      <c r="G279" s="208">
        <v>0</v>
      </c>
      <c r="H279" s="208">
        <v>0</v>
      </c>
      <c r="I279" s="84">
        <v>0</v>
      </c>
      <c r="J279" s="397">
        <v>0</v>
      </c>
      <c r="K279" s="208">
        <v>0</v>
      </c>
      <c r="L279" s="208">
        <v>0</v>
      </c>
      <c r="M279" s="208">
        <v>0</v>
      </c>
      <c r="N279" s="208">
        <v>0</v>
      </c>
      <c r="O279" s="208">
        <v>0</v>
      </c>
      <c r="P279" s="208">
        <v>88</v>
      </c>
    </row>
    <row r="280" spans="1:16" ht="14.5" thickBot="1">
      <c r="A280" s="73" t="s">
        <v>310</v>
      </c>
      <c r="B280" s="400">
        <v>1</v>
      </c>
      <c r="C280" s="400">
        <v>0</v>
      </c>
      <c r="D280" s="625">
        <v>0</v>
      </c>
      <c r="E280" s="625">
        <v>0</v>
      </c>
      <c r="F280" s="625">
        <v>0</v>
      </c>
      <c r="G280" s="625">
        <v>0</v>
      </c>
      <c r="H280" s="625">
        <v>0</v>
      </c>
      <c r="I280" s="626">
        <v>0</v>
      </c>
      <c r="J280" s="400">
        <v>0</v>
      </c>
      <c r="K280" s="625">
        <v>0</v>
      </c>
      <c r="L280" s="625">
        <v>0</v>
      </c>
      <c r="M280" s="625">
        <v>0</v>
      </c>
      <c r="N280" s="625">
        <v>0</v>
      </c>
      <c r="O280" s="625">
        <v>0</v>
      </c>
      <c r="P280" s="625">
        <v>0</v>
      </c>
    </row>
    <row r="281" spans="1:16">
      <c r="A281" s="474" t="s">
        <v>45</v>
      </c>
      <c r="B281" s="1161">
        <v>18056</v>
      </c>
      <c r="C281" s="1160">
        <v>13043</v>
      </c>
      <c r="D281" s="1163">
        <v>2495</v>
      </c>
      <c r="E281" s="1163">
        <v>2174</v>
      </c>
      <c r="F281" s="1163">
        <v>3044</v>
      </c>
      <c r="G281" s="1163">
        <v>4932</v>
      </c>
      <c r="H281" s="1163">
        <v>122</v>
      </c>
      <c r="I281" s="1161">
        <v>276</v>
      </c>
      <c r="J281" s="399">
        <v>4924</v>
      </c>
      <c r="K281" s="1163">
        <v>46</v>
      </c>
      <c r="L281" s="1163">
        <v>2299</v>
      </c>
      <c r="M281" s="1163">
        <v>1438</v>
      </c>
      <c r="N281" s="1163">
        <v>731</v>
      </c>
      <c r="O281" s="1163">
        <v>410</v>
      </c>
      <c r="P281" s="1163">
        <v>88</v>
      </c>
    </row>
    <row r="282" spans="1:16" ht="14.5">
      <c r="A282" s="4322" t="s">
        <v>798</v>
      </c>
      <c r="B282" s="4323"/>
      <c r="C282" s="4323"/>
      <c r="D282" s="4323"/>
      <c r="E282" s="4323"/>
      <c r="F282" s="4323"/>
      <c r="G282" s="4323"/>
      <c r="H282" s="4323"/>
      <c r="I282" s="4323"/>
      <c r="J282" s="4323"/>
      <c r="K282" s="4323"/>
      <c r="L282" s="4323"/>
      <c r="M282" s="4323"/>
      <c r="N282" s="4323"/>
      <c r="O282" s="4323"/>
      <c r="P282" s="4324"/>
    </row>
    <row r="283" spans="1:16" ht="14.5">
      <c r="A283" s="4325" t="s">
        <v>799</v>
      </c>
      <c r="B283" s="4326"/>
      <c r="C283" s="4326"/>
      <c r="D283" s="4326"/>
      <c r="E283" s="4326"/>
      <c r="F283" s="4326"/>
      <c r="G283" s="4326"/>
      <c r="H283" s="4326"/>
      <c r="I283" s="4326"/>
      <c r="J283" s="4326"/>
      <c r="K283" s="4326"/>
      <c r="L283" s="4326"/>
      <c r="M283" s="4326"/>
      <c r="N283" s="4326"/>
      <c r="O283" s="4326"/>
      <c r="P283" s="4327"/>
    </row>
    <row r="284" spans="1:16" ht="14.5">
      <c r="A284" s="4325" t="s">
        <v>800</v>
      </c>
      <c r="B284" s="4326"/>
      <c r="C284" s="4326"/>
      <c r="D284" s="4326"/>
      <c r="E284" s="4326"/>
      <c r="F284" s="4326"/>
      <c r="G284" s="4326"/>
      <c r="H284" s="4326"/>
      <c r="I284" s="4326"/>
      <c r="J284" s="4326"/>
      <c r="K284" s="4326"/>
      <c r="L284" s="4326"/>
      <c r="M284" s="4326"/>
      <c r="N284" s="4326"/>
      <c r="O284" s="4326"/>
      <c r="P284" s="4327"/>
    </row>
    <row r="285" spans="1:16" ht="14.5">
      <c r="A285" s="4328" t="s">
        <v>801</v>
      </c>
      <c r="B285" s="4329"/>
      <c r="C285" s="4329"/>
      <c r="D285" s="4329"/>
      <c r="E285" s="4329"/>
      <c r="F285" s="4329"/>
      <c r="G285" s="4329"/>
      <c r="H285" s="4329"/>
      <c r="I285" s="4329"/>
      <c r="J285" s="4329"/>
      <c r="K285" s="4329"/>
      <c r="L285" s="4329"/>
      <c r="M285" s="4329"/>
      <c r="N285" s="4329"/>
      <c r="O285" s="4329"/>
      <c r="P285" s="4330"/>
    </row>
    <row r="287" spans="1:16">
      <c r="A287" s="4331" t="s">
        <v>1239</v>
      </c>
      <c r="B287" s="4331"/>
      <c r="C287" s="4331"/>
      <c r="D287" s="4331"/>
      <c r="E287" s="4331"/>
      <c r="F287" s="4331"/>
      <c r="G287" s="4331"/>
      <c r="H287" s="4331"/>
      <c r="I287" s="4331"/>
      <c r="J287" s="4331"/>
      <c r="K287" s="4331"/>
      <c r="L287" s="4331"/>
      <c r="M287" s="4331"/>
      <c r="N287" s="4331"/>
      <c r="O287" s="4331"/>
      <c r="P287" s="4331"/>
    </row>
  </sheetData>
  <mergeCells count="110">
    <mergeCell ref="A1:P1"/>
    <mergeCell ref="A3:A5"/>
    <mergeCell ref="B3:P3"/>
    <mergeCell ref="B4:B5"/>
    <mergeCell ref="C4:I4"/>
    <mergeCell ref="J4:O4"/>
    <mergeCell ref="P4:P5"/>
    <mergeCell ref="A168:P168"/>
    <mergeCell ref="A170:P170"/>
    <mergeCell ref="A140:P140"/>
    <mergeCell ref="A141:P141"/>
    <mergeCell ref="A23:P23"/>
    <mergeCell ref="A29:A31"/>
    <mergeCell ref="B29:P29"/>
    <mergeCell ref="B30:B31"/>
    <mergeCell ref="C30:I30"/>
    <mergeCell ref="J30:O30"/>
    <mergeCell ref="P30:P31"/>
    <mergeCell ref="A109:P109"/>
    <mergeCell ref="A110:P110"/>
    <mergeCell ref="A82:P82"/>
    <mergeCell ref="A83:P83"/>
    <mergeCell ref="A51:P51"/>
    <mergeCell ref="A52:P52"/>
    <mergeCell ref="A54:P54"/>
    <mergeCell ref="A24:P24"/>
    <mergeCell ref="A25:P25"/>
    <mergeCell ref="A26:P26"/>
    <mergeCell ref="A80:P80"/>
    <mergeCell ref="A81:P81"/>
    <mergeCell ref="A86:A88"/>
    <mergeCell ref="B86:P86"/>
    <mergeCell ref="B87:B88"/>
    <mergeCell ref="C87:I87"/>
    <mergeCell ref="J87:O87"/>
    <mergeCell ref="P87:P88"/>
    <mergeCell ref="A49:P49"/>
    <mergeCell ref="A50:P50"/>
    <mergeCell ref="A57:P57"/>
    <mergeCell ref="A59:A61"/>
    <mergeCell ref="B59:P59"/>
    <mergeCell ref="B60:B61"/>
    <mergeCell ref="C60:I60"/>
    <mergeCell ref="J60:O60"/>
    <mergeCell ref="P60:P61"/>
    <mergeCell ref="A138:P138"/>
    <mergeCell ref="A139:P139"/>
    <mergeCell ref="A144:A146"/>
    <mergeCell ref="B144:P144"/>
    <mergeCell ref="B145:B146"/>
    <mergeCell ref="C145:I145"/>
    <mergeCell ref="J145:O145"/>
    <mergeCell ref="P145:P146"/>
    <mergeCell ref="A107:P107"/>
    <mergeCell ref="A108:P108"/>
    <mergeCell ref="A115:P115"/>
    <mergeCell ref="A117:A119"/>
    <mergeCell ref="B117:P117"/>
    <mergeCell ref="B118:B119"/>
    <mergeCell ref="C118:I118"/>
    <mergeCell ref="J118:O118"/>
    <mergeCell ref="P118:P119"/>
    <mergeCell ref="A112:P112"/>
    <mergeCell ref="A165:P165"/>
    <mergeCell ref="A166:P166"/>
    <mergeCell ref="A167:P167"/>
    <mergeCell ref="A175:A177"/>
    <mergeCell ref="B175:P175"/>
    <mergeCell ref="B176:B177"/>
    <mergeCell ref="C176:I176"/>
    <mergeCell ref="J176:O176"/>
    <mergeCell ref="P176:P177"/>
    <mergeCell ref="A173:P173"/>
    <mergeCell ref="A196:P196"/>
    <mergeCell ref="A197:P197"/>
    <mergeCell ref="A198:P198"/>
    <mergeCell ref="A199:P199"/>
    <mergeCell ref="A202:A204"/>
    <mergeCell ref="B202:P202"/>
    <mergeCell ref="B203:B204"/>
    <mergeCell ref="C203:I203"/>
    <mergeCell ref="J203:O203"/>
    <mergeCell ref="P203:P204"/>
    <mergeCell ref="A231:P231"/>
    <mergeCell ref="A233:A235"/>
    <mergeCell ref="B233:P233"/>
    <mergeCell ref="B234:B235"/>
    <mergeCell ref="C234:I234"/>
    <mergeCell ref="J234:O234"/>
    <mergeCell ref="P234:P235"/>
    <mergeCell ref="A223:P223"/>
    <mergeCell ref="A224:P224"/>
    <mergeCell ref="A225:P225"/>
    <mergeCell ref="A226:P226"/>
    <mergeCell ref="A228:P228"/>
    <mergeCell ref="A282:P282"/>
    <mergeCell ref="A283:P283"/>
    <mergeCell ref="A284:P284"/>
    <mergeCell ref="A285:P285"/>
    <mergeCell ref="A287:P287"/>
    <mergeCell ref="A254:P254"/>
    <mergeCell ref="A255:P255"/>
    <mergeCell ref="A256:P256"/>
    <mergeCell ref="A257:P257"/>
    <mergeCell ref="A260:A262"/>
    <mergeCell ref="B260:P260"/>
    <mergeCell ref="B261:B262"/>
    <mergeCell ref="C261:I261"/>
    <mergeCell ref="J261:O261"/>
    <mergeCell ref="P261:P262"/>
  </mergeCells>
  <pageMargins left="0" right="0" top="0" bottom="0"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5"/>
  <sheetViews>
    <sheetView workbookViewId="0">
      <selection sqref="A1:XFD1048576"/>
    </sheetView>
  </sheetViews>
  <sheetFormatPr defaultColWidth="9" defaultRowHeight="14"/>
  <cols>
    <col min="1" max="3" width="16.5" style="496" customWidth="1"/>
    <col min="4" max="4" width="16.1640625" style="496" customWidth="1"/>
    <col min="5" max="5" width="15" style="496" customWidth="1"/>
    <col min="6" max="6" width="9" style="496"/>
    <col min="7" max="7" width="9" style="28"/>
    <col min="8" max="16384" width="9" style="496"/>
  </cols>
  <sheetData>
    <row r="1" spans="1:7" ht="25">
      <c r="A1" s="3844" t="s">
        <v>4566</v>
      </c>
      <c r="B1" s="3844"/>
      <c r="C1" s="3844"/>
      <c r="D1" s="3844"/>
      <c r="E1" s="3844"/>
      <c r="F1" s="1481"/>
    </row>
    <row r="2" spans="1:7">
      <c r="A2" s="783"/>
    </row>
    <row r="3" spans="1:7" ht="17.5">
      <c r="A3" s="3845" t="s">
        <v>10</v>
      </c>
      <c r="B3" s="3847" t="s">
        <v>11</v>
      </c>
      <c r="C3" s="3847" t="s">
        <v>1577</v>
      </c>
      <c r="D3" s="3849" t="s">
        <v>12</v>
      </c>
      <c r="E3" s="3850"/>
      <c r="F3" s="495"/>
      <c r="G3" s="495"/>
    </row>
    <row r="4" spans="1:7" ht="17.5">
      <c r="A4" s="3846"/>
      <c r="B4" s="3848"/>
      <c r="C4" s="3848"/>
      <c r="D4" s="497" t="s">
        <v>13</v>
      </c>
      <c r="E4" s="321" t="s">
        <v>14</v>
      </c>
      <c r="F4" s="495"/>
      <c r="G4" s="495"/>
    </row>
    <row r="5" spans="1:7">
      <c r="A5" s="3747" t="s">
        <v>15</v>
      </c>
      <c r="B5" s="1759">
        <v>4820</v>
      </c>
      <c r="C5" s="1759">
        <v>4902</v>
      </c>
      <c r="D5" s="3748">
        <v>-82</v>
      </c>
      <c r="E5" s="2447">
        <v>-1.7000000000000001E-2</v>
      </c>
    </row>
    <row r="6" spans="1:7">
      <c r="A6" s="3749" t="s">
        <v>16</v>
      </c>
      <c r="B6" s="1760">
        <v>5062</v>
      </c>
      <c r="C6" s="1760">
        <v>5015</v>
      </c>
      <c r="D6" s="1760">
        <v>47</v>
      </c>
      <c r="E6" s="2448">
        <v>8.9999999999999993E-3</v>
      </c>
    </row>
    <row r="7" spans="1:7">
      <c r="A7" s="3747" t="s">
        <v>17</v>
      </c>
      <c r="B7" s="1759">
        <v>5332</v>
      </c>
      <c r="C7" s="1759">
        <v>5160</v>
      </c>
      <c r="D7" s="1759">
        <v>172</v>
      </c>
      <c r="E7" s="2449">
        <v>3.3000000000000002E-2</v>
      </c>
    </row>
    <row r="8" spans="1:7">
      <c r="A8" s="3749" t="s">
        <v>18</v>
      </c>
      <c r="B8" s="1760">
        <v>5533</v>
      </c>
      <c r="C8" s="1760">
        <v>5327</v>
      </c>
      <c r="D8" s="1760">
        <v>206</v>
      </c>
      <c r="E8" s="2448">
        <v>3.9E-2</v>
      </c>
    </row>
    <row r="9" spans="1:7">
      <c r="A9" s="3722" t="s">
        <v>19</v>
      </c>
      <c r="B9" s="1761">
        <v>5597</v>
      </c>
      <c r="C9" s="1761">
        <v>5529</v>
      </c>
      <c r="D9" s="1761">
        <v>68</v>
      </c>
      <c r="E9" s="2450">
        <v>1.2E-2</v>
      </c>
    </row>
    <row r="10" spans="1:7">
      <c r="A10" s="3727" t="s">
        <v>20</v>
      </c>
      <c r="B10" s="1762">
        <v>5560</v>
      </c>
      <c r="C10" s="1762">
        <v>5689</v>
      </c>
      <c r="D10" s="3750">
        <v>-129</v>
      </c>
      <c r="E10" s="2451">
        <v>-2.3E-2</v>
      </c>
    </row>
    <row r="11" spans="1:7">
      <c r="A11" s="3722" t="s">
        <v>21</v>
      </c>
      <c r="B11" s="1761">
        <v>5633</v>
      </c>
      <c r="C11" s="1761">
        <v>5923</v>
      </c>
      <c r="D11" s="3751">
        <v>-290</v>
      </c>
      <c r="E11" s="2447">
        <v>-4.9000000000000002E-2</v>
      </c>
    </row>
    <row r="12" spans="1:7">
      <c r="A12" s="3727" t="s">
        <v>22</v>
      </c>
      <c r="B12" s="1762">
        <v>5858</v>
      </c>
      <c r="C12" s="1762">
        <v>6189</v>
      </c>
      <c r="D12" s="3750">
        <v>-331</v>
      </c>
      <c r="E12" s="2451">
        <v>-5.2999999999999999E-2</v>
      </c>
    </row>
    <row r="13" spans="1:7">
      <c r="A13" s="3722" t="s">
        <v>23</v>
      </c>
      <c r="B13" s="1761">
        <v>6081</v>
      </c>
      <c r="C13" s="1761">
        <v>6508</v>
      </c>
      <c r="D13" s="3751">
        <v>-427</v>
      </c>
      <c r="E13" s="2447">
        <v>-6.6000000000000003E-2</v>
      </c>
    </row>
    <row r="14" spans="1:7">
      <c r="A14" s="3727" t="s">
        <v>24</v>
      </c>
      <c r="B14" s="1762">
        <v>6530</v>
      </c>
      <c r="C14" s="1762">
        <v>6912</v>
      </c>
      <c r="D14" s="3750">
        <v>-382</v>
      </c>
      <c r="E14" s="2451">
        <v>-5.5E-2</v>
      </c>
    </row>
    <row r="15" spans="1:7">
      <c r="A15" s="3722" t="s">
        <v>25</v>
      </c>
      <c r="B15" s="1761">
        <v>6596</v>
      </c>
      <c r="C15" s="1761">
        <v>7380</v>
      </c>
      <c r="D15" s="3751">
        <v>-784</v>
      </c>
      <c r="E15" s="2447">
        <v>-0.106</v>
      </c>
    </row>
    <row r="16" spans="1:7">
      <c r="A16" s="3727" t="s">
        <v>26</v>
      </c>
      <c r="B16" s="1762">
        <v>7306</v>
      </c>
      <c r="C16" s="1762">
        <v>7727</v>
      </c>
      <c r="D16" s="3750">
        <v>-421</v>
      </c>
      <c r="E16" s="2451">
        <v>-5.3999999999999999E-2</v>
      </c>
    </row>
    <row r="17" spans="1:5">
      <c r="A17" s="3722" t="s">
        <v>27</v>
      </c>
      <c r="B17" s="1761">
        <v>8100</v>
      </c>
      <c r="C17" s="1761">
        <v>8011</v>
      </c>
      <c r="D17" s="1764">
        <v>89</v>
      </c>
      <c r="E17" s="2450">
        <v>1.0999999999999999E-2</v>
      </c>
    </row>
    <row r="18" spans="1:5">
      <c r="A18" s="3727" t="s">
        <v>28</v>
      </c>
      <c r="B18" s="1762">
        <v>8533</v>
      </c>
      <c r="C18" s="1762">
        <v>8310</v>
      </c>
      <c r="D18" s="1763">
        <v>223</v>
      </c>
      <c r="E18" s="2452">
        <v>2.7E-2</v>
      </c>
    </row>
    <row r="19" spans="1:5">
      <c r="A19" s="3722" t="s">
        <v>29</v>
      </c>
      <c r="B19" s="1761">
        <v>8997</v>
      </c>
      <c r="C19" s="1761">
        <v>8701</v>
      </c>
      <c r="D19" s="1764">
        <v>296</v>
      </c>
      <c r="E19" s="2450">
        <v>3.4000000000000002E-2</v>
      </c>
    </row>
    <row r="20" spans="1:5">
      <c r="A20" s="3727" t="s">
        <v>30</v>
      </c>
      <c r="B20" s="1762">
        <v>9876</v>
      </c>
      <c r="C20" s="1762">
        <v>9154</v>
      </c>
      <c r="D20" s="1763">
        <v>722</v>
      </c>
      <c r="E20" s="2452">
        <v>7.9000000000000001E-2</v>
      </c>
    </row>
    <row r="21" spans="1:5">
      <c r="A21" s="3722" t="s">
        <v>31</v>
      </c>
      <c r="B21" s="1761">
        <v>11060</v>
      </c>
      <c r="C21" s="1761">
        <v>9683</v>
      </c>
      <c r="D21" s="1765">
        <v>1377</v>
      </c>
      <c r="E21" s="3115">
        <v>0.12450271247739603</v>
      </c>
    </row>
    <row r="22" spans="1:5">
      <c r="A22" s="1683" t="s">
        <v>32</v>
      </c>
      <c r="B22" s="1766">
        <v>11800</v>
      </c>
      <c r="C22" s="1767">
        <v>10298</v>
      </c>
      <c r="D22" s="3752">
        <v>1502</v>
      </c>
      <c r="E22" s="3257">
        <v>0.12728813559322033</v>
      </c>
    </row>
    <row r="23" spans="1:5">
      <c r="A23" s="1709" t="s">
        <v>33</v>
      </c>
      <c r="B23" s="3753">
        <v>12400</v>
      </c>
      <c r="C23" s="1768">
        <v>10540</v>
      </c>
      <c r="D23" s="1769">
        <v>1860</v>
      </c>
      <c r="E23" s="3754">
        <v>0.17599999999999999</v>
      </c>
    </row>
    <row r="24" spans="1:5">
      <c r="A24" s="1710" t="s">
        <v>34</v>
      </c>
      <c r="B24" s="1770">
        <v>11855</v>
      </c>
      <c r="C24" s="3755">
        <v>10636</v>
      </c>
      <c r="D24" s="1770">
        <v>1218</v>
      </c>
      <c r="E24" s="3756">
        <v>0.114</v>
      </c>
    </row>
    <row r="25" spans="1:5">
      <c r="A25" s="1709" t="s">
        <v>35</v>
      </c>
      <c r="B25" s="1769">
        <v>11924</v>
      </c>
      <c r="C25" s="3757">
        <v>10663</v>
      </c>
      <c r="D25" s="1769">
        <v>1261</v>
      </c>
      <c r="E25" s="3754">
        <v>0.11799999999999999</v>
      </c>
    </row>
    <row r="26" spans="1:5">
      <c r="A26" s="1710" t="s">
        <v>36</v>
      </c>
      <c r="B26" s="1770">
        <v>11973</v>
      </c>
      <c r="C26" s="3755">
        <v>10648</v>
      </c>
      <c r="D26" s="1770">
        <v>1325</v>
      </c>
      <c r="E26" s="3756">
        <v>0.124</v>
      </c>
    </row>
    <row r="27" spans="1:5">
      <c r="A27" s="1709" t="s">
        <v>53</v>
      </c>
      <c r="B27" s="1769">
        <v>11790</v>
      </c>
      <c r="C27" s="3757">
        <v>10771</v>
      </c>
      <c r="D27" s="1769">
        <v>1019</v>
      </c>
      <c r="E27" s="3754">
        <v>9.4E-2</v>
      </c>
    </row>
    <row r="28" spans="1:5">
      <c r="A28" s="1710" t="s">
        <v>52</v>
      </c>
      <c r="B28" s="1770">
        <v>12400</v>
      </c>
      <c r="C28" s="3755">
        <v>11066</v>
      </c>
      <c r="D28" s="1770">
        <v>1333</v>
      </c>
      <c r="E28" s="3756">
        <v>0.12</v>
      </c>
    </row>
    <row r="29" spans="1:5">
      <c r="A29" s="1709" t="s">
        <v>51</v>
      </c>
      <c r="B29" s="1769">
        <v>12855</v>
      </c>
      <c r="C29" s="3757">
        <v>11445</v>
      </c>
      <c r="D29" s="1769">
        <v>1410</v>
      </c>
      <c r="E29" s="3754">
        <v>0.123</v>
      </c>
    </row>
    <row r="30" spans="1:5">
      <c r="A30" s="1710" t="s">
        <v>744</v>
      </c>
      <c r="B30" s="1770">
        <v>13748</v>
      </c>
      <c r="C30" s="3755">
        <v>11842</v>
      </c>
      <c r="D30" s="1770">
        <v>1906</v>
      </c>
      <c r="E30" s="3756">
        <v>0.16</v>
      </c>
    </row>
    <row r="31" spans="1:5">
      <c r="A31" s="1709" t="s">
        <v>897</v>
      </c>
      <c r="B31" s="1769">
        <v>14322</v>
      </c>
      <c r="C31" s="3757">
        <v>12260</v>
      </c>
      <c r="D31" s="1769">
        <v>2061</v>
      </c>
      <c r="E31" s="3754">
        <v>0.16800000000000001</v>
      </c>
    </row>
    <row r="32" spans="1:5">
      <c r="A32" s="3758" t="s">
        <v>941</v>
      </c>
      <c r="B32" s="3759">
        <v>15242</v>
      </c>
      <c r="C32" s="3760">
        <v>12654</v>
      </c>
      <c r="D32" s="3759">
        <v>2588</v>
      </c>
      <c r="E32" s="3761">
        <v>0.20399999999999999</v>
      </c>
    </row>
    <row r="33" spans="1:5">
      <c r="A33" s="3762" t="s">
        <v>1579</v>
      </c>
      <c r="B33" s="3763">
        <v>16132</v>
      </c>
      <c r="C33" s="3764">
        <v>13187</v>
      </c>
      <c r="D33" s="3765">
        <v>2945</v>
      </c>
      <c r="E33" s="3766">
        <v>0.223</v>
      </c>
    </row>
    <row r="34" spans="1:5">
      <c r="A34" s="1654"/>
      <c r="B34" s="1696"/>
      <c r="C34" s="1696"/>
      <c r="D34" s="498"/>
      <c r="E34" s="499"/>
    </row>
    <row r="35" spans="1:5" ht="41" customHeight="1">
      <c r="A35" s="3843" t="s">
        <v>1578</v>
      </c>
      <c r="B35" s="3843"/>
      <c r="C35" s="3843"/>
      <c r="D35" s="3843"/>
      <c r="E35" s="3843"/>
    </row>
  </sheetData>
  <mergeCells count="6">
    <mergeCell ref="A35:E35"/>
    <mergeCell ref="A1:E1"/>
    <mergeCell ref="A3:A4"/>
    <mergeCell ref="B3:B4"/>
    <mergeCell ref="C3:C4"/>
    <mergeCell ref="D3:E3"/>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97"/>
  <sheetViews>
    <sheetView workbookViewId="0">
      <selection sqref="A1:I1"/>
    </sheetView>
  </sheetViews>
  <sheetFormatPr defaultColWidth="9" defaultRowHeight="14"/>
  <cols>
    <col min="1" max="1" width="16.08203125" style="17" customWidth="1"/>
    <col min="2" max="2" width="14.83203125" style="17" customWidth="1"/>
    <col min="3" max="9" width="11.33203125" style="17" customWidth="1"/>
    <col min="10" max="10" width="9" style="17"/>
    <col min="11" max="11" width="9" style="14"/>
    <col min="12" max="16384" width="9" style="17"/>
  </cols>
  <sheetData>
    <row r="1" spans="1:11" ht="25">
      <c r="A1" s="3943" t="s">
        <v>4527</v>
      </c>
      <c r="B1" s="3943"/>
      <c r="C1" s="3943"/>
      <c r="D1" s="3943"/>
      <c r="E1" s="3943"/>
      <c r="F1" s="3943"/>
      <c r="G1" s="3943"/>
      <c r="H1" s="3943"/>
      <c r="I1" s="3943"/>
      <c r="J1" s="1471"/>
    </row>
    <row r="2" spans="1:11">
      <c r="A2" s="494"/>
    </row>
    <row r="3" spans="1:11" ht="17.5">
      <c r="A3" s="4337" t="s">
        <v>10</v>
      </c>
      <c r="B3" s="3865" t="s">
        <v>349</v>
      </c>
      <c r="C3" s="3975"/>
      <c r="D3" s="3975"/>
      <c r="E3" s="3975"/>
      <c r="F3" s="3975"/>
      <c r="G3" s="3975"/>
      <c r="H3" s="3975"/>
      <c r="I3" s="3976"/>
      <c r="K3" s="495"/>
    </row>
    <row r="4" spans="1:11" ht="17.5">
      <c r="A4" s="4338"/>
      <c r="B4" s="4288" t="s">
        <v>350</v>
      </c>
      <c r="C4" s="3952"/>
      <c r="D4" s="3952"/>
      <c r="E4" s="3952"/>
      <c r="F4" s="3952"/>
      <c r="G4" s="3952"/>
      <c r="H4" s="4289"/>
      <c r="I4" s="4340" t="s">
        <v>9</v>
      </c>
      <c r="K4" s="495"/>
    </row>
    <row r="5" spans="1:11" s="239" customFormat="1" ht="20">
      <c r="A5" s="4338"/>
      <c r="B5" s="4341" t="s">
        <v>293</v>
      </c>
      <c r="C5" s="4342"/>
      <c r="D5" s="4343"/>
      <c r="E5" s="4341" t="s">
        <v>294</v>
      </c>
      <c r="F5" s="4342"/>
      <c r="G5" s="4343"/>
      <c r="H5" s="4344" t="s">
        <v>351</v>
      </c>
      <c r="I5" s="4340"/>
      <c r="K5" s="1170"/>
    </row>
    <row r="6" spans="1:11" s="239" customFormat="1" ht="20.149999999999999" customHeight="1">
      <c r="A6" s="4346"/>
      <c r="B6" s="127" t="s">
        <v>293</v>
      </c>
      <c r="C6" s="193" t="s">
        <v>352</v>
      </c>
      <c r="D6" s="128" t="s">
        <v>308</v>
      </c>
      <c r="E6" s="127" t="s">
        <v>294</v>
      </c>
      <c r="F6" s="193" t="s">
        <v>352</v>
      </c>
      <c r="G6" s="128" t="s">
        <v>308</v>
      </c>
      <c r="H6" s="4345"/>
      <c r="I6" s="4001"/>
      <c r="K6" s="1170"/>
    </row>
    <row r="7" spans="1:11" s="239" customFormat="1">
      <c r="A7" s="1716" t="s">
        <v>1712</v>
      </c>
      <c r="B7" s="1872">
        <v>10510</v>
      </c>
      <c r="C7" s="1872">
        <v>9211</v>
      </c>
      <c r="D7" s="2031">
        <v>1299</v>
      </c>
      <c r="E7" s="1856">
        <v>888</v>
      </c>
      <c r="F7" s="1872">
        <v>833</v>
      </c>
      <c r="G7" s="2031">
        <v>55</v>
      </c>
      <c r="H7" s="2038">
        <v>1288</v>
      </c>
      <c r="I7" s="1856">
        <v>12686</v>
      </c>
      <c r="K7" s="14"/>
    </row>
    <row r="8" spans="1:11" s="239" customFormat="1">
      <c r="A8" s="1717" t="s">
        <v>1711</v>
      </c>
      <c r="B8" s="1871">
        <v>10551</v>
      </c>
      <c r="C8" s="1871">
        <v>9019</v>
      </c>
      <c r="D8" s="2029">
        <v>1532</v>
      </c>
      <c r="E8" s="1859">
        <v>858</v>
      </c>
      <c r="F8" s="1871">
        <v>797</v>
      </c>
      <c r="G8" s="2029">
        <v>61</v>
      </c>
      <c r="H8" s="2039">
        <v>1115</v>
      </c>
      <c r="I8" s="1859">
        <v>12524</v>
      </c>
      <c r="K8" s="14"/>
    </row>
    <row r="9" spans="1:11">
      <c r="A9" s="132" t="s">
        <v>905</v>
      </c>
      <c r="B9" s="1954">
        <v>10610</v>
      </c>
      <c r="C9" s="1955">
        <v>9210</v>
      </c>
      <c r="D9" s="1956">
        <v>1400</v>
      </c>
      <c r="E9" s="1954">
        <v>814</v>
      </c>
      <c r="F9" s="1955">
        <v>739</v>
      </c>
      <c r="G9" s="1956">
        <v>75</v>
      </c>
      <c r="H9" s="1954">
        <v>1100</v>
      </c>
      <c r="I9" s="1954">
        <v>12524</v>
      </c>
    </row>
    <row r="10" spans="1:11">
      <c r="A10" s="1718" t="s">
        <v>904</v>
      </c>
      <c r="B10" s="2040">
        <v>10576</v>
      </c>
      <c r="C10" s="1834">
        <v>9549</v>
      </c>
      <c r="D10" s="2041">
        <v>1027</v>
      </c>
      <c r="E10" s="2040">
        <v>793</v>
      </c>
      <c r="F10" s="1834">
        <v>735</v>
      </c>
      <c r="G10" s="2041">
        <v>58</v>
      </c>
      <c r="H10" s="2040">
        <v>1146</v>
      </c>
      <c r="I10" s="2040">
        <v>12515</v>
      </c>
    </row>
    <row r="11" spans="1:11">
      <c r="A11" s="132" t="s">
        <v>751</v>
      </c>
      <c r="B11" s="1775">
        <v>10701</v>
      </c>
      <c r="C11" s="1872">
        <v>9836</v>
      </c>
      <c r="D11" s="1854">
        <v>865</v>
      </c>
      <c r="E11" s="1775">
        <v>816</v>
      </c>
      <c r="F11" s="1872">
        <v>753</v>
      </c>
      <c r="G11" s="1854">
        <v>63</v>
      </c>
      <c r="H11" s="1775">
        <v>1286</v>
      </c>
      <c r="I11" s="1775">
        <v>12803</v>
      </c>
    </row>
    <row r="12" spans="1:11">
      <c r="A12" s="1718" t="s">
        <v>750</v>
      </c>
      <c r="B12" s="2040">
        <v>11188</v>
      </c>
      <c r="C12" s="1834">
        <v>10344</v>
      </c>
      <c r="D12" s="2041">
        <v>844</v>
      </c>
      <c r="E12" s="2040">
        <v>833</v>
      </c>
      <c r="F12" s="1834">
        <v>768</v>
      </c>
      <c r="G12" s="2041">
        <v>65</v>
      </c>
      <c r="H12" s="2040">
        <v>1283</v>
      </c>
      <c r="I12" s="2040">
        <v>13304</v>
      </c>
    </row>
    <row r="13" spans="1:11">
      <c r="A13" s="132" t="s">
        <v>315</v>
      </c>
      <c r="B13" s="1774">
        <v>11493</v>
      </c>
      <c r="C13" s="1870">
        <v>10879</v>
      </c>
      <c r="D13" s="1953">
        <v>614</v>
      </c>
      <c r="E13" s="1774">
        <v>803</v>
      </c>
      <c r="F13" s="1870">
        <v>741</v>
      </c>
      <c r="G13" s="1953">
        <v>62</v>
      </c>
      <c r="H13" s="1774">
        <v>1283</v>
      </c>
      <c r="I13" s="1774">
        <v>13579</v>
      </c>
    </row>
    <row r="14" spans="1:11">
      <c r="A14" s="1719" t="s">
        <v>727</v>
      </c>
      <c r="B14" s="2040">
        <v>11847</v>
      </c>
      <c r="C14" s="1834">
        <v>11320</v>
      </c>
      <c r="D14" s="2041">
        <v>527</v>
      </c>
      <c r="E14" s="2040">
        <v>822</v>
      </c>
      <c r="F14" s="1834">
        <v>746</v>
      </c>
      <c r="G14" s="2041">
        <v>76</v>
      </c>
      <c r="H14" s="2040">
        <v>1403</v>
      </c>
      <c r="I14" s="2040">
        <v>14072</v>
      </c>
    </row>
    <row r="15" spans="1:11">
      <c r="A15" s="154" t="s">
        <v>728</v>
      </c>
      <c r="B15" s="1775">
        <v>12330</v>
      </c>
      <c r="C15" s="1872">
        <v>11822</v>
      </c>
      <c r="D15" s="1854">
        <v>508</v>
      </c>
      <c r="E15" s="1775">
        <v>811</v>
      </c>
      <c r="F15" s="1872">
        <v>733</v>
      </c>
      <c r="G15" s="1854">
        <v>78</v>
      </c>
      <c r="H15" s="1775">
        <v>1467</v>
      </c>
      <c r="I15" s="1775">
        <v>14608</v>
      </c>
    </row>
    <row r="16" spans="1:11">
      <c r="A16" s="1719" t="s">
        <v>729</v>
      </c>
      <c r="B16" s="2040">
        <v>12238</v>
      </c>
      <c r="C16" s="1834">
        <v>11707</v>
      </c>
      <c r="D16" s="2041">
        <v>531</v>
      </c>
      <c r="E16" s="2040">
        <v>829</v>
      </c>
      <c r="F16" s="1834">
        <v>756</v>
      </c>
      <c r="G16" s="2041">
        <v>73</v>
      </c>
      <c r="H16" s="2040">
        <v>1529</v>
      </c>
      <c r="I16" s="2040">
        <v>14596</v>
      </c>
    </row>
    <row r="17" spans="1:11">
      <c r="A17" s="154" t="s">
        <v>730</v>
      </c>
      <c r="B17" s="1775">
        <v>11757</v>
      </c>
      <c r="C17" s="1872">
        <v>11260</v>
      </c>
      <c r="D17" s="1854">
        <v>497</v>
      </c>
      <c r="E17" s="1775">
        <v>878</v>
      </c>
      <c r="F17" s="1872">
        <v>773</v>
      </c>
      <c r="G17" s="1854">
        <v>105</v>
      </c>
      <c r="H17" s="1775">
        <v>1499</v>
      </c>
      <c r="I17" s="1775">
        <v>14134</v>
      </c>
    </row>
    <row r="18" spans="1:11">
      <c r="A18" s="1719" t="s">
        <v>731</v>
      </c>
      <c r="B18" s="2040">
        <v>10136</v>
      </c>
      <c r="C18" s="1834">
        <v>9658</v>
      </c>
      <c r="D18" s="2041">
        <v>478</v>
      </c>
      <c r="E18" s="2040">
        <v>737</v>
      </c>
      <c r="F18" s="1834">
        <v>648</v>
      </c>
      <c r="G18" s="2041">
        <v>89</v>
      </c>
      <c r="H18" s="2040">
        <v>1279</v>
      </c>
      <c r="I18" s="2040">
        <v>12153</v>
      </c>
    </row>
    <row r="19" spans="1:11">
      <c r="A19" s="154" t="s">
        <v>732</v>
      </c>
      <c r="B19" s="1775">
        <v>8820</v>
      </c>
      <c r="C19" s="1872">
        <v>8299</v>
      </c>
      <c r="D19" s="1854">
        <v>521</v>
      </c>
      <c r="E19" s="1775">
        <v>710</v>
      </c>
      <c r="F19" s="1872">
        <v>629</v>
      </c>
      <c r="G19" s="1854">
        <v>81</v>
      </c>
      <c r="H19" s="1775">
        <v>1044</v>
      </c>
      <c r="I19" s="1775">
        <v>10574</v>
      </c>
    </row>
    <row r="20" spans="1:11">
      <c r="A20" s="16"/>
    </row>
    <row r="21" spans="1:11">
      <c r="A21" s="16"/>
    </row>
    <row r="22" spans="1:11" ht="17.5">
      <c r="A22" s="4337" t="s">
        <v>10</v>
      </c>
      <c r="B22" s="3865" t="s">
        <v>353</v>
      </c>
      <c r="C22" s="3975"/>
      <c r="D22" s="3975"/>
      <c r="E22" s="3975"/>
      <c r="F22" s="3975"/>
      <c r="G22" s="3975"/>
      <c r="H22" s="3975"/>
      <c r="I22" s="3976"/>
      <c r="K22" s="495"/>
    </row>
    <row r="23" spans="1:11" ht="17.5">
      <c r="A23" s="4338"/>
      <c r="B23" s="4288" t="s">
        <v>350</v>
      </c>
      <c r="C23" s="3952"/>
      <c r="D23" s="3952"/>
      <c r="E23" s="3952"/>
      <c r="F23" s="3952"/>
      <c r="G23" s="3952"/>
      <c r="H23" s="4289"/>
      <c r="I23" s="4340" t="s">
        <v>9</v>
      </c>
      <c r="K23" s="495"/>
    </row>
    <row r="24" spans="1:11" s="239" customFormat="1" ht="20.149999999999999" customHeight="1">
      <c r="A24" s="4338"/>
      <c r="B24" s="4341" t="s">
        <v>293</v>
      </c>
      <c r="C24" s="4342"/>
      <c r="D24" s="4343"/>
      <c r="E24" s="4341" t="s">
        <v>294</v>
      </c>
      <c r="F24" s="4342"/>
      <c r="G24" s="4343"/>
      <c r="H24" s="4344" t="s">
        <v>351</v>
      </c>
      <c r="I24" s="4340"/>
      <c r="K24" s="1170"/>
    </row>
    <row r="25" spans="1:11" s="239" customFormat="1" ht="20.149999999999999" customHeight="1">
      <c r="A25" s="4339"/>
      <c r="B25" s="127" t="s">
        <v>293</v>
      </c>
      <c r="C25" s="193" t="s">
        <v>352</v>
      </c>
      <c r="D25" s="128" t="s">
        <v>308</v>
      </c>
      <c r="E25" s="127" t="s">
        <v>294</v>
      </c>
      <c r="F25" s="193" t="s">
        <v>352</v>
      </c>
      <c r="G25" s="128" t="s">
        <v>308</v>
      </c>
      <c r="H25" s="4345"/>
      <c r="I25" s="4001"/>
      <c r="K25" s="1170"/>
    </row>
    <row r="26" spans="1:11" s="239" customFormat="1">
      <c r="A26" s="1677" t="s">
        <v>1712</v>
      </c>
      <c r="B26" s="1856">
        <v>2118</v>
      </c>
      <c r="C26" s="1872">
        <v>2096</v>
      </c>
      <c r="D26" s="2031">
        <v>22</v>
      </c>
      <c r="E26" s="1856">
        <v>740</v>
      </c>
      <c r="F26" s="1872">
        <v>689</v>
      </c>
      <c r="G26" s="2031">
        <v>51</v>
      </c>
      <c r="H26" s="2031">
        <v>16</v>
      </c>
      <c r="I26" s="1856">
        <v>2874</v>
      </c>
      <c r="K26" s="14"/>
    </row>
    <row r="27" spans="1:11" s="239" customFormat="1">
      <c r="A27" s="1678" t="s">
        <v>1711</v>
      </c>
      <c r="B27" s="1859">
        <v>1963</v>
      </c>
      <c r="C27" s="1871">
        <v>1948</v>
      </c>
      <c r="D27" s="2029">
        <v>15</v>
      </c>
      <c r="E27" s="1859">
        <v>711</v>
      </c>
      <c r="F27" s="1871">
        <v>663</v>
      </c>
      <c r="G27" s="2029">
        <v>48</v>
      </c>
      <c r="H27" s="2029">
        <v>22</v>
      </c>
      <c r="I27" s="1859">
        <v>2696</v>
      </c>
      <c r="K27" s="14"/>
    </row>
    <row r="28" spans="1:11">
      <c r="A28" s="132" t="s">
        <v>905</v>
      </c>
      <c r="B28" s="1954">
        <v>1921</v>
      </c>
      <c r="C28" s="1955">
        <v>1912</v>
      </c>
      <c r="D28" s="1956">
        <v>9</v>
      </c>
      <c r="E28" s="1954">
        <v>681</v>
      </c>
      <c r="F28" s="1955">
        <v>614</v>
      </c>
      <c r="G28" s="1956">
        <v>67</v>
      </c>
      <c r="H28" s="1954">
        <v>24</v>
      </c>
      <c r="I28" s="1954">
        <v>2626</v>
      </c>
    </row>
    <row r="29" spans="1:11">
      <c r="A29" s="1718" t="s">
        <v>904</v>
      </c>
      <c r="B29" s="2040">
        <v>1909</v>
      </c>
      <c r="C29" s="1834">
        <v>1905</v>
      </c>
      <c r="D29" s="2041">
        <v>4</v>
      </c>
      <c r="E29" s="2040">
        <v>675</v>
      </c>
      <c r="F29" s="1834">
        <v>627</v>
      </c>
      <c r="G29" s="2041">
        <v>48</v>
      </c>
      <c r="H29" s="2040">
        <v>8</v>
      </c>
      <c r="I29" s="2040">
        <v>2592</v>
      </c>
    </row>
    <row r="30" spans="1:11">
      <c r="A30" s="132" t="s">
        <v>751</v>
      </c>
      <c r="B30" s="1775">
        <v>1928</v>
      </c>
      <c r="C30" s="1872">
        <v>1921</v>
      </c>
      <c r="D30" s="1854">
        <v>7</v>
      </c>
      <c r="E30" s="1775">
        <v>698</v>
      </c>
      <c r="F30" s="1872">
        <v>643</v>
      </c>
      <c r="G30" s="1854">
        <v>55</v>
      </c>
      <c r="H30" s="1775">
        <v>25</v>
      </c>
      <c r="I30" s="1775">
        <v>2651</v>
      </c>
    </row>
    <row r="31" spans="1:11">
      <c r="A31" s="1718" t="s">
        <v>750</v>
      </c>
      <c r="B31" s="2040">
        <v>2046</v>
      </c>
      <c r="C31" s="1834">
        <v>2038</v>
      </c>
      <c r="D31" s="2041">
        <v>8</v>
      </c>
      <c r="E31" s="2040">
        <v>723</v>
      </c>
      <c r="F31" s="1834">
        <v>660</v>
      </c>
      <c r="G31" s="2041">
        <v>63</v>
      </c>
      <c r="H31" s="2040">
        <v>27</v>
      </c>
      <c r="I31" s="2040">
        <v>2796</v>
      </c>
    </row>
    <row r="32" spans="1:11">
      <c r="A32" s="132" t="s">
        <v>315</v>
      </c>
      <c r="B32" s="1774">
        <v>2154</v>
      </c>
      <c r="C32" s="1870">
        <v>2145</v>
      </c>
      <c r="D32" s="1953">
        <v>9</v>
      </c>
      <c r="E32" s="1774">
        <v>712</v>
      </c>
      <c r="F32" s="1870">
        <v>655</v>
      </c>
      <c r="G32" s="1953">
        <v>57</v>
      </c>
      <c r="H32" s="1774">
        <v>29</v>
      </c>
      <c r="I32" s="1774">
        <v>2895</v>
      </c>
    </row>
    <row r="33" spans="1:11">
      <c r="A33" s="1719" t="s">
        <v>727</v>
      </c>
      <c r="B33" s="2040">
        <v>2226</v>
      </c>
      <c r="C33" s="1834">
        <v>2217</v>
      </c>
      <c r="D33" s="2041">
        <v>9</v>
      </c>
      <c r="E33" s="2040">
        <v>726</v>
      </c>
      <c r="F33" s="1834">
        <v>664</v>
      </c>
      <c r="G33" s="2041">
        <v>62</v>
      </c>
      <c r="H33" s="2040">
        <v>27</v>
      </c>
      <c r="I33" s="2040">
        <v>2979</v>
      </c>
    </row>
    <row r="34" spans="1:11">
      <c r="A34" s="154" t="s">
        <v>728</v>
      </c>
      <c r="B34" s="1775">
        <v>2308</v>
      </c>
      <c r="C34" s="1872">
        <v>2301</v>
      </c>
      <c r="D34" s="1854">
        <v>7</v>
      </c>
      <c r="E34" s="1775">
        <v>721</v>
      </c>
      <c r="F34" s="1872">
        <v>654</v>
      </c>
      <c r="G34" s="1854">
        <v>67</v>
      </c>
      <c r="H34" s="1775">
        <v>20</v>
      </c>
      <c r="I34" s="1775">
        <v>3049</v>
      </c>
    </row>
    <row r="35" spans="1:11">
      <c r="A35" s="1719" t="s">
        <v>729</v>
      </c>
      <c r="B35" s="2040">
        <v>2253</v>
      </c>
      <c r="C35" s="1834">
        <v>2244</v>
      </c>
      <c r="D35" s="2041">
        <v>9</v>
      </c>
      <c r="E35" s="2040">
        <v>734</v>
      </c>
      <c r="F35" s="1834">
        <v>670</v>
      </c>
      <c r="G35" s="2041">
        <v>64</v>
      </c>
      <c r="H35" s="2040">
        <v>17</v>
      </c>
      <c r="I35" s="2040">
        <v>3004</v>
      </c>
    </row>
    <row r="36" spans="1:11">
      <c r="A36" s="154" t="s">
        <v>730</v>
      </c>
      <c r="B36" s="1775">
        <v>2089</v>
      </c>
      <c r="C36" s="1872">
        <v>2082</v>
      </c>
      <c r="D36" s="1854">
        <v>7</v>
      </c>
      <c r="E36" s="1775">
        <v>771</v>
      </c>
      <c r="F36" s="1872">
        <v>673</v>
      </c>
      <c r="G36" s="1854">
        <v>98</v>
      </c>
      <c r="H36" s="1775">
        <v>6</v>
      </c>
      <c r="I36" s="1775">
        <v>2866</v>
      </c>
    </row>
    <row r="37" spans="1:11">
      <c r="A37" s="1719" t="s">
        <v>731</v>
      </c>
      <c r="B37" s="2040">
        <v>1920</v>
      </c>
      <c r="C37" s="1834">
        <v>1912</v>
      </c>
      <c r="D37" s="2041">
        <v>8</v>
      </c>
      <c r="E37" s="2040">
        <v>659</v>
      </c>
      <c r="F37" s="1834">
        <v>580</v>
      </c>
      <c r="G37" s="2041">
        <v>79</v>
      </c>
      <c r="H37" s="2040">
        <v>9</v>
      </c>
      <c r="I37" s="2040">
        <v>2588</v>
      </c>
    </row>
    <row r="38" spans="1:11">
      <c r="A38" s="154" t="s">
        <v>732</v>
      </c>
      <c r="B38" s="1775">
        <v>1815</v>
      </c>
      <c r="C38" s="1872">
        <v>1807</v>
      </c>
      <c r="D38" s="1854">
        <v>8</v>
      </c>
      <c r="E38" s="1775">
        <v>633</v>
      </c>
      <c r="F38" s="1872">
        <v>563</v>
      </c>
      <c r="G38" s="1854">
        <v>70</v>
      </c>
      <c r="H38" s="1775">
        <v>8</v>
      </c>
      <c r="I38" s="1775">
        <v>2456</v>
      </c>
    </row>
    <row r="41" spans="1:11" ht="17.5">
      <c r="A41" s="4337" t="s">
        <v>10</v>
      </c>
      <c r="B41" s="3865" t="s">
        <v>354</v>
      </c>
      <c r="C41" s="3975"/>
      <c r="D41" s="3975"/>
      <c r="E41" s="3975"/>
      <c r="F41" s="3975"/>
      <c r="G41" s="3975"/>
      <c r="H41" s="3975"/>
      <c r="I41" s="3976"/>
      <c r="K41" s="495"/>
    </row>
    <row r="42" spans="1:11" ht="17.5">
      <c r="A42" s="4338"/>
      <c r="B42" s="4288" t="s">
        <v>350</v>
      </c>
      <c r="C42" s="3952"/>
      <c r="D42" s="3952"/>
      <c r="E42" s="3952"/>
      <c r="F42" s="3952"/>
      <c r="G42" s="3952"/>
      <c r="H42" s="4289"/>
      <c r="I42" s="4340" t="s">
        <v>9</v>
      </c>
      <c r="K42" s="495"/>
    </row>
    <row r="43" spans="1:11" s="239" customFormat="1" ht="20">
      <c r="A43" s="4338"/>
      <c r="B43" s="4341" t="s">
        <v>293</v>
      </c>
      <c r="C43" s="4342"/>
      <c r="D43" s="4343"/>
      <c r="E43" s="4341" t="s">
        <v>294</v>
      </c>
      <c r="F43" s="4342"/>
      <c r="G43" s="4343"/>
      <c r="H43" s="4344" t="s">
        <v>351</v>
      </c>
      <c r="I43" s="4340"/>
      <c r="J43" s="239" t="s">
        <v>3</v>
      </c>
      <c r="K43" s="1170"/>
    </row>
    <row r="44" spans="1:11" s="239" customFormat="1" ht="20">
      <c r="A44" s="4339"/>
      <c r="B44" s="127" t="s">
        <v>293</v>
      </c>
      <c r="C44" s="193" t="s">
        <v>352</v>
      </c>
      <c r="D44" s="128" t="s">
        <v>308</v>
      </c>
      <c r="E44" s="127" t="s">
        <v>294</v>
      </c>
      <c r="F44" s="193" t="s">
        <v>352</v>
      </c>
      <c r="G44" s="128" t="s">
        <v>308</v>
      </c>
      <c r="H44" s="4345"/>
      <c r="I44" s="4001"/>
      <c r="K44" s="1170"/>
    </row>
    <row r="45" spans="1:11" s="239" customFormat="1">
      <c r="A45" s="1677" t="s">
        <v>1712</v>
      </c>
      <c r="B45" s="1856">
        <v>943</v>
      </c>
      <c r="C45" s="1872">
        <v>888</v>
      </c>
      <c r="D45" s="2031">
        <v>55</v>
      </c>
      <c r="E45" s="1856">
        <v>148</v>
      </c>
      <c r="F45" s="1872">
        <v>144</v>
      </c>
      <c r="G45" s="2031">
        <v>4</v>
      </c>
      <c r="H45" s="2031">
        <v>6</v>
      </c>
      <c r="I45" s="1856">
        <v>1097</v>
      </c>
      <c r="K45" s="14"/>
    </row>
    <row r="46" spans="1:11" s="239" customFormat="1">
      <c r="A46" s="1678" t="s">
        <v>1711</v>
      </c>
      <c r="B46" s="1859">
        <v>962</v>
      </c>
      <c r="C46" s="1871">
        <v>844</v>
      </c>
      <c r="D46" s="2029">
        <v>118</v>
      </c>
      <c r="E46" s="1859">
        <v>147</v>
      </c>
      <c r="F46" s="1871">
        <v>134</v>
      </c>
      <c r="G46" s="2029">
        <v>13</v>
      </c>
      <c r="H46" s="2029">
        <v>2</v>
      </c>
      <c r="I46" s="1859">
        <v>1111</v>
      </c>
      <c r="K46" s="14"/>
    </row>
    <row r="47" spans="1:11">
      <c r="A47" s="132" t="s">
        <v>905</v>
      </c>
      <c r="B47" s="1954">
        <v>935</v>
      </c>
      <c r="C47" s="1955">
        <v>855</v>
      </c>
      <c r="D47" s="1956">
        <v>80</v>
      </c>
      <c r="E47" s="1954">
        <v>133</v>
      </c>
      <c r="F47" s="1955">
        <v>125</v>
      </c>
      <c r="G47" s="1956">
        <v>8</v>
      </c>
      <c r="H47" s="1954">
        <v>8</v>
      </c>
      <c r="I47" s="1954">
        <v>1076</v>
      </c>
    </row>
    <row r="48" spans="1:11">
      <c r="A48" s="1718" t="s">
        <v>904</v>
      </c>
      <c r="B48" s="2040">
        <v>923</v>
      </c>
      <c r="C48" s="1834">
        <v>873</v>
      </c>
      <c r="D48" s="2041">
        <v>50</v>
      </c>
      <c r="E48" s="2040">
        <v>118</v>
      </c>
      <c r="F48" s="1834">
        <v>108</v>
      </c>
      <c r="G48" s="2041">
        <v>10</v>
      </c>
      <c r="H48" s="2040">
        <v>15</v>
      </c>
      <c r="I48" s="2040">
        <v>1056</v>
      </c>
    </row>
    <row r="49" spans="1:11">
      <c r="A49" s="132" t="s">
        <v>751</v>
      </c>
      <c r="B49" s="1775">
        <v>944</v>
      </c>
      <c r="C49" s="1872">
        <v>885</v>
      </c>
      <c r="D49" s="1854">
        <v>59</v>
      </c>
      <c r="E49" s="1775">
        <v>118</v>
      </c>
      <c r="F49" s="1872">
        <v>110</v>
      </c>
      <c r="G49" s="1854">
        <v>8</v>
      </c>
      <c r="H49" s="1775">
        <v>17</v>
      </c>
      <c r="I49" s="1775">
        <v>1079</v>
      </c>
    </row>
    <row r="50" spans="1:11">
      <c r="A50" s="1718" t="s">
        <v>750</v>
      </c>
      <c r="B50" s="2040">
        <v>948</v>
      </c>
      <c r="C50" s="1834">
        <v>888</v>
      </c>
      <c r="D50" s="2041">
        <v>60</v>
      </c>
      <c r="E50" s="2040">
        <v>110</v>
      </c>
      <c r="F50" s="1834">
        <v>108</v>
      </c>
      <c r="G50" s="2041">
        <v>2</v>
      </c>
      <c r="H50" s="2040">
        <v>8</v>
      </c>
      <c r="I50" s="2040">
        <v>1066</v>
      </c>
    </row>
    <row r="51" spans="1:11">
      <c r="A51" s="132" t="s">
        <v>315</v>
      </c>
      <c r="B51" s="1774">
        <v>951</v>
      </c>
      <c r="C51" s="1870">
        <v>937</v>
      </c>
      <c r="D51" s="1953">
        <v>14</v>
      </c>
      <c r="E51" s="1774">
        <v>91</v>
      </c>
      <c r="F51" s="1870">
        <v>86</v>
      </c>
      <c r="G51" s="1953">
        <v>5</v>
      </c>
      <c r="H51" s="1774">
        <v>3</v>
      </c>
      <c r="I51" s="1774">
        <v>1045</v>
      </c>
    </row>
    <row r="52" spans="1:11">
      <c r="A52" s="1719" t="s">
        <v>727</v>
      </c>
      <c r="B52" s="2040">
        <v>926</v>
      </c>
      <c r="C52" s="1834">
        <v>886</v>
      </c>
      <c r="D52" s="2041">
        <v>40</v>
      </c>
      <c r="E52" s="2040">
        <v>96</v>
      </c>
      <c r="F52" s="1834">
        <v>82</v>
      </c>
      <c r="G52" s="2041">
        <v>14</v>
      </c>
      <c r="H52" s="2040">
        <v>4</v>
      </c>
      <c r="I52" s="2040">
        <v>1026</v>
      </c>
    </row>
    <row r="53" spans="1:11">
      <c r="A53" s="154" t="s">
        <v>728</v>
      </c>
      <c r="B53" s="1775">
        <v>969</v>
      </c>
      <c r="C53" s="1872">
        <v>914</v>
      </c>
      <c r="D53" s="1854">
        <v>55</v>
      </c>
      <c r="E53" s="1775">
        <v>90</v>
      </c>
      <c r="F53" s="1872">
        <v>79</v>
      </c>
      <c r="G53" s="1854">
        <v>11</v>
      </c>
      <c r="H53" s="1775">
        <v>15</v>
      </c>
      <c r="I53" s="1775">
        <v>1074</v>
      </c>
    </row>
    <row r="54" spans="1:11">
      <c r="A54" s="1719" t="s">
        <v>729</v>
      </c>
      <c r="B54" s="2040">
        <v>926</v>
      </c>
      <c r="C54" s="1834">
        <v>892</v>
      </c>
      <c r="D54" s="2041">
        <v>34</v>
      </c>
      <c r="E54" s="2040">
        <v>95</v>
      </c>
      <c r="F54" s="1834">
        <v>86</v>
      </c>
      <c r="G54" s="2041">
        <v>9</v>
      </c>
      <c r="H54" s="2040">
        <v>13</v>
      </c>
      <c r="I54" s="2040">
        <v>1034</v>
      </c>
    </row>
    <row r="55" spans="1:11">
      <c r="A55" s="154" t="s">
        <v>730</v>
      </c>
      <c r="B55" s="1775">
        <v>912</v>
      </c>
      <c r="C55" s="1872">
        <v>895</v>
      </c>
      <c r="D55" s="1854">
        <v>17</v>
      </c>
      <c r="E55" s="1775">
        <v>107</v>
      </c>
      <c r="F55" s="1872">
        <v>100</v>
      </c>
      <c r="G55" s="1854">
        <v>7</v>
      </c>
      <c r="H55" s="1775">
        <v>9</v>
      </c>
      <c r="I55" s="1775">
        <v>1028</v>
      </c>
    </row>
    <row r="56" spans="1:11">
      <c r="A56" s="1719" t="s">
        <v>731</v>
      </c>
      <c r="B56" s="2040">
        <v>824</v>
      </c>
      <c r="C56" s="1834">
        <v>810</v>
      </c>
      <c r="D56" s="2041">
        <v>14</v>
      </c>
      <c r="E56" s="2040">
        <v>78</v>
      </c>
      <c r="F56" s="1834">
        <v>68</v>
      </c>
      <c r="G56" s="2041">
        <v>10</v>
      </c>
      <c r="H56" s="2040">
        <v>11</v>
      </c>
      <c r="I56" s="2040">
        <v>913</v>
      </c>
    </row>
    <row r="57" spans="1:11">
      <c r="A57" s="154" t="s">
        <v>732</v>
      </c>
      <c r="B57" s="1775">
        <v>776</v>
      </c>
      <c r="C57" s="1872">
        <v>753</v>
      </c>
      <c r="D57" s="1854">
        <v>23</v>
      </c>
      <c r="E57" s="1775">
        <v>77</v>
      </c>
      <c r="F57" s="1872">
        <v>66</v>
      </c>
      <c r="G57" s="1854">
        <v>11</v>
      </c>
      <c r="H57" s="1775">
        <v>14</v>
      </c>
      <c r="I57" s="1775">
        <v>867</v>
      </c>
    </row>
    <row r="58" spans="1:11">
      <c r="A58" s="16"/>
    </row>
    <row r="59" spans="1:11">
      <c r="A59" s="16"/>
    </row>
    <row r="60" spans="1:11" ht="17.5">
      <c r="A60" s="4337" t="s">
        <v>10</v>
      </c>
      <c r="B60" s="3865" t="s">
        <v>355</v>
      </c>
      <c r="C60" s="3975"/>
      <c r="D60" s="3975"/>
      <c r="E60" s="3975"/>
      <c r="F60" s="3975"/>
      <c r="G60" s="3975"/>
      <c r="H60" s="3975"/>
      <c r="I60" s="3976"/>
      <c r="K60" s="495"/>
    </row>
    <row r="61" spans="1:11" ht="17.5">
      <c r="A61" s="4338"/>
      <c r="B61" s="4288" t="s">
        <v>350</v>
      </c>
      <c r="C61" s="3952"/>
      <c r="D61" s="3952"/>
      <c r="E61" s="3952"/>
      <c r="F61" s="3952"/>
      <c r="G61" s="3952"/>
      <c r="H61" s="4289"/>
      <c r="I61" s="4340" t="s">
        <v>9</v>
      </c>
      <c r="K61" s="495"/>
    </row>
    <row r="62" spans="1:11" s="239" customFormat="1" ht="20">
      <c r="A62" s="4338"/>
      <c r="B62" s="4341" t="s">
        <v>293</v>
      </c>
      <c r="C62" s="4342"/>
      <c r="D62" s="4343"/>
      <c r="E62" s="4341" t="s">
        <v>294</v>
      </c>
      <c r="F62" s="4342"/>
      <c r="G62" s="4343"/>
      <c r="H62" s="4344" t="s">
        <v>351</v>
      </c>
      <c r="I62" s="4340"/>
      <c r="K62" s="1170"/>
    </row>
    <row r="63" spans="1:11" s="239" customFormat="1" ht="20">
      <c r="A63" s="4339"/>
      <c r="B63" s="127" t="s">
        <v>293</v>
      </c>
      <c r="C63" s="193" t="s">
        <v>352</v>
      </c>
      <c r="D63" s="128" t="s">
        <v>308</v>
      </c>
      <c r="E63" s="127" t="s">
        <v>294</v>
      </c>
      <c r="F63" s="193" t="s">
        <v>352</v>
      </c>
      <c r="G63" s="128" t="s">
        <v>308</v>
      </c>
      <c r="H63" s="4345"/>
      <c r="I63" s="4001"/>
      <c r="K63" s="1170"/>
    </row>
    <row r="64" spans="1:11" s="239" customFormat="1">
      <c r="A64" s="1677" t="s">
        <v>1712</v>
      </c>
      <c r="B64" s="1856">
        <v>882</v>
      </c>
      <c r="C64" s="1872">
        <v>820</v>
      </c>
      <c r="D64" s="2031">
        <v>62</v>
      </c>
      <c r="E64" s="2042" t="s">
        <v>3</v>
      </c>
      <c r="F64" s="2043" t="s">
        <v>3</v>
      </c>
      <c r="G64" s="2044" t="s">
        <v>3</v>
      </c>
      <c r="H64" s="2031">
        <v>23</v>
      </c>
      <c r="I64" s="1856">
        <v>905</v>
      </c>
      <c r="K64" s="14"/>
    </row>
    <row r="65" spans="1:11" s="239" customFormat="1">
      <c r="A65" s="1678" t="s">
        <v>1711</v>
      </c>
      <c r="B65" s="1859">
        <v>890</v>
      </c>
      <c r="C65" s="1871">
        <v>770</v>
      </c>
      <c r="D65" s="2029">
        <v>120</v>
      </c>
      <c r="E65" s="2045" t="s">
        <v>3</v>
      </c>
      <c r="F65" s="2046" t="s">
        <v>3</v>
      </c>
      <c r="G65" s="2047" t="s">
        <v>3</v>
      </c>
      <c r="H65" s="2029">
        <v>45</v>
      </c>
      <c r="I65" s="1859">
        <v>935</v>
      </c>
      <c r="K65" s="14"/>
    </row>
    <row r="66" spans="1:11">
      <c r="A66" s="132" t="s">
        <v>905</v>
      </c>
      <c r="B66" s="1954">
        <v>890</v>
      </c>
      <c r="C66" s="1955">
        <v>798</v>
      </c>
      <c r="D66" s="1956">
        <v>92</v>
      </c>
      <c r="E66" s="2006"/>
      <c r="F66" s="1867"/>
      <c r="G66" s="2007"/>
      <c r="H66" s="1954">
        <v>47</v>
      </c>
      <c r="I66" s="1954">
        <v>937</v>
      </c>
    </row>
    <row r="67" spans="1:11">
      <c r="A67" s="1718" t="s">
        <v>904</v>
      </c>
      <c r="B67" s="2040">
        <v>879</v>
      </c>
      <c r="C67" s="1834">
        <v>814</v>
      </c>
      <c r="D67" s="2041">
        <v>65</v>
      </c>
      <c r="E67" s="2048"/>
      <c r="F67" s="2049"/>
      <c r="G67" s="2050"/>
      <c r="H67" s="2051">
        <v>56</v>
      </c>
      <c r="I67" s="2040">
        <v>935</v>
      </c>
    </row>
    <row r="68" spans="1:11">
      <c r="A68" s="132" t="s">
        <v>751</v>
      </c>
      <c r="B68" s="1775">
        <v>820</v>
      </c>
      <c r="C68" s="1872">
        <v>784</v>
      </c>
      <c r="D68" s="1854">
        <v>36</v>
      </c>
      <c r="E68" s="1775"/>
      <c r="F68" s="1872"/>
      <c r="G68" s="1854"/>
      <c r="H68" s="1775">
        <v>31</v>
      </c>
      <c r="I68" s="1775">
        <v>851</v>
      </c>
    </row>
    <row r="69" spans="1:11">
      <c r="A69" s="1718" t="s">
        <v>750</v>
      </c>
      <c r="B69" s="2040">
        <v>721</v>
      </c>
      <c r="C69" s="1834">
        <v>699</v>
      </c>
      <c r="D69" s="2041">
        <v>22</v>
      </c>
      <c r="E69" s="2040"/>
      <c r="F69" s="1834"/>
      <c r="G69" s="2041"/>
      <c r="H69" s="2040">
        <v>28</v>
      </c>
      <c r="I69" s="2040">
        <v>749</v>
      </c>
    </row>
    <row r="70" spans="1:11">
      <c r="A70" s="132" t="s">
        <v>315</v>
      </c>
      <c r="B70" s="1774">
        <v>753</v>
      </c>
      <c r="C70" s="1870">
        <v>677</v>
      </c>
      <c r="D70" s="1953">
        <v>76</v>
      </c>
      <c r="E70" s="1774"/>
      <c r="F70" s="1870"/>
      <c r="G70" s="1953"/>
      <c r="H70" s="1774">
        <v>8</v>
      </c>
      <c r="I70" s="1775">
        <v>761</v>
      </c>
    </row>
    <row r="71" spans="1:11">
      <c r="A71" s="1719" t="s">
        <v>727</v>
      </c>
      <c r="B71" s="2040">
        <v>618</v>
      </c>
      <c r="C71" s="1834">
        <v>609</v>
      </c>
      <c r="D71" s="2041">
        <v>9</v>
      </c>
      <c r="E71" s="2040"/>
      <c r="F71" s="1834"/>
      <c r="G71" s="2041"/>
      <c r="H71" s="2040">
        <v>16</v>
      </c>
      <c r="I71" s="2040">
        <v>634</v>
      </c>
    </row>
    <row r="72" spans="1:11">
      <c r="A72" s="154" t="s">
        <v>728</v>
      </c>
      <c r="B72" s="1775">
        <v>508</v>
      </c>
      <c r="C72" s="1872">
        <v>500</v>
      </c>
      <c r="D72" s="1854">
        <v>8</v>
      </c>
      <c r="E72" s="1775"/>
      <c r="F72" s="1872"/>
      <c r="G72" s="1854"/>
      <c r="H72" s="1775">
        <v>6</v>
      </c>
      <c r="I72" s="1775">
        <v>514</v>
      </c>
      <c r="J72" s="17" t="s">
        <v>3</v>
      </c>
    </row>
    <row r="73" spans="1:11">
      <c r="A73" s="1719" t="s">
        <v>729</v>
      </c>
      <c r="B73" s="2040">
        <v>429</v>
      </c>
      <c r="C73" s="1834">
        <v>418</v>
      </c>
      <c r="D73" s="2041">
        <v>11</v>
      </c>
      <c r="E73" s="2040"/>
      <c r="F73" s="1834"/>
      <c r="G73" s="2041"/>
      <c r="H73" s="2040">
        <v>8</v>
      </c>
      <c r="I73" s="2040">
        <v>437</v>
      </c>
    </row>
    <row r="74" spans="1:11">
      <c r="A74" s="154" t="s">
        <v>730</v>
      </c>
      <c r="B74" s="1775">
        <v>374</v>
      </c>
      <c r="C74" s="1872">
        <v>371</v>
      </c>
      <c r="D74" s="1854">
        <v>3</v>
      </c>
      <c r="E74" s="1775"/>
      <c r="F74" s="1872"/>
      <c r="G74" s="1854"/>
      <c r="H74" s="1775">
        <v>6</v>
      </c>
      <c r="I74" s="1775">
        <v>380</v>
      </c>
    </row>
    <row r="75" spans="1:11">
      <c r="A75" s="1719" t="s">
        <v>731</v>
      </c>
      <c r="B75" s="2040">
        <v>311</v>
      </c>
      <c r="C75" s="1834">
        <v>301</v>
      </c>
      <c r="D75" s="2041">
        <v>10</v>
      </c>
      <c r="E75" s="2040"/>
      <c r="F75" s="1834"/>
      <c r="G75" s="2041"/>
      <c r="H75" s="2040">
        <v>10</v>
      </c>
      <c r="I75" s="2040">
        <v>321</v>
      </c>
    </row>
    <row r="76" spans="1:11">
      <c r="A76" s="154" t="s">
        <v>732</v>
      </c>
      <c r="B76" s="1775">
        <v>260</v>
      </c>
      <c r="C76" s="1872">
        <v>256</v>
      </c>
      <c r="D76" s="1854">
        <v>4</v>
      </c>
      <c r="E76" s="1775"/>
      <c r="F76" s="1872"/>
      <c r="G76" s="1854"/>
      <c r="H76" s="1775">
        <v>8</v>
      </c>
      <c r="I76" s="1775">
        <v>268</v>
      </c>
    </row>
    <row r="79" spans="1:11" ht="17.5">
      <c r="A79" s="4337" t="s">
        <v>10</v>
      </c>
      <c r="B79" s="3865" t="s">
        <v>356</v>
      </c>
      <c r="C79" s="3975"/>
      <c r="D79" s="3975"/>
      <c r="E79" s="3975"/>
      <c r="F79" s="3975"/>
      <c r="G79" s="3975"/>
      <c r="H79" s="3975"/>
      <c r="I79" s="3976"/>
      <c r="K79" s="495"/>
    </row>
    <row r="80" spans="1:11" ht="17.5">
      <c r="A80" s="4338"/>
      <c r="B80" s="4288" t="s">
        <v>350</v>
      </c>
      <c r="C80" s="3952"/>
      <c r="D80" s="3952"/>
      <c r="E80" s="3952"/>
      <c r="F80" s="3952"/>
      <c r="G80" s="3952"/>
      <c r="H80" s="4289"/>
      <c r="I80" s="4340" t="s">
        <v>9</v>
      </c>
      <c r="K80" s="495"/>
    </row>
    <row r="81" spans="1:11" s="239" customFormat="1" ht="20">
      <c r="A81" s="4338"/>
      <c r="B81" s="4341" t="s">
        <v>293</v>
      </c>
      <c r="C81" s="4342"/>
      <c r="D81" s="4343"/>
      <c r="E81" s="4341" t="s">
        <v>294</v>
      </c>
      <c r="F81" s="4342"/>
      <c r="G81" s="4343"/>
      <c r="H81" s="4344" t="s">
        <v>351</v>
      </c>
      <c r="I81" s="4340"/>
      <c r="K81" s="1170"/>
    </row>
    <row r="82" spans="1:11" s="239" customFormat="1" ht="20">
      <c r="A82" s="4339"/>
      <c r="B82" s="127" t="s">
        <v>293</v>
      </c>
      <c r="C82" s="193" t="s">
        <v>352</v>
      </c>
      <c r="D82" s="128" t="s">
        <v>308</v>
      </c>
      <c r="E82" s="127" t="s">
        <v>294</v>
      </c>
      <c r="F82" s="193" t="s">
        <v>352</v>
      </c>
      <c r="G82" s="128" t="s">
        <v>308</v>
      </c>
      <c r="H82" s="4345"/>
      <c r="I82" s="4001"/>
      <c r="K82" s="1170"/>
    </row>
    <row r="83" spans="1:11" s="239" customFormat="1">
      <c r="A83" s="1677" t="s">
        <v>1712</v>
      </c>
      <c r="B83" s="1856">
        <v>6567</v>
      </c>
      <c r="C83" s="1872">
        <v>5407</v>
      </c>
      <c r="D83" s="2031">
        <v>1160</v>
      </c>
      <c r="E83" s="2042" t="s">
        <v>3</v>
      </c>
      <c r="F83" s="2043" t="s">
        <v>3</v>
      </c>
      <c r="G83" s="2044" t="s">
        <v>3</v>
      </c>
      <c r="H83" s="2031">
        <v>1243</v>
      </c>
      <c r="I83" s="1856">
        <v>7810</v>
      </c>
      <c r="K83" s="14"/>
    </row>
    <row r="84" spans="1:11" s="239" customFormat="1">
      <c r="A84" s="1678" t="s">
        <v>1711</v>
      </c>
      <c r="B84" s="1859">
        <v>6736</v>
      </c>
      <c r="C84" s="1871">
        <v>5457</v>
      </c>
      <c r="D84" s="2029">
        <v>1279</v>
      </c>
      <c r="E84" s="2045" t="s">
        <v>3</v>
      </c>
      <c r="F84" s="2046" t="s">
        <v>3</v>
      </c>
      <c r="G84" s="2047" t="s">
        <v>3</v>
      </c>
      <c r="H84" s="2029">
        <v>1046</v>
      </c>
      <c r="I84" s="1859">
        <v>7782</v>
      </c>
      <c r="K84" s="14"/>
    </row>
    <row r="85" spans="1:11">
      <c r="A85" s="132" t="s">
        <v>905</v>
      </c>
      <c r="B85" s="1994">
        <v>6864</v>
      </c>
      <c r="C85" s="2003">
        <v>5645</v>
      </c>
      <c r="D85" s="2004">
        <v>1219</v>
      </c>
      <c r="E85" s="2052"/>
      <c r="F85" s="2053"/>
      <c r="G85" s="2054"/>
      <c r="H85" s="1994">
        <v>1021</v>
      </c>
      <c r="I85" s="1994">
        <v>7885</v>
      </c>
    </row>
    <row r="86" spans="1:11">
      <c r="A86" s="1718" t="s">
        <v>904</v>
      </c>
      <c r="B86" s="2040">
        <v>6865</v>
      </c>
      <c r="C86" s="1834">
        <v>5957</v>
      </c>
      <c r="D86" s="2041">
        <v>908</v>
      </c>
      <c r="E86" s="2048"/>
      <c r="F86" s="2049"/>
      <c r="G86" s="2050"/>
      <c r="H86" s="2040">
        <v>56</v>
      </c>
      <c r="I86" s="2040">
        <v>7932</v>
      </c>
    </row>
    <row r="87" spans="1:11">
      <c r="A87" s="132" t="s">
        <v>751</v>
      </c>
      <c r="B87" s="1775">
        <v>7009</v>
      </c>
      <c r="C87" s="1872">
        <v>6246</v>
      </c>
      <c r="D87" s="1854">
        <v>763</v>
      </c>
      <c r="E87" s="1775"/>
      <c r="F87" s="1872"/>
      <c r="G87" s="1854"/>
      <c r="H87" s="1775">
        <v>1213</v>
      </c>
      <c r="I87" s="1775">
        <v>8222</v>
      </c>
    </row>
    <row r="88" spans="1:11">
      <c r="A88" s="1718" t="s">
        <v>750</v>
      </c>
      <c r="B88" s="2040">
        <v>7473</v>
      </c>
      <c r="C88" s="1834">
        <v>6719</v>
      </c>
      <c r="D88" s="2041">
        <v>754</v>
      </c>
      <c r="E88" s="2040"/>
      <c r="F88" s="1834"/>
      <c r="G88" s="2041"/>
      <c r="H88" s="2040">
        <v>1220</v>
      </c>
      <c r="I88" s="2040">
        <v>8693</v>
      </c>
    </row>
    <row r="89" spans="1:11">
      <c r="A89" s="132" t="s">
        <v>315</v>
      </c>
      <c r="B89" s="1774">
        <v>7635</v>
      </c>
      <c r="C89" s="1870">
        <v>7120</v>
      </c>
      <c r="D89" s="1953">
        <v>515</v>
      </c>
      <c r="E89" s="1774"/>
      <c r="F89" s="1870"/>
      <c r="G89" s="1953"/>
      <c r="H89" s="1774">
        <v>1243</v>
      </c>
      <c r="I89" s="1774">
        <v>8878</v>
      </c>
    </row>
    <row r="90" spans="1:11">
      <c r="A90" s="1719" t="s">
        <v>727</v>
      </c>
      <c r="B90" s="2040">
        <v>8077</v>
      </c>
      <c r="C90" s="1834">
        <v>7608</v>
      </c>
      <c r="D90" s="2041">
        <v>469</v>
      </c>
      <c r="E90" s="2040"/>
      <c r="F90" s="1834"/>
      <c r="G90" s="2041"/>
      <c r="H90" s="2040">
        <v>1356</v>
      </c>
      <c r="I90" s="2040">
        <v>9433</v>
      </c>
    </row>
    <row r="91" spans="1:11">
      <c r="A91" s="154" t="s">
        <v>728</v>
      </c>
      <c r="B91" s="1775">
        <v>8545</v>
      </c>
      <c r="C91" s="1872">
        <v>8107</v>
      </c>
      <c r="D91" s="1854">
        <v>438</v>
      </c>
      <c r="E91" s="1775"/>
      <c r="F91" s="1872"/>
      <c r="G91" s="1854"/>
      <c r="H91" s="1775">
        <v>1426</v>
      </c>
      <c r="I91" s="1775">
        <v>9971</v>
      </c>
    </row>
    <row r="92" spans="1:11">
      <c r="A92" s="1719" t="s">
        <v>729</v>
      </c>
      <c r="B92" s="2040">
        <v>8630</v>
      </c>
      <c r="C92" s="1834">
        <v>8153</v>
      </c>
      <c r="D92" s="2041">
        <v>477</v>
      </c>
      <c r="E92" s="2040"/>
      <c r="F92" s="1834"/>
      <c r="G92" s="2041"/>
      <c r="H92" s="2040">
        <v>1491</v>
      </c>
      <c r="I92" s="2040">
        <v>10121</v>
      </c>
    </row>
    <row r="93" spans="1:11">
      <c r="A93" s="154" t="s">
        <v>730</v>
      </c>
      <c r="B93" s="1775">
        <v>8382</v>
      </c>
      <c r="C93" s="1872">
        <v>7912</v>
      </c>
      <c r="D93" s="1854">
        <v>470</v>
      </c>
      <c r="E93" s="1775"/>
      <c r="F93" s="1872"/>
      <c r="G93" s="1854"/>
      <c r="H93" s="1775">
        <v>1478</v>
      </c>
      <c r="I93" s="1775">
        <v>9860</v>
      </c>
    </row>
    <row r="94" spans="1:11">
      <c r="A94" s="1719" t="s">
        <v>731</v>
      </c>
      <c r="B94" s="2040">
        <v>7081</v>
      </c>
      <c r="C94" s="1834">
        <v>6635</v>
      </c>
      <c r="D94" s="2041">
        <v>446</v>
      </c>
      <c r="E94" s="2040"/>
      <c r="F94" s="1834"/>
      <c r="G94" s="2041"/>
      <c r="H94" s="2040">
        <v>1249</v>
      </c>
      <c r="I94" s="2040">
        <v>8331</v>
      </c>
    </row>
    <row r="95" spans="1:11">
      <c r="A95" s="154" t="s">
        <v>732</v>
      </c>
      <c r="B95" s="1775">
        <v>5969</v>
      </c>
      <c r="C95" s="1872">
        <v>5483</v>
      </c>
      <c r="D95" s="1854">
        <v>486</v>
      </c>
      <c r="E95" s="1775"/>
      <c r="F95" s="1872"/>
      <c r="G95" s="1854"/>
      <c r="H95" s="1775">
        <v>1014</v>
      </c>
      <c r="I95" s="1775">
        <v>6983</v>
      </c>
    </row>
    <row r="96" spans="1:11">
      <c r="A96" s="16"/>
    </row>
    <row r="97" spans="1:9" ht="20.5" customHeight="1">
      <c r="A97" s="3832" t="s">
        <v>940</v>
      </c>
      <c r="B97" s="3832"/>
      <c r="C97" s="3832"/>
      <c r="D97" s="3832"/>
      <c r="E97" s="3832"/>
      <c r="F97" s="3832"/>
      <c r="G97" s="3832"/>
      <c r="H97" s="3832"/>
      <c r="I97" s="3832"/>
    </row>
  </sheetData>
  <mergeCells count="37">
    <mergeCell ref="A1:I1"/>
    <mergeCell ref="A3:A6"/>
    <mergeCell ref="B3:I3"/>
    <mergeCell ref="B4:H4"/>
    <mergeCell ref="I4:I6"/>
    <mergeCell ref="B5:D5"/>
    <mergeCell ref="E5:G5"/>
    <mergeCell ref="H5:H6"/>
    <mergeCell ref="A22:A25"/>
    <mergeCell ref="B22:I22"/>
    <mergeCell ref="B23:H23"/>
    <mergeCell ref="I23:I25"/>
    <mergeCell ref="B24:D24"/>
    <mergeCell ref="E24:G24"/>
    <mergeCell ref="H24:H25"/>
    <mergeCell ref="A41:A44"/>
    <mergeCell ref="B41:I41"/>
    <mergeCell ref="B42:H42"/>
    <mergeCell ref="I42:I44"/>
    <mergeCell ref="B43:D43"/>
    <mergeCell ref="E43:G43"/>
    <mergeCell ref="H43:H44"/>
    <mergeCell ref="A60:A63"/>
    <mergeCell ref="B60:I60"/>
    <mergeCell ref="B61:H61"/>
    <mergeCell ref="I61:I63"/>
    <mergeCell ref="B62:D62"/>
    <mergeCell ref="E62:G62"/>
    <mergeCell ref="H62:H63"/>
    <mergeCell ref="A97:I97"/>
    <mergeCell ref="A79:A82"/>
    <mergeCell ref="B79:I79"/>
    <mergeCell ref="B80:H80"/>
    <mergeCell ref="I80:I82"/>
    <mergeCell ref="B81:D81"/>
    <mergeCell ref="E81:G81"/>
    <mergeCell ref="H81:H82"/>
  </mergeCells>
  <pageMargins left="0.7" right="0.7" top="0" bottom="0" header="0.3" footer="0.3"/>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23"/>
  <sheetViews>
    <sheetView workbookViewId="0">
      <selection sqref="A1:K1"/>
    </sheetView>
  </sheetViews>
  <sheetFormatPr defaultColWidth="9" defaultRowHeight="14"/>
  <cols>
    <col min="1" max="1" width="14.75" style="17" customWidth="1"/>
    <col min="2" max="11" width="11.58203125" style="17" customWidth="1"/>
    <col min="12" max="12" width="9" style="17"/>
    <col min="13" max="13" width="9" style="14"/>
    <col min="14" max="16384" width="9" style="17"/>
  </cols>
  <sheetData>
    <row r="1" spans="1:13" ht="25">
      <c r="A1" s="3943" t="s">
        <v>4526</v>
      </c>
      <c r="B1" s="3943"/>
      <c r="C1" s="3943"/>
      <c r="D1" s="3943"/>
      <c r="E1" s="3943"/>
      <c r="F1" s="3943"/>
      <c r="G1" s="3943"/>
      <c r="H1" s="3943"/>
      <c r="I1" s="3943"/>
      <c r="J1" s="3943"/>
      <c r="K1" s="3943"/>
      <c r="L1" s="1471"/>
    </row>
    <row r="3" spans="1:13" ht="32.5">
      <c r="A3" s="3867" t="s">
        <v>10</v>
      </c>
      <c r="B3" s="3865" t="s">
        <v>391</v>
      </c>
      <c r="C3" s="3866"/>
      <c r="D3" s="3865" t="s">
        <v>795</v>
      </c>
      <c r="E3" s="3866"/>
      <c r="F3" s="3865" t="s">
        <v>377</v>
      </c>
      <c r="G3" s="3866"/>
      <c r="H3" s="3865" t="s">
        <v>378</v>
      </c>
      <c r="I3" s="3866"/>
      <c r="J3" s="3865" t="s">
        <v>376</v>
      </c>
      <c r="K3" s="3976"/>
      <c r="M3" s="896"/>
    </row>
    <row r="4" spans="1:13" s="239" customFormat="1" ht="42">
      <c r="A4" s="3963"/>
      <c r="B4" s="127" t="s">
        <v>373</v>
      </c>
      <c r="C4" s="128" t="s">
        <v>1722</v>
      </c>
      <c r="D4" s="127" t="s">
        <v>373</v>
      </c>
      <c r="E4" s="128" t="s">
        <v>1723</v>
      </c>
      <c r="F4" s="127" t="s">
        <v>373</v>
      </c>
      <c r="G4" s="128" t="s">
        <v>1723</v>
      </c>
      <c r="H4" s="127" t="s">
        <v>373</v>
      </c>
      <c r="I4" s="128" t="s">
        <v>1723</v>
      </c>
      <c r="J4" s="127" t="s">
        <v>373</v>
      </c>
      <c r="K4" s="128" t="s">
        <v>1723</v>
      </c>
      <c r="L4" s="1172"/>
      <c r="M4" s="507"/>
    </row>
    <row r="5" spans="1:13" s="239" customFormat="1" ht="13">
      <c r="A5" s="1716" t="s">
        <v>1712</v>
      </c>
      <c r="B5" s="2055">
        <v>49594</v>
      </c>
      <c r="C5" s="2056">
        <v>12686</v>
      </c>
      <c r="D5" s="2057">
        <v>18025</v>
      </c>
      <c r="E5" s="2056">
        <v>2874</v>
      </c>
      <c r="F5" s="2057">
        <v>3165</v>
      </c>
      <c r="G5" s="2056">
        <v>1097</v>
      </c>
      <c r="H5" s="2057">
        <v>3168</v>
      </c>
      <c r="I5" s="2056">
        <v>905</v>
      </c>
      <c r="J5" s="2057">
        <v>25236</v>
      </c>
      <c r="K5" s="2055">
        <v>7810</v>
      </c>
    </row>
    <row r="6" spans="1:13" s="239" customFormat="1" ht="13">
      <c r="A6" s="1717" t="s">
        <v>1711</v>
      </c>
      <c r="B6" s="2058">
        <v>49977</v>
      </c>
      <c r="C6" s="2059">
        <v>12524</v>
      </c>
      <c r="D6" s="2060">
        <v>17490</v>
      </c>
      <c r="E6" s="2059">
        <v>2696</v>
      </c>
      <c r="F6" s="2060">
        <v>3372</v>
      </c>
      <c r="G6" s="2059">
        <v>1111</v>
      </c>
      <c r="H6" s="2060">
        <v>3049</v>
      </c>
      <c r="I6" s="2059">
        <v>935</v>
      </c>
      <c r="J6" s="2060">
        <v>26066</v>
      </c>
      <c r="K6" s="2058">
        <v>7782</v>
      </c>
    </row>
    <row r="7" spans="1:13">
      <c r="A7" s="132" t="s">
        <v>905</v>
      </c>
      <c r="B7" s="1597">
        <v>51063</v>
      </c>
      <c r="C7" s="2061">
        <v>12524</v>
      </c>
      <c r="D7" s="1597">
        <v>17710</v>
      </c>
      <c r="E7" s="2061">
        <v>2626</v>
      </c>
      <c r="F7" s="1597">
        <v>3406</v>
      </c>
      <c r="G7" s="2061">
        <v>1076</v>
      </c>
      <c r="H7" s="1597">
        <v>3128</v>
      </c>
      <c r="I7" s="2061">
        <v>937</v>
      </c>
      <c r="J7" s="1597">
        <v>26819</v>
      </c>
      <c r="K7" s="2062">
        <v>7885</v>
      </c>
    </row>
    <row r="8" spans="1:13">
      <c r="A8" s="1718" t="s">
        <v>904</v>
      </c>
      <c r="B8" s="2063">
        <v>51674</v>
      </c>
      <c r="C8" s="2064">
        <v>12515</v>
      </c>
      <c r="D8" s="2063">
        <v>17612</v>
      </c>
      <c r="E8" s="2064">
        <v>2592</v>
      </c>
      <c r="F8" s="2063">
        <v>3539</v>
      </c>
      <c r="G8" s="2064">
        <v>1056</v>
      </c>
      <c r="H8" s="2063">
        <v>3082</v>
      </c>
      <c r="I8" s="2064">
        <v>935</v>
      </c>
      <c r="J8" s="2063">
        <v>27441</v>
      </c>
      <c r="K8" s="2065">
        <v>7932</v>
      </c>
    </row>
    <row r="9" spans="1:13">
      <c r="A9" s="1720" t="s">
        <v>751</v>
      </c>
      <c r="B9" s="2066">
        <v>53418</v>
      </c>
      <c r="C9" s="2067">
        <v>12803</v>
      </c>
      <c r="D9" s="2066">
        <v>18056</v>
      </c>
      <c r="E9" s="2067">
        <v>2651</v>
      </c>
      <c r="F9" s="2066">
        <v>3666</v>
      </c>
      <c r="G9" s="2067">
        <v>1079</v>
      </c>
      <c r="H9" s="2066">
        <v>2939</v>
      </c>
      <c r="I9" s="2067">
        <v>851</v>
      </c>
      <c r="J9" s="2066">
        <v>28757</v>
      </c>
      <c r="K9" s="2068">
        <v>8222</v>
      </c>
    </row>
    <row r="10" spans="1:13">
      <c r="A10" s="1719" t="s">
        <v>750</v>
      </c>
      <c r="B10" s="2040">
        <v>55756</v>
      </c>
      <c r="C10" s="2041">
        <v>13304</v>
      </c>
      <c r="D10" s="2040">
        <v>18865</v>
      </c>
      <c r="E10" s="2041">
        <v>2796</v>
      </c>
      <c r="F10" s="2040">
        <v>3829</v>
      </c>
      <c r="G10" s="2041">
        <v>1066</v>
      </c>
      <c r="H10" s="2040">
        <v>2692</v>
      </c>
      <c r="I10" s="2041">
        <v>749</v>
      </c>
      <c r="J10" s="2040">
        <v>30370</v>
      </c>
      <c r="K10" s="1834">
        <v>8693</v>
      </c>
    </row>
    <row r="11" spans="1:13">
      <c r="A11" s="132" t="s">
        <v>315</v>
      </c>
      <c r="B11" s="1774">
        <v>57052</v>
      </c>
      <c r="C11" s="1953">
        <v>13579</v>
      </c>
      <c r="D11" s="1774">
        <v>19507</v>
      </c>
      <c r="E11" s="1953">
        <v>2895</v>
      </c>
      <c r="F11" s="1774">
        <v>3924</v>
      </c>
      <c r="G11" s="1953">
        <v>1045</v>
      </c>
      <c r="H11" s="1774">
        <v>2661</v>
      </c>
      <c r="I11" s="1953">
        <v>761</v>
      </c>
      <c r="J11" s="1774">
        <v>30960</v>
      </c>
      <c r="K11" s="1870">
        <v>8878</v>
      </c>
    </row>
    <row r="12" spans="1:13">
      <c r="A12" s="790" t="s">
        <v>314</v>
      </c>
      <c r="B12" s="2040">
        <v>58941</v>
      </c>
      <c r="C12" s="2041">
        <v>14072</v>
      </c>
      <c r="D12" s="2040">
        <v>20006</v>
      </c>
      <c r="E12" s="2041">
        <v>2979</v>
      </c>
      <c r="F12" s="2040">
        <v>4043</v>
      </c>
      <c r="G12" s="2041">
        <v>1026</v>
      </c>
      <c r="H12" s="2040">
        <v>2361</v>
      </c>
      <c r="I12" s="2041">
        <v>634</v>
      </c>
      <c r="J12" s="2040">
        <v>32531</v>
      </c>
      <c r="K12" s="1834">
        <v>9433</v>
      </c>
    </row>
    <row r="13" spans="1:13">
      <c r="A13" s="135" t="s">
        <v>313</v>
      </c>
      <c r="B13" s="1775">
        <v>60295</v>
      </c>
      <c r="C13" s="1854">
        <v>14608</v>
      </c>
      <c r="D13" s="1775">
        <v>20426</v>
      </c>
      <c r="E13" s="1854">
        <v>3049</v>
      </c>
      <c r="F13" s="1775">
        <v>4157</v>
      </c>
      <c r="G13" s="1854">
        <v>1074</v>
      </c>
      <c r="H13" s="1775">
        <v>1997</v>
      </c>
      <c r="I13" s="1854">
        <v>514</v>
      </c>
      <c r="J13" s="1775">
        <v>33715</v>
      </c>
      <c r="K13" s="1872">
        <v>9971</v>
      </c>
    </row>
    <row r="14" spans="1:13">
      <c r="A14" s="790" t="s">
        <v>312</v>
      </c>
      <c r="B14" s="2040">
        <v>60330</v>
      </c>
      <c r="C14" s="2041">
        <v>14596</v>
      </c>
      <c r="D14" s="2040">
        <v>20429</v>
      </c>
      <c r="E14" s="2041">
        <v>3004</v>
      </c>
      <c r="F14" s="2040">
        <v>4139</v>
      </c>
      <c r="G14" s="2041">
        <v>1034</v>
      </c>
      <c r="H14" s="2040">
        <v>1662</v>
      </c>
      <c r="I14" s="2041">
        <v>437</v>
      </c>
      <c r="J14" s="2040">
        <v>34100</v>
      </c>
      <c r="K14" s="1834">
        <v>10121</v>
      </c>
    </row>
    <row r="15" spans="1:13">
      <c r="A15" s="135" t="s">
        <v>311</v>
      </c>
      <c r="B15" s="1775">
        <v>60090</v>
      </c>
      <c r="C15" s="1854">
        <v>14134</v>
      </c>
      <c r="D15" s="1775">
        <v>20337</v>
      </c>
      <c r="E15" s="1854">
        <v>2866</v>
      </c>
      <c r="F15" s="1775">
        <v>4079</v>
      </c>
      <c r="G15" s="1854">
        <v>1028</v>
      </c>
      <c r="H15" s="1775">
        <v>1471</v>
      </c>
      <c r="I15" s="1854">
        <v>380</v>
      </c>
      <c r="J15" s="1775">
        <v>34203</v>
      </c>
      <c r="K15" s="1872">
        <v>9860</v>
      </c>
    </row>
    <row r="16" spans="1:13">
      <c r="A16" s="790" t="s">
        <v>317</v>
      </c>
      <c r="B16" s="2040">
        <v>57945</v>
      </c>
      <c r="C16" s="2041">
        <v>12153</v>
      </c>
      <c r="D16" s="2040">
        <v>20435</v>
      </c>
      <c r="E16" s="2041">
        <v>2588</v>
      </c>
      <c r="F16" s="2040">
        <v>3974</v>
      </c>
      <c r="G16" s="2041">
        <v>913</v>
      </c>
      <c r="H16" s="2040">
        <v>1333</v>
      </c>
      <c r="I16" s="2041">
        <v>321</v>
      </c>
      <c r="J16" s="2040">
        <v>32203</v>
      </c>
      <c r="K16" s="1834">
        <v>8331</v>
      </c>
    </row>
    <row r="17" spans="1:11">
      <c r="A17" s="135" t="s">
        <v>316</v>
      </c>
      <c r="B17" s="1775">
        <v>53526</v>
      </c>
      <c r="C17" s="1854">
        <v>10574</v>
      </c>
      <c r="D17" s="1775">
        <v>20169</v>
      </c>
      <c r="E17" s="1854">
        <v>2456</v>
      </c>
      <c r="F17" s="1775">
        <v>3773</v>
      </c>
      <c r="G17" s="1854">
        <v>867</v>
      </c>
      <c r="H17" s="1775">
        <v>1140</v>
      </c>
      <c r="I17" s="1854">
        <v>268</v>
      </c>
      <c r="J17" s="1775">
        <v>28444</v>
      </c>
      <c r="K17" s="1872">
        <v>6983</v>
      </c>
    </row>
    <row r="18" spans="1:11">
      <c r="A18" s="790" t="s">
        <v>341</v>
      </c>
      <c r="B18" s="2040">
        <v>50454</v>
      </c>
      <c r="C18" s="2041">
        <v>9425</v>
      </c>
      <c r="D18" s="2040">
        <v>20051</v>
      </c>
      <c r="E18" s="2041">
        <v>2361</v>
      </c>
      <c r="F18" s="2040">
        <v>3573</v>
      </c>
      <c r="G18" s="2041">
        <v>773</v>
      </c>
      <c r="H18" s="2040">
        <v>940</v>
      </c>
      <c r="I18" s="2041">
        <v>207</v>
      </c>
      <c r="J18" s="2040">
        <v>25890</v>
      </c>
      <c r="K18" s="1834">
        <v>6084</v>
      </c>
    </row>
    <row r="19" spans="1:11">
      <c r="A19" s="135" t="s">
        <v>340</v>
      </c>
      <c r="B19" s="1775">
        <v>49990</v>
      </c>
      <c r="C19" s="1854">
        <v>8949</v>
      </c>
      <c r="D19" s="1775">
        <v>20357</v>
      </c>
      <c r="E19" s="1854">
        <v>2389</v>
      </c>
      <c r="F19" s="1775">
        <v>3507</v>
      </c>
      <c r="G19" s="1854">
        <v>721</v>
      </c>
      <c r="H19" s="1775">
        <v>866</v>
      </c>
      <c r="I19" s="1854">
        <v>187</v>
      </c>
      <c r="J19" s="1775">
        <v>25260</v>
      </c>
      <c r="K19" s="1872">
        <v>5652</v>
      </c>
    </row>
    <row r="20" spans="1:11">
      <c r="A20" s="790" t="s">
        <v>339</v>
      </c>
      <c r="B20" s="2040">
        <v>50157</v>
      </c>
      <c r="C20" s="2041">
        <v>7329</v>
      </c>
      <c r="D20" s="2040">
        <v>20644</v>
      </c>
      <c r="E20" s="2041">
        <v>1810</v>
      </c>
      <c r="F20" s="2040">
        <v>3422</v>
      </c>
      <c r="G20" s="2041">
        <v>561</v>
      </c>
      <c r="H20" s="2040">
        <v>858</v>
      </c>
      <c r="I20" s="2041">
        <v>167</v>
      </c>
      <c r="J20" s="2040">
        <v>25233</v>
      </c>
      <c r="K20" s="1834">
        <v>4791</v>
      </c>
    </row>
    <row r="21" spans="1:11" ht="29.5" customHeight="1">
      <c r="A21" s="4347" t="s">
        <v>390</v>
      </c>
      <c r="B21" s="4347"/>
      <c r="C21" s="4347"/>
      <c r="D21" s="4347"/>
      <c r="E21" s="4347"/>
      <c r="F21" s="4347"/>
      <c r="G21" s="4347"/>
      <c r="H21" s="4347"/>
      <c r="I21" s="4347"/>
      <c r="J21" s="4347"/>
      <c r="K21" s="4347"/>
    </row>
    <row r="23" spans="1:11">
      <c r="A23" s="3832" t="s">
        <v>940</v>
      </c>
      <c r="B23" s="3832"/>
      <c r="C23" s="3832"/>
      <c r="D23" s="3832"/>
      <c r="E23" s="3832"/>
      <c r="F23" s="3832"/>
      <c r="G23" s="3832"/>
      <c r="H23" s="3832"/>
      <c r="I23" s="3832"/>
      <c r="J23" s="3832"/>
      <c r="K23" s="3832"/>
    </row>
  </sheetData>
  <mergeCells count="9">
    <mergeCell ref="A23:K23"/>
    <mergeCell ref="A1:K1"/>
    <mergeCell ref="A21:K21"/>
    <mergeCell ref="B3:C3"/>
    <mergeCell ref="D3:E3"/>
    <mergeCell ref="F3:G3"/>
    <mergeCell ref="H3:I3"/>
    <mergeCell ref="J3:K3"/>
    <mergeCell ref="A3:A4"/>
  </mergeCells>
  <pageMargins left="0" right="0" top="0.75" bottom="0.75" header="0.3" footer="0.3"/>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R20"/>
  <sheetViews>
    <sheetView workbookViewId="0">
      <selection activeCell="C5" sqref="C5"/>
    </sheetView>
  </sheetViews>
  <sheetFormatPr defaultColWidth="9" defaultRowHeight="14"/>
  <cols>
    <col min="1" max="1" width="12.5" style="8" customWidth="1"/>
    <col min="2" max="16" width="11.25" style="8" customWidth="1"/>
    <col min="17" max="17" width="9" style="8"/>
    <col min="18" max="18" width="9" style="125"/>
    <col min="19" max="16384" width="9" style="8"/>
  </cols>
  <sheetData>
    <row r="1" spans="1:18" ht="25">
      <c r="A1" s="4348" t="s">
        <v>4525</v>
      </c>
      <c r="B1" s="4348"/>
      <c r="C1" s="4348"/>
      <c r="D1" s="4348"/>
      <c r="E1" s="4348"/>
      <c r="F1" s="4348"/>
      <c r="G1" s="4348"/>
      <c r="H1" s="4348"/>
      <c r="I1" s="4348"/>
      <c r="J1" s="4348"/>
      <c r="K1" s="4348"/>
      <c r="L1" s="4348"/>
      <c r="M1" s="4348"/>
      <c r="N1" s="4348"/>
      <c r="O1" s="4348"/>
      <c r="P1" s="4348"/>
      <c r="Q1" s="1472"/>
    </row>
    <row r="2" spans="1:18">
      <c r="A2" s="739"/>
    </row>
    <row r="3" spans="1:18" ht="27.65" customHeight="1">
      <c r="A3" s="3867" t="s">
        <v>10</v>
      </c>
      <c r="B3" s="3865" t="s">
        <v>374</v>
      </c>
      <c r="C3" s="3975"/>
      <c r="D3" s="3866"/>
      <c r="E3" s="3865" t="s">
        <v>387</v>
      </c>
      <c r="F3" s="3975"/>
      <c r="G3" s="3866"/>
      <c r="H3" s="3865" t="s">
        <v>377</v>
      </c>
      <c r="I3" s="3975"/>
      <c r="J3" s="3866"/>
      <c r="K3" s="3865" t="s">
        <v>378</v>
      </c>
      <c r="L3" s="3975"/>
      <c r="M3" s="3866"/>
      <c r="N3" s="3865" t="s">
        <v>376</v>
      </c>
      <c r="O3" s="3975"/>
      <c r="P3" s="3976"/>
      <c r="R3" s="896"/>
    </row>
    <row r="4" spans="1:18" s="307" customFormat="1" ht="17.5">
      <c r="A4" s="4158"/>
      <c r="B4" s="4161" t="s">
        <v>388</v>
      </c>
      <c r="C4" s="3873" t="s">
        <v>85</v>
      </c>
      <c r="D4" s="3954"/>
      <c r="E4" s="4161" t="s">
        <v>388</v>
      </c>
      <c r="F4" s="3873" t="s">
        <v>85</v>
      </c>
      <c r="G4" s="3954"/>
      <c r="H4" s="4161" t="s">
        <v>388</v>
      </c>
      <c r="I4" s="3873" t="s">
        <v>85</v>
      </c>
      <c r="J4" s="3954"/>
      <c r="K4" s="4161" t="s">
        <v>388</v>
      </c>
      <c r="L4" s="3873" t="s">
        <v>85</v>
      </c>
      <c r="M4" s="3954"/>
      <c r="N4" s="4161" t="s">
        <v>388</v>
      </c>
      <c r="O4" s="3873" t="s">
        <v>85</v>
      </c>
      <c r="P4" s="3874"/>
      <c r="R4" s="495"/>
    </row>
    <row r="5" spans="1:18" s="307" customFormat="1" ht="17.5">
      <c r="A5" s="3963"/>
      <c r="B5" s="4349"/>
      <c r="C5" s="193" t="s">
        <v>140</v>
      </c>
      <c r="D5" s="128" t="s">
        <v>389</v>
      </c>
      <c r="E5" s="4349"/>
      <c r="F5" s="193" t="s">
        <v>140</v>
      </c>
      <c r="G5" s="128" t="s">
        <v>389</v>
      </c>
      <c r="H5" s="4349"/>
      <c r="I5" s="193" t="s">
        <v>140</v>
      </c>
      <c r="J5" s="128" t="s">
        <v>389</v>
      </c>
      <c r="K5" s="4349"/>
      <c r="L5" s="193" t="s">
        <v>140</v>
      </c>
      <c r="M5" s="128" t="s">
        <v>389</v>
      </c>
      <c r="N5" s="4349"/>
      <c r="O5" s="193" t="s">
        <v>140</v>
      </c>
      <c r="P5" s="129" t="s">
        <v>389</v>
      </c>
      <c r="R5" s="495"/>
    </row>
    <row r="6" spans="1:18" s="192" customFormat="1">
      <c r="A6" s="1721" t="s">
        <v>1712</v>
      </c>
      <c r="B6" s="1872">
        <v>49594</v>
      </c>
      <c r="C6" s="1872">
        <v>12063</v>
      </c>
      <c r="D6" s="2031">
        <v>12686</v>
      </c>
      <c r="E6" s="1856">
        <v>18025</v>
      </c>
      <c r="F6" s="1872">
        <v>2708</v>
      </c>
      <c r="G6" s="2031">
        <v>2874</v>
      </c>
      <c r="H6" s="1856">
        <v>3165</v>
      </c>
      <c r="I6" s="1872">
        <v>2708</v>
      </c>
      <c r="J6" s="2031">
        <v>1097</v>
      </c>
      <c r="K6" s="1856">
        <v>3168</v>
      </c>
      <c r="L6" s="1872">
        <v>866</v>
      </c>
      <c r="M6" s="2031">
        <v>905</v>
      </c>
      <c r="N6" s="1856">
        <v>25236</v>
      </c>
      <c r="O6" s="1872">
        <v>7419</v>
      </c>
      <c r="P6" s="1872">
        <v>7810</v>
      </c>
      <c r="R6" s="125"/>
    </row>
    <row r="7" spans="1:18" s="192" customFormat="1">
      <c r="A7" s="1722" t="s">
        <v>1711</v>
      </c>
      <c r="B7" s="1871">
        <v>49977</v>
      </c>
      <c r="C7" s="1871">
        <v>11826</v>
      </c>
      <c r="D7" s="2029">
        <v>12524</v>
      </c>
      <c r="E7" s="1859">
        <v>17490</v>
      </c>
      <c r="F7" s="1871">
        <v>2547</v>
      </c>
      <c r="G7" s="2029">
        <v>2696</v>
      </c>
      <c r="H7" s="1859">
        <v>3372</v>
      </c>
      <c r="I7" s="1871">
        <v>2547</v>
      </c>
      <c r="J7" s="2029">
        <v>1111</v>
      </c>
      <c r="K7" s="1859">
        <v>3049</v>
      </c>
      <c r="L7" s="1871">
        <v>891</v>
      </c>
      <c r="M7" s="2029">
        <v>935</v>
      </c>
      <c r="N7" s="1859">
        <v>26066</v>
      </c>
      <c r="O7" s="1871">
        <v>7307</v>
      </c>
      <c r="P7" s="1871">
        <v>7782</v>
      </c>
      <c r="R7" s="125"/>
    </row>
    <row r="8" spans="1:18" s="16" customFormat="1">
      <c r="A8" s="132" t="s">
        <v>905</v>
      </c>
      <c r="B8" s="1775">
        <v>51063</v>
      </c>
      <c r="C8" s="1872">
        <v>12061</v>
      </c>
      <c r="D8" s="1872">
        <v>12524</v>
      </c>
      <c r="E8" s="1775">
        <v>17710</v>
      </c>
      <c r="F8" s="1872">
        <v>2494</v>
      </c>
      <c r="G8" s="1872">
        <v>2626</v>
      </c>
      <c r="H8" s="1775">
        <v>3406</v>
      </c>
      <c r="I8" s="1872">
        <v>1047</v>
      </c>
      <c r="J8" s="1872">
        <v>1076</v>
      </c>
      <c r="K8" s="1775">
        <v>3128</v>
      </c>
      <c r="L8" s="1872">
        <v>899</v>
      </c>
      <c r="M8" s="1872">
        <v>937</v>
      </c>
      <c r="N8" s="1775">
        <v>26819</v>
      </c>
      <c r="O8" s="1872">
        <v>7621</v>
      </c>
      <c r="P8" s="1872">
        <v>7885</v>
      </c>
      <c r="R8" s="125"/>
    </row>
    <row r="9" spans="1:18" s="16" customFormat="1">
      <c r="A9" s="1718" t="s">
        <v>904</v>
      </c>
      <c r="B9" s="2040">
        <v>51674</v>
      </c>
      <c r="C9" s="1871">
        <v>12036</v>
      </c>
      <c r="D9" s="1871">
        <v>12515</v>
      </c>
      <c r="E9" s="1773">
        <v>17612</v>
      </c>
      <c r="F9" s="1871">
        <v>2465</v>
      </c>
      <c r="G9" s="1871">
        <v>2592</v>
      </c>
      <c r="H9" s="1773">
        <v>3539</v>
      </c>
      <c r="I9" s="1871">
        <v>1026</v>
      </c>
      <c r="J9" s="1871">
        <v>1056</v>
      </c>
      <c r="K9" s="1773">
        <v>3082</v>
      </c>
      <c r="L9" s="1871">
        <v>901</v>
      </c>
      <c r="M9" s="1871">
        <v>935</v>
      </c>
      <c r="N9" s="1773">
        <v>27441</v>
      </c>
      <c r="O9" s="1871">
        <v>7644</v>
      </c>
      <c r="P9" s="1871">
        <v>7932</v>
      </c>
      <c r="R9" s="125"/>
    </row>
    <row r="10" spans="1:18" s="16" customFormat="1">
      <c r="A10" s="132" t="s">
        <v>751</v>
      </c>
      <c r="B10" s="2066">
        <v>53418</v>
      </c>
      <c r="C10" s="1872">
        <v>12329</v>
      </c>
      <c r="D10" s="1872">
        <v>12803</v>
      </c>
      <c r="E10" s="2066">
        <v>18056</v>
      </c>
      <c r="F10" s="1872">
        <v>2524</v>
      </c>
      <c r="G10" s="1872">
        <v>2651</v>
      </c>
      <c r="H10" s="2066">
        <v>3666</v>
      </c>
      <c r="I10" s="1872">
        <v>1049</v>
      </c>
      <c r="J10" s="1872">
        <v>1079</v>
      </c>
      <c r="K10" s="2066">
        <v>2939</v>
      </c>
      <c r="L10" s="1872">
        <v>826</v>
      </c>
      <c r="M10" s="1872">
        <v>851</v>
      </c>
      <c r="N10" s="2066">
        <v>28757</v>
      </c>
      <c r="O10" s="1872">
        <v>7930</v>
      </c>
      <c r="P10" s="1872">
        <v>8222</v>
      </c>
      <c r="R10" s="125"/>
    </row>
    <row r="11" spans="1:18" s="16" customFormat="1">
      <c r="A11" s="1718" t="s">
        <v>750</v>
      </c>
      <c r="B11" s="2040">
        <v>55756</v>
      </c>
      <c r="C11" s="1871">
        <v>12784</v>
      </c>
      <c r="D11" s="1871">
        <v>13304</v>
      </c>
      <c r="E11" s="1773">
        <v>18865</v>
      </c>
      <c r="F11" s="1871">
        <v>2643</v>
      </c>
      <c r="G11" s="1871">
        <v>2796</v>
      </c>
      <c r="H11" s="1773">
        <v>3829</v>
      </c>
      <c r="I11" s="1871">
        <v>1038</v>
      </c>
      <c r="J11" s="1871">
        <v>1066</v>
      </c>
      <c r="K11" s="1773">
        <v>2692</v>
      </c>
      <c r="L11" s="1871">
        <v>724</v>
      </c>
      <c r="M11" s="1871">
        <v>749</v>
      </c>
      <c r="N11" s="1773">
        <v>30370</v>
      </c>
      <c r="O11" s="1871">
        <v>8379</v>
      </c>
      <c r="P11" s="1871">
        <v>8693</v>
      </c>
      <c r="R11" s="125"/>
    </row>
    <row r="12" spans="1:18" s="16" customFormat="1">
      <c r="A12" s="132" t="s">
        <v>315</v>
      </c>
      <c r="B12" s="1774">
        <v>57052</v>
      </c>
      <c r="C12" s="1872">
        <v>13039</v>
      </c>
      <c r="D12" s="1872">
        <v>13579</v>
      </c>
      <c r="E12" s="1774">
        <v>19507</v>
      </c>
      <c r="F12" s="1872">
        <v>2739</v>
      </c>
      <c r="G12" s="1872">
        <v>2895</v>
      </c>
      <c r="H12" s="1774">
        <v>3924</v>
      </c>
      <c r="I12" s="1872">
        <v>1017</v>
      </c>
      <c r="J12" s="1872">
        <v>1045</v>
      </c>
      <c r="K12" s="1774">
        <v>2661</v>
      </c>
      <c r="L12" s="1872">
        <v>719</v>
      </c>
      <c r="M12" s="1872">
        <v>761</v>
      </c>
      <c r="N12" s="1774">
        <v>30960</v>
      </c>
      <c r="O12" s="1872">
        <v>8564</v>
      </c>
      <c r="P12" s="1872">
        <v>8878</v>
      </c>
      <c r="R12" s="125"/>
    </row>
    <row r="13" spans="1:18" s="16" customFormat="1">
      <c r="A13" s="790" t="s">
        <v>314</v>
      </c>
      <c r="B13" s="2040">
        <v>58941</v>
      </c>
      <c r="C13" s="1871">
        <v>13532</v>
      </c>
      <c r="D13" s="1871">
        <v>14072</v>
      </c>
      <c r="E13" s="1773">
        <v>20006</v>
      </c>
      <c r="F13" s="1871">
        <v>2829</v>
      </c>
      <c r="G13" s="1871">
        <v>2979</v>
      </c>
      <c r="H13" s="1773">
        <v>4043</v>
      </c>
      <c r="I13" s="1871">
        <v>1004</v>
      </c>
      <c r="J13" s="1871">
        <v>1026</v>
      </c>
      <c r="K13" s="1773">
        <v>2361</v>
      </c>
      <c r="L13" s="1871">
        <v>619</v>
      </c>
      <c r="M13" s="1871">
        <v>634</v>
      </c>
      <c r="N13" s="1773">
        <v>32531</v>
      </c>
      <c r="O13" s="1871">
        <v>9080</v>
      </c>
      <c r="P13" s="1871">
        <v>9433</v>
      </c>
      <c r="R13" s="125"/>
    </row>
    <row r="14" spans="1:18" s="16" customFormat="1">
      <c r="A14" s="135" t="s">
        <v>313</v>
      </c>
      <c r="B14" s="1775">
        <v>60295</v>
      </c>
      <c r="C14" s="1872">
        <v>14078</v>
      </c>
      <c r="D14" s="1872">
        <v>14608</v>
      </c>
      <c r="E14" s="1775">
        <v>20426</v>
      </c>
      <c r="F14" s="1872">
        <v>2918</v>
      </c>
      <c r="G14" s="1872">
        <v>3049</v>
      </c>
      <c r="H14" s="1775">
        <v>4157</v>
      </c>
      <c r="I14" s="1872">
        <v>1047</v>
      </c>
      <c r="J14" s="1872">
        <v>1074</v>
      </c>
      <c r="K14" s="1775">
        <v>1997</v>
      </c>
      <c r="L14" s="1872">
        <v>499</v>
      </c>
      <c r="M14" s="1872">
        <v>514</v>
      </c>
      <c r="N14" s="1775">
        <v>33715</v>
      </c>
      <c r="O14" s="1872">
        <v>9614</v>
      </c>
      <c r="P14" s="1872">
        <v>9971</v>
      </c>
      <c r="R14" s="125"/>
    </row>
    <row r="15" spans="1:18" s="16" customFormat="1">
      <c r="A15" s="790" t="s">
        <v>312</v>
      </c>
      <c r="B15" s="2040">
        <v>60330</v>
      </c>
      <c r="C15" s="1871">
        <v>14012</v>
      </c>
      <c r="D15" s="1871">
        <v>14596</v>
      </c>
      <c r="E15" s="1773">
        <v>20429</v>
      </c>
      <c r="F15" s="1871">
        <v>2866</v>
      </c>
      <c r="G15" s="1871">
        <v>3004</v>
      </c>
      <c r="H15" s="1773">
        <v>4139</v>
      </c>
      <c r="I15" s="1871">
        <v>1011</v>
      </c>
      <c r="J15" s="1871">
        <v>1034</v>
      </c>
      <c r="K15" s="1773">
        <v>1662</v>
      </c>
      <c r="L15" s="1871">
        <v>426</v>
      </c>
      <c r="M15" s="1871">
        <v>437</v>
      </c>
      <c r="N15" s="1773">
        <v>34100</v>
      </c>
      <c r="O15" s="1871">
        <v>9709</v>
      </c>
      <c r="P15" s="1871">
        <v>10121</v>
      </c>
      <c r="R15" s="125"/>
    </row>
    <row r="16" spans="1:18" s="16" customFormat="1">
      <c r="A16" s="135" t="s">
        <v>311</v>
      </c>
      <c r="B16" s="1775">
        <v>60090</v>
      </c>
      <c r="C16" s="1872">
        <v>13463</v>
      </c>
      <c r="D16" s="1872">
        <v>14134</v>
      </c>
      <c r="E16" s="1775">
        <v>20337</v>
      </c>
      <c r="F16" s="1872">
        <v>2722</v>
      </c>
      <c r="G16" s="1872">
        <v>2866</v>
      </c>
      <c r="H16" s="1775">
        <v>4079</v>
      </c>
      <c r="I16" s="1872">
        <v>1001</v>
      </c>
      <c r="J16" s="1872">
        <v>1028</v>
      </c>
      <c r="K16" s="1775">
        <v>1471</v>
      </c>
      <c r="L16" s="1872">
        <v>366</v>
      </c>
      <c r="M16" s="1872">
        <v>380</v>
      </c>
      <c r="N16" s="1775">
        <v>34203</v>
      </c>
      <c r="O16" s="1872">
        <v>9374</v>
      </c>
      <c r="P16" s="1872">
        <v>9860</v>
      </c>
      <c r="R16" s="125"/>
    </row>
    <row r="17" spans="1:16" ht="17.149999999999999" customHeight="1">
      <c r="A17" s="4350" t="s">
        <v>390</v>
      </c>
      <c r="B17" s="4351"/>
      <c r="C17" s="4351"/>
      <c r="D17" s="4351"/>
      <c r="E17" s="4351"/>
      <c r="F17" s="4351"/>
      <c r="G17" s="4351"/>
      <c r="H17" s="4351"/>
      <c r="I17" s="4351"/>
      <c r="J17" s="4351"/>
      <c r="K17" s="4351"/>
      <c r="L17" s="4351"/>
      <c r="M17" s="4351"/>
      <c r="N17" s="4351"/>
      <c r="O17" s="4351"/>
      <c r="P17" s="4352"/>
    </row>
    <row r="18" spans="1:16">
      <c r="C18" s="4353"/>
      <c r="D18" s="4353"/>
      <c r="E18" s="4353"/>
      <c r="F18" s="4353"/>
      <c r="G18" s="4353"/>
      <c r="H18" s="4353"/>
      <c r="I18" s="4353"/>
      <c r="J18" s="4353"/>
    </row>
    <row r="19" spans="1:16">
      <c r="A19" s="4354" t="s">
        <v>939</v>
      </c>
      <c r="B19" s="4354"/>
      <c r="C19" s="4354"/>
      <c r="D19" s="4354"/>
      <c r="E19" s="4354"/>
      <c r="F19" s="4354"/>
      <c r="G19" s="4354"/>
      <c r="H19" s="4354"/>
      <c r="I19" s="4354"/>
      <c r="J19" s="4354"/>
      <c r="K19" s="4354"/>
      <c r="L19" s="4354"/>
      <c r="M19" s="4354"/>
      <c r="N19" s="4354"/>
      <c r="O19" s="4354"/>
      <c r="P19" s="4354"/>
    </row>
    <row r="20" spans="1:16" ht="31" customHeight="1">
      <c r="A20" s="27"/>
      <c r="B20" s="27"/>
      <c r="C20" s="27"/>
      <c r="D20" s="27"/>
      <c r="E20" s="27"/>
      <c r="F20" s="27"/>
      <c r="G20" s="27"/>
      <c r="H20" s="27"/>
      <c r="I20" s="27"/>
      <c r="J20" s="27"/>
      <c r="K20" s="27"/>
      <c r="L20" s="27"/>
      <c r="M20" s="27"/>
    </row>
  </sheetData>
  <mergeCells count="23">
    <mergeCell ref="A19:P19"/>
    <mergeCell ref="A3:A5"/>
    <mergeCell ref="B3:D3"/>
    <mergeCell ref="E3:G3"/>
    <mergeCell ref="H3:J3"/>
    <mergeCell ref="B4:B5"/>
    <mergeCell ref="C4:D4"/>
    <mergeCell ref="E4:E5"/>
    <mergeCell ref="F4:G4"/>
    <mergeCell ref="H4:H5"/>
    <mergeCell ref="I4:J4"/>
    <mergeCell ref="L4:M4"/>
    <mergeCell ref="O4:P4"/>
    <mergeCell ref="N3:P3"/>
    <mergeCell ref="K3:M3"/>
    <mergeCell ref="K4:K5"/>
    <mergeCell ref="A1:P1"/>
    <mergeCell ref="N4:N5"/>
    <mergeCell ref="A17:P17"/>
    <mergeCell ref="C18:D18"/>
    <mergeCell ref="E18:F18"/>
    <mergeCell ref="G18:H18"/>
    <mergeCell ref="I18:J18"/>
  </mergeCells>
  <pageMargins left="0.7" right="0.7" top="0.75" bottom="0.75" header="0.3" footer="0.3"/>
  <pageSetup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27"/>
  <sheetViews>
    <sheetView workbookViewId="0">
      <selection sqref="A1:K1"/>
    </sheetView>
  </sheetViews>
  <sheetFormatPr defaultColWidth="9" defaultRowHeight="14"/>
  <cols>
    <col min="1" max="1" width="15" style="26" customWidth="1"/>
    <col min="2" max="11" width="12" style="26" customWidth="1"/>
    <col min="12" max="12" width="9" style="26"/>
    <col min="13" max="13" width="9" style="6"/>
    <col min="14" max="16384" width="9" style="26"/>
  </cols>
  <sheetData>
    <row r="1" spans="1:13" ht="25">
      <c r="A1" s="3943" t="s">
        <v>4524</v>
      </c>
      <c r="B1" s="3943"/>
      <c r="C1" s="3943"/>
      <c r="D1" s="3943"/>
      <c r="E1" s="3943"/>
      <c r="F1" s="3943"/>
      <c r="G1" s="3943"/>
      <c r="H1" s="3943"/>
      <c r="I1" s="3943"/>
      <c r="J1" s="3943"/>
      <c r="K1" s="3943"/>
      <c r="L1" s="1474"/>
    </row>
    <row r="2" spans="1:13">
      <c r="A2" s="739"/>
    </row>
    <row r="3" spans="1:13" ht="32.5">
      <c r="A3" s="3867" t="s">
        <v>10</v>
      </c>
      <c r="B3" s="3865" t="s">
        <v>374</v>
      </c>
      <c r="C3" s="3866"/>
      <c r="D3" s="3865" t="s">
        <v>795</v>
      </c>
      <c r="E3" s="3866"/>
      <c r="F3" s="3865" t="s">
        <v>377</v>
      </c>
      <c r="G3" s="3866"/>
      <c r="H3" s="3865" t="s">
        <v>378</v>
      </c>
      <c r="I3" s="3866"/>
      <c r="J3" s="3865" t="s">
        <v>376</v>
      </c>
      <c r="K3" s="3976"/>
      <c r="M3" s="896"/>
    </row>
    <row r="4" spans="1:13" s="130" customFormat="1" ht="42">
      <c r="A4" s="3963"/>
      <c r="B4" s="127" t="s">
        <v>373</v>
      </c>
      <c r="C4" s="128" t="s">
        <v>386</v>
      </c>
      <c r="D4" s="127" t="s">
        <v>373</v>
      </c>
      <c r="E4" s="128" t="s">
        <v>386</v>
      </c>
      <c r="F4" s="127" t="s">
        <v>373</v>
      </c>
      <c r="G4" s="128" t="s">
        <v>386</v>
      </c>
      <c r="H4" s="127" t="s">
        <v>373</v>
      </c>
      <c r="I4" s="128" t="s">
        <v>386</v>
      </c>
      <c r="J4" s="127" t="s">
        <v>373</v>
      </c>
      <c r="K4" s="129" t="s">
        <v>386</v>
      </c>
      <c r="M4" s="1172"/>
    </row>
    <row r="5" spans="1:13" s="130" customFormat="1">
      <c r="A5" s="1721" t="s">
        <v>1712</v>
      </c>
      <c r="B5" s="2055">
        <v>49594</v>
      </c>
      <c r="C5" s="2031">
        <v>12063</v>
      </c>
      <c r="D5" s="2057">
        <v>18025</v>
      </c>
      <c r="E5" s="2031">
        <v>2708</v>
      </c>
      <c r="F5" s="2057">
        <v>3165</v>
      </c>
      <c r="G5" s="2031">
        <v>2708</v>
      </c>
      <c r="H5" s="2057">
        <v>3168</v>
      </c>
      <c r="I5" s="2031">
        <v>866</v>
      </c>
      <c r="J5" s="2057">
        <v>25236</v>
      </c>
      <c r="K5" s="1872">
        <v>7419</v>
      </c>
      <c r="M5" s="6"/>
    </row>
    <row r="6" spans="1:13" s="130" customFormat="1">
      <c r="A6" s="1722" t="s">
        <v>1711</v>
      </c>
      <c r="B6" s="2058">
        <v>49977</v>
      </c>
      <c r="C6" s="2029">
        <v>11826</v>
      </c>
      <c r="D6" s="2060">
        <v>17490</v>
      </c>
      <c r="E6" s="2029">
        <v>2547</v>
      </c>
      <c r="F6" s="2060">
        <v>3372</v>
      </c>
      <c r="G6" s="2029">
        <v>2547</v>
      </c>
      <c r="H6" s="2060">
        <v>3049</v>
      </c>
      <c r="I6" s="2029">
        <v>891</v>
      </c>
      <c r="J6" s="2060">
        <v>26066</v>
      </c>
      <c r="K6" s="1871">
        <v>7307</v>
      </c>
      <c r="M6" s="6"/>
    </row>
    <row r="7" spans="1:13">
      <c r="A7" s="132" t="s">
        <v>905</v>
      </c>
      <c r="B7" s="1597">
        <v>51063</v>
      </c>
      <c r="C7" s="2069">
        <v>12061</v>
      </c>
      <c r="D7" s="1597">
        <v>17710</v>
      </c>
      <c r="E7" s="2069">
        <v>2494</v>
      </c>
      <c r="F7" s="1597">
        <v>3406</v>
      </c>
      <c r="G7" s="2069">
        <v>1047</v>
      </c>
      <c r="H7" s="1597">
        <v>3128</v>
      </c>
      <c r="I7" s="2069">
        <v>899</v>
      </c>
      <c r="J7" s="1597">
        <v>26819</v>
      </c>
      <c r="K7" s="1892">
        <v>7621</v>
      </c>
    </row>
    <row r="8" spans="1:13">
      <c r="A8" s="1718" t="s">
        <v>904</v>
      </c>
      <c r="B8" s="2063">
        <v>51674</v>
      </c>
      <c r="C8" s="2064">
        <v>12036</v>
      </c>
      <c r="D8" s="2063">
        <v>17612</v>
      </c>
      <c r="E8" s="2064">
        <v>2465</v>
      </c>
      <c r="F8" s="2063">
        <v>3539</v>
      </c>
      <c r="G8" s="2064">
        <v>1026</v>
      </c>
      <c r="H8" s="2063">
        <v>3082</v>
      </c>
      <c r="I8" s="2064">
        <v>901</v>
      </c>
      <c r="J8" s="2063">
        <v>27441</v>
      </c>
      <c r="K8" s="2065">
        <v>7644</v>
      </c>
    </row>
    <row r="9" spans="1:13">
      <c r="A9" s="132" t="s">
        <v>751</v>
      </c>
      <c r="B9" s="2070">
        <v>53418</v>
      </c>
      <c r="C9" s="2071">
        <v>12329</v>
      </c>
      <c r="D9" s="2070">
        <v>18056</v>
      </c>
      <c r="E9" s="2071">
        <v>2524</v>
      </c>
      <c r="F9" s="2070">
        <v>3666</v>
      </c>
      <c r="G9" s="2071">
        <v>1049</v>
      </c>
      <c r="H9" s="2070">
        <v>2939</v>
      </c>
      <c r="I9" s="2071">
        <v>826</v>
      </c>
      <c r="J9" s="2070">
        <v>28757</v>
      </c>
      <c r="K9" s="2072">
        <v>7930</v>
      </c>
    </row>
    <row r="10" spans="1:13">
      <c r="A10" s="1718" t="s">
        <v>750</v>
      </c>
      <c r="B10" s="2040">
        <v>55756</v>
      </c>
      <c r="C10" s="2041">
        <v>12784</v>
      </c>
      <c r="D10" s="2040">
        <v>18865</v>
      </c>
      <c r="E10" s="2041">
        <v>2643</v>
      </c>
      <c r="F10" s="2040">
        <v>3829</v>
      </c>
      <c r="G10" s="2041">
        <v>1038</v>
      </c>
      <c r="H10" s="2040">
        <v>2692</v>
      </c>
      <c r="I10" s="2041">
        <v>724</v>
      </c>
      <c r="J10" s="2040">
        <v>30370</v>
      </c>
      <c r="K10" s="1834">
        <v>8379</v>
      </c>
    </row>
    <row r="11" spans="1:13">
      <c r="A11" s="132" t="s">
        <v>315</v>
      </c>
      <c r="B11" s="1774">
        <v>57052</v>
      </c>
      <c r="C11" s="1953">
        <v>13039</v>
      </c>
      <c r="D11" s="1774">
        <v>19507</v>
      </c>
      <c r="E11" s="1953">
        <v>2739</v>
      </c>
      <c r="F11" s="1774">
        <v>3924</v>
      </c>
      <c r="G11" s="1953">
        <v>1017</v>
      </c>
      <c r="H11" s="1774">
        <v>2661</v>
      </c>
      <c r="I11" s="1953">
        <v>719</v>
      </c>
      <c r="J11" s="1774">
        <v>30960</v>
      </c>
      <c r="K11" s="1870">
        <v>8564</v>
      </c>
    </row>
    <row r="12" spans="1:13">
      <c r="A12" s="790" t="s">
        <v>314</v>
      </c>
      <c r="B12" s="2040">
        <v>58941</v>
      </c>
      <c r="C12" s="2041">
        <v>13532</v>
      </c>
      <c r="D12" s="2040">
        <v>20006</v>
      </c>
      <c r="E12" s="2041">
        <v>2829</v>
      </c>
      <c r="F12" s="2040">
        <v>4043</v>
      </c>
      <c r="G12" s="2041">
        <v>1004</v>
      </c>
      <c r="H12" s="2040">
        <v>2361</v>
      </c>
      <c r="I12" s="2041">
        <v>619</v>
      </c>
      <c r="J12" s="2040">
        <v>32531</v>
      </c>
      <c r="K12" s="1834">
        <v>9080</v>
      </c>
    </row>
    <row r="13" spans="1:13">
      <c r="A13" s="135" t="s">
        <v>313</v>
      </c>
      <c r="B13" s="1775">
        <v>60295</v>
      </c>
      <c r="C13" s="1854">
        <v>14078</v>
      </c>
      <c r="D13" s="1775">
        <v>20426</v>
      </c>
      <c r="E13" s="1854">
        <v>2918</v>
      </c>
      <c r="F13" s="1775">
        <v>4157</v>
      </c>
      <c r="G13" s="1854">
        <v>1047</v>
      </c>
      <c r="H13" s="1775">
        <v>1997</v>
      </c>
      <c r="I13" s="1854">
        <v>499</v>
      </c>
      <c r="J13" s="1775">
        <v>33715</v>
      </c>
      <c r="K13" s="1872">
        <v>9614</v>
      </c>
    </row>
    <row r="14" spans="1:13">
      <c r="A14" s="790" t="s">
        <v>312</v>
      </c>
      <c r="B14" s="2040">
        <v>60330</v>
      </c>
      <c r="C14" s="2041">
        <v>14012</v>
      </c>
      <c r="D14" s="2040">
        <v>20429</v>
      </c>
      <c r="E14" s="2041">
        <v>2866</v>
      </c>
      <c r="F14" s="2040">
        <v>4139</v>
      </c>
      <c r="G14" s="2041">
        <v>1011</v>
      </c>
      <c r="H14" s="2040">
        <v>1662</v>
      </c>
      <c r="I14" s="2041">
        <v>426</v>
      </c>
      <c r="J14" s="2040">
        <v>34100</v>
      </c>
      <c r="K14" s="1834">
        <v>9709</v>
      </c>
    </row>
    <row r="15" spans="1:13">
      <c r="A15" s="135" t="s">
        <v>311</v>
      </c>
      <c r="B15" s="1775">
        <v>60090</v>
      </c>
      <c r="C15" s="1854">
        <v>13463</v>
      </c>
      <c r="D15" s="1775">
        <v>20337</v>
      </c>
      <c r="E15" s="1854">
        <v>2722</v>
      </c>
      <c r="F15" s="1775">
        <v>4079</v>
      </c>
      <c r="G15" s="1854">
        <v>1001</v>
      </c>
      <c r="H15" s="1775">
        <v>1471</v>
      </c>
      <c r="I15" s="1854">
        <v>366</v>
      </c>
      <c r="J15" s="1775">
        <v>34203</v>
      </c>
      <c r="K15" s="1872">
        <v>9374</v>
      </c>
    </row>
    <row r="16" spans="1:13">
      <c r="A16" s="790" t="s">
        <v>317</v>
      </c>
      <c r="B16" s="2040">
        <v>57945</v>
      </c>
      <c r="C16" s="2041">
        <v>10392</v>
      </c>
      <c r="D16" s="2040">
        <v>20435</v>
      </c>
      <c r="E16" s="2041">
        <v>2116</v>
      </c>
      <c r="F16" s="2040">
        <v>3974</v>
      </c>
      <c r="G16" s="2041">
        <v>831</v>
      </c>
      <c r="H16" s="2040">
        <v>1333</v>
      </c>
      <c r="I16" s="2041">
        <v>270</v>
      </c>
      <c r="J16" s="2040">
        <v>32203</v>
      </c>
      <c r="K16" s="1834">
        <v>7175</v>
      </c>
    </row>
    <row r="17" spans="1:11">
      <c r="A17" s="135" t="s">
        <v>316</v>
      </c>
      <c r="B17" s="1775">
        <v>53526</v>
      </c>
      <c r="C17" s="1854">
        <v>8943</v>
      </c>
      <c r="D17" s="1775">
        <v>20169</v>
      </c>
      <c r="E17" s="1854">
        <v>1980</v>
      </c>
      <c r="F17" s="1775">
        <v>3773</v>
      </c>
      <c r="G17" s="1854">
        <v>774</v>
      </c>
      <c r="H17" s="1775">
        <v>1140</v>
      </c>
      <c r="I17" s="1854">
        <v>229</v>
      </c>
      <c r="J17" s="1775">
        <v>28444</v>
      </c>
      <c r="K17" s="1872">
        <v>5960</v>
      </c>
    </row>
    <row r="18" spans="1:11">
      <c r="A18" s="790" t="s">
        <v>341</v>
      </c>
      <c r="B18" s="2040">
        <v>50454</v>
      </c>
      <c r="C18" s="2041">
        <v>7816</v>
      </c>
      <c r="D18" s="2040">
        <v>20051</v>
      </c>
      <c r="E18" s="2041">
        <v>1834</v>
      </c>
      <c r="F18" s="2040">
        <v>3573</v>
      </c>
      <c r="G18" s="2041">
        <v>672</v>
      </c>
      <c r="H18" s="2040">
        <v>940</v>
      </c>
      <c r="I18" s="2041">
        <v>188</v>
      </c>
      <c r="J18" s="2040">
        <v>25890</v>
      </c>
      <c r="K18" s="1834">
        <v>5122</v>
      </c>
    </row>
    <row r="19" spans="1:11">
      <c r="A19" s="135" t="s">
        <v>340</v>
      </c>
      <c r="B19" s="1775">
        <v>49990</v>
      </c>
      <c r="C19" s="1854">
        <v>7152</v>
      </c>
      <c r="D19" s="1775">
        <v>20357</v>
      </c>
      <c r="E19" s="1854">
        <v>1758</v>
      </c>
      <c r="F19" s="1775">
        <v>3507</v>
      </c>
      <c r="G19" s="1854">
        <v>608</v>
      </c>
      <c r="H19" s="1775">
        <v>866</v>
      </c>
      <c r="I19" s="1854">
        <v>172</v>
      </c>
      <c r="J19" s="1775">
        <v>25260</v>
      </c>
      <c r="K19" s="1872">
        <v>4614</v>
      </c>
    </row>
    <row r="20" spans="1:11">
      <c r="A20" s="790" t="s">
        <v>339</v>
      </c>
      <c r="B20" s="2040">
        <v>50157</v>
      </c>
      <c r="C20" s="2041">
        <v>6901</v>
      </c>
      <c r="D20" s="2040">
        <v>20644</v>
      </c>
      <c r="E20" s="2041">
        <v>1721</v>
      </c>
      <c r="F20" s="2040">
        <v>3422</v>
      </c>
      <c r="G20" s="2041">
        <v>547</v>
      </c>
      <c r="H20" s="2040">
        <v>858</v>
      </c>
      <c r="I20" s="2041">
        <v>165</v>
      </c>
      <c r="J20" s="2040">
        <v>25233</v>
      </c>
      <c r="K20" s="1834">
        <v>4468</v>
      </c>
    </row>
    <row r="21" spans="1:11">
      <c r="A21" s="135" t="s">
        <v>338</v>
      </c>
      <c r="B21" s="1775">
        <v>50569</v>
      </c>
      <c r="C21" s="1854">
        <v>6772</v>
      </c>
      <c r="D21" s="1775">
        <v>20549</v>
      </c>
      <c r="E21" s="1854">
        <v>1632</v>
      </c>
      <c r="F21" s="1775">
        <v>3288</v>
      </c>
      <c r="G21" s="1854">
        <v>518</v>
      </c>
      <c r="H21" s="1775">
        <v>834</v>
      </c>
      <c r="I21" s="1854">
        <v>157</v>
      </c>
      <c r="J21" s="1775">
        <v>25898</v>
      </c>
      <c r="K21" s="1872">
        <v>4465</v>
      </c>
    </row>
    <row r="22" spans="1:11">
      <c r="A22" s="790" t="s">
        <v>337</v>
      </c>
      <c r="B22" s="2040">
        <v>50317</v>
      </c>
      <c r="C22" s="2041">
        <v>6835</v>
      </c>
      <c r="D22" s="2040">
        <v>19863</v>
      </c>
      <c r="E22" s="2041">
        <v>1579</v>
      </c>
      <c r="F22" s="2040">
        <v>3300</v>
      </c>
      <c r="G22" s="2041">
        <v>519</v>
      </c>
      <c r="H22" s="2040">
        <v>810</v>
      </c>
      <c r="I22" s="2041">
        <v>129</v>
      </c>
      <c r="J22" s="2040">
        <v>26344</v>
      </c>
      <c r="K22" s="1834">
        <v>4608</v>
      </c>
    </row>
    <row r="23" spans="1:11">
      <c r="A23" s="135" t="s">
        <v>336</v>
      </c>
      <c r="B23" s="1775">
        <v>48173</v>
      </c>
      <c r="C23" s="1854">
        <v>6555</v>
      </c>
      <c r="D23" s="1775">
        <v>18706</v>
      </c>
      <c r="E23" s="1854">
        <v>1577</v>
      </c>
      <c r="F23" s="1775">
        <v>3040</v>
      </c>
      <c r="G23" s="1854">
        <v>480</v>
      </c>
      <c r="H23" s="1775">
        <v>834</v>
      </c>
      <c r="I23" s="1854">
        <v>150</v>
      </c>
      <c r="J23" s="1775">
        <v>25593</v>
      </c>
      <c r="K23" s="1872">
        <v>4348</v>
      </c>
    </row>
    <row r="24" spans="1:11">
      <c r="A24" s="790" t="s">
        <v>335</v>
      </c>
      <c r="B24" s="2040">
        <v>45994</v>
      </c>
      <c r="C24" s="2041">
        <v>6248</v>
      </c>
      <c r="D24" s="2040">
        <v>17532</v>
      </c>
      <c r="E24" s="2041">
        <v>1506</v>
      </c>
      <c r="F24" s="2040">
        <v>2913</v>
      </c>
      <c r="G24" s="2041">
        <v>494</v>
      </c>
      <c r="H24" s="2040">
        <v>740</v>
      </c>
      <c r="I24" s="2041">
        <v>115</v>
      </c>
      <c r="J24" s="2040">
        <v>24809</v>
      </c>
      <c r="K24" s="1834">
        <v>4133</v>
      </c>
    </row>
    <row r="25" spans="1:11">
      <c r="A25" s="135" t="s">
        <v>334</v>
      </c>
      <c r="B25" s="1775">
        <v>44579</v>
      </c>
      <c r="C25" s="1854">
        <v>6135</v>
      </c>
      <c r="D25" s="1775">
        <v>17263</v>
      </c>
      <c r="E25" s="1854">
        <v>1479</v>
      </c>
      <c r="F25" s="1775">
        <v>2874</v>
      </c>
      <c r="G25" s="1854">
        <v>511</v>
      </c>
      <c r="H25" s="1775">
        <v>665</v>
      </c>
      <c r="I25" s="1854">
        <v>92</v>
      </c>
      <c r="J25" s="1775">
        <v>23777</v>
      </c>
      <c r="K25" s="1872">
        <v>4053</v>
      </c>
    </row>
    <row r="27" spans="1:11">
      <c r="A27" s="4355" t="s">
        <v>939</v>
      </c>
      <c r="B27" s="4355"/>
      <c r="C27" s="4355"/>
      <c r="D27" s="4355"/>
      <c r="E27" s="4355"/>
      <c r="F27" s="4355"/>
      <c r="G27" s="4355"/>
      <c r="H27" s="4355"/>
      <c r="I27" s="4355"/>
      <c r="J27" s="4355"/>
      <c r="K27" s="4355"/>
    </row>
  </sheetData>
  <mergeCells count="8">
    <mergeCell ref="A27:K27"/>
    <mergeCell ref="A1:K1"/>
    <mergeCell ref="J3:K3"/>
    <mergeCell ref="H3:I3"/>
    <mergeCell ref="F3:G3"/>
    <mergeCell ref="D3:E3"/>
    <mergeCell ref="B3:C3"/>
    <mergeCell ref="A3:A4"/>
  </mergeCells>
  <pageMargins left="0" right="0" top="0.75" bottom="0.75" header="0.3" footer="0.3"/>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180"/>
  <sheetViews>
    <sheetView workbookViewId="0">
      <selection sqref="A1:F1"/>
    </sheetView>
  </sheetViews>
  <sheetFormatPr defaultColWidth="9" defaultRowHeight="14"/>
  <cols>
    <col min="1" max="1" width="38" style="17" customWidth="1"/>
    <col min="2" max="6" width="14" style="17" customWidth="1"/>
    <col min="7" max="7" width="9" style="17"/>
    <col min="8" max="8" width="9" style="14"/>
    <col min="9" max="16384" width="9" style="17"/>
  </cols>
  <sheetData>
    <row r="1" spans="1:8" ht="25">
      <c r="A1" s="4230" t="s">
        <v>4523</v>
      </c>
      <c r="B1" s="4230"/>
      <c r="C1" s="4230"/>
      <c r="D1" s="4230"/>
      <c r="E1" s="4230"/>
      <c r="F1" s="4230"/>
      <c r="G1" s="1471"/>
    </row>
    <row r="2" spans="1:8">
      <c r="A2" s="506"/>
    </row>
    <row r="3" spans="1:8" ht="17.5">
      <c r="A3" s="4219" t="s">
        <v>140</v>
      </c>
      <c r="B3" s="3966" t="s">
        <v>374</v>
      </c>
      <c r="C3" s="3964" t="s">
        <v>375</v>
      </c>
      <c r="D3" s="3994"/>
      <c r="E3" s="3965"/>
      <c r="F3" s="3863" t="s">
        <v>376</v>
      </c>
      <c r="H3" s="495"/>
    </row>
    <row r="4" spans="1:8" ht="42">
      <c r="A4" s="4220"/>
      <c r="B4" s="3999"/>
      <c r="C4" s="127" t="s">
        <v>387</v>
      </c>
      <c r="D4" s="193" t="s">
        <v>377</v>
      </c>
      <c r="E4" s="128" t="s">
        <v>378</v>
      </c>
      <c r="F4" s="4221"/>
      <c r="H4" s="1172"/>
    </row>
    <row r="5" spans="1:8">
      <c r="A5" s="262" t="s">
        <v>379</v>
      </c>
      <c r="B5" s="2073">
        <v>31141</v>
      </c>
      <c r="C5" s="2074">
        <v>10097</v>
      </c>
      <c r="D5" s="2062">
        <v>1889</v>
      </c>
      <c r="E5" s="2075">
        <v>2197</v>
      </c>
      <c r="F5" s="2074">
        <v>16958</v>
      </c>
    </row>
    <row r="6" spans="1:8">
      <c r="A6" s="1173" t="s">
        <v>358</v>
      </c>
      <c r="B6" s="2076">
        <v>17983</v>
      </c>
      <c r="C6" s="2077">
        <v>7004</v>
      </c>
      <c r="D6" s="2078">
        <v>646</v>
      </c>
      <c r="E6" s="2079">
        <v>1270</v>
      </c>
      <c r="F6" s="2077">
        <v>9063</v>
      </c>
    </row>
    <row r="7" spans="1:8">
      <c r="A7" s="1174" t="s">
        <v>83</v>
      </c>
      <c r="B7" s="2073">
        <v>1954</v>
      </c>
      <c r="C7" s="2074">
        <v>1172</v>
      </c>
      <c r="D7" s="2062">
        <v>34</v>
      </c>
      <c r="E7" s="2075">
        <v>49</v>
      </c>
      <c r="F7" s="2074">
        <v>699</v>
      </c>
    </row>
    <row r="8" spans="1:8">
      <c r="A8" s="1174" t="s">
        <v>84</v>
      </c>
      <c r="B8" s="2073">
        <v>7002</v>
      </c>
      <c r="C8" s="2074">
        <v>1689</v>
      </c>
      <c r="D8" s="2062">
        <v>221</v>
      </c>
      <c r="E8" s="2075">
        <v>707</v>
      </c>
      <c r="F8" s="2074">
        <v>4385</v>
      </c>
    </row>
    <row r="9" spans="1:8">
      <c r="A9" s="1174" t="s">
        <v>359</v>
      </c>
      <c r="B9" s="2073">
        <v>142</v>
      </c>
      <c r="C9" s="2074">
        <v>92</v>
      </c>
      <c r="D9" s="2062">
        <v>10</v>
      </c>
      <c r="E9" s="2075">
        <v>3</v>
      </c>
      <c r="F9" s="2074">
        <v>37</v>
      </c>
    </row>
    <row r="10" spans="1:8">
      <c r="A10" s="1174" t="s">
        <v>87</v>
      </c>
      <c r="B10" s="2073">
        <v>2966</v>
      </c>
      <c r="C10" s="2074">
        <v>1350</v>
      </c>
      <c r="D10" s="2062">
        <v>166</v>
      </c>
      <c r="E10" s="2075">
        <v>143</v>
      </c>
      <c r="F10" s="2074">
        <v>1307</v>
      </c>
    </row>
    <row r="11" spans="1:8">
      <c r="A11" s="1174" t="s">
        <v>88</v>
      </c>
      <c r="B11" s="2073">
        <v>913</v>
      </c>
      <c r="C11" s="2074">
        <v>529</v>
      </c>
      <c r="D11" s="2062">
        <v>23</v>
      </c>
      <c r="E11" s="2075">
        <v>25</v>
      </c>
      <c r="F11" s="2074">
        <v>336</v>
      </c>
    </row>
    <row r="12" spans="1:8">
      <c r="A12" s="1174" t="s">
        <v>360</v>
      </c>
      <c r="B12" s="2073">
        <v>38</v>
      </c>
      <c r="C12" s="2074">
        <v>7</v>
      </c>
      <c r="D12" s="2062">
        <v>1</v>
      </c>
      <c r="E12" s="2075">
        <v>5</v>
      </c>
      <c r="F12" s="2074">
        <v>25</v>
      </c>
    </row>
    <row r="13" spans="1:8">
      <c r="A13" s="1174" t="s">
        <v>380</v>
      </c>
      <c r="B13" s="2073">
        <v>4045</v>
      </c>
      <c r="C13" s="2074">
        <v>1663</v>
      </c>
      <c r="D13" s="2062">
        <v>140</v>
      </c>
      <c r="E13" s="2075">
        <v>315</v>
      </c>
      <c r="F13" s="2074">
        <v>1927</v>
      </c>
    </row>
    <row r="14" spans="1:8">
      <c r="A14" s="1174" t="s">
        <v>361</v>
      </c>
      <c r="B14" s="2073">
        <v>264</v>
      </c>
      <c r="C14" s="2074">
        <v>158</v>
      </c>
      <c r="D14" s="2062">
        <v>18</v>
      </c>
      <c r="E14" s="2075">
        <v>7</v>
      </c>
      <c r="F14" s="2074">
        <v>81</v>
      </c>
    </row>
    <row r="15" spans="1:8">
      <c r="A15" s="1174" t="s">
        <v>362</v>
      </c>
      <c r="B15" s="2073">
        <v>72</v>
      </c>
      <c r="C15" s="2074">
        <v>27</v>
      </c>
      <c r="D15" s="2062">
        <v>5</v>
      </c>
      <c r="E15" s="2075">
        <v>1</v>
      </c>
      <c r="F15" s="2074">
        <v>39</v>
      </c>
    </row>
    <row r="16" spans="1:8">
      <c r="A16" s="1174" t="s">
        <v>363</v>
      </c>
      <c r="B16" s="2073">
        <v>587</v>
      </c>
      <c r="C16" s="2074">
        <v>317</v>
      </c>
      <c r="D16" s="2062">
        <v>28</v>
      </c>
      <c r="E16" s="2075">
        <v>15</v>
      </c>
      <c r="F16" s="2074">
        <v>227</v>
      </c>
    </row>
    <row r="17" spans="1:6">
      <c r="A17" s="1173" t="s">
        <v>381</v>
      </c>
      <c r="B17" s="2076">
        <v>13158</v>
      </c>
      <c r="C17" s="2077">
        <v>3093</v>
      </c>
      <c r="D17" s="2078">
        <v>1243</v>
      </c>
      <c r="E17" s="2079">
        <v>927</v>
      </c>
      <c r="F17" s="2077">
        <v>7895</v>
      </c>
    </row>
    <row r="18" spans="1:6">
      <c r="A18" s="1174" t="s">
        <v>382</v>
      </c>
      <c r="B18" s="2073">
        <v>110</v>
      </c>
      <c r="C18" s="2074">
        <v>53</v>
      </c>
      <c r="D18" s="2062">
        <v>7</v>
      </c>
      <c r="E18" s="2075">
        <v>14</v>
      </c>
      <c r="F18" s="2074">
        <v>36</v>
      </c>
    </row>
    <row r="19" spans="1:6">
      <c r="A19" s="1174" t="s">
        <v>383</v>
      </c>
      <c r="B19" s="2073">
        <v>12063</v>
      </c>
      <c r="C19" s="2074">
        <v>2708</v>
      </c>
      <c r="D19" s="2062">
        <v>1070</v>
      </c>
      <c r="E19" s="2075">
        <v>866</v>
      </c>
      <c r="F19" s="2074">
        <v>7419</v>
      </c>
    </row>
    <row r="20" spans="1:6">
      <c r="A20" s="1174" t="s">
        <v>366</v>
      </c>
      <c r="B20" s="2073">
        <v>337</v>
      </c>
      <c r="C20" s="2074">
        <v>57</v>
      </c>
      <c r="D20" s="2062">
        <v>112</v>
      </c>
      <c r="E20" s="2075">
        <v>8</v>
      </c>
      <c r="F20" s="2074">
        <v>160</v>
      </c>
    </row>
    <row r="21" spans="1:6">
      <c r="A21" s="1174" t="s">
        <v>367</v>
      </c>
      <c r="B21" s="2073">
        <v>156</v>
      </c>
      <c r="C21" s="2074">
        <v>41</v>
      </c>
      <c r="D21" s="2062">
        <v>20</v>
      </c>
      <c r="E21" s="2075">
        <v>7</v>
      </c>
      <c r="F21" s="2074">
        <v>88</v>
      </c>
    </row>
    <row r="22" spans="1:6">
      <c r="A22" s="1174" t="s">
        <v>368</v>
      </c>
      <c r="B22" s="2073">
        <v>96</v>
      </c>
      <c r="C22" s="2074">
        <v>37</v>
      </c>
      <c r="D22" s="2062">
        <v>15</v>
      </c>
      <c r="E22" s="2075">
        <v>4</v>
      </c>
      <c r="F22" s="2074">
        <v>40</v>
      </c>
    </row>
    <row r="23" spans="1:6">
      <c r="A23" s="1174" t="s">
        <v>90</v>
      </c>
      <c r="B23" s="2073">
        <v>327</v>
      </c>
      <c r="C23" s="2074">
        <v>161</v>
      </c>
      <c r="D23" s="2062">
        <v>19</v>
      </c>
      <c r="E23" s="2075">
        <v>25</v>
      </c>
      <c r="F23" s="2074">
        <v>122</v>
      </c>
    </row>
    <row r="24" spans="1:6">
      <c r="A24" s="1174" t="s">
        <v>369</v>
      </c>
      <c r="B24" s="2073">
        <v>69</v>
      </c>
      <c r="C24" s="2074">
        <v>36</v>
      </c>
      <c r="D24" s="2080" t="s">
        <v>3</v>
      </c>
      <c r="E24" s="2075">
        <v>3</v>
      </c>
      <c r="F24" s="2074">
        <v>30</v>
      </c>
    </row>
    <row r="25" spans="1:6">
      <c r="A25" s="357" t="s">
        <v>86</v>
      </c>
      <c r="B25" s="2076">
        <v>896</v>
      </c>
      <c r="C25" s="2077">
        <v>338</v>
      </c>
      <c r="D25" s="2078">
        <v>57</v>
      </c>
      <c r="E25" s="2079">
        <v>35</v>
      </c>
      <c r="F25" s="2077">
        <v>466</v>
      </c>
    </row>
    <row r="26" spans="1:6">
      <c r="A26" s="262" t="s">
        <v>82</v>
      </c>
      <c r="B26" s="2073">
        <v>8660</v>
      </c>
      <c r="C26" s="2074">
        <v>4267</v>
      </c>
      <c r="D26" s="2062">
        <v>685</v>
      </c>
      <c r="E26" s="2075">
        <v>361</v>
      </c>
      <c r="F26" s="2074">
        <v>3347</v>
      </c>
    </row>
    <row r="27" spans="1:6">
      <c r="A27" s="357" t="s">
        <v>384</v>
      </c>
      <c r="B27" s="2076">
        <v>747</v>
      </c>
      <c r="C27" s="2077">
        <v>283</v>
      </c>
      <c r="D27" s="2078">
        <v>51</v>
      </c>
      <c r="E27" s="2079">
        <v>56</v>
      </c>
      <c r="F27" s="2077">
        <v>357</v>
      </c>
    </row>
    <row r="28" spans="1:6">
      <c r="A28" s="262" t="s">
        <v>385</v>
      </c>
      <c r="B28" s="2073">
        <v>196</v>
      </c>
      <c r="C28" s="2074">
        <v>75</v>
      </c>
      <c r="D28" s="2062">
        <v>30</v>
      </c>
      <c r="E28" s="2075">
        <v>15</v>
      </c>
      <c r="F28" s="2074">
        <v>76</v>
      </c>
    </row>
    <row r="29" spans="1:6">
      <c r="A29" s="357" t="s">
        <v>372</v>
      </c>
      <c r="B29" s="2076">
        <v>7545</v>
      </c>
      <c r="C29" s="2077">
        <v>2861</v>
      </c>
      <c r="D29" s="2078">
        <v>443</v>
      </c>
      <c r="E29" s="2079">
        <v>495</v>
      </c>
      <c r="F29" s="2077">
        <v>3746</v>
      </c>
    </row>
    <row r="30" spans="1:6">
      <c r="A30" s="262" t="s">
        <v>310</v>
      </c>
      <c r="B30" s="2073">
        <v>409</v>
      </c>
      <c r="C30" s="2074">
        <v>104</v>
      </c>
      <c r="D30" s="2062">
        <v>10</v>
      </c>
      <c r="E30" s="2075">
        <v>9</v>
      </c>
      <c r="F30" s="2074">
        <v>286</v>
      </c>
    </row>
    <row r="31" spans="1:6">
      <c r="A31" s="68" t="s">
        <v>45</v>
      </c>
      <c r="B31" s="2081">
        <v>49594</v>
      </c>
      <c r="C31" s="2082">
        <v>18025</v>
      </c>
      <c r="D31" s="2083">
        <v>3165</v>
      </c>
      <c r="E31" s="2081">
        <v>3168</v>
      </c>
      <c r="F31" s="2082">
        <v>25236</v>
      </c>
    </row>
    <row r="32" spans="1:6" ht="30" customHeight="1">
      <c r="A32" s="4367" t="s">
        <v>1989</v>
      </c>
      <c r="B32" s="4368"/>
      <c r="C32" s="4368"/>
      <c r="D32" s="4368"/>
      <c r="E32" s="4368"/>
      <c r="F32" s="4369"/>
    </row>
    <row r="34" spans="1:8">
      <c r="A34" s="3851" t="s">
        <v>940</v>
      </c>
      <c r="B34" s="3851"/>
      <c r="C34" s="3851"/>
      <c r="D34" s="3851"/>
      <c r="E34" s="3851"/>
      <c r="F34" s="3851"/>
    </row>
    <row r="37" spans="1:8">
      <c r="A37" s="4195" t="s">
        <v>1724</v>
      </c>
      <c r="B37" s="4195"/>
      <c r="C37" s="4195"/>
      <c r="D37" s="4195"/>
      <c r="E37" s="4195"/>
      <c r="F37" s="4195"/>
    </row>
    <row r="38" spans="1:8">
      <c r="A38" s="506"/>
    </row>
    <row r="39" spans="1:8" ht="17.5">
      <c r="A39" s="4219" t="s">
        <v>140</v>
      </c>
      <c r="B39" s="3966" t="s">
        <v>374</v>
      </c>
      <c r="C39" s="3964" t="s">
        <v>375</v>
      </c>
      <c r="D39" s="3994"/>
      <c r="E39" s="3965"/>
      <c r="F39" s="3863" t="s">
        <v>376</v>
      </c>
      <c r="H39" s="495"/>
    </row>
    <row r="40" spans="1:8" ht="42">
      <c r="A40" s="4220"/>
      <c r="B40" s="3999"/>
      <c r="C40" s="127" t="s">
        <v>387</v>
      </c>
      <c r="D40" s="193" t="s">
        <v>377</v>
      </c>
      <c r="E40" s="128" t="s">
        <v>378</v>
      </c>
      <c r="F40" s="4221"/>
      <c r="H40" s="1172"/>
    </row>
    <row r="41" spans="1:8" ht="13">
      <c r="A41" s="262" t="s">
        <v>379</v>
      </c>
      <c r="B41" s="1178">
        <v>31565</v>
      </c>
      <c r="C41" s="1179">
        <v>9906</v>
      </c>
      <c r="D41" s="710">
        <v>1991</v>
      </c>
      <c r="E41" s="1180">
        <v>2151</v>
      </c>
      <c r="F41" s="1179">
        <v>17517</v>
      </c>
      <c r="H41" s="17"/>
    </row>
    <row r="42" spans="1:8" ht="13">
      <c r="A42" s="1173" t="s">
        <v>358</v>
      </c>
      <c r="B42" s="1181">
        <v>18545</v>
      </c>
      <c r="C42" s="1084">
        <v>6962</v>
      </c>
      <c r="D42" s="711">
        <v>720</v>
      </c>
      <c r="E42" s="1085">
        <v>1204</v>
      </c>
      <c r="F42" s="1084">
        <v>9659</v>
      </c>
      <c r="H42" s="17"/>
    </row>
    <row r="43" spans="1:8" ht="13">
      <c r="A43" s="1174" t="s">
        <v>83</v>
      </c>
      <c r="B43" s="1178">
        <v>2061</v>
      </c>
      <c r="C43" s="1179">
        <v>1211</v>
      </c>
      <c r="D43" s="710">
        <v>46</v>
      </c>
      <c r="E43" s="1180">
        <v>34</v>
      </c>
      <c r="F43" s="1179">
        <v>770</v>
      </c>
      <c r="H43" s="17"/>
    </row>
    <row r="44" spans="1:8" ht="13">
      <c r="A44" s="1174" t="s">
        <v>84</v>
      </c>
      <c r="B44" s="1178">
        <v>7149</v>
      </c>
      <c r="C44" s="1179">
        <v>1634</v>
      </c>
      <c r="D44" s="710">
        <v>242</v>
      </c>
      <c r="E44" s="1180">
        <v>695</v>
      </c>
      <c r="F44" s="1179">
        <v>4578</v>
      </c>
      <c r="H44" s="17"/>
    </row>
    <row r="45" spans="1:8" ht="13">
      <c r="A45" s="1174" t="s">
        <v>359</v>
      </c>
      <c r="B45" s="1178">
        <v>138</v>
      </c>
      <c r="C45" s="1179">
        <v>87</v>
      </c>
      <c r="D45" s="710">
        <v>12</v>
      </c>
      <c r="E45" s="1180">
        <v>5</v>
      </c>
      <c r="F45" s="1179">
        <v>34</v>
      </c>
      <c r="H45" s="17"/>
    </row>
    <row r="46" spans="1:8" ht="13">
      <c r="A46" s="1174" t="s">
        <v>87</v>
      </c>
      <c r="B46" s="1178">
        <v>3267</v>
      </c>
      <c r="C46" s="1179">
        <v>1427</v>
      </c>
      <c r="D46" s="710">
        <v>187</v>
      </c>
      <c r="E46" s="1180">
        <v>131</v>
      </c>
      <c r="F46" s="1179">
        <v>1522</v>
      </c>
      <c r="H46" s="17"/>
    </row>
    <row r="47" spans="1:8" ht="13">
      <c r="A47" s="1174" t="s">
        <v>88</v>
      </c>
      <c r="B47" s="1178">
        <v>1039</v>
      </c>
      <c r="C47" s="1179">
        <v>555</v>
      </c>
      <c r="D47" s="710">
        <v>32</v>
      </c>
      <c r="E47" s="1180">
        <v>21</v>
      </c>
      <c r="F47" s="1179">
        <v>431</v>
      </c>
      <c r="H47" s="17"/>
    </row>
    <row r="48" spans="1:8" ht="13">
      <c r="A48" s="1174" t="s">
        <v>360</v>
      </c>
      <c r="B48" s="1178">
        <v>54</v>
      </c>
      <c r="C48" s="1179">
        <v>9</v>
      </c>
      <c r="D48" s="829" t="s">
        <v>3</v>
      </c>
      <c r="E48" s="1180">
        <v>6</v>
      </c>
      <c r="F48" s="1179">
        <v>39</v>
      </c>
      <c r="H48" s="17"/>
    </row>
    <row r="49" spans="1:8" ht="13">
      <c r="A49" s="1174" t="s">
        <v>380</v>
      </c>
      <c r="B49" s="1178">
        <v>3880</v>
      </c>
      <c r="C49" s="1179">
        <v>1531</v>
      </c>
      <c r="D49" s="710">
        <v>142</v>
      </c>
      <c r="E49" s="1180">
        <v>285</v>
      </c>
      <c r="F49" s="1179">
        <v>1922</v>
      </c>
      <c r="H49" s="17"/>
    </row>
    <row r="50" spans="1:8" ht="13">
      <c r="A50" s="1174" t="s">
        <v>361</v>
      </c>
      <c r="B50" s="1178">
        <v>275</v>
      </c>
      <c r="C50" s="1179">
        <v>158</v>
      </c>
      <c r="D50" s="710">
        <v>17</v>
      </c>
      <c r="E50" s="1180">
        <v>8</v>
      </c>
      <c r="F50" s="1179">
        <v>92</v>
      </c>
      <c r="H50" s="17"/>
    </row>
    <row r="51" spans="1:8" ht="13">
      <c r="A51" s="1174" t="s">
        <v>362</v>
      </c>
      <c r="B51" s="1178">
        <v>89</v>
      </c>
      <c r="C51" s="1179">
        <v>32</v>
      </c>
      <c r="D51" s="710">
        <v>6</v>
      </c>
      <c r="E51" s="957" t="s">
        <v>3</v>
      </c>
      <c r="F51" s="1179">
        <v>51</v>
      </c>
      <c r="H51" s="17"/>
    </row>
    <row r="52" spans="1:8" ht="13">
      <c r="A52" s="1174" t="s">
        <v>363</v>
      </c>
      <c r="B52" s="1178">
        <v>593</v>
      </c>
      <c r="C52" s="1179">
        <v>318</v>
      </c>
      <c r="D52" s="710">
        <v>36</v>
      </c>
      <c r="E52" s="1180">
        <v>19</v>
      </c>
      <c r="F52" s="1179">
        <v>220</v>
      </c>
      <c r="H52" s="17"/>
    </row>
    <row r="53" spans="1:8" ht="13">
      <c r="A53" s="1173" t="s">
        <v>381</v>
      </c>
      <c r="B53" s="1181">
        <v>13020</v>
      </c>
      <c r="C53" s="1084">
        <v>2944</v>
      </c>
      <c r="D53" s="711">
        <v>1271</v>
      </c>
      <c r="E53" s="1085">
        <v>947</v>
      </c>
      <c r="F53" s="1084">
        <v>7858</v>
      </c>
      <c r="H53" s="17"/>
    </row>
    <row r="54" spans="1:8" ht="13">
      <c r="A54" s="1174" t="s">
        <v>382</v>
      </c>
      <c r="B54" s="1178">
        <v>106</v>
      </c>
      <c r="C54" s="1179">
        <v>51</v>
      </c>
      <c r="D54" s="710">
        <v>7</v>
      </c>
      <c r="E54" s="1180">
        <v>8</v>
      </c>
      <c r="F54" s="1179">
        <v>40</v>
      </c>
      <c r="H54" s="17"/>
    </row>
    <row r="55" spans="1:8" ht="13">
      <c r="A55" s="1174" t="s">
        <v>383</v>
      </c>
      <c r="B55" s="1178">
        <v>11826</v>
      </c>
      <c r="C55" s="1179">
        <v>2547</v>
      </c>
      <c r="D55" s="710">
        <v>1081</v>
      </c>
      <c r="E55" s="1180">
        <v>891</v>
      </c>
      <c r="F55" s="1179">
        <v>7307</v>
      </c>
      <c r="H55" s="17"/>
    </row>
    <row r="56" spans="1:8" ht="13">
      <c r="A56" s="1174" t="s">
        <v>366</v>
      </c>
      <c r="B56" s="1178">
        <v>366</v>
      </c>
      <c r="C56" s="1179">
        <v>57</v>
      </c>
      <c r="D56" s="710">
        <v>115</v>
      </c>
      <c r="E56" s="1180">
        <v>4</v>
      </c>
      <c r="F56" s="1179">
        <v>190</v>
      </c>
      <c r="H56" s="17"/>
    </row>
    <row r="57" spans="1:8" ht="13">
      <c r="A57" s="1174" t="s">
        <v>367</v>
      </c>
      <c r="B57" s="1178">
        <v>160</v>
      </c>
      <c r="C57" s="1179">
        <v>36</v>
      </c>
      <c r="D57" s="710">
        <v>24</v>
      </c>
      <c r="E57" s="1180">
        <v>3</v>
      </c>
      <c r="F57" s="1179">
        <v>97</v>
      </c>
      <c r="H57" s="17"/>
    </row>
    <row r="58" spans="1:8" ht="13">
      <c r="A58" s="1174" t="s">
        <v>368</v>
      </c>
      <c r="B58" s="1178">
        <v>102</v>
      </c>
      <c r="C58" s="1179">
        <v>33</v>
      </c>
      <c r="D58" s="710">
        <v>19</v>
      </c>
      <c r="E58" s="1180">
        <v>4</v>
      </c>
      <c r="F58" s="1179">
        <v>46</v>
      </c>
      <c r="H58" s="17"/>
    </row>
    <row r="59" spans="1:8" ht="13">
      <c r="A59" s="1174" t="s">
        <v>90</v>
      </c>
      <c r="B59" s="1178">
        <v>385</v>
      </c>
      <c r="C59" s="1179">
        <v>188</v>
      </c>
      <c r="D59" s="710">
        <v>24</v>
      </c>
      <c r="E59" s="1180">
        <v>36</v>
      </c>
      <c r="F59" s="1179">
        <v>137</v>
      </c>
      <c r="H59" s="17"/>
    </row>
    <row r="60" spans="1:8" ht="13">
      <c r="A60" s="1174" t="s">
        <v>369</v>
      </c>
      <c r="B60" s="1178">
        <v>75</v>
      </c>
      <c r="C60" s="1179">
        <v>32</v>
      </c>
      <c r="D60" s="710">
        <v>1</v>
      </c>
      <c r="E60" s="1180">
        <v>1</v>
      </c>
      <c r="F60" s="1179">
        <v>41</v>
      </c>
      <c r="H60" s="17"/>
    </row>
    <row r="61" spans="1:8" ht="13">
      <c r="A61" s="357" t="s">
        <v>86</v>
      </c>
      <c r="B61" s="1181">
        <v>971</v>
      </c>
      <c r="C61" s="1084">
        <v>317</v>
      </c>
      <c r="D61" s="711">
        <v>64</v>
      </c>
      <c r="E61" s="1085">
        <v>35</v>
      </c>
      <c r="F61" s="1084">
        <v>555</v>
      </c>
      <c r="H61" s="17"/>
    </row>
    <row r="62" spans="1:8" ht="13">
      <c r="A62" s="262" t="s">
        <v>82</v>
      </c>
      <c r="B62" s="1178">
        <v>8541</v>
      </c>
      <c r="C62" s="1179">
        <v>4175</v>
      </c>
      <c r="D62" s="710">
        <v>755</v>
      </c>
      <c r="E62" s="1180">
        <v>319</v>
      </c>
      <c r="F62" s="1179">
        <v>3292</v>
      </c>
      <c r="H62" s="17"/>
    </row>
    <row r="63" spans="1:8" ht="13">
      <c r="A63" s="357" t="s">
        <v>384</v>
      </c>
      <c r="B63" s="1181">
        <v>762</v>
      </c>
      <c r="C63" s="1084">
        <v>276</v>
      </c>
      <c r="D63" s="711">
        <v>51</v>
      </c>
      <c r="E63" s="1085">
        <v>61</v>
      </c>
      <c r="F63" s="1084">
        <v>374</v>
      </c>
      <c r="H63" s="17"/>
    </row>
    <row r="64" spans="1:8" ht="13">
      <c r="A64" s="262" t="s">
        <v>385</v>
      </c>
      <c r="B64" s="1178">
        <v>205</v>
      </c>
      <c r="C64" s="1179">
        <v>67</v>
      </c>
      <c r="D64" s="710">
        <v>37</v>
      </c>
      <c r="E64" s="1180">
        <v>14</v>
      </c>
      <c r="F64" s="1179">
        <v>87</v>
      </c>
      <c r="H64" s="17"/>
    </row>
    <row r="65" spans="1:8" ht="13">
      <c r="A65" s="357" t="s">
        <v>372</v>
      </c>
      <c r="B65" s="1181">
        <v>7224</v>
      </c>
      <c r="C65" s="1084">
        <v>2659</v>
      </c>
      <c r="D65" s="711">
        <v>458</v>
      </c>
      <c r="E65" s="1085">
        <v>466</v>
      </c>
      <c r="F65" s="1084">
        <v>3641</v>
      </c>
      <c r="H65" s="17"/>
    </row>
    <row r="66" spans="1:8" ht="13">
      <c r="A66" s="262" t="s">
        <v>310</v>
      </c>
      <c r="B66" s="1178">
        <v>709</v>
      </c>
      <c r="C66" s="1179">
        <v>90</v>
      </c>
      <c r="D66" s="710">
        <v>16</v>
      </c>
      <c r="E66" s="1180">
        <v>3</v>
      </c>
      <c r="F66" s="1179">
        <v>600</v>
      </c>
      <c r="H66" s="17"/>
    </row>
    <row r="67" spans="1:8">
      <c r="A67" s="68" t="s">
        <v>45</v>
      </c>
      <c r="B67" s="1175">
        <v>49977</v>
      </c>
      <c r="C67" s="1176">
        <v>17490</v>
      </c>
      <c r="D67" s="1177">
        <v>3372</v>
      </c>
      <c r="E67" s="1175">
        <v>3049</v>
      </c>
      <c r="F67" s="1176">
        <v>26066</v>
      </c>
    </row>
    <row r="68" spans="1:8" ht="28.5" customHeight="1">
      <c r="A68" s="4356" t="s">
        <v>697</v>
      </c>
      <c r="B68" s="4357"/>
      <c r="C68" s="4357"/>
      <c r="D68" s="4357"/>
      <c r="E68" s="4357"/>
      <c r="F68" s="4358"/>
    </row>
    <row r="70" spans="1:8">
      <c r="A70" s="3851" t="s">
        <v>940</v>
      </c>
      <c r="B70" s="3851"/>
      <c r="C70" s="3851"/>
      <c r="D70" s="3851"/>
      <c r="E70" s="3851"/>
      <c r="F70" s="3851"/>
    </row>
    <row r="73" spans="1:8">
      <c r="A73" s="4195" t="s">
        <v>1218</v>
      </c>
      <c r="B73" s="4195"/>
      <c r="C73" s="4195"/>
      <c r="D73" s="4195"/>
      <c r="E73" s="4195"/>
      <c r="F73" s="4195"/>
    </row>
    <row r="74" spans="1:8">
      <c r="A74" s="506"/>
    </row>
    <row r="75" spans="1:8" ht="17.5">
      <c r="A75" s="4219" t="s">
        <v>140</v>
      </c>
      <c r="B75" s="3966" t="s">
        <v>374</v>
      </c>
      <c r="C75" s="3964" t="s">
        <v>375</v>
      </c>
      <c r="D75" s="3994"/>
      <c r="E75" s="3965"/>
      <c r="F75" s="3863" t="s">
        <v>376</v>
      </c>
      <c r="H75" s="495"/>
    </row>
    <row r="76" spans="1:8" s="239" customFormat="1" ht="42">
      <c r="A76" s="4220"/>
      <c r="B76" s="3999"/>
      <c r="C76" s="127" t="s">
        <v>387</v>
      </c>
      <c r="D76" s="193" t="s">
        <v>377</v>
      </c>
      <c r="E76" s="128" t="s">
        <v>378</v>
      </c>
      <c r="F76" s="4221"/>
      <c r="H76" s="1172"/>
    </row>
    <row r="77" spans="1:8">
      <c r="A77" s="72" t="s">
        <v>379</v>
      </c>
      <c r="B77" s="1182">
        <v>32701</v>
      </c>
      <c r="C77" s="117">
        <v>10105</v>
      </c>
      <c r="D77" s="66">
        <v>1993</v>
      </c>
      <c r="E77" s="113">
        <v>2180</v>
      </c>
      <c r="F77" s="117">
        <v>18423</v>
      </c>
    </row>
    <row r="78" spans="1:8">
      <c r="A78" s="1183" t="s">
        <v>358</v>
      </c>
      <c r="B78" s="1184">
        <v>19417</v>
      </c>
      <c r="C78" s="684">
        <v>7222</v>
      </c>
      <c r="D78" s="709">
        <v>763</v>
      </c>
      <c r="E78" s="1109">
        <v>1222</v>
      </c>
      <c r="F78" s="684">
        <v>10210</v>
      </c>
    </row>
    <row r="79" spans="1:8">
      <c r="A79" s="119" t="s">
        <v>83</v>
      </c>
      <c r="B79" s="1182">
        <v>2205</v>
      </c>
      <c r="C79" s="117">
        <v>1266</v>
      </c>
      <c r="D79" s="66">
        <v>55</v>
      </c>
      <c r="E79" s="113">
        <v>30</v>
      </c>
      <c r="F79" s="117">
        <v>854</v>
      </c>
    </row>
    <row r="80" spans="1:8">
      <c r="A80" s="119" t="s">
        <v>84</v>
      </c>
      <c r="B80" s="1182">
        <v>7493</v>
      </c>
      <c r="C80" s="117">
        <v>1743</v>
      </c>
      <c r="D80" s="66">
        <v>260</v>
      </c>
      <c r="E80" s="113">
        <v>708</v>
      </c>
      <c r="F80" s="117">
        <v>4782</v>
      </c>
    </row>
    <row r="81" spans="1:6">
      <c r="A81" s="119" t="s">
        <v>359</v>
      </c>
      <c r="B81" s="1182">
        <v>149</v>
      </c>
      <c r="C81" s="117">
        <v>80</v>
      </c>
      <c r="D81" s="66">
        <v>13</v>
      </c>
      <c r="E81" s="113">
        <v>6</v>
      </c>
      <c r="F81" s="117">
        <v>50</v>
      </c>
    </row>
    <row r="82" spans="1:6">
      <c r="A82" s="119" t="s">
        <v>87</v>
      </c>
      <c r="B82" s="1182">
        <v>3448</v>
      </c>
      <c r="C82" s="117">
        <v>1506</v>
      </c>
      <c r="D82" s="66">
        <v>189</v>
      </c>
      <c r="E82" s="113">
        <v>142</v>
      </c>
      <c r="F82" s="117">
        <v>1611</v>
      </c>
    </row>
    <row r="83" spans="1:6">
      <c r="A83" s="119" t="s">
        <v>88</v>
      </c>
      <c r="B83" s="1182">
        <v>1098</v>
      </c>
      <c r="C83" s="117">
        <v>577</v>
      </c>
      <c r="D83" s="66">
        <v>31</v>
      </c>
      <c r="E83" s="113">
        <v>25</v>
      </c>
      <c r="F83" s="117">
        <v>465</v>
      </c>
    </row>
    <row r="84" spans="1:6">
      <c r="A84" s="119" t="s">
        <v>360</v>
      </c>
      <c r="B84" s="1182">
        <v>46</v>
      </c>
      <c r="C84" s="117">
        <v>14</v>
      </c>
      <c r="D84" s="66">
        <v>2</v>
      </c>
      <c r="E84" s="113">
        <v>3</v>
      </c>
      <c r="F84" s="117">
        <v>27</v>
      </c>
    </row>
    <row r="85" spans="1:6">
      <c r="A85" s="119" t="s">
        <v>380</v>
      </c>
      <c r="B85" s="1182">
        <v>4000</v>
      </c>
      <c r="C85" s="117">
        <v>1534</v>
      </c>
      <c r="D85" s="66">
        <v>148</v>
      </c>
      <c r="E85" s="113">
        <v>279</v>
      </c>
      <c r="F85" s="117">
        <v>2039</v>
      </c>
    </row>
    <row r="86" spans="1:6">
      <c r="A86" s="119" t="s">
        <v>361</v>
      </c>
      <c r="B86" s="1182">
        <v>314</v>
      </c>
      <c r="C86" s="117">
        <v>178</v>
      </c>
      <c r="D86" s="66">
        <v>16</v>
      </c>
      <c r="E86" s="113">
        <v>10</v>
      </c>
      <c r="F86" s="117">
        <v>110</v>
      </c>
    </row>
    <row r="87" spans="1:6">
      <c r="A87" s="119" t="s">
        <v>362</v>
      </c>
      <c r="B87" s="1182">
        <v>74</v>
      </c>
      <c r="C87" s="117">
        <v>25</v>
      </c>
      <c r="D87" s="66">
        <v>5</v>
      </c>
      <c r="E87" s="114"/>
      <c r="F87" s="117">
        <v>44</v>
      </c>
    </row>
    <row r="88" spans="1:6">
      <c r="A88" s="119" t="s">
        <v>363</v>
      </c>
      <c r="B88" s="1182">
        <v>590</v>
      </c>
      <c r="C88" s="117">
        <v>299</v>
      </c>
      <c r="D88" s="66">
        <v>44</v>
      </c>
      <c r="E88" s="113">
        <v>19</v>
      </c>
      <c r="F88" s="117">
        <v>228</v>
      </c>
    </row>
    <row r="89" spans="1:6">
      <c r="A89" s="1183" t="s">
        <v>381</v>
      </c>
      <c r="B89" s="1184">
        <v>13284</v>
      </c>
      <c r="C89" s="684">
        <v>2883</v>
      </c>
      <c r="D89" s="709">
        <v>1230</v>
      </c>
      <c r="E89" s="1109">
        <v>958</v>
      </c>
      <c r="F89" s="684">
        <v>8213</v>
      </c>
    </row>
    <row r="90" spans="1:6">
      <c r="A90" s="119" t="s">
        <v>382</v>
      </c>
      <c r="B90" s="1182">
        <v>115</v>
      </c>
      <c r="C90" s="117">
        <v>54</v>
      </c>
      <c r="D90" s="66">
        <v>7</v>
      </c>
      <c r="E90" s="113">
        <v>9</v>
      </c>
      <c r="F90" s="117">
        <v>45</v>
      </c>
    </row>
    <row r="91" spans="1:6">
      <c r="A91" s="119" t="s">
        <v>383</v>
      </c>
      <c r="B91" s="1182">
        <v>12061</v>
      </c>
      <c r="C91" s="117">
        <v>2494</v>
      </c>
      <c r="D91" s="66">
        <v>1047</v>
      </c>
      <c r="E91" s="113">
        <v>899</v>
      </c>
      <c r="F91" s="117">
        <v>7621</v>
      </c>
    </row>
    <row r="92" spans="1:6">
      <c r="A92" s="119" t="s">
        <v>366</v>
      </c>
      <c r="B92" s="1182">
        <v>353</v>
      </c>
      <c r="C92" s="117">
        <v>45</v>
      </c>
      <c r="D92" s="66">
        <v>104</v>
      </c>
      <c r="E92" s="113">
        <v>9</v>
      </c>
      <c r="F92" s="117">
        <v>195</v>
      </c>
    </row>
    <row r="93" spans="1:6">
      <c r="A93" s="119" t="s">
        <v>367</v>
      </c>
      <c r="B93" s="1182">
        <v>135</v>
      </c>
      <c r="C93" s="117">
        <v>33</v>
      </c>
      <c r="D93" s="66">
        <v>17</v>
      </c>
      <c r="E93" s="113">
        <v>2</v>
      </c>
      <c r="F93" s="117">
        <v>83</v>
      </c>
    </row>
    <row r="94" spans="1:6">
      <c r="A94" s="119" t="s">
        <v>368</v>
      </c>
      <c r="B94" s="1182">
        <v>124</v>
      </c>
      <c r="C94" s="117">
        <v>43</v>
      </c>
      <c r="D94" s="66">
        <v>28</v>
      </c>
      <c r="E94" s="113">
        <v>2</v>
      </c>
      <c r="F94" s="117">
        <v>51</v>
      </c>
    </row>
    <row r="95" spans="1:6">
      <c r="A95" s="119" t="s">
        <v>90</v>
      </c>
      <c r="B95" s="1182">
        <v>402</v>
      </c>
      <c r="C95" s="117">
        <v>180</v>
      </c>
      <c r="D95" s="66">
        <v>26</v>
      </c>
      <c r="E95" s="113">
        <v>35</v>
      </c>
      <c r="F95" s="117">
        <v>161</v>
      </c>
    </row>
    <row r="96" spans="1:6">
      <c r="A96" s="119" t="s">
        <v>369</v>
      </c>
      <c r="B96" s="1182">
        <v>94</v>
      </c>
      <c r="C96" s="117">
        <v>34</v>
      </c>
      <c r="D96" s="66">
        <v>1</v>
      </c>
      <c r="E96" s="113">
        <v>2</v>
      </c>
      <c r="F96" s="117">
        <v>57</v>
      </c>
    </row>
    <row r="97" spans="1:8">
      <c r="A97" s="86" t="s">
        <v>86</v>
      </c>
      <c r="B97" s="1184">
        <v>917</v>
      </c>
      <c r="C97" s="684">
        <v>337</v>
      </c>
      <c r="D97" s="709">
        <v>75</v>
      </c>
      <c r="E97" s="1109">
        <v>42</v>
      </c>
      <c r="F97" s="684">
        <v>463</v>
      </c>
    </row>
    <row r="98" spans="1:8">
      <c r="A98" s="73" t="s">
        <v>82</v>
      </c>
      <c r="B98" s="1182">
        <v>8759</v>
      </c>
      <c r="C98" s="117">
        <v>4152</v>
      </c>
      <c r="D98" s="66">
        <v>765</v>
      </c>
      <c r="E98" s="113">
        <v>332</v>
      </c>
      <c r="F98" s="117">
        <v>3510</v>
      </c>
    </row>
    <row r="99" spans="1:8">
      <c r="A99" s="86" t="s">
        <v>384</v>
      </c>
      <c r="B99" s="1184">
        <v>769</v>
      </c>
      <c r="C99" s="684">
        <v>302</v>
      </c>
      <c r="D99" s="709">
        <v>54</v>
      </c>
      <c r="E99" s="1109">
        <v>60</v>
      </c>
      <c r="F99" s="684">
        <v>353</v>
      </c>
    </row>
    <row r="100" spans="1:8">
      <c r="A100" s="73" t="s">
        <v>385</v>
      </c>
      <c r="B100" s="1182">
        <v>186</v>
      </c>
      <c r="C100" s="117">
        <v>67</v>
      </c>
      <c r="D100" s="66">
        <v>27</v>
      </c>
      <c r="E100" s="113">
        <v>15</v>
      </c>
      <c r="F100" s="117">
        <v>77</v>
      </c>
    </row>
    <row r="101" spans="1:8">
      <c r="A101" s="86" t="s">
        <v>372</v>
      </c>
      <c r="B101" s="1184">
        <v>7504</v>
      </c>
      <c r="C101" s="684">
        <v>2666</v>
      </c>
      <c r="D101" s="709">
        <v>475</v>
      </c>
      <c r="E101" s="1109">
        <v>496</v>
      </c>
      <c r="F101" s="684">
        <v>3867</v>
      </c>
    </row>
    <row r="102" spans="1:8" ht="14.5" thickBot="1">
      <c r="A102" s="73" t="s">
        <v>310</v>
      </c>
      <c r="B102" s="1185">
        <v>227</v>
      </c>
      <c r="C102" s="806">
        <v>81</v>
      </c>
      <c r="D102" s="1186">
        <v>17</v>
      </c>
      <c r="E102" s="1187">
        <v>3</v>
      </c>
      <c r="F102" s="806">
        <v>126</v>
      </c>
    </row>
    <row r="103" spans="1:8">
      <c r="A103" s="68" t="s">
        <v>45</v>
      </c>
      <c r="B103" s="741">
        <v>51063</v>
      </c>
      <c r="C103" s="742">
        <v>17710</v>
      </c>
      <c r="D103" s="743">
        <v>3406</v>
      </c>
      <c r="E103" s="741">
        <v>3128</v>
      </c>
      <c r="F103" s="743">
        <v>26819</v>
      </c>
    </row>
    <row r="104" spans="1:8" ht="14.5">
      <c r="A104" s="4356" t="s">
        <v>697</v>
      </c>
      <c r="B104" s="4357"/>
      <c r="C104" s="4357"/>
      <c r="D104" s="4357"/>
      <c r="E104" s="4357"/>
      <c r="F104" s="4358"/>
    </row>
    <row r="106" spans="1:8">
      <c r="A106" s="3851" t="s">
        <v>940</v>
      </c>
      <c r="B106" s="3851"/>
      <c r="C106" s="3851"/>
      <c r="D106" s="3851"/>
      <c r="E106" s="3851"/>
      <c r="F106" s="3851"/>
    </row>
    <row r="109" spans="1:8">
      <c r="A109" s="4359" t="s">
        <v>1725</v>
      </c>
      <c r="B109" s="4359"/>
      <c r="C109" s="4359"/>
      <c r="D109" s="4359"/>
      <c r="E109" s="4359"/>
      <c r="F109" s="4359"/>
    </row>
    <row r="110" spans="1:8">
      <c r="A110" s="506"/>
    </row>
    <row r="111" spans="1:8" ht="17.5">
      <c r="A111" s="4360" t="s">
        <v>140</v>
      </c>
      <c r="B111" s="4362" t="s">
        <v>374</v>
      </c>
      <c r="C111" s="4364" t="s">
        <v>375</v>
      </c>
      <c r="D111" s="4364"/>
      <c r="E111" s="4364"/>
      <c r="F111" s="4365" t="s">
        <v>376</v>
      </c>
      <c r="H111" s="495"/>
    </row>
    <row r="112" spans="1:8" ht="42">
      <c r="A112" s="4361"/>
      <c r="B112" s="4363"/>
      <c r="C112" s="300" t="s">
        <v>387</v>
      </c>
      <c r="D112" s="300" t="s">
        <v>377</v>
      </c>
      <c r="E112" s="300" t="s">
        <v>378</v>
      </c>
      <c r="F112" s="4366"/>
      <c r="H112" s="1172"/>
    </row>
    <row r="113" spans="1:6">
      <c r="A113" s="72" t="s">
        <v>379</v>
      </c>
      <c r="B113" s="1188">
        <v>33034</v>
      </c>
      <c r="C113" s="683">
        <v>10040</v>
      </c>
      <c r="D113" s="707">
        <v>2030</v>
      </c>
      <c r="E113" s="708">
        <v>2151</v>
      </c>
      <c r="F113" s="683">
        <v>18813</v>
      </c>
    </row>
    <row r="114" spans="1:6">
      <c r="A114" s="79" t="s">
        <v>358</v>
      </c>
      <c r="B114" s="1188">
        <v>19753</v>
      </c>
      <c r="C114" s="683">
        <v>7230</v>
      </c>
      <c r="D114" s="707">
        <v>808</v>
      </c>
      <c r="E114" s="708">
        <v>1179</v>
      </c>
      <c r="F114" s="683">
        <v>10536</v>
      </c>
    </row>
    <row r="115" spans="1:6">
      <c r="A115" s="119" t="s">
        <v>83</v>
      </c>
      <c r="B115" s="1188">
        <v>2268</v>
      </c>
      <c r="C115" s="683">
        <v>1263</v>
      </c>
      <c r="D115" s="707">
        <v>59</v>
      </c>
      <c r="E115" s="708">
        <v>44</v>
      </c>
      <c r="F115" s="683">
        <v>902</v>
      </c>
    </row>
    <row r="116" spans="1:6">
      <c r="A116" s="119" t="s">
        <v>84</v>
      </c>
      <c r="B116" s="1188">
        <v>7454</v>
      </c>
      <c r="C116" s="683">
        <v>1683</v>
      </c>
      <c r="D116" s="707">
        <v>268</v>
      </c>
      <c r="E116" s="708">
        <v>671</v>
      </c>
      <c r="F116" s="683">
        <v>4832</v>
      </c>
    </row>
    <row r="117" spans="1:6">
      <c r="A117" s="119" t="s">
        <v>359</v>
      </c>
      <c r="B117" s="1188">
        <v>157</v>
      </c>
      <c r="C117" s="683">
        <v>79</v>
      </c>
      <c r="D117" s="707">
        <v>15</v>
      </c>
      <c r="E117" s="708">
        <v>6</v>
      </c>
      <c r="F117" s="683">
        <v>57</v>
      </c>
    </row>
    <row r="118" spans="1:6">
      <c r="A118" s="119" t="s">
        <v>87</v>
      </c>
      <c r="B118" s="1188">
        <v>3683</v>
      </c>
      <c r="C118" s="683">
        <v>1586</v>
      </c>
      <c r="D118" s="707">
        <v>206</v>
      </c>
      <c r="E118" s="708">
        <v>164</v>
      </c>
      <c r="F118" s="683">
        <v>1727</v>
      </c>
    </row>
    <row r="119" spans="1:6">
      <c r="A119" s="119" t="s">
        <v>88</v>
      </c>
      <c r="B119" s="1188">
        <v>1141</v>
      </c>
      <c r="C119" s="683">
        <v>594</v>
      </c>
      <c r="D119" s="707">
        <v>24</v>
      </c>
      <c r="E119" s="708">
        <v>22</v>
      </c>
      <c r="F119" s="683">
        <v>501</v>
      </c>
    </row>
    <row r="120" spans="1:6">
      <c r="A120" s="119" t="s">
        <v>360</v>
      </c>
      <c r="B120" s="1188">
        <v>56</v>
      </c>
      <c r="C120" s="683">
        <v>10</v>
      </c>
      <c r="D120" s="707">
        <v>2</v>
      </c>
      <c r="E120" s="708">
        <v>3</v>
      </c>
      <c r="F120" s="683">
        <v>41</v>
      </c>
    </row>
    <row r="121" spans="1:6">
      <c r="A121" s="119" t="s">
        <v>380</v>
      </c>
      <c r="B121" s="1188">
        <v>4043</v>
      </c>
      <c r="C121" s="683">
        <v>1553</v>
      </c>
      <c r="D121" s="707">
        <v>165</v>
      </c>
      <c r="E121" s="708">
        <v>240</v>
      </c>
      <c r="F121" s="683">
        <v>2085</v>
      </c>
    </row>
    <row r="122" spans="1:6">
      <c r="A122" s="119" t="s">
        <v>361</v>
      </c>
      <c r="B122" s="1188">
        <v>289</v>
      </c>
      <c r="C122" s="683">
        <v>158</v>
      </c>
      <c r="D122" s="707">
        <v>19</v>
      </c>
      <c r="E122" s="708">
        <v>11</v>
      </c>
      <c r="F122" s="683">
        <v>101</v>
      </c>
    </row>
    <row r="123" spans="1:6">
      <c r="A123" s="119" t="s">
        <v>362</v>
      </c>
      <c r="B123" s="1188">
        <v>78</v>
      </c>
      <c r="C123" s="683">
        <v>25</v>
      </c>
      <c r="D123" s="707">
        <v>5</v>
      </c>
      <c r="E123" s="708">
        <v>1</v>
      </c>
      <c r="F123" s="683">
        <v>47</v>
      </c>
    </row>
    <row r="124" spans="1:6">
      <c r="A124" s="119" t="s">
        <v>363</v>
      </c>
      <c r="B124" s="1188">
        <v>584</v>
      </c>
      <c r="C124" s="683">
        <v>279</v>
      </c>
      <c r="D124" s="707">
        <v>45</v>
      </c>
      <c r="E124" s="708">
        <v>17</v>
      </c>
      <c r="F124" s="683">
        <v>243</v>
      </c>
    </row>
    <row r="125" spans="1:6">
      <c r="A125" s="79" t="s">
        <v>381</v>
      </c>
      <c r="B125" s="1188">
        <v>13281</v>
      </c>
      <c r="C125" s="683">
        <v>2810</v>
      </c>
      <c r="D125" s="707">
        <v>1222</v>
      </c>
      <c r="E125" s="708">
        <v>972</v>
      </c>
      <c r="F125" s="683">
        <v>8277</v>
      </c>
    </row>
    <row r="126" spans="1:6">
      <c r="A126" s="119" t="s">
        <v>382</v>
      </c>
      <c r="B126" s="1188">
        <v>121</v>
      </c>
      <c r="C126" s="683">
        <v>51</v>
      </c>
      <c r="D126" s="707">
        <v>8</v>
      </c>
      <c r="E126" s="708">
        <v>8</v>
      </c>
      <c r="F126" s="683">
        <v>54</v>
      </c>
    </row>
    <row r="127" spans="1:6">
      <c r="A127" s="119" t="s">
        <v>383</v>
      </c>
      <c r="B127" s="1188">
        <v>12036</v>
      </c>
      <c r="C127" s="683">
        <v>2465</v>
      </c>
      <c r="D127" s="707">
        <v>1026</v>
      </c>
      <c r="E127" s="708">
        <v>901</v>
      </c>
      <c r="F127" s="683">
        <v>7644</v>
      </c>
    </row>
    <row r="128" spans="1:6">
      <c r="A128" s="119" t="s">
        <v>366</v>
      </c>
      <c r="B128" s="1188">
        <v>342</v>
      </c>
      <c r="C128" s="683">
        <v>41</v>
      </c>
      <c r="D128" s="707">
        <v>111</v>
      </c>
      <c r="E128" s="708">
        <v>10</v>
      </c>
      <c r="F128" s="683">
        <v>180</v>
      </c>
    </row>
    <row r="129" spans="1:6">
      <c r="A129" s="119" t="s">
        <v>367</v>
      </c>
      <c r="B129" s="1188">
        <v>141</v>
      </c>
      <c r="C129" s="683">
        <v>30</v>
      </c>
      <c r="D129" s="707">
        <v>14</v>
      </c>
      <c r="E129" s="708">
        <v>6</v>
      </c>
      <c r="F129" s="683">
        <v>91</v>
      </c>
    </row>
    <row r="130" spans="1:6">
      <c r="A130" s="119" t="s">
        <v>368</v>
      </c>
      <c r="B130" s="1188">
        <v>131</v>
      </c>
      <c r="C130" s="683">
        <v>39</v>
      </c>
      <c r="D130" s="707">
        <v>21</v>
      </c>
      <c r="E130" s="708">
        <v>6</v>
      </c>
      <c r="F130" s="683">
        <v>65</v>
      </c>
    </row>
    <row r="131" spans="1:6">
      <c r="A131" s="119" t="s">
        <v>90</v>
      </c>
      <c r="B131" s="1188">
        <v>416</v>
      </c>
      <c r="C131" s="683">
        <v>154</v>
      </c>
      <c r="D131" s="707">
        <v>40</v>
      </c>
      <c r="E131" s="708">
        <v>39</v>
      </c>
      <c r="F131" s="683">
        <v>183</v>
      </c>
    </row>
    <row r="132" spans="1:6">
      <c r="A132" s="119" t="s">
        <v>369</v>
      </c>
      <c r="B132" s="1188">
        <v>94</v>
      </c>
      <c r="C132" s="683">
        <v>30</v>
      </c>
      <c r="D132" s="707">
        <v>2</v>
      </c>
      <c r="E132" s="708">
        <v>2</v>
      </c>
      <c r="F132" s="683">
        <v>60</v>
      </c>
    </row>
    <row r="133" spans="1:6">
      <c r="A133" s="73" t="s">
        <v>86</v>
      </c>
      <c r="B133" s="1188">
        <v>954</v>
      </c>
      <c r="C133" s="683">
        <v>343</v>
      </c>
      <c r="D133" s="707">
        <v>97</v>
      </c>
      <c r="E133" s="708">
        <v>45</v>
      </c>
      <c r="F133" s="683">
        <v>469</v>
      </c>
    </row>
    <row r="134" spans="1:6">
      <c r="A134" s="73" t="s">
        <v>82</v>
      </c>
      <c r="B134" s="1188">
        <v>8919</v>
      </c>
      <c r="C134" s="683">
        <v>4133</v>
      </c>
      <c r="D134" s="707">
        <v>833</v>
      </c>
      <c r="E134" s="708">
        <v>343</v>
      </c>
      <c r="F134" s="683">
        <v>3610</v>
      </c>
    </row>
    <row r="135" spans="1:6">
      <c r="A135" s="73" t="s">
        <v>384</v>
      </c>
      <c r="B135" s="1188">
        <v>843</v>
      </c>
      <c r="C135" s="683">
        <v>291</v>
      </c>
      <c r="D135" s="707">
        <v>59</v>
      </c>
      <c r="E135" s="708">
        <v>65</v>
      </c>
      <c r="F135" s="683">
        <v>428</v>
      </c>
    </row>
    <row r="136" spans="1:6">
      <c r="A136" s="73" t="s">
        <v>385</v>
      </c>
      <c r="B136" s="1188">
        <v>201</v>
      </c>
      <c r="C136" s="683">
        <v>69</v>
      </c>
      <c r="D136" s="707">
        <v>24</v>
      </c>
      <c r="E136" s="708">
        <v>12</v>
      </c>
      <c r="F136" s="683">
        <v>96</v>
      </c>
    </row>
    <row r="137" spans="1:6">
      <c r="A137" s="73" t="s">
        <v>372</v>
      </c>
      <c r="B137" s="1188">
        <v>7514</v>
      </c>
      <c r="C137" s="683">
        <v>2662</v>
      </c>
      <c r="D137" s="707">
        <v>479</v>
      </c>
      <c r="E137" s="708">
        <v>463</v>
      </c>
      <c r="F137" s="683">
        <v>3910</v>
      </c>
    </row>
    <row r="138" spans="1:6" ht="14.5" thickBot="1">
      <c r="A138" s="73" t="s">
        <v>310</v>
      </c>
      <c r="B138" s="1189">
        <v>209</v>
      </c>
      <c r="C138" s="686">
        <v>74</v>
      </c>
      <c r="D138" s="715">
        <v>17</v>
      </c>
      <c r="E138" s="716">
        <v>3</v>
      </c>
      <c r="F138" s="686">
        <v>115</v>
      </c>
    </row>
    <row r="139" spans="1:6">
      <c r="A139" s="744" t="s">
        <v>45</v>
      </c>
      <c r="B139" s="1190">
        <v>51674</v>
      </c>
      <c r="C139" s="1191">
        <v>17612</v>
      </c>
      <c r="D139" s="1164">
        <v>3539</v>
      </c>
      <c r="E139" s="1190">
        <v>3082</v>
      </c>
      <c r="F139" s="1191">
        <v>27441</v>
      </c>
    </row>
    <row r="140" spans="1:6" ht="14.5">
      <c r="A140" s="4356" t="s">
        <v>697</v>
      </c>
      <c r="B140" s="4357"/>
      <c r="C140" s="4357"/>
      <c r="D140" s="4357"/>
      <c r="E140" s="4357"/>
      <c r="F140" s="4358"/>
    </row>
    <row r="142" spans="1:6">
      <c r="A142" s="3851" t="s">
        <v>940</v>
      </c>
      <c r="B142" s="3851"/>
      <c r="C142" s="3851"/>
      <c r="D142" s="3851"/>
      <c r="E142" s="3851"/>
      <c r="F142" s="3851"/>
    </row>
    <row r="145" spans="1:8">
      <c r="A145" s="4359" t="s">
        <v>1726</v>
      </c>
      <c r="B145" s="4359"/>
      <c r="C145" s="4359"/>
      <c r="D145" s="4359"/>
      <c r="E145" s="4359"/>
      <c r="F145" s="4359"/>
    </row>
    <row r="146" spans="1:8">
      <c r="A146" s="506"/>
    </row>
    <row r="147" spans="1:8" ht="17.5">
      <c r="A147" s="4360" t="s">
        <v>140</v>
      </c>
      <c r="B147" s="4362" t="s">
        <v>374</v>
      </c>
      <c r="C147" s="4364" t="s">
        <v>375</v>
      </c>
      <c r="D147" s="4364"/>
      <c r="E147" s="4364"/>
      <c r="F147" s="4365" t="s">
        <v>376</v>
      </c>
      <c r="H147" s="495"/>
    </row>
    <row r="148" spans="1:8" ht="42">
      <c r="A148" s="4361"/>
      <c r="B148" s="4363"/>
      <c r="C148" s="300" t="s">
        <v>387</v>
      </c>
      <c r="D148" s="300" t="s">
        <v>377</v>
      </c>
      <c r="E148" s="300" t="s">
        <v>378</v>
      </c>
      <c r="F148" s="4366"/>
      <c r="H148" s="1172"/>
    </row>
    <row r="149" spans="1:8">
      <c r="A149" s="72" t="s">
        <v>379</v>
      </c>
      <c r="B149" s="111">
        <v>34057</v>
      </c>
      <c r="C149" s="111">
        <v>10368</v>
      </c>
      <c r="D149" s="710">
        <v>2120</v>
      </c>
      <c r="E149" s="108">
        <v>2009</v>
      </c>
      <c r="F149" s="111">
        <v>19560</v>
      </c>
    </row>
    <row r="150" spans="1:8">
      <c r="A150" s="79" t="s">
        <v>358</v>
      </c>
      <c r="B150" s="111">
        <v>20495</v>
      </c>
      <c r="C150" s="111">
        <v>7494</v>
      </c>
      <c r="D150" s="710">
        <v>871</v>
      </c>
      <c r="E150" s="108">
        <v>1104</v>
      </c>
      <c r="F150" s="111">
        <v>11026</v>
      </c>
    </row>
    <row r="151" spans="1:8">
      <c r="A151" s="119" t="s">
        <v>83</v>
      </c>
      <c r="B151" s="111">
        <v>2407</v>
      </c>
      <c r="C151" s="111">
        <v>1321</v>
      </c>
      <c r="D151" s="710">
        <v>73</v>
      </c>
      <c r="E151" s="108">
        <v>45</v>
      </c>
      <c r="F151" s="111">
        <v>968</v>
      </c>
    </row>
    <row r="152" spans="1:8">
      <c r="A152" s="119" t="s">
        <v>84</v>
      </c>
      <c r="B152" s="111">
        <v>7503</v>
      </c>
      <c r="C152" s="111">
        <v>1703</v>
      </c>
      <c r="D152" s="710">
        <v>297</v>
      </c>
      <c r="E152" s="108">
        <v>586</v>
      </c>
      <c r="F152" s="111">
        <v>4917</v>
      </c>
    </row>
    <row r="153" spans="1:8">
      <c r="A153" s="119" t="s">
        <v>359</v>
      </c>
      <c r="B153" s="111">
        <v>182</v>
      </c>
      <c r="C153" s="111">
        <v>83</v>
      </c>
      <c r="D153" s="710">
        <v>13</v>
      </c>
      <c r="E153" s="108">
        <v>7</v>
      </c>
      <c r="F153" s="111">
        <v>79</v>
      </c>
    </row>
    <row r="154" spans="1:8">
      <c r="A154" s="119" t="s">
        <v>87</v>
      </c>
      <c r="B154" s="111">
        <v>4039</v>
      </c>
      <c r="C154" s="111">
        <v>1702</v>
      </c>
      <c r="D154" s="710">
        <v>207</v>
      </c>
      <c r="E154" s="108">
        <v>171</v>
      </c>
      <c r="F154" s="111">
        <v>1959</v>
      </c>
    </row>
    <row r="155" spans="1:8">
      <c r="A155" s="119" t="s">
        <v>88</v>
      </c>
      <c r="B155" s="111">
        <v>1203</v>
      </c>
      <c r="C155" s="111">
        <v>611</v>
      </c>
      <c r="D155" s="710">
        <v>28</v>
      </c>
      <c r="E155" s="108">
        <v>26</v>
      </c>
      <c r="F155" s="111">
        <v>538</v>
      </c>
    </row>
    <row r="156" spans="1:8">
      <c r="A156" s="119" t="s">
        <v>360</v>
      </c>
      <c r="B156" s="111">
        <v>54</v>
      </c>
      <c r="C156" s="111">
        <v>12</v>
      </c>
      <c r="D156" s="710">
        <v>2</v>
      </c>
      <c r="E156" s="108">
        <v>3</v>
      </c>
      <c r="F156" s="111">
        <v>37</v>
      </c>
    </row>
    <row r="157" spans="1:8">
      <c r="A157" s="119" t="s">
        <v>380</v>
      </c>
      <c r="B157" s="111">
        <v>4123</v>
      </c>
      <c r="C157" s="111">
        <v>1590</v>
      </c>
      <c r="D157" s="710">
        <v>183</v>
      </c>
      <c r="E157" s="108">
        <v>234</v>
      </c>
      <c r="F157" s="111">
        <v>2116</v>
      </c>
    </row>
    <row r="158" spans="1:8">
      <c r="A158" s="119" t="s">
        <v>361</v>
      </c>
      <c r="B158" s="111">
        <v>297</v>
      </c>
      <c r="C158" s="111">
        <v>155</v>
      </c>
      <c r="D158" s="710">
        <v>22</v>
      </c>
      <c r="E158" s="108">
        <v>12</v>
      </c>
      <c r="F158" s="111">
        <v>108</v>
      </c>
    </row>
    <row r="159" spans="1:8">
      <c r="A159" s="119" t="s">
        <v>362</v>
      </c>
      <c r="B159" s="111">
        <v>72</v>
      </c>
      <c r="C159" s="111">
        <v>21</v>
      </c>
      <c r="D159" s="710">
        <v>3</v>
      </c>
      <c r="E159" s="108">
        <v>2</v>
      </c>
      <c r="F159" s="111">
        <v>46</v>
      </c>
    </row>
    <row r="160" spans="1:8">
      <c r="A160" s="119" t="s">
        <v>363</v>
      </c>
      <c r="B160" s="111">
        <v>615</v>
      </c>
      <c r="C160" s="111">
        <v>296</v>
      </c>
      <c r="D160" s="710">
        <v>43</v>
      </c>
      <c r="E160" s="108">
        <v>18</v>
      </c>
      <c r="F160" s="111">
        <v>258</v>
      </c>
    </row>
    <row r="161" spans="1:7">
      <c r="A161" s="79" t="s">
        <v>381</v>
      </c>
      <c r="B161" s="111">
        <v>13562</v>
      </c>
      <c r="C161" s="111">
        <v>2874</v>
      </c>
      <c r="D161" s="710">
        <v>1249</v>
      </c>
      <c r="E161" s="108">
        <v>905</v>
      </c>
      <c r="F161" s="111">
        <v>8534</v>
      </c>
    </row>
    <row r="162" spans="1:7">
      <c r="A162" s="119" t="s">
        <v>382</v>
      </c>
      <c r="B162" s="111">
        <v>117</v>
      </c>
      <c r="C162" s="111">
        <v>47</v>
      </c>
      <c r="D162" s="710">
        <v>5</v>
      </c>
      <c r="E162" s="108">
        <v>11</v>
      </c>
      <c r="F162" s="111">
        <v>54</v>
      </c>
    </row>
    <row r="163" spans="1:7">
      <c r="A163" s="119" t="s">
        <v>383</v>
      </c>
      <c r="B163" s="111">
        <v>12329</v>
      </c>
      <c r="C163" s="111">
        <v>2524</v>
      </c>
      <c r="D163" s="710">
        <v>1049</v>
      </c>
      <c r="E163" s="108">
        <v>826</v>
      </c>
      <c r="F163" s="111">
        <v>7930</v>
      </c>
    </row>
    <row r="164" spans="1:7">
      <c r="A164" s="119" t="s">
        <v>366</v>
      </c>
      <c r="B164" s="111">
        <v>300</v>
      </c>
      <c r="C164" s="111">
        <v>42</v>
      </c>
      <c r="D164" s="710">
        <v>113</v>
      </c>
      <c r="E164" s="108">
        <v>8</v>
      </c>
      <c r="F164" s="111">
        <v>137</v>
      </c>
    </row>
    <row r="165" spans="1:7">
      <c r="A165" s="119" t="s">
        <v>367</v>
      </c>
      <c r="B165" s="111">
        <v>131</v>
      </c>
      <c r="C165" s="111">
        <v>31</v>
      </c>
      <c r="D165" s="710">
        <v>15</v>
      </c>
      <c r="E165" s="108">
        <v>8</v>
      </c>
      <c r="F165" s="111">
        <v>77</v>
      </c>
    </row>
    <row r="166" spans="1:7">
      <c r="A166" s="119" t="s">
        <v>368</v>
      </c>
      <c r="B166" s="111">
        <v>132</v>
      </c>
      <c r="C166" s="111">
        <v>42</v>
      </c>
      <c r="D166" s="710">
        <v>20</v>
      </c>
      <c r="E166" s="108">
        <v>6</v>
      </c>
      <c r="F166" s="111">
        <v>64</v>
      </c>
    </row>
    <row r="167" spans="1:7">
      <c r="A167" s="119" t="s">
        <v>90</v>
      </c>
      <c r="B167" s="111">
        <v>441</v>
      </c>
      <c r="C167" s="111">
        <v>154</v>
      </c>
      <c r="D167" s="710">
        <v>46</v>
      </c>
      <c r="E167" s="108">
        <v>36</v>
      </c>
      <c r="F167" s="111">
        <v>205</v>
      </c>
    </row>
    <row r="168" spans="1:7">
      <c r="A168" s="119" t="s">
        <v>369</v>
      </c>
      <c r="B168" s="111">
        <v>112</v>
      </c>
      <c r="C168" s="111">
        <v>34</v>
      </c>
      <c r="D168" s="710">
        <v>1</v>
      </c>
      <c r="E168" s="108">
        <v>10</v>
      </c>
      <c r="F168" s="111">
        <v>67</v>
      </c>
    </row>
    <row r="169" spans="1:7">
      <c r="A169" s="73" t="s">
        <v>86</v>
      </c>
      <c r="B169" s="111">
        <v>993</v>
      </c>
      <c r="C169" s="111">
        <v>362</v>
      </c>
      <c r="D169" s="710">
        <v>78</v>
      </c>
      <c r="E169" s="108">
        <v>46</v>
      </c>
      <c r="F169" s="111">
        <v>507</v>
      </c>
    </row>
    <row r="170" spans="1:7">
      <c r="A170" s="73" t="s">
        <v>82</v>
      </c>
      <c r="B170" s="111">
        <v>9314</v>
      </c>
      <c r="C170" s="111">
        <v>4215</v>
      </c>
      <c r="D170" s="710">
        <v>870</v>
      </c>
      <c r="E170" s="108">
        <v>364</v>
      </c>
      <c r="F170" s="111">
        <v>3865</v>
      </c>
    </row>
    <row r="171" spans="1:7">
      <c r="A171" s="73" t="s">
        <v>384</v>
      </c>
      <c r="B171" s="111">
        <v>845</v>
      </c>
      <c r="C171" s="111">
        <v>294</v>
      </c>
      <c r="D171" s="710">
        <v>51</v>
      </c>
      <c r="E171" s="108">
        <v>67</v>
      </c>
      <c r="F171" s="111">
        <v>433</v>
      </c>
    </row>
    <row r="172" spans="1:7">
      <c r="A172" s="73" t="s">
        <v>385</v>
      </c>
      <c r="B172" s="111">
        <v>211</v>
      </c>
      <c r="C172" s="111">
        <v>70</v>
      </c>
      <c r="D172" s="710">
        <v>24</v>
      </c>
      <c r="E172" s="108">
        <v>11</v>
      </c>
      <c r="F172" s="111">
        <v>106</v>
      </c>
    </row>
    <row r="173" spans="1:7">
      <c r="A173" s="73" t="s">
        <v>372</v>
      </c>
      <c r="B173" s="111">
        <v>7726</v>
      </c>
      <c r="C173" s="111">
        <v>2651</v>
      </c>
      <c r="D173" s="710">
        <v>505</v>
      </c>
      <c r="E173" s="108">
        <v>441</v>
      </c>
      <c r="F173" s="111">
        <v>4129</v>
      </c>
      <c r="G173" s="17" t="s">
        <v>3</v>
      </c>
    </row>
    <row r="174" spans="1:7" ht="14.5" thickBot="1">
      <c r="A174" s="73" t="s">
        <v>310</v>
      </c>
      <c r="B174" s="685">
        <v>272</v>
      </c>
      <c r="C174" s="685">
        <v>96</v>
      </c>
      <c r="D174" s="745">
        <v>18</v>
      </c>
      <c r="E174" s="746">
        <v>1</v>
      </c>
      <c r="F174" s="685">
        <v>157</v>
      </c>
    </row>
    <row r="175" spans="1:7">
      <c r="A175" s="744" t="s">
        <v>45</v>
      </c>
      <c r="B175" s="733">
        <v>53418</v>
      </c>
      <c r="C175" s="399">
        <v>18056</v>
      </c>
      <c r="D175" s="202">
        <v>3666</v>
      </c>
      <c r="E175" s="733">
        <v>2939</v>
      </c>
      <c r="F175" s="399">
        <v>28757</v>
      </c>
    </row>
    <row r="176" spans="1:7" ht="14.5">
      <c r="A176" s="4356" t="s">
        <v>697</v>
      </c>
      <c r="B176" s="4357"/>
      <c r="C176" s="4357"/>
      <c r="D176" s="4357"/>
      <c r="E176" s="4357"/>
      <c r="F176" s="4358"/>
    </row>
    <row r="178" spans="1:6">
      <c r="A178" s="3851" t="s">
        <v>714</v>
      </c>
      <c r="B178" s="3851"/>
      <c r="C178" s="3851"/>
      <c r="D178" s="3851"/>
      <c r="E178" s="3851"/>
      <c r="F178" s="3851"/>
    </row>
    <row r="179" spans="1:6">
      <c r="A179" s="479"/>
      <c r="B179" s="479"/>
      <c r="C179" s="479"/>
      <c r="D179" s="479"/>
      <c r="E179" s="479"/>
      <c r="F179" s="479"/>
    </row>
    <row r="180" spans="1:6">
      <c r="A180" s="506"/>
    </row>
  </sheetData>
  <mergeCells count="35">
    <mergeCell ref="A106:F106"/>
    <mergeCell ref="A73:F73"/>
    <mergeCell ref="A75:A76"/>
    <mergeCell ref="B75:B76"/>
    <mergeCell ref="C75:E75"/>
    <mergeCell ref="F75:F76"/>
    <mergeCell ref="A104:F104"/>
    <mergeCell ref="A1:F1"/>
    <mergeCell ref="A3:A4"/>
    <mergeCell ref="B3:B4"/>
    <mergeCell ref="C3:E3"/>
    <mergeCell ref="F3:F4"/>
    <mergeCell ref="A68:F68"/>
    <mergeCell ref="A70:F70"/>
    <mergeCell ref="A32:F32"/>
    <mergeCell ref="A34:F34"/>
    <mergeCell ref="A37:F37"/>
    <mergeCell ref="A39:A40"/>
    <mergeCell ref="B39:B40"/>
    <mergeCell ref="C39:E39"/>
    <mergeCell ref="F39:F40"/>
    <mergeCell ref="A109:F109"/>
    <mergeCell ref="A111:A112"/>
    <mergeCell ref="B111:B112"/>
    <mergeCell ref="C111:E111"/>
    <mergeCell ref="F111:F112"/>
    <mergeCell ref="A176:F176"/>
    <mergeCell ref="A178:F178"/>
    <mergeCell ref="A140:F140"/>
    <mergeCell ref="A142:F142"/>
    <mergeCell ref="A145:F145"/>
    <mergeCell ref="A147:A148"/>
    <mergeCell ref="B147:B148"/>
    <mergeCell ref="C147:E147"/>
    <mergeCell ref="F147:F148"/>
  </mergeCells>
  <pageMargins left="0" right="0" top="0" bottom="0" header="0.3" footer="0.3"/>
  <pageSetup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33"/>
  <sheetViews>
    <sheetView workbookViewId="0">
      <selection activeCell="A8" sqref="A8"/>
    </sheetView>
  </sheetViews>
  <sheetFormatPr defaultColWidth="9" defaultRowHeight="14"/>
  <cols>
    <col min="1" max="1" width="28.83203125" style="749" customWidth="1"/>
    <col min="2" max="13" width="10" style="26" customWidth="1"/>
    <col min="14" max="18" width="9" style="26"/>
    <col min="19" max="19" width="9" style="6"/>
    <col min="20" max="20" width="9" style="26"/>
    <col min="21" max="21" width="9" style="6"/>
    <col min="22" max="16384" width="9" style="26"/>
  </cols>
  <sheetData>
    <row r="1" spans="1:21" ht="25">
      <c r="A1" s="4230" t="s">
        <v>4522</v>
      </c>
      <c r="B1" s="4230"/>
      <c r="C1" s="4230"/>
      <c r="D1" s="4230"/>
      <c r="E1" s="4230"/>
      <c r="F1" s="4230"/>
      <c r="G1" s="4230"/>
      <c r="H1" s="4230"/>
      <c r="I1" s="4230"/>
      <c r="J1" s="4230"/>
      <c r="K1" s="4230"/>
      <c r="L1" s="4230"/>
      <c r="M1" s="4230"/>
      <c r="N1" s="4230"/>
      <c r="O1" s="4230"/>
      <c r="P1" s="4230"/>
      <c r="Q1" s="4230"/>
      <c r="R1" s="4230"/>
      <c r="S1" s="4230"/>
      <c r="T1" s="1474"/>
    </row>
    <row r="2" spans="1:21">
      <c r="A2" s="539"/>
    </row>
    <row r="3" spans="1:21" ht="17.5">
      <c r="A3" s="4276" t="s">
        <v>140</v>
      </c>
      <c r="B3" s="4059" t="s">
        <v>357</v>
      </c>
      <c r="C3" s="4060"/>
      <c r="D3" s="4060"/>
      <c r="E3" s="4060"/>
      <c r="F3" s="4060"/>
      <c r="G3" s="4060"/>
      <c r="H3" s="4060"/>
      <c r="I3" s="4060"/>
      <c r="J3" s="4060"/>
      <c r="K3" s="4060"/>
      <c r="L3" s="4060"/>
      <c r="M3" s="4060"/>
      <c r="N3" s="4060"/>
      <c r="O3" s="4060"/>
      <c r="P3" s="4060"/>
      <c r="Q3" s="4060"/>
      <c r="R3" s="4060"/>
      <c r="S3" s="4060"/>
      <c r="U3" s="495"/>
    </row>
    <row r="4" spans="1:21" s="130" customFormat="1" ht="17.5">
      <c r="A4" s="4271"/>
      <c r="B4" s="127" t="s">
        <v>337</v>
      </c>
      <c r="C4" s="193" t="s">
        <v>338</v>
      </c>
      <c r="D4" s="193" t="s">
        <v>339</v>
      </c>
      <c r="E4" s="193" t="s">
        <v>340</v>
      </c>
      <c r="F4" s="193" t="s">
        <v>341</v>
      </c>
      <c r="G4" s="193" t="s">
        <v>316</v>
      </c>
      <c r="H4" s="193" t="s">
        <v>317</v>
      </c>
      <c r="I4" s="193" t="s">
        <v>311</v>
      </c>
      <c r="J4" s="193" t="s">
        <v>312</v>
      </c>
      <c r="K4" s="193" t="s">
        <v>313</v>
      </c>
      <c r="L4" s="193" t="s">
        <v>314</v>
      </c>
      <c r="M4" s="128" t="s">
        <v>315</v>
      </c>
      <c r="N4" s="128" t="s">
        <v>750</v>
      </c>
      <c r="O4" s="193" t="s">
        <v>751</v>
      </c>
      <c r="P4" s="147" t="s">
        <v>904</v>
      </c>
      <c r="Q4" s="128" t="s">
        <v>905</v>
      </c>
      <c r="R4" s="1192" t="s">
        <v>1711</v>
      </c>
      <c r="S4" s="190" t="s">
        <v>1712</v>
      </c>
      <c r="U4" s="495"/>
    </row>
    <row r="5" spans="1:21">
      <c r="A5" s="1193" t="s">
        <v>358</v>
      </c>
      <c r="B5" s="1853">
        <v>22305</v>
      </c>
      <c r="C5" s="1870">
        <v>21945</v>
      </c>
      <c r="D5" s="1868">
        <v>21848</v>
      </c>
      <c r="E5" s="1870">
        <v>21888</v>
      </c>
      <c r="F5" s="1868">
        <v>21927</v>
      </c>
      <c r="G5" s="1870">
        <v>22984</v>
      </c>
      <c r="H5" s="1868">
        <v>24118</v>
      </c>
      <c r="I5" s="1870">
        <v>23238</v>
      </c>
      <c r="J5" s="1868">
        <v>22846</v>
      </c>
      <c r="K5" s="1870">
        <v>22656</v>
      </c>
      <c r="L5" s="1868">
        <v>22216</v>
      </c>
      <c r="M5" s="1870">
        <v>21508</v>
      </c>
      <c r="N5" s="1967">
        <v>21243</v>
      </c>
      <c r="O5" s="1965">
        <v>20495</v>
      </c>
      <c r="P5" s="2084">
        <v>19753</v>
      </c>
      <c r="Q5" s="1955">
        <v>19417</v>
      </c>
      <c r="R5" s="1967">
        <v>18545</v>
      </c>
      <c r="S5" s="1965">
        <v>17983</v>
      </c>
    </row>
    <row r="6" spans="1:21">
      <c r="A6" s="1194" t="s">
        <v>83</v>
      </c>
      <c r="B6" s="1859">
        <v>2934</v>
      </c>
      <c r="C6" s="1872">
        <v>2887</v>
      </c>
      <c r="D6" s="1871">
        <v>2733</v>
      </c>
      <c r="E6" s="1872">
        <v>2733</v>
      </c>
      <c r="F6" s="1871">
        <v>2685</v>
      </c>
      <c r="G6" s="1872">
        <v>2762</v>
      </c>
      <c r="H6" s="1871">
        <v>2937</v>
      </c>
      <c r="I6" s="1872">
        <v>2774</v>
      </c>
      <c r="J6" s="1871">
        <v>2764</v>
      </c>
      <c r="K6" s="1872">
        <v>2740</v>
      </c>
      <c r="L6" s="1871">
        <v>2657</v>
      </c>
      <c r="M6" s="1872">
        <v>2648</v>
      </c>
      <c r="N6" s="1967">
        <v>2557</v>
      </c>
      <c r="O6" s="1965">
        <v>2407</v>
      </c>
      <c r="P6" s="2084">
        <v>2268</v>
      </c>
      <c r="Q6" s="1955">
        <v>2205</v>
      </c>
      <c r="R6" s="1967">
        <v>2061</v>
      </c>
      <c r="S6" s="1965">
        <v>1954</v>
      </c>
    </row>
    <row r="7" spans="1:21">
      <c r="A7" s="1194" t="s">
        <v>84</v>
      </c>
      <c r="B7" s="1859">
        <v>6456</v>
      </c>
      <c r="C7" s="1872">
        <v>6420</v>
      </c>
      <c r="D7" s="1871">
        <v>6371</v>
      </c>
      <c r="E7" s="1872">
        <v>6405</v>
      </c>
      <c r="F7" s="1871">
        <v>6485</v>
      </c>
      <c r="G7" s="1872">
        <v>6991</v>
      </c>
      <c r="H7" s="1871">
        <v>7513</v>
      </c>
      <c r="I7" s="1872">
        <v>7443</v>
      </c>
      <c r="J7" s="1871">
        <v>7570</v>
      </c>
      <c r="K7" s="1872">
        <v>7661</v>
      </c>
      <c r="L7" s="1871">
        <v>7777</v>
      </c>
      <c r="M7" s="1872">
        <v>7631</v>
      </c>
      <c r="N7" s="1967">
        <v>7536</v>
      </c>
      <c r="O7" s="1965">
        <v>7503</v>
      </c>
      <c r="P7" s="2084">
        <v>7454</v>
      </c>
      <c r="Q7" s="1955">
        <v>7493</v>
      </c>
      <c r="R7" s="1967">
        <v>7149</v>
      </c>
      <c r="S7" s="1965">
        <v>7002</v>
      </c>
    </row>
    <row r="8" spans="1:21">
      <c r="A8" s="1194" t="s">
        <v>359</v>
      </c>
      <c r="B8" s="1859">
        <v>130</v>
      </c>
      <c r="C8" s="1872">
        <v>128</v>
      </c>
      <c r="D8" s="1871">
        <v>148</v>
      </c>
      <c r="E8" s="1872">
        <v>132</v>
      </c>
      <c r="F8" s="1871">
        <v>138</v>
      </c>
      <c r="G8" s="1872">
        <v>133</v>
      </c>
      <c r="H8" s="1871">
        <v>137</v>
      </c>
      <c r="I8" s="1872">
        <v>338</v>
      </c>
      <c r="J8" s="1871">
        <v>251</v>
      </c>
      <c r="K8" s="1872">
        <v>215</v>
      </c>
      <c r="L8" s="1871">
        <v>181</v>
      </c>
      <c r="M8" s="1872">
        <v>185</v>
      </c>
      <c r="N8" s="1967">
        <v>185</v>
      </c>
      <c r="O8" s="1965">
        <v>182</v>
      </c>
      <c r="P8" s="2084">
        <v>157</v>
      </c>
      <c r="Q8" s="1955">
        <v>149</v>
      </c>
      <c r="R8" s="1967">
        <v>138</v>
      </c>
      <c r="S8" s="1965">
        <v>142</v>
      </c>
    </row>
    <row r="9" spans="1:21">
      <c r="A9" s="1194" t="s">
        <v>87</v>
      </c>
      <c r="B9" s="1859">
        <v>8370</v>
      </c>
      <c r="C9" s="1872">
        <v>8133</v>
      </c>
      <c r="D9" s="1871">
        <v>7890</v>
      </c>
      <c r="E9" s="1872">
        <v>7594</v>
      </c>
      <c r="F9" s="1871">
        <v>7249</v>
      </c>
      <c r="G9" s="1872">
        <v>7324</v>
      </c>
      <c r="H9" s="1871">
        <v>7247</v>
      </c>
      <c r="I9" s="1872">
        <v>6416</v>
      </c>
      <c r="J9" s="1871">
        <v>5984</v>
      </c>
      <c r="K9" s="1872">
        <v>5552</v>
      </c>
      <c r="L9" s="1871">
        <v>5063</v>
      </c>
      <c r="M9" s="1872">
        <v>4679</v>
      </c>
      <c r="N9" s="1967">
        <v>4375</v>
      </c>
      <c r="O9" s="1965">
        <v>4039</v>
      </c>
      <c r="P9" s="2084">
        <v>3683</v>
      </c>
      <c r="Q9" s="1955">
        <v>3448</v>
      </c>
      <c r="R9" s="1967">
        <v>3267</v>
      </c>
      <c r="S9" s="1965">
        <v>2966</v>
      </c>
    </row>
    <row r="10" spans="1:21">
      <c r="A10" s="1194" t="s">
        <v>88</v>
      </c>
      <c r="B10" s="1859">
        <v>1477</v>
      </c>
      <c r="C10" s="1872">
        <v>1464</v>
      </c>
      <c r="D10" s="1871">
        <v>1473</v>
      </c>
      <c r="E10" s="1872">
        <v>1485</v>
      </c>
      <c r="F10" s="1871">
        <v>1459</v>
      </c>
      <c r="G10" s="1872">
        <v>1486</v>
      </c>
      <c r="H10" s="1871">
        <v>1526</v>
      </c>
      <c r="I10" s="1872">
        <v>1428</v>
      </c>
      <c r="J10" s="1871">
        <v>1427</v>
      </c>
      <c r="K10" s="1872">
        <v>1474</v>
      </c>
      <c r="L10" s="1871">
        <v>1387</v>
      </c>
      <c r="M10" s="1872">
        <v>1316</v>
      </c>
      <c r="N10" s="1967">
        <v>1310</v>
      </c>
      <c r="O10" s="1965">
        <v>1203</v>
      </c>
      <c r="P10" s="2084">
        <v>1141</v>
      </c>
      <c r="Q10" s="1955">
        <v>1098</v>
      </c>
      <c r="R10" s="1967">
        <v>1039</v>
      </c>
      <c r="S10" s="1965">
        <v>913</v>
      </c>
    </row>
    <row r="11" spans="1:21">
      <c r="A11" s="1194" t="s">
        <v>360</v>
      </c>
      <c r="B11" s="1859">
        <v>33</v>
      </c>
      <c r="C11" s="1872">
        <v>49</v>
      </c>
      <c r="D11" s="1871">
        <v>64</v>
      </c>
      <c r="E11" s="1872">
        <v>55</v>
      </c>
      <c r="F11" s="1871">
        <v>68</v>
      </c>
      <c r="G11" s="1872">
        <v>69</v>
      </c>
      <c r="H11" s="1871">
        <v>81</v>
      </c>
      <c r="I11" s="1872">
        <v>75</v>
      </c>
      <c r="J11" s="1871">
        <v>83</v>
      </c>
      <c r="K11" s="1872">
        <v>81</v>
      </c>
      <c r="L11" s="1871">
        <v>73</v>
      </c>
      <c r="M11" s="1872">
        <v>57</v>
      </c>
      <c r="N11" s="1967">
        <v>64</v>
      </c>
      <c r="O11" s="1965">
        <v>54</v>
      </c>
      <c r="P11" s="2084">
        <v>56</v>
      </c>
      <c r="Q11" s="1955">
        <v>46</v>
      </c>
      <c r="R11" s="1967">
        <v>54</v>
      </c>
      <c r="S11" s="1965">
        <v>38</v>
      </c>
    </row>
    <row r="12" spans="1:21" ht="14.5">
      <c r="A12" s="1194" t="s">
        <v>1621</v>
      </c>
      <c r="B12" s="1859">
        <v>2081</v>
      </c>
      <c r="C12" s="1872">
        <v>1989</v>
      </c>
      <c r="D12" s="1871">
        <v>2280</v>
      </c>
      <c r="E12" s="1872">
        <v>2563</v>
      </c>
      <c r="F12" s="1871">
        <v>2921</v>
      </c>
      <c r="G12" s="1872">
        <v>3191</v>
      </c>
      <c r="H12" s="1871">
        <v>3604</v>
      </c>
      <c r="I12" s="1872">
        <v>3591</v>
      </c>
      <c r="J12" s="1871">
        <v>3652</v>
      </c>
      <c r="K12" s="1872">
        <v>3822</v>
      </c>
      <c r="L12" s="1871">
        <v>4032</v>
      </c>
      <c r="M12" s="1872">
        <v>4013</v>
      </c>
      <c r="N12" s="1967">
        <v>4152</v>
      </c>
      <c r="O12" s="1965">
        <v>4123</v>
      </c>
      <c r="P12" s="2084">
        <v>4043</v>
      </c>
      <c r="Q12" s="1955">
        <v>4000</v>
      </c>
      <c r="R12" s="1967">
        <v>3880</v>
      </c>
      <c r="S12" s="1965">
        <v>4045</v>
      </c>
    </row>
    <row r="13" spans="1:21">
      <c r="A13" s="1194" t="s">
        <v>361</v>
      </c>
      <c r="B13" s="1859">
        <v>669</v>
      </c>
      <c r="C13" s="1872">
        <v>569</v>
      </c>
      <c r="D13" s="1871">
        <v>457</v>
      </c>
      <c r="E13" s="1872">
        <v>407</v>
      </c>
      <c r="F13" s="1871">
        <v>374</v>
      </c>
      <c r="G13" s="1872">
        <v>399</v>
      </c>
      <c r="H13" s="1871">
        <v>366</v>
      </c>
      <c r="I13" s="1872">
        <v>500</v>
      </c>
      <c r="J13" s="1871">
        <v>461</v>
      </c>
      <c r="K13" s="1872">
        <v>419</v>
      </c>
      <c r="L13" s="1871">
        <v>347</v>
      </c>
      <c r="M13" s="1872">
        <v>291</v>
      </c>
      <c r="N13" s="1967">
        <v>316</v>
      </c>
      <c r="O13" s="1965">
        <v>297</v>
      </c>
      <c r="P13" s="2084">
        <v>289</v>
      </c>
      <c r="Q13" s="1955">
        <v>314</v>
      </c>
      <c r="R13" s="1967">
        <v>275</v>
      </c>
      <c r="S13" s="1965">
        <v>264</v>
      </c>
    </row>
    <row r="14" spans="1:21">
      <c r="A14" s="1194" t="s">
        <v>362</v>
      </c>
      <c r="B14" s="1859">
        <v>39</v>
      </c>
      <c r="C14" s="1872">
        <v>68</v>
      </c>
      <c r="D14" s="1871">
        <v>91</v>
      </c>
      <c r="E14" s="1872">
        <v>97</v>
      </c>
      <c r="F14" s="1871">
        <v>98</v>
      </c>
      <c r="G14" s="1872">
        <v>111</v>
      </c>
      <c r="H14" s="1871">
        <v>107</v>
      </c>
      <c r="I14" s="1872">
        <v>122</v>
      </c>
      <c r="J14" s="1871">
        <v>110</v>
      </c>
      <c r="K14" s="1872">
        <v>93</v>
      </c>
      <c r="L14" s="1871">
        <v>98</v>
      </c>
      <c r="M14" s="1872">
        <v>90</v>
      </c>
      <c r="N14" s="1967">
        <v>80</v>
      </c>
      <c r="O14" s="1965">
        <v>72</v>
      </c>
      <c r="P14" s="2084">
        <v>78</v>
      </c>
      <c r="Q14" s="1955">
        <v>74</v>
      </c>
      <c r="R14" s="1967">
        <v>89</v>
      </c>
      <c r="S14" s="1965">
        <v>72</v>
      </c>
    </row>
    <row r="15" spans="1:21">
      <c r="A15" s="1194" t="s">
        <v>363</v>
      </c>
      <c r="B15" s="1859">
        <v>116</v>
      </c>
      <c r="C15" s="1872">
        <v>238</v>
      </c>
      <c r="D15" s="1871">
        <v>341</v>
      </c>
      <c r="E15" s="1872">
        <v>417</v>
      </c>
      <c r="F15" s="1871">
        <v>450</v>
      </c>
      <c r="G15" s="1872">
        <v>518</v>
      </c>
      <c r="H15" s="1871">
        <v>600</v>
      </c>
      <c r="I15" s="1872">
        <v>551</v>
      </c>
      <c r="J15" s="1871">
        <v>544</v>
      </c>
      <c r="K15" s="1872">
        <v>599</v>
      </c>
      <c r="L15" s="1871">
        <v>601</v>
      </c>
      <c r="M15" s="1872">
        <v>598</v>
      </c>
      <c r="N15" s="1967">
        <v>668</v>
      </c>
      <c r="O15" s="1965">
        <v>615</v>
      </c>
      <c r="P15" s="2084">
        <v>584</v>
      </c>
      <c r="Q15" s="1955">
        <v>590</v>
      </c>
      <c r="R15" s="1967">
        <v>593</v>
      </c>
      <c r="S15" s="1965">
        <v>587</v>
      </c>
    </row>
    <row r="16" spans="1:21">
      <c r="A16" s="1193" t="s">
        <v>364</v>
      </c>
      <c r="B16" s="1859">
        <v>8128</v>
      </c>
      <c r="C16" s="1872">
        <v>8324</v>
      </c>
      <c r="D16" s="1871">
        <v>8532</v>
      </c>
      <c r="E16" s="1872">
        <v>8826</v>
      </c>
      <c r="F16" s="1871">
        <v>9585</v>
      </c>
      <c r="G16" s="1872">
        <v>10880</v>
      </c>
      <c r="H16" s="1871">
        <v>12493</v>
      </c>
      <c r="I16" s="1872">
        <v>15215</v>
      </c>
      <c r="J16" s="1871">
        <v>15628</v>
      </c>
      <c r="K16" s="1872">
        <v>15675</v>
      </c>
      <c r="L16" s="1871">
        <v>15052</v>
      </c>
      <c r="M16" s="1872">
        <v>14424</v>
      </c>
      <c r="N16" s="1967">
        <v>14128</v>
      </c>
      <c r="O16" s="1965">
        <v>13562</v>
      </c>
      <c r="P16" s="2084">
        <v>13281</v>
      </c>
      <c r="Q16" s="1955">
        <v>13284</v>
      </c>
      <c r="R16" s="1967">
        <v>13020</v>
      </c>
      <c r="S16" s="1965">
        <v>13158</v>
      </c>
    </row>
    <row r="17" spans="1:19">
      <c r="A17" s="1194" t="s">
        <v>365</v>
      </c>
      <c r="B17" s="1859">
        <v>57</v>
      </c>
      <c r="C17" s="1872">
        <v>96</v>
      </c>
      <c r="D17" s="1871">
        <v>137</v>
      </c>
      <c r="E17" s="1872">
        <v>162</v>
      </c>
      <c r="F17" s="1871">
        <v>181</v>
      </c>
      <c r="G17" s="1872">
        <v>183</v>
      </c>
      <c r="H17" s="1871">
        <v>174</v>
      </c>
      <c r="I17" s="1872">
        <v>162</v>
      </c>
      <c r="J17" s="1871">
        <v>129</v>
      </c>
      <c r="K17" s="1872">
        <v>138</v>
      </c>
      <c r="L17" s="1871">
        <v>138</v>
      </c>
      <c r="M17" s="1872">
        <v>131</v>
      </c>
      <c r="N17" s="1967">
        <v>127</v>
      </c>
      <c r="O17" s="1965">
        <v>117</v>
      </c>
      <c r="P17" s="2084">
        <v>121</v>
      </c>
      <c r="Q17" s="1955">
        <v>115</v>
      </c>
      <c r="R17" s="1967">
        <v>106</v>
      </c>
      <c r="S17" s="1965">
        <v>110</v>
      </c>
    </row>
    <row r="18" spans="1:19">
      <c r="A18" s="1194" t="s">
        <v>85</v>
      </c>
      <c r="B18" s="1859">
        <v>6835</v>
      </c>
      <c r="C18" s="1872">
        <v>6772</v>
      </c>
      <c r="D18" s="1871">
        <v>6901</v>
      </c>
      <c r="E18" s="1872">
        <v>7152</v>
      </c>
      <c r="F18" s="1871">
        <v>7816</v>
      </c>
      <c r="G18" s="1872">
        <v>8943</v>
      </c>
      <c r="H18" s="1871">
        <v>10392</v>
      </c>
      <c r="I18" s="1872">
        <v>13463</v>
      </c>
      <c r="J18" s="1871">
        <v>14012</v>
      </c>
      <c r="K18" s="1872">
        <v>14078</v>
      </c>
      <c r="L18" s="1871">
        <v>13532</v>
      </c>
      <c r="M18" s="1872">
        <v>13039</v>
      </c>
      <c r="N18" s="1967">
        <v>12784</v>
      </c>
      <c r="O18" s="1965">
        <v>12329</v>
      </c>
      <c r="P18" s="2084">
        <v>12036</v>
      </c>
      <c r="Q18" s="1955">
        <v>12061</v>
      </c>
      <c r="R18" s="1967">
        <v>11826</v>
      </c>
      <c r="S18" s="1965">
        <v>12063</v>
      </c>
    </row>
    <row r="19" spans="1:19">
      <c r="A19" s="1194" t="s">
        <v>366</v>
      </c>
      <c r="B19" s="1859">
        <v>111</v>
      </c>
      <c r="C19" s="1872">
        <v>176</v>
      </c>
      <c r="D19" s="1871">
        <v>249</v>
      </c>
      <c r="E19" s="1872">
        <v>258</v>
      </c>
      <c r="F19" s="1871">
        <v>246</v>
      </c>
      <c r="G19" s="1872">
        <v>276</v>
      </c>
      <c r="H19" s="1871">
        <v>291</v>
      </c>
      <c r="I19" s="1872">
        <v>364</v>
      </c>
      <c r="J19" s="1871">
        <v>351</v>
      </c>
      <c r="K19" s="1872">
        <v>338</v>
      </c>
      <c r="L19" s="1871">
        <v>347</v>
      </c>
      <c r="M19" s="1872">
        <v>330</v>
      </c>
      <c r="N19" s="1967">
        <v>320</v>
      </c>
      <c r="O19" s="1965">
        <v>300</v>
      </c>
      <c r="P19" s="2084">
        <v>342</v>
      </c>
      <c r="Q19" s="1955">
        <v>353</v>
      </c>
      <c r="R19" s="1967">
        <v>366</v>
      </c>
      <c r="S19" s="1965">
        <v>337</v>
      </c>
    </row>
    <row r="20" spans="1:19">
      <c r="A20" s="1194" t="s">
        <v>367</v>
      </c>
      <c r="B20" s="1859">
        <v>0</v>
      </c>
      <c r="C20" s="1872">
        <v>179</v>
      </c>
      <c r="D20" s="1871">
        <v>252</v>
      </c>
      <c r="E20" s="1872">
        <v>307</v>
      </c>
      <c r="F20" s="1871">
        <v>354</v>
      </c>
      <c r="G20" s="1872">
        <v>410</v>
      </c>
      <c r="H20" s="1871">
        <v>488</v>
      </c>
      <c r="I20" s="1872">
        <v>79</v>
      </c>
      <c r="J20" s="1871">
        <v>92</v>
      </c>
      <c r="K20" s="1872">
        <v>101</v>
      </c>
      <c r="L20" s="1871">
        <v>114</v>
      </c>
      <c r="M20" s="1872">
        <v>100</v>
      </c>
      <c r="N20" s="1967">
        <v>120</v>
      </c>
      <c r="O20" s="1965">
        <v>131</v>
      </c>
      <c r="P20" s="2084">
        <v>141</v>
      </c>
      <c r="Q20" s="1955">
        <v>135</v>
      </c>
      <c r="R20" s="1967">
        <v>160</v>
      </c>
      <c r="S20" s="1965">
        <v>156</v>
      </c>
    </row>
    <row r="21" spans="1:19">
      <c r="A21" s="1194" t="s">
        <v>368</v>
      </c>
      <c r="B21" s="1859">
        <v>901</v>
      </c>
      <c r="C21" s="1872">
        <v>659</v>
      </c>
      <c r="D21" s="1871">
        <v>487</v>
      </c>
      <c r="E21" s="1872">
        <v>380</v>
      </c>
      <c r="F21" s="1871">
        <v>360</v>
      </c>
      <c r="G21" s="1872">
        <v>387</v>
      </c>
      <c r="H21" s="1871">
        <v>433</v>
      </c>
      <c r="I21" s="1872">
        <v>326</v>
      </c>
      <c r="J21" s="1871">
        <v>277</v>
      </c>
      <c r="K21" s="1872">
        <v>235</v>
      </c>
      <c r="L21" s="1871">
        <v>211</v>
      </c>
      <c r="M21" s="1872">
        <v>185</v>
      </c>
      <c r="N21" s="1967">
        <v>164</v>
      </c>
      <c r="O21" s="1965">
        <v>132</v>
      </c>
      <c r="P21" s="2084">
        <v>131</v>
      </c>
      <c r="Q21" s="1955">
        <v>124</v>
      </c>
      <c r="R21" s="1967">
        <v>102</v>
      </c>
      <c r="S21" s="1965">
        <v>96</v>
      </c>
    </row>
    <row r="22" spans="1:19">
      <c r="A22" s="1194" t="s">
        <v>90</v>
      </c>
      <c r="B22" s="1859">
        <v>186</v>
      </c>
      <c r="C22" s="1872">
        <v>382</v>
      </c>
      <c r="D22" s="1871">
        <v>448</v>
      </c>
      <c r="E22" s="1872">
        <v>503</v>
      </c>
      <c r="F22" s="1871">
        <v>530</v>
      </c>
      <c r="G22" s="1872">
        <v>579</v>
      </c>
      <c r="H22" s="1871">
        <v>588</v>
      </c>
      <c r="I22" s="1872">
        <v>703</v>
      </c>
      <c r="J22" s="1871">
        <v>651</v>
      </c>
      <c r="K22" s="1872">
        <v>661</v>
      </c>
      <c r="L22" s="1871">
        <v>600</v>
      </c>
      <c r="M22" s="1872">
        <v>539</v>
      </c>
      <c r="N22" s="1967">
        <v>498</v>
      </c>
      <c r="O22" s="1965">
        <v>441</v>
      </c>
      <c r="P22" s="2084">
        <v>416</v>
      </c>
      <c r="Q22" s="1955">
        <v>402</v>
      </c>
      <c r="R22" s="1967">
        <v>385</v>
      </c>
      <c r="S22" s="1965">
        <v>327</v>
      </c>
    </row>
    <row r="23" spans="1:19">
      <c r="A23" s="1194" t="s">
        <v>369</v>
      </c>
      <c r="B23" s="1859">
        <v>38</v>
      </c>
      <c r="C23" s="1872">
        <v>60</v>
      </c>
      <c r="D23" s="1871">
        <v>58</v>
      </c>
      <c r="E23" s="1872">
        <v>64</v>
      </c>
      <c r="F23" s="1871">
        <v>98</v>
      </c>
      <c r="G23" s="1872">
        <v>102</v>
      </c>
      <c r="H23" s="1871">
        <v>127</v>
      </c>
      <c r="I23" s="1872">
        <v>118</v>
      </c>
      <c r="J23" s="1871">
        <v>116</v>
      </c>
      <c r="K23" s="1872">
        <v>124</v>
      </c>
      <c r="L23" s="1871">
        <v>110</v>
      </c>
      <c r="M23" s="1872">
        <v>100</v>
      </c>
      <c r="N23" s="1967">
        <v>115</v>
      </c>
      <c r="O23" s="1965">
        <v>112</v>
      </c>
      <c r="P23" s="2084">
        <v>94</v>
      </c>
      <c r="Q23" s="1955">
        <v>94</v>
      </c>
      <c r="R23" s="1967">
        <v>75</v>
      </c>
      <c r="S23" s="1965">
        <v>69</v>
      </c>
    </row>
    <row r="24" spans="1:19">
      <c r="A24" s="1193" t="s">
        <v>86</v>
      </c>
      <c r="B24" s="1859">
        <v>1064</v>
      </c>
      <c r="C24" s="1872">
        <v>1063</v>
      </c>
      <c r="D24" s="1871">
        <v>1089</v>
      </c>
      <c r="E24" s="1872">
        <v>1163</v>
      </c>
      <c r="F24" s="1871">
        <v>1204</v>
      </c>
      <c r="G24" s="1872">
        <v>1284</v>
      </c>
      <c r="H24" s="1871">
        <v>1467</v>
      </c>
      <c r="I24" s="1872">
        <v>1185</v>
      </c>
      <c r="J24" s="1871">
        <v>1128</v>
      </c>
      <c r="K24" s="1872">
        <v>1064</v>
      </c>
      <c r="L24" s="1871">
        <v>1017</v>
      </c>
      <c r="M24" s="1872">
        <v>1050</v>
      </c>
      <c r="N24" s="1967">
        <v>1037</v>
      </c>
      <c r="O24" s="1965">
        <v>993</v>
      </c>
      <c r="P24" s="2084">
        <v>954</v>
      </c>
      <c r="Q24" s="1955">
        <v>917</v>
      </c>
      <c r="R24" s="1967">
        <v>971</v>
      </c>
      <c r="S24" s="1965">
        <v>896</v>
      </c>
    </row>
    <row r="25" spans="1:19">
      <c r="A25" s="1193" t="s">
        <v>82</v>
      </c>
      <c r="B25" s="1859">
        <v>10626</v>
      </c>
      <c r="C25" s="1872">
        <v>10985</v>
      </c>
      <c r="D25" s="1871">
        <v>10883</v>
      </c>
      <c r="E25" s="1872">
        <v>10822</v>
      </c>
      <c r="F25" s="1871">
        <v>10479</v>
      </c>
      <c r="G25" s="1872">
        <v>10857</v>
      </c>
      <c r="H25" s="1871">
        <v>11610</v>
      </c>
      <c r="I25" s="1872">
        <v>11951</v>
      </c>
      <c r="J25" s="1871">
        <v>11827</v>
      </c>
      <c r="K25" s="1872">
        <v>11609</v>
      </c>
      <c r="L25" s="1871">
        <v>11210</v>
      </c>
      <c r="M25" s="1872">
        <v>10593</v>
      </c>
      <c r="N25" s="1967">
        <v>10050</v>
      </c>
      <c r="O25" s="1965">
        <v>9314</v>
      </c>
      <c r="P25" s="2084">
        <v>8919</v>
      </c>
      <c r="Q25" s="1955">
        <v>8759</v>
      </c>
      <c r="R25" s="1967">
        <v>8541</v>
      </c>
      <c r="S25" s="1965">
        <v>8660</v>
      </c>
    </row>
    <row r="26" spans="1:19">
      <c r="A26" s="1193" t="s">
        <v>370</v>
      </c>
      <c r="B26" s="1859">
        <v>542</v>
      </c>
      <c r="C26" s="1872">
        <v>560</v>
      </c>
      <c r="D26" s="1871">
        <v>573</v>
      </c>
      <c r="E26" s="1872">
        <v>568</v>
      </c>
      <c r="F26" s="1871">
        <v>594</v>
      </c>
      <c r="G26" s="1872">
        <v>619</v>
      </c>
      <c r="H26" s="1871">
        <v>755</v>
      </c>
      <c r="I26" s="1872">
        <v>877</v>
      </c>
      <c r="J26" s="1871">
        <v>850</v>
      </c>
      <c r="K26" s="1872">
        <v>813</v>
      </c>
      <c r="L26" s="1871">
        <v>842</v>
      </c>
      <c r="M26" s="1872">
        <v>885</v>
      </c>
      <c r="N26" s="1967">
        <v>869</v>
      </c>
      <c r="O26" s="1965">
        <v>845</v>
      </c>
      <c r="P26" s="2084">
        <v>843</v>
      </c>
      <c r="Q26" s="1955">
        <v>769</v>
      </c>
      <c r="R26" s="1967">
        <v>762</v>
      </c>
      <c r="S26" s="1965">
        <v>747</v>
      </c>
    </row>
    <row r="27" spans="1:19">
      <c r="A27" s="1193" t="s">
        <v>371</v>
      </c>
      <c r="B27" s="1859">
        <v>172</v>
      </c>
      <c r="C27" s="1872">
        <v>190</v>
      </c>
      <c r="D27" s="1871">
        <v>220</v>
      </c>
      <c r="E27" s="1872">
        <v>223</v>
      </c>
      <c r="F27" s="1871">
        <v>234</v>
      </c>
      <c r="G27" s="1872">
        <v>265</v>
      </c>
      <c r="H27" s="1871">
        <v>302</v>
      </c>
      <c r="I27" s="1872">
        <v>270</v>
      </c>
      <c r="J27" s="1871">
        <v>256</v>
      </c>
      <c r="K27" s="1872">
        <v>240</v>
      </c>
      <c r="L27" s="1871">
        <v>220</v>
      </c>
      <c r="M27" s="1872">
        <v>224</v>
      </c>
      <c r="N27" s="1967">
        <v>208</v>
      </c>
      <c r="O27" s="1965">
        <v>211</v>
      </c>
      <c r="P27" s="2084">
        <v>201</v>
      </c>
      <c r="Q27" s="1955">
        <v>186</v>
      </c>
      <c r="R27" s="1967">
        <v>205</v>
      </c>
      <c r="S27" s="1965">
        <v>196</v>
      </c>
    </row>
    <row r="28" spans="1:19">
      <c r="A28" s="1193" t="s">
        <v>372</v>
      </c>
      <c r="B28" s="1859">
        <v>5970</v>
      </c>
      <c r="C28" s="1872">
        <v>6129</v>
      </c>
      <c r="D28" s="1871">
        <v>5762</v>
      </c>
      <c r="E28" s="1872">
        <v>5483</v>
      </c>
      <c r="F28" s="1871">
        <v>5568</v>
      </c>
      <c r="G28" s="1872">
        <v>5871</v>
      </c>
      <c r="H28" s="1871">
        <v>6331</v>
      </c>
      <c r="I28" s="1872">
        <v>7098</v>
      </c>
      <c r="J28" s="1871">
        <v>7428</v>
      </c>
      <c r="K28" s="1872">
        <v>7763</v>
      </c>
      <c r="L28" s="1871">
        <v>7980</v>
      </c>
      <c r="M28" s="1872">
        <v>7985</v>
      </c>
      <c r="N28" s="1967">
        <v>7921</v>
      </c>
      <c r="O28" s="1965">
        <v>7726</v>
      </c>
      <c r="P28" s="2084">
        <v>7514</v>
      </c>
      <c r="Q28" s="1955">
        <v>7504</v>
      </c>
      <c r="R28" s="1967">
        <v>7224</v>
      </c>
      <c r="S28" s="1965">
        <v>7545</v>
      </c>
    </row>
    <row r="29" spans="1:19" ht="14.5" thickBot="1">
      <c r="A29" s="1193" t="s">
        <v>310</v>
      </c>
      <c r="B29" s="1952">
        <v>1510</v>
      </c>
      <c r="C29" s="1972">
        <v>1373</v>
      </c>
      <c r="D29" s="1970">
        <v>1250</v>
      </c>
      <c r="E29" s="1972">
        <v>1017</v>
      </c>
      <c r="F29" s="1970">
        <v>863</v>
      </c>
      <c r="G29" s="1972">
        <v>766</v>
      </c>
      <c r="H29" s="1970">
        <v>869</v>
      </c>
      <c r="I29" s="1972">
        <v>256</v>
      </c>
      <c r="J29" s="1970">
        <v>367</v>
      </c>
      <c r="K29" s="1972">
        <v>475</v>
      </c>
      <c r="L29" s="1970">
        <v>404</v>
      </c>
      <c r="M29" s="1972">
        <v>383</v>
      </c>
      <c r="N29" s="1978">
        <v>300</v>
      </c>
      <c r="O29" s="1975">
        <v>272</v>
      </c>
      <c r="P29" s="2085">
        <v>209</v>
      </c>
      <c r="Q29" s="2086">
        <v>227</v>
      </c>
      <c r="R29" s="1978">
        <v>709</v>
      </c>
      <c r="S29" s="1975">
        <v>409</v>
      </c>
    </row>
    <row r="30" spans="1:19">
      <c r="A30" s="748" t="s">
        <v>373</v>
      </c>
      <c r="B30" s="1988">
        <v>50317</v>
      </c>
      <c r="C30" s="1991">
        <v>50569</v>
      </c>
      <c r="D30" s="1988">
        <v>50157</v>
      </c>
      <c r="E30" s="1991">
        <v>49990</v>
      </c>
      <c r="F30" s="1988">
        <v>50454</v>
      </c>
      <c r="G30" s="1991">
        <v>53526</v>
      </c>
      <c r="H30" s="1988">
        <v>57945</v>
      </c>
      <c r="I30" s="1991">
        <v>60090</v>
      </c>
      <c r="J30" s="1988">
        <v>60330</v>
      </c>
      <c r="K30" s="1991">
        <v>60295</v>
      </c>
      <c r="L30" s="1988">
        <v>58941</v>
      </c>
      <c r="M30" s="1991">
        <v>57052</v>
      </c>
      <c r="N30" s="1988">
        <v>55756</v>
      </c>
      <c r="O30" s="1991">
        <v>53418</v>
      </c>
      <c r="P30" s="2087">
        <v>51674</v>
      </c>
      <c r="Q30" s="2003">
        <v>51063</v>
      </c>
      <c r="R30" s="2000">
        <v>49977</v>
      </c>
      <c r="S30" s="2003">
        <v>49594</v>
      </c>
    </row>
    <row r="31" spans="1:19" ht="14.5">
      <c r="A31" s="4371" t="s">
        <v>697</v>
      </c>
      <c r="B31" s="4372"/>
      <c r="C31" s="4372"/>
      <c r="D31" s="4372"/>
      <c r="E31" s="4372"/>
      <c r="F31" s="4372"/>
      <c r="G31" s="4372"/>
      <c r="H31" s="4372"/>
      <c r="I31" s="4372"/>
      <c r="J31" s="4372"/>
      <c r="K31" s="4372"/>
      <c r="L31" s="4372"/>
      <c r="M31" s="4372"/>
      <c r="N31" s="4372"/>
      <c r="O31" s="4372"/>
      <c r="P31" s="4372"/>
      <c r="Q31" s="4372"/>
      <c r="R31" s="4372"/>
      <c r="S31" s="4373"/>
    </row>
    <row r="33" spans="1:17">
      <c r="A33" s="4370" t="s">
        <v>939</v>
      </c>
      <c r="B33" s="4370"/>
      <c r="C33" s="4370"/>
      <c r="D33" s="4370"/>
      <c r="E33" s="4370"/>
      <c r="F33" s="4370"/>
      <c r="G33" s="4370"/>
      <c r="H33" s="4370"/>
      <c r="I33" s="4370"/>
      <c r="J33" s="4370"/>
      <c r="K33" s="4370"/>
      <c r="L33" s="4370"/>
      <c r="M33" s="4370"/>
      <c r="N33" s="4370"/>
      <c r="O33" s="4370"/>
      <c r="P33" s="4370"/>
      <c r="Q33" s="4370"/>
    </row>
  </sheetData>
  <mergeCells count="5">
    <mergeCell ref="A3:A4"/>
    <mergeCell ref="A33:Q33"/>
    <mergeCell ref="A1:S1"/>
    <mergeCell ref="B3:S3"/>
    <mergeCell ref="A31:S31"/>
  </mergeCells>
  <pageMargins left="0" right="0" top="0.75" bottom="0.75" header="0.3" footer="0.3"/>
  <pageSetup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S24"/>
  <sheetViews>
    <sheetView workbookViewId="0">
      <selection activeCell="B3" sqref="B3:C4"/>
    </sheetView>
  </sheetViews>
  <sheetFormatPr defaultColWidth="9" defaultRowHeight="14"/>
  <cols>
    <col min="1" max="1" width="14.83203125" style="26" customWidth="1"/>
    <col min="2" max="17" width="10.75" style="26" customWidth="1"/>
    <col min="18" max="18" width="9" style="26"/>
    <col min="19" max="19" width="9" style="6"/>
    <col min="20" max="16384" width="9" style="26"/>
  </cols>
  <sheetData>
    <row r="1" spans="1:19" ht="25">
      <c r="A1" s="3943" t="s">
        <v>4521</v>
      </c>
      <c r="B1" s="3943"/>
      <c r="C1" s="3943"/>
      <c r="D1" s="3943"/>
      <c r="E1" s="3943"/>
      <c r="F1" s="3943"/>
      <c r="G1" s="3943"/>
      <c r="H1" s="3943"/>
      <c r="I1" s="3943"/>
      <c r="J1" s="3943"/>
      <c r="K1" s="3943"/>
      <c r="L1" s="3943"/>
      <c r="M1" s="3943"/>
      <c r="N1" s="3943"/>
      <c r="O1" s="3943"/>
      <c r="P1" s="3943"/>
      <c r="Q1" s="3943"/>
      <c r="R1" s="1474"/>
    </row>
    <row r="3" spans="1:19" ht="17.5">
      <c r="A3" s="3867" t="s">
        <v>10</v>
      </c>
      <c r="B3" s="3865" t="s">
        <v>376</v>
      </c>
      <c r="C3" s="3866"/>
      <c r="D3" s="3964" t="s">
        <v>376</v>
      </c>
      <c r="E3" s="3994"/>
      <c r="F3" s="3994"/>
      <c r="G3" s="3994"/>
      <c r="H3" s="3994"/>
      <c r="I3" s="3994"/>
      <c r="J3" s="3994"/>
      <c r="K3" s="3994"/>
      <c r="L3" s="3994"/>
      <c r="M3" s="3994"/>
      <c r="N3" s="3994"/>
      <c r="O3" s="3994"/>
      <c r="P3" s="3994"/>
      <c r="Q3" s="3995"/>
      <c r="S3" s="495"/>
    </row>
    <row r="4" spans="1:19" ht="34" customHeight="1">
      <c r="A4" s="4158"/>
      <c r="B4" s="4159"/>
      <c r="C4" s="4092"/>
      <c r="D4" s="4159" t="s">
        <v>1727</v>
      </c>
      <c r="E4" s="4092"/>
      <c r="F4" s="4159" t="s">
        <v>565</v>
      </c>
      <c r="G4" s="4092"/>
      <c r="H4" s="4159" t="s">
        <v>1728</v>
      </c>
      <c r="I4" s="4092"/>
      <c r="J4" s="4159" t="s">
        <v>1729</v>
      </c>
      <c r="K4" s="4092"/>
      <c r="L4" s="4159" t="s">
        <v>568</v>
      </c>
      <c r="M4" s="4092"/>
      <c r="N4" s="4159" t="s">
        <v>1730</v>
      </c>
      <c r="O4" s="4092"/>
      <c r="P4" s="4159" t="s">
        <v>570</v>
      </c>
      <c r="Q4" s="4160"/>
      <c r="S4" s="896"/>
    </row>
    <row r="5" spans="1:19" s="130" customFormat="1" ht="27.5">
      <c r="A5" s="3868"/>
      <c r="B5" s="127" t="s">
        <v>373</v>
      </c>
      <c r="C5" s="128" t="s">
        <v>1731</v>
      </c>
      <c r="D5" s="127" t="s">
        <v>373</v>
      </c>
      <c r="E5" s="128" t="s">
        <v>1731</v>
      </c>
      <c r="F5" s="127" t="s">
        <v>373</v>
      </c>
      <c r="G5" s="128" t="s">
        <v>1731</v>
      </c>
      <c r="H5" s="127" t="s">
        <v>373</v>
      </c>
      <c r="I5" s="128" t="s">
        <v>1731</v>
      </c>
      <c r="J5" s="127" t="s">
        <v>373</v>
      </c>
      <c r="K5" s="128" t="s">
        <v>1731</v>
      </c>
      <c r="L5" s="127" t="s">
        <v>373</v>
      </c>
      <c r="M5" s="128" t="s">
        <v>1731</v>
      </c>
      <c r="N5" s="127" t="s">
        <v>373</v>
      </c>
      <c r="O5" s="128" t="s">
        <v>1731</v>
      </c>
      <c r="P5" s="127" t="s">
        <v>373</v>
      </c>
      <c r="Q5" s="128" t="s">
        <v>1731</v>
      </c>
      <c r="S5" s="507"/>
    </row>
    <row r="6" spans="1:19" s="130" customFormat="1" ht="13">
      <c r="A6" s="1716" t="s">
        <v>1712</v>
      </c>
      <c r="B6" s="1892">
        <v>25236</v>
      </c>
      <c r="C6" s="2088">
        <v>7810</v>
      </c>
      <c r="D6" s="2089">
        <v>2430</v>
      </c>
      <c r="E6" s="2088">
        <v>1090</v>
      </c>
      <c r="F6" s="2089">
        <v>3378</v>
      </c>
      <c r="G6" s="2088">
        <v>971</v>
      </c>
      <c r="H6" s="2089">
        <v>6369</v>
      </c>
      <c r="I6" s="2088">
        <v>1314</v>
      </c>
      <c r="J6" s="2089">
        <v>1461</v>
      </c>
      <c r="K6" s="2088">
        <v>495</v>
      </c>
      <c r="L6" s="2089">
        <v>6363</v>
      </c>
      <c r="M6" s="2088">
        <v>1869</v>
      </c>
      <c r="N6" s="2089">
        <v>2936</v>
      </c>
      <c r="O6" s="2088">
        <v>1015</v>
      </c>
      <c r="P6" s="2089">
        <v>2299</v>
      </c>
      <c r="Q6" s="1569">
        <v>1056</v>
      </c>
    </row>
    <row r="7" spans="1:19" s="130" customFormat="1" ht="13">
      <c r="A7" s="1717" t="s">
        <v>1711</v>
      </c>
      <c r="B7" s="2090">
        <v>26066</v>
      </c>
      <c r="C7" s="2091">
        <v>7782</v>
      </c>
      <c r="D7" s="2092">
        <v>2615</v>
      </c>
      <c r="E7" s="2091">
        <v>1198</v>
      </c>
      <c r="F7" s="2092">
        <v>3510</v>
      </c>
      <c r="G7" s="2091">
        <v>935</v>
      </c>
      <c r="H7" s="2092">
        <v>6488</v>
      </c>
      <c r="I7" s="2091">
        <v>1153</v>
      </c>
      <c r="J7" s="2092">
        <v>1373</v>
      </c>
      <c r="K7" s="2091">
        <v>439</v>
      </c>
      <c r="L7" s="2092">
        <v>6568</v>
      </c>
      <c r="M7" s="2091">
        <v>1873</v>
      </c>
      <c r="N7" s="2092">
        <v>2992</v>
      </c>
      <c r="O7" s="2091">
        <v>1032</v>
      </c>
      <c r="P7" s="2092">
        <v>2520</v>
      </c>
      <c r="Q7" s="1579">
        <v>1152</v>
      </c>
    </row>
    <row r="8" spans="1:19">
      <c r="A8" s="132" t="s">
        <v>905</v>
      </c>
      <c r="B8" s="1775">
        <v>26819</v>
      </c>
      <c r="C8" s="1854">
        <v>7885</v>
      </c>
      <c r="D8" s="1775">
        <v>2632</v>
      </c>
      <c r="E8" s="1854">
        <v>1179</v>
      </c>
      <c r="F8" s="1775">
        <v>3541</v>
      </c>
      <c r="G8" s="1854">
        <v>889</v>
      </c>
      <c r="H8" s="1775">
        <v>6899</v>
      </c>
      <c r="I8" s="1854">
        <v>1299</v>
      </c>
      <c r="J8" s="1775">
        <v>1486</v>
      </c>
      <c r="K8" s="1854">
        <v>513</v>
      </c>
      <c r="L8" s="1775">
        <v>6709</v>
      </c>
      <c r="M8" s="1854">
        <v>1880</v>
      </c>
      <c r="N8" s="1775">
        <v>3092</v>
      </c>
      <c r="O8" s="1854">
        <v>1092</v>
      </c>
      <c r="P8" s="1775">
        <v>2460</v>
      </c>
      <c r="Q8" s="1872">
        <v>1033</v>
      </c>
    </row>
    <row r="9" spans="1:19">
      <c r="A9" s="1718" t="s">
        <v>904</v>
      </c>
      <c r="B9" s="2040">
        <v>27441</v>
      </c>
      <c r="C9" s="2041">
        <v>7932</v>
      </c>
      <c r="D9" s="2040">
        <v>2819</v>
      </c>
      <c r="E9" s="2041">
        <v>1301</v>
      </c>
      <c r="F9" s="2040">
        <v>3563</v>
      </c>
      <c r="G9" s="2041">
        <v>897</v>
      </c>
      <c r="H9" s="2040">
        <v>7095</v>
      </c>
      <c r="I9" s="2041">
        <v>1241</v>
      </c>
      <c r="J9" s="2040">
        <v>1346</v>
      </c>
      <c r="K9" s="2041">
        <v>457</v>
      </c>
      <c r="L9" s="2040">
        <v>6805</v>
      </c>
      <c r="M9" s="2041">
        <v>1849</v>
      </c>
      <c r="N9" s="2040">
        <v>3302</v>
      </c>
      <c r="O9" s="2041">
        <v>1137</v>
      </c>
      <c r="P9" s="2040">
        <v>2511</v>
      </c>
      <c r="Q9" s="1834">
        <v>1050</v>
      </c>
    </row>
    <row r="10" spans="1:19">
      <c r="A10" s="132" t="s">
        <v>751</v>
      </c>
      <c r="B10" s="1775">
        <v>28757</v>
      </c>
      <c r="C10" s="1854">
        <v>8222</v>
      </c>
      <c r="D10" s="1775">
        <v>2956</v>
      </c>
      <c r="E10" s="1854">
        <v>1341</v>
      </c>
      <c r="F10" s="1775">
        <v>3903</v>
      </c>
      <c r="G10" s="1854">
        <v>968</v>
      </c>
      <c r="H10" s="1775">
        <v>7382</v>
      </c>
      <c r="I10" s="1854">
        <v>1290</v>
      </c>
      <c r="J10" s="1775">
        <v>1401</v>
      </c>
      <c r="K10" s="1854">
        <v>437</v>
      </c>
      <c r="L10" s="1775">
        <v>7262</v>
      </c>
      <c r="M10" s="1854">
        <v>1987</v>
      </c>
      <c r="N10" s="1775">
        <v>3342</v>
      </c>
      <c r="O10" s="1854">
        <v>1119</v>
      </c>
      <c r="P10" s="1775">
        <v>2511</v>
      </c>
      <c r="Q10" s="1872">
        <v>1064</v>
      </c>
    </row>
    <row r="11" spans="1:19">
      <c r="A11" s="1718" t="s">
        <v>750</v>
      </c>
      <c r="B11" s="2040">
        <v>30370</v>
      </c>
      <c r="C11" s="2041">
        <v>8693</v>
      </c>
      <c r="D11" s="2040">
        <v>3087</v>
      </c>
      <c r="E11" s="2041">
        <v>1359</v>
      </c>
      <c r="F11" s="2040">
        <v>4328</v>
      </c>
      <c r="G11" s="2041">
        <v>1148</v>
      </c>
      <c r="H11" s="2040">
        <v>7816</v>
      </c>
      <c r="I11" s="2041">
        <v>1377</v>
      </c>
      <c r="J11" s="2040">
        <v>1401</v>
      </c>
      <c r="K11" s="2041">
        <v>409</v>
      </c>
      <c r="L11" s="2040">
        <v>7535</v>
      </c>
      <c r="M11" s="2041">
        <v>2102</v>
      </c>
      <c r="N11" s="2040">
        <v>3593</v>
      </c>
      <c r="O11" s="2041">
        <v>1178</v>
      </c>
      <c r="P11" s="2040">
        <v>2610</v>
      </c>
      <c r="Q11" s="1834">
        <v>1102</v>
      </c>
    </row>
    <row r="12" spans="1:19">
      <c r="A12" s="132" t="s">
        <v>315</v>
      </c>
      <c r="B12" s="1774">
        <v>30960</v>
      </c>
      <c r="C12" s="1953">
        <v>8878</v>
      </c>
      <c r="D12" s="1774">
        <v>3186</v>
      </c>
      <c r="E12" s="1953">
        <v>1413</v>
      </c>
      <c r="F12" s="1774">
        <v>4144</v>
      </c>
      <c r="G12" s="1953">
        <v>1059</v>
      </c>
      <c r="H12" s="1774">
        <v>7994</v>
      </c>
      <c r="I12" s="1953">
        <v>1388</v>
      </c>
      <c r="J12" s="1774">
        <v>1424</v>
      </c>
      <c r="K12" s="1953">
        <v>451</v>
      </c>
      <c r="L12" s="1774">
        <v>7742</v>
      </c>
      <c r="M12" s="1953">
        <v>2214</v>
      </c>
      <c r="N12" s="1774">
        <v>3809</v>
      </c>
      <c r="O12" s="1953">
        <v>1193</v>
      </c>
      <c r="P12" s="1774">
        <v>2661</v>
      </c>
      <c r="Q12" s="1870">
        <v>1160</v>
      </c>
    </row>
    <row r="13" spans="1:19">
      <c r="A13" s="790" t="s">
        <v>314</v>
      </c>
      <c r="B13" s="2040">
        <v>32531</v>
      </c>
      <c r="C13" s="2041">
        <v>9433</v>
      </c>
      <c r="D13" s="2040">
        <v>3406</v>
      </c>
      <c r="E13" s="2041">
        <v>1472</v>
      </c>
      <c r="F13" s="2040">
        <v>4368</v>
      </c>
      <c r="G13" s="2041">
        <v>1173</v>
      </c>
      <c r="H13" s="2040">
        <v>8376</v>
      </c>
      <c r="I13" s="2041">
        <v>1550</v>
      </c>
      <c r="J13" s="2040">
        <v>1530</v>
      </c>
      <c r="K13" s="2041">
        <v>487</v>
      </c>
      <c r="L13" s="2040">
        <v>7976</v>
      </c>
      <c r="M13" s="2041">
        <v>2190</v>
      </c>
      <c r="N13" s="2040">
        <v>4076</v>
      </c>
      <c r="O13" s="2041">
        <v>1337</v>
      </c>
      <c r="P13" s="2040">
        <v>2799</v>
      </c>
      <c r="Q13" s="1834">
        <v>1224</v>
      </c>
    </row>
    <row r="14" spans="1:19">
      <c r="A14" s="135" t="s">
        <v>313</v>
      </c>
      <c r="B14" s="1775">
        <v>33715</v>
      </c>
      <c r="C14" s="1854">
        <v>9971</v>
      </c>
      <c r="D14" s="1775">
        <v>3663</v>
      </c>
      <c r="E14" s="1854">
        <v>1644</v>
      </c>
      <c r="F14" s="1775">
        <v>4582</v>
      </c>
      <c r="G14" s="1854">
        <v>1247</v>
      </c>
      <c r="H14" s="1775">
        <v>8892</v>
      </c>
      <c r="I14" s="1854">
        <v>1680</v>
      </c>
      <c r="J14" s="1775">
        <v>1495</v>
      </c>
      <c r="K14" s="1854">
        <v>490</v>
      </c>
      <c r="L14" s="1775">
        <v>7960</v>
      </c>
      <c r="M14" s="1854">
        <v>2199</v>
      </c>
      <c r="N14" s="1775">
        <v>4382</v>
      </c>
      <c r="O14" s="1854">
        <v>1503</v>
      </c>
      <c r="P14" s="1775">
        <v>2741</v>
      </c>
      <c r="Q14" s="1872">
        <v>1208</v>
      </c>
    </row>
    <row r="15" spans="1:19">
      <c r="A15" s="790" t="s">
        <v>312</v>
      </c>
      <c r="B15" s="2040">
        <v>34100</v>
      </c>
      <c r="C15" s="2041">
        <v>10121</v>
      </c>
      <c r="D15" s="2040">
        <v>3917</v>
      </c>
      <c r="E15" s="2041">
        <v>1702</v>
      </c>
      <c r="F15" s="2040">
        <v>4600</v>
      </c>
      <c r="G15" s="2041">
        <v>1246</v>
      </c>
      <c r="H15" s="2040">
        <v>9023</v>
      </c>
      <c r="I15" s="2041">
        <v>1756</v>
      </c>
      <c r="J15" s="2040">
        <v>1433</v>
      </c>
      <c r="K15" s="2041">
        <v>451</v>
      </c>
      <c r="L15" s="2040">
        <v>7895</v>
      </c>
      <c r="M15" s="2041">
        <v>2189</v>
      </c>
      <c r="N15" s="2040">
        <v>4527</v>
      </c>
      <c r="O15" s="2041">
        <v>1574</v>
      </c>
      <c r="P15" s="2040">
        <v>2705</v>
      </c>
      <c r="Q15" s="1834">
        <v>1203</v>
      </c>
    </row>
    <row r="16" spans="1:19">
      <c r="A16" s="135" t="s">
        <v>311</v>
      </c>
      <c r="B16" s="1775">
        <v>34203</v>
      </c>
      <c r="C16" s="1854">
        <v>9860</v>
      </c>
      <c r="D16" s="1775">
        <v>3815</v>
      </c>
      <c r="E16" s="1854">
        <v>1657</v>
      </c>
      <c r="F16" s="1775">
        <v>4725</v>
      </c>
      <c r="G16" s="1854">
        <v>1288</v>
      </c>
      <c r="H16" s="1775">
        <v>9310</v>
      </c>
      <c r="I16" s="1854">
        <v>1677</v>
      </c>
      <c r="J16" s="1775">
        <v>1428</v>
      </c>
      <c r="K16" s="1854">
        <v>435</v>
      </c>
      <c r="L16" s="1775">
        <v>7942</v>
      </c>
      <c r="M16" s="1854">
        <v>2208</v>
      </c>
      <c r="N16" s="1775">
        <v>4367</v>
      </c>
      <c r="O16" s="1854">
        <v>1453</v>
      </c>
      <c r="P16" s="1775">
        <v>2625</v>
      </c>
      <c r="Q16" s="1872">
        <v>1142</v>
      </c>
    </row>
    <row r="17" spans="1:17">
      <c r="A17" s="790" t="s">
        <v>317</v>
      </c>
      <c r="B17" s="2040">
        <v>32203</v>
      </c>
      <c r="C17" s="2041">
        <v>8331</v>
      </c>
      <c r="D17" s="2040">
        <v>3275</v>
      </c>
      <c r="E17" s="2041">
        <v>1364</v>
      </c>
      <c r="F17" s="2040">
        <v>4567</v>
      </c>
      <c r="G17" s="2041">
        <v>1099</v>
      </c>
      <c r="H17" s="2040">
        <v>9102</v>
      </c>
      <c r="I17" s="2041">
        <v>1536</v>
      </c>
      <c r="J17" s="2040">
        <v>1345</v>
      </c>
      <c r="K17" s="2041">
        <v>331</v>
      </c>
      <c r="L17" s="2040">
        <v>7484</v>
      </c>
      <c r="M17" s="2041">
        <v>1831</v>
      </c>
      <c r="N17" s="2040">
        <v>4114</v>
      </c>
      <c r="O17" s="2041">
        <v>1234</v>
      </c>
      <c r="P17" s="2040">
        <v>2316</v>
      </c>
      <c r="Q17" s="1834">
        <v>936</v>
      </c>
    </row>
    <row r="18" spans="1:17">
      <c r="A18" s="135" t="s">
        <v>316</v>
      </c>
      <c r="B18" s="1775">
        <v>28444</v>
      </c>
      <c r="C18" s="1854">
        <v>6983</v>
      </c>
      <c r="D18" s="1775">
        <v>2884</v>
      </c>
      <c r="E18" s="1854">
        <v>1106</v>
      </c>
      <c r="F18" s="1775">
        <v>4218</v>
      </c>
      <c r="G18" s="1854">
        <v>971</v>
      </c>
      <c r="H18" s="1775">
        <v>8221</v>
      </c>
      <c r="I18" s="1854">
        <v>1291</v>
      </c>
      <c r="J18" s="1775">
        <v>1104</v>
      </c>
      <c r="K18" s="1854">
        <v>255</v>
      </c>
      <c r="L18" s="1775">
        <v>6771</v>
      </c>
      <c r="M18" s="1854">
        <v>1643</v>
      </c>
      <c r="N18" s="1775">
        <v>3287</v>
      </c>
      <c r="O18" s="1854">
        <v>943</v>
      </c>
      <c r="P18" s="1775">
        <v>1959</v>
      </c>
      <c r="Q18" s="1872">
        <v>774</v>
      </c>
    </row>
    <row r="19" spans="1:17">
      <c r="A19" s="790" t="s">
        <v>341</v>
      </c>
      <c r="B19" s="2040">
        <v>25890</v>
      </c>
      <c r="C19" s="2041">
        <v>6084</v>
      </c>
      <c r="D19" s="2040">
        <v>2603</v>
      </c>
      <c r="E19" s="2041">
        <v>925</v>
      </c>
      <c r="F19" s="2040">
        <v>4027</v>
      </c>
      <c r="G19" s="2041">
        <v>916</v>
      </c>
      <c r="H19" s="2040">
        <v>7517</v>
      </c>
      <c r="I19" s="2041">
        <v>1173</v>
      </c>
      <c r="J19" s="2040">
        <v>1051</v>
      </c>
      <c r="K19" s="2041">
        <v>232</v>
      </c>
      <c r="L19" s="2040">
        <v>5887</v>
      </c>
      <c r="M19" s="2041">
        <v>1368</v>
      </c>
      <c r="N19" s="2040">
        <v>2981</v>
      </c>
      <c r="O19" s="2041">
        <v>806</v>
      </c>
      <c r="P19" s="2040">
        <v>1824</v>
      </c>
      <c r="Q19" s="1834">
        <v>664</v>
      </c>
    </row>
    <row r="20" spans="1:17">
      <c r="A20" s="135" t="s">
        <v>340</v>
      </c>
      <c r="B20" s="1775">
        <v>25260</v>
      </c>
      <c r="C20" s="1854">
        <v>5652</v>
      </c>
      <c r="D20" s="1775">
        <v>2358</v>
      </c>
      <c r="E20" s="1854">
        <v>759</v>
      </c>
      <c r="F20" s="1775">
        <v>4143</v>
      </c>
      <c r="G20" s="1854">
        <v>913</v>
      </c>
      <c r="H20" s="1775">
        <v>7272</v>
      </c>
      <c r="I20" s="1854">
        <v>1129</v>
      </c>
      <c r="J20" s="1775">
        <v>1119</v>
      </c>
      <c r="K20" s="1854">
        <v>242</v>
      </c>
      <c r="L20" s="1775">
        <v>5746</v>
      </c>
      <c r="M20" s="1854">
        <v>1222</v>
      </c>
      <c r="N20" s="1775">
        <v>2841</v>
      </c>
      <c r="O20" s="1854">
        <v>723</v>
      </c>
      <c r="P20" s="1775">
        <v>1781</v>
      </c>
      <c r="Q20" s="1872">
        <v>664</v>
      </c>
    </row>
    <row r="21" spans="1:17">
      <c r="A21" s="790" t="s">
        <v>339</v>
      </c>
      <c r="B21" s="2040">
        <v>25233</v>
      </c>
      <c r="C21" s="2041">
        <v>4791</v>
      </c>
      <c r="D21" s="2040">
        <v>2377</v>
      </c>
      <c r="E21" s="2041">
        <v>717</v>
      </c>
      <c r="F21" s="2040">
        <v>4183</v>
      </c>
      <c r="G21" s="2041">
        <v>788</v>
      </c>
      <c r="H21" s="2040">
        <v>7289</v>
      </c>
      <c r="I21" s="2041">
        <v>836</v>
      </c>
      <c r="J21" s="2040">
        <v>1059</v>
      </c>
      <c r="K21" s="2041">
        <v>213</v>
      </c>
      <c r="L21" s="2040">
        <v>5709</v>
      </c>
      <c r="M21" s="2041">
        <v>981</v>
      </c>
      <c r="N21" s="2040">
        <v>2903</v>
      </c>
      <c r="O21" s="2041">
        <v>656</v>
      </c>
      <c r="P21" s="2040">
        <v>1713</v>
      </c>
      <c r="Q21" s="1834">
        <v>600</v>
      </c>
    </row>
    <row r="22" spans="1:17" ht="14.15" customHeight="1">
      <c r="A22" s="4374" t="s">
        <v>698</v>
      </c>
      <c r="B22" s="4374"/>
      <c r="C22" s="4374"/>
      <c r="D22" s="4374"/>
      <c r="E22" s="4374"/>
      <c r="F22" s="4374"/>
      <c r="G22" s="4374"/>
      <c r="H22" s="4374"/>
      <c r="I22" s="4374"/>
      <c r="J22" s="4374"/>
      <c r="K22" s="4374"/>
      <c r="L22" s="4374"/>
      <c r="M22" s="4374"/>
      <c r="N22" s="4374"/>
      <c r="O22" s="4374"/>
      <c r="P22" s="4374"/>
      <c r="Q22" s="4374"/>
    </row>
    <row r="23" spans="1:17">
      <c r="A23" s="494"/>
      <c r="B23" s="17"/>
      <c r="C23" s="17"/>
      <c r="D23" s="17"/>
      <c r="E23" s="17"/>
      <c r="F23" s="17"/>
      <c r="G23" s="17"/>
      <c r="H23" s="17"/>
      <c r="I23" s="17"/>
    </row>
    <row r="24" spans="1:17">
      <c r="A24" s="3832" t="s">
        <v>1732</v>
      </c>
      <c r="B24" s="3832"/>
      <c r="C24" s="3832"/>
      <c r="D24" s="3832"/>
      <c r="E24" s="3832"/>
      <c r="F24" s="3832"/>
      <c r="G24" s="3832"/>
      <c r="H24" s="3832"/>
      <c r="I24" s="3832"/>
      <c r="J24" s="3832"/>
      <c r="K24" s="3832"/>
      <c r="L24" s="3832"/>
      <c r="M24" s="3832"/>
      <c r="N24" s="3832"/>
      <c r="O24" s="3832"/>
      <c r="P24" s="3832"/>
      <c r="Q24" s="3832"/>
    </row>
  </sheetData>
  <mergeCells count="13">
    <mergeCell ref="A24:Q24"/>
    <mergeCell ref="P4:Q4"/>
    <mergeCell ref="A22:Q22"/>
    <mergeCell ref="A1:Q1"/>
    <mergeCell ref="A3:A5"/>
    <mergeCell ref="D3:Q3"/>
    <mergeCell ref="B3:C4"/>
    <mergeCell ref="D4:E4"/>
    <mergeCell ref="F4:G4"/>
    <mergeCell ref="H4:I4"/>
    <mergeCell ref="J4:K4"/>
    <mergeCell ref="L4:M4"/>
    <mergeCell ref="N4:O4"/>
  </mergeCells>
  <pageMargins left="0" right="0" top="0.75" bottom="0.75" header="0.3" footer="0.3"/>
  <pageSetup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A26"/>
  <sheetViews>
    <sheetView workbookViewId="0">
      <selection activeCell="B3" sqref="B3:D4"/>
    </sheetView>
  </sheetViews>
  <sheetFormatPr defaultColWidth="9" defaultRowHeight="14"/>
  <cols>
    <col min="1" max="1" width="14.75" style="17" customWidth="1"/>
    <col min="2" max="2" width="10.25" style="17" customWidth="1"/>
    <col min="3" max="4" width="9" style="17"/>
    <col min="5" max="5" width="9.83203125" style="17" customWidth="1"/>
    <col min="6" max="7" width="9" style="17"/>
    <col min="8" max="8" width="9.58203125" style="17" customWidth="1"/>
    <col min="9" max="10" width="9" style="17"/>
    <col min="11" max="11" width="9.75" style="17" customWidth="1"/>
    <col min="12" max="13" width="9" style="17"/>
    <col min="14" max="14" width="9.58203125" style="17" customWidth="1"/>
    <col min="15" max="16" width="9" style="17"/>
    <col min="17" max="17" width="9.83203125" style="17" customWidth="1"/>
    <col min="18" max="19" width="9" style="17"/>
    <col min="20" max="20" width="9.58203125" style="17" customWidth="1"/>
    <col min="21" max="22" width="9" style="17"/>
    <col min="23" max="23" width="9.83203125" style="17" customWidth="1"/>
    <col min="24" max="26" width="9" style="17"/>
    <col min="27" max="27" width="9" style="14"/>
    <col min="28" max="16384" width="9" style="17"/>
  </cols>
  <sheetData>
    <row r="1" spans="1:27" ht="25">
      <c r="A1" s="4230" t="s">
        <v>4520</v>
      </c>
      <c r="B1" s="4230"/>
      <c r="C1" s="4230"/>
      <c r="D1" s="4230"/>
      <c r="E1" s="4230"/>
      <c r="F1" s="4230"/>
      <c r="G1" s="4230"/>
      <c r="H1" s="4230"/>
      <c r="I1" s="4230"/>
      <c r="J1" s="4230"/>
      <c r="K1" s="4230"/>
      <c r="L1" s="4230"/>
      <c r="M1" s="4230"/>
      <c r="N1" s="4230"/>
      <c r="O1" s="4230"/>
      <c r="P1" s="4230"/>
      <c r="Q1" s="4230"/>
      <c r="R1" s="4230"/>
      <c r="S1" s="4230"/>
      <c r="T1" s="4230"/>
      <c r="U1" s="4230"/>
      <c r="V1" s="4230"/>
      <c r="W1" s="4230"/>
      <c r="X1" s="4230"/>
      <c r="Y1" s="4230"/>
      <c r="Z1" s="1471"/>
    </row>
    <row r="3" spans="1:27" ht="17.5">
      <c r="A3" s="3867" t="s">
        <v>10</v>
      </c>
      <c r="B3" s="3865" t="s">
        <v>376</v>
      </c>
      <c r="C3" s="3975"/>
      <c r="D3" s="3866"/>
      <c r="E3" s="3964" t="s">
        <v>376</v>
      </c>
      <c r="F3" s="3994"/>
      <c r="G3" s="3994"/>
      <c r="H3" s="3994"/>
      <c r="I3" s="3994"/>
      <c r="J3" s="3994"/>
      <c r="K3" s="3994"/>
      <c r="L3" s="3994"/>
      <c r="M3" s="3994"/>
      <c r="N3" s="3994"/>
      <c r="O3" s="3994"/>
      <c r="P3" s="3994"/>
      <c r="Q3" s="3994"/>
      <c r="R3" s="3994"/>
      <c r="S3" s="3994"/>
      <c r="T3" s="3994"/>
      <c r="U3" s="3994"/>
      <c r="V3" s="3994"/>
      <c r="W3" s="3994"/>
      <c r="X3" s="3994"/>
      <c r="Y3" s="3995"/>
      <c r="AA3" s="495"/>
    </row>
    <row r="4" spans="1:27" ht="17.5">
      <c r="A4" s="4158"/>
      <c r="B4" s="4159"/>
      <c r="C4" s="4260"/>
      <c r="D4" s="4092"/>
      <c r="E4" s="4159" t="s">
        <v>1727</v>
      </c>
      <c r="F4" s="4260"/>
      <c r="G4" s="4092"/>
      <c r="H4" s="4159" t="s">
        <v>565</v>
      </c>
      <c r="I4" s="4260"/>
      <c r="J4" s="4260"/>
      <c r="K4" s="4159" t="s">
        <v>1728</v>
      </c>
      <c r="L4" s="4260"/>
      <c r="M4" s="4260"/>
      <c r="N4" s="4159" t="s">
        <v>1729</v>
      </c>
      <c r="O4" s="4260"/>
      <c r="P4" s="4260"/>
      <c r="Q4" s="4159" t="s">
        <v>568</v>
      </c>
      <c r="R4" s="4260"/>
      <c r="S4" s="4260"/>
      <c r="T4" s="4159" t="s">
        <v>1730</v>
      </c>
      <c r="U4" s="4260"/>
      <c r="V4" s="4092"/>
      <c r="W4" s="4159" t="s">
        <v>570</v>
      </c>
      <c r="X4" s="4260"/>
      <c r="Y4" s="4160"/>
      <c r="AA4" s="495"/>
    </row>
    <row r="5" spans="1:27" s="239" customFormat="1" ht="17.5">
      <c r="A5" s="4158"/>
      <c r="B5" s="4161" t="s">
        <v>373</v>
      </c>
      <c r="C5" s="3873" t="s">
        <v>85</v>
      </c>
      <c r="D5" s="3954"/>
      <c r="E5" s="4161" t="s">
        <v>373</v>
      </c>
      <c r="F5" s="3873" t="s">
        <v>85</v>
      </c>
      <c r="G5" s="3954"/>
      <c r="H5" s="4161" t="s">
        <v>373</v>
      </c>
      <c r="I5" s="3873" t="s">
        <v>85</v>
      </c>
      <c r="J5" s="3873"/>
      <c r="K5" s="4161" t="s">
        <v>373</v>
      </c>
      <c r="L5" s="3873" t="s">
        <v>85</v>
      </c>
      <c r="M5" s="3873"/>
      <c r="N5" s="4161" t="s">
        <v>373</v>
      </c>
      <c r="O5" s="3873" t="s">
        <v>85</v>
      </c>
      <c r="P5" s="3873"/>
      <c r="Q5" s="4161" t="s">
        <v>373</v>
      </c>
      <c r="R5" s="3873" t="s">
        <v>85</v>
      </c>
      <c r="S5" s="3873"/>
      <c r="T5" s="4161" t="s">
        <v>373</v>
      </c>
      <c r="U5" s="3873" t="s">
        <v>85</v>
      </c>
      <c r="V5" s="3954"/>
      <c r="W5" s="4161" t="s">
        <v>373</v>
      </c>
      <c r="X5" s="3873" t="s">
        <v>85</v>
      </c>
      <c r="Y5" s="3874"/>
      <c r="AA5" s="495"/>
    </row>
    <row r="6" spans="1:27" s="239" customFormat="1" ht="27.5">
      <c r="A6" s="3963"/>
      <c r="B6" s="4349"/>
      <c r="C6" s="193" t="s">
        <v>140</v>
      </c>
      <c r="D6" s="128" t="s">
        <v>389</v>
      </c>
      <c r="E6" s="4349"/>
      <c r="F6" s="193" t="s">
        <v>140</v>
      </c>
      <c r="G6" s="128" t="s">
        <v>389</v>
      </c>
      <c r="H6" s="4349"/>
      <c r="I6" s="193" t="s">
        <v>140</v>
      </c>
      <c r="J6" s="193" t="s">
        <v>389</v>
      </c>
      <c r="K6" s="4349"/>
      <c r="L6" s="193" t="s">
        <v>140</v>
      </c>
      <c r="M6" s="193" t="s">
        <v>389</v>
      </c>
      <c r="N6" s="4349"/>
      <c r="O6" s="193" t="s">
        <v>140</v>
      </c>
      <c r="P6" s="193" t="s">
        <v>389</v>
      </c>
      <c r="Q6" s="4349"/>
      <c r="R6" s="193" t="s">
        <v>140</v>
      </c>
      <c r="S6" s="193" t="s">
        <v>389</v>
      </c>
      <c r="T6" s="4349"/>
      <c r="U6" s="193" t="s">
        <v>140</v>
      </c>
      <c r="V6" s="128" t="s">
        <v>389</v>
      </c>
      <c r="W6" s="4349"/>
      <c r="X6" s="193" t="s">
        <v>140</v>
      </c>
      <c r="Y6" s="129" t="s">
        <v>389</v>
      </c>
      <c r="AA6" s="507"/>
    </row>
    <row r="7" spans="1:27" s="239" customFormat="1">
      <c r="A7" s="1716" t="s">
        <v>1712</v>
      </c>
      <c r="B7" s="1872">
        <v>25236</v>
      </c>
      <c r="C7" s="1569">
        <v>7419</v>
      </c>
      <c r="D7" s="2088">
        <v>7810</v>
      </c>
      <c r="E7" s="1856">
        <v>2430</v>
      </c>
      <c r="F7" s="1569">
        <v>1037</v>
      </c>
      <c r="G7" s="2088">
        <v>1090</v>
      </c>
      <c r="H7" s="2093">
        <v>3378</v>
      </c>
      <c r="I7" s="1569">
        <v>919</v>
      </c>
      <c r="J7" s="2088">
        <v>971</v>
      </c>
      <c r="K7" s="1856">
        <v>6369</v>
      </c>
      <c r="L7" s="1569">
        <v>1230</v>
      </c>
      <c r="M7" s="2088">
        <v>1314</v>
      </c>
      <c r="N7" s="1856">
        <v>1461</v>
      </c>
      <c r="O7" s="1569">
        <v>468</v>
      </c>
      <c r="P7" s="2088">
        <v>495</v>
      </c>
      <c r="Q7" s="1856">
        <v>6363</v>
      </c>
      <c r="R7" s="1569">
        <v>1780</v>
      </c>
      <c r="S7" s="2088">
        <v>1869</v>
      </c>
      <c r="T7" s="1856">
        <v>2936</v>
      </c>
      <c r="U7" s="1569">
        <v>967</v>
      </c>
      <c r="V7" s="2088">
        <v>1015</v>
      </c>
      <c r="W7" s="1856">
        <v>2299</v>
      </c>
      <c r="X7" s="1569">
        <v>1018</v>
      </c>
      <c r="Y7" s="1569">
        <v>1056</v>
      </c>
      <c r="AA7" s="125"/>
    </row>
    <row r="8" spans="1:27" s="239" customFormat="1">
      <c r="A8" s="1717" t="s">
        <v>1711</v>
      </c>
      <c r="B8" s="1871">
        <v>26066</v>
      </c>
      <c r="C8" s="1579">
        <v>7307</v>
      </c>
      <c r="D8" s="2091">
        <v>7782</v>
      </c>
      <c r="E8" s="1859">
        <v>2615</v>
      </c>
      <c r="F8" s="1579">
        <v>1127</v>
      </c>
      <c r="G8" s="2091">
        <v>1198</v>
      </c>
      <c r="H8" s="1859">
        <v>3510</v>
      </c>
      <c r="I8" s="1579">
        <v>873</v>
      </c>
      <c r="J8" s="2091">
        <v>935</v>
      </c>
      <c r="K8" s="1859">
        <v>6488</v>
      </c>
      <c r="L8" s="1579">
        <v>1080</v>
      </c>
      <c r="M8" s="2091">
        <v>1153</v>
      </c>
      <c r="N8" s="1859">
        <v>1373</v>
      </c>
      <c r="O8" s="1579">
        <v>407</v>
      </c>
      <c r="P8" s="2091">
        <v>439</v>
      </c>
      <c r="Q8" s="1859">
        <v>6568</v>
      </c>
      <c r="R8" s="1579">
        <v>1788</v>
      </c>
      <c r="S8" s="2091">
        <v>1873</v>
      </c>
      <c r="T8" s="1859">
        <v>2992</v>
      </c>
      <c r="U8" s="1579">
        <v>955</v>
      </c>
      <c r="V8" s="2091">
        <v>1032</v>
      </c>
      <c r="W8" s="1859">
        <v>2520</v>
      </c>
      <c r="X8" s="1579">
        <v>1077</v>
      </c>
      <c r="Y8" s="1579">
        <v>1152</v>
      </c>
      <c r="AA8" s="125"/>
    </row>
    <row r="9" spans="1:27">
      <c r="A9" s="132" t="s">
        <v>905</v>
      </c>
      <c r="B9" s="1775">
        <v>26819</v>
      </c>
      <c r="C9" s="1569">
        <v>7621</v>
      </c>
      <c r="D9" s="1854">
        <v>7885</v>
      </c>
      <c r="E9" s="1775">
        <v>2632</v>
      </c>
      <c r="F9" s="1569">
        <v>1157</v>
      </c>
      <c r="G9" s="1854">
        <v>1179</v>
      </c>
      <c r="H9" s="1775">
        <v>3541</v>
      </c>
      <c r="I9" s="1569">
        <v>864</v>
      </c>
      <c r="J9" s="1854">
        <v>889</v>
      </c>
      <c r="K9" s="1775">
        <v>6899</v>
      </c>
      <c r="L9" s="1569">
        <v>1242</v>
      </c>
      <c r="M9" s="2031">
        <v>1299</v>
      </c>
      <c r="N9" s="1856">
        <v>1486</v>
      </c>
      <c r="O9" s="2094">
        <v>488</v>
      </c>
      <c r="P9" s="2095">
        <v>513</v>
      </c>
      <c r="Q9" s="1775">
        <v>6709</v>
      </c>
      <c r="R9" s="1569">
        <v>1810</v>
      </c>
      <c r="S9" s="2031">
        <v>1880</v>
      </c>
      <c r="T9" s="1856">
        <v>3092</v>
      </c>
      <c r="U9" s="1569">
        <v>1053</v>
      </c>
      <c r="V9" s="1854">
        <v>1092</v>
      </c>
      <c r="W9" s="1775">
        <v>2460</v>
      </c>
      <c r="X9" s="1569">
        <v>1007</v>
      </c>
      <c r="Y9" s="1872">
        <v>1033</v>
      </c>
      <c r="AA9" s="125"/>
    </row>
    <row r="10" spans="1:27">
      <c r="A10" s="1718" t="s">
        <v>904</v>
      </c>
      <c r="B10" s="2040">
        <v>27441</v>
      </c>
      <c r="C10" s="1815">
        <v>7644</v>
      </c>
      <c r="D10" s="2041">
        <v>7932</v>
      </c>
      <c r="E10" s="2040">
        <v>2819</v>
      </c>
      <c r="F10" s="1834">
        <v>1263</v>
      </c>
      <c r="G10" s="2041">
        <v>1301</v>
      </c>
      <c r="H10" s="2040">
        <v>3563</v>
      </c>
      <c r="I10" s="1834">
        <v>865</v>
      </c>
      <c r="J10" s="2041">
        <v>897</v>
      </c>
      <c r="K10" s="2040">
        <v>7095</v>
      </c>
      <c r="L10" s="1834">
        <v>1182</v>
      </c>
      <c r="M10" s="2096">
        <v>1241</v>
      </c>
      <c r="N10" s="2097">
        <v>1346</v>
      </c>
      <c r="O10" s="1834">
        <v>441</v>
      </c>
      <c r="P10" s="2098">
        <v>457</v>
      </c>
      <c r="Q10" s="2040">
        <v>6805</v>
      </c>
      <c r="R10" s="1834">
        <v>1779</v>
      </c>
      <c r="S10" s="2041">
        <v>1849</v>
      </c>
      <c r="T10" s="2040">
        <v>3302</v>
      </c>
      <c r="U10" s="1834">
        <v>1106</v>
      </c>
      <c r="V10" s="2041">
        <v>1137</v>
      </c>
      <c r="W10" s="2040">
        <v>2511</v>
      </c>
      <c r="X10" s="1834">
        <v>1008</v>
      </c>
      <c r="Y10" s="1834">
        <v>1050</v>
      </c>
      <c r="AA10" s="125"/>
    </row>
    <row r="11" spans="1:27">
      <c r="A11" s="132" t="s">
        <v>751</v>
      </c>
      <c r="B11" s="1775">
        <v>28757</v>
      </c>
      <c r="C11" s="2068">
        <v>7930</v>
      </c>
      <c r="D11" s="1854">
        <v>8222</v>
      </c>
      <c r="E11" s="1775">
        <v>2956</v>
      </c>
      <c r="F11" s="2068">
        <v>1303</v>
      </c>
      <c r="G11" s="1854">
        <v>1341</v>
      </c>
      <c r="H11" s="1775">
        <v>3903</v>
      </c>
      <c r="I11" s="2068">
        <v>928</v>
      </c>
      <c r="J11" s="1854">
        <v>968</v>
      </c>
      <c r="K11" s="1775">
        <v>7382</v>
      </c>
      <c r="L11" s="2068">
        <v>1230</v>
      </c>
      <c r="M11" s="1854">
        <v>1290</v>
      </c>
      <c r="N11" s="1775">
        <v>1401</v>
      </c>
      <c r="O11" s="2068">
        <v>437</v>
      </c>
      <c r="P11" s="2067">
        <v>453</v>
      </c>
      <c r="Q11" s="1775">
        <v>7262</v>
      </c>
      <c r="R11" s="2068">
        <v>1913</v>
      </c>
      <c r="S11" s="1854">
        <v>1987</v>
      </c>
      <c r="T11" s="1775">
        <v>3342</v>
      </c>
      <c r="U11" s="2068">
        <v>1088</v>
      </c>
      <c r="V11" s="1854">
        <v>1119</v>
      </c>
      <c r="W11" s="1775">
        <v>2511</v>
      </c>
      <c r="X11" s="2068">
        <v>1031</v>
      </c>
      <c r="Y11" s="1872">
        <v>1064</v>
      </c>
      <c r="AA11" s="125"/>
    </row>
    <row r="12" spans="1:27">
      <c r="A12" s="1718" t="s">
        <v>750</v>
      </c>
      <c r="B12" s="2040">
        <v>30370</v>
      </c>
      <c r="C12" s="1834">
        <v>8379</v>
      </c>
      <c r="D12" s="2041">
        <v>8693</v>
      </c>
      <c r="E12" s="2040">
        <v>3087</v>
      </c>
      <c r="F12" s="1834">
        <v>1305</v>
      </c>
      <c r="G12" s="2041">
        <v>1359</v>
      </c>
      <c r="H12" s="2040">
        <v>4328</v>
      </c>
      <c r="I12" s="1834">
        <v>1104</v>
      </c>
      <c r="J12" s="2041">
        <v>1148</v>
      </c>
      <c r="K12" s="2040">
        <v>7816</v>
      </c>
      <c r="L12" s="1834">
        <v>1318</v>
      </c>
      <c r="M12" s="2041">
        <v>1377</v>
      </c>
      <c r="N12" s="2040">
        <v>1401</v>
      </c>
      <c r="O12" s="1834">
        <v>409</v>
      </c>
      <c r="P12" s="2041">
        <v>427</v>
      </c>
      <c r="Q12" s="2040">
        <v>7535</v>
      </c>
      <c r="R12" s="1834">
        <v>2037</v>
      </c>
      <c r="S12" s="2041">
        <v>2102</v>
      </c>
      <c r="T12" s="2040">
        <v>3593</v>
      </c>
      <c r="U12" s="1834">
        <v>1134</v>
      </c>
      <c r="V12" s="2041">
        <v>1178</v>
      </c>
      <c r="W12" s="2040">
        <v>2610</v>
      </c>
      <c r="X12" s="1834">
        <v>1072</v>
      </c>
      <c r="Y12" s="1834">
        <v>1102</v>
      </c>
      <c r="AA12" s="125"/>
    </row>
    <row r="13" spans="1:27">
      <c r="A13" s="132" t="s">
        <v>315</v>
      </c>
      <c r="B13" s="1774">
        <v>30960</v>
      </c>
      <c r="C13" s="1870">
        <v>8564</v>
      </c>
      <c r="D13" s="1953">
        <v>8878</v>
      </c>
      <c r="E13" s="1774">
        <v>3186</v>
      </c>
      <c r="F13" s="1870">
        <v>1360</v>
      </c>
      <c r="G13" s="1953">
        <v>1413</v>
      </c>
      <c r="H13" s="1774">
        <v>4144</v>
      </c>
      <c r="I13" s="1870">
        <v>1029</v>
      </c>
      <c r="J13" s="1953">
        <v>1059</v>
      </c>
      <c r="K13" s="1774">
        <v>7994</v>
      </c>
      <c r="L13" s="1870">
        <v>1326</v>
      </c>
      <c r="M13" s="1953">
        <v>1388</v>
      </c>
      <c r="N13" s="1774">
        <v>1424</v>
      </c>
      <c r="O13" s="1870">
        <v>435</v>
      </c>
      <c r="P13" s="1953">
        <v>451</v>
      </c>
      <c r="Q13" s="1774">
        <v>7742</v>
      </c>
      <c r="R13" s="1870">
        <v>2141</v>
      </c>
      <c r="S13" s="1953">
        <v>2214</v>
      </c>
      <c r="T13" s="1774">
        <v>3809</v>
      </c>
      <c r="U13" s="1870">
        <v>1155</v>
      </c>
      <c r="V13" s="1953">
        <v>1193</v>
      </c>
      <c r="W13" s="1774">
        <v>2661</v>
      </c>
      <c r="X13" s="1870">
        <v>1118</v>
      </c>
      <c r="Y13" s="1870">
        <v>1160</v>
      </c>
      <c r="AA13" s="125"/>
    </row>
    <row r="14" spans="1:27">
      <c r="A14" s="790" t="s">
        <v>314</v>
      </c>
      <c r="B14" s="2040">
        <v>32531</v>
      </c>
      <c r="C14" s="1834">
        <v>9080</v>
      </c>
      <c r="D14" s="2041">
        <v>9433</v>
      </c>
      <c r="E14" s="2040">
        <v>3406</v>
      </c>
      <c r="F14" s="1834">
        <v>1399</v>
      </c>
      <c r="G14" s="2041">
        <v>1472</v>
      </c>
      <c r="H14" s="2040">
        <v>4368</v>
      </c>
      <c r="I14" s="1834">
        <v>1139</v>
      </c>
      <c r="J14" s="2041">
        <v>1173</v>
      </c>
      <c r="K14" s="2040">
        <v>8376</v>
      </c>
      <c r="L14" s="1834">
        <v>1478</v>
      </c>
      <c r="M14" s="2041">
        <v>1550</v>
      </c>
      <c r="N14" s="2040">
        <v>1530</v>
      </c>
      <c r="O14" s="1834">
        <v>473</v>
      </c>
      <c r="P14" s="2041">
        <v>487</v>
      </c>
      <c r="Q14" s="2040">
        <v>7976</v>
      </c>
      <c r="R14" s="1834">
        <v>2124</v>
      </c>
      <c r="S14" s="2041">
        <v>2190</v>
      </c>
      <c r="T14" s="2040">
        <v>4076</v>
      </c>
      <c r="U14" s="1834">
        <v>1295</v>
      </c>
      <c r="V14" s="2041">
        <v>1337</v>
      </c>
      <c r="W14" s="2040">
        <v>2799</v>
      </c>
      <c r="X14" s="1834">
        <v>1172</v>
      </c>
      <c r="Y14" s="1834">
        <v>1224</v>
      </c>
      <c r="AA14" s="125"/>
    </row>
    <row r="15" spans="1:27">
      <c r="A15" s="135" t="s">
        <v>313</v>
      </c>
      <c r="B15" s="1775">
        <v>33715</v>
      </c>
      <c r="C15" s="1872">
        <v>9614</v>
      </c>
      <c r="D15" s="1854">
        <v>9971</v>
      </c>
      <c r="E15" s="1775">
        <v>3663</v>
      </c>
      <c r="F15" s="1872">
        <v>1562</v>
      </c>
      <c r="G15" s="1854">
        <v>1644</v>
      </c>
      <c r="H15" s="1775">
        <v>4582</v>
      </c>
      <c r="I15" s="1872">
        <v>1213</v>
      </c>
      <c r="J15" s="1854">
        <v>1247</v>
      </c>
      <c r="K15" s="1775">
        <v>8892</v>
      </c>
      <c r="L15" s="1872">
        <v>1610</v>
      </c>
      <c r="M15" s="1854">
        <v>1680</v>
      </c>
      <c r="N15" s="1775">
        <v>1495</v>
      </c>
      <c r="O15" s="1872">
        <v>476</v>
      </c>
      <c r="P15" s="1854">
        <v>490</v>
      </c>
      <c r="Q15" s="1775">
        <v>7960</v>
      </c>
      <c r="R15" s="1872">
        <v>2124</v>
      </c>
      <c r="S15" s="1854">
        <v>2199</v>
      </c>
      <c r="T15" s="1775">
        <v>4382</v>
      </c>
      <c r="U15" s="1872">
        <v>1467</v>
      </c>
      <c r="V15" s="1854">
        <v>1503</v>
      </c>
      <c r="W15" s="1775">
        <v>2741</v>
      </c>
      <c r="X15" s="1872">
        <v>1162</v>
      </c>
      <c r="Y15" s="1872">
        <v>1208</v>
      </c>
      <c r="AA15" s="125"/>
    </row>
    <row r="16" spans="1:27">
      <c r="A16" s="790" t="s">
        <v>312</v>
      </c>
      <c r="B16" s="2040">
        <v>34100</v>
      </c>
      <c r="C16" s="1834">
        <v>9709</v>
      </c>
      <c r="D16" s="2041">
        <v>10121</v>
      </c>
      <c r="E16" s="2040">
        <v>3917</v>
      </c>
      <c r="F16" s="1834">
        <v>1631</v>
      </c>
      <c r="G16" s="2041">
        <v>1702</v>
      </c>
      <c r="H16" s="2040">
        <v>4600</v>
      </c>
      <c r="I16" s="1834">
        <v>1199</v>
      </c>
      <c r="J16" s="2041">
        <v>1246</v>
      </c>
      <c r="K16" s="2040">
        <v>9023</v>
      </c>
      <c r="L16" s="1834">
        <v>1669</v>
      </c>
      <c r="M16" s="2041">
        <v>1756</v>
      </c>
      <c r="N16" s="2040">
        <v>1433</v>
      </c>
      <c r="O16" s="1834">
        <v>432</v>
      </c>
      <c r="P16" s="2041">
        <v>451</v>
      </c>
      <c r="Q16" s="2040">
        <v>7895</v>
      </c>
      <c r="R16" s="1834">
        <v>2101</v>
      </c>
      <c r="S16" s="2041">
        <v>2189</v>
      </c>
      <c r="T16" s="2040">
        <v>4527</v>
      </c>
      <c r="U16" s="1834">
        <v>1523</v>
      </c>
      <c r="V16" s="2041">
        <v>1574</v>
      </c>
      <c r="W16" s="2040">
        <v>2705</v>
      </c>
      <c r="X16" s="1834">
        <v>1154</v>
      </c>
      <c r="Y16" s="1834">
        <v>1203</v>
      </c>
      <c r="AA16" s="125"/>
    </row>
    <row r="17" spans="1:27">
      <c r="A17" s="135" t="s">
        <v>311</v>
      </c>
      <c r="B17" s="1775">
        <v>34203</v>
      </c>
      <c r="C17" s="1872">
        <v>9374</v>
      </c>
      <c r="D17" s="1854">
        <v>9860</v>
      </c>
      <c r="E17" s="1775">
        <v>3815</v>
      </c>
      <c r="F17" s="1872">
        <v>1603</v>
      </c>
      <c r="G17" s="1854">
        <v>1657</v>
      </c>
      <c r="H17" s="1775">
        <v>4725</v>
      </c>
      <c r="I17" s="1872">
        <v>1222</v>
      </c>
      <c r="J17" s="1854">
        <v>1288</v>
      </c>
      <c r="K17" s="1775">
        <v>9310</v>
      </c>
      <c r="L17" s="1872">
        <v>1582</v>
      </c>
      <c r="M17" s="1854">
        <v>1677</v>
      </c>
      <c r="N17" s="1775">
        <v>1428</v>
      </c>
      <c r="O17" s="1872">
        <v>413</v>
      </c>
      <c r="P17" s="1854">
        <v>435</v>
      </c>
      <c r="Q17" s="1775">
        <v>7942</v>
      </c>
      <c r="R17" s="1872">
        <v>2075</v>
      </c>
      <c r="S17" s="1854">
        <v>2208</v>
      </c>
      <c r="T17" s="1775">
        <v>4367</v>
      </c>
      <c r="U17" s="1872">
        <v>1388</v>
      </c>
      <c r="V17" s="1854">
        <v>1453</v>
      </c>
      <c r="W17" s="1775">
        <v>2625</v>
      </c>
      <c r="X17" s="1872">
        <v>1091</v>
      </c>
      <c r="Y17" s="1872">
        <v>1142</v>
      </c>
      <c r="AA17" s="125"/>
    </row>
    <row r="18" spans="1:27">
      <c r="A18" s="790" t="s">
        <v>317</v>
      </c>
      <c r="B18" s="2040">
        <v>32203</v>
      </c>
      <c r="C18" s="1834">
        <v>7175</v>
      </c>
      <c r="D18" s="2041">
        <v>8331</v>
      </c>
      <c r="E18" s="2040">
        <v>3275</v>
      </c>
      <c r="F18" s="1834">
        <v>1322</v>
      </c>
      <c r="G18" s="2041">
        <v>1364</v>
      </c>
      <c r="H18" s="2040">
        <v>4567</v>
      </c>
      <c r="I18" s="1834">
        <v>930</v>
      </c>
      <c r="J18" s="2041">
        <v>1099</v>
      </c>
      <c r="K18" s="2040">
        <v>9102</v>
      </c>
      <c r="L18" s="1834">
        <v>1247</v>
      </c>
      <c r="M18" s="2041">
        <v>1536</v>
      </c>
      <c r="N18" s="2040">
        <v>1345</v>
      </c>
      <c r="O18" s="1834">
        <v>286</v>
      </c>
      <c r="P18" s="2041">
        <v>331</v>
      </c>
      <c r="Q18" s="2040">
        <v>7484</v>
      </c>
      <c r="R18" s="1834">
        <v>1411</v>
      </c>
      <c r="S18" s="2041">
        <v>1831</v>
      </c>
      <c r="T18" s="2040">
        <v>4114</v>
      </c>
      <c r="U18" s="1834">
        <v>1159</v>
      </c>
      <c r="V18" s="2041">
        <v>1234</v>
      </c>
      <c r="W18" s="2040">
        <v>2316</v>
      </c>
      <c r="X18" s="1834">
        <v>820</v>
      </c>
      <c r="Y18" s="1834">
        <v>936</v>
      </c>
      <c r="AA18" s="125"/>
    </row>
    <row r="19" spans="1:27">
      <c r="A19" s="135" t="s">
        <v>316</v>
      </c>
      <c r="B19" s="1775">
        <v>28444</v>
      </c>
      <c r="C19" s="1872">
        <v>5960</v>
      </c>
      <c r="D19" s="1854">
        <v>6983</v>
      </c>
      <c r="E19" s="1775">
        <v>2884</v>
      </c>
      <c r="F19" s="1872">
        <v>1032</v>
      </c>
      <c r="G19" s="1854">
        <v>1106</v>
      </c>
      <c r="H19" s="1775">
        <v>4218</v>
      </c>
      <c r="I19" s="1872">
        <v>823</v>
      </c>
      <c r="J19" s="1854">
        <v>971</v>
      </c>
      <c r="K19" s="1775">
        <v>8221</v>
      </c>
      <c r="L19" s="1872">
        <v>1042</v>
      </c>
      <c r="M19" s="1854">
        <v>1291</v>
      </c>
      <c r="N19" s="1775">
        <v>1104</v>
      </c>
      <c r="O19" s="1872">
        <v>235</v>
      </c>
      <c r="P19" s="1854">
        <v>255</v>
      </c>
      <c r="Q19" s="1775">
        <v>6771</v>
      </c>
      <c r="R19" s="1872">
        <v>1288</v>
      </c>
      <c r="S19" s="1854">
        <v>1643</v>
      </c>
      <c r="T19" s="1775">
        <v>3287</v>
      </c>
      <c r="U19" s="1872">
        <v>874</v>
      </c>
      <c r="V19" s="1854">
        <v>943</v>
      </c>
      <c r="W19" s="1775">
        <v>1959</v>
      </c>
      <c r="X19" s="1872">
        <v>666</v>
      </c>
      <c r="Y19" s="1872">
        <v>774</v>
      </c>
      <c r="AA19" s="125"/>
    </row>
    <row r="20" spans="1:27">
      <c r="A20" s="790" t="s">
        <v>341</v>
      </c>
      <c r="B20" s="2040">
        <v>25890</v>
      </c>
      <c r="C20" s="1834">
        <v>5122</v>
      </c>
      <c r="D20" s="2041">
        <v>6084</v>
      </c>
      <c r="E20" s="2040">
        <v>2603</v>
      </c>
      <c r="F20" s="1834">
        <v>837</v>
      </c>
      <c r="G20" s="2041">
        <v>925</v>
      </c>
      <c r="H20" s="2040">
        <v>4027</v>
      </c>
      <c r="I20" s="1834">
        <v>743</v>
      </c>
      <c r="J20" s="2041">
        <v>916</v>
      </c>
      <c r="K20" s="2040">
        <v>7517</v>
      </c>
      <c r="L20" s="1834">
        <v>916</v>
      </c>
      <c r="M20" s="2041">
        <v>1173</v>
      </c>
      <c r="N20" s="2040">
        <v>1051</v>
      </c>
      <c r="O20" s="1834">
        <v>211</v>
      </c>
      <c r="P20" s="2041">
        <v>232</v>
      </c>
      <c r="Q20" s="2040">
        <v>5887</v>
      </c>
      <c r="R20" s="1834">
        <v>1074</v>
      </c>
      <c r="S20" s="2041">
        <v>1368</v>
      </c>
      <c r="T20" s="2040">
        <v>2981</v>
      </c>
      <c r="U20" s="1834">
        <v>771</v>
      </c>
      <c r="V20" s="2041">
        <v>806</v>
      </c>
      <c r="W20" s="2040">
        <v>1824</v>
      </c>
      <c r="X20" s="1834">
        <v>570</v>
      </c>
      <c r="Y20" s="1834">
        <v>664</v>
      </c>
      <c r="AA20" s="125"/>
    </row>
    <row r="21" spans="1:27" ht="14.5" customHeight="1">
      <c r="A21" s="135" t="s">
        <v>340</v>
      </c>
      <c r="B21" s="1775">
        <v>25260</v>
      </c>
      <c r="C21" s="1872">
        <v>4614</v>
      </c>
      <c r="D21" s="1854">
        <v>5652</v>
      </c>
      <c r="E21" s="1775">
        <v>2358</v>
      </c>
      <c r="F21" s="1872">
        <v>699</v>
      </c>
      <c r="G21" s="1854">
        <v>759</v>
      </c>
      <c r="H21" s="1775">
        <v>4143</v>
      </c>
      <c r="I21" s="1872">
        <v>737</v>
      </c>
      <c r="J21" s="1854">
        <v>913</v>
      </c>
      <c r="K21" s="1775">
        <v>7272</v>
      </c>
      <c r="L21" s="1872">
        <v>840</v>
      </c>
      <c r="M21" s="1854">
        <v>1129</v>
      </c>
      <c r="N21" s="1775">
        <v>1119</v>
      </c>
      <c r="O21" s="1872">
        <v>227</v>
      </c>
      <c r="P21" s="1854">
        <v>242</v>
      </c>
      <c r="Q21" s="1775">
        <v>5746</v>
      </c>
      <c r="R21" s="1872">
        <v>891</v>
      </c>
      <c r="S21" s="1854">
        <v>1222</v>
      </c>
      <c r="T21" s="1775">
        <v>2841</v>
      </c>
      <c r="U21" s="1872">
        <v>665</v>
      </c>
      <c r="V21" s="1854">
        <v>723</v>
      </c>
      <c r="W21" s="1775">
        <v>1781</v>
      </c>
      <c r="X21" s="1872">
        <v>555</v>
      </c>
      <c r="Y21" s="1872">
        <v>664</v>
      </c>
      <c r="AA21" s="125"/>
    </row>
    <row r="22" spans="1:27">
      <c r="A22" s="1723" t="s">
        <v>339</v>
      </c>
      <c r="B22" s="2040">
        <v>25233</v>
      </c>
      <c r="C22" s="2099">
        <v>4468</v>
      </c>
      <c r="D22" s="2100">
        <v>4791</v>
      </c>
      <c r="E22" s="2040">
        <v>2377</v>
      </c>
      <c r="F22" s="2099">
        <v>698</v>
      </c>
      <c r="G22" s="2100">
        <v>717</v>
      </c>
      <c r="H22" s="2040">
        <v>4183</v>
      </c>
      <c r="I22" s="2099">
        <v>712</v>
      </c>
      <c r="J22" s="2100">
        <v>788</v>
      </c>
      <c r="K22" s="2040">
        <v>7289</v>
      </c>
      <c r="L22" s="2099">
        <v>789</v>
      </c>
      <c r="M22" s="2100">
        <v>836</v>
      </c>
      <c r="N22" s="2040">
        <v>1059</v>
      </c>
      <c r="O22" s="2099">
        <v>211</v>
      </c>
      <c r="P22" s="2100">
        <v>213</v>
      </c>
      <c r="Q22" s="2040">
        <v>5709</v>
      </c>
      <c r="R22" s="2099">
        <v>850</v>
      </c>
      <c r="S22" s="2100">
        <v>981</v>
      </c>
      <c r="T22" s="2040">
        <v>2903</v>
      </c>
      <c r="U22" s="2099">
        <v>647</v>
      </c>
      <c r="V22" s="2100">
        <v>656</v>
      </c>
      <c r="W22" s="2040">
        <v>1713</v>
      </c>
      <c r="X22" s="2099">
        <v>561</v>
      </c>
      <c r="Y22" s="2099">
        <v>600</v>
      </c>
      <c r="AA22" s="125"/>
    </row>
    <row r="23" spans="1:27">
      <c r="A23" s="4378" t="s">
        <v>1990</v>
      </c>
      <c r="B23" s="4379"/>
      <c r="C23" s="4379"/>
      <c r="D23" s="4379"/>
      <c r="E23" s="4379"/>
      <c r="F23" s="4379"/>
      <c r="G23" s="4379"/>
      <c r="H23" s="4379"/>
      <c r="I23" s="4379"/>
      <c r="J23" s="4379"/>
      <c r="K23" s="4379"/>
      <c r="L23" s="4379"/>
      <c r="M23" s="4379"/>
      <c r="N23" s="4379"/>
      <c r="O23" s="4379"/>
      <c r="P23" s="4379"/>
      <c r="Q23" s="4379"/>
      <c r="R23" s="4379"/>
      <c r="S23" s="4379"/>
      <c r="T23" s="4379"/>
      <c r="U23" s="4379"/>
      <c r="V23" s="4379"/>
      <c r="W23" s="4379"/>
      <c r="X23" s="4379"/>
      <c r="Y23" s="4380"/>
    </row>
    <row r="24" spans="1:27">
      <c r="A24" s="4375" t="s">
        <v>423</v>
      </c>
      <c r="B24" s="4376"/>
      <c r="C24" s="4376"/>
      <c r="D24" s="4376"/>
      <c r="E24" s="4376"/>
      <c r="F24" s="4376"/>
      <c r="G24" s="4376"/>
      <c r="H24" s="4376"/>
      <c r="I24" s="4376"/>
      <c r="J24" s="4376"/>
      <c r="K24" s="4376"/>
      <c r="L24" s="4376"/>
      <c r="M24" s="4376"/>
      <c r="N24" s="4376"/>
      <c r="O24" s="4376"/>
      <c r="P24" s="4376"/>
      <c r="Q24" s="4376"/>
      <c r="R24" s="4376"/>
      <c r="S24" s="4376"/>
      <c r="T24" s="4376"/>
      <c r="U24" s="4376"/>
      <c r="V24" s="4376"/>
      <c r="W24" s="4376"/>
      <c r="X24" s="4376"/>
      <c r="Y24" s="4377"/>
    </row>
    <row r="26" spans="1:27">
      <c r="A26" s="4242" t="s">
        <v>715</v>
      </c>
      <c r="B26" s="4242"/>
      <c r="C26" s="4242"/>
      <c r="D26" s="4242"/>
      <c r="E26" s="4242"/>
      <c r="F26" s="4242"/>
      <c r="G26" s="4242"/>
      <c r="H26" s="4242"/>
      <c r="I26" s="4242"/>
      <c r="J26" s="4242"/>
      <c r="K26" s="4242"/>
      <c r="L26" s="4242"/>
      <c r="M26" s="4242"/>
      <c r="N26" s="4242"/>
      <c r="O26" s="4242"/>
      <c r="P26" s="4242"/>
      <c r="Q26" s="4242"/>
      <c r="R26" s="4242"/>
      <c r="S26" s="4242"/>
      <c r="T26" s="4242"/>
      <c r="U26" s="4242"/>
      <c r="V26" s="4242"/>
      <c r="W26" s="4242"/>
      <c r="X26" s="4242"/>
      <c r="Y26" s="4242"/>
    </row>
  </sheetData>
  <mergeCells count="30">
    <mergeCell ref="A1:Y1"/>
    <mergeCell ref="A3:A6"/>
    <mergeCell ref="B3:D4"/>
    <mergeCell ref="E3:Y3"/>
    <mergeCell ref="E4:G4"/>
    <mergeCell ref="H4:J4"/>
    <mergeCell ref="K4:M4"/>
    <mergeCell ref="N4:P4"/>
    <mergeCell ref="Q4:S4"/>
    <mergeCell ref="T4:V4"/>
    <mergeCell ref="W4:Y4"/>
    <mergeCell ref="B5:B6"/>
    <mergeCell ref="C5:D5"/>
    <mergeCell ref="E5:E6"/>
    <mergeCell ref="F5:G5"/>
    <mergeCell ref="H5:H6"/>
    <mergeCell ref="A26:Y26"/>
    <mergeCell ref="A24:Y24"/>
    <mergeCell ref="O5:P5"/>
    <mergeCell ref="Q5:Q6"/>
    <mergeCell ref="R5:S5"/>
    <mergeCell ref="T5:T6"/>
    <mergeCell ref="U5:V5"/>
    <mergeCell ref="W5:W6"/>
    <mergeCell ref="I5:J5"/>
    <mergeCell ref="K5:K6"/>
    <mergeCell ref="L5:M5"/>
    <mergeCell ref="N5:N6"/>
    <mergeCell ref="X5:Y5"/>
    <mergeCell ref="A23:Y23"/>
  </mergeCells>
  <pageMargins left="0.5" right="0.5" top="0" bottom="0" header="0.3" footer="0.3"/>
  <pageSetup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S24"/>
  <sheetViews>
    <sheetView workbookViewId="0">
      <selection activeCell="B3" sqref="B3:C4"/>
    </sheetView>
  </sheetViews>
  <sheetFormatPr defaultColWidth="9" defaultRowHeight="14"/>
  <cols>
    <col min="1" max="1" width="13.75" style="17" customWidth="1"/>
    <col min="2" max="17" width="10.75" style="17" customWidth="1"/>
    <col min="18" max="18" width="9" style="17"/>
    <col min="19" max="19" width="9" style="14"/>
    <col min="20" max="16384" width="9" style="17"/>
  </cols>
  <sheetData>
    <row r="1" spans="1:19" ht="25">
      <c r="A1" s="3943" t="s">
        <v>4519</v>
      </c>
      <c r="B1" s="3943"/>
      <c r="C1" s="3943"/>
      <c r="D1" s="3943"/>
      <c r="E1" s="3943"/>
      <c r="F1" s="3943"/>
      <c r="G1" s="3943"/>
      <c r="H1" s="3943"/>
      <c r="I1" s="3943"/>
      <c r="J1" s="3943"/>
      <c r="K1" s="3943"/>
      <c r="L1" s="3943"/>
      <c r="M1" s="3943"/>
      <c r="N1" s="3943"/>
      <c r="O1" s="3943"/>
      <c r="P1" s="3943"/>
      <c r="Q1" s="3943"/>
      <c r="R1" s="1471"/>
    </row>
    <row r="3" spans="1:19" ht="17.5">
      <c r="A3" s="3867" t="s">
        <v>10</v>
      </c>
      <c r="B3" s="3865" t="s">
        <v>376</v>
      </c>
      <c r="C3" s="3866"/>
      <c r="D3" s="3964" t="s">
        <v>376</v>
      </c>
      <c r="E3" s="3994"/>
      <c r="F3" s="3994"/>
      <c r="G3" s="3994"/>
      <c r="H3" s="3994"/>
      <c r="I3" s="3994"/>
      <c r="J3" s="3994"/>
      <c r="K3" s="3994"/>
      <c r="L3" s="3994"/>
      <c r="M3" s="3994"/>
      <c r="N3" s="3994"/>
      <c r="O3" s="3994"/>
      <c r="P3" s="3994"/>
      <c r="Q3" s="3995"/>
      <c r="S3" s="495"/>
    </row>
    <row r="4" spans="1:19" ht="17.5">
      <c r="A4" s="4158"/>
      <c r="B4" s="4159"/>
      <c r="C4" s="4092"/>
      <c r="D4" s="4159" t="s">
        <v>392</v>
      </c>
      <c r="E4" s="4092"/>
      <c r="F4" s="4159" t="s">
        <v>393</v>
      </c>
      <c r="G4" s="4092"/>
      <c r="H4" s="4159" t="s">
        <v>394</v>
      </c>
      <c r="I4" s="4092"/>
      <c r="J4" s="4159" t="s">
        <v>395</v>
      </c>
      <c r="K4" s="4092"/>
      <c r="L4" s="4159" t="s">
        <v>396</v>
      </c>
      <c r="M4" s="4092"/>
      <c r="N4" s="4159" t="s">
        <v>397</v>
      </c>
      <c r="O4" s="4092"/>
      <c r="P4" s="4159" t="s">
        <v>398</v>
      </c>
      <c r="Q4" s="4160"/>
      <c r="S4" s="495"/>
    </row>
    <row r="5" spans="1:19" s="239" customFormat="1" ht="27.5">
      <c r="A5" s="3963"/>
      <c r="B5" s="127" t="s">
        <v>373</v>
      </c>
      <c r="C5" s="128" t="s">
        <v>422</v>
      </c>
      <c r="D5" s="127" t="s">
        <v>373</v>
      </c>
      <c r="E5" s="128" t="s">
        <v>422</v>
      </c>
      <c r="F5" s="127" t="s">
        <v>373</v>
      </c>
      <c r="G5" s="128" t="s">
        <v>422</v>
      </c>
      <c r="H5" s="127" t="s">
        <v>373</v>
      </c>
      <c r="I5" s="128" t="s">
        <v>422</v>
      </c>
      <c r="J5" s="127" t="s">
        <v>373</v>
      </c>
      <c r="K5" s="128" t="s">
        <v>422</v>
      </c>
      <c r="L5" s="127" t="s">
        <v>388</v>
      </c>
      <c r="M5" s="128" t="s">
        <v>422</v>
      </c>
      <c r="N5" s="127" t="s">
        <v>373</v>
      </c>
      <c r="O5" s="128" t="s">
        <v>422</v>
      </c>
      <c r="P5" s="127" t="s">
        <v>373</v>
      </c>
      <c r="Q5" s="129" t="s">
        <v>422</v>
      </c>
      <c r="S5" s="507"/>
    </row>
    <row r="6" spans="1:19" s="239" customFormat="1">
      <c r="A6" s="1716" t="s">
        <v>1712</v>
      </c>
      <c r="B6" s="2101">
        <v>25236</v>
      </c>
      <c r="C6" s="2088">
        <v>7419</v>
      </c>
      <c r="D6" s="1775">
        <v>2430</v>
      </c>
      <c r="E6" s="2088">
        <v>1037</v>
      </c>
      <c r="F6" s="2093">
        <v>3378</v>
      </c>
      <c r="G6" s="2088">
        <v>919</v>
      </c>
      <c r="H6" s="1856">
        <v>6369</v>
      </c>
      <c r="I6" s="2088">
        <v>1230</v>
      </c>
      <c r="J6" s="1856">
        <v>1461</v>
      </c>
      <c r="K6" s="2088">
        <v>468</v>
      </c>
      <c r="L6" s="1775">
        <v>6363</v>
      </c>
      <c r="M6" s="2088">
        <v>1780</v>
      </c>
      <c r="N6" s="1775">
        <v>2936</v>
      </c>
      <c r="O6" s="2088">
        <v>967</v>
      </c>
      <c r="P6" s="1872">
        <v>2299</v>
      </c>
      <c r="Q6" s="1569">
        <v>1018</v>
      </c>
      <c r="S6" s="125"/>
    </row>
    <row r="7" spans="1:19" s="239" customFormat="1">
      <c r="A7" s="1717" t="s">
        <v>1711</v>
      </c>
      <c r="B7" s="2102">
        <v>26066</v>
      </c>
      <c r="C7" s="2091">
        <v>7307</v>
      </c>
      <c r="D7" s="1773">
        <v>2615</v>
      </c>
      <c r="E7" s="2091">
        <v>1127</v>
      </c>
      <c r="F7" s="1871">
        <v>3510</v>
      </c>
      <c r="G7" s="2091">
        <v>873</v>
      </c>
      <c r="H7" s="1859">
        <v>6488</v>
      </c>
      <c r="I7" s="2091">
        <v>1080</v>
      </c>
      <c r="J7" s="1859">
        <v>1373</v>
      </c>
      <c r="K7" s="2091">
        <v>407</v>
      </c>
      <c r="L7" s="1773">
        <v>6568</v>
      </c>
      <c r="M7" s="2091">
        <v>1788</v>
      </c>
      <c r="N7" s="1773">
        <v>2992</v>
      </c>
      <c r="O7" s="2091">
        <v>955</v>
      </c>
      <c r="P7" s="1871">
        <v>2520</v>
      </c>
      <c r="Q7" s="1579">
        <v>1077</v>
      </c>
      <c r="S7" s="125"/>
    </row>
    <row r="8" spans="1:19">
      <c r="A8" s="132" t="s">
        <v>905</v>
      </c>
      <c r="B8" s="1775">
        <v>26819</v>
      </c>
      <c r="C8" s="2103">
        <v>7621</v>
      </c>
      <c r="D8" s="1775">
        <v>2632</v>
      </c>
      <c r="E8" s="2103">
        <v>1157</v>
      </c>
      <c r="F8" s="1775">
        <v>3541</v>
      </c>
      <c r="G8" s="2103">
        <v>864</v>
      </c>
      <c r="H8" s="1775">
        <v>6899</v>
      </c>
      <c r="I8" s="2103">
        <v>1242</v>
      </c>
      <c r="J8" s="1775">
        <v>1486</v>
      </c>
      <c r="K8" s="2103">
        <v>488</v>
      </c>
      <c r="L8" s="1775">
        <v>6709</v>
      </c>
      <c r="M8" s="2103">
        <v>1810</v>
      </c>
      <c r="N8" s="1775">
        <v>3092</v>
      </c>
      <c r="O8" s="2103">
        <v>1053</v>
      </c>
      <c r="P8" s="1775">
        <v>2460</v>
      </c>
      <c r="Q8" s="1569">
        <v>1007</v>
      </c>
      <c r="S8" s="125"/>
    </row>
    <row r="9" spans="1:19">
      <c r="A9" s="1718" t="s">
        <v>904</v>
      </c>
      <c r="B9" s="2040">
        <v>27441</v>
      </c>
      <c r="C9" s="2104">
        <v>7644</v>
      </c>
      <c r="D9" s="2040">
        <v>2819</v>
      </c>
      <c r="E9" s="2041">
        <v>1263</v>
      </c>
      <c r="F9" s="2040">
        <v>3563</v>
      </c>
      <c r="G9" s="2041">
        <v>865</v>
      </c>
      <c r="H9" s="2040">
        <v>7095</v>
      </c>
      <c r="I9" s="2041">
        <v>1182</v>
      </c>
      <c r="J9" s="2040">
        <v>1346</v>
      </c>
      <c r="K9" s="2041">
        <v>441</v>
      </c>
      <c r="L9" s="2040">
        <v>6805</v>
      </c>
      <c r="M9" s="2041">
        <v>1779</v>
      </c>
      <c r="N9" s="2040">
        <v>3302</v>
      </c>
      <c r="O9" s="2041">
        <v>1106</v>
      </c>
      <c r="P9" s="2040">
        <v>2511</v>
      </c>
      <c r="Q9" s="1834">
        <v>1008</v>
      </c>
      <c r="S9" s="125"/>
    </row>
    <row r="10" spans="1:19">
      <c r="A10" s="132" t="s">
        <v>751</v>
      </c>
      <c r="B10" s="1775">
        <v>28757</v>
      </c>
      <c r="C10" s="2067">
        <v>7930</v>
      </c>
      <c r="D10" s="1775">
        <v>2956</v>
      </c>
      <c r="E10" s="2067">
        <v>1303</v>
      </c>
      <c r="F10" s="1775">
        <v>3903</v>
      </c>
      <c r="G10" s="2067">
        <v>928</v>
      </c>
      <c r="H10" s="1775">
        <v>7382</v>
      </c>
      <c r="I10" s="2067">
        <v>1230</v>
      </c>
      <c r="J10" s="1775">
        <v>1401</v>
      </c>
      <c r="K10" s="2067">
        <v>437</v>
      </c>
      <c r="L10" s="1775">
        <v>7262</v>
      </c>
      <c r="M10" s="2067">
        <v>1913</v>
      </c>
      <c r="N10" s="1775">
        <v>3342</v>
      </c>
      <c r="O10" s="2067">
        <v>1088</v>
      </c>
      <c r="P10" s="1775">
        <v>2511</v>
      </c>
      <c r="Q10" s="2068">
        <v>1031</v>
      </c>
      <c r="S10" s="125"/>
    </row>
    <row r="11" spans="1:19">
      <c r="A11" s="1718" t="s">
        <v>750</v>
      </c>
      <c r="B11" s="2040">
        <v>30370</v>
      </c>
      <c r="C11" s="2041">
        <v>8379</v>
      </c>
      <c r="D11" s="2040">
        <v>3087</v>
      </c>
      <c r="E11" s="2041">
        <v>1305</v>
      </c>
      <c r="F11" s="2040">
        <v>4328</v>
      </c>
      <c r="G11" s="2041">
        <v>1104</v>
      </c>
      <c r="H11" s="2040">
        <v>7816</v>
      </c>
      <c r="I11" s="2041">
        <v>1318</v>
      </c>
      <c r="J11" s="2040">
        <v>1401</v>
      </c>
      <c r="K11" s="2041">
        <v>409</v>
      </c>
      <c r="L11" s="2040">
        <v>7535</v>
      </c>
      <c r="M11" s="2041">
        <v>2037</v>
      </c>
      <c r="N11" s="2040">
        <v>3593</v>
      </c>
      <c r="O11" s="2041">
        <v>1134</v>
      </c>
      <c r="P11" s="2040">
        <v>2610</v>
      </c>
      <c r="Q11" s="1834">
        <v>1072</v>
      </c>
      <c r="S11" s="125"/>
    </row>
    <row r="12" spans="1:19">
      <c r="A12" s="132" t="s">
        <v>315</v>
      </c>
      <c r="B12" s="1774">
        <v>30960</v>
      </c>
      <c r="C12" s="1953">
        <v>8564</v>
      </c>
      <c r="D12" s="1774">
        <v>3186</v>
      </c>
      <c r="E12" s="1953">
        <v>1360</v>
      </c>
      <c r="F12" s="1774">
        <v>4144</v>
      </c>
      <c r="G12" s="1953">
        <v>1029</v>
      </c>
      <c r="H12" s="1774">
        <v>7994</v>
      </c>
      <c r="I12" s="1953">
        <v>1326</v>
      </c>
      <c r="J12" s="1774">
        <v>1424</v>
      </c>
      <c r="K12" s="1953">
        <v>435</v>
      </c>
      <c r="L12" s="1774">
        <v>7742</v>
      </c>
      <c r="M12" s="1953">
        <v>2141</v>
      </c>
      <c r="N12" s="1774">
        <v>3809</v>
      </c>
      <c r="O12" s="1953">
        <v>1155</v>
      </c>
      <c r="P12" s="1774">
        <v>2661</v>
      </c>
      <c r="Q12" s="1870">
        <v>1118</v>
      </c>
      <c r="S12" s="125"/>
    </row>
    <row r="13" spans="1:19">
      <c r="A13" s="790" t="s">
        <v>314</v>
      </c>
      <c r="B13" s="2040">
        <v>32531</v>
      </c>
      <c r="C13" s="2041">
        <v>9080</v>
      </c>
      <c r="D13" s="2040">
        <v>3406</v>
      </c>
      <c r="E13" s="2041">
        <v>1399</v>
      </c>
      <c r="F13" s="2040">
        <v>4368</v>
      </c>
      <c r="G13" s="2041">
        <v>1139</v>
      </c>
      <c r="H13" s="2040">
        <v>8376</v>
      </c>
      <c r="I13" s="2041">
        <v>1478</v>
      </c>
      <c r="J13" s="2040">
        <v>1530</v>
      </c>
      <c r="K13" s="2041">
        <v>473</v>
      </c>
      <c r="L13" s="2040">
        <v>7976</v>
      </c>
      <c r="M13" s="2041">
        <v>2124</v>
      </c>
      <c r="N13" s="2040">
        <v>4076</v>
      </c>
      <c r="O13" s="2041">
        <v>1295</v>
      </c>
      <c r="P13" s="2040">
        <v>2799</v>
      </c>
      <c r="Q13" s="1834">
        <v>1172</v>
      </c>
      <c r="S13" s="125"/>
    </row>
    <row r="14" spans="1:19">
      <c r="A14" s="135" t="s">
        <v>313</v>
      </c>
      <c r="B14" s="1775">
        <v>33715</v>
      </c>
      <c r="C14" s="1854">
        <v>9614</v>
      </c>
      <c r="D14" s="1775">
        <v>3663</v>
      </c>
      <c r="E14" s="1854">
        <v>1562</v>
      </c>
      <c r="F14" s="1775">
        <v>4582</v>
      </c>
      <c r="G14" s="1854">
        <v>1213</v>
      </c>
      <c r="H14" s="1775">
        <v>8892</v>
      </c>
      <c r="I14" s="1854">
        <v>1610</v>
      </c>
      <c r="J14" s="1775">
        <v>1495</v>
      </c>
      <c r="K14" s="1854">
        <v>476</v>
      </c>
      <c r="L14" s="1775">
        <v>7960</v>
      </c>
      <c r="M14" s="1854">
        <v>2124</v>
      </c>
      <c r="N14" s="1775">
        <v>4382</v>
      </c>
      <c r="O14" s="1854">
        <v>1467</v>
      </c>
      <c r="P14" s="1775">
        <v>2741</v>
      </c>
      <c r="Q14" s="1872">
        <v>1162</v>
      </c>
      <c r="S14" s="125"/>
    </row>
    <row r="15" spans="1:19">
      <c r="A15" s="790" t="s">
        <v>312</v>
      </c>
      <c r="B15" s="2040">
        <v>34100</v>
      </c>
      <c r="C15" s="2041">
        <v>9709</v>
      </c>
      <c r="D15" s="2040">
        <v>3917</v>
      </c>
      <c r="E15" s="2041">
        <v>1631</v>
      </c>
      <c r="F15" s="2040">
        <v>4600</v>
      </c>
      <c r="G15" s="2041">
        <v>1199</v>
      </c>
      <c r="H15" s="2040">
        <v>9023</v>
      </c>
      <c r="I15" s="2041">
        <v>1669</v>
      </c>
      <c r="J15" s="2040">
        <v>1433</v>
      </c>
      <c r="K15" s="2041">
        <v>432</v>
      </c>
      <c r="L15" s="2040">
        <v>7895</v>
      </c>
      <c r="M15" s="2041">
        <v>2101</v>
      </c>
      <c r="N15" s="2040">
        <v>4527</v>
      </c>
      <c r="O15" s="2041">
        <v>1523</v>
      </c>
      <c r="P15" s="2040">
        <v>2705</v>
      </c>
      <c r="Q15" s="1834">
        <v>1154</v>
      </c>
      <c r="S15" s="125"/>
    </row>
    <row r="16" spans="1:19">
      <c r="A16" s="135" t="s">
        <v>311</v>
      </c>
      <c r="B16" s="1775">
        <v>34203</v>
      </c>
      <c r="C16" s="1854">
        <v>9374</v>
      </c>
      <c r="D16" s="1775">
        <v>3815</v>
      </c>
      <c r="E16" s="1854">
        <v>1603</v>
      </c>
      <c r="F16" s="1775">
        <v>4725</v>
      </c>
      <c r="G16" s="1854">
        <v>1222</v>
      </c>
      <c r="H16" s="1775">
        <v>9310</v>
      </c>
      <c r="I16" s="1854">
        <v>1582</v>
      </c>
      <c r="J16" s="1775">
        <v>1428</v>
      </c>
      <c r="K16" s="1854">
        <v>413</v>
      </c>
      <c r="L16" s="1775">
        <v>7942</v>
      </c>
      <c r="M16" s="1854">
        <v>2075</v>
      </c>
      <c r="N16" s="1775">
        <v>4367</v>
      </c>
      <c r="O16" s="1854">
        <v>1388</v>
      </c>
      <c r="P16" s="1775">
        <v>2625</v>
      </c>
      <c r="Q16" s="1872">
        <v>1091</v>
      </c>
      <c r="S16" s="125"/>
    </row>
    <row r="17" spans="1:19">
      <c r="A17" s="790" t="s">
        <v>317</v>
      </c>
      <c r="B17" s="2040">
        <v>32203</v>
      </c>
      <c r="C17" s="2041">
        <v>7175</v>
      </c>
      <c r="D17" s="2040">
        <v>3275</v>
      </c>
      <c r="E17" s="2041">
        <v>1322</v>
      </c>
      <c r="F17" s="2040">
        <v>4567</v>
      </c>
      <c r="G17" s="2041">
        <v>930</v>
      </c>
      <c r="H17" s="2040">
        <v>9102</v>
      </c>
      <c r="I17" s="2041">
        <v>1247</v>
      </c>
      <c r="J17" s="2040">
        <v>1345</v>
      </c>
      <c r="K17" s="2041">
        <v>286</v>
      </c>
      <c r="L17" s="2040">
        <v>7484</v>
      </c>
      <c r="M17" s="2041">
        <v>1411</v>
      </c>
      <c r="N17" s="2040">
        <v>4114</v>
      </c>
      <c r="O17" s="2041">
        <v>1159</v>
      </c>
      <c r="P17" s="2040">
        <v>2316</v>
      </c>
      <c r="Q17" s="1834">
        <v>820</v>
      </c>
      <c r="S17" s="125"/>
    </row>
    <row r="18" spans="1:19">
      <c r="A18" s="135" t="s">
        <v>316</v>
      </c>
      <c r="B18" s="1775">
        <v>28444</v>
      </c>
      <c r="C18" s="1854">
        <v>5960</v>
      </c>
      <c r="D18" s="1775">
        <v>2884</v>
      </c>
      <c r="E18" s="1854">
        <v>1032</v>
      </c>
      <c r="F18" s="1775">
        <v>4218</v>
      </c>
      <c r="G18" s="1854">
        <v>823</v>
      </c>
      <c r="H18" s="1775">
        <v>8221</v>
      </c>
      <c r="I18" s="1854">
        <v>1042</v>
      </c>
      <c r="J18" s="1775">
        <v>1104</v>
      </c>
      <c r="K18" s="1854">
        <v>235</v>
      </c>
      <c r="L18" s="1775">
        <v>6771</v>
      </c>
      <c r="M18" s="1854">
        <v>1288</v>
      </c>
      <c r="N18" s="1775">
        <v>3287</v>
      </c>
      <c r="O18" s="1854">
        <v>874</v>
      </c>
      <c r="P18" s="1775">
        <v>1959</v>
      </c>
      <c r="Q18" s="1872">
        <v>666</v>
      </c>
      <c r="S18" s="125"/>
    </row>
    <row r="19" spans="1:19">
      <c r="A19" s="790" t="s">
        <v>341</v>
      </c>
      <c r="B19" s="2040">
        <v>25890</v>
      </c>
      <c r="C19" s="2041">
        <v>5122</v>
      </c>
      <c r="D19" s="2040">
        <v>2603</v>
      </c>
      <c r="E19" s="2041">
        <v>837</v>
      </c>
      <c r="F19" s="2040">
        <v>4027</v>
      </c>
      <c r="G19" s="2041">
        <v>743</v>
      </c>
      <c r="H19" s="2040">
        <v>7517</v>
      </c>
      <c r="I19" s="2041">
        <v>916</v>
      </c>
      <c r="J19" s="2040">
        <v>1051</v>
      </c>
      <c r="K19" s="2041">
        <v>211</v>
      </c>
      <c r="L19" s="2040">
        <v>5887</v>
      </c>
      <c r="M19" s="2041">
        <v>1074</v>
      </c>
      <c r="N19" s="2040">
        <v>2981</v>
      </c>
      <c r="O19" s="2041">
        <v>771</v>
      </c>
      <c r="P19" s="2040">
        <v>1824</v>
      </c>
      <c r="Q19" s="1834">
        <v>570</v>
      </c>
      <c r="S19" s="125"/>
    </row>
    <row r="20" spans="1:19">
      <c r="A20" s="135" t="s">
        <v>340</v>
      </c>
      <c r="B20" s="1775">
        <v>25260</v>
      </c>
      <c r="C20" s="1854">
        <v>4614</v>
      </c>
      <c r="D20" s="1775">
        <v>2358</v>
      </c>
      <c r="E20" s="1854">
        <v>699</v>
      </c>
      <c r="F20" s="1775">
        <v>4143</v>
      </c>
      <c r="G20" s="1854">
        <v>737</v>
      </c>
      <c r="H20" s="1775">
        <v>7272</v>
      </c>
      <c r="I20" s="1854">
        <v>840</v>
      </c>
      <c r="J20" s="1775">
        <v>1119</v>
      </c>
      <c r="K20" s="1854">
        <v>227</v>
      </c>
      <c r="L20" s="1775">
        <v>5746</v>
      </c>
      <c r="M20" s="1854">
        <v>891</v>
      </c>
      <c r="N20" s="1775">
        <v>2841</v>
      </c>
      <c r="O20" s="1854">
        <v>665</v>
      </c>
      <c r="P20" s="1775">
        <v>1781</v>
      </c>
      <c r="Q20" s="1872">
        <v>555</v>
      </c>
      <c r="S20" s="125"/>
    </row>
    <row r="21" spans="1:19">
      <c r="A21" s="790" t="s">
        <v>339</v>
      </c>
      <c r="B21" s="2040">
        <v>25233</v>
      </c>
      <c r="C21" s="2041">
        <v>4468</v>
      </c>
      <c r="D21" s="2040">
        <v>2377</v>
      </c>
      <c r="E21" s="2041">
        <v>698</v>
      </c>
      <c r="F21" s="2040">
        <v>4183</v>
      </c>
      <c r="G21" s="2041">
        <v>712</v>
      </c>
      <c r="H21" s="2040">
        <v>7289</v>
      </c>
      <c r="I21" s="2041">
        <v>789</v>
      </c>
      <c r="J21" s="2040">
        <v>1059</v>
      </c>
      <c r="K21" s="2041">
        <v>211</v>
      </c>
      <c r="L21" s="2040">
        <v>5709</v>
      </c>
      <c r="M21" s="2041">
        <v>850</v>
      </c>
      <c r="N21" s="2040">
        <v>2903</v>
      </c>
      <c r="O21" s="2041">
        <v>647</v>
      </c>
      <c r="P21" s="2040">
        <v>1713</v>
      </c>
      <c r="Q21" s="1834">
        <v>561</v>
      </c>
      <c r="S21" s="125"/>
    </row>
    <row r="23" spans="1:19">
      <c r="A23" s="3832" t="s">
        <v>715</v>
      </c>
      <c r="B23" s="3832"/>
      <c r="C23" s="3832"/>
      <c r="D23" s="3832"/>
      <c r="E23" s="3832"/>
      <c r="F23" s="3832"/>
      <c r="G23" s="3832"/>
      <c r="H23" s="3832"/>
      <c r="I23" s="3832"/>
      <c r="J23" s="3832"/>
      <c r="K23" s="3832"/>
      <c r="L23" s="3832"/>
      <c r="M23" s="3832"/>
      <c r="N23" s="3832"/>
      <c r="O23" s="3832"/>
      <c r="P23" s="3832"/>
      <c r="Q23" s="3832"/>
    </row>
    <row r="24" spans="1:19">
      <c r="A24" s="506"/>
    </row>
  </sheetData>
  <mergeCells count="12">
    <mergeCell ref="A23:Q23"/>
    <mergeCell ref="B3:C4"/>
    <mergeCell ref="A1:Q1"/>
    <mergeCell ref="A3:A5"/>
    <mergeCell ref="H4:I4"/>
    <mergeCell ref="F4:G4"/>
    <mergeCell ref="D4:E4"/>
    <mergeCell ref="P4:Q4"/>
    <mergeCell ref="N4:O4"/>
    <mergeCell ref="L4:M4"/>
    <mergeCell ref="J4:K4"/>
    <mergeCell ref="D3:Q3"/>
  </mergeCells>
  <pageMargins left="0" right="0" top="0" bottom="0" header="0.3" footer="0.3"/>
  <pageSetup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K178"/>
  <sheetViews>
    <sheetView workbookViewId="0">
      <selection activeCell="A3" sqref="A3:A4"/>
    </sheetView>
  </sheetViews>
  <sheetFormatPr defaultColWidth="8.75" defaultRowHeight="14"/>
  <cols>
    <col min="1" max="1" width="33.75" style="17" customWidth="1"/>
    <col min="2" max="2" width="12.5" style="17" customWidth="1"/>
    <col min="3" max="9" width="11.08203125" style="17" customWidth="1"/>
    <col min="10" max="10" width="8.75" style="17"/>
    <col min="11" max="11" width="8.75" style="14"/>
    <col min="12" max="16384" width="8.75" style="17"/>
  </cols>
  <sheetData>
    <row r="1" spans="1:11" ht="25">
      <c r="A1" s="4230" t="s">
        <v>4518</v>
      </c>
      <c r="B1" s="4230"/>
      <c r="C1" s="4230"/>
      <c r="D1" s="4230"/>
      <c r="E1" s="4230"/>
      <c r="F1" s="4230"/>
      <c r="G1" s="4230"/>
      <c r="H1" s="4230"/>
      <c r="I1" s="4230"/>
      <c r="J1" s="1471"/>
    </row>
    <row r="2" spans="1:11">
      <c r="A2" s="494"/>
    </row>
    <row r="3" spans="1:11" ht="20">
      <c r="A3" s="3997" t="s">
        <v>140</v>
      </c>
      <c r="B3" s="3966" t="s">
        <v>420</v>
      </c>
      <c r="C3" s="3964" t="s">
        <v>376</v>
      </c>
      <c r="D3" s="3994"/>
      <c r="E3" s="3994"/>
      <c r="F3" s="3994"/>
      <c r="G3" s="3994"/>
      <c r="H3" s="3994"/>
      <c r="I3" s="3995"/>
      <c r="K3" s="1170"/>
    </row>
    <row r="4" spans="1:11" ht="42">
      <c r="A4" s="3998"/>
      <c r="B4" s="3999"/>
      <c r="C4" s="127" t="s">
        <v>1733</v>
      </c>
      <c r="D4" s="193" t="s">
        <v>565</v>
      </c>
      <c r="E4" s="193" t="s">
        <v>1728</v>
      </c>
      <c r="F4" s="193" t="s">
        <v>1729</v>
      </c>
      <c r="G4" s="193" t="s">
        <v>568</v>
      </c>
      <c r="H4" s="193" t="s">
        <v>1730</v>
      </c>
      <c r="I4" s="129" t="s">
        <v>570</v>
      </c>
      <c r="K4" s="1172"/>
    </row>
    <row r="5" spans="1:11">
      <c r="A5" s="262" t="s">
        <v>379</v>
      </c>
      <c r="B5" s="2105">
        <v>16958</v>
      </c>
      <c r="C5" s="2089">
        <v>1565</v>
      </c>
      <c r="D5" s="2106">
        <v>2394</v>
      </c>
      <c r="E5" s="2106">
        <v>4321</v>
      </c>
      <c r="F5" s="2106">
        <v>910</v>
      </c>
      <c r="G5" s="2106">
        <v>4423</v>
      </c>
      <c r="H5" s="2106">
        <v>1861</v>
      </c>
      <c r="I5" s="2106">
        <v>1484</v>
      </c>
    </row>
    <row r="6" spans="1:11">
      <c r="A6" s="1165" t="s">
        <v>755</v>
      </c>
      <c r="B6" s="2107">
        <v>9063</v>
      </c>
      <c r="C6" s="2092">
        <v>457</v>
      </c>
      <c r="D6" s="2108">
        <v>1400</v>
      </c>
      <c r="E6" s="2108">
        <v>2955</v>
      </c>
      <c r="F6" s="2108">
        <v>430</v>
      </c>
      <c r="G6" s="2108">
        <v>2518</v>
      </c>
      <c r="H6" s="2108">
        <v>861</v>
      </c>
      <c r="I6" s="2108">
        <v>442</v>
      </c>
    </row>
    <row r="7" spans="1:11">
      <c r="A7" s="1195" t="s">
        <v>757</v>
      </c>
      <c r="B7" s="2105">
        <v>699</v>
      </c>
      <c r="C7" s="2089">
        <v>21</v>
      </c>
      <c r="D7" s="2106">
        <v>106</v>
      </c>
      <c r="E7" s="2106">
        <v>402</v>
      </c>
      <c r="F7" s="2106">
        <v>9</v>
      </c>
      <c r="G7" s="2106">
        <v>108</v>
      </c>
      <c r="H7" s="2106">
        <v>17</v>
      </c>
      <c r="I7" s="2106">
        <v>36</v>
      </c>
    </row>
    <row r="8" spans="1:11">
      <c r="A8" s="1195" t="s">
        <v>758</v>
      </c>
      <c r="B8" s="2105">
        <v>4385</v>
      </c>
      <c r="C8" s="2089">
        <v>228</v>
      </c>
      <c r="D8" s="2106">
        <v>699</v>
      </c>
      <c r="E8" s="2106">
        <v>1022</v>
      </c>
      <c r="F8" s="2106">
        <v>287</v>
      </c>
      <c r="G8" s="2106">
        <v>1402</v>
      </c>
      <c r="H8" s="2106">
        <v>601</v>
      </c>
      <c r="I8" s="2106">
        <v>146</v>
      </c>
    </row>
    <row r="9" spans="1:11">
      <c r="A9" s="1195" t="s">
        <v>759</v>
      </c>
      <c r="B9" s="2105">
        <v>37</v>
      </c>
      <c r="C9" s="2089">
        <v>2</v>
      </c>
      <c r="D9" s="2106">
        <v>5</v>
      </c>
      <c r="E9" s="2106">
        <v>22</v>
      </c>
      <c r="F9" s="2106"/>
      <c r="G9" s="2106">
        <v>3</v>
      </c>
      <c r="H9" s="2106">
        <v>3</v>
      </c>
      <c r="I9" s="2106">
        <v>2</v>
      </c>
    </row>
    <row r="10" spans="1:11">
      <c r="A10" s="1195" t="s">
        <v>760</v>
      </c>
      <c r="B10" s="2105">
        <v>1307</v>
      </c>
      <c r="C10" s="2089">
        <v>87</v>
      </c>
      <c r="D10" s="2106">
        <v>173</v>
      </c>
      <c r="E10" s="2106">
        <v>557</v>
      </c>
      <c r="F10" s="2106">
        <v>39</v>
      </c>
      <c r="G10" s="2106">
        <v>296</v>
      </c>
      <c r="H10" s="2106">
        <v>59</v>
      </c>
      <c r="I10" s="2106">
        <v>96</v>
      </c>
    </row>
    <row r="11" spans="1:11">
      <c r="A11" s="1195" t="s">
        <v>761</v>
      </c>
      <c r="B11" s="2105">
        <v>336</v>
      </c>
      <c r="C11" s="2089">
        <v>11</v>
      </c>
      <c r="D11" s="2106">
        <v>48</v>
      </c>
      <c r="E11" s="2106">
        <v>194</v>
      </c>
      <c r="F11" s="2106">
        <v>1</v>
      </c>
      <c r="G11" s="2106">
        <v>64</v>
      </c>
      <c r="H11" s="2106">
        <v>8</v>
      </c>
      <c r="I11" s="2106">
        <v>10</v>
      </c>
    </row>
    <row r="12" spans="1:11">
      <c r="A12" s="1195" t="s">
        <v>762</v>
      </c>
      <c r="B12" s="2105">
        <v>25</v>
      </c>
      <c r="C12" s="2089">
        <v>1</v>
      </c>
      <c r="D12" s="2106">
        <v>4</v>
      </c>
      <c r="E12" s="2106">
        <v>9</v>
      </c>
      <c r="F12" s="2106">
        <v>1</v>
      </c>
      <c r="G12" s="2106">
        <v>6</v>
      </c>
      <c r="H12" s="2106">
        <v>3</v>
      </c>
      <c r="I12" s="2106">
        <v>1</v>
      </c>
    </row>
    <row r="13" spans="1:11">
      <c r="A13" s="1195" t="s">
        <v>763</v>
      </c>
      <c r="B13" s="2105">
        <v>1927</v>
      </c>
      <c r="C13" s="2089">
        <v>90</v>
      </c>
      <c r="D13" s="2106">
        <v>305</v>
      </c>
      <c r="E13" s="2106">
        <v>582</v>
      </c>
      <c r="F13" s="2106">
        <v>86</v>
      </c>
      <c r="G13" s="2106">
        <v>587</v>
      </c>
      <c r="H13" s="2106">
        <v>150</v>
      </c>
      <c r="I13" s="2106">
        <v>127</v>
      </c>
    </row>
    <row r="14" spans="1:11">
      <c r="A14" s="1195" t="s">
        <v>764</v>
      </c>
      <c r="B14" s="2105">
        <v>81</v>
      </c>
      <c r="C14" s="2089">
        <v>7</v>
      </c>
      <c r="D14" s="2106">
        <v>12</v>
      </c>
      <c r="E14" s="2106">
        <v>33</v>
      </c>
      <c r="F14" s="2106">
        <v>3</v>
      </c>
      <c r="G14" s="2106">
        <v>9</v>
      </c>
      <c r="H14" s="2106">
        <v>7</v>
      </c>
      <c r="I14" s="2106">
        <v>10</v>
      </c>
    </row>
    <row r="15" spans="1:11">
      <c r="A15" s="1195" t="s">
        <v>765</v>
      </c>
      <c r="B15" s="2105">
        <v>39</v>
      </c>
      <c r="C15" s="2089">
        <v>4</v>
      </c>
      <c r="D15" s="2106">
        <v>3</v>
      </c>
      <c r="E15" s="2106">
        <v>13</v>
      </c>
      <c r="F15" s="2106">
        <v>2</v>
      </c>
      <c r="G15" s="2106">
        <v>10</v>
      </c>
      <c r="H15" s="2106">
        <v>3</v>
      </c>
      <c r="I15" s="2106">
        <v>4</v>
      </c>
    </row>
    <row r="16" spans="1:11">
      <c r="A16" s="1195" t="s">
        <v>766</v>
      </c>
      <c r="B16" s="2105">
        <v>227</v>
      </c>
      <c r="C16" s="2089">
        <v>6</v>
      </c>
      <c r="D16" s="2106">
        <v>45</v>
      </c>
      <c r="E16" s="2106">
        <v>121</v>
      </c>
      <c r="F16" s="2106">
        <v>2</v>
      </c>
      <c r="G16" s="2106">
        <v>33</v>
      </c>
      <c r="H16" s="2106">
        <v>10</v>
      </c>
      <c r="I16" s="2106">
        <v>10</v>
      </c>
    </row>
    <row r="17" spans="1:9">
      <c r="A17" s="1165" t="s">
        <v>756</v>
      </c>
      <c r="B17" s="2107">
        <v>7895</v>
      </c>
      <c r="C17" s="2092">
        <v>1108</v>
      </c>
      <c r="D17" s="2108">
        <v>994</v>
      </c>
      <c r="E17" s="2108">
        <v>1366</v>
      </c>
      <c r="F17" s="2108">
        <v>480</v>
      </c>
      <c r="G17" s="2108">
        <v>1905</v>
      </c>
      <c r="H17" s="2108">
        <v>1000</v>
      </c>
      <c r="I17" s="2108">
        <v>1042</v>
      </c>
    </row>
    <row r="18" spans="1:9">
      <c r="A18" s="1195" t="s">
        <v>767</v>
      </c>
      <c r="B18" s="2105">
        <v>36</v>
      </c>
      <c r="C18" s="2089">
        <v>1</v>
      </c>
      <c r="D18" s="2106">
        <v>4</v>
      </c>
      <c r="E18" s="2106">
        <v>15</v>
      </c>
      <c r="F18" s="2106"/>
      <c r="G18" s="2106">
        <v>10</v>
      </c>
      <c r="H18" s="2106">
        <v>2</v>
      </c>
      <c r="I18" s="2106">
        <v>4</v>
      </c>
    </row>
    <row r="19" spans="1:9">
      <c r="A19" s="1195" t="s">
        <v>768</v>
      </c>
      <c r="B19" s="2105">
        <v>7419</v>
      </c>
      <c r="C19" s="2089">
        <v>1037</v>
      </c>
      <c r="D19" s="2106">
        <v>919</v>
      </c>
      <c r="E19" s="2106">
        <v>1230</v>
      </c>
      <c r="F19" s="2106">
        <v>468</v>
      </c>
      <c r="G19" s="2106">
        <v>1780</v>
      </c>
      <c r="H19" s="2106">
        <v>967</v>
      </c>
      <c r="I19" s="2106">
        <v>1018</v>
      </c>
    </row>
    <row r="20" spans="1:9">
      <c r="A20" s="1195" t="s">
        <v>769</v>
      </c>
      <c r="B20" s="2105">
        <v>160</v>
      </c>
      <c r="C20" s="2089">
        <v>41</v>
      </c>
      <c r="D20" s="2106">
        <v>25</v>
      </c>
      <c r="E20" s="2106">
        <v>50</v>
      </c>
      <c r="F20" s="2106">
        <v>1</v>
      </c>
      <c r="G20" s="2106">
        <v>26</v>
      </c>
      <c r="H20" s="2106">
        <v>15</v>
      </c>
      <c r="I20" s="2106">
        <v>2</v>
      </c>
    </row>
    <row r="21" spans="1:9">
      <c r="A21" s="1195" t="s">
        <v>770</v>
      </c>
      <c r="B21" s="2105">
        <v>88</v>
      </c>
      <c r="C21" s="2089">
        <v>14</v>
      </c>
      <c r="D21" s="2106">
        <v>12</v>
      </c>
      <c r="E21" s="2106">
        <v>23</v>
      </c>
      <c r="F21" s="2106">
        <v>7</v>
      </c>
      <c r="G21" s="2106">
        <v>25</v>
      </c>
      <c r="H21" s="2106">
        <v>3</v>
      </c>
      <c r="I21" s="2106">
        <v>4</v>
      </c>
    </row>
    <row r="22" spans="1:9">
      <c r="A22" s="1195" t="s">
        <v>771</v>
      </c>
      <c r="B22" s="2105">
        <v>40</v>
      </c>
      <c r="C22" s="2089">
        <v>7</v>
      </c>
      <c r="D22" s="2106">
        <v>4</v>
      </c>
      <c r="E22" s="2106">
        <v>13</v>
      </c>
      <c r="F22" s="2106">
        <v>1</v>
      </c>
      <c r="G22" s="2106">
        <v>8</v>
      </c>
      <c r="H22" s="2106">
        <v>5</v>
      </c>
      <c r="I22" s="2106">
        <v>2</v>
      </c>
    </row>
    <row r="23" spans="1:9">
      <c r="A23" s="1195" t="s">
        <v>772</v>
      </c>
      <c r="B23" s="2105">
        <v>122</v>
      </c>
      <c r="C23" s="2089">
        <v>8</v>
      </c>
      <c r="D23" s="2106">
        <v>26</v>
      </c>
      <c r="E23" s="2106">
        <v>25</v>
      </c>
      <c r="F23" s="2106">
        <v>2</v>
      </c>
      <c r="G23" s="2106">
        <v>48</v>
      </c>
      <c r="H23" s="2106">
        <v>3</v>
      </c>
      <c r="I23" s="2106">
        <v>10</v>
      </c>
    </row>
    <row r="24" spans="1:9">
      <c r="A24" s="1195" t="s">
        <v>773</v>
      </c>
      <c r="B24" s="2105">
        <v>30</v>
      </c>
      <c r="C24" s="2089">
        <v>0</v>
      </c>
      <c r="D24" s="2106">
        <v>4</v>
      </c>
      <c r="E24" s="2106">
        <v>10</v>
      </c>
      <c r="F24" s="2106">
        <v>1</v>
      </c>
      <c r="G24" s="2106">
        <v>8</v>
      </c>
      <c r="H24" s="2106">
        <v>5</v>
      </c>
      <c r="I24" s="2106">
        <v>2</v>
      </c>
    </row>
    <row r="25" spans="1:9">
      <c r="A25" s="357" t="s">
        <v>86</v>
      </c>
      <c r="B25" s="2107">
        <v>466</v>
      </c>
      <c r="C25" s="2092">
        <v>54</v>
      </c>
      <c r="D25" s="2108">
        <v>61</v>
      </c>
      <c r="E25" s="2108">
        <v>103</v>
      </c>
      <c r="F25" s="2108">
        <v>29</v>
      </c>
      <c r="G25" s="2108">
        <v>107</v>
      </c>
      <c r="H25" s="2108">
        <v>71</v>
      </c>
      <c r="I25" s="2108">
        <v>41</v>
      </c>
    </row>
    <row r="26" spans="1:9">
      <c r="A26" s="262" t="s">
        <v>82</v>
      </c>
      <c r="B26" s="2105">
        <v>3347</v>
      </c>
      <c r="C26" s="2089">
        <v>397</v>
      </c>
      <c r="D26" s="2106">
        <v>305</v>
      </c>
      <c r="E26" s="2106">
        <v>800</v>
      </c>
      <c r="F26" s="2106">
        <v>274</v>
      </c>
      <c r="G26" s="2106">
        <v>659</v>
      </c>
      <c r="H26" s="2106">
        <v>548</v>
      </c>
      <c r="I26" s="2106">
        <v>364</v>
      </c>
    </row>
    <row r="27" spans="1:9">
      <c r="A27" s="357" t="s">
        <v>384</v>
      </c>
      <c r="B27" s="2107">
        <v>357</v>
      </c>
      <c r="C27" s="2092">
        <v>12</v>
      </c>
      <c r="D27" s="2108">
        <v>61</v>
      </c>
      <c r="E27" s="2108">
        <v>76</v>
      </c>
      <c r="F27" s="2108">
        <v>5</v>
      </c>
      <c r="G27" s="2108">
        <v>145</v>
      </c>
      <c r="H27" s="2108">
        <v>23</v>
      </c>
      <c r="I27" s="2108">
        <v>35</v>
      </c>
    </row>
    <row r="28" spans="1:9">
      <c r="A28" s="262" t="s">
        <v>421</v>
      </c>
      <c r="B28" s="2105">
        <v>76</v>
      </c>
      <c r="C28" s="2089">
        <v>5</v>
      </c>
      <c r="D28" s="2106">
        <v>7</v>
      </c>
      <c r="E28" s="2106">
        <v>18</v>
      </c>
      <c r="F28" s="2106">
        <v>6</v>
      </c>
      <c r="G28" s="2106">
        <v>19</v>
      </c>
      <c r="H28" s="2106">
        <v>13</v>
      </c>
      <c r="I28" s="2106">
        <v>8</v>
      </c>
    </row>
    <row r="29" spans="1:9">
      <c r="A29" s="357" t="s">
        <v>372</v>
      </c>
      <c r="B29" s="2107">
        <v>3746</v>
      </c>
      <c r="C29" s="2092">
        <v>363</v>
      </c>
      <c r="D29" s="2108">
        <v>470</v>
      </c>
      <c r="E29" s="2108">
        <v>990</v>
      </c>
      <c r="F29" s="2108">
        <v>220</v>
      </c>
      <c r="G29" s="2108">
        <v>986</v>
      </c>
      <c r="H29" s="2108">
        <v>372</v>
      </c>
      <c r="I29" s="2108">
        <v>345</v>
      </c>
    </row>
    <row r="30" spans="1:9" ht="14.5" thickBot="1">
      <c r="A30" s="262" t="s">
        <v>310</v>
      </c>
      <c r="B30" s="2109">
        <v>286</v>
      </c>
      <c r="C30" s="2110">
        <v>34</v>
      </c>
      <c r="D30" s="2111">
        <v>80</v>
      </c>
      <c r="E30" s="2111">
        <v>61</v>
      </c>
      <c r="F30" s="2111">
        <v>17</v>
      </c>
      <c r="G30" s="2111">
        <v>24</v>
      </c>
      <c r="H30" s="2111">
        <v>48</v>
      </c>
      <c r="I30" s="2111">
        <v>22</v>
      </c>
    </row>
    <row r="31" spans="1:9">
      <c r="A31" s="68" t="s">
        <v>45</v>
      </c>
      <c r="B31" s="2112">
        <v>25236</v>
      </c>
      <c r="C31" s="2113">
        <v>2430</v>
      </c>
      <c r="D31" s="2114">
        <v>3378</v>
      </c>
      <c r="E31" s="2114">
        <v>6369</v>
      </c>
      <c r="F31" s="2114">
        <v>1461</v>
      </c>
      <c r="G31" s="2114">
        <v>6363</v>
      </c>
      <c r="H31" s="2114">
        <v>2936</v>
      </c>
      <c r="I31" s="2114">
        <v>2299</v>
      </c>
    </row>
    <row r="32" spans="1:9" ht="14.5">
      <c r="A32" s="4356" t="s">
        <v>697</v>
      </c>
      <c r="B32" s="4357"/>
      <c r="C32" s="4357"/>
      <c r="D32" s="4357"/>
      <c r="E32" s="4357"/>
      <c r="F32" s="4357"/>
      <c r="G32" s="4357"/>
      <c r="H32" s="4357"/>
      <c r="I32" s="4358"/>
    </row>
    <row r="34" spans="1:11">
      <c r="A34" s="3972" t="s">
        <v>715</v>
      </c>
      <c r="B34" s="3972"/>
      <c r="C34" s="3972"/>
      <c r="D34" s="3972"/>
      <c r="E34" s="3972"/>
      <c r="F34" s="3972"/>
      <c r="G34" s="3972"/>
      <c r="H34" s="3972"/>
      <c r="I34" s="3972"/>
    </row>
    <row r="37" spans="1:11">
      <c r="A37" s="4195" t="s">
        <v>1734</v>
      </c>
      <c r="B37" s="4195"/>
      <c r="C37" s="4195"/>
      <c r="D37" s="4195"/>
      <c r="E37" s="4195"/>
      <c r="F37" s="4195"/>
      <c r="G37" s="4195"/>
      <c r="H37" s="4195"/>
      <c r="I37" s="4195"/>
    </row>
    <row r="38" spans="1:11">
      <c r="A38" s="494"/>
    </row>
    <row r="39" spans="1:11" ht="20">
      <c r="A39" s="3997" t="s">
        <v>140</v>
      </c>
      <c r="B39" s="3966" t="s">
        <v>420</v>
      </c>
      <c r="C39" s="3964" t="s">
        <v>376</v>
      </c>
      <c r="D39" s="3994"/>
      <c r="E39" s="3994"/>
      <c r="F39" s="3994"/>
      <c r="G39" s="3994"/>
      <c r="H39" s="3994"/>
      <c r="I39" s="3995"/>
      <c r="K39" s="1170"/>
    </row>
    <row r="40" spans="1:11" ht="42">
      <c r="A40" s="3998"/>
      <c r="B40" s="3999"/>
      <c r="C40" s="127" t="s">
        <v>1733</v>
      </c>
      <c r="D40" s="193" t="s">
        <v>565</v>
      </c>
      <c r="E40" s="193" t="s">
        <v>1728</v>
      </c>
      <c r="F40" s="193" t="s">
        <v>1729</v>
      </c>
      <c r="G40" s="193" t="s">
        <v>568</v>
      </c>
      <c r="H40" s="193" t="s">
        <v>1730</v>
      </c>
      <c r="I40" s="129" t="s">
        <v>570</v>
      </c>
      <c r="K40" s="1172"/>
    </row>
    <row r="41" spans="1:11">
      <c r="A41" s="262" t="s">
        <v>379</v>
      </c>
      <c r="B41" s="1201">
        <v>17517</v>
      </c>
      <c r="C41" s="346">
        <v>1668</v>
      </c>
      <c r="D41" s="343">
        <v>2523</v>
      </c>
      <c r="E41" s="343">
        <v>4425</v>
      </c>
      <c r="F41" s="343">
        <v>834</v>
      </c>
      <c r="G41" s="343">
        <v>4587</v>
      </c>
      <c r="H41" s="343">
        <v>1865</v>
      </c>
      <c r="I41" s="343">
        <v>1615</v>
      </c>
    </row>
    <row r="42" spans="1:11">
      <c r="A42" s="1165" t="s">
        <v>755</v>
      </c>
      <c r="B42" s="1202">
        <v>9659</v>
      </c>
      <c r="C42" s="348">
        <v>475</v>
      </c>
      <c r="D42" s="347">
        <v>1556</v>
      </c>
      <c r="E42" s="347">
        <v>3198</v>
      </c>
      <c r="F42" s="347">
        <v>412</v>
      </c>
      <c r="G42" s="347">
        <v>2632</v>
      </c>
      <c r="H42" s="347">
        <v>876</v>
      </c>
      <c r="I42" s="347">
        <v>510</v>
      </c>
    </row>
    <row r="43" spans="1:11">
      <c r="A43" s="1195" t="s">
        <v>757</v>
      </c>
      <c r="B43" s="1201">
        <v>770</v>
      </c>
      <c r="C43" s="346">
        <v>15</v>
      </c>
      <c r="D43" s="343">
        <v>135</v>
      </c>
      <c r="E43" s="343">
        <v>474</v>
      </c>
      <c r="F43" s="343">
        <v>4</v>
      </c>
      <c r="G43" s="343">
        <v>92</v>
      </c>
      <c r="H43" s="343">
        <v>19</v>
      </c>
      <c r="I43" s="343">
        <v>31</v>
      </c>
    </row>
    <row r="44" spans="1:11">
      <c r="A44" s="1195" t="s">
        <v>758</v>
      </c>
      <c r="B44" s="1201">
        <v>4578</v>
      </c>
      <c r="C44" s="346">
        <v>256</v>
      </c>
      <c r="D44" s="343">
        <v>737</v>
      </c>
      <c r="E44" s="343">
        <v>990</v>
      </c>
      <c r="F44" s="343">
        <v>267</v>
      </c>
      <c r="G44" s="343">
        <v>1544</v>
      </c>
      <c r="H44" s="343">
        <v>618</v>
      </c>
      <c r="I44" s="343">
        <v>166</v>
      </c>
    </row>
    <row r="45" spans="1:11">
      <c r="A45" s="1195" t="s">
        <v>759</v>
      </c>
      <c r="B45" s="1201">
        <v>34</v>
      </c>
      <c r="C45" s="346">
        <v>3</v>
      </c>
      <c r="D45" s="343">
        <v>2</v>
      </c>
      <c r="E45" s="343">
        <v>17</v>
      </c>
      <c r="F45" s="343">
        <v>1</v>
      </c>
      <c r="G45" s="343">
        <v>6</v>
      </c>
      <c r="H45" s="343">
        <v>1</v>
      </c>
      <c r="I45" s="343">
        <v>4</v>
      </c>
    </row>
    <row r="46" spans="1:11">
      <c r="A46" s="1195" t="s">
        <v>760</v>
      </c>
      <c r="B46" s="1201">
        <v>1522</v>
      </c>
      <c r="C46" s="346">
        <v>93</v>
      </c>
      <c r="D46" s="343">
        <v>218</v>
      </c>
      <c r="E46" s="343">
        <v>704</v>
      </c>
      <c r="F46" s="343">
        <v>44</v>
      </c>
      <c r="G46" s="343">
        <v>279</v>
      </c>
      <c r="H46" s="343">
        <v>66</v>
      </c>
      <c r="I46" s="343">
        <v>118</v>
      </c>
    </row>
    <row r="47" spans="1:11">
      <c r="A47" s="1195" t="s">
        <v>761</v>
      </c>
      <c r="B47" s="1201">
        <v>431</v>
      </c>
      <c r="C47" s="346">
        <v>14</v>
      </c>
      <c r="D47" s="343">
        <v>42</v>
      </c>
      <c r="E47" s="343">
        <v>272</v>
      </c>
      <c r="F47" s="343">
        <v>4</v>
      </c>
      <c r="G47" s="343">
        <v>63</v>
      </c>
      <c r="H47" s="343">
        <v>17</v>
      </c>
      <c r="I47" s="343">
        <v>19</v>
      </c>
    </row>
    <row r="48" spans="1:11">
      <c r="A48" s="1195" t="s">
        <v>762</v>
      </c>
      <c r="B48" s="1201">
        <v>39</v>
      </c>
      <c r="C48" s="346">
        <v>0</v>
      </c>
      <c r="D48" s="343">
        <v>8</v>
      </c>
      <c r="E48" s="343">
        <v>11</v>
      </c>
      <c r="F48" s="343">
        <v>1</v>
      </c>
      <c r="G48" s="343">
        <v>16</v>
      </c>
      <c r="H48" s="343">
        <v>0</v>
      </c>
      <c r="I48" s="343">
        <v>3</v>
      </c>
    </row>
    <row r="49" spans="1:11">
      <c r="A49" s="1195" t="s">
        <v>763</v>
      </c>
      <c r="B49" s="1201">
        <v>1922</v>
      </c>
      <c r="C49" s="346">
        <v>80</v>
      </c>
      <c r="D49" s="343">
        <v>332</v>
      </c>
      <c r="E49" s="343">
        <v>577</v>
      </c>
      <c r="F49" s="343">
        <v>82</v>
      </c>
      <c r="G49" s="343">
        <v>572</v>
      </c>
      <c r="H49" s="343">
        <v>135</v>
      </c>
      <c r="I49" s="343">
        <v>144</v>
      </c>
      <c r="K49" s="125"/>
    </row>
    <row r="50" spans="1:11">
      <c r="A50" s="1195" t="s">
        <v>764</v>
      </c>
      <c r="B50" s="1201">
        <v>92</v>
      </c>
      <c r="C50" s="346">
        <v>4</v>
      </c>
      <c r="D50" s="343">
        <v>23</v>
      </c>
      <c r="E50" s="343">
        <v>34</v>
      </c>
      <c r="F50" s="343">
        <v>2</v>
      </c>
      <c r="G50" s="343">
        <v>14</v>
      </c>
      <c r="H50" s="343">
        <v>4</v>
      </c>
      <c r="I50" s="343">
        <v>11</v>
      </c>
      <c r="K50" s="125"/>
    </row>
    <row r="51" spans="1:11">
      <c r="A51" s="1195" t="s">
        <v>765</v>
      </c>
      <c r="B51" s="1201">
        <v>51</v>
      </c>
      <c r="C51" s="346">
        <v>4</v>
      </c>
      <c r="D51" s="343">
        <v>5</v>
      </c>
      <c r="E51" s="343">
        <v>17</v>
      </c>
      <c r="F51" s="343">
        <v>5</v>
      </c>
      <c r="G51" s="343">
        <v>11</v>
      </c>
      <c r="H51" s="343">
        <v>6</v>
      </c>
      <c r="I51" s="343">
        <v>3</v>
      </c>
      <c r="K51" s="125"/>
    </row>
    <row r="52" spans="1:11">
      <c r="A52" s="1195" t="s">
        <v>766</v>
      </c>
      <c r="B52" s="1201">
        <v>220</v>
      </c>
      <c r="C52" s="346">
        <v>6</v>
      </c>
      <c r="D52" s="343">
        <v>54</v>
      </c>
      <c r="E52" s="343">
        <v>102</v>
      </c>
      <c r="F52" s="343">
        <v>2</v>
      </c>
      <c r="G52" s="343">
        <v>35</v>
      </c>
      <c r="H52" s="343">
        <v>10</v>
      </c>
      <c r="I52" s="343">
        <v>11</v>
      </c>
      <c r="K52" s="125"/>
    </row>
    <row r="53" spans="1:11">
      <c r="A53" s="1165" t="s">
        <v>756</v>
      </c>
      <c r="B53" s="1202">
        <v>7858</v>
      </c>
      <c r="C53" s="348">
        <v>1193</v>
      </c>
      <c r="D53" s="347">
        <v>967</v>
      </c>
      <c r="E53" s="347">
        <v>1227</v>
      </c>
      <c r="F53" s="347">
        <v>422</v>
      </c>
      <c r="G53" s="347">
        <v>1955</v>
      </c>
      <c r="H53" s="347">
        <v>989</v>
      </c>
      <c r="I53" s="347">
        <v>1105</v>
      </c>
      <c r="K53" s="125"/>
    </row>
    <row r="54" spans="1:11">
      <c r="A54" s="1195" t="s">
        <v>767</v>
      </c>
      <c r="B54" s="1201">
        <v>40</v>
      </c>
      <c r="C54" s="346">
        <v>0</v>
      </c>
      <c r="D54" s="343">
        <v>3</v>
      </c>
      <c r="E54" s="343">
        <v>14</v>
      </c>
      <c r="F54" s="343">
        <v>1</v>
      </c>
      <c r="G54" s="343">
        <v>18</v>
      </c>
      <c r="H54" s="343">
        <v>2</v>
      </c>
      <c r="I54" s="343">
        <v>2</v>
      </c>
      <c r="K54" s="125"/>
    </row>
    <row r="55" spans="1:11">
      <c r="A55" s="1195" t="s">
        <v>768</v>
      </c>
      <c r="B55" s="1201">
        <v>7307</v>
      </c>
      <c r="C55" s="346">
        <v>1127</v>
      </c>
      <c r="D55" s="343">
        <v>873</v>
      </c>
      <c r="E55" s="343">
        <v>1080</v>
      </c>
      <c r="F55" s="343">
        <v>407</v>
      </c>
      <c r="G55" s="343">
        <v>1788</v>
      </c>
      <c r="H55" s="343">
        <v>955</v>
      </c>
      <c r="I55" s="343">
        <v>1077</v>
      </c>
      <c r="K55" s="125"/>
    </row>
    <row r="56" spans="1:11">
      <c r="A56" s="1195" t="s">
        <v>769</v>
      </c>
      <c r="B56" s="1201">
        <v>190</v>
      </c>
      <c r="C56" s="346">
        <v>29</v>
      </c>
      <c r="D56" s="343">
        <v>33</v>
      </c>
      <c r="E56" s="343">
        <v>63</v>
      </c>
      <c r="F56" s="343">
        <v>4</v>
      </c>
      <c r="G56" s="343">
        <v>40</v>
      </c>
      <c r="H56" s="343">
        <v>18</v>
      </c>
      <c r="I56" s="343">
        <v>3</v>
      </c>
      <c r="K56" s="125"/>
    </row>
    <row r="57" spans="1:11">
      <c r="A57" s="1195" t="s">
        <v>770</v>
      </c>
      <c r="B57" s="1201">
        <v>97</v>
      </c>
      <c r="C57" s="346">
        <v>17</v>
      </c>
      <c r="D57" s="343">
        <v>14</v>
      </c>
      <c r="E57" s="343">
        <v>23</v>
      </c>
      <c r="F57" s="343">
        <v>2</v>
      </c>
      <c r="G57" s="343">
        <v>31</v>
      </c>
      <c r="H57" s="343">
        <v>5</v>
      </c>
      <c r="I57" s="343">
        <v>5</v>
      </c>
      <c r="K57" s="125"/>
    </row>
    <row r="58" spans="1:11">
      <c r="A58" s="1195" t="s">
        <v>771</v>
      </c>
      <c r="B58" s="1201">
        <v>46</v>
      </c>
      <c r="C58" s="346">
        <v>9</v>
      </c>
      <c r="D58" s="343">
        <v>1</v>
      </c>
      <c r="E58" s="343">
        <v>13</v>
      </c>
      <c r="F58" s="343">
        <v>1</v>
      </c>
      <c r="G58" s="343">
        <v>12</v>
      </c>
      <c r="H58" s="343">
        <v>6</v>
      </c>
      <c r="I58" s="343">
        <v>4</v>
      </c>
      <c r="K58" s="125"/>
    </row>
    <row r="59" spans="1:11">
      <c r="A59" s="1195" t="s">
        <v>772</v>
      </c>
      <c r="B59" s="1201">
        <v>137</v>
      </c>
      <c r="C59" s="346">
        <v>10</v>
      </c>
      <c r="D59" s="343">
        <v>34</v>
      </c>
      <c r="E59" s="343">
        <v>22</v>
      </c>
      <c r="F59" s="343">
        <v>4</v>
      </c>
      <c r="G59" s="343">
        <v>56</v>
      </c>
      <c r="H59" s="343">
        <v>0</v>
      </c>
      <c r="I59" s="343">
        <v>11</v>
      </c>
      <c r="K59" s="125"/>
    </row>
    <row r="60" spans="1:11">
      <c r="A60" s="1195" t="s">
        <v>773</v>
      </c>
      <c r="B60" s="1201">
        <v>41</v>
      </c>
      <c r="C60" s="346">
        <v>1</v>
      </c>
      <c r="D60" s="343">
        <v>9</v>
      </c>
      <c r="E60" s="343">
        <v>12</v>
      </c>
      <c r="F60" s="343">
        <v>3</v>
      </c>
      <c r="G60" s="343">
        <v>10</v>
      </c>
      <c r="H60" s="343">
        <v>3</v>
      </c>
      <c r="I60" s="343">
        <v>3</v>
      </c>
      <c r="K60" s="125"/>
    </row>
    <row r="61" spans="1:11">
      <c r="A61" s="357" t="s">
        <v>86</v>
      </c>
      <c r="B61" s="1202">
        <v>555</v>
      </c>
      <c r="C61" s="348">
        <v>69</v>
      </c>
      <c r="D61" s="347">
        <v>55</v>
      </c>
      <c r="E61" s="347">
        <v>119</v>
      </c>
      <c r="F61" s="347">
        <v>30</v>
      </c>
      <c r="G61" s="347">
        <v>127</v>
      </c>
      <c r="H61" s="347">
        <v>92</v>
      </c>
      <c r="I61" s="347">
        <v>63</v>
      </c>
      <c r="K61" s="125"/>
    </row>
    <row r="62" spans="1:11">
      <c r="A62" s="262" t="s">
        <v>82</v>
      </c>
      <c r="B62" s="1201">
        <v>3292</v>
      </c>
      <c r="C62" s="346">
        <v>412</v>
      </c>
      <c r="D62" s="343">
        <v>296</v>
      </c>
      <c r="E62" s="343">
        <v>773</v>
      </c>
      <c r="F62" s="343">
        <v>246</v>
      </c>
      <c r="G62" s="343">
        <v>639</v>
      </c>
      <c r="H62" s="343">
        <v>545</v>
      </c>
      <c r="I62" s="343">
        <v>381</v>
      </c>
      <c r="K62" s="125"/>
    </row>
    <row r="63" spans="1:11">
      <c r="A63" s="357" t="s">
        <v>384</v>
      </c>
      <c r="B63" s="1202">
        <v>374</v>
      </c>
      <c r="C63" s="348">
        <v>15</v>
      </c>
      <c r="D63" s="347">
        <v>60</v>
      </c>
      <c r="E63" s="347">
        <v>89</v>
      </c>
      <c r="F63" s="347">
        <v>8</v>
      </c>
      <c r="G63" s="347">
        <v>160</v>
      </c>
      <c r="H63" s="347">
        <v>19</v>
      </c>
      <c r="I63" s="347">
        <v>23</v>
      </c>
      <c r="K63" s="125"/>
    </row>
    <row r="64" spans="1:11">
      <c r="A64" s="262" t="s">
        <v>421</v>
      </c>
      <c r="B64" s="1201">
        <v>87</v>
      </c>
      <c r="C64" s="346">
        <v>9</v>
      </c>
      <c r="D64" s="343">
        <v>8</v>
      </c>
      <c r="E64" s="343">
        <v>22</v>
      </c>
      <c r="F64" s="343">
        <v>6</v>
      </c>
      <c r="G64" s="343">
        <v>14</v>
      </c>
      <c r="H64" s="343">
        <v>17</v>
      </c>
      <c r="I64" s="343">
        <v>11</v>
      </c>
      <c r="K64" s="125"/>
    </row>
    <row r="65" spans="1:11">
      <c r="A65" s="357" t="s">
        <v>372</v>
      </c>
      <c r="B65" s="1202">
        <v>3641</v>
      </c>
      <c r="C65" s="348">
        <v>360</v>
      </c>
      <c r="D65" s="347">
        <v>428</v>
      </c>
      <c r="E65" s="347">
        <v>952</v>
      </c>
      <c r="F65" s="347">
        <v>212</v>
      </c>
      <c r="G65" s="347">
        <v>981</v>
      </c>
      <c r="H65" s="347">
        <v>341</v>
      </c>
      <c r="I65" s="347">
        <v>367</v>
      </c>
      <c r="K65" s="125"/>
    </row>
    <row r="66" spans="1:11" ht="14.5" thickBot="1">
      <c r="A66" s="262" t="s">
        <v>310</v>
      </c>
      <c r="B66" s="1203">
        <v>600</v>
      </c>
      <c r="C66" s="1196">
        <v>82</v>
      </c>
      <c r="D66" s="1197">
        <v>140</v>
      </c>
      <c r="E66" s="1197">
        <v>108</v>
      </c>
      <c r="F66" s="1197">
        <v>37</v>
      </c>
      <c r="G66" s="1197">
        <v>60</v>
      </c>
      <c r="H66" s="1197">
        <v>113</v>
      </c>
      <c r="I66" s="1197">
        <v>60</v>
      </c>
      <c r="K66" s="125"/>
    </row>
    <row r="67" spans="1:11">
      <c r="A67" s="68" t="s">
        <v>45</v>
      </c>
      <c r="B67" s="1198">
        <v>26066</v>
      </c>
      <c r="C67" s="1199">
        <v>2615</v>
      </c>
      <c r="D67" s="1204">
        <v>3510</v>
      </c>
      <c r="E67" s="1204">
        <v>6488</v>
      </c>
      <c r="F67" s="1200">
        <v>1373</v>
      </c>
      <c r="G67" s="1204">
        <v>6568</v>
      </c>
      <c r="H67" s="1204">
        <v>2992</v>
      </c>
      <c r="I67" s="1204">
        <v>2520</v>
      </c>
      <c r="K67" s="125"/>
    </row>
    <row r="68" spans="1:11" ht="14.5">
      <c r="A68" s="4356" t="s">
        <v>697</v>
      </c>
      <c r="B68" s="4357"/>
      <c r="C68" s="4357"/>
      <c r="D68" s="4357"/>
      <c r="E68" s="4357"/>
      <c r="F68" s="4357"/>
      <c r="G68" s="4357"/>
      <c r="H68" s="4357"/>
      <c r="I68" s="4358"/>
    </row>
    <row r="70" spans="1:11">
      <c r="A70" s="3972" t="s">
        <v>715</v>
      </c>
      <c r="B70" s="3972"/>
      <c r="C70" s="3972"/>
      <c r="D70" s="3972"/>
      <c r="E70" s="3972"/>
      <c r="F70" s="3972"/>
      <c r="G70" s="3972"/>
      <c r="H70" s="3972"/>
      <c r="I70" s="3972"/>
    </row>
    <row r="73" spans="1:11">
      <c r="A73" s="4195" t="s">
        <v>1217</v>
      </c>
      <c r="B73" s="4195"/>
      <c r="C73" s="4195"/>
      <c r="D73" s="4195"/>
      <c r="E73" s="4195"/>
      <c r="F73" s="4195"/>
      <c r="G73" s="4195"/>
      <c r="H73" s="4195"/>
      <c r="I73" s="4195"/>
    </row>
    <row r="74" spans="1:11">
      <c r="A74" s="494"/>
    </row>
    <row r="75" spans="1:11" ht="20">
      <c r="A75" s="3997" t="s">
        <v>140</v>
      </c>
      <c r="B75" s="3966" t="s">
        <v>420</v>
      </c>
      <c r="C75" s="3964" t="s">
        <v>376</v>
      </c>
      <c r="D75" s="3994"/>
      <c r="E75" s="3994"/>
      <c r="F75" s="3994"/>
      <c r="G75" s="3994"/>
      <c r="H75" s="3994"/>
      <c r="I75" s="3995"/>
      <c r="K75" s="1170"/>
    </row>
    <row r="76" spans="1:11" s="239" customFormat="1" ht="20">
      <c r="A76" s="3998"/>
      <c r="B76" s="3999"/>
      <c r="C76" s="546" t="s">
        <v>126</v>
      </c>
      <c r="D76" s="664" t="s">
        <v>108</v>
      </c>
      <c r="E76" s="664" t="s">
        <v>415</v>
      </c>
      <c r="F76" s="664" t="s">
        <v>144</v>
      </c>
      <c r="G76" s="664" t="s">
        <v>110</v>
      </c>
      <c r="H76" s="664" t="s">
        <v>114</v>
      </c>
      <c r="I76" s="890" t="s">
        <v>111</v>
      </c>
      <c r="K76" s="1170"/>
    </row>
    <row r="77" spans="1:11">
      <c r="A77" s="72" t="s">
        <v>379</v>
      </c>
      <c r="B77" s="111">
        <v>18423</v>
      </c>
      <c r="C77" s="111">
        <v>1748</v>
      </c>
      <c r="D77" s="710">
        <v>2647</v>
      </c>
      <c r="E77" s="710">
        <v>4828</v>
      </c>
      <c r="F77" s="710">
        <v>945</v>
      </c>
      <c r="G77" s="710">
        <v>4672</v>
      </c>
      <c r="H77" s="710">
        <v>2022</v>
      </c>
      <c r="I77" s="710">
        <v>1561</v>
      </c>
    </row>
    <row r="78" spans="1:11">
      <c r="A78" s="1205" t="s">
        <v>755</v>
      </c>
      <c r="B78" s="682">
        <v>10210</v>
      </c>
      <c r="C78" s="682">
        <v>500</v>
      </c>
      <c r="D78" s="711">
        <v>1669</v>
      </c>
      <c r="E78" s="711">
        <v>3450</v>
      </c>
      <c r="F78" s="711">
        <v>441</v>
      </c>
      <c r="G78" s="711">
        <v>2703</v>
      </c>
      <c r="H78" s="711">
        <v>930</v>
      </c>
      <c r="I78" s="711">
        <v>517</v>
      </c>
    </row>
    <row r="79" spans="1:11">
      <c r="A79" s="752" t="s">
        <v>757</v>
      </c>
      <c r="B79" s="111">
        <v>854</v>
      </c>
      <c r="C79" s="111">
        <v>14</v>
      </c>
      <c r="D79" s="710">
        <v>172</v>
      </c>
      <c r="E79" s="710">
        <v>498</v>
      </c>
      <c r="F79" s="710">
        <v>7</v>
      </c>
      <c r="G79" s="710">
        <v>99</v>
      </c>
      <c r="H79" s="710">
        <v>23</v>
      </c>
      <c r="I79" s="710">
        <v>41</v>
      </c>
    </row>
    <row r="80" spans="1:11">
      <c r="A80" s="752" t="s">
        <v>758</v>
      </c>
      <c r="B80" s="111">
        <v>4782</v>
      </c>
      <c r="C80" s="111">
        <v>265</v>
      </c>
      <c r="D80" s="710">
        <v>783</v>
      </c>
      <c r="E80" s="710">
        <v>1035</v>
      </c>
      <c r="F80" s="710">
        <v>277</v>
      </c>
      <c r="G80" s="710">
        <v>1585</v>
      </c>
      <c r="H80" s="710">
        <v>667</v>
      </c>
      <c r="I80" s="710">
        <v>170</v>
      </c>
    </row>
    <row r="81" spans="1:9">
      <c r="A81" s="752" t="s">
        <v>759</v>
      </c>
      <c r="B81" s="111">
        <v>50</v>
      </c>
      <c r="C81" s="111">
        <v>5</v>
      </c>
      <c r="D81" s="710">
        <v>9</v>
      </c>
      <c r="E81" s="710">
        <v>20</v>
      </c>
      <c r="F81" s="710">
        <v>5</v>
      </c>
      <c r="G81" s="710">
        <v>5</v>
      </c>
      <c r="H81" s="710">
        <v>4</v>
      </c>
      <c r="I81" s="710">
        <v>2</v>
      </c>
    </row>
    <row r="82" spans="1:9">
      <c r="A82" s="752" t="s">
        <v>760</v>
      </c>
      <c r="B82" s="111">
        <v>1611</v>
      </c>
      <c r="C82" s="111">
        <v>98</v>
      </c>
      <c r="D82" s="710">
        <v>243</v>
      </c>
      <c r="E82" s="710">
        <v>763</v>
      </c>
      <c r="F82" s="710">
        <v>46</v>
      </c>
      <c r="G82" s="710">
        <v>289</v>
      </c>
      <c r="H82" s="710">
        <v>68</v>
      </c>
      <c r="I82" s="710">
        <v>104</v>
      </c>
    </row>
    <row r="83" spans="1:9">
      <c r="A83" s="752" t="s">
        <v>761</v>
      </c>
      <c r="B83" s="111">
        <v>465</v>
      </c>
      <c r="C83" s="111">
        <v>11</v>
      </c>
      <c r="D83" s="710">
        <v>47</v>
      </c>
      <c r="E83" s="710">
        <v>290</v>
      </c>
      <c r="F83" s="710">
        <v>6</v>
      </c>
      <c r="G83" s="710">
        <v>67</v>
      </c>
      <c r="H83" s="710">
        <v>26</v>
      </c>
      <c r="I83" s="710">
        <v>18</v>
      </c>
    </row>
    <row r="84" spans="1:9">
      <c r="A84" s="752" t="s">
        <v>762</v>
      </c>
      <c r="B84" s="111">
        <v>27</v>
      </c>
      <c r="C84" s="1101"/>
      <c r="D84" s="710">
        <v>7</v>
      </c>
      <c r="E84" s="710">
        <v>10</v>
      </c>
      <c r="F84" s="289">
        <v>0</v>
      </c>
      <c r="G84" s="710">
        <v>5</v>
      </c>
      <c r="H84" s="710">
        <v>1</v>
      </c>
      <c r="I84" s="710">
        <v>4</v>
      </c>
    </row>
    <row r="85" spans="1:9">
      <c r="A85" s="752" t="s">
        <v>763</v>
      </c>
      <c r="B85" s="111">
        <v>2039</v>
      </c>
      <c r="C85" s="111">
        <v>98</v>
      </c>
      <c r="D85" s="710">
        <v>327</v>
      </c>
      <c r="E85" s="710">
        <v>656</v>
      </c>
      <c r="F85" s="710">
        <v>93</v>
      </c>
      <c r="G85" s="710">
        <v>591</v>
      </c>
      <c r="H85" s="710">
        <v>121</v>
      </c>
      <c r="I85" s="710">
        <v>153</v>
      </c>
    </row>
    <row r="86" spans="1:9">
      <c r="A86" s="752" t="s">
        <v>764</v>
      </c>
      <c r="B86" s="111">
        <v>110</v>
      </c>
      <c r="C86" s="111">
        <v>1</v>
      </c>
      <c r="D86" s="710">
        <v>22</v>
      </c>
      <c r="E86" s="710">
        <v>51</v>
      </c>
      <c r="F86" s="710">
        <v>2</v>
      </c>
      <c r="G86" s="710">
        <v>17</v>
      </c>
      <c r="H86" s="710">
        <v>3</v>
      </c>
      <c r="I86" s="710">
        <v>14</v>
      </c>
    </row>
    <row r="87" spans="1:9">
      <c r="A87" s="752" t="s">
        <v>765</v>
      </c>
      <c r="B87" s="111">
        <v>44</v>
      </c>
      <c r="C87" s="111">
        <v>5</v>
      </c>
      <c r="D87" s="710">
        <v>4</v>
      </c>
      <c r="E87" s="710">
        <v>17</v>
      </c>
      <c r="F87" s="710">
        <v>3</v>
      </c>
      <c r="G87" s="710">
        <v>8</v>
      </c>
      <c r="H87" s="710">
        <v>6</v>
      </c>
      <c r="I87" s="710">
        <v>1</v>
      </c>
    </row>
    <row r="88" spans="1:9">
      <c r="A88" s="752" t="s">
        <v>766</v>
      </c>
      <c r="B88" s="111">
        <v>228</v>
      </c>
      <c r="C88" s="111">
        <v>3</v>
      </c>
      <c r="D88" s="710">
        <v>55</v>
      </c>
      <c r="E88" s="710">
        <v>110</v>
      </c>
      <c r="F88" s="710">
        <v>2</v>
      </c>
      <c r="G88" s="710">
        <v>37</v>
      </c>
      <c r="H88" s="710">
        <v>11</v>
      </c>
      <c r="I88" s="710">
        <v>10</v>
      </c>
    </row>
    <row r="89" spans="1:9">
      <c r="A89" s="1205" t="s">
        <v>756</v>
      </c>
      <c r="B89" s="682">
        <v>8213</v>
      </c>
      <c r="C89" s="682">
        <v>1248</v>
      </c>
      <c r="D89" s="711">
        <v>978</v>
      </c>
      <c r="E89" s="711">
        <v>1378</v>
      </c>
      <c r="F89" s="711">
        <v>504</v>
      </c>
      <c r="G89" s="711">
        <v>1969</v>
      </c>
      <c r="H89" s="711">
        <v>1092</v>
      </c>
      <c r="I89" s="711">
        <v>1044</v>
      </c>
    </row>
    <row r="90" spans="1:9">
      <c r="A90" s="752" t="s">
        <v>767</v>
      </c>
      <c r="B90" s="111">
        <v>45</v>
      </c>
      <c r="C90" s="111">
        <v>2</v>
      </c>
      <c r="D90" s="710">
        <v>9</v>
      </c>
      <c r="E90" s="710">
        <v>11</v>
      </c>
      <c r="F90" s="710">
        <v>1</v>
      </c>
      <c r="G90" s="710">
        <v>17</v>
      </c>
      <c r="H90" s="710">
        <v>1</v>
      </c>
      <c r="I90" s="710">
        <v>4</v>
      </c>
    </row>
    <row r="91" spans="1:9">
      <c r="A91" s="752" t="s">
        <v>768</v>
      </c>
      <c r="B91" s="111">
        <v>7621</v>
      </c>
      <c r="C91" s="111">
        <v>1157</v>
      </c>
      <c r="D91" s="710">
        <v>864</v>
      </c>
      <c r="E91" s="710">
        <v>1242</v>
      </c>
      <c r="F91" s="710">
        <v>488</v>
      </c>
      <c r="G91" s="710">
        <v>1810</v>
      </c>
      <c r="H91" s="710">
        <v>1053</v>
      </c>
      <c r="I91" s="710">
        <v>1007</v>
      </c>
    </row>
    <row r="92" spans="1:9">
      <c r="A92" s="752" t="s">
        <v>769</v>
      </c>
      <c r="B92" s="111">
        <v>195</v>
      </c>
      <c r="C92" s="111">
        <v>58</v>
      </c>
      <c r="D92" s="710">
        <v>26</v>
      </c>
      <c r="E92" s="710">
        <v>50</v>
      </c>
      <c r="F92" s="710">
        <v>7</v>
      </c>
      <c r="G92" s="710">
        <v>36</v>
      </c>
      <c r="H92" s="710">
        <v>16</v>
      </c>
      <c r="I92" s="710">
        <v>2</v>
      </c>
    </row>
    <row r="93" spans="1:9">
      <c r="A93" s="752" t="s">
        <v>770</v>
      </c>
      <c r="B93" s="111">
        <v>83</v>
      </c>
      <c r="C93" s="111">
        <v>15</v>
      </c>
      <c r="D93" s="710">
        <v>15</v>
      </c>
      <c r="E93" s="710">
        <v>22</v>
      </c>
      <c r="F93" s="710">
        <v>2</v>
      </c>
      <c r="G93" s="710">
        <v>18</v>
      </c>
      <c r="H93" s="710">
        <v>5</v>
      </c>
      <c r="I93" s="710">
        <v>6</v>
      </c>
    </row>
    <row r="94" spans="1:9">
      <c r="A94" s="752" t="s">
        <v>771</v>
      </c>
      <c r="B94" s="111">
        <v>51</v>
      </c>
      <c r="C94" s="111">
        <v>6</v>
      </c>
      <c r="D94" s="710">
        <v>7</v>
      </c>
      <c r="E94" s="710">
        <v>13</v>
      </c>
      <c r="F94" s="710">
        <v>1</v>
      </c>
      <c r="G94" s="710">
        <v>13</v>
      </c>
      <c r="H94" s="710">
        <v>5</v>
      </c>
      <c r="I94" s="710">
        <v>6</v>
      </c>
    </row>
    <row r="95" spans="1:9">
      <c r="A95" s="752" t="s">
        <v>772</v>
      </c>
      <c r="B95" s="111">
        <v>161</v>
      </c>
      <c r="C95" s="111">
        <v>7</v>
      </c>
      <c r="D95" s="710">
        <v>46</v>
      </c>
      <c r="E95" s="710">
        <v>25</v>
      </c>
      <c r="F95" s="710">
        <v>3</v>
      </c>
      <c r="G95" s="710">
        <v>65</v>
      </c>
      <c r="H95" s="710">
        <v>4</v>
      </c>
      <c r="I95" s="710">
        <v>11</v>
      </c>
    </row>
    <row r="96" spans="1:9">
      <c r="A96" s="752" t="s">
        <v>773</v>
      </c>
      <c r="B96" s="111">
        <v>57</v>
      </c>
      <c r="C96" s="111">
        <v>3</v>
      </c>
      <c r="D96" s="710">
        <v>11</v>
      </c>
      <c r="E96" s="710">
        <v>15</v>
      </c>
      <c r="F96" s="710">
        <v>2</v>
      </c>
      <c r="G96" s="710">
        <v>10</v>
      </c>
      <c r="H96" s="710">
        <v>8</v>
      </c>
      <c r="I96" s="710">
        <v>8</v>
      </c>
    </row>
    <row r="97" spans="1:11">
      <c r="A97" s="86" t="s">
        <v>86</v>
      </c>
      <c r="B97" s="682">
        <v>463</v>
      </c>
      <c r="C97" s="682">
        <v>41</v>
      </c>
      <c r="D97" s="711">
        <v>57</v>
      </c>
      <c r="E97" s="711">
        <v>115</v>
      </c>
      <c r="F97" s="711">
        <v>17</v>
      </c>
      <c r="G97" s="711">
        <v>128</v>
      </c>
      <c r="H97" s="711">
        <v>67</v>
      </c>
      <c r="I97" s="711">
        <v>38</v>
      </c>
    </row>
    <row r="98" spans="1:11">
      <c r="A98" s="73" t="s">
        <v>82</v>
      </c>
      <c r="B98" s="111">
        <v>3510</v>
      </c>
      <c r="C98" s="111">
        <v>449</v>
      </c>
      <c r="D98" s="710">
        <v>314</v>
      </c>
      <c r="E98" s="710">
        <v>795</v>
      </c>
      <c r="F98" s="710">
        <v>268</v>
      </c>
      <c r="G98" s="710">
        <v>677</v>
      </c>
      <c r="H98" s="710">
        <v>594</v>
      </c>
      <c r="I98" s="710">
        <v>413</v>
      </c>
    </row>
    <row r="99" spans="1:11">
      <c r="A99" s="86" t="s">
        <v>384</v>
      </c>
      <c r="B99" s="682">
        <v>353</v>
      </c>
      <c r="C99" s="682">
        <v>7</v>
      </c>
      <c r="D99" s="711">
        <v>62</v>
      </c>
      <c r="E99" s="711">
        <v>83</v>
      </c>
      <c r="F99" s="711">
        <v>8</v>
      </c>
      <c r="G99" s="711">
        <v>147</v>
      </c>
      <c r="H99" s="711">
        <v>17</v>
      </c>
      <c r="I99" s="711">
        <v>29</v>
      </c>
    </row>
    <row r="100" spans="1:11">
      <c r="A100" s="73" t="s">
        <v>421</v>
      </c>
      <c r="B100" s="111">
        <v>77</v>
      </c>
      <c r="C100" s="111">
        <v>10</v>
      </c>
      <c r="D100" s="710">
        <v>6</v>
      </c>
      <c r="E100" s="710">
        <v>17</v>
      </c>
      <c r="F100" s="710">
        <v>5</v>
      </c>
      <c r="G100" s="710">
        <v>16</v>
      </c>
      <c r="H100" s="710">
        <v>17</v>
      </c>
      <c r="I100" s="710">
        <v>6</v>
      </c>
    </row>
    <row r="101" spans="1:11">
      <c r="A101" s="86" t="s">
        <v>372</v>
      </c>
      <c r="B101" s="682">
        <v>3867</v>
      </c>
      <c r="C101" s="682">
        <v>368</v>
      </c>
      <c r="D101" s="711">
        <v>412</v>
      </c>
      <c r="E101" s="711">
        <v>1042</v>
      </c>
      <c r="F101" s="711">
        <v>231</v>
      </c>
      <c r="G101" s="711">
        <v>1046</v>
      </c>
      <c r="H101" s="711">
        <v>363</v>
      </c>
      <c r="I101" s="711">
        <v>405</v>
      </c>
    </row>
    <row r="102" spans="1:11" ht="14.5" thickBot="1">
      <c r="A102" s="73" t="s">
        <v>310</v>
      </c>
      <c r="B102" s="685">
        <v>126</v>
      </c>
      <c r="C102" s="685">
        <v>9</v>
      </c>
      <c r="D102" s="745">
        <v>43</v>
      </c>
      <c r="E102" s="745">
        <v>19</v>
      </c>
      <c r="F102" s="745">
        <v>12</v>
      </c>
      <c r="G102" s="745">
        <v>23</v>
      </c>
      <c r="H102" s="745">
        <v>12</v>
      </c>
      <c r="I102" s="745">
        <v>8</v>
      </c>
    </row>
    <row r="103" spans="1:11">
      <c r="A103" s="68" t="s">
        <v>45</v>
      </c>
      <c r="B103" s="753">
        <v>26819</v>
      </c>
      <c r="C103" s="753">
        <v>2632</v>
      </c>
      <c r="D103" s="753">
        <v>3541</v>
      </c>
      <c r="E103" s="753">
        <v>6899</v>
      </c>
      <c r="F103" s="753">
        <v>1486</v>
      </c>
      <c r="G103" s="753">
        <v>6709</v>
      </c>
      <c r="H103" s="753">
        <v>3092</v>
      </c>
      <c r="I103" s="753">
        <v>2460</v>
      </c>
    </row>
    <row r="104" spans="1:11" ht="14.5">
      <c r="A104" s="4356" t="s">
        <v>697</v>
      </c>
      <c r="B104" s="4357"/>
      <c r="C104" s="4357"/>
      <c r="D104" s="4357"/>
      <c r="E104" s="4357"/>
      <c r="F104" s="4357"/>
      <c r="G104" s="4357"/>
      <c r="H104" s="4357"/>
      <c r="I104" s="4358"/>
    </row>
    <row r="106" spans="1:11">
      <c r="A106" s="3972" t="s">
        <v>715</v>
      </c>
      <c r="B106" s="3972"/>
      <c r="C106" s="3972"/>
      <c r="D106" s="3972"/>
      <c r="E106" s="3972"/>
      <c r="F106" s="3972"/>
      <c r="G106" s="3972"/>
      <c r="H106" s="3972"/>
      <c r="I106" s="3972"/>
    </row>
    <row r="109" spans="1:11">
      <c r="A109" s="4359" t="s">
        <v>1622</v>
      </c>
      <c r="B109" s="4359"/>
      <c r="C109" s="4359"/>
      <c r="D109" s="4359"/>
      <c r="E109" s="4359"/>
      <c r="F109" s="4359"/>
      <c r="G109" s="4359"/>
      <c r="H109" s="4359"/>
      <c r="I109" s="4359"/>
    </row>
    <row r="110" spans="1:11">
      <c r="A110" s="494"/>
    </row>
    <row r="111" spans="1:11" ht="20">
      <c r="A111" s="3992" t="s">
        <v>140</v>
      </c>
      <c r="B111" s="3975" t="s">
        <v>420</v>
      </c>
      <c r="C111" s="3994" t="s">
        <v>376</v>
      </c>
      <c r="D111" s="3994"/>
      <c r="E111" s="3994"/>
      <c r="F111" s="3994"/>
      <c r="G111" s="3994"/>
      <c r="H111" s="3994"/>
      <c r="I111" s="3995"/>
      <c r="K111" s="1170"/>
    </row>
    <row r="112" spans="1:11" ht="20">
      <c r="A112" s="3993"/>
      <c r="B112" s="3967"/>
      <c r="C112" s="664" t="s">
        <v>126</v>
      </c>
      <c r="D112" s="664" t="s">
        <v>108</v>
      </c>
      <c r="E112" s="664" t="s">
        <v>415</v>
      </c>
      <c r="F112" s="664" t="s">
        <v>144</v>
      </c>
      <c r="G112" s="664" t="s">
        <v>110</v>
      </c>
      <c r="H112" s="664" t="s">
        <v>114</v>
      </c>
      <c r="I112" s="890" t="s">
        <v>111</v>
      </c>
      <c r="K112" s="1170"/>
    </row>
    <row r="113" spans="1:9">
      <c r="A113" s="72" t="s">
        <v>379</v>
      </c>
      <c r="B113" s="111">
        <v>18813</v>
      </c>
      <c r="C113" s="683">
        <v>1890</v>
      </c>
      <c r="D113" s="707">
        <v>2639</v>
      </c>
      <c r="E113" s="707">
        <v>4966</v>
      </c>
      <c r="F113" s="707">
        <v>851</v>
      </c>
      <c r="G113" s="707">
        <v>4696</v>
      </c>
      <c r="H113" s="707">
        <v>2185</v>
      </c>
      <c r="I113" s="707">
        <v>1586</v>
      </c>
    </row>
    <row r="114" spans="1:9">
      <c r="A114" s="1205" t="s">
        <v>755</v>
      </c>
      <c r="B114" s="682">
        <v>10536</v>
      </c>
      <c r="C114" s="895">
        <v>564</v>
      </c>
      <c r="D114" s="1166">
        <v>1657</v>
      </c>
      <c r="E114" s="1166">
        <v>3631</v>
      </c>
      <c r="F114" s="1166">
        <v>392</v>
      </c>
      <c r="G114" s="1166">
        <v>2735</v>
      </c>
      <c r="H114" s="1166">
        <v>1027</v>
      </c>
      <c r="I114" s="1166">
        <v>530</v>
      </c>
    </row>
    <row r="115" spans="1:9">
      <c r="A115" s="754" t="s">
        <v>83</v>
      </c>
      <c r="B115" s="111">
        <v>902</v>
      </c>
      <c r="C115" s="683">
        <v>15</v>
      </c>
      <c r="D115" s="707">
        <v>147</v>
      </c>
      <c r="E115" s="707">
        <v>563</v>
      </c>
      <c r="F115" s="707">
        <v>3</v>
      </c>
      <c r="G115" s="707">
        <v>114</v>
      </c>
      <c r="H115" s="707">
        <v>29</v>
      </c>
      <c r="I115" s="707">
        <v>31</v>
      </c>
    </row>
    <row r="116" spans="1:9">
      <c r="A116" s="754" t="s">
        <v>84</v>
      </c>
      <c r="B116" s="111">
        <v>4832</v>
      </c>
      <c r="C116" s="683">
        <v>267</v>
      </c>
      <c r="D116" s="707">
        <v>794</v>
      </c>
      <c r="E116" s="707">
        <v>1059</v>
      </c>
      <c r="F116" s="707">
        <v>259</v>
      </c>
      <c r="G116" s="707">
        <v>1558</v>
      </c>
      <c r="H116" s="707">
        <v>721</v>
      </c>
      <c r="I116" s="707">
        <v>174</v>
      </c>
    </row>
    <row r="117" spans="1:9">
      <c r="A117" s="754" t="s">
        <v>359</v>
      </c>
      <c r="B117" s="111">
        <v>57</v>
      </c>
      <c r="C117" s="683">
        <v>4</v>
      </c>
      <c r="D117" s="707">
        <v>8</v>
      </c>
      <c r="E117" s="707">
        <v>22</v>
      </c>
      <c r="F117" s="707">
        <v>5</v>
      </c>
      <c r="G117" s="707">
        <v>12</v>
      </c>
      <c r="H117" s="707">
        <v>6</v>
      </c>
      <c r="I117" s="289">
        <v>0</v>
      </c>
    </row>
    <row r="118" spans="1:9">
      <c r="A118" s="754" t="s">
        <v>87</v>
      </c>
      <c r="B118" s="111">
        <v>1727</v>
      </c>
      <c r="C118" s="683">
        <v>129</v>
      </c>
      <c r="D118" s="707">
        <v>232</v>
      </c>
      <c r="E118" s="707">
        <v>832</v>
      </c>
      <c r="F118" s="707">
        <v>46</v>
      </c>
      <c r="G118" s="707">
        <v>291</v>
      </c>
      <c r="H118" s="707">
        <v>76</v>
      </c>
      <c r="I118" s="707">
        <v>121</v>
      </c>
    </row>
    <row r="119" spans="1:9">
      <c r="A119" s="754" t="s">
        <v>88</v>
      </c>
      <c r="B119" s="111">
        <v>501</v>
      </c>
      <c r="C119" s="683">
        <v>24</v>
      </c>
      <c r="D119" s="707">
        <v>59</v>
      </c>
      <c r="E119" s="707">
        <v>301</v>
      </c>
      <c r="F119" s="707">
        <v>4</v>
      </c>
      <c r="G119" s="707">
        <v>68</v>
      </c>
      <c r="H119" s="707">
        <v>24</v>
      </c>
      <c r="I119" s="707">
        <v>21</v>
      </c>
    </row>
    <row r="120" spans="1:9">
      <c r="A120" s="1206" t="s">
        <v>360</v>
      </c>
      <c r="B120" s="111">
        <v>41</v>
      </c>
      <c r="C120" s="1101">
        <v>0</v>
      </c>
      <c r="D120" s="707">
        <v>10</v>
      </c>
      <c r="E120" s="707">
        <v>15</v>
      </c>
      <c r="F120" s="707">
        <v>1</v>
      </c>
      <c r="G120" s="707">
        <v>13</v>
      </c>
      <c r="H120" s="289"/>
      <c r="I120" s="707">
        <v>2</v>
      </c>
    </row>
    <row r="121" spans="1:9">
      <c r="A121" s="754" t="s">
        <v>380</v>
      </c>
      <c r="B121" s="111">
        <v>2085</v>
      </c>
      <c r="C121" s="683">
        <v>114</v>
      </c>
      <c r="D121" s="707">
        <v>323</v>
      </c>
      <c r="E121" s="707">
        <v>660</v>
      </c>
      <c r="F121" s="707">
        <v>71</v>
      </c>
      <c r="G121" s="707">
        <v>613</v>
      </c>
      <c r="H121" s="707">
        <v>148</v>
      </c>
      <c r="I121" s="707">
        <v>156</v>
      </c>
    </row>
    <row r="122" spans="1:9">
      <c r="A122" s="754" t="s">
        <v>361</v>
      </c>
      <c r="B122" s="111">
        <v>101</v>
      </c>
      <c r="C122" s="683">
        <v>2</v>
      </c>
      <c r="D122" s="707">
        <v>19</v>
      </c>
      <c r="E122" s="707">
        <v>38</v>
      </c>
      <c r="F122" s="707">
        <v>1</v>
      </c>
      <c r="G122" s="707">
        <v>24</v>
      </c>
      <c r="H122" s="707">
        <v>5</v>
      </c>
      <c r="I122" s="707">
        <v>12</v>
      </c>
    </row>
    <row r="123" spans="1:9">
      <c r="A123" s="754" t="s">
        <v>362</v>
      </c>
      <c r="B123" s="111">
        <v>47</v>
      </c>
      <c r="C123" s="683">
        <v>5</v>
      </c>
      <c r="D123" s="707">
        <v>5</v>
      </c>
      <c r="E123" s="707">
        <v>17</v>
      </c>
      <c r="F123" s="707">
        <v>2</v>
      </c>
      <c r="G123" s="707">
        <v>8</v>
      </c>
      <c r="H123" s="707">
        <v>8</v>
      </c>
      <c r="I123" s="707">
        <v>2</v>
      </c>
    </row>
    <row r="124" spans="1:9">
      <c r="A124" s="754" t="s">
        <v>363</v>
      </c>
      <c r="B124" s="111">
        <v>243</v>
      </c>
      <c r="C124" s="683">
        <v>4</v>
      </c>
      <c r="D124" s="707">
        <v>60</v>
      </c>
      <c r="E124" s="707">
        <v>124</v>
      </c>
      <c r="F124" s="289">
        <v>0</v>
      </c>
      <c r="G124" s="707">
        <v>34</v>
      </c>
      <c r="H124" s="707">
        <v>10</v>
      </c>
      <c r="I124" s="707">
        <v>11</v>
      </c>
    </row>
    <row r="125" spans="1:9">
      <c r="A125" s="1205" t="s">
        <v>756</v>
      </c>
      <c r="B125" s="682">
        <v>8277</v>
      </c>
      <c r="C125" s="895">
        <v>1326</v>
      </c>
      <c r="D125" s="1166">
        <v>982</v>
      </c>
      <c r="E125" s="1166">
        <v>1335</v>
      </c>
      <c r="F125" s="1166">
        <v>459</v>
      </c>
      <c r="G125" s="1166">
        <v>1961</v>
      </c>
      <c r="H125" s="1166">
        <v>1158</v>
      </c>
      <c r="I125" s="1166">
        <v>1056</v>
      </c>
    </row>
    <row r="126" spans="1:9">
      <c r="A126" s="752" t="s">
        <v>767</v>
      </c>
      <c r="B126" s="111">
        <v>54</v>
      </c>
      <c r="C126" s="683">
        <v>3</v>
      </c>
      <c r="D126" s="707">
        <v>5</v>
      </c>
      <c r="E126" s="707">
        <v>16</v>
      </c>
      <c r="F126" s="289">
        <v>0</v>
      </c>
      <c r="G126" s="707">
        <v>24</v>
      </c>
      <c r="H126" s="707">
        <v>2</v>
      </c>
      <c r="I126" s="707">
        <v>4</v>
      </c>
    </row>
    <row r="127" spans="1:9">
      <c r="A127" s="752" t="s">
        <v>768</v>
      </c>
      <c r="B127" s="111">
        <v>7644</v>
      </c>
      <c r="C127" s="683">
        <v>1263</v>
      </c>
      <c r="D127" s="707">
        <v>865</v>
      </c>
      <c r="E127" s="707">
        <v>1182</v>
      </c>
      <c r="F127" s="707">
        <v>441</v>
      </c>
      <c r="G127" s="707">
        <v>1779</v>
      </c>
      <c r="H127" s="707">
        <v>1106</v>
      </c>
      <c r="I127" s="707">
        <v>1008</v>
      </c>
    </row>
    <row r="128" spans="1:9">
      <c r="A128" s="752" t="s">
        <v>769</v>
      </c>
      <c r="B128" s="111">
        <v>180</v>
      </c>
      <c r="C128" s="683">
        <v>31</v>
      </c>
      <c r="D128" s="707">
        <v>28</v>
      </c>
      <c r="E128" s="707">
        <v>49</v>
      </c>
      <c r="F128" s="707">
        <v>7</v>
      </c>
      <c r="G128" s="707">
        <v>37</v>
      </c>
      <c r="H128" s="707">
        <v>20</v>
      </c>
      <c r="I128" s="707">
        <v>8</v>
      </c>
    </row>
    <row r="129" spans="1:9">
      <c r="A129" s="752" t="s">
        <v>770</v>
      </c>
      <c r="B129" s="111">
        <v>91</v>
      </c>
      <c r="C129" s="683">
        <v>10</v>
      </c>
      <c r="D129" s="707">
        <v>11</v>
      </c>
      <c r="E129" s="707">
        <v>25</v>
      </c>
      <c r="F129" s="707">
        <v>3</v>
      </c>
      <c r="G129" s="707">
        <v>21</v>
      </c>
      <c r="H129" s="707">
        <v>12</v>
      </c>
      <c r="I129" s="707">
        <v>9</v>
      </c>
    </row>
    <row r="130" spans="1:9">
      <c r="A130" s="752" t="s">
        <v>771</v>
      </c>
      <c r="B130" s="111">
        <v>65</v>
      </c>
      <c r="C130" s="683">
        <v>11</v>
      </c>
      <c r="D130" s="707">
        <v>9</v>
      </c>
      <c r="E130" s="707">
        <v>18</v>
      </c>
      <c r="F130" s="707">
        <v>5</v>
      </c>
      <c r="G130" s="707">
        <v>11</v>
      </c>
      <c r="H130" s="707">
        <v>7</v>
      </c>
      <c r="I130" s="707">
        <v>4</v>
      </c>
    </row>
    <row r="131" spans="1:9">
      <c r="A131" s="752" t="s">
        <v>772</v>
      </c>
      <c r="B131" s="111">
        <v>183</v>
      </c>
      <c r="C131" s="683">
        <v>7</v>
      </c>
      <c r="D131" s="707">
        <v>53</v>
      </c>
      <c r="E131" s="707">
        <v>26</v>
      </c>
      <c r="F131" s="707">
        <v>2</v>
      </c>
      <c r="G131" s="707">
        <v>76</v>
      </c>
      <c r="H131" s="707">
        <v>2</v>
      </c>
      <c r="I131" s="707">
        <v>17</v>
      </c>
    </row>
    <row r="132" spans="1:9">
      <c r="A132" s="752" t="s">
        <v>773</v>
      </c>
      <c r="B132" s="111">
        <v>60</v>
      </c>
      <c r="C132" s="683">
        <v>1</v>
      </c>
      <c r="D132" s="707">
        <v>11</v>
      </c>
      <c r="E132" s="707">
        <v>19</v>
      </c>
      <c r="F132" s="707">
        <v>1</v>
      </c>
      <c r="G132" s="707">
        <v>13</v>
      </c>
      <c r="H132" s="707">
        <v>9</v>
      </c>
      <c r="I132" s="707">
        <v>6</v>
      </c>
    </row>
    <row r="133" spans="1:9">
      <c r="A133" s="86" t="s">
        <v>86</v>
      </c>
      <c r="B133" s="682">
        <v>469</v>
      </c>
      <c r="C133" s="895">
        <v>47</v>
      </c>
      <c r="D133" s="1166">
        <v>44</v>
      </c>
      <c r="E133" s="1166">
        <v>109</v>
      </c>
      <c r="F133" s="1166">
        <v>17</v>
      </c>
      <c r="G133" s="1166">
        <v>127</v>
      </c>
      <c r="H133" s="1166">
        <v>74</v>
      </c>
      <c r="I133" s="1166">
        <v>51</v>
      </c>
    </row>
    <row r="134" spans="1:9">
      <c r="A134" s="73" t="s">
        <v>82</v>
      </c>
      <c r="B134" s="111">
        <v>3610</v>
      </c>
      <c r="C134" s="683">
        <v>427</v>
      </c>
      <c r="D134" s="707">
        <v>326</v>
      </c>
      <c r="E134" s="707">
        <v>877</v>
      </c>
      <c r="F134" s="707">
        <v>249</v>
      </c>
      <c r="G134" s="707">
        <v>701</v>
      </c>
      <c r="H134" s="707">
        <v>616</v>
      </c>
      <c r="I134" s="707">
        <v>414</v>
      </c>
    </row>
    <row r="135" spans="1:9">
      <c r="A135" s="86" t="s">
        <v>384</v>
      </c>
      <c r="B135" s="682">
        <v>428</v>
      </c>
      <c r="C135" s="895">
        <v>18</v>
      </c>
      <c r="D135" s="1166">
        <v>71</v>
      </c>
      <c r="E135" s="1166">
        <v>98</v>
      </c>
      <c r="F135" s="1166">
        <v>7</v>
      </c>
      <c r="G135" s="1166">
        <v>177</v>
      </c>
      <c r="H135" s="1166">
        <v>23</v>
      </c>
      <c r="I135" s="1166">
        <v>34</v>
      </c>
    </row>
    <row r="136" spans="1:9">
      <c r="A136" s="73" t="s">
        <v>421</v>
      </c>
      <c r="B136" s="111">
        <v>96</v>
      </c>
      <c r="C136" s="683">
        <v>16</v>
      </c>
      <c r="D136" s="707">
        <v>3</v>
      </c>
      <c r="E136" s="707">
        <v>20</v>
      </c>
      <c r="F136" s="707">
        <v>4</v>
      </c>
      <c r="G136" s="707">
        <v>19</v>
      </c>
      <c r="H136" s="707">
        <v>23</v>
      </c>
      <c r="I136" s="707">
        <v>11</v>
      </c>
    </row>
    <row r="137" spans="1:9">
      <c r="A137" s="86" t="s">
        <v>372</v>
      </c>
      <c r="B137" s="682">
        <v>3910</v>
      </c>
      <c r="C137" s="895">
        <v>404</v>
      </c>
      <c r="D137" s="1166">
        <v>459</v>
      </c>
      <c r="E137" s="1166">
        <v>1001</v>
      </c>
      <c r="F137" s="1166">
        <v>213</v>
      </c>
      <c r="G137" s="1166">
        <v>1069</v>
      </c>
      <c r="H137" s="1166">
        <v>358</v>
      </c>
      <c r="I137" s="1166">
        <v>406</v>
      </c>
    </row>
    <row r="138" spans="1:9" ht="14.5" thickBot="1">
      <c r="A138" s="73" t="s">
        <v>310</v>
      </c>
      <c r="B138" s="685">
        <v>115</v>
      </c>
      <c r="C138" s="686">
        <v>17</v>
      </c>
      <c r="D138" s="715">
        <v>21</v>
      </c>
      <c r="E138" s="715">
        <v>24</v>
      </c>
      <c r="F138" s="715">
        <v>5</v>
      </c>
      <c r="G138" s="715">
        <v>16</v>
      </c>
      <c r="H138" s="715">
        <v>23</v>
      </c>
      <c r="I138" s="715">
        <v>9</v>
      </c>
    </row>
    <row r="139" spans="1:9">
      <c r="A139" s="67" t="s">
        <v>45</v>
      </c>
      <c r="B139" s="755">
        <v>27441</v>
      </c>
      <c r="C139" s="756">
        <v>2819</v>
      </c>
      <c r="D139" s="757">
        <v>3563</v>
      </c>
      <c r="E139" s="757">
        <v>7095</v>
      </c>
      <c r="F139" s="757">
        <v>1346</v>
      </c>
      <c r="G139" s="757">
        <v>6805</v>
      </c>
      <c r="H139" s="757">
        <v>3302</v>
      </c>
      <c r="I139" s="757">
        <v>2511</v>
      </c>
    </row>
    <row r="140" spans="1:9" ht="14.5">
      <c r="A140" s="4356" t="s">
        <v>697</v>
      </c>
      <c r="B140" s="4357"/>
      <c r="C140" s="4357"/>
      <c r="D140" s="4357"/>
      <c r="E140" s="4357"/>
      <c r="F140" s="4357"/>
      <c r="G140" s="4357"/>
      <c r="H140" s="4357"/>
      <c r="I140" s="4358"/>
    </row>
    <row r="142" spans="1:9">
      <c r="A142" s="3972" t="s">
        <v>715</v>
      </c>
      <c r="B142" s="3972"/>
      <c r="C142" s="3972"/>
      <c r="D142" s="3972"/>
      <c r="E142" s="3972"/>
      <c r="F142" s="3972"/>
      <c r="G142" s="3972"/>
      <c r="H142" s="3972"/>
      <c r="I142" s="3972"/>
    </row>
    <row r="145" spans="1:11">
      <c r="A145" s="4359" t="s">
        <v>1623</v>
      </c>
      <c r="B145" s="4359"/>
      <c r="C145" s="4359"/>
      <c r="D145" s="4359"/>
      <c r="E145" s="4359"/>
      <c r="F145" s="4359"/>
      <c r="G145" s="4359"/>
      <c r="H145" s="4359"/>
      <c r="I145" s="4359"/>
    </row>
    <row r="146" spans="1:11">
      <c r="A146" s="494"/>
    </row>
    <row r="147" spans="1:11" ht="20">
      <c r="A147" s="3992" t="s">
        <v>140</v>
      </c>
      <c r="B147" s="3975" t="s">
        <v>420</v>
      </c>
      <c r="C147" s="3994" t="s">
        <v>376</v>
      </c>
      <c r="D147" s="3994"/>
      <c r="E147" s="3994"/>
      <c r="F147" s="3994"/>
      <c r="G147" s="3994"/>
      <c r="H147" s="3994"/>
      <c r="I147" s="3995"/>
      <c r="K147" s="1170"/>
    </row>
    <row r="148" spans="1:11" ht="20">
      <c r="A148" s="3993"/>
      <c r="B148" s="3967"/>
      <c r="C148" s="664" t="s">
        <v>126</v>
      </c>
      <c r="D148" s="664" t="s">
        <v>108</v>
      </c>
      <c r="E148" s="664" t="s">
        <v>415</v>
      </c>
      <c r="F148" s="664" t="s">
        <v>144</v>
      </c>
      <c r="G148" s="664" t="s">
        <v>110</v>
      </c>
      <c r="H148" s="664" t="s">
        <v>114</v>
      </c>
      <c r="I148" s="890" t="s">
        <v>111</v>
      </c>
      <c r="K148" s="1170"/>
    </row>
    <row r="149" spans="1:11">
      <c r="A149" s="72" t="s">
        <v>379</v>
      </c>
      <c r="B149" s="111">
        <v>19560</v>
      </c>
      <c r="C149" s="111">
        <v>1965</v>
      </c>
      <c r="D149" s="710">
        <v>2794</v>
      </c>
      <c r="E149" s="32">
        <v>5231</v>
      </c>
      <c r="F149" s="710">
        <v>892</v>
      </c>
      <c r="G149" s="710">
        <v>4999</v>
      </c>
      <c r="H149" s="710">
        <v>2118</v>
      </c>
      <c r="I149" s="710">
        <v>1561</v>
      </c>
    </row>
    <row r="150" spans="1:11">
      <c r="A150" s="1205" t="s">
        <v>755</v>
      </c>
      <c r="B150" s="682">
        <v>11026</v>
      </c>
      <c r="C150" s="682">
        <v>591</v>
      </c>
      <c r="D150" s="711">
        <v>1738</v>
      </c>
      <c r="E150" s="1207">
        <v>3875</v>
      </c>
      <c r="F150" s="711">
        <v>437</v>
      </c>
      <c r="G150" s="711">
        <v>2904</v>
      </c>
      <c r="H150" s="711">
        <v>992</v>
      </c>
      <c r="I150" s="711">
        <v>489</v>
      </c>
    </row>
    <row r="151" spans="1:11">
      <c r="A151" s="752" t="s">
        <v>757</v>
      </c>
      <c r="B151" s="111">
        <v>968</v>
      </c>
      <c r="C151" s="111">
        <v>15</v>
      </c>
      <c r="D151" s="710">
        <v>147</v>
      </c>
      <c r="E151" s="32">
        <v>606</v>
      </c>
      <c r="F151" s="710">
        <v>6</v>
      </c>
      <c r="G151" s="710">
        <v>133</v>
      </c>
      <c r="H151" s="710">
        <v>26</v>
      </c>
      <c r="I151" s="710">
        <v>35</v>
      </c>
    </row>
    <row r="152" spans="1:11">
      <c r="A152" s="752" t="s">
        <v>758</v>
      </c>
      <c r="B152" s="111">
        <v>4917</v>
      </c>
      <c r="C152" s="111">
        <v>288</v>
      </c>
      <c r="D152" s="710">
        <v>796</v>
      </c>
      <c r="E152" s="32">
        <v>1068</v>
      </c>
      <c r="F152" s="710">
        <v>289</v>
      </c>
      <c r="G152" s="710">
        <v>1644</v>
      </c>
      <c r="H152" s="710">
        <v>696</v>
      </c>
      <c r="I152" s="710">
        <v>136</v>
      </c>
    </row>
    <row r="153" spans="1:11">
      <c r="A153" s="752" t="s">
        <v>759</v>
      </c>
      <c r="B153" s="111">
        <v>79</v>
      </c>
      <c r="C153" s="111">
        <v>3</v>
      </c>
      <c r="D153" s="710">
        <v>8</v>
      </c>
      <c r="E153" s="32">
        <v>28</v>
      </c>
      <c r="F153" s="710">
        <v>4</v>
      </c>
      <c r="G153" s="710">
        <v>21</v>
      </c>
      <c r="H153" s="710">
        <v>12</v>
      </c>
      <c r="I153" s="710">
        <v>3</v>
      </c>
    </row>
    <row r="154" spans="1:11">
      <c r="A154" s="752" t="s">
        <v>760</v>
      </c>
      <c r="B154" s="111">
        <v>1959</v>
      </c>
      <c r="C154" s="111">
        <v>145</v>
      </c>
      <c r="D154" s="710">
        <v>286</v>
      </c>
      <c r="E154" s="32">
        <v>924</v>
      </c>
      <c r="F154" s="710">
        <v>51</v>
      </c>
      <c r="G154" s="710">
        <v>352</v>
      </c>
      <c r="H154" s="710">
        <v>75</v>
      </c>
      <c r="I154" s="710">
        <v>126</v>
      </c>
    </row>
    <row r="155" spans="1:11">
      <c r="A155" s="752" t="s">
        <v>761</v>
      </c>
      <c r="B155" s="111">
        <v>538</v>
      </c>
      <c r="C155" s="111">
        <v>12</v>
      </c>
      <c r="D155" s="710">
        <v>62</v>
      </c>
      <c r="E155" s="32">
        <v>353</v>
      </c>
      <c r="F155" s="710">
        <v>2</v>
      </c>
      <c r="G155" s="710">
        <v>66</v>
      </c>
      <c r="H155" s="710">
        <v>24</v>
      </c>
      <c r="I155" s="710">
        <v>19</v>
      </c>
    </row>
    <row r="156" spans="1:11">
      <c r="A156" s="752" t="s">
        <v>762</v>
      </c>
      <c r="B156" s="111">
        <v>37</v>
      </c>
      <c r="C156" s="111"/>
      <c r="D156" s="710">
        <v>10</v>
      </c>
      <c r="E156" s="32">
        <v>16</v>
      </c>
      <c r="F156" s="710">
        <v>1</v>
      </c>
      <c r="G156" s="710">
        <v>9</v>
      </c>
      <c r="H156" s="710"/>
      <c r="I156" s="710">
        <v>1</v>
      </c>
    </row>
    <row r="157" spans="1:11">
      <c r="A157" s="752" t="s">
        <v>763</v>
      </c>
      <c r="B157" s="111">
        <v>2116</v>
      </c>
      <c r="C157" s="111">
        <v>114</v>
      </c>
      <c r="D157" s="710">
        <v>348</v>
      </c>
      <c r="E157" s="32">
        <v>688</v>
      </c>
      <c r="F157" s="710">
        <v>80</v>
      </c>
      <c r="G157" s="710">
        <v>605</v>
      </c>
      <c r="H157" s="710">
        <v>137</v>
      </c>
      <c r="I157" s="710">
        <v>144</v>
      </c>
    </row>
    <row r="158" spans="1:11">
      <c r="A158" s="752" t="s">
        <v>764</v>
      </c>
      <c r="B158" s="111">
        <v>108</v>
      </c>
      <c r="C158" s="111">
        <v>3</v>
      </c>
      <c r="D158" s="710">
        <v>15</v>
      </c>
      <c r="E158" s="32">
        <v>47</v>
      </c>
      <c r="F158" s="710">
        <v>4</v>
      </c>
      <c r="G158" s="710">
        <v>22</v>
      </c>
      <c r="H158" s="710">
        <v>6</v>
      </c>
      <c r="I158" s="710">
        <v>11</v>
      </c>
    </row>
    <row r="159" spans="1:11">
      <c r="A159" s="752" t="s">
        <v>765</v>
      </c>
      <c r="B159" s="111">
        <v>46</v>
      </c>
      <c r="C159" s="111">
        <v>7</v>
      </c>
      <c r="D159" s="710">
        <v>9</v>
      </c>
      <c r="E159" s="32">
        <v>14</v>
      </c>
      <c r="F159" s="710"/>
      <c r="G159" s="710">
        <v>9</v>
      </c>
      <c r="H159" s="710">
        <v>4</v>
      </c>
      <c r="I159" s="710">
        <v>3</v>
      </c>
    </row>
    <row r="160" spans="1:11">
      <c r="A160" s="752" t="s">
        <v>766</v>
      </c>
      <c r="B160" s="111">
        <v>258</v>
      </c>
      <c r="C160" s="111">
        <v>4</v>
      </c>
      <c r="D160" s="710">
        <v>57</v>
      </c>
      <c r="E160" s="32">
        <v>131</v>
      </c>
      <c r="F160" s="710"/>
      <c r="G160" s="710">
        <v>43</v>
      </c>
      <c r="H160" s="710">
        <v>12</v>
      </c>
      <c r="I160" s="710">
        <v>11</v>
      </c>
    </row>
    <row r="161" spans="1:9">
      <c r="A161" s="1205" t="s">
        <v>756</v>
      </c>
      <c r="B161" s="682">
        <v>8534</v>
      </c>
      <c r="C161" s="682">
        <v>1374</v>
      </c>
      <c r="D161" s="711">
        <v>1056</v>
      </c>
      <c r="E161" s="1207">
        <v>1356</v>
      </c>
      <c r="F161" s="711">
        <v>455</v>
      </c>
      <c r="G161" s="711">
        <v>2095</v>
      </c>
      <c r="H161" s="711">
        <v>1126</v>
      </c>
      <c r="I161" s="711">
        <v>1072</v>
      </c>
    </row>
    <row r="162" spans="1:9">
      <c r="A162" s="752" t="s">
        <v>767</v>
      </c>
      <c r="B162" s="111">
        <v>54</v>
      </c>
      <c r="C162" s="111">
        <v>2</v>
      </c>
      <c r="D162" s="710">
        <v>6</v>
      </c>
      <c r="E162" s="32">
        <v>16</v>
      </c>
      <c r="F162" s="710">
        <v>1</v>
      </c>
      <c r="G162" s="710">
        <v>23</v>
      </c>
      <c r="H162" s="710">
        <v>1</v>
      </c>
      <c r="I162" s="710">
        <v>5</v>
      </c>
    </row>
    <row r="163" spans="1:9">
      <c r="A163" s="752" t="s">
        <v>768</v>
      </c>
      <c r="B163" s="111">
        <v>7930</v>
      </c>
      <c r="C163" s="111">
        <v>1303</v>
      </c>
      <c r="D163" s="710">
        <v>928</v>
      </c>
      <c r="E163" s="32">
        <v>1230</v>
      </c>
      <c r="F163" s="710">
        <v>437</v>
      </c>
      <c r="G163" s="710">
        <v>1913</v>
      </c>
      <c r="H163" s="710">
        <v>1088</v>
      </c>
      <c r="I163" s="710">
        <v>1031</v>
      </c>
    </row>
    <row r="164" spans="1:9">
      <c r="A164" s="752" t="s">
        <v>769</v>
      </c>
      <c r="B164" s="111">
        <v>137</v>
      </c>
      <c r="C164" s="111">
        <v>28</v>
      </c>
      <c r="D164" s="710">
        <v>24</v>
      </c>
      <c r="E164" s="32">
        <v>37</v>
      </c>
      <c r="F164" s="710">
        <v>7</v>
      </c>
      <c r="G164" s="710">
        <v>27</v>
      </c>
      <c r="H164" s="710">
        <v>13</v>
      </c>
      <c r="I164" s="710">
        <v>1</v>
      </c>
    </row>
    <row r="165" spans="1:9">
      <c r="A165" s="752" t="s">
        <v>770</v>
      </c>
      <c r="B165" s="111">
        <v>77</v>
      </c>
      <c r="C165" s="111">
        <v>14</v>
      </c>
      <c r="D165" s="710">
        <v>14</v>
      </c>
      <c r="E165" s="32">
        <v>14</v>
      </c>
      <c r="F165" s="710">
        <v>2</v>
      </c>
      <c r="G165" s="710">
        <v>22</v>
      </c>
      <c r="H165" s="710">
        <v>3</v>
      </c>
      <c r="I165" s="710">
        <v>8</v>
      </c>
    </row>
    <row r="166" spans="1:9">
      <c r="A166" s="752" t="s">
        <v>771</v>
      </c>
      <c r="B166" s="111">
        <v>64</v>
      </c>
      <c r="C166" s="111">
        <v>10</v>
      </c>
      <c r="D166" s="710">
        <v>14</v>
      </c>
      <c r="E166" s="32">
        <v>15</v>
      </c>
      <c r="F166" s="710">
        <v>3</v>
      </c>
      <c r="G166" s="710">
        <v>11</v>
      </c>
      <c r="H166" s="710">
        <v>6</v>
      </c>
      <c r="I166" s="710">
        <v>5</v>
      </c>
    </row>
    <row r="167" spans="1:9">
      <c r="A167" s="752" t="s">
        <v>772</v>
      </c>
      <c r="B167" s="111">
        <v>205</v>
      </c>
      <c r="C167" s="111">
        <v>15</v>
      </c>
      <c r="D167" s="710">
        <v>57</v>
      </c>
      <c r="E167" s="32">
        <v>26</v>
      </c>
      <c r="F167" s="710">
        <v>1</v>
      </c>
      <c r="G167" s="710">
        <v>86</v>
      </c>
      <c r="H167" s="710">
        <v>3</v>
      </c>
      <c r="I167" s="710">
        <v>17</v>
      </c>
    </row>
    <row r="168" spans="1:9">
      <c r="A168" s="752" t="s">
        <v>773</v>
      </c>
      <c r="B168" s="111">
        <v>67</v>
      </c>
      <c r="C168" s="111">
        <v>2</v>
      </c>
      <c r="D168" s="710">
        <v>13</v>
      </c>
      <c r="E168" s="32">
        <v>18</v>
      </c>
      <c r="F168" s="710">
        <v>4</v>
      </c>
      <c r="G168" s="710">
        <v>13</v>
      </c>
      <c r="H168" s="710">
        <v>12</v>
      </c>
      <c r="I168" s="710">
        <v>5</v>
      </c>
    </row>
    <row r="169" spans="1:9">
      <c r="A169" s="86" t="s">
        <v>86</v>
      </c>
      <c r="B169" s="682">
        <v>507</v>
      </c>
      <c r="C169" s="682">
        <v>51</v>
      </c>
      <c r="D169" s="711">
        <v>71</v>
      </c>
      <c r="E169" s="1207">
        <v>108</v>
      </c>
      <c r="F169" s="711">
        <v>14</v>
      </c>
      <c r="G169" s="711">
        <v>140</v>
      </c>
      <c r="H169" s="711">
        <v>71</v>
      </c>
      <c r="I169" s="711">
        <v>52</v>
      </c>
    </row>
    <row r="170" spans="1:9">
      <c r="A170" s="73" t="s">
        <v>82</v>
      </c>
      <c r="B170" s="111">
        <v>3865</v>
      </c>
      <c r="C170" s="111">
        <v>461</v>
      </c>
      <c r="D170" s="710">
        <v>375</v>
      </c>
      <c r="E170" s="32">
        <v>852</v>
      </c>
      <c r="F170" s="710">
        <v>259</v>
      </c>
      <c r="G170" s="710">
        <v>761</v>
      </c>
      <c r="H170" s="710">
        <v>711</v>
      </c>
      <c r="I170" s="710">
        <v>446</v>
      </c>
    </row>
    <row r="171" spans="1:9">
      <c r="A171" s="86" t="s">
        <v>384</v>
      </c>
      <c r="B171" s="682">
        <v>433</v>
      </c>
      <c r="C171" s="682">
        <v>19</v>
      </c>
      <c r="D171" s="711">
        <v>77</v>
      </c>
      <c r="E171" s="1207">
        <v>97</v>
      </c>
      <c r="F171" s="711">
        <v>3</v>
      </c>
      <c r="G171" s="711">
        <v>184</v>
      </c>
      <c r="H171" s="711">
        <v>23</v>
      </c>
      <c r="I171" s="711">
        <v>30</v>
      </c>
    </row>
    <row r="172" spans="1:9">
      <c r="A172" s="73" t="s">
        <v>421</v>
      </c>
      <c r="B172" s="111">
        <v>106</v>
      </c>
      <c r="C172" s="111">
        <v>13</v>
      </c>
      <c r="D172" s="710">
        <v>9</v>
      </c>
      <c r="E172" s="32">
        <v>19</v>
      </c>
      <c r="F172" s="710">
        <v>4</v>
      </c>
      <c r="G172" s="710">
        <v>25</v>
      </c>
      <c r="H172" s="710">
        <v>21</v>
      </c>
      <c r="I172" s="710">
        <v>15</v>
      </c>
    </row>
    <row r="173" spans="1:9">
      <c r="A173" s="86" t="s">
        <v>372</v>
      </c>
      <c r="B173" s="682">
        <v>4129</v>
      </c>
      <c r="C173" s="682">
        <v>434</v>
      </c>
      <c r="D173" s="711">
        <v>539</v>
      </c>
      <c r="E173" s="1207">
        <v>1042</v>
      </c>
      <c r="F173" s="711">
        <v>225</v>
      </c>
      <c r="G173" s="711">
        <v>1128</v>
      </c>
      <c r="H173" s="711">
        <v>367</v>
      </c>
      <c r="I173" s="711">
        <v>394</v>
      </c>
    </row>
    <row r="174" spans="1:9" ht="14.5" thickBot="1">
      <c r="A174" s="73" t="s">
        <v>310</v>
      </c>
      <c r="B174" s="685">
        <v>157</v>
      </c>
      <c r="C174" s="685">
        <v>13</v>
      </c>
      <c r="D174" s="745">
        <v>38</v>
      </c>
      <c r="E174" s="62">
        <v>33</v>
      </c>
      <c r="F174" s="745">
        <v>4</v>
      </c>
      <c r="G174" s="745">
        <v>25</v>
      </c>
      <c r="H174" s="745">
        <v>31</v>
      </c>
      <c r="I174" s="745">
        <v>13</v>
      </c>
    </row>
    <row r="175" spans="1:9">
      <c r="A175" s="68" t="s">
        <v>45</v>
      </c>
      <c r="B175" s="94">
        <v>28757</v>
      </c>
      <c r="C175" s="90">
        <v>2956</v>
      </c>
      <c r="D175" s="89">
        <v>3903</v>
      </c>
      <c r="E175" s="89">
        <v>7382</v>
      </c>
      <c r="F175" s="89">
        <v>1401</v>
      </c>
      <c r="G175" s="89">
        <v>7262</v>
      </c>
      <c r="H175" s="89">
        <v>3342</v>
      </c>
      <c r="I175" s="89">
        <v>2511</v>
      </c>
    </row>
    <row r="176" spans="1:9" ht="14.5">
      <c r="A176" s="4356" t="s">
        <v>697</v>
      </c>
      <c r="B176" s="4357"/>
      <c r="C176" s="4357"/>
      <c r="D176" s="4357"/>
      <c r="E176" s="4357"/>
      <c r="F176" s="4357"/>
      <c r="G176" s="4357"/>
      <c r="H176" s="4357"/>
      <c r="I176" s="4358"/>
    </row>
    <row r="178" spans="1:9">
      <c r="A178" s="3972" t="s">
        <v>715</v>
      </c>
      <c r="B178" s="3972"/>
      <c r="C178" s="3972"/>
      <c r="D178" s="3972"/>
      <c r="E178" s="3972"/>
      <c r="F178" s="3972"/>
      <c r="G178" s="3972"/>
      <c r="H178" s="3972"/>
      <c r="I178" s="3972"/>
    </row>
  </sheetData>
  <mergeCells count="30">
    <mergeCell ref="A68:I68"/>
    <mergeCell ref="A70:I70"/>
    <mergeCell ref="A34:I34"/>
    <mergeCell ref="A37:I37"/>
    <mergeCell ref="A39:A40"/>
    <mergeCell ref="B39:B40"/>
    <mergeCell ref="C39:I39"/>
    <mergeCell ref="A1:I1"/>
    <mergeCell ref="A3:A4"/>
    <mergeCell ref="B3:B4"/>
    <mergeCell ref="C3:I3"/>
    <mergeCell ref="A32:I32"/>
    <mergeCell ref="A106:I106"/>
    <mergeCell ref="A73:I73"/>
    <mergeCell ref="A75:A76"/>
    <mergeCell ref="B75:B76"/>
    <mergeCell ref="C75:I75"/>
    <mergeCell ref="A104:I104"/>
    <mergeCell ref="A109:I109"/>
    <mergeCell ref="A111:A112"/>
    <mergeCell ref="B111:B112"/>
    <mergeCell ref="C111:I111"/>
    <mergeCell ref="A140:I140"/>
    <mergeCell ref="A176:I176"/>
    <mergeCell ref="A178:I178"/>
    <mergeCell ref="A142:I142"/>
    <mergeCell ref="A145:I145"/>
    <mergeCell ref="A147:A148"/>
    <mergeCell ref="B147:B148"/>
    <mergeCell ref="C147:I14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2"/>
  <sheetViews>
    <sheetView workbookViewId="0">
      <selection sqref="A1:XFD1048576"/>
    </sheetView>
  </sheetViews>
  <sheetFormatPr defaultColWidth="9" defaultRowHeight="13"/>
  <cols>
    <col min="1" max="5" width="18.4140625" style="17" customWidth="1"/>
    <col min="6" max="16384" width="9" style="17"/>
  </cols>
  <sheetData>
    <row r="1" spans="1:6" ht="25">
      <c r="A1" s="3827" t="s">
        <v>4567</v>
      </c>
      <c r="B1" s="3827"/>
      <c r="C1" s="3827"/>
      <c r="D1" s="3827"/>
      <c r="E1" s="3827"/>
      <c r="F1" s="1471"/>
    </row>
    <row r="2" spans="1:6">
      <c r="A2" s="16"/>
    </row>
    <row r="3" spans="1:6" ht="32.5" customHeight="1">
      <c r="A3" s="3609" t="s">
        <v>57</v>
      </c>
      <c r="B3" s="500" t="s">
        <v>58</v>
      </c>
      <c r="C3" s="500" t="s">
        <v>1609</v>
      </c>
      <c r="D3" s="500" t="s">
        <v>1610</v>
      </c>
      <c r="E3" s="501" t="s">
        <v>1611</v>
      </c>
      <c r="F3" s="1477"/>
    </row>
    <row r="4" spans="1:6" ht="14">
      <c r="A4" s="3474" t="s">
        <v>23</v>
      </c>
      <c r="B4" s="502" t="s">
        <v>26</v>
      </c>
      <c r="C4" s="2454">
        <v>0.78900000000000003</v>
      </c>
      <c r="D4" s="3767">
        <v>0.14799999999999999</v>
      </c>
      <c r="E4" s="2454">
        <v>6.3E-2</v>
      </c>
      <c r="F4" s="14"/>
    </row>
    <row r="5" spans="1:6" ht="14">
      <c r="A5" s="3768" t="s">
        <v>24</v>
      </c>
      <c r="B5" s="504" t="s">
        <v>27</v>
      </c>
      <c r="C5" s="2456">
        <v>0.79800000000000004</v>
      </c>
      <c r="D5" s="3769">
        <v>0.14299999999999999</v>
      </c>
      <c r="E5" s="2456">
        <v>5.8999999999999997E-2</v>
      </c>
      <c r="F5" s="14"/>
    </row>
    <row r="6" spans="1:6" ht="14">
      <c r="A6" s="3474" t="s">
        <v>25</v>
      </c>
      <c r="B6" s="502" t="s">
        <v>28</v>
      </c>
      <c r="C6" s="2454">
        <v>0.79800000000000004</v>
      </c>
      <c r="D6" s="3767">
        <v>0.151</v>
      </c>
      <c r="E6" s="2454">
        <v>5.0999999999999997E-2</v>
      </c>
      <c r="F6" s="14"/>
    </row>
    <row r="7" spans="1:6" ht="14">
      <c r="A7" s="3768" t="s">
        <v>26</v>
      </c>
      <c r="B7" s="504" t="s">
        <v>29</v>
      </c>
      <c r="C7" s="2456">
        <v>0.79500000000000004</v>
      </c>
      <c r="D7" s="3769">
        <v>0.14899999999999999</v>
      </c>
      <c r="E7" s="2456">
        <v>5.6000000000000001E-2</v>
      </c>
      <c r="F7" s="14"/>
    </row>
    <row r="8" spans="1:6" ht="14">
      <c r="A8" s="3474" t="s">
        <v>27</v>
      </c>
      <c r="B8" s="502" t="s">
        <v>30</v>
      </c>
      <c r="C8" s="2454">
        <v>0.79200000000000004</v>
      </c>
      <c r="D8" s="3767">
        <v>0.157</v>
      </c>
      <c r="E8" s="2454">
        <v>5.0999999999999997E-2</v>
      </c>
      <c r="F8" s="14"/>
    </row>
    <row r="9" spans="1:6" ht="14">
      <c r="A9" s="3768" t="s">
        <v>28</v>
      </c>
      <c r="B9" s="504" t="s">
        <v>31</v>
      </c>
      <c r="C9" s="2456">
        <v>0.78900000000000003</v>
      </c>
      <c r="D9" s="3769">
        <v>0.16500000000000001</v>
      </c>
      <c r="E9" s="2456">
        <v>4.5999999999999999E-2</v>
      </c>
      <c r="F9" s="14"/>
    </row>
    <row r="10" spans="1:6" ht="14">
      <c r="A10" s="3474" t="s">
        <v>29</v>
      </c>
      <c r="B10" s="502" t="s">
        <v>32</v>
      </c>
      <c r="C10" s="2454">
        <v>0.79900000000000004</v>
      </c>
      <c r="D10" s="3767">
        <v>0.16</v>
      </c>
      <c r="E10" s="2454">
        <v>4.1000000000000002E-2</v>
      </c>
      <c r="F10" s="14"/>
    </row>
    <row r="11" spans="1:6" ht="14">
      <c r="A11" s="3768" t="s">
        <v>30</v>
      </c>
      <c r="B11" s="504" t="s">
        <v>33</v>
      </c>
      <c r="C11" s="2456">
        <v>0.79900000000000004</v>
      </c>
      <c r="D11" s="3769">
        <v>0.156</v>
      </c>
      <c r="E11" s="2456">
        <v>4.4999999999999998E-2</v>
      </c>
      <c r="F11" s="14"/>
    </row>
    <row r="12" spans="1:6" ht="14">
      <c r="A12" s="3474" t="s">
        <v>31</v>
      </c>
      <c r="B12" s="502" t="s">
        <v>34</v>
      </c>
      <c r="C12" s="2454">
        <v>0.79300000000000004</v>
      </c>
      <c r="D12" s="3767">
        <v>0.16600000000000001</v>
      </c>
      <c r="E12" s="2454">
        <v>4.1000000000000002E-2</v>
      </c>
      <c r="F12" s="14"/>
    </row>
    <row r="13" spans="1:6" ht="14">
      <c r="A13" s="3768" t="s">
        <v>32</v>
      </c>
      <c r="B13" s="504" t="s">
        <v>35</v>
      </c>
      <c r="C13" s="2456">
        <v>0.80100000000000005</v>
      </c>
      <c r="D13" s="3769">
        <v>0.16400000000000001</v>
      </c>
      <c r="E13" s="2456">
        <v>3.5000000000000003E-2</v>
      </c>
      <c r="F13" s="14"/>
    </row>
    <row r="14" spans="1:6" ht="14">
      <c r="A14" s="3474" t="s">
        <v>33</v>
      </c>
      <c r="B14" s="2938" t="s">
        <v>59</v>
      </c>
      <c r="C14" s="2939">
        <v>0.80900000000000005</v>
      </c>
      <c r="D14" s="3770">
        <v>0.155</v>
      </c>
      <c r="E14" s="2939">
        <v>3.5000000000000003E-2</v>
      </c>
      <c r="F14" s="2940"/>
    </row>
    <row r="15" spans="1:6" ht="14">
      <c r="A15" s="3768" t="s">
        <v>34</v>
      </c>
      <c r="B15" s="2941" t="s">
        <v>60</v>
      </c>
      <c r="C15" s="2942">
        <v>0.82399999999999995</v>
      </c>
      <c r="D15" s="2441">
        <v>0.14599999999999999</v>
      </c>
      <c r="E15" s="2942">
        <v>2.9000000000000001E-2</v>
      </c>
      <c r="F15" s="14"/>
    </row>
    <row r="16" spans="1:6" ht="14">
      <c r="A16" s="3474" t="s">
        <v>35</v>
      </c>
      <c r="B16" s="2938" t="s">
        <v>52</v>
      </c>
      <c r="C16" s="2943">
        <v>0.82099999999999995</v>
      </c>
      <c r="D16" s="2440">
        <v>0.14499999999999999</v>
      </c>
      <c r="E16" s="2943">
        <v>3.3000000000000002E-2</v>
      </c>
      <c r="F16" s="14"/>
    </row>
    <row r="17" spans="1:6" ht="14">
      <c r="A17" s="3768" t="s">
        <v>36</v>
      </c>
      <c r="B17" s="2941" t="s">
        <v>51</v>
      </c>
      <c r="C17" s="2942">
        <v>0.81899999999999995</v>
      </c>
      <c r="D17" s="2441">
        <v>0.14399999999999999</v>
      </c>
      <c r="E17" s="2942">
        <v>3.5999999999999997E-2</v>
      </c>
      <c r="F17" s="14"/>
    </row>
    <row r="18" spans="1:6" ht="14">
      <c r="A18" s="3474" t="s">
        <v>53</v>
      </c>
      <c r="B18" s="2938" t="s">
        <v>744</v>
      </c>
      <c r="C18" s="2943">
        <v>0.82699999999999996</v>
      </c>
      <c r="D18" s="2440">
        <v>0.13600000000000001</v>
      </c>
      <c r="E18" s="2943">
        <v>3.5000000000000003E-2</v>
      </c>
      <c r="F18" s="14"/>
    </row>
    <row r="19" spans="1:6" ht="14">
      <c r="A19" s="3771" t="s">
        <v>52</v>
      </c>
      <c r="B19" s="2944" t="s">
        <v>897</v>
      </c>
      <c r="C19" s="2942">
        <v>0.82599999999999996</v>
      </c>
      <c r="D19" s="2441">
        <v>0.14199999999999999</v>
      </c>
      <c r="E19" s="2942">
        <v>0.03</v>
      </c>
      <c r="F19" s="14"/>
    </row>
    <row r="20" spans="1:6" ht="14">
      <c r="A20" s="1684" t="s">
        <v>51</v>
      </c>
      <c r="B20" s="2945" t="s">
        <v>941</v>
      </c>
      <c r="C20" s="2943">
        <v>0.84399999999999997</v>
      </c>
      <c r="D20" s="2440">
        <v>0.126</v>
      </c>
      <c r="E20" s="2943">
        <v>2.8000000000000001E-2</v>
      </c>
      <c r="F20" s="14"/>
    </row>
    <row r="21" spans="1:6" ht="14">
      <c r="A21" s="1711" t="s">
        <v>744</v>
      </c>
      <c r="B21" s="1697" t="s">
        <v>1579</v>
      </c>
      <c r="C21" s="2942">
        <v>0.85099999999999998</v>
      </c>
      <c r="D21" s="2441">
        <v>0.11799999999999999</v>
      </c>
      <c r="E21" s="2942">
        <v>2.9000000000000001E-2</v>
      </c>
      <c r="F21" s="14"/>
    </row>
    <row r="22" spans="1:6" ht="14">
      <c r="A22" s="1712" t="s">
        <v>897</v>
      </c>
      <c r="B22" s="1698" t="s">
        <v>1690</v>
      </c>
      <c r="C22" s="2943">
        <v>0.86199999999999999</v>
      </c>
      <c r="D22" s="2440">
        <v>0.108</v>
      </c>
      <c r="E22" s="2943">
        <v>2.8000000000000001E-2</v>
      </c>
      <c r="F22" s="14"/>
    </row>
    <row r="23" spans="1:6" ht="14">
      <c r="A23" s="3772" t="s">
        <v>941</v>
      </c>
      <c r="B23" s="3773" t="s">
        <v>1872</v>
      </c>
      <c r="C23" s="3774">
        <v>0.85899999999999999</v>
      </c>
      <c r="D23" s="3775">
        <v>0.109</v>
      </c>
      <c r="E23" s="3774">
        <v>0.03</v>
      </c>
      <c r="F23" s="14"/>
    </row>
    <row r="24" spans="1:6">
      <c r="A24" s="3776" t="s">
        <v>1579</v>
      </c>
      <c r="B24" s="3777" t="s">
        <v>2012</v>
      </c>
      <c r="C24" s="3778">
        <v>0.85399999999999998</v>
      </c>
      <c r="D24" s="3779">
        <v>0.11600000000000001</v>
      </c>
      <c r="E24" s="3778">
        <v>2.8000000000000001E-2</v>
      </c>
    </row>
    <row r="25" spans="1:6">
      <c r="A25" s="1699"/>
      <c r="B25" s="1700"/>
      <c r="C25" s="1701"/>
      <c r="D25" s="1701"/>
      <c r="E25" s="1702"/>
    </row>
    <row r="26" spans="1:6" ht="43.5" customHeight="1">
      <c r="A26" s="3852" t="s">
        <v>705</v>
      </c>
      <c r="B26" s="3853"/>
      <c r="C26" s="3853"/>
      <c r="D26" s="3853"/>
      <c r="E26" s="3854"/>
    </row>
    <row r="27" spans="1:6" ht="27" customHeight="1">
      <c r="A27" s="3852" t="s">
        <v>706</v>
      </c>
      <c r="B27" s="3853"/>
      <c r="C27" s="3853"/>
      <c r="D27" s="3853"/>
      <c r="E27" s="3854"/>
    </row>
    <row r="28" spans="1:6" ht="30.75" customHeight="1">
      <c r="A28" s="3855" t="s">
        <v>707</v>
      </c>
      <c r="B28" s="3856"/>
      <c r="C28" s="3856"/>
      <c r="D28" s="3856"/>
      <c r="E28" s="3857"/>
    </row>
    <row r="29" spans="1:6">
      <c r="A29" s="679"/>
      <c r="B29" s="679"/>
      <c r="C29" s="679"/>
      <c r="D29" s="679"/>
      <c r="E29" s="679"/>
    </row>
    <row r="30" spans="1:6" ht="36" customHeight="1">
      <c r="A30" s="3851" t="s">
        <v>900</v>
      </c>
      <c r="B30" s="3851"/>
      <c r="C30" s="3851"/>
      <c r="D30" s="3851"/>
      <c r="E30" s="3851"/>
    </row>
    <row r="31" spans="1:6">
      <c r="A31" s="479"/>
      <c r="B31" s="479"/>
      <c r="C31" s="479"/>
      <c r="D31" s="479"/>
      <c r="E31" s="479"/>
    </row>
    <row r="32" spans="1:6">
      <c r="A32" s="506"/>
    </row>
  </sheetData>
  <mergeCells count="5">
    <mergeCell ref="A30:E30"/>
    <mergeCell ref="A26:E26"/>
    <mergeCell ref="A1:E1"/>
    <mergeCell ref="A27:E27"/>
    <mergeCell ref="A28:E28"/>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33"/>
  <sheetViews>
    <sheetView workbookViewId="0">
      <selection activeCell="A9" sqref="A9"/>
    </sheetView>
  </sheetViews>
  <sheetFormatPr defaultColWidth="9" defaultRowHeight="14"/>
  <cols>
    <col min="1" max="1" width="33.08203125" style="17" customWidth="1"/>
    <col min="2" max="8" width="10.25" style="17" customWidth="1"/>
    <col min="9" max="13" width="9" style="17"/>
    <col min="14" max="14" width="9" style="14"/>
    <col min="15" max="16384" width="9" style="17"/>
  </cols>
  <sheetData>
    <row r="1" spans="1:16" ht="25">
      <c r="A1" s="4230" t="s">
        <v>4517</v>
      </c>
      <c r="B1" s="4230"/>
      <c r="C1" s="4230"/>
      <c r="D1" s="4230"/>
      <c r="E1" s="4230"/>
      <c r="F1" s="4230"/>
      <c r="G1" s="4230"/>
      <c r="H1" s="4230"/>
      <c r="I1" s="4230"/>
      <c r="J1" s="4230"/>
      <c r="K1" s="4230"/>
      <c r="L1" s="4230"/>
      <c r="M1" s="4230"/>
      <c r="N1" s="4230"/>
      <c r="O1" s="1471"/>
    </row>
    <row r="2" spans="1:16">
      <c r="A2" s="494"/>
    </row>
    <row r="3" spans="1:16" ht="17.5">
      <c r="A3" s="3997" t="s">
        <v>140</v>
      </c>
      <c r="B3" s="4290" t="s">
        <v>376</v>
      </c>
      <c r="C3" s="4291"/>
      <c r="D3" s="4291"/>
      <c r="E3" s="4291"/>
      <c r="F3" s="4291"/>
      <c r="G3" s="4291"/>
      <c r="H3" s="4291"/>
      <c r="I3" s="4291"/>
      <c r="J3" s="4291"/>
      <c r="K3" s="4291"/>
      <c r="L3" s="4291"/>
      <c r="M3" s="4291"/>
      <c r="N3" s="4291"/>
      <c r="P3" s="495"/>
    </row>
    <row r="4" spans="1:16" s="239" customFormat="1" ht="17.5">
      <c r="A4" s="3998"/>
      <c r="B4" s="546">
        <v>2008</v>
      </c>
      <c r="C4" s="664">
        <v>2009</v>
      </c>
      <c r="D4" s="664">
        <v>2010</v>
      </c>
      <c r="E4" s="664">
        <v>2011</v>
      </c>
      <c r="F4" s="664">
        <v>2012</v>
      </c>
      <c r="G4" s="664">
        <v>2013</v>
      </c>
      <c r="H4" s="664">
        <v>2014</v>
      </c>
      <c r="I4" s="664">
        <v>2015</v>
      </c>
      <c r="J4" s="664">
        <v>2016</v>
      </c>
      <c r="K4" s="664">
        <v>2017</v>
      </c>
      <c r="L4" s="547">
        <v>2018</v>
      </c>
      <c r="M4" s="1208">
        <v>2019</v>
      </c>
      <c r="N4" s="891">
        <v>2020</v>
      </c>
      <c r="P4" s="495"/>
    </row>
    <row r="5" spans="1:16">
      <c r="A5" s="72" t="s">
        <v>379</v>
      </c>
      <c r="B5" s="1773">
        <v>19163</v>
      </c>
      <c r="C5" s="1870">
        <v>21471</v>
      </c>
      <c r="D5" s="1868">
        <v>23273</v>
      </c>
      <c r="E5" s="1870">
        <v>23112</v>
      </c>
      <c r="F5" s="1868">
        <v>22799</v>
      </c>
      <c r="G5" s="1870">
        <v>21774</v>
      </c>
      <c r="H5" s="1868">
        <v>20754</v>
      </c>
      <c r="I5" s="2115">
        <v>20549</v>
      </c>
      <c r="J5" s="2116">
        <v>19560</v>
      </c>
      <c r="K5" s="2115">
        <v>18813</v>
      </c>
      <c r="L5" s="1967">
        <v>18423</v>
      </c>
      <c r="M5" s="2117">
        <v>17517</v>
      </c>
      <c r="N5" s="2118">
        <v>16958</v>
      </c>
      <c r="P5" s="125"/>
    </row>
    <row r="6" spans="1:16">
      <c r="A6" s="79" t="s">
        <v>358</v>
      </c>
      <c r="B6" s="1773">
        <v>12297</v>
      </c>
      <c r="C6" s="1872">
        <v>13264</v>
      </c>
      <c r="D6" s="1871">
        <v>13007</v>
      </c>
      <c r="E6" s="1872">
        <v>12579</v>
      </c>
      <c r="F6" s="1871">
        <v>12359</v>
      </c>
      <c r="G6" s="1872">
        <v>11933</v>
      </c>
      <c r="H6" s="1871">
        <v>11519</v>
      </c>
      <c r="I6" s="1965">
        <v>11524</v>
      </c>
      <c r="J6" s="1967">
        <v>11026</v>
      </c>
      <c r="K6" s="1965">
        <v>10536</v>
      </c>
      <c r="L6" s="1967">
        <v>10210</v>
      </c>
      <c r="M6" s="2117">
        <v>9659</v>
      </c>
      <c r="N6" s="2118">
        <v>9063</v>
      </c>
      <c r="P6" s="125"/>
    </row>
    <row r="7" spans="1:16">
      <c r="A7" s="119" t="s">
        <v>83</v>
      </c>
      <c r="B7" s="1773">
        <v>1157</v>
      </c>
      <c r="C7" s="1872">
        <v>1276</v>
      </c>
      <c r="D7" s="1871">
        <v>1213</v>
      </c>
      <c r="E7" s="1872">
        <v>1180</v>
      </c>
      <c r="F7" s="1871">
        <v>1183</v>
      </c>
      <c r="G7" s="1872">
        <v>1052</v>
      </c>
      <c r="H7" s="1871">
        <v>1044</v>
      </c>
      <c r="I7" s="1965">
        <v>992</v>
      </c>
      <c r="J7" s="1967">
        <v>968</v>
      </c>
      <c r="K7" s="1965">
        <v>902</v>
      </c>
      <c r="L7" s="1967">
        <v>854</v>
      </c>
      <c r="M7" s="2117">
        <v>770</v>
      </c>
      <c r="N7" s="2118">
        <v>699</v>
      </c>
      <c r="P7" s="125"/>
    </row>
    <row r="8" spans="1:16">
      <c r="A8" s="119" t="s">
        <v>84</v>
      </c>
      <c r="B8" s="1773">
        <v>4963</v>
      </c>
      <c r="C8" s="1872">
        <v>5349</v>
      </c>
      <c r="D8" s="1871">
        <v>5375</v>
      </c>
      <c r="E8" s="1872">
        <v>5365</v>
      </c>
      <c r="F8" s="1871">
        <v>5389</v>
      </c>
      <c r="G8" s="1872">
        <v>5298</v>
      </c>
      <c r="H8" s="1871">
        <v>5161</v>
      </c>
      <c r="I8" s="1965">
        <v>5026</v>
      </c>
      <c r="J8" s="1967">
        <v>4917</v>
      </c>
      <c r="K8" s="1965">
        <v>4832</v>
      </c>
      <c r="L8" s="1967">
        <v>4782</v>
      </c>
      <c r="M8" s="2117">
        <v>4578</v>
      </c>
      <c r="N8" s="2118">
        <v>4385</v>
      </c>
      <c r="P8" s="125"/>
    </row>
    <row r="9" spans="1:16">
      <c r="A9" s="119" t="s">
        <v>359</v>
      </c>
      <c r="B9" s="1773">
        <v>26</v>
      </c>
      <c r="C9" s="1872">
        <v>28</v>
      </c>
      <c r="D9" s="1871">
        <v>144</v>
      </c>
      <c r="E9" s="1872">
        <v>108</v>
      </c>
      <c r="F9" s="1871">
        <v>89</v>
      </c>
      <c r="G9" s="1872">
        <v>78</v>
      </c>
      <c r="H9" s="1871">
        <v>91</v>
      </c>
      <c r="I9" s="1965">
        <v>90</v>
      </c>
      <c r="J9" s="1967">
        <v>79</v>
      </c>
      <c r="K9" s="1965">
        <v>57</v>
      </c>
      <c r="L9" s="1967">
        <v>50</v>
      </c>
      <c r="M9" s="2117">
        <v>34</v>
      </c>
      <c r="N9" s="2118">
        <v>37</v>
      </c>
      <c r="P9" s="125"/>
    </row>
    <row r="10" spans="1:16">
      <c r="A10" s="119" t="s">
        <v>87</v>
      </c>
      <c r="B10" s="1773">
        <v>3369</v>
      </c>
      <c r="C10" s="1872">
        <v>3450</v>
      </c>
      <c r="D10" s="1871">
        <v>3156</v>
      </c>
      <c r="E10" s="1872">
        <v>2872</v>
      </c>
      <c r="F10" s="1871">
        <v>2618</v>
      </c>
      <c r="G10" s="1872">
        <v>2362</v>
      </c>
      <c r="H10" s="1871">
        <v>2193</v>
      </c>
      <c r="I10" s="1965">
        <v>2130</v>
      </c>
      <c r="J10" s="1967">
        <v>1959</v>
      </c>
      <c r="K10" s="1965">
        <v>1727</v>
      </c>
      <c r="L10" s="1967">
        <v>1611</v>
      </c>
      <c r="M10" s="2117">
        <v>1522</v>
      </c>
      <c r="N10" s="2118">
        <v>1307</v>
      </c>
      <c r="P10" s="125"/>
    </row>
    <row r="11" spans="1:16">
      <c r="A11" s="119" t="s">
        <v>88</v>
      </c>
      <c r="B11" s="1773">
        <v>602</v>
      </c>
      <c r="C11" s="1872">
        <v>680</v>
      </c>
      <c r="D11" s="1871">
        <v>633</v>
      </c>
      <c r="E11" s="1872">
        <v>647</v>
      </c>
      <c r="F11" s="1871">
        <v>697</v>
      </c>
      <c r="G11" s="1872">
        <v>655</v>
      </c>
      <c r="H11" s="1871">
        <v>594</v>
      </c>
      <c r="I11" s="1965">
        <v>615</v>
      </c>
      <c r="J11" s="1967">
        <v>538</v>
      </c>
      <c r="K11" s="1965">
        <v>501</v>
      </c>
      <c r="L11" s="1967">
        <v>465</v>
      </c>
      <c r="M11" s="2117">
        <v>431</v>
      </c>
      <c r="N11" s="2118">
        <v>336</v>
      </c>
      <c r="P11" s="125"/>
    </row>
    <row r="12" spans="1:16">
      <c r="A12" s="119" t="s">
        <v>360</v>
      </c>
      <c r="B12" s="1773">
        <v>51</v>
      </c>
      <c r="C12" s="1872">
        <v>59</v>
      </c>
      <c r="D12" s="1871">
        <v>55</v>
      </c>
      <c r="E12" s="1872">
        <v>56</v>
      </c>
      <c r="F12" s="1871">
        <v>57</v>
      </c>
      <c r="G12" s="1872">
        <v>50</v>
      </c>
      <c r="H12" s="1871">
        <v>38</v>
      </c>
      <c r="I12" s="1965">
        <v>45</v>
      </c>
      <c r="J12" s="1967">
        <v>37</v>
      </c>
      <c r="K12" s="1965">
        <v>41</v>
      </c>
      <c r="L12" s="1967">
        <v>27</v>
      </c>
      <c r="M12" s="2117">
        <v>39</v>
      </c>
      <c r="N12" s="2118">
        <v>25</v>
      </c>
      <c r="P12" s="125"/>
    </row>
    <row r="13" spans="1:16">
      <c r="A13" s="119" t="s">
        <v>380</v>
      </c>
      <c r="B13" s="1773">
        <v>1667</v>
      </c>
      <c r="C13" s="1872">
        <v>1956</v>
      </c>
      <c r="D13" s="1871">
        <v>1911</v>
      </c>
      <c r="E13" s="1872">
        <v>1871</v>
      </c>
      <c r="F13" s="1871">
        <v>1860</v>
      </c>
      <c r="G13" s="1872">
        <v>1994</v>
      </c>
      <c r="H13" s="1871">
        <v>1976</v>
      </c>
      <c r="I13" s="1965">
        <v>2163</v>
      </c>
      <c r="J13" s="1967">
        <v>2116</v>
      </c>
      <c r="K13" s="1965">
        <v>2085</v>
      </c>
      <c r="L13" s="1967">
        <v>2039</v>
      </c>
      <c r="M13" s="2117">
        <v>1922</v>
      </c>
      <c r="N13" s="2118">
        <v>1927</v>
      </c>
      <c r="P13" s="125"/>
    </row>
    <row r="14" spans="1:16">
      <c r="A14" s="119" t="s">
        <v>361</v>
      </c>
      <c r="B14" s="1773">
        <v>169</v>
      </c>
      <c r="C14" s="1872">
        <v>144</v>
      </c>
      <c r="D14" s="1871">
        <v>183</v>
      </c>
      <c r="E14" s="1872">
        <v>166</v>
      </c>
      <c r="F14" s="1871">
        <v>155</v>
      </c>
      <c r="G14" s="1872">
        <v>125</v>
      </c>
      <c r="H14" s="1871">
        <v>103</v>
      </c>
      <c r="I14" s="1965">
        <v>109</v>
      </c>
      <c r="J14" s="1967">
        <v>108</v>
      </c>
      <c r="K14" s="1965">
        <v>101</v>
      </c>
      <c r="L14" s="1967">
        <v>110</v>
      </c>
      <c r="M14" s="2117">
        <v>92</v>
      </c>
      <c r="N14" s="2118">
        <v>81</v>
      </c>
      <c r="P14" s="125"/>
    </row>
    <row r="15" spans="1:16">
      <c r="A15" s="119" t="s">
        <v>362</v>
      </c>
      <c r="B15" s="1773">
        <v>46</v>
      </c>
      <c r="C15" s="1872">
        <v>47</v>
      </c>
      <c r="D15" s="1871">
        <v>56</v>
      </c>
      <c r="E15" s="1872">
        <v>56</v>
      </c>
      <c r="F15" s="1871">
        <v>46</v>
      </c>
      <c r="G15" s="1872">
        <v>53</v>
      </c>
      <c r="H15" s="1871">
        <v>51</v>
      </c>
      <c r="I15" s="1965">
        <v>49</v>
      </c>
      <c r="J15" s="1967">
        <v>46</v>
      </c>
      <c r="K15" s="1965">
        <v>47</v>
      </c>
      <c r="L15" s="1967">
        <v>44</v>
      </c>
      <c r="M15" s="2117">
        <v>51</v>
      </c>
      <c r="N15" s="2118">
        <v>39</v>
      </c>
      <c r="P15" s="125"/>
    </row>
    <row r="16" spans="1:16">
      <c r="A16" s="119" t="s">
        <v>363</v>
      </c>
      <c r="B16" s="1773">
        <v>247</v>
      </c>
      <c r="C16" s="1872">
        <v>275</v>
      </c>
      <c r="D16" s="1871">
        <v>281</v>
      </c>
      <c r="E16" s="1872">
        <v>258</v>
      </c>
      <c r="F16" s="1871">
        <v>265</v>
      </c>
      <c r="G16" s="1872">
        <v>266</v>
      </c>
      <c r="H16" s="1871">
        <v>268</v>
      </c>
      <c r="I16" s="1965">
        <v>305</v>
      </c>
      <c r="J16" s="1967">
        <v>258</v>
      </c>
      <c r="K16" s="1965">
        <v>243</v>
      </c>
      <c r="L16" s="1967">
        <v>228</v>
      </c>
      <c r="M16" s="2117">
        <v>220</v>
      </c>
      <c r="N16" s="2118">
        <v>227</v>
      </c>
      <c r="P16" s="125"/>
    </row>
    <row r="17" spans="1:16">
      <c r="A17" s="79" t="s">
        <v>381</v>
      </c>
      <c r="B17" s="1773">
        <v>6866</v>
      </c>
      <c r="C17" s="1872">
        <v>8207</v>
      </c>
      <c r="D17" s="1871">
        <v>10266</v>
      </c>
      <c r="E17" s="1872">
        <v>10533</v>
      </c>
      <c r="F17" s="1871">
        <v>10440</v>
      </c>
      <c r="G17" s="1872">
        <v>9841</v>
      </c>
      <c r="H17" s="1871">
        <v>9235</v>
      </c>
      <c r="I17" s="1965">
        <v>9025</v>
      </c>
      <c r="J17" s="1967">
        <v>8534</v>
      </c>
      <c r="K17" s="1965">
        <v>8277</v>
      </c>
      <c r="L17" s="1967">
        <v>8213</v>
      </c>
      <c r="M17" s="2117">
        <v>7858</v>
      </c>
      <c r="N17" s="2118">
        <v>7895</v>
      </c>
      <c r="P17" s="125"/>
    </row>
    <row r="18" spans="1:16">
      <c r="A18" s="119" t="s">
        <v>382</v>
      </c>
      <c r="B18" s="1773">
        <v>81</v>
      </c>
      <c r="C18" s="1872">
        <v>78</v>
      </c>
      <c r="D18" s="1871">
        <v>80</v>
      </c>
      <c r="E18" s="1872">
        <v>59</v>
      </c>
      <c r="F18" s="1871">
        <v>67</v>
      </c>
      <c r="G18" s="1872">
        <v>62</v>
      </c>
      <c r="H18" s="1871">
        <v>67</v>
      </c>
      <c r="I18" s="1965">
        <v>58</v>
      </c>
      <c r="J18" s="1967">
        <v>54</v>
      </c>
      <c r="K18" s="1965">
        <v>54</v>
      </c>
      <c r="L18" s="1967">
        <v>45</v>
      </c>
      <c r="M18" s="2117">
        <v>40</v>
      </c>
      <c r="N18" s="2118">
        <v>36</v>
      </c>
      <c r="P18" s="125"/>
    </row>
    <row r="19" spans="1:16">
      <c r="A19" s="119" t="s">
        <v>386</v>
      </c>
      <c r="B19" s="1773">
        <v>5960</v>
      </c>
      <c r="C19" s="1872">
        <v>7175</v>
      </c>
      <c r="D19" s="1871">
        <v>9374</v>
      </c>
      <c r="E19" s="1872">
        <v>9709</v>
      </c>
      <c r="F19" s="1871">
        <v>9614</v>
      </c>
      <c r="G19" s="1872">
        <v>9080</v>
      </c>
      <c r="H19" s="1871">
        <v>8564</v>
      </c>
      <c r="I19" s="1965">
        <v>8379</v>
      </c>
      <c r="J19" s="1967">
        <v>7930</v>
      </c>
      <c r="K19" s="1965">
        <v>7644</v>
      </c>
      <c r="L19" s="1967">
        <v>7621</v>
      </c>
      <c r="M19" s="2117">
        <v>7307</v>
      </c>
      <c r="N19" s="2118">
        <v>7419</v>
      </c>
      <c r="P19" s="125"/>
    </row>
    <row r="20" spans="1:16">
      <c r="A20" s="119" t="s">
        <v>366</v>
      </c>
      <c r="B20" s="1773">
        <v>170</v>
      </c>
      <c r="C20" s="1872">
        <v>191</v>
      </c>
      <c r="D20" s="1871">
        <v>203</v>
      </c>
      <c r="E20" s="1872">
        <v>195</v>
      </c>
      <c r="F20" s="1871">
        <v>181</v>
      </c>
      <c r="G20" s="1872">
        <v>184</v>
      </c>
      <c r="H20" s="1871">
        <v>171</v>
      </c>
      <c r="I20" s="1965">
        <v>161</v>
      </c>
      <c r="J20" s="1967">
        <v>137</v>
      </c>
      <c r="K20" s="1965">
        <v>180</v>
      </c>
      <c r="L20" s="1967">
        <v>195</v>
      </c>
      <c r="M20" s="2117">
        <v>190</v>
      </c>
      <c r="N20" s="2118">
        <v>160</v>
      </c>
      <c r="P20" s="125"/>
    </row>
    <row r="21" spans="1:16">
      <c r="A21" s="119" t="s">
        <v>367</v>
      </c>
      <c r="B21" s="1773">
        <v>221</v>
      </c>
      <c r="C21" s="1872">
        <v>285</v>
      </c>
      <c r="D21" s="1871">
        <v>52</v>
      </c>
      <c r="E21" s="1872">
        <v>56</v>
      </c>
      <c r="F21" s="1871">
        <v>62</v>
      </c>
      <c r="G21" s="1872">
        <v>75</v>
      </c>
      <c r="H21" s="1871">
        <v>56</v>
      </c>
      <c r="I21" s="1965">
        <v>67</v>
      </c>
      <c r="J21" s="1967">
        <v>77</v>
      </c>
      <c r="K21" s="1965">
        <v>91</v>
      </c>
      <c r="L21" s="1967">
        <v>83</v>
      </c>
      <c r="M21" s="2117">
        <v>97</v>
      </c>
      <c r="N21" s="2118">
        <v>88</v>
      </c>
      <c r="P21" s="125"/>
    </row>
    <row r="22" spans="1:16">
      <c r="A22" s="119" t="s">
        <v>368</v>
      </c>
      <c r="B22" s="1773">
        <v>131</v>
      </c>
      <c r="C22" s="1872">
        <v>149</v>
      </c>
      <c r="D22" s="1871">
        <v>213</v>
      </c>
      <c r="E22" s="1872">
        <v>175</v>
      </c>
      <c r="F22" s="1871">
        <v>145</v>
      </c>
      <c r="G22" s="1872">
        <v>125</v>
      </c>
      <c r="H22" s="1871">
        <v>109</v>
      </c>
      <c r="I22" s="1965">
        <v>85</v>
      </c>
      <c r="J22" s="1967">
        <v>64</v>
      </c>
      <c r="K22" s="1965">
        <v>65</v>
      </c>
      <c r="L22" s="1967">
        <v>51</v>
      </c>
      <c r="M22" s="2117">
        <v>46</v>
      </c>
      <c r="N22" s="2118">
        <v>40</v>
      </c>
      <c r="P22" s="125"/>
    </row>
    <row r="23" spans="1:16">
      <c r="A23" s="119" t="s">
        <v>90</v>
      </c>
      <c r="B23" s="1773">
        <v>234</v>
      </c>
      <c r="C23" s="1872">
        <v>242</v>
      </c>
      <c r="D23" s="1871">
        <v>265</v>
      </c>
      <c r="E23" s="1872">
        <v>260</v>
      </c>
      <c r="F23" s="1871">
        <v>294</v>
      </c>
      <c r="G23" s="1872">
        <v>252</v>
      </c>
      <c r="H23" s="1871">
        <v>220</v>
      </c>
      <c r="I23" s="1965">
        <v>208</v>
      </c>
      <c r="J23" s="1967">
        <v>205</v>
      </c>
      <c r="K23" s="1965">
        <v>183</v>
      </c>
      <c r="L23" s="1967">
        <v>161</v>
      </c>
      <c r="M23" s="2117">
        <v>137</v>
      </c>
      <c r="N23" s="2118">
        <v>122</v>
      </c>
      <c r="P23" s="125"/>
    </row>
    <row r="24" spans="1:16">
      <c r="A24" s="119" t="s">
        <v>369</v>
      </c>
      <c r="B24" s="1773">
        <v>69</v>
      </c>
      <c r="C24" s="1872">
        <v>87</v>
      </c>
      <c r="D24" s="1871">
        <v>79</v>
      </c>
      <c r="E24" s="1872">
        <v>79</v>
      </c>
      <c r="F24" s="1871">
        <v>77</v>
      </c>
      <c r="G24" s="1872">
        <v>63</v>
      </c>
      <c r="H24" s="1871">
        <v>48</v>
      </c>
      <c r="I24" s="1965">
        <v>67</v>
      </c>
      <c r="J24" s="1967">
        <v>67</v>
      </c>
      <c r="K24" s="1965">
        <v>60</v>
      </c>
      <c r="L24" s="1967">
        <v>57</v>
      </c>
      <c r="M24" s="2117">
        <v>41</v>
      </c>
      <c r="N24" s="2118">
        <v>30</v>
      </c>
      <c r="P24" s="125"/>
    </row>
    <row r="25" spans="1:16">
      <c r="A25" s="73" t="s">
        <v>86</v>
      </c>
      <c r="B25" s="1773">
        <v>646</v>
      </c>
      <c r="C25" s="1872">
        <v>784</v>
      </c>
      <c r="D25" s="1871">
        <v>692</v>
      </c>
      <c r="E25" s="1872">
        <v>633</v>
      </c>
      <c r="F25" s="1871">
        <v>572</v>
      </c>
      <c r="G25" s="1872">
        <v>535</v>
      </c>
      <c r="H25" s="1871">
        <v>553</v>
      </c>
      <c r="I25" s="1965">
        <v>543</v>
      </c>
      <c r="J25" s="1967">
        <v>507</v>
      </c>
      <c r="K25" s="1965">
        <v>469</v>
      </c>
      <c r="L25" s="1967">
        <v>463</v>
      </c>
      <c r="M25" s="2117">
        <v>555</v>
      </c>
      <c r="N25" s="2118">
        <v>466</v>
      </c>
      <c r="P25" s="125"/>
    </row>
    <row r="26" spans="1:16">
      <c r="A26" s="73" t="s">
        <v>82</v>
      </c>
      <c r="B26" s="1773">
        <v>4293</v>
      </c>
      <c r="C26" s="1872">
        <v>5008</v>
      </c>
      <c r="D26" s="1871">
        <v>5407</v>
      </c>
      <c r="E26" s="1872">
        <v>5312</v>
      </c>
      <c r="F26" s="1871">
        <v>5171</v>
      </c>
      <c r="G26" s="1872">
        <v>4936</v>
      </c>
      <c r="H26" s="1871">
        <v>4495</v>
      </c>
      <c r="I26" s="1965">
        <v>4283</v>
      </c>
      <c r="J26" s="1967">
        <v>3865</v>
      </c>
      <c r="K26" s="1965">
        <v>3610</v>
      </c>
      <c r="L26" s="1967">
        <v>3510</v>
      </c>
      <c r="M26" s="2117">
        <v>3292</v>
      </c>
      <c r="N26" s="2118">
        <v>3347</v>
      </c>
      <c r="P26" s="125"/>
    </row>
    <row r="27" spans="1:16">
      <c r="A27" s="73" t="s">
        <v>384</v>
      </c>
      <c r="B27" s="1773">
        <v>308</v>
      </c>
      <c r="C27" s="1872">
        <v>388</v>
      </c>
      <c r="D27" s="1871">
        <v>508</v>
      </c>
      <c r="E27" s="1872">
        <v>499</v>
      </c>
      <c r="F27" s="1871">
        <v>444</v>
      </c>
      <c r="G27" s="1872">
        <v>491</v>
      </c>
      <c r="H27" s="1871">
        <v>499</v>
      </c>
      <c r="I27" s="1965">
        <v>483</v>
      </c>
      <c r="J27" s="1967">
        <v>433</v>
      </c>
      <c r="K27" s="1965">
        <v>428</v>
      </c>
      <c r="L27" s="1967">
        <v>353</v>
      </c>
      <c r="M27" s="2117">
        <v>374</v>
      </c>
      <c r="N27" s="2118">
        <v>357</v>
      </c>
      <c r="P27" s="125"/>
    </row>
    <row r="28" spans="1:16">
      <c r="A28" s="73" t="s">
        <v>385</v>
      </c>
      <c r="B28" s="1773">
        <v>131</v>
      </c>
      <c r="C28" s="1872">
        <v>147</v>
      </c>
      <c r="D28" s="1871">
        <v>142</v>
      </c>
      <c r="E28" s="1872">
        <v>143</v>
      </c>
      <c r="F28" s="1871">
        <v>143</v>
      </c>
      <c r="G28" s="1872">
        <v>132</v>
      </c>
      <c r="H28" s="1871">
        <v>121</v>
      </c>
      <c r="I28" s="1965">
        <v>103</v>
      </c>
      <c r="J28" s="1967">
        <v>106</v>
      </c>
      <c r="K28" s="1965">
        <v>96</v>
      </c>
      <c r="L28" s="1967">
        <v>77</v>
      </c>
      <c r="M28" s="2117">
        <v>87</v>
      </c>
      <c r="N28" s="2118">
        <v>76</v>
      </c>
      <c r="P28" s="125"/>
    </row>
    <row r="29" spans="1:16">
      <c r="A29" s="73" t="s">
        <v>372</v>
      </c>
      <c r="B29" s="1773">
        <v>3463</v>
      </c>
      <c r="C29" s="1872">
        <v>3875</v>
      </c>
      <c r="D29" s="1871">
        <v>4003</v>
      </c>
      <c r="E29" s="1872">
        <v>4132</v>
      </c>
      <c r="F29" s="1871">
        <v>4228</v>
      </c>
      <c r="G29" s="1872">
        <v>4371</v>
      </c>
      <c r="H29" s="1871">
        <v>4297</v>
      </c>
      <c r="I29" s="1965">
        <v>4235</v>
      </c>
      <c r="J29" s="1967">
        <v>4129</v>
      </c>
      <c r="K29" s="1965">
        <v>3910</v>
      </c>
      <c r="L29" s="1967">
        <v>3867</v>
      </c>
      <c r="M29" s="2117">
        <v>3641</v>
      </c>
      <c r="N29" s="2118">
        <v>3746</v>
      </c>
      <c r="P29" s="125"/>
    </row>
    <row r="30" spans="1:16" ht="14.5" thickBot="1">
      <c r="A30" s="73" t="s">
        <v>310</v>
      </c>
      <c r="B30" s="1933">
        <v>440</v>
      </c>
      <c r="C30" s="1972">
        <v>530</v>
      </c>
      <c r="D30" s="1970">
        <v>178</v>
      </c>
      <c r="E30" s="1972">
        <v>269</v>
      </c>
      <c r="F30" s="1970">
        <v>358</v>
      </c>
      <c r="G30" s="1972">
        <v>292</v>
      </c>
      <c r="H30" s="1970">
        <v>241</v>
      </c>
      <c r="I30" s="1975">
        <v>174</v>
      </c>
      <c r="J30" s="1978">
        <v>157</v>
      </c>
      <c r="K30" s="1975">
        <v>115</v>
      </c>
      <c r="L30" s="1978">
        <v>126</v>
      </c>
      <c r="M30" s="2119">
        <v>600</v>
      </c>
      <c r="N30" s="2120">
        <v>286</v>
      </c>
      <c r="P30" s="125"/>
    </row>
    <row r="31" spans="1:16">
      <c r="A31" s="68" t="s">
        <v>45</v>
      </c>
      <c r="B31" s="1868">
        <v>28444</v>
      </c>
      <c r="C31" s="1870">
        <v>32203</v>
      </c>
      <c r="D31" s="1868">
        <v>34203</v>
      </c>
      <c r="E31" s="1870">
        <v>34100</v>
      </c>
      <c r="F31" s="1868">
        <v>33715</v>
      </c>
      <c r="G31" s="1870">
        <v>32531</v>
      </c>
      <c r="H31" s="1868">
        <v>30960</v>
      </c>
      <c r="I31" s="2053">
        <v>30370</v>
      </c>
      <c r="J31" s="2121">
        <v>28757</v>
      </c>
      <c r="K31" s="2003">
        <v>27441</v>
      </c>
      <c r="L31" s="2000">
        <v>26819</v>
      </c>
      <c r="M31" s="2122">
        <v>26066</v>
      </c>
      <c r="N31" s="2123">
        <v>25236</v>
      </c>
      <c r="P31" s="125"/>
    </row>
    <row r="33" spans="1:12">
      <c r="A33" s="3851" t="s">
        <v>715</v>
      </c>
      <c r="B33" s="3851"/>
      <c r="C33" s="3851"/>
      <c r="D33" s="3851"/>
      <c r="E33" s="3851"/>
      <c r="F33" s="3851"/>
      <c r="G33" s="3851"/>
      <c r="H33" s="3851"/>
      <c r="I33" s="3851"/>
      <c r="J33" s="3851"/>
      <c r="K33" s="3851"/>
      <c r="L33" s="3851"/>
    </row>
  </sheetData>
  <mergeCells count="4">
    <mergeCell ref="A3:A4"/>
    <mergeCell ref="A33:L33"/>
    <mergeCell ref="A1:N1"/>
    <mergeCell ref="B3:N3"/>
  </mergeCells>
  <pageMargins left="0" right="0" top="0.75" bottom="0.75" header="0.3" footer="0.3"/>
  <pageSetup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C251"/>
  <sheetViews>
    <sheetView workbookViewId="0">
      <selection activeCell="A3" sqref="A3:A5"/>
    </sheetView>
  </sheetViews>
  <sheetFormatPr defaultColWidth="9" defaultRowHeight="14"/>
  <cols>
    <col min="1" max="1" width="24.75" style="8" customWidth="1"/>
    <col min="2" max="10" width="9" style="8"/>
    <col min="11" max="11" width="10" style="8" customWidth="1"/>
    <col min="12" max="28" width="9" style="8"/>
    <col min="29" max="29" width="9" style="125"/>
    <col min="30" max="16384" width="9" style="8"/>
  </cols>
  <sheetData>
    <row r="1" spans="1:29" ht="25">
      <c r="A1" s="4230" t="s">
        <v>4516</v>
      </c>
      <c r="B1" s="4230"/>
      <c r="C1" s="4230"/>
      <c r="D1" s="4230"/>
      <c r="E1" s="4230"/>
      <c r="F1" s="4230"/>
      <c r="G1" s="4230"/>
      <c r="H1" s="4230"/>
      <c r="I1" s="4230"/>
      <c r="J1" s="4230"/>
      <c r="K1" s="4230"/>
      <c r="L1" s="4230"/>
      <c r="M1" s="4230"/>
      <c r="N1" s="4230"/>
      <c r="O1" s="4230"/>
      <c r="P1" s="4230"/>
      <c r="Q1" s="4230"/>
      <c r="R1" s="4230"/>
      <c r="S1" s="4230"/>
      <c r="T1" s="4230"/>
      <c r="U1" s="4230"/>
      <c r="V1" s="4230"/>
      <c r="W1" s="4230"/>
      <c r="X1" s="4230"/>
      <c r="Y1" s="4230"/>
      <c r="Z1" s="4230"/>
      <c r="AA1" s="4230"/>
      <c r="AB1" s="1472"/>
    </row>
    <row r="3" spans="1:29" ht="17.5">
      <c r="A3" s="4407"/>
      <c r="B3" s="3865" t="s">
        <v>399</v>
      </c>
      <c r="C3" s="3866"/>
      <c r="D3" s="3865" t="s">
        <v>400</v>
      </c>
      <c r="E3" s="3866"/>
      <c r="F3" s="3865" t="s">
        <v>401</v>
      </c>
      <c r="G3" s="3975"/>
      <c r="H3" s="3975"/>
      <c r="I3" s="3975"/>
      <c r="J3" s="3975"/>
      <c r="K3" s="3866"/>
      <c r="L3" s="3865" t="s">
        <v>1625</v>
      </c>
      <c r="M3" s="3975"/>
      <c r="N3" s="3975"/>
      <c r="O3" s="3975"/>
      <c r="P3" s="3975"/>
      <c r="Q3" s="3975"/>
      <c r="R3" s="3975"/>
      <c r="S3" s="3975"/>
      <c r="T3" s="3975"/>
      <c r="U3" s="3975"/>
      <c r="V3" s="3975"/>
      <c r="W3" s="3975"/>
      <c r="X3" s="3975"/>
      <c r="Y3" s="3975"/>
      <c r="Z3" s="3975"/>
      <c r="AA3" s="3976"/>
      <c r="AC3" s="495"/>
    </row>
    <row r="4" spans="1:29" ht="32.5">
      <c r="A4" s="4408"/>
      <c r="B4" s="4159"/>
      <c r="C4" s="4092"/>
      <c r="D4" s="4159"/>
      <c r="E4" s="4092"/>
      <c r="F4" s="4159" t="s">
        <v>1004</v>
      </c>
      <c r="G4" s="4260"/>
      <c r="H4" s="4260" t="s">
        <v>1005</v>
      </c>
      <c r="I4" s="4260"/>
      <c r="J4" s="4260" t="s">
        <v>1006</v>
      </c>
      <c r="K4" s="4092"/>
      <c r="L4" s="4159" t="s">
        <v>414</v>
      </c>
      <c r="M4" s="4260"/>
      <c r="N4" s="4260" t="s">
        <v>1735</v>
      </c>
      <c r="O4" s="4260"/>
      <c r="P4" s="4260" t="s">
        <v>565</v>
      </c>
      <c r="Q4" s="4260"/>
      <c r="R4" s="4260" t="s">
        <v>1728</v>
      </c>
      <c r="S4" s="4260"/>
      <c r="T4" s="4260" t="s">
        <v>1729</v>
      </c>
      <c r="U4" s="4260"/>
      <c r="V4" s="4260" t="s">
        <v>568</v>
      </c>
      <c r="W4" s="4260"/>
      <c r="X4" s="4260" t="s">
        <v>1730</v>
      </c>
      <c r="Y4" s="4260"/>
      <c r="Z4" s="4260" t="s">
        <v>570</v>
      </c>
      <c r="AA4" s="4160"/>
      <c r="AC4" s="896"/>
    </row>
    <row r="5" spans="1:29" ht="18" thickBot="1">
      <c r="A5" s="4409"/>
      <c r="B5" s="127" t="s">
        <v>98</v>
      </c>
      <c r="C5" s="128" t="s">
        <v>14</v>
      </c>
      <c r="D5" s="127" t="s">
        <v>98</v>
      </c>
      <c r="E5" s="128" t="s">
        <v>14</v>
      </c>
      <c r="F5" s="127" t="s">
        <v>98</v>
      </c>
      <c r="G5" s="193" t="s">
        <v>14</v>
      </c>
      <c r="H5" s="193" t="s">
        <v>98</v>
      </c>
      <c r="I5" s="193" t="s">
        <v>14</v>
      </c>
      <c r="J5" s="193" t="s">
        <v>98</v>
      </c>
      <c r="K5" s="128" t="s">
        <v>14</v>
      </c>
      <c r="L5" s="127" t="s">
        <v>416</v>
      </c>
      <c r="M5" s="193" t="s">
        <v>14</v>
      </c>
      <c r="N5" s="193" t="s">
        <v>98</v>
      </c>
      <c r="O5" s="193" t="s">
        <v>14</v>
      </c>
      <c r="P5" s="193" t="s">
        <v>98</v>
      </c>
      <c r="Q5" s="193" t="s">
        <v>14</v>
      </c>
      <c r="R5" s="193" t="s">
        <v>98</v>
      </c>
      <c r="S5" s="193" t="s">
        <v>14</v>
      </c>
      <c r="T5" s="2143" t="s">
        <v>98</v>
      </c>
      <c r="U5" s="193" t="s">
        <v>14</v>
      </c>
      <c r="V5" s="193" t="s">
        <v>98</v>
      </c>
      <c r="W5" s="193" t="s">
        <v>14</v>
      </c>
      <c r="X5" s="193" t="s">
        <v>98</v>
      </c>
      <c r="Y5" s="193" t="s">
        <v>14</v>
      </c>
      <c r="Z5" s="193" t="s">
        <v>98</v>
      </c>
      <c r="AA5" s="129" t="s">
        <v>14</v>
      </c>
      <c r="AC5" s="495"/>
    </row>
    <row r="6" spans="1:29" ht="14.5" thickBot="1">
      <c r="A6" s="1210" t="s">
        <v>45</v>
      </c>
      <c r="B6" s="2124">
        <v>7484</v>
      </c>
      <c r="C6" s="2144">
        <v>100</v>
      </c>
      <c r="D6" s="2130">
        <v>2878</v>
      </c>
      <c r="E6" s="2144">
        <v>100</v>
      </c>
      <c r="F6" s="2130">
        <v>2184</v>
      </c>
      <c r="G6" s="2152">
        <v>100</v>
      </c>
      <c r="H6" s="2124">
        <v>462</v>
      </c>
      <c r="I6" s="2152">
        <v>100</v>
      </c>
      <c r="J6" s="2124">
        <v>232</v>
      </c>
      <c r="K6" s="2144">
        <v>100</v>
      </c>
      <c r="L6" s="2130">
        <v>4606</v>
      </c>
      <c r="M6" s="2152">
        <v>100</v>
      </c>
      <c r="N6" s="2124">
        <v>525</v>
      </c>
      <c r="O6" s="2152">
        <v>100</v>
      </c>
      <c r="P6" s="2124">
        <v>668</v>
      </c>
      <c r="Q6" s="2152">
        <v>100</v>
      </c>
      <c r="R6" s="2124">
        <v>1033</v>
      </c>
      <c r="S6" s="2152">
        <v>100</v>
      </c>
      <c r="T6" s="2124">
        <v>317</v>
      </c>
      <c r="U6" s="2152">
        <v>100</v>
      </c>
      <c r="V6" s="2124">
        <v>1100</v>
      </c>
      <c r="W6" s="2152">
        <v>100</v>
      </c>
      <c r="X6" s="2124">
        <v>513</v>
      </c>
      <c r="Y6" s="2152">
        <v>100</v>
      </c>
      <c r="Z6" s="2124">
        <v>450</v>
      </c>
      <c r="AA6" s="2144">
        <v>100</v>
      </c>
    </row>
    <row r="7" spans="1:29">
      <c r="A7" s="262"/>
      <c r="B7" s="1950"/>
      <c r="C7" s="2145"/>
      <c r="D7" s="1950"/>
      <c r="E7" s="2145"/>
      <c r="F7" s="1950"/>
      <c r="G7" s="2153"/>
      <c r="H7" s="1870"/>
      <c r="I7" s="2153"/>
      <c r="J7" s="1870"/>
      <c r="K7" s="2145"/>
      <c r="L7" s="1950"/>
      <c r="M7" s="2153"/>
      <c r="N7" s="1870"/>
      <c r="O7" s="2153"/>
      <c r="P7" s="1870"/>
      <c r="Q7" s="2153"/>
      <c r="R7" s="1870"/>
      <c r="S7" s="2153"/>
      <c r="T7" s="1870"/>
      <c r="U7" s="2153"/>
      <c r="V7" s="1870"/>
      <c r="W7" s="2153"/>
      <c r="X7" s="1870"/>
      <c r="Y7" s="2153"/>
      <c r="Z7" s="1870"/>
      <c r="AA7" s="2145"/>
    </row>
    <row r="8" spans="1:29" ht="14.5" thickBot="1">
      <c r="A8" s="960" t="s">
        <v>929</v>
      </c>
      <c r="B8" s="2125">
        <v>5535</v>
      </c>
      <c r="C8" s="2146">
        <v>73.957776590058785</v>
      </c>
      <c r="D8" s="2132">
        <v>1843</v>
      </c>
      <c r="E8" s="2146">
        <v>64.037526059763721</v>
      </c>
      <c r="F8" s="2132">
        <v>1312</v>
      </c>
      <c r="G8" s="2154">
        <v>60.073260073260073</v>
      </c>
      <c r="H8" s="2137">
        <v>308</v>
      </c>
      <c r="I8" s="2154">
        <v>66.666666666666657</v>
      </c>
      <c r="J8" s="2137">
        <v>223</v>
      </c>
      <c r="K8" s="2146">
        <v>96.120689655172413</v>
      </c>
      <c r="L8" s="2132">
        <v>3692</v>
      </c>
      <c r="M8" s="2154">
        <v>80.15631784628745</v>
      </c>
      <c r="N8" s="2137">
        <v>425</v>
      </c>
      <c r="O8" s="2154">
        <v>80.952380952380949</v>
      </c>
      <c r="P8" s="2137">
        <v>527</v>
      </c>
      <c r="Q8" s="2154">
        <v>78.892215568862284</v>
      </c>
      <c r="R8" s="2137">
        <v>767</v>
      </c>
      <c r="S8" s="2154">
        <v>74.249757986447236</v>
      </c>
      <c r="T8" s="2137">
        <v>268</v>
      </c>
      <c r="U8" s="2154">
        <v>84.542586750788644</v>
      </c>
      <c r="V8" s="2137">
        <v>906</v>
      </c>
      <c r="W8" s="2154">
        <v>82.36363636363636</v>
      </c>
      <c r="X8" s="2137">
        <v>443</v>
      </c>
      <c r="Y8" s="2154">
        <v>86.354775828460035</v>
      </c>
      <c r="Z8" s="2137">
        <v>356</v>
      </c>
      <c r="AA8" s="2146">
        <v>79.111111111111114</v>
      </c>
    </row>
    <row r="9" spans="1:29" ht="14.5" thickBot="1">
      <c r="A9" s="1226" t="s">
        <v>403</v>
      </c>
      <c r="B9" s="2126">
        <v>4627</v>
      </c>
      <c r="C9" s="2147">
        <v>61.825227151256016</v>
      </c>
      <c r="D9" s="2133">
        <v>1334</v>
      </c>
      <c r="E9" s="2147">
        <v>46.351633078526753</v>
      </c>
      <c r="F9" s="2133">
        <v>912</v>
      </c>
      <c r="G9" s="2155">
        <v>41.758241758241759</v>
      </c>
      <c r="H9" s="2138">
        <v>235</v>
      </c>
      <c r="I9" s="2155">
        <v>50.865800865800871</v>
      </c>
      <c r="J9" s="2138">
        <v>187</v>
      </c>
      <c r="K9" s="2147">
        <v>80.603448275862064</v>
      </c>
      <c r="L9" s="2133">
        <v>3293</v>
      </c>
      <c r="M9" s="2155">
        <v>71.493703864524534</v>
      </c>
      <c r="N9" s="2138">
        <v>391</v>
      </c>
      <c r="O9" s="2155">
        <v>74.476190476190467</v>
      </c>
      <c r="P9" s="2138">
        <v>467</v>
      </c>
      <c r="Q9" s="2155">
        <v>69.910179640718567</v>
      </c>
      <c r="R9" s="2138">
        <v>660</v>
      </c>
      <c r="S9" s="2155">
        <v>63.891577928363986</v>
      </c>
      <c r="T9" s="2138">
        <v>251</v>
      </c>
      <c r="U9" s="2155">
        <v>79.179810725552045</v>
      </c>
      <c r="V9" s="2138">
        <v>835</v>
      </c>
      <c r="W9" s="2155">
        <v>75.909090909090907</v>
      </c>
      <c r="X9" s="2138">
        <v>402</v>
      </c>
      <c r="Y9" s="2155">
        <v>78.362573099415201</v>
      </c>
      <c r="Z9" s="2138">
        <v>287</v>
      </c>
      <c r="AA9" s="2147">
        <v>63.777777777777779</v>
      </c>
    </row>
    <row r="10" spans="1:29">
      <c r="A10" s="1233" t="s">
        <v>404</v>
      </c>
      <c r="B10" s="2127">
        <v>3217</v>
      </c>
      <c r="C10" s="2148">
        <v>42.985034740780328</v>
      </c>
      <c r="D10" s="2127">
        <v>1040</v>
      </c>
      <c r="E10" s="2148">
        <v>36.136205698401668</v>
      </c>
      <c r="F10" s="2127">
        <v>798</v>
      </c>
      <c r="G10" s="2156">
        <v>36.538461538461533</v>
      </c>
      <c r="H10" s="2139">
        <v>56</v>
      </c>
      <c r="I10" s="2156">
        <v>12.121212121212121</v>
      </c>
      <c r="J10" s="2139">
        <v>186</v>
      </c>
      <c r="K10" s="2148">
        <v>80.172413793103445</v>
      </c>
      <c r="L10" s="2127">
        <v>2177</v>
      </c>
      <c r="M10" s="2156">
        <v>47.264437689969604</v>
      </c>
      <c r="N10" s="2139">
        <v>24</v>
      </c>
      <c r="O10" s="2156">
        <v>4.5714285714285712</v>
      </c>
      <c r="P10" s="2139">
        <v>425</v>
      </c>
      <c r="Q10" s="2156">
        <v>63.622754491017965</v>
      </c>
      <c r="R10" s="2139">
        <v>615</v>
      </c>
      <c r="S10" s="2156">
        <v>59.535333978702809</v>
      </c>
      <c r="T10" s="2139">
        <v>19</v>
      </c>
      <c r="U10" s="2156">
        <v>5.9936908517350158</v>
      </c>
      <c r="V10" s="2139">
        <v>809</v>
      </c>
      <c r="W10" s="2156">
        <v>73.545454545454547</v>
      </c>
      <c r="X10" s="2139">
        <v>21</v>
      </c>
      <c r="Y10" s="2156">
        <v>4.0935672514619883</v>
      </c>
      <c r="Z10" s="2139">
        <v>264</v>
      </c>
      <c r="AA10" s="2148">
        <v>58.666666666666664</v>
      </c>
    </row>
    <row r="11" spans="1:29">
      <c r="A11" s="1239" t="s">
        <v>108</v>
      </c>
      <c r="B11" s="2128">
        <v>1017</v>
      </c>
      <c r="C11" s="2149">
        <v>13.588989845002672</v>
      </c>
      <c r="D11" s="2134">
        <v>351</v>
      </c>
      <c r="E11" s="2149">
        <v>12.195969423210563</v>
      </c>
      <c r="F11" s="2134">
        <v>328</v>
      </c>
      <c r="G11" s="2157">
        <v>15.018315018315018</v>
      </c>
      <c r="H11" s="2140">
        <v>12</v>
      </c>
      <c r="I11" s="2157">
        <v>2.5974025974025974</v>
      </c>
      <c r="J11" s="2140">
        <v>11</v>
      </c>
      <c r="K11" s="2149">
        <v>4.7413793103448274</v>
      </c>
      <c r="L11" s="2128">
        <v>666</v>
      </c>
      <c r="M11" s="2157">
        <v>14.459400781589233</v>
      </c>
      <c r="N11" s="2140">
        <v>9</v>
      </c>
      <c r="O11" s="2157">
        <v>1.7142857142857144</v>
      </c>
      <c r="P11" s="2140">
        <v>165</v>
      </c>
      <c r="Q11" s="2157">
        <v>24.700598802395209</v>
      </c>
      <c r="R11" s="2140">
        <v>414</v>
      </c>
      <c r="S11" s="2157">
        <v>40.07744433688287</v>
      </c>
      <c r="T11" s="2140">
        <v>3</v>
      </c>
      <c r="U11" s="2157">
        <v>0.94637223974763407</v>
      </c>
      <c r="V11" s="2140">
        <v>39</v>
      </c>
      <c r="W11" s="2157">
        <v>3.5454545454545454</v>
      </c>
      <c r="X11" s="2140">
        <v>7</v>
      </c>
      <c r="Y11" s="2157">
        <v>1.364522417153996</v>
      </c>
      <c r="Z11" s="2140">
        <v>29</v>
      </c>
      <c r="AA11" s="2149">
        <v>6.4444444444444446</v>
      </c>
    </row>
    <row r="12" spans="1:29">
      <c r="A12" s="1239" t="s">
        <v>110</v>
      </c>
      <c r="B12" s="2128">
        <v>1864</v>
      </c>
      <c r="C12" s="2149">
        <v>24.906467129877072</v>
      </c>
      <c r="D12" s="2134">
        <v>624</v>
      </c>
      <c r="E12" s="2149">
        <v>21.681723419041003</v>
      </c>
      <c r="F12" s="2134">
        <v>413</v>
      </c>
      <c r="G12" s="2157">
        <v>18.910256410256409</v>
      </c>
      <c r="H12" s="2140">
        <v>36</v>
      </c>
      <c r="I12" s="2157">
        <v>7.7922077922077921</v>
      </c>
      <c r="J12" s="2140">
        <v>175</v>
      </c>
      <c r="K12" s="2149">
        <v>75.431034482758619</v>
      </c>
      <c r="L12" s="2128">
        <v>1240</v>
      </c>
      <c r="M12" s="2157">
        <v>26.921406860616585</v>
      </c>
      <c r="N12" s="2140">
        <v>12</v>
      </c>
      <c r="O12" s="2157">
        <v>2.2857142857142856</v>
      </c>
      <c r="P12" s="2140">
        <v>228</v>
      </c>
      <c r="Q12" s="2157">
        <v>34.131736526946113</v>
      </c>
      <c r="R12" s="2140">
        <v>167</v>
      </c>
      <c r="S12" s="2157">
        <v>16.166505324298161</v>
      </c>
      <c r="T12" s="2140">
        <v>15</v>
      </c>
      <c r="U12" s="2157">
        <v>4.7318611987381702</v>
      </c>
      <c r="V12" s="2140">
        <v>756</v>
      </c>
      <c r="W12" s="2157">
        <v>68.72727272727272</v>
      </c>
      <c r="X12" s="2140">
        <v>12</v>
      </c>
      <c r="Y12" s="2157">
        <v>2.3391812865497075</v>
      </c>
      <c r="Z12" s="2140">
        <v>50</v>
      </c>
      <c r="AA12" s="2149">
        <v>11.111111111111111</v>
      </c>
    </row>
    <row r="13" spans="1:29">
      <c r="A13" s="1239" t="s">
        <v>111</v>
      </c>
      <c r="B13" s="2128">
        <v>336</v>
      </c>
      <c r="C13" s="2149">
        <v>4.489577765900588</v>
      </c>
      <c r="D13" s="2134">
        <v>65</v>
      </c>
      <c r="E13" s="2149">
        <v>2.2585128561501042</v>
      </c>
      <c r="F13" s="2134">
        <v>57</v>
      </c>
      <c r="G13" s="2157">
        <v>2.6098901098901099</v>
      </c>
      <c r="H13" s="2140">
        <v>8</v>
      </c>
      <c r="I13" s="2157">
        <v>1.7316017316017316</v>
      </c>
      <c r="J13" s="2140">
        <v>0</v>
      </c>
      <c r="K13" s="2149">
        <v>0</v>
      </c>
      <c r="L13" s="2128">
        <v>271</v>
      </c>
      <c r="M13" s="2157">
        <v>5.883630047763786</v>
      </c>
      <c r="N13" s="2140">
        <v>3</v>
      </c>
      <c r="O13" s="2157">
        <v>0.5714285714285714</v>
      </c>
      <c r="P13" s="2140">
        <v>32</v>
      </c>
      <c r="Q13" s="2157">
        <v>4.7904191616766472</v>
      </c>
      <c r="R13" s="2140">
        <v>34</v>
      </c>
      <c r="S13" s="2157">
        <v>3.2913843175217812</v>
      </c>
      <c r="T13" s="2140">
        <v>1</v>
      </c>
      <c r="U13" s="2157">
        <v>0.31545741324921134</v>
      </c>
      <c r="V13" s="2140">
        <v>14</v>
      </c>
      <c r="W13" s="2157">
        <v>1.2727272727272727</v>
      </c>
      <c r="X13" s="2140">
        <v>2</v>
      </c>
      <c r="Y13" s="2157">
        <v>0.38986354775828458</v>
      </c>
      <c r="Z13" s="2140">
        <v>185</v>
      </c>
      <c r="AA13" s="2149">
        <v>41.111111111111107</v>
      </c>
    </row>
    <row r="14" spans="1:29">
      <c r="A14" s="1246" t="s">
        <v>915</v>
      </c>
      <c r="B14" s="2128">
        <v>3</v>
      </c>
      <c r="C14" s="2149" t="s">
        <v>417</v>
      </c>
      <c r="D14" s="2134">
        <v>0</v>
      </c>
      <c r="E14" s="2149">
        <v>0</v>
      </c>
      <c r="F14" s="2134">
        <v>0</v>
      </c>
      <c r="G14" s="2157">
        <v>0</v>
      </c>
      <c r="H14" s="2140">
        <v>0</v>
      </c>
      <c r="I14" s="2157">
        <v>0</v>
      </c>
      <c r="J14" s="2140">
        <v>0</v>
      </c>
      <c r="K14" s="2149">
        <v>0</v>
      </c>
      <c r="L14" s="2128">
        <v>3</v>
      </c>
      <c r="M14" s="2157">
        <v>6.5132435953104639E-2</v>
      </c>
      <c r="N14" s="2140">
        <v>0</v>
      </c>
      <c r="O14" s="2157">
        <v>0</v>
      </c>
      <c r="P14" s="2140">
        <v>0</v>
      </c>
      <c r="Q14" s="2157">
        <v>0</v>
      </c>
      <c r="R14" s="2140">
        <v>0</v>
      </c>
      <c r="S14" s="2157">
        <v>0</v>
      </c>
      <c r="T14" s="2140">
        <v>0</v>
      </c>
      <c r="U14" s="2157">
        <v>0</v>
      </c>
      <c r="V14" s="2140">
        <v>1</v>
      </c>
      <c r="W14" s="2157">
        <v>9.0909090909090912E-2</v>
      </c>
      <c r="X14" s="2140">
        <v>1</v>
      </c>
      <c r="Y14" s="2157">
        <v>0.19493177387914229</v>
      </c>
      <c r="Z14" s="2140">
        <v>1</v>
      </c>
      <c r="AA14" s="2149">
        <v>0.22222222222222221</v>
      </c>
    </row>
    <row r="15" spans="1:29">
      <c r="A15" s="1249" t="s">
        <v>538</v>
      </c>
      <c r="B15" s="2128">
        <v>653</v>
      </c>
      <c r="C15" s="2149">
        <v>8.7252805986103681</v>
      </c>
      <c r="D15" s="2134">
        <v>226</v>
      </c>
      <c r="E15" s="2149">
        <v>7.8526754690757468</v>
      </c>
      <c r="F15" s="2134">
        <v>55</v>
      </c>
      <c r="G15" s="2157">
        <v>2.5183150183150182</v>
      </c>
      <c r="H15" s="2140">
        <v>171</v>
      </c>
      <c r="I15" s="2157">
        <v>37.012987012987011</v>
      </c>
      <c r="J15" s="2140">
        <v>0</v>
      </c>
      <c r="K15" s="2149">
        <v>0</v>
      </c>
      <c r="L15" s="2128">
        <v>427</v>
      </c>
      <c r="M15" s="2157">
        <v>9.2705167173252274</v>
      </c>
      <c r="N15" s="2140">
        <v>355</v>
      </c>
      <c r="O15" s="2157">
        <v>67.61904761904762</v>
      </c>
      <c r="P15" s="2140">
        <v>19</v>
      </c>
      <c r="Q15" s="2157">
        <v>2.8443113772455089</v>
      </c>
      <c r="R15" s="2140">
        <v>20</v>
      </c>
      <c r="S15" s="2157">
        <v>1.9361084220716358</v>
      </c>
      <c r="T15" s="2140">
        <v>5</v>
      </c>
      <c r="U15" s="2157">
        <v>1.5772870662460567</v>
      </c>
      <c r="V15" s="2140">
        <v>11</v>
      </c>
      <c r="W15" s="2157">
        <v>1</v>
      </c>
      <c r="X15" s="2140">
        <v>8</v>
      </c>
      <c r="Y15" s="2157">
        <v>1.5594541910331383</v>
      </c>
      <c r="Z15" s="2140">
        <v>9</v>
      </c>
      <c r="AA15" s="2149">
        <v>2</v>
      </c>
    </row>
    <row r="16" spans="1:29">
      <c r="A16" s="1249" t="s">
        <v>144</v>
      </c>
      <c r="B16" s="2128">
        <v>259</v>
      </c>
      <c r="C16" s="2149">
        <v>3.4607161945483695</v>
      </c>
      <c r="D16" s="2134">
        <v>19</v>
      </c>
      <c r="E16" s="2149">
        <v>0.66018068102849203</v>
      </c>
      <c r="F16" s="2134">
        <v>18</v>
      </c>
      <c r="G16" s="2157">
        <v>0.82417582417582425</v>
      </c>
      <c r="H16" s="2140">
        <v>1</v>
      </c>
      <c r="I16" s="2157">
        <v>0.21645021645021645</v>
      </c>
      <c r="J16" s="2140">
        <v>0</v>
      </c>
      <c r="K16" s="2149">
        <v>0</v>
      </c>
      <c r="L16" s="2128">
        <v>240</v>
      </c>
      <c r="M16" s="2157">
        <v>5.2105948762483711</v>
      </c>
      <c r="N16" s="2140">
        <v>3</v>
      </c>
      <c r="O16" s="2157">
        <v>0.5714285714285714</v>
      </c>
      <c r="P16" s="2140">
        <v>4</v>
      </c>
      <c r="Q16" s="2157">
        <v>0.5988023952095809</v>
      </c>
      <c r="R16" s="2140">
        <v>9</v>
      </c>
      <c r="S16" s="2157">
        <v>0.87124878993223631</v>
      </c>
      <c r="T16" s="2140">
        <v>221</v>
      </c>
      <c r="U16" s="2157">
        <v>69.716088328075713</v>
      </c>
      <c r="V16" s="2140">
        <v>1</v>
      </c>
      <c r="W16" s="2157">
        <v>9.0909090909090912E-2</v>
      </c>
      <c r="X16" s="2140">
        <v>0</v>
      </c>
      <c r="Y16" s="2157">
        <v>0</v>
      </c>
      <c r="Z16" s="2140">
        <v>2</v>
      </c>
      <c r="AA16" s="2149">
        <v>0.44444444444444442</v>
      </c>
    </row>
    <row r="17" spans="1:27">
      <c r="A17" s="1249" t="s">
        <v>228</v>
      </c>
      <c r="B17" s="2128">
        <v>495</v>
      </c>
      <c r="C17" s="2149">
        <v>6.614110101549973</v>
      </c>
      <c r="D17" s="2134">
        <v>49</v>
      </c>
      <c r="E17" s="2149">
        <v>1.7025712300208478</v>
      </c>
      <c r="F17" s="2128">
        <v>41</v>
      </c>
      <c r="G17" s="2157">
        <v>1.8772893772893773</v>
      </c>
      <c r="H17" s="1892">
        <v>7</v>
      </c>
      <c r="I17" s="2157">
        <v>1.5151515151515151</v>
      </c>
      <c r="J17" s="1892">
        <v>1</v>
      </c>
      <c r="K17" s="2149">
        <v>0.43103448275862066</v>
      </c>
      <c r="L17" s="2128">
        <v>446</v>
      </c>
      <c r="M17" s="2157">
        <v>9.6830221450282234</v>
      </c>
      <c r="N17" s="1892">
        <v>9</v>
      </c>
      <c r="O17" s="2157">
        <v>1.7142857142857144</v>
      </c>
      <c r="P17" s="1892">
        <v>19</v>
      </c>
      <c r="Q17" s="2157">
        <v>2.8443113772455089</v>
      </c>
      <c r="R17" s="1892">
        <v>16</v>
      </c>
      <c r="S17" s="2157">
        <v>1.5488867376573088</v>
      </c>
      <c r="T17" s="1892">
        <v>6</v>
      </c>
      <c r="U17" s="2157">
        <v>1.8927444794952681</v>
      </c>
      <c r="V17" s="1892">
        <v>13</v>
      </c>
      <c r="W17" s="2157">
        <v>1.1818181818181819</v>
      </c>
      <c r="X17" s="1892">
        <v>372</v>
      </c>
      <c r="Y17" s="2157">
        <v>72.514619883040936</v>
      </c>
      <c r="Z17" s="1892">
        <v>11</v>
      </c>
      <c r="AA17" s="2149">
        <v>2.4444444444444446</v>
      </c>
    </row>
    <row r="18" spans="1:27">
      <c r="A18" s="1239" t="s">
        <v>913</v>
      </c>
      <c r="B18" s="2128">
        <v>14</v>
      </c>
      <c r="C18" s="2149">
        <v>0.18706574024585784</v>
      </c>
      <c r="D18" s="2134">
        <v>6</v>
      </c>
      <c r="E18" s="2149">
        <v>0.20847810979847115</v>
      </c>
      <c r="F18" s="2134">
        <v>5</v>
      </c>
      <c r="G18" s="2157">
        <v>0.22893772893772896</v>
      </c>
      <c r="H18" s="2140">
        <v>1</v>
      </c>
      <c r="I18" s="2157">
        <v>0.21645021645021645</v>
      </c>
      <c r="J18" s="2140">
        <v>0</v>
      </c>
      <c r="K18" s="2149">
        <v>0</v>
      </c>
      <c r="L18" s="2128">
        <v>8</v>
      </c>
      <c r="M18" s="2157">
        <v>0.17368649587494572</v>
      </c>
      <c r="N18" s="2140">
        <v>1</v>
      </c>
      <c r="O18" s="2157">
        <v>0.19047619047619047</v>
      </c>
      <c r="P18" s="2140">
        <v>0</v>
      </c>
      <c r="Q18" s="2157">
        <v>0</v>
      </c>
      <c r="R18" s="2140">
        <v>0</v>
      </c>
      <c r="S18" s="2157">
        <v>0</v>
      </c>
      <c r="T18" s="2140">
        <v>0</v>
      </c>
      <c r="U18" s="2157">
        <v>0</v>
      </c>
      <c r="V18" s="2140">
        <v>0</v>
      </c>
      <c r="W18" s="2157">
        <v>0</v>
      </c>
      <c r="X18" s="2140">
        <v>6</v>
      </c>
      <c r="Y18" s="2157">
        <v>1.1695906432748537</v>
      </c>
      <c r="Z18" s="2140">
        <v>1</v>
      </c>
      <c r="AA18" s="2149">
        <v>0.22222222222222221</v>
      </c>
    </row>
    <row r="19" spans="1:27">
      <c r="A19" s="1239" t="s">
        <v>114</v>
      </c>
      <c r="B19" s="2128">
        <v>461</v>
      </c>
      <c r="C19" s="2149">
        <v>6.1598075895243189</v>
      </c>
      <c r="D19" s="2134">
        <v>40</v>
      </c>
      <c r="E19" s="2149">
        <v>1.389854065323141</v>
      </c>
      <c r="F19" s="2134">
        <v>36</v>
      </c>
      <c r="G19" s="2157">
        <v>1.6483516483516485</v>
      </c>
      <c r="H19" s="2140">
        <v>3</v>
      </c>
      <c r="I19" s="2157">
        <v>0.64935064935064934</v>
      </c>
      <c r="J19" s="2140">
        <v>1</v>
      </c>
      <c r="K19" s="2149">
        <v>0.43103448275862066</v>
      </c>
      <c r="L19" s="2128">
        <v>421</v>
      </c>
      <c r="M19" s="2157">
        <v>9.1402518454190194</v>
      </c>
      <c r="N19" s="2140">
        <v>8</v>
      </c>
      <c r="O19" s="2157">
        <v>1.5238095238095237</v>
      </c>
      <c r="P19" s="2140">
        <v>16</v>
      </c>
      <c r="Q19" s="2157">
        <v>2.3952095808383236</v>
      </c>
      <c r="R19" s="2140">
        <v>12</v>
      </c>
      <c r="S19" s="2157">
        <v>1.1616650532429817</v>
      </c>
      <c r="T19" s="2140">
        <v>5</v>
      </c>
      <c r="U19" s="2157">
        <v>1.5772870662460567</v>
      </c>
      <c r="V19" s="2140">
        <v>10</v>
      </c>
      <c r="W19" s="2157">
        <v>0.90909090909090906</v>
      </c>
      <c r="X19" s="2140">
        <v>360</v>
      </c>
      <c r="Y19" s="2157">
        <v>70.175438596491219</v>
      </c>
      <c r="Z19" s="2140">
        <v>10</v>
      </c>
      <c r="AA19" s="2149">
        <v>2.2222222222222223</v>
      </c>
    </row>
    <row r="20" spans="1:27">
      <c r="A20" s="1239" t="s">
        <v>914</v>
      </c>
      <c r="B20" s="2128">
        <v>20</v>
      </c>
      <c r="C20" s="2149">
        <v>0.26723677177979693</v>
      </c>
      <c r="D20" s="2134">
        <v>3</v>
      </c>
      <c r="E20" s="2149">
        <v>0.10423905489923557</v>
      </c>
      <c r="F20" s="2134">
        <v>0</v>
      </c>
      <c r="G20" s="2157">
        <v>0</v>
      </c>
      <c r="H20" s="2140">
        <v>3</v>
      </c>
      <c r="I20" s="2157">
        <v>0.64935064935064934</v>
      </c>
      <c r="J20" s="2140">
        <v>0</v>
      </c>
      <c r="K20" s="2149">
        <v>0</v>
      </c>
      <c r="L20" s="2128">
        <v>17</v>
      </c>
      <c r="M20" s="2157">
        <v>0.36908380373425964</v>
      </c>
      <c r="N20" s="2140">
        <v>0</v>
      </c>
      <c r="O20" s="2157">
        <v>0</v>
      </c>
      <c r="P20" s="2140">
        <v>3</v>
      </c>
      <c r="Q20" s="2157">
        <v>0.44910179640718562</v>
      </c>
      <c r="R20" s="2140">
        <v>4</v>
      </c>
      <c r="S20" s="2157">
        <v>0.38722168441432719</v>
      </c>
      <c r="T20" s="2140">
        <v>1</v>
      </c>
      <c r="U20" s="2157">
        <v>0.31545741324921134</v>
      </c>
      <c r="V20" s="2140">
        <v>3</v>
      </c>
      <c r="W20" s="2157">
        <v>0.27272727272727276</v>
      </c>
      <c r="X20" s="2140">
        <v>6</v>
      </c>
      <c r="Y20" s="2157">
        <v>1.1695906432748537</v>
      </c>
      <c r="Z20" s="2140">
        <v>0</v>
      </c>
      <c r="AA20" s="2149">
        <v>0</v>
      </c>
    </row>
    <row r="21" spans="1:27">
      <c r="A21" s="1195"/>
      <c r="B21" s="1856"/>
      <c r="C21" s="2150"/>
      <c r="D21" s="1856"/>
      <c r="E21" s="2150"/>
      <c r="F21" s="1856"/>
      <c r="G21" s="1863"/>
      <c r="H21" s="1872"/>
      <c r="I21" s="1863"/>
      <c r="J21" s="1872"/>
      <c r="K21" s="2150"/>
      <c r="L21" s="1856"/>
      <c r="M21" s="1863"/>
      <c r="N21" s="1872"/>
      <c r="O21" s="1863"/>
      <c r="P21" s="1872"/>
      <c r="Q21" s="1863"/>
      <c r="R21" s="1872"/>
      <c r="S21" s="1863"/>
      <c r="T21" s="1872"/>
      <c r="U21" s="1863"/>
      <c r="V21" s="1872"/>
      <c r="W21" s="1863"/>
      <c r="X21" s="1872"/>
      <c r="Y21" s="1863"/>
      <c r="Z21" s="1872"/>
      <c r="AA21" s="2150"/>
    </row>
    <row r="22" spans="1:27" ht="14.5" thickBot="1">
      <c r="A22" s="1254" t="s">
        <v>410</v>
      </c>
      <c r="B22" s="2129">
        <v>908</v>
      </c>
      <c r="C22" s="2144">
        <v>12.13254943880278</v>
      </c>
      <c r="D22" s="2130">
        <v>509</v>
      </c>
      <c r="E22" s="2144">
        <v>17.685892981236968</v>
      </c>
      <c r="F22" s="2130">
        <v>400</v>
      </c>
      <c r="G22" s="2152">
        <v>18.315018315018314</v>
      </c>
      <c r="H22" s="2124">
        <v>73</v>
      </c>
      <c r="I22" s="2152">
        <v>15.800865800865802</v>
      </c>
      <c r="J22" s="2124">
        <v>36</v>
      </c>
      <c r="K22" s="2144">
        <v>15.517241379310345</v>
      </c>
      <c r="L22" s="2130">
        <v>399</v>
      </c>
      <c r="M22" s="2152">
        <v>8.6626139817629184</v>
      </c>
      <c r="N22" s="2124">
        <v>34</v>
      </c>
      <c r="O22" s="2152">
        <v>6.4761904761904754</v>
      </c>
      <c r="P22" s="2124">
        <v>60</v>
      </c>
      <c r="Q22" s="2152">
        <v>8.9820359281437128</v>
      </c>
      <c r="R22" s="2124">
        <v>107</v>
      </c>
      <c r="S22" s="2152">
        <v>10.358180058083253</v>
      </c>
      <c r="T22" s="2124">
        <v>17</v>
      </c>
      <c r="U22" s="2152">
        <v>5.3627760252365935</v>
      </c>
      <c r="V22" s="2124">
        <v>71</v>
      </c>
      <c r="W22" s="2152">
        <v>6.4545454545454541</v>
      </c>
      <c r="X22" s="2124">
        <v>41</v>
      </c>
      <c r="Y22" s="2152">
        <v>7.9922027290448341</v>
      </c>
      <c r="Z22" s="2124">
        <v>69</v>
      </c>
      <c r="AA22" s="2144">
        <v>15.333333333333332</v>
      </c>
    </row>
    <row r="23" spans="1:27">
      <c r="A23" s="355" t="s">
        <v>411</v>
      </c>
      <c r="B23" s="2127">
        <v>746</v>
      </c>
      <c r="C23" s="2148">
        <v>9.967931587386424</v>
      </c>
      <c r="D23" s="2135">
        <v>446</v>
      </c>
      <c r="E23" s="2148">
        <v>15.496872828353023</v>
      </c>
      <c r="F23" s="2135">
        <v>378</v>
      </c>
      <c r="G23" s="2156">
        <v>17.307692307692307</v>
      </c>
      <c r="H23" s="2141">
        <v>32</v>
      </c>
      <c r="I23" s="2156">
        <v>6.9264069264069263</v>
      </c>
      <c r="J23" s="2141">
        <v>36</v>
      </c>
      <c r="K23" s="2148">
        <v>15.517241379310345</v>
      </c>
      <c r="L23" s="2127">
        <v>300</v>
      </c>
      <c r="M23" s="2156">
        <v>6.5132435953104642</v>
      </c>
      <c r="N23" s="2141">
        <v>8</v>
      </c>
      <c r="O23" s="2156">
        <v>1.5238095238095237</v>
      </c>
      <c r="P23" s="2141">
        <v>52</v>
      </c>
      <c r="Q23" s="2156">
        <v>7.7844311377245514</v>
      </c>
      <c r="R23" s="2141">
        <v>104</v>
      </c>
      <c r="S23" s="2156">
        <v>10.067763794772508</v>
      </c>
      <c r="T23" s="2141">
        <v>9</v>
      </c>
      <c r="U23" s="2156">
        <v>2.8391167192429023</v>
      </c>
      <c r="V23" s="2141">
        <v>62</v>
      </c>
      <c r="W23" s="2156">
        <v>5.6363636363636367</v>
      </c>
      <c r="X23" s="2141">
        <v>0</v>
      </c>
      <c r="Y23" s="2156">
        <v>0</v>
      </c>
      <c r="Z23" s="2141">
        <v>65</v>
      </c>
      <c r="AA23" s="2148">
        <v>14.444444444444443</v>
      </c>
    </row>
    <row r="24" spans="1:27">
      <c r="A24" s="356" t="s">
        <v>113</v>
      </c>
      <c r="B24" s="2128">
        <v>82</v>
      </c>
      <c r="C24" s="2149">
        <v>1.0956707642971675</v>
      </c>
      <c r="D24" s="2134">
        <v>46</v>
      </c>
      <c r="E24" s="2149">
        <v>1.5983321751216122</v>
      </c>
      <c r="F24" s="2134">
        <v>9</v>
      </c>
      <c r="G24" s="2157">
        <v>0.41208791208791212</v>
      </c>
      <c r="H24" s="2140">
        <v>37</v>
      </c>
      <c r="I24" s="2157">
        <v>8.0086580086580081</v>
      </c>
      <c r="J24" s="2140">
        <v>0</v>
      </c>
      <c r="K24" s="2149">
        <v>0</v>
      </c>
      <c r="L24" s="2128">
        <v>36</v>
      </c>
      <c r="M24" s="2157">
        <v>0.78158923143725567</v>
      </c>
      <c r="N24" s="2140">
        <v>25</v>
      </c>
      <c r="O24" s="2157">
        <v>4.7619047619047619</v>
      </c>
      <c r="P24" s="2140">
        <v>3</v>
      </c>
      <c r="Q24" s="2157">
        <v>0.44910179640718562</v>
      </c>
      <c r="R24" s="2140">
        <v>2</v>
      </c>
      <c r="S24" s="2157">
        <v>0.1936108422071636</v>
      </c>
      <c r="T24" s="2140">
        <v>0</v>
      </c>
      <c r="U24" s="2157">
        <v>0</v>
      </c>
      <c r="V24" s="2140">
        <v>3</v>
      </c>
      <c r="W24" s="2157">
        <v>0.27272727272727276</v>
      </c>
      <c r="X24" s="2140">
        <v>0</v>
      </c>
      <c r="Y24" s="2157">
        <v>0</v>
      </c>
      <c r="Z24" s="2140">
        <v>3</v>
      </c>
      <c r="AA24" s="2149">
        <v>0.66666666666666674</v>
      </c>
    </row>
    <row r="25" spans="1:27">
      <c r="A25" s="356" t="s">
        <v>228</v>
      </c>
      <c r="B25" s="2128">
        <v>69</v>
      </c>
      <c r="C25" s="2149">
        <v>0.92196686264029926</v>
      </c>
      <c r="D25" s="2134">
        <v>17</v>
      </c>
      <c r="E25" s="2149">
        <v>0.59068797776233495</v>
      </c>
      <c r="F25" s="2134">
        <v>13</v>
      </c>
      <c r="G25" s="2157">
        <v>0.59523809523809523</v>
      </c>
      <c r="H25" s="2140">
        <v>4</v>
      </c>
      <c r="I25" s="2157">
        <v>0.86580086580086579</v>
      </c>
      <c r="J25" s="2140">
        <v>0</v>
      </c>
      <c r="K25" s="2149">
        <v>0</v>
      </c>
      <c r="L25" s="2128">
        <v>52</v>
      </c>
      <c r="M25" s="2157">
        <v>1.1289622231871472</v>
      </c>
      <c r="N25" s="2140">
        <v>0</v>
      </c>
      <c r="O25" s="2157">
        <v>0</v>
      </c>
      <c r="P25" s="2140">
        <v>4</v>
      </c>
      <c r="Q25" s="2157">
        <v>0.5988023952095809</v>
      </c>
      <c r="R25" s="2140">
        <v>0</v>
      </c>
      <c r="S25" s="2157">
        <v>0</v>
      </c>
      <c r="T25" s="2140">
        <v>0</v>
      </c>
      <c r="U25" s="2157">
        <v>0</v>
      </c>
      <c r="V25" s="2140">
        <v>6</v>
      </c>
      <c r="W25" s="2157">
        <v>0.54545454545454553</v>
      </c>
      <c r="X25" s="2140">
        <v>41</v>
      </c>
      <c r="Y25" s="2157">
        <v>7.9922027290448341</v>
      </c>
      <c r="Z25" s="2140">
        <v>1</v>
      </c>
      <c r="AA25" s="2149">
        <v>0.22222222222222221</v>
      </c>
    </row>
    <row r="26" spans="1:27">
      <c r="A26" s="356" t="s">
        <v>144</v>
      </c>
      <c r="B26" s="2128">
        <v>11</v>
      </c>
      <c r="C26" s="2149">
        <v>0.14698022447888831</v>
      </c>
      <c r="D26" s="2134">
        <v>0</v>
      </c>
      <c r="E26" s="2149">
        <v>0</v>
      </c>
      <c r="F26" s="2134">
        <v>0</v>
      </c>
      <c r="G26" s="2157">
        <v>0</v>
      </c>
      <c r="H26" s="2140">
        <v>0</v>
      </c>
      <c r="I26" s="2157">
        <v>0</v>
      </c>
      <c r="J26" s="2140">
        <v>0</v>
      </c>
      <c r="K26" s="2149">
        <v>0</v>
      </c>
      <c r="L26" s="2128">
        <v>11</v>
      </c>
      <c r="M26" s="2157">
        <v>0.23881893182805036</v>
      </c>
      <c r="N26" s="2140">
        <v>1</v>
      </c>
      <c r="O26" s="2157">
        <v>0.19047619047619047</v>
      </c>
      <c r="P26" s="2140">
        <v>1</v>
      </c>
      <c r="Q26" s="2157">
        <v>0.14970059880239522</v>
      </c>
      <c r="R26" s="2140">
        <v>1</v>
      </c>
      <c r="S26" s="2157">
        <v>9.6805421103581799E-2</v>
      </c>
      <c r="T26" s="2140">
        <v>8</v>
      </c>
      <c r="U26" s="2157">
        <v>2.5236593059936907</v>
      </c>
      <c r="V26" s="2140">
        <v>0</v>
      </c>
      <c r="W26" s="2157">
        <v>0</v>
      </c>
      <c r="X26" s="2140">
        <v>0</v>
      </c>
      <c r="Y26" s="2157">
        <v>0</v>
      </c>
      <c r="Z26" s="2140">
        <v>0</v>
      </c>
      <c r="AA26" s="2149">
        <v>0</v>
      </c>
    </row>
    <row r="27" spans="1:27">
      <c r="A27" s="356"/>
      <c r="B27" s="1856"/>
      <c r="C27" s="2150"/>
      <c r="D27" s="1856"/>
      <c r="E27" s="2150"/>
      <c r="F27" s="1856"/>
      <c r="G27" s="1863"/>
      <c r="H27" s="1872"/>
      <c r="I27" s="1863"/>
      <c r="J27" s="1872"/>
      <c r="K27" s="2150"/>
      <c r="L27" s="1856"/>
      <c r="M27" s="1863"/>
      <c r="N27" s="1872"/>
      <c r="O27" s="1863"/>
      <c r="P27" s="1872"/>
      <c r="Q27" s="1863"/>
      <c r="R27" s="1872"/>
      <c r="S27" s="1863"/>
      <c r="T27" s="1872"/>
      <c r="U27" s="1863"/>
      <c r="V27" s="1872"/>
      <c r="W27" s="1863"/>
      <c r="X27" s="1872"/>
      <c r="Y27" s="1863"/>
      <c r="Z27" s="1872"/>
      <c r="AA27" s="2150"/>
    </row>
    <row r="28" spans="1:27" ht="14.5" thickBot="1">
      <c r="A28" s="1257" t="s">
        <v>922</v>
      </c>
      <c r="B28" s="2130">
        <v>1536</v>
      </c>
      <c r="C28" s="2144">
        <v>20.523784072688404</v>
      </c>
      <c r="D28" s="2130">
        <v>963</v>
      </c>
      <c r="E28" s="2144">
        <v>33.460736622654622</v>
      </c>
      <c r="F28" s="2130">
        <v>806</v>
      </c>
      <c r="G28" s="2152">
        <v>36.904761904761905</v>
      </c>
      <c r="H28" s="2124">
        <v>148</v>
      </c>
      <c r="I28" s="2152">
        <v>32.034632034632033</v>
      </c>
      <c r="J28" s="2124">
        <v>9</v>
      </c>
      <c r="K28" s="2144">
        <v>3.8793103448275863</v>
      </c>
      <c r="L28" s="2130">
        <v>573</v>
      </c>
      <c r="M28" s="2152">
        <v>12.440295267042988</v>
      </c>
      <c r="N28" s="2124">
        <v>70</v>
      </c>
      <c r="O28" s="2152">
        <v>13.333333333333334</v>
      </c>
      <c r="P28" s="2124">
        <v>84</v>
      </c>
      <c r="Q28" s="2152">
        <v>12.574850299401197</v>
      </c>
      <c r="R28" s="2124">
        <v>175</v>
      </c>
      <c r="S28" s="2152">
        <v>16.940948693126813</v>
      </c>
      <c r="T28" s="2124">
        <v>35</v>
      </c>
      <c r="U28" s="2152">
        <v>11.041009463722396</v>
      </c>
      <c r="V28" s="2124">
        <v>110</v>
      </c>
      <c r="W28" s="2152">
        <v>10</v>
      </c>
      <c r="X28" s="2124">
        <v>37</v>
      </c>
      <c r="Y28" s="2152">
        <v>7.2124756335282649</v>
      </c>
      <c r="Z28" s="2124">
        <v>62</v>
      </c>
      <c r="AA28" s="2144">
        <v>13.777777777777779</v>
      </c>
    </row>
    <row r="29" spans="1:27" ht="14.5">
      <c r="A29" s="1258" t="s">
        <v>1626</v>
      </c>
      <c r="B29" s="2127">
        <v>1357</v>
      </c>
      <c r="C29" s="2148">
        <v>18.13201496525922</v>
      </c>
      <c r="D29" s="2135">
        <v>919</v>
      </c>
      <c r="E29" s="2148">
        <v>31.931897150799166</v>
      </c>
      <c r="F29" s="2135">
        <v>774</v>
      </c>
      <c r="G29" s="2156">
        <v>35.439560439560438</v>
      </c>
      <c r="H29" s="2141">
        <v>136</v>
      </c>
      <c r="I29" s="2156">
        <v>29.437229437229441</v>
      </c>
      <c r="J29" s="2141">
        <v>9</v>
      </c>
      <c r="K29" s="2148">
        <v>3.8793103448275863</v>
      </c>
      <c r="L29" s="2127">
        <v>438</v>
      </c>
      <c r="M29" s="2156">
        <v>9.509335649153277</v>
      </c>
      <c r="N29" s="2141">
        <v>58</v>
      </c>
      <c r="O29" s="2156">
        <v>11.047619047619047</v>
      </c>
      <c r="P29" s="2141">
        <v>70</v>
      </c>
      <c r="Q29" s="2156">
        <v>10.479041916167663</v>
      </c>
      <c r="R29" s="2141">
        <v>112</v>
      </c>
      <c r="S29" s="2156">
        <v>10.842207163601161</v>
      </c>
      <c r="T29" s="2141">
        <v>30</v>
      </c>
      <c r="U29" s="2156">
        <v>9.4637223974763405</v>
      </c>
      <c r="V29" s="2141">
        <v>88</v>
      </c>
      <c r="W29" s="2156">
        <v>8</v>
      </c>
      <c r="X29" s="2141">
        <v>31</v>
      </c>
      <c r="Y29" s="2156">
        <v>6.0428849902534107</v>
      </c>
      <c r="Z29" s="2141">
        <v>49</v>
      </c>
      <c r="AA29" s="2148">
        <v>10.888888888888888</v>
      </c>
    </row>
    <row r="30" spans="1:27" ht="14.5">
      <c r="A30" s="1246" t="s">
        <v>1627</v>
      </c>
      <c r="B30" s="2128">
        <v>26</v>
      </c>
      <c r="C30" s="2149">
        <v>0.347407803313736</v>
      </c>
      <c r="D30" s="2134">
        <v>15</v>
      </c>
      <c r="E30" s="2149">
        <v>0.52119527449617786</v>
      </c>
      <c r="F30" s="2134">
        <v>14</v>
      </c>
      <c r="G30" s="2157">
        <v>0.64102564102564097</v>
      </c>
      <c r="H30" s="2140">
        <v>1</v>
      </c>
      <c r="I30" s="2157">
        <v>0.21645021645021645</v>
      </c>
      <c r="J30" s="2140">
        <v>0</v>
      </c>
      <c r="K30" s="2149">
        <v>0</v>
      </c>
      <c r="L30" s="2128">
        <v>11</v>
      </c>
      <c r="M30" s="2157">
        <v>0.23881893182805036</v>
      </c>
      <c r="N30" s="2140">
        <v>2</v>
      </c>
      <c r="O30" s="2157">
        <v>0.38095238095238093</v>
      </c>
      <c r="P30" s="2140">
        <v>0</v>
      </c>
      <c r="Q30" s="2157">
        <v>0</v>
      </c>
      <c r="R30" s="2140">
        <v>3</v>
      </c>
      <c r="S30" s="2157">
        <v>0.29041626331074544</v>
      </c>
      <c r="T30" s="2140">
        <v>0</v>
      </c>
      <c r="U30" s="2157">
        <v>0</v>
      </c>
      <c r="V30" s="2140">
        <v>4</v>
      </c>
      <c r="W30" s="2157">
        <v>0.36363636363636365</v>
      </c>
      <c r="X30" s="2140">
        <v>0</v>
      </c>
      <c r="Y30" s="2157">
        <v>0</v>
      </c>
      <c r="Z30" s="2140">
        <v>2</v>
      </c>
      <c r="AA30" s="2149">
        <v>0.44444444444444442</v>
      </c>
    </row>
    <row r="31" spans="1:27">
      <c r="A31" s="1246" t="s">
        <v>923</v>
      </c>
      <c r="B31" s="2128">
        <v>153</v>
      </c>
      <c r="C31" s="2149">
        <v>2.044361304115446</v>
      </c>
      <c r="D31" s="2134">
        <v>29</v>
      </c>
      <c r="E31" s="2149">
        <v>1.0076441973592773</v>
      </c>
      <c r="F31" s="2134">
        <v>18</v>
      </c>
      <c r="G31" s="2157">
        <v>0.82417582417582425</v>
      </c>
      <c r="H31" s="2140">
        <v>11</v>
      </c>
      <c r="I31" s="2157">
        <v>2.3809523809523809</v>
      </c>
      <c r="J31" s="2140">
        <v>0</v>
      </c>
      <c r="K31" s="2149">
        <v>0</v>
      </c>
      <c r="L31" s="2128">
        <v>124</v>
      </c>
      <c r="M31" s="2157">
        <v>2.6921406860616588</v>
      </c>
      <c r="N31" s="2140">
        <v>10</v>
      </c>
      <c r="O31" s="2157">
        <v>1.9047619047619049</v>
      </c>
      <c r="P31" s="2140">
        <v>14</v>
      </c>
      <c r="Q31" s="2157">
        <v>2.0958083832335328</v>
      </c>
      <c r="R31" s="2140">
        <v>60</v>
      </c>
      <c r="S31" s="2157">
        <v>5.8083252662149079</v>
      </c>
      <c r="T31" s="2140">
        <v>5</v>
      </c>
      <c r="U31" s="2157">
        <v>1.5772870662460567</v>
      </c>
      <c r="V31" s="2140">
        <v>18</v>
      </c>
      <c r="W31" s="2157">
        <v>1.6363636363636365</v>
      </c>
      <c r="X31" s="2140">
        <v>6</v>
      </c>
      <c r="Y31" s="2157">
        <v>1.1695906432748537</v>
      </c>
      <c r="Z31" s="2140">
        <v>11</v>
      </c>
      <c r="AA31" s="2149">
        <v>2.4444444444444446</v>
      </c>
    </row>
    <row r="32" spans="1:27">
      <c r="A32" s="356"/>
      <c r="B32" s="1856"/>
      <c r="C32" s="2150"/>
      <c r="D32" s="1856"/>
      <c r="E32" s="2150"/>
      <c r="F32" s="1856"/>
      <c r="G32" s="1863"/>
      <c r="H32" s="1872"/>
      <c r="I32" s="1863"/>
      <c r="J32" s="1872"/>
      <c r="K32" s="2150"/>
      <c r="L32" s="1856"/>
      <c r="M32" s="1863"/>
      <c r="N32" s="1872"/>
      <c r="O32" s="1863"/>
      <c r="P32" s="1872"/>
      <c r="Q32" s="1863"/>
      <c r="R32" s="1872"/>
      <c r="S32" s="1863"/>
      <c r="T32" s="1872"/>
      <c r="U32" s="1863"/>
      <c r="V32" s="1872"/>
      <c r="W32" s="1863"/>
      <c r="X32" s="1872"/>
      <c r="Y32" s="1863"/>
      <c r="Z32" s="1872"/>
      <c r="AA32" s="2150"/>
    </row>
    <row r="33" spans="1:27" ht="14.5" thickBot="1">
      <c r="A33" s="1257" t="s">
        <v>924</v>
      </c>
      <c r="B33" s="2130">
        <v>237</v>
      </c>
      <c r="C33" s="2144">
        <v>3.166755745590593</v>
      </c>
      <c r="D33" s="2130">
        <v>13</v>
      </c>
      <c r="E33" s="2144">
        <v>0.45170257123002083</v>
      </c>
      <c r="F33" s="2130">
        <v>7</v>
      </c>
      <c r="G33" s="2152">
        <v>0.32051282051282048</v>
      </c>
      <c r="H33" s="2124">
        <v>6</v>
      </c>
      <c r="I33" s="2152">
        <v>1.2987012987012987</v>
      </c>
      <c r="J33" s="2124">
        <v>0</v>
      </c>
      <c r="K33" s="2144">
        <v>0</v>
      </c>
      <c r="L33" s="2130">
        <v>224</v>
      </c>
      <c r="M33" s="2152">
        <v>4.86322188449848</v>
      </c>
      <c r="N33" s="2124">
        <v>29</v>
      </c>
      <c r="O33" s="2152">
        <v>5.5238095238095237</v>
      </c>
      <c r="P33" s="2124">
        <v>21</v>
      </c>
      <c r="Q33" s="2152">
        <v>3.1437125748502992</v>
      </c>
      <c r="R33" s="2124">
        <v>34</v>
      </c>
      <c r="S33" s="2152">
        <v>3.2913843175217812</v>
      </c>
      <c r="T33" s="2124">
        <v>14</v>
      </c>
      <c r="U33" s="2152">
        <v>4.4164037854889591</v>
      </c>
      <c r="V33" s="2124">
        <v>65</v>
      </c>
      <c r="W33" s="2152">
        <v>5.9090909090909092</v>
      </c>
      <c r="X33" s="2124">
        <v>31</v>
      </c>
      <c r="Y33" s="2152">
        <v>6.0428849902534107</v>
      </c>
      <c r="Z33" s="2124">
        <v>30</v>
      </c>
      <c r="AA33" s="2144">
        <v>6.666666666666667</v>
      </c>
    </row>
    <row r="34" spans="1:27" ht="14.5">
      <c r="A34" s="1258" t="s">
        <v>1628</v>
      </c>
      <c r="B34" s="2127">
        <v>159</v>
      </c>
      <c r="C34" s="2148">
        <v>2.1245323356493855</v>
      </c>
      <c r="D34" s="2135">
        <v>2</v>
      </c>
      <c r="E34" s="2148">
        <v>6.9492703266157058E-2</v>
      </c>
      <c r="F34" s="2135">
        <v>1</v>
      </c>
      <c r="G34" s="2156" t="s">
        <v>417</v>
      </c>
      <c r="H34" s="2141">
        <v>1</v>
      </c>
      <c r="I34" s="2156">
        <v>0.21645021645021645</v>
      </c>
      <c r="J34" s="2141">
        <v>0</v>
      </c>
      <c r="K34" s="2148">
        <v>0</v>
      </c>
      <c r="L34" s="2127">
        <v>157</v>
      </c>
      <c r="M34" s="2156">
        <v>3.4085974815458093</v>
      </c>
      <c r="N34" s="2141">
        <v>19</v>
      </c>
      <c r="O34" s="2156">
        <v>3.6190476190476191</v>
      </c>
      <c r="P34" s="2141">
        <v>17</v>
      </c>
      <c r="Q34" s="2156">
        <v>2.5449101796407185</v>
      </c>
      <c r="R34" s="2141">
        <v>25</v>
      </c>
      <c r="S34" s="2156">
        <v>2.4201355275895451</v>
      </c>
      <c r="T34" s="2141">
        <v>8</v>
      </c>
      <c r="U34" s="2156">
        <v>2.5236593059936907</v>
      </c>
      <c r="V34" s="2141">
        <v>46</v>
      </c>
      <c r="W34" s="2156">
        <v>4.1818181818181817</v>
      </c>
      <c r="X34" s="2141">
        <v>19</v>
      </c>
      <c r="Y34" s="2156">
        <v>3.7037037037037033</v>
      </c>
      <c r="Z34" s="2141">
        <v>23</v>
      </c>
      <c r="AA34" s="2148">
        <v>5.1111111111111116</v>
      </c>
    </row>
    <row r="35" spans="1:27">
      <c r="A35" s="1246" t="s">
        <v>925</v>
      </c>
      <c r="B35" s="2128">
        <v>62</v>
      </c>
      <c r="C35" s="2149">
        <v>0.82843399251737027</v>
      </c>
      <c r="D35" s="2134">
        <v>10</v>
      </c>
      <c r="E35" s="2149">
        <v>0.34746351633078526</v>
      </c>
      <c r="F35" s="2134">
        <v>6</v>
      </c>
      <c r="G35" s="2157">
        <v>0.27472527472527475</v>
      </c>
      <c r="H35" s="2140">
        <v>4</v>
      </c>
      <c r="I35" s="2157">
        <v>0.86580086580086579</v>
      </c>
      <c r="J35" s="2140">
        <v>0</v>
      </c>
      <c r="K35" s="2149">
        <v>0</v>
      </c>
      <c r="L35" s="2128">
        <v>52</v>
      </c>
      <c r="M35" s="2157">
        <v>1.1289622231871472</v>
      </c>
      <c r="N35" s="2140">
        <v>8</v>
      </c>
      <c r="O35" s="2157">
        <v>1.5238095238095237</v>
      </c>
      <c r="P35" s="2140">
        <v>4</v>
      </c>
      <c r="Q35" s="2157">
        <v>0.5988023952095809</v>
      </c>
      <c r="R35" s="2140">
        <v>9</v>
      </c>
      <c r="S35" s="2157">
        <v>0.87124878993223631</v>
      </c>
      <c r="T35" s="2140">
        <v>6</v>
      </c>
      <c r="U35" s="2157">
        <v>1.8927444794952681</v>
      </c>
      <c r="V35" s="2140">
        <v>15</v>
      </c>
      <c r="W35" s="2157">
        <v>1.3636363636363635</v>
      </c>
      <c r="X35" s="2140">
        <v>6</v>
      </c>
      <c r="Y35" s="2157">
        <v>1.1695906432748537</v>
      </c>
      <c r="Z35" s="2140">
        <v>4</v>
      </c>
      <c r="AA35" s="2149">
        <v>0.88888888888888884</v>
      </c>
    </row>
    <row r="36" spans="1:27">
      <c r="A36" s="1246" t="s">
        <v>926</v>
      </c>
      <c r="B36" s="2128">
        <v>10</v>
      </c>
      <c r="C36" s="2149">
        <v>0.13361838588989847</v>
      </c>
      <c r="D36" s="2134">
        <v>0</v>
      </c>
      <c r="E36" s="2149">
        <v>0</v>
      </c>
      <c r="F36" s="2134">
        <v>0</v>
      </c>
      <c r="G36" s="2157">
        <v>0</v>
      </c>
      <c r="H36" s="2140">
        <v>0</v>
      </c>
      <c r="I36" s="2157">
        <v>0</v>
      </c>
      <c r="J36" s="2140">
        <v>0</v>
      </c>
      <c r="K36" s="2149">
        <v>0</v>
      </c>
      <c r="L36" s="2128">
        <v>10</v>
      </c>
      <c r="M36" s="2157">
        <v>0.21710811984368217</v>
      </c>
      <c r="N36" s="2140">
        <v>1</v>
      </c>
      <c r="O36" s="2157">
        <v>0.19047619047619047</v>
      </c>
      <c r="P36" s="2140">
        <v>0</v>
      </c>
      <c r="Q36" s="2157">
        <v>0</v>
      </c>
      <c r="R36" s="2140">
        <v>0</v>
      </c>
      <c r="S36" s="2157">
        <v>0</v>
      </c>
      <c r="T36" s="2140">
        <v>0</v>
      </c>
      <c r="U36" s="2157">
        <v>0</v>
      </c>
      <c r="V36" s="2140">
        <v>2</v>
      </c>
      <c r="W36" s="2157">
        <v>0.18181818181818182</v>
      </c>
      <c r="X36" s="2140">
        <v>6</v>
      </c>
      <c r="Y36" s="2157">
        <v>1.1695906432748537</v>
      </c>
      <c r="Z36" s="2140">
        <v>1</v>
      </c>
      <c r="AA36" s="2149">
        <v>0.22222222222222221</v>
      </c>
    </row>
    <row r="37" spans="1:27">
      <c r="A37" s="1246" t="s">
        <v>927</v>
      </c>
      <c r="B37" s="2128">
        <v>3</v>
      </c>
      <c r="C37" s="2149" t="s">
        <v>417</v>
      </c>
      <c r="D37" s="2134">
        <v>0</v>
      </c>
      <c r="E37" s="2149">
        <v>0</v>
      </c>
      <c r="F37" s="2134">
        <v>0</v>
      </c>
      <c r="G37" s="2157">
        <v>0</v>
      </c>
      <c r="H37" s="2140">
        <v>0</v>
      </c>
      <c r="I37" s="2157">
        <v>0</v>
      </c>
      <c r="J37" s="2140">
        <v>0</v>
      </c>
      <c r="K37" s="2149">
        <v>0</v>
      </c>
      <c r="L37" s="2128">
        <v>3</v>
      </c>
      <c r="M37" s="2157">
        <v>6.5132435953104639E-2</v>
      </c>
      <c r="N37" s="2140">
        <v>0</v>
      </c>
      <c r="O37" s="2157">
        <v>0</v>
      </c>
      <c r="P37" s="2140">
        <v>0</v>
      </c>
      <c r="Q37" s="2157">
        <v>0</v>
      </c>
      <c r="R37" s="2140">
        <v>0</v>
      </c>
      <c r="S37" s="2157">
        <v>0</v>
      </c>
      <c r="T37" s="2140">
        <v>0</v>
      </c>
      <c r="U37" s="2157">
        <v>0</v>
      </c>
      <c r="V37" s="2140">
        <v>1</v>
      </c>
      <c r="W37" s="2157">
        <v>9.0909090909090912E-2</v>
      </c>
      <c r="X37" s="2140">
        <v>0</v>
      </c>
      <c r="Y37" s="2157">
        <v>0</v>
      </c>
      <c r="Z37" s="2140">
        <v>2</v>
      </c>
      <c r="AA37" s="2149">
        <v>0.44444444444444442</v>
      </c>
    </row>
    <row r="38" spans="1:27">
      <c r="A38" s="1246" t="s">
        <v>928</v>
      </c>
      <c r="B38" s="2128">
        <v>3</v>
      </c>
      <c r="C38" s="2149" t="s">
        <v>417</v>
      </c>
      <c r="D38" s="2134">
        <v>1</v>
      </c>
      <c r="E38" s="2149" t="s">
        <v>417</v>
      </c>
      <c r="F38" s="2134">
        <v>0</v>
      </c>
      <c r="G38" s="2157">
        <v>0</v>
      </c>
      <c r="H38" s="2140">
        <v>1</v>
      </c>
      <c r="I38" s="2157">
        <v>0.21645021645021645</v>
      </c>
      <c r="J38" s="2140">
        <v>0</v>
      </c>
      <c r="K38" s="2149">
        <v>0</v>
      </c>
      <c r="L38" s="2128">
        <v>2</v>
      </c>
      <c r="M38" s="2157" t="s">
        <v>417</v>
      </c>
      <c r="N38" s="2140">
        <v>1</v>
      </c>
      <c r="O38" s="2157">
        <v>0.19047619047619047</v>
      </c>
      <c r="P38" s="2140">
        <v>0</v>
      </c>
      <c r="Q38" s="2157">
        <v>0</v>
      </c>
      <c r="R38" s="2140">
        <v>0</v>
      </c>
      <c r="S38" s="2157">
        <v>0</v>
      </c>
      <c r="T38" s="2140">
        <v>0</v>
      </c>
      <c r="U38" s="2157">
        <v>0</v>
      </c>
      <c r="V38" s="2140">
        <v>1</v>
      </c>
      <c r="W38" s="2157">
        <v>9.0909090909090912E-2</v>
      </c>
      <c r="X38" s="2140">
        <v>0</v>
      </c>
      <c r="Y38" s="2157">
        <v>0</v>
      </c>
      <c r="Z38" s="2140">
        <v>0</v>
      </c>
      <c r="AA38" s="2149">
        <v>0</v>
      </c>
    </row>
    <row r="39" spans="1:27">
      <c r="A39" s="356"/>
      <c r="B39" s="2128"/>
      <c r="C39" s="2149"/>
      <c r="D39" s="2128"/>
      <c r="E39" s="2149"/>
      <c r="F39" s="2128"/>
      <c r="G39" s="2157"/>
      <c r="H39" s="1892"/>
      <c r="I39" s="2157"/>
      <c r="J39" s="1892"/>
      <c r="K39" s="2149"/>
      <c r="L39" s="2128"/>
      <c r="M39" s="2157"/>
      <c r="N39" s="1892"/>
      <c r="O39" s="2157"/>
      <c r="P39" s="1892"/>
      <c r="Q39" s="2157"/>
      <c r="R39" s="1892"/>
      <c r="S39" s="2157"/>
      <c r="T39" s="1892"/>
      <c r="U39" s="2157"/>
      <c r="V39" s="1892"/>
      <c r="W39" s="2157"/>
      <c r="X39" s="1892"/>
      <c r="Y39" s="2157"/>
      <c r="Z39" s="1892"/>
      <c r="AA39" s="2149"/>
    </row>
    <row r="40" spans="1:27" ht="14.5">
      <c r="A40" s="1259" t="s">
        <v>1629</v>
      </c>
      <c r="B40" s="2131">
        <v>176</v>
      </c>
      <c r="C40" s="2151">
        <v>2.351683591662213</v>
      </c>
      <c r="D40" s="2136">
        <v>59</v>
      </c>
      <c r="E40" s="2151">
        <v>2.0500347463516331</v>
      </c>
      <c r="F40" s="2136">
        <v>59</v>
      </c>
      <c r="G40" s="2158">
        <v>2.7014652014652016</v>
      </c>
      <c r="H40" s="2142">
        <v>0</v>
      </c>
      <c r="I40" s="2158">
        <v>0</v>
      </c>
      <c r="J40" s="2142">
        <v>0</v>
      </c>
      <c r="K40" s="2151">
        <v>0</v>
      </c>
      <c r="L40" s="2131">
        <v>117</v>
      </c>
      <c r="M40" s="2158">
        <v>2.5401650021710811</v>
      </c>
      <c r="N40" s="2142">
        <v>1</v>
      </c>
      <c r="O40" s="2158">
        <v>0.19047619047619047</v>
      </c>
      <c r="P40" s="2142">
        <v>36</v>
      </c>
      <c r="Q40" s="2158">
        <v>5.3892215568862278</v>
      </c>
      <c r="R40" s="2142">
        <v>57</v>
      </c>
      <c r="S40" s="2158">
        <v>5.5179090029041626</v>
      </c>
      <c r="T40" s="2142">
        <v>0</v>
      </c>
      <c r="U40" s="2158">
        <v>0</v>
      </c>
      <c r="V40" s="2142">
        <v>19</v>
      </c>
      <c r="W40" s="2158">
        <v>1.7272727272727273</v>
      </c>
      <c r="X40" s="2142">
        <v>2</v>
      </c>
      <c r="Y40" s="2158">
        <v>0.38986354775828458</v>
      </c>
      <c r="Z40" s="2142">
        <v>2</v>
      </c>
      <c r="AA40" s="2151">
        <v>0.44444444444444442</v>
      </c>
    </row>
    <row r="41" spans="1:27" ht="14.5">
      <c r="A41" s="4401" t="s">
        <v>916</v>
      </c>
      <c r="B41" s="4402"/>
      <c r="C41" s="4402"/>
      <c r="D41" s="4402"/>
      <c r="E41" s="4402"/>
      <c r="F41" s="4402"/>
      <c r="G41" s="4402"/>
      <c r="H41" s="4402"/>
      <c r="I41" s="4402"/>
      <c r="J41" s="4402"/>
      <c r="K41" s="4402"/>
      <c r="L41" s="4402"/>
      <c r="M41" s="4402"/>
      <c r="N41" s="4402"/>
      <c r="O41" s="4402"/>
      <c r="P41" s="4402"/>
      <c r="Q41" s="4402"/>
      <c r="R41" s="4402"/>
      <c r="S41" s="4402"/>
      <c r="T41" s="4402"/>
      <c r="U41" s="4402"/>
      <c r="V41" s="4402"/>
      <c r="W41" s="4402"/>
      <c r="X41" s="4402"/>
      <c r="Y41" s="4402"/>
      <c r="Z41" s="4402"/>
      <c r="AA41" s="4403"/>
    </row>
    <row r="42" spans="1:27" ht="14.5">
      <c r="A42" s="4404" t="s">
        <v>917</v>
      </c>
      <c r="B42" s="4405"/>
      <c r="C42" s="4405"/>
      <c r="D42" s="4405"/>
      <c r="E42" s="4405"/>
      <c r="F42" s="4405"/>
      <c r="G42" s="4405"/>
      <c r="H42" s="4405"/>
      <c r="I42" s="4405"/>
      <c r="J42" s="4405"/>
      <c r="K42" s="4405"/>
      <c r="L42" s="4405"/>
      <c r="M42" s="4405"/>
      <c r="N42" s="4405"/>
      <c r="O42" s="4405"/>
      <c r="P42" s="4405"/>
      <c r="Q42" s="4405"/>
      <c r="R42" s="4405"/>
      <c r="S42" s="4405"/>
      <c r="T42" s="4405"/>
      <c r="U42" s="4405"/>
      <c r="V42" s="4405"/>
      <c r="W42" s="4405"/>
      <c r="X42" s="4405"/>
      <c r="Y42" s="4405"/>
      <c r="Z42" s="4405"/>
      <c r="AA42" s="4406"/>
    </row>
    <row r="43" spans="1:27" ht="14.5">
      <c r="A43" s="4398" t="s">
        <v>918</v>
      </c>
      <c r="B43" s="4399"/>
      <c r="C43" s="4399"/>
      <c r="D43" s="4399"/>
      <c r="E43" s="4399"/>
      <c r="F43" s="4399"/>
      <c r="G43" s="4399"/>
      <c r="H43" s="4399"/>
      <c r="I43" s="4399"/>
      <c r="J43" s="4399"/>
      <c r="K43" s="4399"/>
      <c r="L43" s="4399"/>
      <c r="M43" s="4399"/>
      <c r="N43" s="4399"/>
      <c r="O43" s="4399"/>
      <c r="P43" s="4399"/>
      <c r="Q43" s="4399"/>
      <c r="R43" s="4399"/>
      <c r="S43" s="4399"/>
      <c r="T43" s="4399"/>
      <c r="U43" s="4399"/>
      <c r="V43" s="4399"/>
      <c r="W43" s="4399"/>
      <c r="X43" s="4399"/>
      <c r="Y43" s="4399"/>
      <c r="Z43" s="4399"/>
      <c r="AA43" s="4400"/>
    </row>
    <row r="44" spans="1:27" ht="14.5">
      <c r="A44" s="4398" t="s">
        <v>919</v>
      </c>
      <c r="B44" s="4399"/>
      <c r="C44" s="4399"/>
      <c r="D44" s="4399"/>
      <c r="E44" s="4399"/>
      <c r="F44" s="4399"/>
      <c r="G44" s="4399"/>
      <c r="H44" s="4399"/>
      <c r="I44" s="4399"/>
      <c r="J44" s="4399"/>
      <c r="K44" s="4399"/>
      <c r="L44" s="4399"/>
      <c r="M44" s="4399"/>
      <c r="N44" s="4399"/>
      <c r="O44" s="4399"/>
      <c r="P44" s="4399"/>
      <c r="Q44" s="4399"/>
      <c r="R44" s="4399"/>
      <c r="S44" s="4399"/>
      <c r="T44" s="4399"/>
      <c r="U44" s="4399"/>
      <c r="V44" s="4399"/>
      <c r="W44" s="4399"/>
      <c r="X44" s="4399"/>
      <c r="Y44" s="4399"/>
      <c r="Z44" s="4399"/>
      <c r="AA44" s="4400"/>
    </row>
    <row r="45" spans="1:27" ht="14.5">
      <c r="A45" s="4398" t="s">
        <v>920</v>
      </c>
      <c r="B45" s="4399"/>
      <c r="C45" s="4399"/>
      <c r="D45" s="4399"/>
      <c r="E45" s="4399"/>
      <c r="F45" s="4399"/>
      <c r="G45" s="4399"/>
      <c r="H45" s="4399"/>
      <c r="I45" s="4399"/>
      <c r="J45" s="4399"/>
      <c r="K45" s="4399"/>
      <c r="L45" s="4399"/>
      <c r="M45" s="4399"/>
      <c r="N45" s="4399"/>
      <c r="O45" s="4399"/>
      <c r="P45" s="4399"/>
      <c r="Q45" s="4399"/>
      <c r="R45" s="4399"/>
      <c r="S45" s="4399"/>
      <c r="T45" s="4399"/>
      <c r="U45" s="4399"/>
      <c r="V45" s="4399"/>
      <c r="W45" s="4399"/>
      <c r="X45" s="4399"/>
      <c r="Y45" s="4399"/>
      <c r="Z45" s="4399"/>
      <c r="AA45" s="4400"/>
    </row>
    <row r="46" spans="1:27" ht="14.5">
      <c r="A46" s="4398" t="s">
        <v>921</v>
      </c>
      <c r="B46" s="4399"/>
      <c r="C46" s="4399"/>
      <c r="D46" s="4399"/>
      <c r="E46" s="4399"/>
      <c r="F46" s="4399"/>
      <c r="G46" s="4399"/>
      <c r="H46" s="4399"/>
      <c r="I46" s="4399"/>
      <c r="J46" s="4399"/>
      <c r="K46" s="4399"/>
      <c r="L46" s="4399"/>
      <c r="M46" s="4399"/>
      <c r="N46" s="4399"/>
      <c r="O46" s="4399"/>
      <c r="P46" s="4399"/>
      <c r="Q46" s="4399"/>
      <c r="R46" s="4399"/>
      <c r="S46" s="4399"/>
      <c r="T46" s="4399"/>
      <c r="U46" s="4399"/>
      <c r="V46" s="4399"/>
      <c r="W46" s="4399"/>
      <c r="X46" s="4399"/>
      <c r="Y46" s="4399"/>
      <c r="Z46" s="4399"/>
      <c r="AA46" s="4400"/>
    </row>
    <row r="47" spans="1:27">
      <c r="A47" s="4392" t="s">
        <v>418</v>
      </c>
      <c r="B47" s="4393"/>
      <c r="C47" s="4393"/>
      <c r="D47" s="4393"/>
      <c r="E47" s="4393"/>
      <c r="F47" s="4393"/>
      <c r="G47" s="4393"/>
      <c r="H47" s="4393"/>
      <c r="I47" s="4393"/>
      <c r="J47" s="4393"/>
      <c r="K47" s="4393"/>
      <c r="L47" s="4393"/>
      <c r="M47" s="4393"/>
      <c r="N47" s="4393"/>
      <c r="O47" s="4393"/>
      <c r="P47" s="4393"/>
      <c r="Q47" s="4393"/>
      <c r="R47" s="4393"/>
      <c r="S47" s="4393"/>
      <c r="T47" s="4393"/>
      <c r="U47" s="4393"/>
      <c r="V47" s="4393"/>
      <c r="W47" s="4393"/>
      <c r="X47" s="4393"/>
      <c r="Y47" s="4393"/>
      <c r="Z47" s="4393"/>
      <c r="AA47" s="4394"/>
    </row>
    <row r="48" spans="1:27">
      <c r="A48" s="4381" t="s">
        <v>419</v>
      </c>
      <c r="B48" s="4382"/>
      <c r="C48" s="4382"/>
      <c r="D48" s="4382"/>
      <c r="E48" s="4382"/>
      <c r="F48" s="4382"/>
      <c r="G48" s="4382"/>
      <c r="H48" s="4382"/>
      <c r="I48" s="4382"/>
      <c r="J48" s="4382"/>
      <c r="K48" s="4382"/>
      <c r="L48" s="4382"/>
      <c r="M48" s="4382"/>
      <c r="N48" s="4382"/>
      <c r="O48" s="4382"/>
      <c r="P48" s="4382"/>
      <c r="Q48" s="4382"/>
      <c r="R48" s="4382"/>
      <c r="S48" s="4382"/>
      <c r="T48" s="4382"/>
      <c r="U48" s="4382"/>
      <c r="V48" s="4382"/>
      <c r="W48" s="4382"/>
      <c r="X48" s="4382"/>
      <c r="Y48" s="4382"/>
      <c r="Z48" s="4382"/>
      <c r="AA48" s="4383"/>
    </row>
    <row r="49" spans="1:29">
      <c r="A49" s="9"/>
    </row>
    <row r="50" spans="1:29">
      <c r="A50" s="4354" t="s">
        <v>1736</v>
      </c>
      <c r="B50" s="4354"/>
      <c r="C50" s="4354"/>
      <c r="D50" s="4354"/>
      <c r="E50" s="4354"/>
      <c r="F50" s="4354"/>
      <c r="G50" s="4354"/>
      <c r="H50" s="4354"/>
      <c r="I50" s="4354"/>
      <c r="J50" s="4354"/>
      <c r="K50" s="4354"/>
      <c r="L50" s="4354"/>
      <c r="M50" s="4354"/>
      <c r="N50" s="4354"/>
      <c r="O50" s="4354"/>
      <c r="P50" s="4354"/>
      <c r="Q50" s="4354"/>
      <c r="R50" s="4354"/>
      <c r="S50" s="4354"/>
      <c r="T50" s="4354"/>
      <c r="U50" s="4354"/>
      <c r="V50" s="4354"/>
      <c r="W50" s="4354"/>
      <c r="X50" s="4354"/>
      <c r="Y50" s="4354"/>
      <c r="Z50" s="4354"/>
      <c r="AA50" s="4354"/>
    </row>
    <row r="53" spans="1:29">
      <c r="A53" s="4334" t="s">
        <v>1737</v>
      </c>
      <c r="B53" s="4334"/>
      <c r="C53" s="4334"/>
      <c r="D53" s="4334"/>
      <c r="E53" s="4334"/>
      <c r="F53" s="4334"/>
      <c r="G53" s="4334"/>
      <c r="H53" s="4334"/>
      <c r="I53" s="4334"/>
      <c r="J53" s="4334"/>
      <c r="K53" s="4334"/>
      <c r="L53" s="4334"/>
      <c r="M53" s="4334"/>
      <c r="N53" s="4334"/>
      <c r="O53" s="4334"/>
      <c r="P53" s="4334"/>
      <c r="Q53" s="4334"/>
      <c r="R53" s="4334"/>
      <c r="S53" s="4334"/>
      <c r="T53" s="4334"/>
      <c r="U53" s="4334"/>
      <c r="V53" s="4334"/>
      <c r="W53" s="4334"/>
      <c r="X53" s="4334"/>
      <c r="Y53" s="4334"/>
      <c r="Z53" s="4334"/>
      <c r="AA53" s="4334"/>
    </row>
    <row r="55" spans="1:29" ht="17.5">
      <c r="A55" s="4407"/>
      <c r="B55" s="3865" t="s">
        <v>399</v>
      </c>
      <c r="C55" s="3866"/>
      <c r="D55" s="3865" t="s">
        <v>400</v>
      </c>
      <c r="E55" s="3866"/>
      <c r="F55" s="3865" t="s">
        <v>401</v>
      </c>
      <c r="G55" s="3975"/>
      <c r="H55" s="3975"/>
      <c r="I55" s="3975"/>
      <c r="J55" s="3975"/>
      <c r="K55" s="3866"/>
      <c r="L55" s="3865" t="s">
        <v>1625</v>
      </c>
      <c r="M55" s="3975"/>
      <c r="N55" s="3975"/>
      <c r="O55" s="3975"/>
      <c r="P55" s="3975"/>
      <c r="Q55" s="3975"/>
      <c r="R55" s="3975"/>
      <c r="S55" s="3975"/>
      <c r="T55" s="3975"/>
      <c r="U55" s="3975"/>
      <c r="V55" s="3975"/>
      <c r="W55" s="3975"/>
      <c r="X55" s="3975"/>
      <c r="Y55" s="3975"/>
      <c r="Z55" s="3975"/>
      <c r="AA55" s="3976"/>
      <c r="AC55" s="495"/>
    </row>
    <row r="56" spans="1:29" ht="32.5">
      <c r="A56" s="4408"/>
      <c r="B56" s="4159"/>
      <c r="C56" s="4092"/>
      <c r="D56" s="4159"/>
      <c r="E56" s="4092"/>
      <c r="F56" s="4159" t="s">
        <v>1004</v>
      </c>
      <c r="G56" s="4260"/>
      <c r="H56" s="4260" t="s">
        <v>1005</v>
      </c>
      <c r="I56" s="4260"/>
      <c r="J56" s="4260" t="s">
        <v>1006</v>
      </c>
      <c r="K56" s="4092"/>
      <c r="L56" s="4159" t="s">
        <v>414</v>
      </c>
      <c r="M56" s="4260"/>
      <c r="N56" s="4260" t="s">
        <v>1733</v>
      </c>
      <c r="O56" s="4260"/>
      <c r="P56" s="4260" t="s">
        <v>565</v>
      </c>
      <c r="Q56" s="4260"/>
      <c r="R56" s="4260" t="s">
        <v>1728</v>
      </c>
      <c r="S56" s="4260"/>
      <c r="T56" s="4260" t="s">
        <v>1729</v>
      </c>
      <c r="U56" s="4260"/>
      <c r="V56" s="4260" t="s">
        <v>568</v>
      </c>
      <c r="W56" s="4260"/>
      <c r="X56" s="4260" t="s">
        <v>1730</v>
      </c>
      <c r="Y56" s="4260"/>
      <c r="Z56" s="4260" t="s">
        <v>570</v>
      </c>
      <c r="AA56" s="4160"/>
      <c r="AC56" s="896"/>
    </row>
    <row r="57" spans="1:29" ht="17.5">
      <c r="A57" s="4409"/>
      <c r="B57" s="127" t="s">
        <v>98</v>
      </c>
      <c r="C57" s="128" t="s">
        <v>14</v>
      </c>
      <c r="D57" s="127" t="s">
        <v>98</v>
      </c>
      <c r="E57" s="128" t="s">
        <v>14</v>
      </c>
      <c r="F57" s="127" t="s">
        <v>98</v>
      </c>
      <c r="G57" s="193" t="s">
        <v>14</v>
      </c>
      <c r="H57" s="193" t="s">
        <v>98</v>
      </c>
      <c r="I57" s="193" t="s">
        <v>14</v>
      </c>
      <c r="J57" s="193" t="s">
        <v>98</v>
      </c>
      <c r="K57" s="128" t="s">
        <v>14</v>
      </c>
      <c r="L57" s="127" t="s">
        <v>416</v>
      </c>
      <c r="M57" s="193" t="s">
        <v>14</v>
      </c>
      <c r="N57" s="193" t="s">
        <v>98</v>
      </c>
      <c r="O57" s="193" t="s">
        <v>14</v>
      </c>
      <c r="P57" s="193" t="s">
        <v>98</v>
      </c>
      <c r="Q57" s="193" t="s">
        <v>14</v>
      </c>
      <c r="R57" s="193" t="s">
        <v>98</v>
      </c>
      <c r="S57" s="193" t="s">
        <v>14</v>
      </c>
      <c r="T57" s="193" t="s">
        <v>98</v>
      </c>
      <c r="U57" s="193" t="s">
        <v>14</v>
      </c>
      <c r="V57" s="193" t="s">
        <v>98</v>
      </c>
      <c r="W57" s="193" t="s">
        <v>14</v>
      </c>
      <c r="X57" s="193" t="s">
        <v>98</v>
      </c>
      <c r="Y57" s="193" t="s">
        <v>14</v>
      </c>
      <c r="Z57" s="193" t="s">
        <v>98</v>
      </c>
      <c r="AA57" s="129" t="s">
        <v>14</v>
      </c>
      <c r="AC57" s="495"/>
    </row>
    <row r="58" spans="1:29" ht="14.5" thickBot="1">
      <c r="A58" s="699" t="s">
        <v>45</v>
      </c>
      <c r="B58" s="1211">
        <v>7515</v>
      </c>
      <c r="C58" s="1212">
        <v>100</v>
      </c>
      <c r="D58" s="1213">
        <v>2686</v>
      </c>
      <c r="E58" s="1214">
        <v>100</v>
      </c>
      <c r="F58" s="1213">
        <v>2020</v>
      </c>
      <c r="G58" s="1215">
        <v>100</v>
      </c>
      <c r="H58" s="1211">
        <v>449</v>
      </c>
      <c r="I58" s="1216">
        <v>100</v>
      </c>
      <c r="J58" s="1211">
        <v>217</v>
      </c>
      <c r="K58" s="1214">
        <v>100</v>
      </c>
      <c r="L58" s="1213">
        <v>4829</v>
      </c>
      <c r="M58" s="1215">
        <v>100</v>
      </c>
      <c r="N58" s="1211">
        <v>594</v>
      </c>
      <c r="O58" s="1215">
        <v>100</v>
      </c>
      <c r="P58" s="1211">
        <v>642</v>
      </c>
      <c r="Q58" s="1215">
        <v>100</v>
      </c>
      <c r="R58" s="1211">
        <v>1054</v>
      </c>
      <c r="S58" s="1215">
        <v>100</v>
      </c>
      <c r="T58" s="1211">
        <v>315</v>
      </c>
      <c r="U58" s="1216">
        <v>100</v>
      </c>
      <c r="V58" s="1211">
        <v>1175</v>
      </c>
      <c r="W58" s="1215">
        <v>100</v>
      </c>
      <c r="X58" s="1211">
        <v>623</v>
      </c>
      <c r="Y58" s="1215">
        <v>100</v>
      </c>
      <c r="Z58" s="1211">
        <v>426</v>
      </c>
      <c r="AA58" s="1216">
        <v>100</v>
      </c>
    </row>
    <row r="59" spans="1:29">
      <c r="A59" s="262"/>
      <c r="B59" s="1217"/>
      <c r="C59" s="1218"/>
      <c r="D59" s="1217"/>
      <c r="E59" s="1218"/>
      <c r="F59" s="1217"/>
      <c r="G59" s="1219"/>
      <c r="H59" s="731"/>
      <c r="I59" s="1219"/>
      <c r="J59" s="731"/>
      <c r="K59" s="1218"/>
      <c r="L59" s="1217"/>
      <c r="M59" s="1219"/>
      <c r="N59" s="731"/>
      <c r="O59" s="1219"/>
      <c r="P59" s="731"/>
      <c r="Q59" s="1219"/>
      <c r="R59" s="731"/>
      <c r="S59" s="1219"/>
      <c r="T59" s="731"/>
      <c r="U59" s="1219"/>
      <c r="V59" s="731"/>
      <c r="W59" s="1219"/>
      <c r="X59" s="731"/>
      <c r="Y59" s="1219"/>
      <c r="Z59" s="731"/>
      <c r="AA59" s="1219"/>
    </row>
    <row r="60" spans="1:29" ht="14.5" thickBot="1">
      <c r="A60" s="960" t="s">
        <v>929</v>
      </c>
      <c r="B60" s="1221">
        <v>5161</v>
      </c>
      <c r="C60" s="1220">
        <v>68.675981370592154</v>
      </c>
      <c r="D60" s="1221">
        <v>1643</v>
      </c>
      <c r="E60" s="1222">
        <v>61.16902457185406</v>
      </c>
      <c r="F60" s="1221">
        <v>1145</v>
      </c>
      <c r="G60" s="1223">
        <v>56.683168316831676</v>
      </c>
      <c r="H60" s="1224">
        <v>294</v>
      </c>
      <c r="I60" s="1225">
        <v>65.478841870824056</v>
      </c>
      <c r="J60" s="1224">
        <v>204</v>
      </c>
      <c r="K60" s="1222">
        <v>94.009216589861751</v>
      </c>
      <c r="L60" s="1221">
        <v>3518</v>
      </c>
      <c r="M60" s="1223">
        <v>72.85152205425554</v>
      </c>
      <c r="N60" s="1224">
        <v>466</v>
      </c>
      <c r="O60" s="1223">
        <v>78.45117845117845</v>
      </c>
      <c r="P60" s="1224">
        <v>462</v>
      </c>
      <c r="Q60" s="1223">
        <v>71.962616822429908</v>
      </c>
      <c r="R60" s="1224">
        <v>649</v>
      </c>
      <c r="S60" s="1223">
        <v>61.574952561669825</v>
      </c>
      <c r="T60" s="1224">
        <v>249</v>
      </c>
      <c r="U60" s="1225">
        <v>79.047619047619051</v>
      </c>
      <c r="V60" s="1224">
        <v>904</v>
      </c>
      <c r="W60" s="1223">
        <v>76.936170212765958</v>
      </c>
      <c r="X60" s="1224">
        <v>476</v>
      </c>
      <c r="Y60" s="1223">
        <v>76.404494382022463</v>
      </c>
      <c r="Z60" s="1224">
        <v>312</v>
      </c>
      <c r="AA60" s="1225">
        <v>73.239436619718319</v>
      </c>
    </row>
    <row r="61" spans="1:29" ht="14.5" thickBot="1">
      <c r="A61" s="1226" t="s">
        <v>403</v>
      </c>
      <c r="B61" s="1228">
        <v>4378</v>
      </c>
      <c r="C61" s="1227">
        <v>58.256819693945438</v>
      </c>
      <c r="D61" s="1228">
        <v>1203</v>
      </c>
      <c r="E61" s="1229">
        <v>44.787788533134773</v>
      </c>
      <c r="F61" s="1228">
        <v>814</v>
      </c>
      <c r="G61" s="1230">
        <v>40.297029702970299</v>
      </c>
      <c r="H61" s="1231">
        <v>212</v>
      </c>
      <c r="I61" s="1232">
        <v>47.216035634743875</v>
      </c>
      <c r="J61" s="1231">
        <v>177</v>
      </c>
      <c r="K61" s="1229">
        <v>81.566820276497694</v>
      </c>
      <c r="L61" s="1267">
        <v>3175</v>
      </c>
      <c r="M61" s="1268">
        <v>65.748602195071442</v>
      </c>
      <c r="N61" s="1269">
        <v>413</v>
      </c>
      <c r="O61" s="1268">
        <v>69.528619528619529</v>
      </c>
      <c r="P61" s="1269">
        <v>419</v>
      </c>
      <c r="Q61" s="1268">
        <v>65.26479750778816</v>
      </c>
      <c r="R61" s="1269">
        <v>569</v>
      </c>
      <c r="S61" s="1268">
        <v>53.984819734345344</v>
      </c>
      <c r="T61" s="1269">
        <v>237</v>
      </c>
      <c r="U61" s="1270">
        <v>75.238095238095241</v>
      </c>
      <c r="V61" s="1269">
        <v>841</v>
      </c>
      <c r="W61" s="1268">
        <v>71.574468085106375</v>
      </c>
      <c r="X61" s="1269">
        <v>435</v>
      </c>
      <c r="Y61" s="1268">
        <v>69.823434991974324</v>
      </c>
      <c r="Z61" s="1269">
        <v>261</v>
      </c>
      <c r="AA61" s="1270">
        <v>61.267605633802816</v>
      </c>
    </row>
    <row r="62" spans="1:29">
      <c r="A62" s="1233" t="s">
        <v>404</v>
      </c>
      <c r="B62" s="947">
        <v>2968</v>
      </c>
      <c r="C62" s="1234">
        <v>39.494344644045242</v>
      </c>
      <c r="D62" s="947">
        <v>949</v>
      </c>
      <c r="E62" s="1235">
        <v>35.331347728965</v>
      </c>
      <c r="F62" s="947">
        <v>732</v>
      </c>
      <c r="G62" s="1236">
        <v>36.237623762376238</v>
      </c>
      <c r="H62" s="1237">
        <v>43</v>
      </c>
      <c r="I62" s="1238">
        <v>9.5768374164810695</v>
      </c>
      <c r="J62" s="1237">
        <v>174</v>
      </c>
      <c r="K62" s="1235">
        <v>80.184331797235018</v>
      </c>
      <c r="L62" s="947">
        <v>2019</v>
      </c>
      <c r="M62" s="1236">
        <v>41.8098985297163</v>
      </c>
      <c r="N62" s="1237">
        <v>16</v>
      </c>
      <c r="O62" s="1236">
        <v>2.6936026936026933</v>
      </c>
      <c r="P62" s="1237">
        <v>395</v>
      </c>
      <c r="Q62" s="1236">
        <v>61.526479750778819</v>
      </c>
      <c r="R62" s="1237">
        <v>543</v>
      </c>
      <c r="S62" s="1236">
        <v>51.518026565464893</v>
      </c>
      <c r="T62" s="1237">
        <v>11</v>
      </c>
      <c r="U62" s="1238">
        <v>3.4920634920634921</v>
      </c>
      <c r="V62" s="1237">
        <v>818</v>
      </c>
      <c r="W62" s="1236">
        <v>69.61702127659575</v>
      </c>
      <c r="X62" s="1237">
        <v>7</v>
      </c>
      <c r="Y62" s="1236">
        <v>1.1235955056179776</v>
      </c>
      <c r="Z62" s="1237">
        <v>229</v>
      </c>
      <c r="AA62" s="1238">
        <v>53.755868544600936</v>
      </c>
    </row>
    <row r="63" spans="1:29">
      <c r="A63" s="1239" t="s">
        <v>108</v>
      </c>
      <c r="B63" s="948">
        <v>961</v>
      </c>
      <c r="C63" s="1240">
        <v>12.787757817697937</v>
      </c>
      <c r="D63" s="1241">
        <v>357</v>
      </c>
      <c r="E63" s="1242">
        <v>13.291139240506327</v>
      </c>
      <c r="F63" s="1241">
        <v>338</v>
      </c>
      <c r="G63" s="1243">
        <v>16.732673267326735</v>
      </c>
      <c r="H63" s="1244">
        <v>10</v>
      </c>
      <c r="I63" s="1245">
        <v>2.2271714922048997</v>
      </c>
      <c r="J63" s="1244">
        <v>9</v>
      </c>
      <c r="K63" s="1242">
        <v>4.1474654377880187</v>
      </c>
      <c r="L63" s="948">
        <v>604</v>
      </c>
      <c r="M63" s="1243">
        <v>12.507765582936425</v>
      </c>
      <c r="N63" s="1244">
        <v>3</v>
      </c>
      <c r="O63" s="1243">
        <v>0.50505050505050508</v>
      </c>
      <c r="P63" s="1244">
        <v>170</v>
      </c>
      <c r="Q63" s="1243">
        <v>26.479750778816197</v>
      </c>
      <c r="R63" s="1244">
        <v>379</v>
      </c>
      <c r="S63" s="1243">
        <v>35.958254269449711</v>
      </c>
      <c r="T63" s="1244">
        <v>1</v>
      </c>
      <c r="U63" s="1245">
        <v>0.31746031746031744</v>
      </c>
      <c r="V63" s="1244">
        <v>33</v>
      </c>
      <c r="W63" s="1243">
        <v>2.8085106382978724</v>
      </c>
      <c r="X63" s="1244">
        <v>1</v>
      </c>
      <c r="Y63" s="1243">
        <v>0.16051364365971107</v>
      </c>
      <c r="Z63" s="1244">
        <v>17</v>
      </c>
      <c r="AA63" s="1245">
        <v>3.9906103286384975</v>
      </c>
    </row>
    <row r="64" spans="1:29">
      <c r="A64" s="1239" t="s">
        <v>110</v>
      </c>
      <c r="B64" s="948">
        <v>1706</v>
      </c>
      <c r="C64" s="1240">
        <v>22.701264138389888</v>
      </c>
      <c r="D64" s="1241">
        <v>536</v>
      </c>
      <c r="E64" s="1242">
        <v>19.955323901712585</v>
      </c>
      <c r="F64" s="1241">
        <v>348</v>
      </c>
      <c r="G64" s="1243">
        <v>17.227722772277225</v>
      </c>
      <c r="H64" s="1244">
        <v>24</v>
      </c>
      <c r="I64" s="1245">
        <v>5.3452115812917596</v>
      </c>
      <c r="J64" s="1244">
        <v>164</v>
      </c>
      <c r="K64" s="1242">
        <v>75.576036866359445</v>
      </c>
      <c r="L64" s="948">
        <v>1170</v>
      </c>
      <c r="M64" s="1243">
        <v>24.228618761648374</v>
      </c>
      <c r="N64" s="1244">
        <v>11</v>
      </c>
      <c r="O64" s="1243">
        <v>1.8518518518518516</v>
      </c>
      <c r="P64" s="1244">
        <v>193</v>
      </c>
      <c r="Q64" s="1243">
        <v>30.062305295950154</v>
      </c>
      <c r="R64" s="1244">
        <v>138</v>
      </c>
      <c r="S64" s="1243">
        <v>13.092979127134724</v>
      </c>
      <c r="T64" s="1244">
        <v>8</v>
      </c>
      <c r="U64" s="1245">
        <v>2.5396825396825395</v>
      </c>
      <c r="V64" s="1244">
        <v>772</v>
      </c>
      <c r="W64" s="1243">
        <v>65.702127659574472</v>
      </c>
      <c r="X64" s="1244">
        <v>6</v>
      </c>
      <c r="Y64" s="1243">
        <v>0.96308186195826639</v>
      </c>
      <c r="Z64" s="1244">
        <v>42</v>
      </c>
      <c r="AA64" s="1245">
        <v>9.8591549295774641</v>
      </c>
    </row>
    <row r="65" spans="1:27">
      <c r="A65" s="1239" t="s">
        <v>111</v>
      </c>
      <c r="B65" s="948">
        <v>301</v>
      </c>
      <c r="C65" s="1240">
        <v>4.0053226879574177</v>
      </c>
      <c r="D65" s="1241">
        <v>56</v>
      </c>
      <c r="E65" s="1242">
        <v>2.084884586746091</v>
      </c>
      <c r="F65" s="1241">
        <v>46</v>
      </c>
      <c r="G65" s="1243">
        <v>2.277227722772277</v>
      </c>
      <c r="H65" s="1244">
        <v>9</v>
      </c>
      <c r="I65" s="1245">
        <v>2.0044543429844097</v>
      </c>
      <c r="J65" s="1244">
        <v>1</v>
      </c>
      <c r="K65" s="1242">
        <v>0.46082949308755761</v>
      </c>
      <c r="L65" s="948">
        <v>245</v>
      </c>
      <c r="M65" s="1243">
        <v>5.0735141851314971</v>
      </c>
      <c r="N65" s="1244">
        <v>2</v>
      </c>
      <c r="O65" s="1243">
        <v>0.33670033670033667</v>
      </c>
      <c r="P65" s="1244">
        <v>32</v>
      </c>
      <c r="Q65" s="1243">
        <v>4.9844236760124607</v>
      </c>
      <c r="R65" s="1244">
        <v>26</v>
      </c>
      <c r="S65" s="1243">
        <v>2.4667931688804554</v>
      </c>
      <c r="T65" s="1244">
        <v>2</v>
      </c>
      <c r="U65" s="1245">
        <v>0.63492063492063489</v>
      </c>
      <c r="V65" s="1244">
        <v>13</v>
      </c>
      <c r="W65" s="1243">
        <v>1.1063829787234043</v>
      </c>
      <c r="X65" s="1244">
        <v>0</v>
      </c>
      <c r="Y65" s="1243">
        <v>0</v>
      </c>
      <c r="Z65" s="1244">
        <v>170</v>
      </c>
      <c r="AA65" s="1245">
        <v>39.906103286384976</v>
      </c>
    </row>
    <row r="66" spans="1:27">
      <c r="A66" s="1246" t="s">
        <v>915</v>
      </c>
      <c r="B66" s="948">
        <v>7</v>
      </c>
      <c r="C66" s="1247">
        <v>9.3147039254823691E-2</v>
      </c>
      <c r="D66" s="1241">
        <v>0</v>
      </c>
      <c r="E66" s="1242">
        <v>0</v>
      </c>
      <c r="F66" s="1241">
        <v>0</v>
      </c>
      <c r="G66" s="1243">
        <v>0</v>
      </c>
      <c r="H66" s="1244">
        <v>0</v>
      </c>
      <c r="I66" s="1245">
        <v>0</v>
      </c>
      <c r="J66" s="1244">
        <v>0</v>
      </c>
      <c r="K66" s="1242">
        <v>0</v>
      </c>
      <c r="L66" s="948">
        <v>7</v>
      </c>
      <c r="M66" s="1248">
        <v>0.14495754814661418</v>
      </c>
      <c r="N66" s="1244">
        <v>0</v>
      </c>
      <c r="O66" s="1243">
        <v>0</v>
      </c>
      <c r="P66" s="1244">
        <v>3</v>
      </c>
      <c r="Q66" s="1243">
        <v>0.46728971962616817</v>
      </c>
      <c r="R66" s="1244">
        <v>2</v>
      </c>
      <c r="S66" s="1243">
        <v>0.18975332068311196</v>
      </c>
      <c r="T66" s="1244">
        <v>0</v>
      </c>
      <c r="U66" s="1245">
        <v>0</v>
      </c>
      <c r="V66" s="1244">
        <v>0</v>
      </c>
      <c r="W66" s="1243">
        <v>0</v>
      </c>
      <c r="X66" s="1244">
        <v>0</v>
      </c>
      <c r="Y66" s="1243">
        <v>0</v>
      </c>
      <c r="Z66" s="1244">
        <v>2</v>
      </c>
      <c r="AA66" s="1245">
        <v>0.46948356807511737</v>
      </c>
    </row>
    <row r="67" spans="1:27">
      <c r="A67" s="1246" t="s">
        <v>538</v>
      </c>
      <c r="B67" s="948">
        <v>634</v>
      </c>
      <c r="C67" s="1240">
        <v>8.4364604125083158</v>
      </c>
      <c r="D67" s="1241">
        <v>187</v>
      </c>
      <c r="E67" s="1242">
        <v>6.962025316455696</v>
      </c>
      <c r="F67" s="1241">
        <v>32</v>
      </c>
      <c r="G67" s="1243">
        <v>1.5841584158415842</v>
      </c>
      <c r="H67" s="1244">
        <v>152</v>
      </c>
      <c r="I67" s="1245">
        <v>33.853006681514472</v>
      </c>
      <c r="J67" s="1244">
        <v>3</v>
      </c>
      <c r="K67" s="1242">
        <v>1.3824884792626728</v>
      </c>
      <c r="L67" s="948">
        <v>447</v>
      </c>
      <c r="M67" s="1243">
        <v>9.2565748602195068</v>
      </c>
      <c r="N67" s="1244">
        <v>392</v>
      </c>
      <c r="O67" s="1243">
        <v>65.993265993265993</v>
      </c>
      <c r="P67" s="1244">
        <v>11</v>
      </c>
      <c r="Q67" s="1243">
        <v>1.7133956386292832</v>
      </c>
      <c r="R67" s="1244">
        <v>10</v>
      </c>
      <c r="S67" s="1243">
        <v>0.94876660341555974</v>
      </c>
      <c r="T67" s="1244">
        <v>2</v>
      </c>
      <c r="U67" s="1245">
        <v>0.63492063492063489</v>
      </c>
      <c r="V67" s="1244">
        <v>11</v>
      </c>
      <c r="W67" s="1243">
        <v>0.93617021276595747</v>
      </c>
      <c r="X67" s="1244">
        <v>3</v>
      </c>
      <c r="Y67" s="1243">
        <v>0.4815409309791332</v>
      </c>
      <c r="Z67" s="1244">
        <v>18</v>
      </c>
      <c r="AA67" s="1245">
        <v>4.225352112676056</v>
      </c>
    </row>
    <row r="68" spans="1:27">
      <c r="A68" s="1246" t="s">
        <v>144</v>
      </c>
      <c r="B68" s="948">
        <v>267</v>
      </c>
      <c r="C68" s="1240">
        <v>3.5528942115768465</v>
      </c>
      <c r="D68" s="1241">
        <v>32</v>
      </c>
      <c r="E68" s="1242">
        <v>1.1913626209977661</v>
      </c>
      <c r="F68" s="1241">
        <v>26</v>
      </c>
      <c r="G68" s="1243">
        <v>1.2871287128712872</v>
      </c>
      <c r="H68" s="1244">
        <v>6</v>
      </c>
      <c r="I68" s="1245">
        <v>1.3363028953229399</v>
      </c>
      <c r="J68" s="1244">
        <v>0</v>
      </c>
      <c r="K68" s="1242">
        <v>0</v>
      </c>
      <c r="L68" s="948">
        <v>235</v>
      </c>
      <c r="M68" s="1243">
        <v>4.8664319734934773</v>
      </c>
      <c r="N68" s="1244">
        <v>2</v>
      </c>
      <c r="O68" s="1243">
        <v>0.33670033670033667</v>
      </c>
      <c r="P68" s="1244">
        <v>3</v>
      </c>
      <c r="Q68" s="1243">
        <v>0.46728971962616817</v>
      </c>
      <c r="R68" s="1244">
        <v>4</v>
      </c>
      <c r="S68" s="1243">
        <v>0.37950664136622392</v>
      </c>
      <c r="T68" s="1244">
        <v>223</v>
      </c>
      <c r="U68" s="1245">
        <v>70.793650793650798</v>
      </c>
      <c r="V68" s="1244">
        <v>1</v>
      </c>
      <c r="W68" s="1243">
        <v>8.5106382978723402E-2</v>
      </c>
      <c r="X68" s="1244">
        <v>0</v>
      </c>
      <c r="Y68" s="1243">
        <v>0</v>
      </c>
      <c r="Z68" s="1244">
        <v>2</v>
      </c>
      <c r="AA68" s="1245">
        <v>0.46948356807511737</v>
      </c>
    </row>
    <row r="69" spans="1:27">
      <c r="A69" s="1246" t="s">
        <v>228</v>
      </c>
      <c r="B69" s="948">
        <v>502</v>
      </c>
      <c r="C69" s="1240">
        <v>6.6799733865602136</v>
      </c>
      <c r="D69" s="1241">
        <v>35</v>
      </c>
      <c r="E69" s="1242">
        <v>1.3030528667163068</v>
      </c>
      <c r="F69" s="948">
        <v>24</v>
      </c>
      <c r="G69" s="1243">
        <v>1.1881188118811881</v>
      </c>
      <c r="H69" s="1250">
        <v>11</v>
      </c>
      <c r="I69" s="1245">
        <v>2.4498886414253898</v>
      </c>
      <c r="J69" s="1250">
        <v>0</v>
      </c>
      <c r="K69" s="1242">
        <v>0</v>
      </c>
      <c r="L69" s="948">
        <v>467</v>
      </c>
      <c r="M69" s="1243">
        <v>9.6707392834955481</v>
      </c>
      <c r="N69" s="1250">
        <v>3</v>
      </c>
      <c r="O69" s="1243">
        <v>0.50505050505050508</v>
      </c>
      <c r="P69" s="1250">
        <v>7</v>
      </c>
      <c r="Q69" s="1243">
        <v>1.0903426791277258</v>
      </c>
      <c r="R69" s="1250">
        <v>10</v>
      </c>
      <c r="S69" s="1243">
        <v>0.94876660341555974</v>
      </c>
      <c r="T69" s="1250">
        <v>1</v>
      </c>
      <c r="U69" s="1245">
        <v>0.31746031746031744</v>
      </c>
      <c r="V69" s="1250">
        <v>11</v>
      </c>
      <c r="W69" s="1243">
        <v>0.93617021276595747</v>
      </c>
      <c r="X69" s="1250">
        <v>425</v>
      </c>
      <c r="Y69" s="1243">
        <v>68.218298555377217</v>
      </c>
      <c r="Z69" s="1250">
        <v>10</v>
      </c>
      <c r="AA69" s="1245">
        <v>2.3474178403755865</v>
      </c>
    </row>
    <row r="70" spans="1:27">
      <c r="A70" s="1239" t="s">
        <v>913</v>
      </c>
      <c r="B70" s="948">
        <v>8</v>
      </c>
      <c r="C70" s="1240">
        <v>0.10645375914836992</v>
      </c>
      <c r="D70" s="1241">
        <v>1</v>
      </c>
      <c r="E70" s="1247" t="s">
        <v>417</v>
      </c>
      <c r="F70" s="1241">
        <v>1</v>
      </c>
      <c r="G70" s="1243">
        <v>4.9504950495049507E-2</v>
      </c>
      <c r="H70" s="1244">
        <v>0</v>
      </c>
      <c r="I70" s="1245">
        <v>0</v>
      </c>
      <c r="J70" s="1244">
        <v>0</v>
      </c>
      <c r="K70" s="1242">
        <v>0</v>
      </c>
      <c r="L70" s="948">
        <v>7</v>
      </c>
      <c r="M70" s="1243">
        <v>0.14495754814661418</v>
      </c>
      <c r="N70" s="1244">
        <v>0</v>
      </c>
      <c r="O70" s="1243">
        <v>0</v>
      </c>
      <c r="P70" s="1244">
        <v>3</v>
      </c>
      <c r="Q70" s="1243">
        <v>0.46728971962616817</v>
      </c>
      <c r="R70" s="1244">
        <v>0</v>
      </c>
      <c r="S70" s="1243">
        <v>0</v>
      </c>
      <c r="T70" s="1244">
        <v>0</v>
      </c>
      <c r="U70" s="1245">
        <v>0</v>
      </c>
      <c r="V70" s="1244">
        <v>1</v>
      </c>
      <c r="W70" s="1243">
        <v>8.5106382978723402E-2</v>
      </c>
      <c r="X70" s="1244">
        <v>2</v>
      </c>
      <c r="Y70" s="1243">
        <v>0.32102728731942215</v>
      </c>
      <c r="Z70" s="1244">
        <v>1</v>
      </c>
      <c r="AA70" s="1245">
        <v>0.23474178403755869</v>
      </c>
    </row>
    <row r="71" spans="1:27">
      <c r="A71" s="1239" t="s">
        <v>114</v>
      </c>
      <c r="B71" s="948">
        <v>461</v>
      </c>
      <c r="C71" s="1240">
        <v>6.1343978709248166</v>
      </c>
      <c r="D71" s="1241">
        <v>33</v>
      </c>
      <c r="E71" s="1242">
        <v>1.2285927029039463</v>
      </c>
      <c r="F71" s="1241">
        <v>22</v>
      </c>
      <c r="G71" s="1243">
        <v>1.089108910891089</v>
      </c>
      <c r="H71" s="1244">
        <v>11</v>
      </c>
      <c r="I71" s="1245">
        <v>2.4498886414253898</v>
      </c>
      <c r="J71" s="1244">
        <v>0</v>
      </c>
      <c r="K71" s="1242">
        <v>0</v>
      </c>
      <c r="L71" s="948">
        <v>428</v>
      </c>
      <c r="M71" s="1243">
        <v>8.8631186581072683</v>
      </c>
      <c r="N71" s="1244">
        <v>3</v>
      </c>
      <c r="O71" s="1243">
        <v>0.50505050505050508</v>
      </c>
      <c r="P71" s="1244">
        <v>3</v>
      </c>
      <c r="Q71" s="1243">
        <v>0.46728971962616817</v>
      </c>
      <c r="R71" s="1244">
        <v>8</v>
      </c>
      <c r="S71" s="1243">
        <v>0.75901328273244784</v>
      </c>
      <c r="T71" s="1244">
        <v>1</v>
      </c>
      <c r="U71" s="1245">
        <v>0.31746031746031744</v>
      </c>
      <c r="V71" s="1244">
        <v>8</v>
      </c>
      <c r="W71" s="1243">
        <v>0.68085106382978722</v>
      </c>
      <c r="X71" s="1244">
        <v>397</v>
      </c>
      <c r="Y71" s="1243">
        <v>63.723916532905299</v>
      </c>
      <c r="Z71" s="1244">
        <v>8</v>
      </c>
      <c r="AA71" s="1245">
        <v>1.8779342723004695</v>
      </c>
    </row>
    <row r="72" spans="1:27">
      <c r="A72" s="1239" t="s">
        <v>914</v>
      </c>
      <c r="B72" s="948">
        <v>33</v>
      </c>
      <c r="C72" s="1240">
        <v>0.43912175648702595</v>
      </c>
      <c r="D72" s="1241">
        <v>1</v>
      </c>
      <c r="E72" s="1242">
        <v>3.7230081906180192E-2</v>
      </c>
      <c r="F72" s="1241">
        <v>1</v>
      </c>
      <c r="G72" s="1243">
        <v>4.9504950495049507E-2</v>
      </c>
      <c r="H72" s="1244">
        <v>0</v>
      </c>
      <c r="I72" s="1245">
        <v>0</v>
      </c>
      <c r="J72" s="1244">
        <v>0</v>
      </c>
      <c r="K72" s="1242">
        <v>0</v>
      </c>
      <c r="L72" s="948">
        <v>32</v>
      </c>
      <c r="M72" s="1243">
        <v>0.66266307724166496</v>
      </c>
      <c r="N72" s="1244">
        <v>0</v>
      </c>
      <c r="O72" s="1243">
        <v>0</v>
      </c>
      <c r="P72" s="1244">
        <v>1</v>
      </c>
      <c r="Q72" s="1243">
        <v>0.1557632398753894</v>
      </c>
      <c r="R72" s="1244">
        <v>2</v>
      </c>
      <c r="S72" s="1243">
        <v>0.18975332068311196</v>
      </c>
      <c r="T72" s="1244">
        <v>0</v>
      </c>
      <c r="U72" s="1245">
        <v>0</v>
      </c>
      <c r="V72" s="1244">
        <v>2</v>
      </c>
      <c r="W72" s="1243">
        <v>0.1702127659574468</v>
      </c>
      <c r="X72" s="1244">
        <v>26</v>
      </c>
      <c r="Y72" s="1243">
        <v>4.173354735152488</v>
      </c>
      <c r="Z72" s="1244">
        <v>1</v>
      </c>
      <c r="AA72" s="1245">
        <v>0.23474178403755869</v>
      </c>
    </row>
    <row r="73" spans="1:27">
      <c r="A73" s="1195"/>
      <c r="B73" s="1251"/>
      <c r="C73" s="1252"/>
      <c r="D73" s="1251"/>
      <c r="E73" s="1252"/>
      <c r="F73" s="1251"/>
      <c r="G73" s="1253"/>
      <c r="H73" s="724"/>
      <c r="I73" s="1253"/>
      <c r="J73" s="724"/>
      <c r="K73" s="1252"/>
      <c r="L73" s="1251"/>
      <c r="M73" s="1253"/>
      <c r="N73" s="724"/>
      <c r="O73" s="1253"/>
      <c r="P73" s="724"/>
      <c r="Q73" s="1253"/>
      <c r="R73" s="724"/>
      <c r="S73" s="1253"/>
      <c r="T73" s="724"/>
      <c r="U73" s="1253"/>
      <c r="V73" s="724"/>
      <c r="W73" s="1253"/>
      <c r="X73" s="724"/>
      <c r="Y73" s="1253"/>
      <c r="Z73" s="724"/>
      <c r="AA73" s="1253"/>
    </row>
    <row r="74" spans="1:27" ht="14.5" thickBot="1">
      <c r="A74" s="1254" t="s">
        <v>410</v>
      </c>
      <c r="B74" s="1213">
        <v>783</v>
      </c>
      <c r="C74" s="1212">
        <v>10.419161676646707</v>
      </c>
      <c r="D74" s="1213">
        <v>440</v>
      </c>
      <c r="E74" s="1214">
        <v>16.381236038719287</v>
      </c>
      <c r="F74" s="1213">
        <v>331</v>
      </c>
      <c r="G74" s="1215">
        <v>16.386138613861387</v>
      </c>
      <c r="H74" s="1211">
        <v>82</v>
      </c>
      <c r="I74" s="1216">
        <v>18.262806236080177</v>
      </c>
      <c r="J74" s="1211">
        <v>27</v>
      </c>
      <c r="K74" s="1214">
        <v>12.442396313364055</v>
      </c>
      <c r="L74" s="1213">
        <v>343</v>
      </c>
      <c r="M74" s="1215">
        <v>7.1029198591840963</v>
      </c>
      <c r="N74" s="1211">
        <v>53</v>
      </c>
      <c r="O74" s="1215">
        <v>8.9225589225589221</v>
      </c>
      <c r="P74" s="1211">
        <v>43</v>
      </c>
      <c r="Q74" s="1215">
        <v>6.6978193146417437</v>
      </c>
      <c r="R74" s="1211">
        <v>80</v>
      </c>
      <c r="S74" s="1215">
        <v>7.5901328273244779</v>
      </c>
      <c r="T74" s="1211">
        <v>12</v>
      </c>
      <c r="U74" s="1216">
        <v>3.8095238095238098</v>
      </c>
      <c r="V74" s="1211">
        <v>63</v>
      </c>
      <c r="W74" s="1215">
        <v>5.3617021276595747</v>
      </c>
      <c r="X74" s="1211">
        <v>41</v>
      </c>
      <c r="Y74" s="1215">
        <v>6.5810593900481535</v>
      </c>
      <c r="Z74" s="1211">
        <v>51</v>
      </c>
      <c r="AA74" s="1216">
        <v>11.971830985915492</v>
      </c>
    </row>
    <row r="75" spans="1:27">
      <c r="A75" s="355" t="s">
        <v>411</v>
      </c>
      <c r="B75" s="947">
        <v>616</v>
      </c>
      <c r="C75" s="1234">
        <v>8.1969394544244842</v>
      </c>
      <c r="D75" s="1255">
        <v>370</v>
      </c>
      <c r="E75" s="1235">
        <v>13.77513030528667</v>
      </c>
      <c r="F75" s="1255">
        <v>308</v>
      </c>
      <c r="G75" s="1236">
        <v>15.247524752475247</v>
      </c>
      <c r="H75" s="1256">
        <v>35</v>
      </c>
      <c r="I75" s="1238">
        <v>7.7951002227171493</v>
      </c>
      <c r="J75" s="1256">
        <v>27</v>
      </c>
      <c r="K75" s="1235">
        <v>12.442396313364055</v>
      </c>
      <c r="L75" s="947">
        <v>246</v>
      </c>
      <c r="M75" s="1236">
        <v>5.094222406295299</v>
      </c>
      <c r="N75" s="1256">
        <v>14</v>
      </c>
      <c r="O75" s="1236">
        <v>2.3569023569023568</v>
      </c>
      <c r="P75" s="1256">
        <v>39</v>
      </c>
      <c r="Q75" s="1236">
        <v>6.0747663551401869</v>
      </c>
      <c r="R75" s="1256">
        <v>72</v>
      </c>
      <c r="S75" s="1236">
        <v>6.8311195445920303</v>
      </c>
      <c r="T75" s="1256">
        <v>9</v>
      </c>
      <c r="U75" s="1238">
        <v>2.8571428571428572</v>
      </c>
      <c r="V75" s="1256">
        <v>58</v>
      </c>
      <c r="W75" s="1236">
        <v>4.9361702127659575</v>
      </c>
      <c r="X75" s="1256">
        <v>5</v>
      </c>
      <c r="Y75" s="1236">
        <v>0.80256821829855529</v>
      </c>
      <c r="Z75" s="1256">
        <v>49</v>
      </c>
      <c r="AA75" s="1238">
        <v>11.502347417840376</v>
      </c>
    </row>
    <row r="76" spans="1:27">
      <c r="A76" s="356" t="s">
        <v>113</v>
      </c>
      <c r="B76" s="948">
        <v>103</v>
      </c>
      <c r="C76" s="1240">
        <v>1.3705921490352628</v>
      </c>
      <c r="D76" s="1241">
        <v>49</v>
      </c>
      <c r="E76" s="1242">
        <v>1.8242740134028295</v>
      </c>
      <c r="F76" s="1241">
        <v>7</v>
      </c>
      <c r="G76" s="1248">
        <v>0.34653465346534656</v>
      </c>
      <c r="H76" s="1244">
        <v>42</v>
      </c>
      <c r="I76" s="1245">
        <v>9.3541202672605799</v>
      </c>
      <c r="J76" s="1244">
        <v>0</v>
      </c>
      <c r="K76" s="1242">
        <v>0</v>
      </c>
      <c r="L76" s="948">
        <v>54</v>
      </c>
      <c r="M76" s="1243">
        <v>1.1182439428453097</v>
      </c>
      <c r="N76" s="1244">
        <v>38</v>
      </c>
      <c r="O76" s="1243">
        <v>6.3973063973063971</v>
      </c>
      <c r="P76" s="1244">
        <v>3</v>
      </c>
      <c r="Q76" s="1243">
        <v>0.46728971962616817</v>
      </c>
      <c r="R76" s="1244">
        <v>6</v>
      </c>
      <c r="S76" s="1243">
        <v>0.56925996204933582</v>
      </c>
      <c r="T76" s="1244">
        <v>1</v>
      </c>
      <c r="U76" s="1245">
        <v>0.31746031746031744</v>
      </c>
      <c r="V76" s="1244">
        <v>5</v>
      </c>
      <c r="W76" s="1243">
        <v>0.42553191489361702</v>
      </c>
      <c r="X76" s="1244">
        <v>0</v>
      </c>
      <c r="Y76" s="1243">
        <v>0</v>
      </c>
      <c r="Z76" s="1244">
        <v>1</v>
      </c>
      <c r="AA76" s="1245">
        <v>0.23474178403755869</v>
      </c>
    </row>
    <row r="77" spans="1:27">
      <c r="A77" s="356" t="s">
        <v>228</v>
      </c>
      <c r="B77" s="948">
        <v>57</v>
      </c>
      <c r="C77" s="1240">
        <v>0.75848303393213579</v>
      </c>
      <c r="D77" s="1241">
        <v>16</v>
      </c>
      <c r="E77" s="1242">
        <v>0.59568131049888307</v>
      </c>
      <c r="F77" s="1241">
        <v>12</v>
      </c>
      <c r="G77" s="1243">
        <v>0.59405940594059403</v>
      </c>
      <c r="H77" s="1244">
        <v>4</v>
      </c>
      <c r="I77" s="1245">
        <v>0.89086859688195985</v>
      </c>
      <c r="J77" s="1244">
        <v>0</v>
      </c>
      <c r="K77" s="1242">
        <v>0</v>
      </c>
      <c r="L77" s="948">
        <v>41</v>
      </c>
      <c r="M77" s="1243">
        <v>0.84903706771588316</v>
      </c>
      <c r="N77" s="1244">
        <v>1</v>
      </c>
      <c r="O77" s="1243">
        <v>0.16835016835016833</v>
      </c>
      <c r="P77" s="1244">
        <v>1</v>
      </c>
      <c r="Q77" s="1243">
        <v>0.1557632398753894</v>
      </c>
      <c r="R77" s="1244">
        <v>2</v>
      </c>
      <c r="S77" s="1243">
        <v>0.18975332068311196</v>
      </c>
      <c r="T77" s="1244">
        <v>0</v>
      </c>
      <c r="U77" s="1245">
        <v>0</v>
      </c>
      <c r="V77" s="1244">
        <v>0</v>
      </c>
      <c r="W77" s="1243">
        <v>0</v>
      </c>
      <c r="X77" s="1244">
        <v>36</v>
      </c>
      <c r="Y77" s="1243">
        <v>5.7784911717495984</v>
      </c>
      <c r="Z77" s="1244">
        <v>1</v>
      </c>
      <c r="AA77" s="1245">
        <v>0.23474178403755869</v>
      </c>
    </row>
    <row r="78" spans="1:27">
      <c r="A78" s="356" t="s">
        <v>144</v>
      </c>
      <c r="B78" s="948">
        <v>7</v>
      </c>
      <c r="C78" s="1240">
        <v>9.3147039254823691E-2</v>
      </c>
      <c r="D78" s="1241">
        <v>5</v>
      </c>
      <c r="E78" s="1247">
        <v>0.18615040953090098</v>
      </c>
      <c r="F78" s="1241">
        <v>4</v>
      </c>
      <c r="G78" s="1248">
        <v>0.19801980198019803</v>
      </c>
      <c r="H78" s="1244">
        <v>1</v>
      </c>
      <c r="I78" s="1245">
        <v>0.22271714922048996</v>
      </c>
      <c r="J78" s="1244">
        <v>0</v>
      </c>
      <c r="K78" s="1242">
        <v>0</v>
      </c>
      <c r="L78" s="948">
        <v>2</v>
      </c>
      <c r="M78" s="1248" t="s">
        <v>417</v>
      </c>
      <c r="N78" s="1244">
        <v>0</v>
      </c>
      <c r="O78" s="1243">
        <v>0</v>
      </c>
      <c r="P78" s="1244">
        <v>0</v>
      </c>
      <c r="Q78" s="1243">
        <v>0</v>
      </c>
      <c r="R78" s="1244">
        <v>0</v>
      </c>
      <c r="S78" s="1243">
        <v>0</v>
      </c>
      <c r="T78" s="1244">
        <v>2</v>
      </c>
      <c r="U78" s="1245">
        <v>0.63492063492063489</v>
      </c>
      <c r="V78" s="1244">
        <v>0</v>
      </c>
      <c r="W78" s="1243">
        <v>0</v>
      </c>
      <c r="X78" s="1244">
        <v>0</v>
      </c>
      <c r="Y78" s="1243">
        <v>0</v>
      </c>
      <c r="Z78" s="1244">
        <v>0</v>
      </c>
      <c r="AA78" s="1245">
        <v>0</v>
      </c>
    </row>
    <row r="79" spans="1:27">
      <c r="A79" s="356"/>
      <c r="B79" s="1251"/>
      <c r="C79" s="1252"/>
      <c r="D79" s="1251"/>
      <c r="E79" s="1252"/>
      <c r="F79" s="1251"/>
      <c r="G79" s="1253"/>
      <c r="H79" s="724"/>
      <c r="I79" s="1253"/>
      <c r="J79" s="724"/>
      <c r="K79" s="1252"/>
      <c r="L79" s="1251"/>
      <c r="M79" s="1253"/>
      <c r="N79" s="724"/>
      <c r="O79" s="1253"/>
      <c r="P79" s="724"/>
      <c r="Q79" s="1253"/>
      <c r="R79" s="724"/>
      <c r="S79" s="1253"/>
      <c r="T79" s="724"/>
      <c r="U79" s="1253"/>
      <c r="V79" s="724"/>
      <c r="W79" s="1253"/>
      <c r="X79" s="724"/>
      <c r="Y79" s="1253"/>
      <c r="Z79" s="724"/>
      <c r="AA79" s="1253"/>
    </row>
    <row r="80" spans="1:27" ht="14.5" thickBot="1">
      <c r="A80" s="1257" t="s">
        <v>922</v>
      </c>
      <c r="B80" s="1213">
        <v>1828</v>
      </c>
      <c r="C80" s="1212">
        <v>24.324683965402528</v>
      </c>
      <c r="D80" s="1213">
        <v>1006</v>
      </c>
      <c r="E80" s="1214">
        <v>37.45346239761728</v>
      </c>
      <c r="F80" s="1213">
        <v>845</v>
      </c>
      <c r="G80" s="1215">
        <v>41.831683168316829</v>
      </c>
      <c r="H80" s="1211">
        <v>151</v>
      </c>
      <c r="I80" s="1216">
        <v>33.630289532293986</v>
      </c>
      <c r="J80" s="1211">
        <v>10</v>
      </c>
      <c r="K80" s="1214">
        <v>4.6082949308755765</v>
      </c>
      <c r="L80" s="1213">
        <v>822</v>
      </c>
      <c r="M80" s="1215">
        <v>17.022157796645267</v>
      </c>
      <c r="N80" s="1211">
        <v>77</v>
      </c>
      <c r="O80" s="1215">
        <v>12.962962962962962</v>
      </c>
      <c r="P80" s="1211">
        <v>98</v>
      </c>
      <c r="Q80" s="1215">
        <v>15.264797507788161</v>
      </c>
      <c r="R80" s="1211">
        <v>283</v>
      </c>
      <c r="S80" s="1215">
        <v>26.850094876660339</v>
      </c>
      <c r="T80" s="1211">
        <v>43</v>
      </c>
      <c r="U80" s="1216">
        <v>13.65079365079365</v>
      </c>
      <c r="V80" s="1211">
        <v>151</v>
      </c>
      <c r="W80" s="1215">
        <v>12.851063829787234</v>
      </c>
      <c r="X80" s="1211">
        <v>99</v>
      </c>
      <c r="Y80" s="1215">
        <v>15.890850722311397</v>
      </c>
      <c r="Z80" s="1211">
        <v>71</v>
      </c>
      <c r="AA80" s="1216">
        <v>16.666666666666664</v>
      </c>
    </row>
    <row r="81" spans="1:27" ht="14.5">
      <c r="A81" s="1258" t="s">
        <v>1626</v>
      </c>
      <c r="B81" s="947">
        <v>1522</v>
      </c>
      <c r="C81" s="1234">
        <v>20.252827677977379</v>
      </c>
      <c r="D81" s="1255">
        <v>952</v>
      </c>
      <c r="E81" s="1235">
        <v>35.443037974683541</v>
      </c>
      <c r="F81" s="1255">
        <v>809</v>
      </c>
      <c r="G81" s="1236">
        <v>40.049504950495049</v>
      </c>
      <c r="H81" s="1256">
        <v>133</v>
      </c>
      <c r="I81" s="1238">
        <v>29.621380846325167</v>
      </c>
      <c r="J81" s="1256">
        <v>10</v>
      </c>
      <c r="K81" s="1235">
        <v>4.6082949308755765</v>
      </c>
      <c r="L81" s="947">
        <v>570</v>
      </c>
      <c r="M81" s="1236">
        <v>11.803686063367156</v>
      </c>
      <c r="N81" s="1256">
        <v>67</v>
      </c>
      <c r="O81" s="1236">
        <v>11.27946127946128</v>
      </c>
      <c r="P81" s="1256">
        <v>85</v>
      </c>
      <c r="Q81" s="1236">
        <v>13.239875389408098</v>
      </c>
      <c r="R81" s="1256">
        <v>121</v>
      </c>
      <c r="S81" s="1236">
        <v>11.480075901328274</v>
      </c>
      <c r="T81" s="1256">
        <v>34</v>
      </c>
      <c r="U81" s="1238">
        <v>10.793650793650794</v>
      </c>
      <c r="V81" s="1256">
        <v>127</v>
      </c>
      <c r="W81" s="1236">
        <v>10.808510638297872</v>
      </c>
      <c r="X81" s="1256">
        <v>75</v>
      </c>
      <c r="Y81" s="1236">
        <v>12.038523274478331</v>
      </c>
      <c r="Z81" s="1256">
        <v>61</v>
      </c>
      <c r="AA81" s="1238">
        <v>14.319248826291082</v>
      </c>
    </row>
    <row r="82" spans="1:27" ht="14.5">
      <c r="A82" s="1246" t="s">
        <v>1627</v>
      </c>
      <c r="B82" s="948">
        <v>43</v>
      </c>
      <c r="C82" s="1240">
        <v>0.57218895542248838</v>
      </c>
      <c r="D82" s="1241">
        <v>18</v>
      </c>
      <c r="E82" s="1242">
        <v>0.67014147431124349</v>
      </c>
      <c r="F82" s="1241">
        <v>11</v>
      </c>
      <c r="G82" s="1243">
        <v>0.54455445544554448</v>
      </c>
      <c r="H82" s="1244">
        <v>7</v>
      </c>
      <c r="I82" s="1245">
        <v>1.5590200445434299</v>
      </c>
      <c r="J82" s="1244">
        <v>0</v>
      </c>
      <c r="K82" s="1242">
        <v>0</v>
      </c>
      <c r="L82" s="948">
        <v>25</v>
      </c>
      <c r="M82" s="1243">
        <v>0.51770552909505074</v>
      </c>
      <c r="N82" s="1244">
        <v>3</v>
      </c>
      <c r="O82" s="1243">
        <v>0.50505050505050508</v>
      </c>
      <c r="P82" s="1244">
        <v>2</v>
      </c>
      <c r="Q82" s="1243">
        <v>0.3115264797507788</v>
      </c>
      <c r="R82" s="1244">
        <v>8</v>
      </c>
      <c r="S82" s="1243">
        <v>0.75901328273244784</v>
      </c>
      <c r="T82" s="1244">
        <v>2</v>
      </c>
      <c r="U82" s="1245">
        <v>0.63492063492063489</v>
      </c>
      <c r="V82" s="1244">
        <v>5</v>
      </c>
      <c r="W82" s="1243">
        <v>0.42553191489361702</v>
      </c>
      <c r="X82" s="1244">
        <v>0</v>
      </c>
      <c r="Y82" s="1243">
        <v>0</v>
      </c>
      <c r="Z82" s="1244">
        <v>5</v>
      </c>
      <c r="AA82" s="1245">
        <v>1.1737089201877933</v>
      </c>
    </row>
    <row r="83" spans="1:27">
      <c r="A83" s="1246" t="s">
        <v>923</v>
      </c>
      <c r="B83" s="948">
        <v>263</v>
      </c>
      <c r="C83" s="1240">
        <v>3.4996673320026614</v>
      </c>
      <c r="D83" s="1241">
        <v>36</v>
      </c>
      <c r="E83" s="1242">
        <v>1.340282948622487</v>
      </c>
      <c r="F83" s="1241">
        <v>25</v>
      </c>
      <c r="G83" s="1243">
        <v>1.2376237623762376</v>
      </c>
      <c r="H83" s="1244">
        <v>11</v>
      </c>
      <c r="I83" s="1245">
        <v>2.4498886414253898</v>
      </c>
      <c r="J83" s="1244">
        <v>0</v>
      </c>
      <c r="K83" s="1242">
        <v>0</v>
      </c>
      <c r="L83" s="948">
        <v>227</v>
      </c>
      <c r="M83" s="1243">
        <v>4.7007662041830605</v>
      </c>
      <c r="N83" s="1244">
        <v>7</v>
      </c>
      <c r="O83" s="1243">
        <v>1.1784511784511784</v>
      </c>
      <c r="P83" s="1244">
        <v>11</v>
      </c>
      <c r="Q83" s="1243">
        <v>1.7133956386292832</v>
      </c>
      <c r="R83" s="1244">
        <v>154</v>
      </c>
      <c r="S83" s="1243">
        <v>14.611005692599621</v>
      </c>
      <c r="T83" s="1244">
        <v>7</v>
      </c>
      <c r="U83" s="1245">
        <v>2.2222222222222223</v>
      </c>
      <c r="V83" s="1244">
        <v>19</v>
      </c>
      <c r="W83" s="1243">
        <v>1.6170212765957446</v>
      </c>
      <c r="X83" s="1244">
        <v>24</v>
      </c>
      <c r="Y83" s="1243">
        <v>3.8523274478330656</v>
      </c>
      <c r="Z83" s="1244">
        <v>5</v>
      </c>
      <c r="AA83" s="1245">
        <v>1.1737089201877933</v>
      </c>
    </row>
    <row r="84" spans="1:27">
      <c r="A84" s="356"/>
      <c r="B84" s="906"/>
      <c r="C84" s="1271"/>
      <c r="D84" s="1272"/>
      <c r="E84" s="1271"/>
      <c r="F84" s="1272"/>
      <c r="G84" s="724"/>
      <c r="H84" s="1253"/>
      <c r="I84" s="724"/>
      <c r="J84" s="1253"/>
      <c r="K84" s="1271"/>
      <c r="L84" s="1272"/>
      <c r="M84" s="724"/>
      <c r="N84" s="1253"/>
      <c r="O84" s="724"/>
      <c r="P84" s="1253"/>
      <c r="Q84" s="724"/>
      <c r="R84" s="1253"/>
      <c r="S84" s="724"/>
      <c r="T84" s="1253"/>
      <c r="U84" s="724"/>
      <c r="V84" s="1253"/>
      <c r="W84" s="724"/>
      <c r="X84" s="1253"/>
      <c r="Y84" s="724"/>
      <c r="Z84" s="1253"/>
      <c r="AA84" s="724"/>
    </row>
    <row r="85" spans="1:27" ht="14.5" thickBot="1">
      <c r="A85" s="1257" t="s">
        <v>924</v>
      </c>
      <c r="B85" s="1213">
        <v>308</v>
      </c>
      <c r="C85" s="1212">
        <v>4.0984697272122421</v>
      </c>
      <c r="D85" s="1213">
        <v>15</v>
      </c>
      <c r="E85" s="1214">
        <v>0.55845122859270291</v>
      </c>
      <c r="F85" s="1213">
        <v>9</v>
      </c>
      <c r="G85" s="1215">
        <v>0.4455445544554455</v>
      </c>
      <c r="H85" s="1211">
        <v>4</v>
      </c>
      <c r="I85" s="1216">
        <v>0.89086859688195985</v>
      </c>
      <c r="J85" s="1211">
        <v>2</v>
      </c>
      <c r="K85" s="1214">
        <v>0.92165898617511521</v>
      </c>
      <c r="L85" s="1213">
        <v>293</v>
      </c>
      <c r="M85" s="1215">
        <v>6.0675088009939948</v>
      </c>
      <c r="N85" s="1211">
        <v>41</v>
      </c>
      <c r="O85" s="1215">
        <v>6.9023569023569031</v>
      </c>
      <c r="P85" s="1211">
        <v>41</v>
      </c>
      <c r="Q85" s="1215">
        <v>6.3862928348909653</v>
      </c>
      <c r="R85" s="1211">
        <v>41</v>
      </c>
      <c r="S85" s="1215">
        <v>3.8899430740037952</v>
      </c>
      <c r="T85" s="1211">
        <v>19</v>
      </c>
      <c r="U85" s="1216">
        <v>6.0317460317460316</v>
      </c>
      <c r="V85" s="1211">
        <v>64</v>
      </c>
      <c r="W85" s="1215">
        <v>5.4468085106382977</v>
      </c>
      <c r="X85" s="1211">
        <v>48</v>
      </c>
      <c r="Y85" s="1215">
        <v>7.7046548956661312</v>
      </c>
      <c r="Z85" s="1211">
        <v>39</v>
      </c>
      <c r="AA85" s="1216">
        <v>9.1549295774647899</v>
      </c>
    </row>
    <row r="86" spans="1:27" ht="14.5">
      <c r="A86" s="1258" t="s">
        <v>1628</v>
      </c>
      <c r="B86" s="947">
        <v>178</v>
      </c>
      <c r="C86" s="1234">
        <v>2.3685961410512308</v>
      </c>
      <c r="D86" s="1255">
        <v>4</v>
      </c>
      <c r="E86" s="1235">
        <v>0.14892032762472077</v>
      </c>
      <c r="F86" s="1255">
        <v>2</v>
      </c>
      <c r="G86" s="1099">
        <v>9.9009900990099015E-2</v>
      </c>
      <c r="H86" s="1256">
        <v>2</v>
      </c>
      <c r="I86" s="1238">
        <v>0.44543429844097993</v>
      </c>
      <c r="J86" s="1256">
        <v>0</v>
      </c>
      <c r="K86" s="1235">
        <v>0</v>
      </c>
      <c r="L86" s="947">
        <v>174</v>
      </c>
      <c r="M86" s="1099">
        <v>3.6032304825015529</v>
      </c>
      <c r="N86" s="1256">
        <v>23</v>
      </c>
      <c r="O86" s="1236">
        <v>3.872053872053872</v>
      </c>
      <c r="P86" s="1256">
        <v>16</v>
      </c>
      <c r="Q86" s="1236">
        <v>2.4922118380062304</v>
      </c>
      <c r="R86" s="1256">
        <v>22</v>
      </c>
      <c r="S86" s="1236">
        <v>2.0872865275142316</v>
      </c>
      <c r="T86" s="1256">
        <v>11</v>
      </c>
      <c r="U86" s="1238">
        <v>3.4920634920634921</v>
      </c>
      <c r="V86" s="1256">
        <v>47</v>
      </c>
      <c r="W86" s="1236">
        <v>4</v>
      </c>
      <c r="X86" s="1256">
        <v>29</v>
      </c>
      <c r="Y86" s="1236">
        <v>4.6548956661316216</v>
      </c>
      <c r="Z86" s="1256">
        <v>26</v>
      </c>
      <c r="AA86" s="1238">
        <v>6.103286384976526</v>
      </c>
    </row>
    <row r="87" spans="1:27">
      <c r="A87" s="1258" t="s">
        <v>1738</v>
      </c>
      <c r="B87" s="948">
        <v>2</v>
      </c>
      <c r="C87" s="1247" t="s">
        <v>417</v>
      </c>
      <c r="D87" s="1241">
        <v>0</v>
      </c>
      <c r="E87" s="1242">
        <v>0</v>
      </c>
      <c r="F87" s="1241">
        <v>0</v>
      </c>
      <c r="G87" s="1248">
        <v>0</v>
      </c>
      <c r="H87" s="1244">
        <v>0</v>
      </c>
      <c r="I87" s="1245">
        <v>0</v>
      </c>
      <c r="J87" s="1244">
        <v>0</v>
      </c>
      <c r="K87" s="1242">
        <v>0</v>
      </c>
      <c r="L87" s="948">
        <v>2</v>
      </c>
      <c r="M87" s="1248" t="s">
        <v>417</v>
      </c>
      <c r="N87" s="1244">
        <v>1</v>
      </c>
      <c r="O87" s="1243">
        <v>0.16835016835016833</v>
      </c>
      <c r="P87" s="1244">
        <v>1</v>
      </c>
      <c r="Q87" s="1243">
        <v>0.1557632398753894</v>
      </c>
      <c r="R87" s="1244">
        <v>0</v>
      </c>
      <c r="S87" s="1243">
        <v>0</v>
      </c>
      <c r="T87" s="1244">
        <v>0</v>
      </c>
      <c r="U87" s="1245">
        <v>0</v>
      </c>
      <c r="V87" s="1244">
        <v>0</v>
      </c>
      <c r="W87" s="1243">
        <v>0</v>
      </c>
      <c r="X87" s="1244">
        <v>0</v>
      </c>
      <c r="Y87" s="1243">
        <v>0</v>
      </c>
      <c r="Z87" s="1244">
        <v>0</v>
      </c>
      <c r="AA87" s="1245">
        <v>0</v>
      </c>
    </row>
    <row r="88" spans="1:27">
      <c r="A88" s="1246" t="s">
        <v>925</v>
      </c>
      <c r="B88" s="948">
        <v>49</v>
      </c>
      <c r="C88" s="1240">
        <v>0.65202927478376582</v>
      </c>
      <c r="D88" s="1241">
        <v>10</v>
      </c>
      <c r="E88" s="1247">
        <v>0.37230081906180196</v>
      </c>
      <c r="F88" s="1241">
        <v>7</v>
      </c>
      <c r="G88" s="1248">
        <v>0.34653465346534656</v>
      </c>
      <c r="H88" s="1244">
        <v>1</v>
      </c>
      <c r="I88" s="1245">
        <v>0.22271714922048996</v>
      </c>
      <c r="J88" s="1244">
        <v>2</v>
      </c>
      <c r="K88" s="1242">
        <v>0.92165898617511521</v>
      </c>
      <c r="L88" s="948">
        <v>39</v>
      </c>
      <c r="M88" s="1248">
        <v>0.80762062538827917</v>
      </c>
      <c r="N88" s="1244">
        <v>5</v>
      </c>
      <c r="O88" s="1243">
        <v>0.84175084175084169</v>
      </c>
      <c r="P88" s="1244">
        <v>7</v>
      </c>
      <c r="Q88" s="1243">
        <v>1.0903426791277258</v>
      </c>
      <c r="R88" s="1244">
        <v>7</v>
      </c>
      <c r="S88" s="1243">
        <v>0.66413662239089188</v>
      </c>
      <c r="T88" s="1244">
        <v>3</v>
      </c>
      <c r="U88" s="1245">
        <v>0.95238095238095244</v>
      </c>
      <c r="V88" s="1244">
        <v>7</v>
      </c>
      <c r="W88" s="1243">
        <v>0.5957446808510638</v>
      </c>
      <c r="X88" s="1244">
        <v>5</v>
      </c>
      <c r="Y88" s="1243">
        <v>0.80256821829855529</v>
      </c>
      <c r="Z88" s="1244">
        <v>5</v>
      </c>
      <c r="AA88" s="1245">
        <v>1.1737089201877933</v>
      </c>
    </row>
    <row r="89" spans="1:27">
      <c r="A89" s="1246" t="s">
        <v>926</v>
      </c>
      <c r="B89" s="948">
        <v>63</v>
      </c>
      <c r="C89" s="1247">
        <v>0.83832335329341312</v>
      </c>
      <c r="D89" s="1241">
        <v>0</v>
      </c>
      <c r="E89" s="1247">
        <v>0</v>
      </c>
      <c r="F89" s="1241">
        <v>0</v>
      </c>
      <c r="G89" s="1248">
        <v>0</v>
      </c>
      <c r="H89" s="1244">
        <v>0</v>
      </c>
      <c r="I89" s="1245">
        <v>0</v>
      </c>
      <c r="J89" s="1244">
        <v>0</v>
      </c>
      <c r="K89" s="1242">
        <v>0</v>
      </c>
      <c r="L89" s="948">
        <v>63</v>
      </c>
      <c r="M89" s="1248">
        <v>1.3046179333195278</v>
      </c>
      <c r="N89" s="1244">
        <v>10</v>
      </c>
      <c r="O89" s="1243">
        <v>1.6835016835016834</v>
      </c>
      <c r="P89" s="1244">
        <v>12</v>
      </c>
      <c r="Q89" s="1243">
        <v>1.8691588785046727</v>
      </c>
      <c r="R89" s="1244">
        <v>7</v>
      </c>
      <c r="S89" s="1243">
        <v>0.66413662239089188</v>
      </c>
      <c r="T89" s="1244">
        <v>5</v>
      </c>
      <c r="U89" s="1245">
        <v>1.5873015873015872</v>
      </c>
      <c r="V89" s="1244">
        <v>8</v>
      </c>
      <c r="W89" s="1243">
        <v>0.68085106382978722</v>
      </c>
      <c r="X89" s="1244">
        <v>14</v>
      </c>
      <c r="Y89" s="1243">
        <v>2.2471910112359552</v>
      </c>
      <c r="Z89" s="1244">
        <v>7</v>
      </c>
      <c r="AA89" s="1245">
        <v>1.643192488262911</v>
      </c>
    </row>
    <row r="90" spans="1:27">
      <c r="A90" s="1246" t="s">
        <v>927</v>
      </c>
      <c r="B90" s="948">
        <v>13</v>
      </c>
      <c r="C90" s="1247">
        <v>0.17298735861610112</v>
      </c>
      <c r="D90" s="1241">
        <v>0</v>
      </c>
      <c r="E90" s="1242">
        <v>0</v>
      </c>
      <c r="F90" s="1241">
        <v>0</v>
      </c>
      <c r="G90" s="1243">
        <v>0</v>
      </c>
      <c r="H90" s="1244">
        <v>0</v>
      </c>
      <c r="I90" s="1245">
        <v>0</v>
      </c>
      <c r="J90" s="1244">
        <v>0</v>
      </c>
      <c r="K90" s="1242">
        <v>0</v>
      </c>
      <c r="L90" s="948">
        <v>13</v>
      </c>
      <c r="M90" s="1248">
        <v>0.26920687512942637</v>
      </c>
      <c r="N90" s="1244">
        <v>1</v>
      </c>
      <c r="O90" s="1243">
        <v>0.16835016835016833</v>
      </c>
      <c r="P90" s="1244">
        <v>5</v>
      </c>
      <c r="Q90" s="1243">
        <v>0.77881619937694702</v>
      </c>
      <c r="R90" s="1244">
        <v>5</v>
      </c>
      <c r="S90" s="1243">
        <v>0.47438330170777987</v>
      </c>
      <c r="T90" s="1244">
        <v>0</v>
      </c>
      <c r="U90" s="1245">
        <v>0</v>
      </c>
      <c r="V90" s="1244">
        <v>2</v>
      </c>
      <c r="W90" s="1243">
        <v>0.1702127659574468</v>
      </c>
      <c r="X90" s="1244">
        <v>0</v>
      </c>
      <c r="Y90" s="1243">
        <v>0</v>
      </c>
      <c r="Z90" s="1244">
        <v>0</v>
      </c>
      <c r="AA90" s="1245">
        <v>0</v>
      </c>
    </row>
    <row r="91" spans="1:27">
      <c r="A91" s="1246" t="s">
        <v>928</v>
      </c>
      <c r="B91" s="948">
        <v>3</v>
      </c>
      <c r="C91" s="1247" t="s">
        <v>417</v>
      </c>
      <c r="D91" s="1241">
        <v>1</v>
      </c>
      <c r="E91" s="1247" t="s">
        <v>417</v>
      </c>
      <c r="F91" s="1241">
        <v>0</v>
      </c>
      <c r="G91" s="1243">
        <v>0</v>
      </c>
      <c r="H91" s="1244">
        <v>1</v>
      </c>
      <c r="I91" s="1245">
        <v>0.22271714922048996</v>
      </c>
      <c r="J91" s="1244">
        <v>0</v>
      </c>
      <c r="K91" s="1242">
        <v>0</v>
      </c>
      <c r="L91" s="948">
        <v>2</v>
      </c>
      <c r="M91" s="1248" t="s">
        <v>417</v>
      </c>
      <c r="N91" s="1244">
        <v>1</v>
      </c>
      <c r="O91" s="1243">
        <v>0.16835016835016833</v>
      </c>
      <c r="P91" s="1244">
        <v>0</v>
      </c>
      <c r="Q91" s="1243">
        <v>0</v>
      </c>
      <c r="R91" s="1244">
        <v>0</v>
      </c>
      <c r="S91" s="1243">
        <v>0</v>
      </c>
      <c r="T91" s="1244">
        <v>0</v>
      </c>
      <c r="U91" s="1245">
        <v>0</v>
      </c>
      <c r="V91" s="1244">
        <v>0</v>
      </c>
      <c r="W91" s="1243">
        <v>0</v>
      </c>
      <c r="X91" s="1244">
        <v>0</v>
      </c>
      <c r="Y91" s="1243">
        <v>0</v>
      </c>
      <c r="Z91" s="1244">
        <v>1</v>
      </c>
      <c r="AA91" s="1245">
        <v>0.23474178403755869</v>
      </c>
    </row>
    <row r="92" spans="1:27">
      <c r="A92" s="356"/>
      <c r="B92" s="906"/>
      <c r="C92" s="1271"/>
      <c r="D92" s="1272"/>
      <c r="E92" s="1271"/>
      <c r="F92" s="1272"/>
      <c r="G92" s="724"/>
      <c r="H92" s="1253"/>
      <c r="I92" s="724"/>
      <c r="J92" s="1253"/>
      <c r="K92" s="1271"/>
      <c r="L92" s="1272"/>
      <c r="M92" s="724"/>
      <c r="N92" s="1253"/>
      <c r="O92" s="724"/>
      <c r="P92" s="1253"/>
      <c r="Q92" s="724"/>
      <c r="R92" s="1253"/>
      <c r="S92" s="724"/>
      <c r="T92" s="1253"/>
      <c r="U92" s="724"/>
      <c r="V92" s="1253"/>
      <c r="W92" s="724"/>
      <c r="X92" s="1253"/>
      <c r="Y92" s="724"/>
      <c r="Z92" s="1253"/>
      <c r="AA92" s="724"/>
    </row>
    <row r="93" spans="1:27" ht="14.5">
      <c r="A93" s="1259" t="s">
        <v>1629</v>
      </c>
      <c r="B93" s="1260">
        <v>218</v>
      </c>
      <c r="C93" s="1261">
        <v>2.9008649367930803</v>
      </c>
      <c r="D93" s="1262">
        <v>22</v>
      </c>
      <c r="E93" s="1263">
        <v>0.81906180193596423</v>
      </c>
      <c r="F93" s="1262">
        <v>21</v>
      </c>
      <c r="G93" s="1264">
        <v>1.0396039603960396</v>
      </c>
      <c r="H93" s="1265">
        <v>0</v>
      </c>
      <c r="I93" s="1266">
        <v>0</v>
      </c>
      <c r="J93" s="1265">
        <v>1</v>
      </c>
      <c r="K93" s="1263">
        <v>0.46082949308755761</v>
      </c>
      <c r="L93" s="1260">
        <v>196</v>
      </c>
      <c r="M93" s="1264">
        <v>4.0588113481051975</v>
      </c>
      <c r="N93" s="1265">
        <v>10</v>
      </c>
      <c r="O93" s="1264">
        <v>1.6835016835016834</v>
      </c>
      <c r="P93" s="1265">
        <v>41</v>
      </c>
      <c r="Q93" s="1264">
        <v>6.3862928348909653</v>
      </c>
      <c r="R93" s="1265">
        <v>81</v>
      </c>
      <c r="S93" s="1264">
        <v>7.6850094876660338</v>
      </c>
      <c r="T93" s="1265">
        <v>4</v>
      </c>
      <c r="U93" s="1266">
        <v>1.2698412698412698</v>
      </c>
      <c r="V93" s="1265">
        <v>56</v>
      </c>
      <c r="W93" s="1264">
        <v>4.7659574468085104</v>
      </c>
      <c r="X93" s="1265">
        <v>0</v>
      </c>
      <c r="Y93" s="1264">
        <v>0</v>
      </c>
      <c r="Z93" s="1265">
        <v>4</v>
      </c>
      <c r="AA93" s="1266">
        <v>0.93896713615023475</v>
      </c>
    </row>
    <row r="94" spans="1:27" ht="14.5">
      <c r="A94" s="4401" t="s">
        <v>916</v>
      </c>
      <c r="B94" s="4402"/>
      <c r="C94" s="4402"/>
      <c r="D94" s="4402"/>
      <c r="E94" s="4402"/>
      <c r="F94" s="4402"/>
      <c r="G94" s="4402"/>
      <c r="H94" s="4402"/>
      <c r="I94" s="4402"/>
      <c r="J94" s="4402"/>
      <c r="K94" s="4402"/>
      <c r="L94" s="4402"/>
      <c r="M94" s="4402"/>
      <c r="N94" s="4402"/>
      <c r="O94" s="4402"/>
      <c r="P94" s="4402"/>
      <c r="Q94" s="4402"/>
      <c r="R94" s="4402"/>
      <c r="S94" s="4402"/>
      <c r="T94" s="4402"/>
      <c r="U94" s="4402"/>
      <c r="V94" s="4402"/>
      <c r="W94" s="4402"/>
      <c r="X94" s="4402"/>
      <c r="Y94" s="4402"/>
      <c r="Z94" s="4402"/>
      <c r="AA94" s="4403"/>
    </row>
    <row r="95" spans="1:27" ht="14.5">
      <c r="A95" s="4404" t="s">
        <v>917</v>
      </c>
      <c r="B95" s="4405"/>
      <c r="C95" s="4405"/>
      <c r="D95" s="4405"/>
      <c r="E95" s="4405"/>
      <c r="F95" s="4405"/>
      <c r="G95" s="4405"/>
      <c r="H95" s="4405"/>
      <c r="I95" s="4405"/>
      <c r="J95" s="4405"/>
      <c r="K95" s="4405"/>
      <c r="L95" s="4405"/>
      <c r="M95" s="4405"/>
      <c r="N95" s="4405"/>
      <c r="O95" s="4405"/>
      <c r="P95" s="4405"/>
      <c r="Q95" s="4405"/>
      <c r="R95" s="4405"/>
      <c r="S95" s="4405"/>
      <c r="T95" s="4405"/>
      <c r="U95" s="4405"/>
      <c r="V95" s="4405"/>
      <c r="W95" s="4405"/>
      <c r="X95" s="4405"/>
      <c r="Y95" s="4405"/>
      <c r="Z95" s="4405"/>
      <c r="AA95" s="4406"/>
    </row>
    <row r="96" spans="1:27" ht="14.5">
      <c r="A96" s="4398" t="s">
        <v>918</v>
      </c>
      <c r="B96" s="4399"/>
      <c r="C96" s="4399"/>
      <c r="D96" s="4399"/>
      <c r="E96" s="4399"/>
      <c r="F96" s="4399"/>
      <c r="G96" s="4399"/>
      <c r="H96" s="4399"/>
      <c r="I96" s="4399"/>
      <c r="J96" s="4399"/>
      <c r="K96" s="4399"/>
      <c r="L96" s="4399"/>
      <c r="M96" s="4399"/>
      <c r="N96" s="4399"/>
      <c r="O96" s="4399"/>
      <c r="P96" s="4399"/>
      <c r="Q96" s="4399"/>
      <c r="R96" s="4399"/>
      <c r="S96" s="4399"/>
      <c r="T96" s="4399"/>
      <c r="U96" s="4399"/>
      <c r="V96" s="4399"/>
      <c r="W96" s="4399"/>
      <c r="X96" s="4399"/>
      <c r="Y96" s="4399"/>
      <c r="Z96" s="4399"/>
      <c r="AA96" s="4400"/>
    </row>
    <row r="97" spans="1:29" ht="14.5">
      <c r="A97" s="4398" t="s">
        <v>919</v>
      </c>
      <c r="B97" s="4399"/>
      <c r="C97" s="4399"/>
      <c r="D97" s="4399"/>
      <c r="E97" s="4399"/>
      <c r="F97" s="4399"/>
      <c r="G97" s="4399"/>
      <c r="H97" s="4399"/>
      <c r="I97" s="4399"/>
      <c r="J97" s="4399"/>
      <c r="K97" s="4399"/>
      <c r="L97" s="4399"/>
      <c r="M97" s="4399"/>
      <c r="N97" s="4399"/>
      <c r="O97" s="4399"/>
      <c r="P97" s="4399"/>
      <c r="Q97" s="4399"/>
      <c r="R97" s="4399"/>
      <c r="S97" s="4399"/>
      <c r="T97" s="4399"/>
      <c r="U97" s="4399"/>
      <c r="V97" s="4399"/>
      <c r="W97" s="4399"/>
      <c r="X97" s="4399"/>
      <c r="Y97" s="4399"/>
      <c r="Z97" s="4399"/>
      <c r="AA97" s="4400"/>
    </row>
    <row r="98" spans="1:29" ht="14.5">
      <c r="A98" s="4398" t="s">
        <v>920</v>
      </c>
      <c r="B98" s="4399"/>
      <c r="C98" s="4399"/>
      <c r="D98" s="4399"/>
      <c r="E98" s="4399"/>
      <c r="F98" s="4399"/>
      <c r="G98" s="4399"/>
      <c r="H98" s="4399"/>
      <c r="I98" s="4399"/>
      <c r="J98" s="4399"/>
      <c r="K98" s="4399"/>
      <c r="L98" s="4399"/>
      <c r="M98" s="4399"/>
      <c r="N98" s="4399"/>
      <c r="O98" s="4399"/>
      <c r="P98" s="4399"/>
      <c r="Q98" s="4399"/>
      <c r="R98" s="4399"/>
      <c r="S98" s="4399"/>
      <c r="T98" s="4399"/>
      <c r="U98" s="4399"/>
      <c r="V98" s="4399"/>
      <c r="W98" s="4399"/>
      <c r="X98" s="4399"/>
      <c r="Y98" s="4399"/>
      <c r="Z98" s="4399"/>
      <c r="AA98" s="4400"/>
    </row>
    <row r="99" spans="1:29" ht="14.5">
      <c r="A99" s="4398" t="s">
        <v>921</v>
      </c>
      <c r="B99" s="4399"/>
      <c r="C99" s="4399"/>
      <c r="D99" s="4399"/>
      <c r="E99" s="4399"/>
      <c r="F99" s="4399"/>
      <c r="G99" s="4399"/>
      <c r="H99" s="4399"/>
      <c r="I99" s="4399"/>
      <c r="J99" s="4399"/>
      <c r="K99" s="4399"/>
      <c r="L99" s="4399"/>
      <c r="M99" s="4399"/>
      <c r="N99" s="4399"/>
      <c r="O99" s="4399"/>
      <c r="P99" s="4399"/>
      <c r="Q99" s="4399"/>
      <c r="R99" s="4399"/>
      <c r="S99" s="4399"/>
      <c r="T99" s="4399"/>
      <c r="U99" s="4399"/>
      <c r="V99" s="4399"/>
      <c r="W99" s="4399"/>
      <c r="X99" s="4399"/>
      <c r="Y99" s="4399"/>
      <c r="Z99" s="4399"/>
      <c r="AA99" s="4400"/>
    </row>
    <row r="100" spans="1:29">
      <c r="A100" s="4392" t="s">
        <v>418</v>
      </c>
      <c r="B100" s="4393"/>
      <c r="C100" s="4393"/>
      <c r="D100" s="4393"/>
      <c r="E100" s="4393"/>
      <c r="F100" s="4393"/>
      <c r="G100" s="4393"/>
      <c r="H100" s="4393"/>
      <c r="I100" s="4393"/>
      <c r="J100" s="4393"/>
      <c r="K100" s="4393"/>
      <c r="L100" s="4393"/>
      <c r="M100" s="4393"/>
      <c r="N100" s="4393"/>
      <c r="O100" s="4393"/>
      <c r="P100" s="4393"/>
      <c r="Q100" s="4393"/>
      <c r="R100" s="4393"/>
      <c r="S100" s="4393"/>
      <c r="T100" s="4393"/>
      <c r="U100" s="4393"/>
      <c r="V100" s="4393"/>
      <c r="W100" s="4393"/>
      <c r="X100" s="4393"/>
      <c r="Y100" s="4393"/>
      <c r="Z100" s="4393"/>
      <c r="AA100" s="4394"/>
    </row>
    <row r="101" spans="1:29">
      <c r="A101" s="4381" t="s">
        <v>419</v>
      </c>
      <c r="B101" s="4382"/>
      <c r="C101" s="4382"/>
      <c r="D101" s="4382"/>
      <c r="E101" s="4382"/>
      <c r="F101" s="4382"/>
      <c r="G101" s="4382"/>
      <c r="H101" s="4382"/>
      <c r="I101" s="4382"/>
      <c r="J101" s="4382"/>
      <c r="K101" s="4382"/>
      <c r="L101" s="4382"/>
      <c r="M101" s="4382"/>
      <c r="N101" s="4382"/>
      <c r="O101" s="4382"/>
      <c r="P101" s="4382"/>
      <c r="Q101" s="4382"/>
      <c r="R101" s="4382"/>
      <c r="S101" s="4382"/>
      <c r="T101" s="4382"/>
      <c r="U101" s="4382"/>
      <c r="V101" s="4382"/>
      <c r="W101" s="4382"/>
      <c r="X101" s="4382"/>
      <c r="Y101" s="4382"/>
      <c r="Z101" s="4382"/>
      <c r="AA101" s="4383"/>
    </row>
    <row r="102" spans="1:29">
      <c r="A102" s="9"/>
    </row>
    <row r="103" spans="1:29">
      <c r="A103" s="4354" t="s">
        <v>1739</v>
      </c>
      <c r="B103" s="4354"/>
      <c r="C103" s="4354"/>
      <c r="D103" s="4354"/>
      <c r="E103" s="4354"/>
      <c r="F103" s="4354"/>
      <c r="G103" s="4354"/>
      <c r="H103" s="4354"/>
      <c r="I103" s="4354"/>
      <c r="J103" s="4354"/>
      <c r="K103" s="4354"/>
      <c r="L103" s="4354"/>
      <c r="M103" s="4354"/>
      <c r="N103" s="4354"/>
      <c r="O103" s="4354"/>
      <c r="P103" s="4354"/>
      <c r="Q103" s="4354"/>
      <c r="R103" s="4354"/>
      <c r="S103" s="4354"/>
      <c r="T103" s="4354"/>
      <c r="U103" s="4354"/>
      <c r="V103" s="4354"/>
      <c r="W103" s="4354"/>
      <c r="X103" s="4354"/>
      <c r="Y103" s="4354"/>
      <c r="Z103" s="4354"/>
      <c r="AA103" s="4354"/>
    </row>
    <row r="106" spans="1:29">
      <c r="A106" s="4334" t="s">
        <v>1213</v>
      </c>
      <c r="B106" s="4334"/>
      <c r="C106" s="4334"/>
      <c r="D106" s="4334"/>
      <c r="E106" s="4334"/>
      <c r="F106" s="4334"/>
      <c r="G106" s="4334"/>
      <c r="H106" s="4334"/>
      <c r="I106" s="4334"/>
      <c r="J106" s="4334"/>
      <c r="K106" s="4334"/>
      <c r="L106" s="4334"/>
      <c r="M106" s="4334"/>
      <c r="N106" s="4334"/>
      <c r="O106" s="4334"/>
      <c r="P106" s="4334"/>
      <c r="Q106" s="4334"/>
      <c r="R106" s="4334"/>
      <c r="S106" s="4334"/>
      <c r="T106" s="4334"/>
      <c r="U106" s="4334"/>
      <c r="V106" s="4334"/>
      <c r="W106" s="4334"/>
      <c r="X106" s="4334"/>
      <c r="Y106" s="4334"/>
      <c r="Z106" s="4334"/>
      <c r="AA106" s="4334"/>
    </row>
    <row r="108" spans="1:29" ht="17.5">
      <c r="A108" s="4407"/>
      <c r="B108" s="3865" t="s">
        <v>399</v>
      </c>
      <c r="C108" s="3866"/>
      <c r="D108" s="3865" t="s">
        <v>400</v>
      </c>
      <c r="E108" s="3866"/>
      <c r="F108" s="3865" t="s">
        <v>401</v>
      </c>
      <c r="G108" s="3975"/>
      <c r="H108" s="3975"/>
      <c r="I108" s="3975"/>
      <c r="J108" s="3975"/>
      <c r="K108" s="3866"/>
      <c r="L108" s="3865" t="s">
        <v>1625</v>
      </c>
      <c r="M108" s="3975"/>
      <c r="N108" s="3975"/>
      <c r="O108" s="3975"/>
      <c r="P108" s="3975"/>
      <c r="Q108" s="3975"/>
      <c r="R108" s="3975"/>
      <c r="S108" s="3975"/>
      <c r="T108" s="3975"/>
      <c r="U108" s="3975"/>
      <c r="V108" s="3975"/>
      <c r="W108" s="3975"/>
      <c r="X108" s="3975"/>
      <c r="Y108" s="3975"/>
      <c r="Z108" s="3975"/>
      <c r="AA108" s="3976"/>
      <c r="AC108" s="495"/>
    </row>
    <row r="109" spans="1:29" ht="32.5">
      <c r="A109" s="4408"/>
      <c r="B109" s="4159"/>
      <c r="C109" s="4092"/>
      <c r="D109" s="4159"/>
      <c r="E109" s="4092"/>
      <c r="F109" s="4159" t="s">
        <v>1004</v>
      </c>
      <c r="G109" s="4260"/>
      <c r="H109" s="4260" t="s">
        <v>1005</v>
      </c>
      <c r="I109" s="4260"/>
      <c r="J109" s="4260" t="s">
        <v>1006</v>
      </c>
      <c r="K109" s="4092"/>
      <c r="L109" s="4159" t="s">
        <v>414</v>
      </c>
      <c r="M109" s="4260"/>
      <c r="N109" s="4260" t="s">
        <v>126</v>
      </c>
      <c r="O109" s="4260"/>
      <c r="P109" s="4260" t="s">
        <v>108</v>
      </c>
      <c r="Q109" s="4260"/>
      <c r="R109" s="4260" t="s">
        <v>415</v>
      </c>
      <c r="S109" s="4260"/>
      <c r="T109" s="4260" t="s">
        <v>144</v>
      </c>
      <c r="U109" s="4260"/>
      <c r="V109" s="4260" t="s">
        <v>110</v>
      </c>
      <c r="W109" s="4260"/>
      <c r="X109" s="4260" t="s">
        <v>114</v>
      </c>
      <c r="Y109" s="4260"/>
      <c r="Z109" s="4260" t="s">
        <v>111</v>
      </c>
      <c r="AA109" s="4160"/>
      <c r="AC109" s="896"/>
    </row>
    <row r="110" spans="1:29" s="307" customFormat="1" ht="17.5">
      <c r="A110" s="4409"/>
      <c r="B110" s="127" t="s">
        <v>98</v>
      </c>
      <c r="C110" s="128" t="s">
        <v>402</v>
      </c>
      <c r="D110" s="127" t="s">
        <v>98</v>
      </c>
      <c r="E110" s="128" t="s">
        <v>402</v>
      </c>
      <c r="F110" s="127" t="s">
        <v>98</v>
      </c>
      <c r="G110" s="193" t="s">
        <v>402</v>
      </c>
      <c r="H110" s="193" t="s">
        <v>98</v>
      </c>
      <c r="I110" s="193" t="s">
        <v>402</v>
      </c>
      <c r="J110" s="193" t="s">
        <v>98</v>
      </c>
      <c r="K110" s="128" t="s">
        <v>402</v>
      </c>
      <c r="L110" s="127" t="s">
        <v>416</v>
      </c>
      <c r="M110" s="193" t="s">
        <v>402</v>
      </c>
      <c r="N110" s="193" t="s">
        <v>98</v>
      </c>
      <c r="O110" s="193" t="s">
        <v>402</v>
      </c>
      <c r="P110" s="193" t="s">
        <v>98</v>
      </c>
      <c r="Q110" s="193" t="s">
        <v>402</v>
      </c>
      <c r="R110" s="193" t="s">
        <v>98</v>
      </c>
      <c r="S110" s="193" t="s">
        <v>402</v>
      </c>
      <c r="T110" s="193" t="s">
        <v>98</v>
      </c>
      <c r="U110" s="193" t="s">
        <v>402</v>
      </c>
      <c r="V110" s="193" t="s">
        <v>98</v>
      </c>
      <c r="W110" s="193" t="s">
        <v>402</v>
      </c>
      <c r="X110" s="193" t="s">
        <v>98</v>
      </c>
      <c r="Y110" s="193" t="s">
        <v>402</v>
      </c>
      <c r="Z110" s="193" t="s">
        <v>98</v>
      </c>
      <c r="AA110" s="129" t="s">
        <v>402</v>
      </c>
      <c r="AC110" s="495"/>
    </row>
    <row r="111" spans="1:29" ht="14.5" thickBot="1">
      <c r="A111" s="699" t="s">
        <v>45</v>
      </c>
      <c r="B111" s="1273">
        <v>7527</v>
      </c>
      <c r="C111" s="1274">
        <v>100</v>
      </c>
      <c r="D111" s="1273">
        <v>2864</v>
      </c>
      <c r="E111" s="1275">
        <v>100</v>
      </c>
      <c r="F111" s="1273">
        <v>2209</v>
      </c>
      <c r="G111" s="1276">
        <v>100</v>
      </c>
      <c r="H111" s="1277">
        <v>413</v>
      </c>
      <c r="I111" s="1278">
        <v>100</v>
      </c>
      <c r="J111" s="1277">
        <v>242</v>
      </c>
      <c r="K111" s="1275">
        <v>100</v>
      </c>
      <c r="L111" s="1273">
        <v>4663</v>
      </c>
      <c r="M111" s="1276">
        <v>100</v>
      </c>
      <c r="N111" s="1277">
        <v>524</v>
      </c>
      <c r="O111" s="1276">
        <v>100</v>
      </c>
      <c r="P111" s="1277">
        <v>602</v>
      </c>
      <c r="Q111" s="1276">
        <v>100</v>
      </c>
      <c r="R111" s="1277">
        <v>1177</v>
      </c>
      <c r="S111" s="1276">
        <v>100</v>
      </c>
      <c r="T111" s="1277">
        <v>253</v>
      </c>
      <c r="U111" s="1278">
        <v>100</v>
      </c>
      <c r="V111" s="1277">
        <v>1150</v>
      </c>
      <c r="W111" s="1276">
        <v>100</v>
      </c>
      <c r="X111" s="1277">
        <v>579</v>
      </c>
      <c r="Y111" s="1276">
        <v>100</v>
      </c>
      <c r="Z111" s="1277">
        <v>378</v>
      </c>
      <c r="AA111" s="1278">
        <v>100</v>
      </c>
    </row>
    <row r="112" spans="1:29">
      <c r="A112" s="73"/>
      <c r="B112" s="121"/>
      <c r="C112" s="1279"/>
      <c r="D112" s="121"/>
      <c r="E112" s="1279"/>
      <c r="F112" s="121"/>
      <c r="G112" s="1219"/>
      <c r="H112" s="731"/>
      <c r="I112" s="1219"/>
      <c r="J112" s="731"/>
      <c r="K112" s="1279"/>
      <c r="L112" s="121"/>
      <c r="M112" s="1219"/>
      <c r="N112" s="731"/>
      <c r="O112" s="1219"/>
      <c r="P112" s="731"/>
      <c r="Q112" s="1219"/>
      <c r="R112" s="731"/>
      <c r="S112" s="1219"/>
      <c r="T112" s="731"/>
      <c r="U112" s="1219"/>
      <c r="V112" s="731"/>
      <c r="W112" s="1219"/>
      <c r="X112" s="731"/>
      <c r="Y112" s="1219"/>
      <c r="Z112" s="731"/>
      <c r="AA112" s="1219"/>
    </row>
    <row r="113" spans="1:27" ht="14.5" thickBot="1">
      <c r="A113" s="1065" t="s">
        <v>929</v>
      </c>
      <c r="B113" s="601">
        <v>5295</v>
      </c>
      <c r="C113" s="1280">
        <v>70.34675169390195</v>
      </c>
      <c r="D113" s="601">
        <v>1843</v>
      </c>
      <c r="E113" s="1281">
        <v>64.350558659217882</v>
      </c>
      <c r="F113" s="601">
        <v>1332</v>
      </c>
      <c r="G113" s="1282">
        <v>60.298777727478495</v>
      </c>
      <c r="H113" s="602">
        <v>282</v>
      </c>
      <c r="I113" s="1283">
        <v>68.280871670702183</v>
      </c>
      <c r="J113" s="602">
        <v>229</v>
      </c>
      <c r="K113" s="1281">
        <v>94.628099173553721</v>
      </c>
      <c r="L113" s="601">
        <v>3452</v>
      </c>
      <c r="M113" s="1282">
        <v>74.029594681535499</v>
      </c>
      <c r="N113" s="602">
        <v>425</v>
      </c>
      <c r="O113" s="1282">
        <v>81.106870229007626</v>
      </c>
      <c r="P113" s="602">
        <v>450</v>
      </c>
      <c r="Q113" s="1282">
        <v>74.750830564784053</v>
      </c>
      <c r="R113" s="602">
        <v>739</v>
      </c>
      <c r="S113" s="1282">
        <v>62.786745964316061</v>
      </c>
      <c r="T113" s="602">
        <v>204</v>
      </c>
      <c r="U113" s="1283">
        <v>80.632411067193672</v>
      </c>
      <c r="V113" s="602">
        <v>890</v>
      </c>
      <c r="W113" s="1282">
        <v>77.391304347826079</v>
      </c>
      <c r="X113" s="602">
        <v>455</v>
      </c>
      <c r="Y113" s="1282">
        <v>78.583765112262526</v>
      </c>
      <c r="Z113" s="602">
        <v>289</v>
      </c>
      <c r="AA113" s="1283">
        <v>76.455026455026456</v>
      </c>
    </row>
    <row r="114" spans="1:27" ht="14.5" thickBot="1">
      <c r="A114" s="759" t="s">
        <v>403</v>
      </c>
      <c r="B114" s="1284">
        <v>4530</v>
      </c>
      <c r="C114" s="1285">
        <v>60.183339976086089</v>
      </c>
      <c r="D114" s="1284">
        <v>1394</v>
      </c>
      <c r="E114" s="1286">
        <v>48.673184357541899</v>
      </c>
      <c r="F114" s="1284">
        <v>970</v>
      </c>
      <c r="G114" s="1287">
        <v>43.911272068809417</v>
      </c>
      <c r="H114" s="1288">
        <v>222</v>
      </c>
      <c r="I114" s="1289">
        <v>53.753026634382564</v>
      </c>
      <c r="J114" s="1288">
        <v>202</v>
      </c>
      <c r="K114" s="1286">
        <v>83.471074380165291</v>
      </c>
      <c r="L114" s="1284">
        <v>3136</v>
      </c>
      <c r="M114" s="1287">
        <v>67.252841518335842</v>
      </c>
      <c r="N114" s="1288">
        <v>391</v>
      </c>
      <c r="O114" s="1287">
        <v>74.618320610687022</v>
      </c>
      <c r="P114" s="1290">
        <v>408</v>
      </c>
      <c r="Q114" s="1291">
        <v>67.774086378737536</v>
      </c>
      <c r="R114" s="1290">
        <v>655</v>
      </c>
      <c r="S114" s="1291">
        <v>55.649957519116398</v>
      </c>
      <c r="T114" s="1290">
        <v>196</v>
      </c>
      <c r="U114" s="1292">
        <v>77.470355731225297</v>
      </c>
      <c r="V114" s="1290">
        <v>840</v>
      </c>
      <c r="W114" s="1291">
        <v>73.043478260869563</v>
      </c>
      <c r="X114" s="1290">
        <v>420</v>
      </c>
      <c r="Y114" s="1291">
        <v>72.538860103626945</v>
      </c>
      <c r="Z114" s="1290">
        <v>226</v>
      </c>
      <c r="AA114" s="1292">
        <v>59.788359788359791</v>
      </c>
    </row>
    <row r="115" spans="1:27">
      <c r="A115" s="1171" t="s">
        <v>404</v>
      </c>
      <c r="B115" s="1293">
        <v>3161</v>
      </c>
      <c r="C115" s="1294">
        <v>41.995482928125419</v>
      </c>
      <c r="D115" s="1293">
        <v>1089</v>
      </c>
      <c r="E115" s="1295">
        <v>38.023743016759774</v>
      </c>
      <c r="F115" s="1293">
        <v>844</v>
      </c>
      <c r="G115" s="1296">
        <v>38.207333635129018</v>
      </c>
      <c r="H115" s="1297">
        <v>45</v>
      </c>
      <c r="I115" s="1298">
        <v>10.895883777239709</v>
      </c>
      <c r="J115" s="1297">
        <v>200</v>
      </c>
      <c r="K115" s="1295">
        <v>82.644628099173559</v>
      </c>
      <c r="L115" s="1293">
        <v>2072</v>
      </c>
      <c r="M115" s="1296">
        <v>44.434913146043321</v>
      </c>
      <c r="N115" s="1297">
        <v>20</v>
      </c>
      <c r="O115" s="1296">
        <v>3.8167938931297711</v>
      </c>
      <c r="P115" s="1297">
        <v>387</v>
      </c>
      <c r="Q115" s="1296">
        <v>64.285714285714292</v>
      </c>
      <c r="R115" s="1297">
        <v>618</v>
      </c>
      <c r="S115" s="1296">
        <v>52.506372132540356</v>
      </c>
      <c r="T115" s="1297">
        <v>2</v>
      </c>
      <c r="U115" s="1298">
        <v>0.79051383399209485</v>
      </c>
      <c r="V115" s="1297">
        <v>824</v>
      </c>
      <c r="W115" s="1296">
        <v>71.652173913043484</v>
      </c>
      <c r="X115" s="1297">
        <v>13</v>
      </c>
      <c r="Y115" s="1296">
        <v>2.2452504317789295</v>
      </c>
      <c r="Z115" s="1297">
        <v>208</v>
      </c>
      <c r="AA115" s="1298">
        <v>55.026455026455025</v>
      </c>
    </row>
    <row r="116" spans="1:27">
      <c r="A116" s="1299" t="s">
        <v>108</v>
      </c>
      <c r="B116" s="579">
        <v>1108</v>
      </c>
      <c r="C116" s="1300">
        <v>14.720340108941146</v>
      </c>
      <c r="D116" s="760">
        <v>415</v>
      </c>
      <c r="E116" s="1301">
        <v>14.490223463687151</v>
      </c>
      <c r="F116" s="760">
        <v>401</v>
      </c>
      <c r="G116" s="1302">
        <v>18.153010411951108</v>
      </c>
      <c r="H116" s="761">
        <v>7</v>
      </c>
      <c r="I116" s="1303">
        <v>1.6949152542372881</v>
      </c>
      <c r="J116" s="761">
        <v>7</v>
      </c>
      <c r="K116" s="1301">
        <v>2.8925619834710745</v>
      </c>
      <c r="L116" s="579">
        <v>693</v>
      </c>
      <c r="M116" s="1302">
        <v>14.861677031953677</v>
      </c>
      <c r="N116" s="761">
        <v>3</v>
      </c>
      <c r="O116" s="1302">
        <v>0.5725190839694656</v>
      </c>
      <c r="P116" s="761">
        <v>189</v>
      </c>
      <c r="Q116" s="1302">
        <v>31.395348837209301</v>
      </c>
      <c r="R116" s="761">
        <v>461</v>
      </c>
      <c r="S116" s="1302">
        <v>39.167374681393376</v>
      </c>
      <c r="T116" s="761">
        <v>0</v>
      </c>
      <c r="U116" s="1303">
        <v>0</v>
      </c>
      <c r="V116" s="761">
        <v>25</v>
      </c>
      <c r="W116" s="1302">
        <v>2.1739130434782608</v>
      </c>
      <c r="X116" s="761">
        <v>3</v>
      </c>
      <c r="Y116" s="1302">
        <v>0.5181347150259068</v>
      </c>
      <c r="Z116" s="761">
        <v>12</v>
      </c>
      <c r="AA116" s="1303">
        <v>3.1746031746031744</v>
      </c>
    </row>
    <row r="117" spans="1:27">
      <c r="A117" s="1299" t="s">
        <v>110</v>
      </c>
      <c r="B117" s="579">
        <v>1746</v>
      </c>
      <c r="C117" s="1300">
        <v>23.19649262654444</v>
      </c>
      <c r="D117" s="760">
        <v>619</v>
      </c>
      <c r="E117" s="1301">
        <v>21.613128491620113</v>
      </c>
      <c r="F117" s="760">
        <v>394</v>
      </c>
      <c r="G117" s="1302">
        <v>17.83612494341331</v>
      </c>
      <c r="H117" s="761">
        <v>32</v>
      </c>
      <c r="I117" s="1303">
        <v>7.7481840193704601</v>
      </c>
      <c r="J117" s="761">
        <v>193</v>
      </c>
      <c r="K117" s="1301">
        <v>79.752066115702476</v>
      </c>
      <c r="L117" s="579">
        <v>1127</v>
      </c>
      <c r="M117" s="1302">
        <v>24.168989920651939</v>
      </c>
      <c r="N117" s="761">
        <v>14</v>
      </c>
      <c r="O117" s="1302">
        <v>2.6717557251908395</v>
      </c>
      <c r="P117" s="761">
        <v>163</v>
      </c>
      <c r="Q117" s="1302">
        <v>27.076411960132891</v>
      </c>
      <c r="R117" s="761">
        <v>127</v>
      </c>
      <c r="S117" s="1302">
        <v>10.790144435004247</v>
      </c>
      <c r="T117" s="761">
        <v>1</v>
      </c>
      <c r="U117" s="1303">
        <v>0.39525691699604742</v>
      </c>
      <c r="V117" s="761">
        <v>783</v>
      </c>
      <c r="W117" s="1302">
        <v>68.086956521739125</v>
      </c>
      <c r="X117" s="761">
        <v>8</v>
      </c>
      <c r="Y117" s="1302">
        <v>1.3816925734024179</v>
      </c>
      <c r="Z117" s="761">
        <v>31</v>
      </c>
      <c r="AA117" s="1303">
        <v>8.2010582010582009</v>
      </c>
    </row>
    <row r="118" spans="1:27">
      <c r="A118" s="1299" t="s">
        <v>111</v>
      </c>
      <c r="B118" s="579">
        <v>307</v>
      </c>
      <c r="C118" s="1300">
        <v>4.07865019263983</v>
      </c>
      <c r="D118" s="760">
        <v>55</v>
      </c>
      <c r="E118" s="1301">
        <v>1.9203910614525139</v>
      </c>
      <c r="F118" s="760">
        <v>49</v>
      </c>
      <c r="G118" s="1302">
        <v>2.2181982797645992</v>
      </c>
      <c r="H118" s="761">
        <v>6</v>
      </c>
      <c r="I118" s="1303">
        <v>1.4527845036319613</v>
      </c>
      <c r="J118" s="761">
        <v>0</v>
      </c>
      <c r="K118" s="1301">
        <v>0</v>
      </c>
      <c r="L118" s="579">
        <v>252</v>
      </c>
      <c r="M118" s="1302">
        <v>5.4042461934377011</v>
      </c>
      <c r="N118" s="761">
        <v>3</v>
      </c>
      <c r="O118" s="1302">
        <v>0.5725190839694656</v>
      </c>
      <c r="P118" s="761">
        <v>35</v>
      </c>
      <c r="Q118" s="1302">
        <v>5.8139534883720927</v>
      </c>
      <c r="R118" s="761">
        <v>30</v>
      </c>
      <c r="S118" s="1302">
        <v>2.5488530161427359</v>
      </c>
      <c r="T118" s="761">
        <v>1</v>
      </c>
      <c r="U118" s="1303">
        <v>0.39525691699604742</v>
      </c>
      <c r="V118" s="761">
        <v>16</v>
      </c>
      <c r="W118" s="1302">
        <v>1.3913043478260869</v>
      </c>
      <c r="X118" s="761">
        <v>2</v>
      </c>
      <c r="Y118" s="1302">
        <v>0.34542314335060448</v>
      </c>
      <c r="Z118" s="761">
        <v>165</v>
      </c>
      <c r="AA118" s="1303">
        <v>43.650793650793652</v>
      </c>
    </row>
    <row r="119" spans="1:27">
      <c r="A119" s="871" t="s">
        <v>915</v>
      </c>
      <c r="B119" s="579">
        <v>3</v>
      </c>
      <c r="C119" s="1300" t="s">
        <v>417</v>
      </c>
      <c r="D119" s="760">
        <v>0</v>
      </c>
      <c r="E119" s="1301">
        <v>0</v>
      </c>
      <c r="F119" s="760">
        <v>0</v>
      </c>
      <c r="G119" s="1302">
        <v>0</v>
      </c>
      <c r="H119" s="761">
        <v>0</v>
      </c>
      <c r="I119" s="1303">
        <v>0</v>
      </c>
      <c r="J119" s="761">
        <v>0</v>
      </c>
      <c r="K119" s="1301">
        <v>0</v>
      </c>
      <c r="L119" s="579">
        <v>3</v>
      </c>
      <c r="M119" s="1302">
        <v>6.4336264207591684E-2</v>
      </c>
      <c r="N119" s="761">
        <v>0</v>
      </c>
      <c r="O119" s="1302">
        <v>0</v>
      </c>
      <c r="P119" s="761">
        <v>0</v>
      </c>
      <c r="Q119" s="1302">
        <v>0</v>
      </c>
      <c r="R119" s="761">
        <v>0</v>
      </c>
      <c r="S119" s="1302">
        <v>0</v>
      </c>
      <c r="T119" s="761">
        <v>0</v>
      </c>
      <c r="U119" s="1303">
        <v>0</v>
      </c>
      <c r="V119" s="761">
        <v>1</v>
      </c>
      <c r="W119" s="1302">
        <v>8.6956521739130432E-2</v>
      </c>
      <c r="X119" s="761">
        <v>0</v>
      </c>
      <c r="Y119" s="1302">
        <v>0</v>
      </c>
      <c r="Z119" s="761">
        <v>2</v>
      </c>
      <c r="AA119" s="1303">
        <v>0.52910052910052907</v>
      </c>
    </row>
    <row r="120" spans="1:27">
      <c r="A120" s="1304" t="s">
        <v>407</v>
      </c>
      <c r="B120" s="1305">
        <v>1038</v>
      </c>
      <c r="C120" s="1306">
        <v>28.571428571428569</v>
      </c>
      <c r="D120" s="1305">
        <v>298</v>
      </c>
      <c r="E120" s="1306">
        <v>8.2025873933388382</v>
      </c>
      <c r="F120" s="1305">
        <v>124</v>
      </c>
      <c r="G120" s="1307">
        <v>3.413157170382604</v>
      </c>
      <c r="H120" s="1308">
        <v>173</v>
      </c>
      <c r="I120" s="1307">
        <v>4.7619047619047619</v>
      </c>
      <c r="J120" s="1308">
        <v>1</v>
      </c>
      <c r="K120" s="1301" t="s">
        <v>417</v>
      </c>
      <c r="L120" s="1305">
        <v>740</v>
      </c>
      <c r="M120" s="1307">
        <v>20.368841178089735</v>
      </c>
      <c r="N120" s="1308">
        <v>252</v>
      </c>
      <c r="O120" s="1307">
        <v>6.9364161849710975</v>
      </c>
      <c r="P120" s="1308">
        <v>10</v>
      </c>
      <c r="Q120" s="1307">
        <v>0.27525461051472616</v>
      </c>
      <c r="R120" s="1308">
        <v>23</v>
      </c>
      <c r="S120" s="1307">
        <v>0.63308560418387005</v>
      </c>
      <c r="T120" s="1308">
        <v>154</v>
      </c>
      <c r="U120" s="1307">
        <v>4.2389210019267818</v>
      </c>
      <c r="V120" s="1308">
        <v>7</v>
      </c>
      <c r="W120" s="1307">
        <v>0.19267822736030829</v>
      </c>
      <c r="X120" s="1308">
        <v>289</v>
      </c>
      <c r="Y120" s="1307">
        <v>7.9548582438755844</v>
      </c>
      <c r="Z120" s="1308">
        <v>5</v>
      </c>
      <c r="AA120" s="1307">
        <v>0.13762730525736308</v>
      </c>
    </row>
    <row r="121" spans="1:27">
      <c r="A121" s="871" t="s">
        <v>538</v>
      </c>
      <c r="B121" s="579">
        <v>618</v>
      </c>
      <c r="C121" s="1300">
        <v>8.2104424073335984</v>
      </c>
      <c r="D121" s="760">
        <v>212</v>
      </c>
      <c r="E121" s="1301">
        <v>7.4022346368715093</v>
      </c>
      <c r="F121" s="760">
        <v>52</v>
      </c>
      <c r="G121" s="1302">
        <v>2.3540063377093707</v>
      </c>
      <c r="H121" s="761">
        <v>159</v>
      </c>
      <c r="I121" s="1303">
        <v>38.498789346246973</v>
      </c>
      <c r="J121" s="761">
        <v>1</v>
      </c>
      <c r="K121" s="1301">
        <v>0.41322314049586778</v>
      </c>
      <c r="L121" s="579">
        <v>406</v>
      </c>
      <c r="M121" s="1302">
        <v>8.7068410894274066</v>
      </c>
      <c r="N121" s="761">
        <v>366</v>
      </c>
      <c r="O121" s="1302">
        <v>69.847328244274806</v>
      </c>
      <c r="P121" s="761">
        <v>7</v>
      </c>
      <c r="Q121" s="1302">
        <v>1.1627906976744187</v>
      </c>
      <c r="R121" s="761">
        <v>17</v>
      </c>
      <c r="S121" s="1302">
        <v>1.4443500424808835</v>
      </c>
      <c r="T121" s="761">
        <v>2</v>
      </c>
      <c r="U121" s="1303">
        <v>0.79051383399209485</v>
      </c>
      <c r="V121" s="761">
        <v>7</v>
      </c>
      <c r="W121" s="1302">
        <v>0.60869565217391308</v>
      </c>
      <c r="X121" s="761">
        <v>3</v>
      </c>
      <c r="Y121" s="1302">
        <v>0.5181347150259068</v>
      </c>
      <c r="Z121" s="761">
        <v>4</v>
      </c>
      <c r="AA121" s="1303">
        <v>1.0582010582010581</v>
      </c>
    </row>
    <row r="122" spans="1:27">
      <c r="A122" s="871" t="s">
        <v>144</v>
      </c>
      <c r="B122" s="579">
        <v>252</v>
      </c>
      <c r="C122" s="1300">
        <v>3.3479473893981671</v>
      </c>
      <c r="D122" s="760">
        <v>39</v>
      </c>
      <c r="E122" s="1301">
        <v>1.3617318435754189</v>
      </c>
      <c r="F122" s="760">
        <v>30</v>
      </c>
      <c r="G122" s="1302">
        <v>1.3580805794477138</v>
      </c>
      <c r="H122" s="761">
        <v>8</v>
      </c>
      <c r="I122" s="1303">
        <v>1.937046004842615</v>
      </c>
      <c r="J122" s="761">
        <v>1</v>
      </c>
      <c r="K122" s="1301">
        <v>0.41322314049586778</v>
      </c>
      <c r="L122" s="579">
        <v>213</v>
      </c>
      <c r="M122" s="1302">
        <v>4.5678747587390092</v>
      </c>
      <c r="N122" s="761">
        <v>0</v>
      </c>
      <c r="O122" s="1302">
        <v>0</v>
      </c>
      <c r="P122" s="761">
        <v>8</v>
      </c>
      <c r="Q122" s="1302">
        <v>1.3289036544850499</v>
      </c>
      <c r="R122" s="761">
        <v>9</v>
      </c>
      <c r="S122" s="1302">
        <v>0.76465590484282076</v>
      </c>
      <c r="T122" s="761">
        <v>191</v>
      </c>
      <c r="U122" s="1303">
        <v>75.494071146245062</v>
      </c>
      <c r="V122" s="761">
        <v>2</v>
      </c>
      <c r="W122" s="1302">
        <v>0.17391304347826086</v>
      </c>
      <c r="X122" s="761">
        <v>1</v>
      </c>
      <c r="Y122" s="1302">
        <v>0.17271157167530224</v>
      </c>
      <c r="Z122" s="761">
        <v>2</v>
      </c>
      <c r="AA122" s="1303">
        <v>0.52910052910052907</v>
      </c>
    </row>
    <row r="123" spans="1:27">
      <c r="A123" s="871" t="s">
        <v>228</v>
      </c>
      <c r="B123" s="579">
        <v>496</v>
      </c>
      <c r="C123" s="1300">
        <v>6.5896107346884545</v>
      </c>
      <c r="D123" s="760">
        <v>54</v>
      </c>
      <c r="E123" s="1301">
        <v>1.8854748603351956</v>
      </c>
      <c r="F123" s="579">
        <v>44</v>
      </c>
      <c r="G123" s="1302">
        <v>1.9918515165233137</v>
      </c>
      <c r="H123" s="580">
        <v>10</v>
      </c>
      <c r="I123" s="1303">
        <v>2.4213075060532687</v>
      </c>
      <c r="J123" s="580">
        <v>0</v>
      </c>
      <c r="K123" s="1301">
        <v>0</v>
      </c>
      <c r="L123" s="579">
        <v>442</v>
      </c>
      <c r="M123" s="1302">
        <v>9.4788762599185077</v>
      </c>
      <c r="N123" s="580">
        <v>5</v>
      </c>
      <c r="O123" s="1302">
        <v>0.95419847328244278</v>
      </c>
      <c r="P123" s="580">
        <v>6</v>
      </c>
      <c r="Q123" s="1302">
        <v>0.99667774086378735</v>
      </c>
      <c r="R123" s="580">
        <v>11</v>
      </c>
      <c r="S123" s="1302">
        <v>0.93457943925233633</v>
      </c>
      <c r="T123" s="580">
        <v>1</v>
      </c>
      <c r="U123" s="1303">
        <v>0.39525691699604742</v>
      </c>
      <c r="V123" s="580">
        <v>6</v>
      </c>
      <c r="W123" s="1302">
        <v>0.52173913043478271</v>
      </c>
      <c r="X123" s="580">
        <v>403</v>
      </c>
      <c r="Y123" s="1302">
        <v>69.602763385146801</v>
      </c>
      <c r="Z123" s="580">
        <v>10</v>
      </c>
      <c r="AA123" s="1303">
        <v>2.6455026455026456</v>
      </c>
    </row>
    <row r="124" spans="1:27">
      <c r="A124" s="1299" t="s">
        <v>913</v>
      </c>
      <c r="B124" s="579">
        <v>16</v>
      </c>
      <c r="C124" s="1300">
        <v>0.21256808821575662</v>
      </c>
      <c r="D124" s="760">
        <v>2</v>
      </c>
      <c r="E124" s="1300">
        <v>6.9832402234636867E-2</v>
      </c>
      <c r="F124" s="760">
        <v>2</v>
      </c>
      <c r="G124" s="1302">
        <v>9.0538705296514255E-2</v>
      </c>
      <c r="H124" s="761">
        <v>0</v>
      </c>
      <c r="I124" s="1303">
        <v>0</v>
      </c>
      <c r="J124" s="761">
        <v>0</v>
      </c>
      <c r="K124" s="1301">
        <v>0</v>
      </c>
      <c r="L124" s="579">
        <v>14</v>
      </c>
      <c r="M124" s="1302">
        <v>0.30023589963542785</v>
      </c>
      <c r="N124" s="761">
        <v>0</v>
      </c>
      <c r="O124" s="1302">
        <v>0</v>
      </c>
      <c r="P124" s="761">
        <v>1</v>
      </c>
      <c r="Q124" s="1302">
        <v>0.16611295681063123</v>
      </c>
      <c r="R124" s="761">
        <v>3</v>
      </c>
      <c r="S124" s="1302">
        <v>0.25488530161427359</v>
      </c>
      <c r="T124" s="761">
        <v>0</v>
      </c>
      <c r="U124" s="1303">
        <v>0</v>
      </c>
      <c r="V124" s="761">
        <v>2</v>
      </c>
      <c r="W124" s="1302">
        <v>0.17391304347826086</v>
      </c>
      <c r="X124" s="761">
        <v>8</v>
      </c>
      <c r="Y124" s="1302">
        <v>1.3816925734024179</v>
      </c>
      <c r="Z124" s="761">
        <v>0</v>
      </c>
      <c r="AA124" s="1303">
        <v>0</v>
      </c>
    </row>
    <row r="125" spans="1:27">
      <c r="A125" s="1299" t="s">
        <v>114</v>
      </c>
      <c r="B125" s="579">
        <v>445</v>
      </c>
      <c r="C125" s="1300">
        <v>5.9120499535007305</v>
      </c>
      <c r="D125" s="760">
        <v>49</v>
      </c>
      <c r="E125" s="1301">
        <v>1.7108938547486032</v>
      </c>
      <c r="F125" s="760">
        <v>40</v>
      </c>
      <c r="G125" s="1302">
        <v>1.8107741059302851</v>
      </c>
      <c r="H125" s="761">
        <v>9</v>
      </c>
      <c r="I125" s="1303">
        <v>2.1791767554479415</v>
      </c>
      <c r="J125" s="761">
        <v>0</v>
      </c>
      <c r="K125" s="1301">
        <v>0</v>
      </c>
      <c r="L125" s="579">
        <v>396</v>
      </c>
      <c r="M125" s="1302">
        <v>8.4923868754021008</v>
      </c>
      <c r="N125" s="761">
        <v>4</v>
      </c>
      <c r="O125" s="1302">
        <v>0.76335877862595414</v>
      </c>
      <c r="P125" s="761">
        <v>4</v>
      </c>
      <c r="Q125" s="1302">
        <v>0.66445182724252494</v>
      </c>
      <c r="R125" s="761">
        <v>6</v>
      </c>
      <c r="S125" s="1302">
        <v>0.50977060322854717</v>
      </c>
      <c r="T125" s="761">
        <v>0</v>
      </c>
      <c r="U125" s="1303">
        <v>0</v>
      </c>
      <c r="V125" s="761">
        <v>4</v>
      </c>
      <c r="W125" s="1302">
        <v>0.34782608695652173</v>
      </c>
      <c r="X125" s="761">
        <v>370</v>
      </c>
      <c r="Y125" s="1302">
        <v>63.903281519861835</v>
      </c>
      <c r="Z125" s="761">
        <v>8</v>
      </c>
      <c r="AA125" s="1303">
        <v>2.1164021164021163</v>
      </c>
    </row>
    <row r="126" spans="1:27">
      <c r="A126" s="1299" t="s">
        <v>914</v>
      </c>
      <c r="B126" s="579">
        <v>35</v>
      </c>
      <c r="C126" s="1300">
        <v>0.4649926929719676</v>
      </c>
      <c r="D126" s="760">
        <v>3</v>
      </c>
      <c r="E126" s="1301">
        <v>0.10474860335195531</v>
      </c>
      <c r="F126" s="760">
        <v>2</v>
      </c>
      <c r="G126" s="1302">
        <v>9.0538705296514255E-2</v>
      </c>
      <c r="H126" s="761">
        <v>1</v>
      </c>
      <c r="I126" s="1303">
        <v>0.24213075060532688</v>
      </c>
      <c r="J126" s="761">
        <v>0</v>
      </c>
      <c r="K126" s="1301">
        <v>0</v>
      </c>
      <c r="L126" s="579">
        <v>32</v>
      </c>
      <c r="M126" s="1302">
        <v>0.68625348488097793</v>
      </c>
      <c r="N126" s="761">
        <v>1</v>
      </c>
      <c r="O126" s="1302">
        <v>0.19083969465648853</v>
      </c>
      <c r="P126" s="761">
        <v>1</v>
      </c>
      <c r="Q126" s="1302">
        <v>0.16611295681063123</v>
      </c>
      <c r="R126" s="761">
        <v>2</v>
      </c>
      <c r="S126" s="1302">
        <v>0.16992353440951571</v>
      </c>
      <c r="T126" s="761">
        <v>1</v>
      </c>
      <c r="U126" s="1303">
        <v>0.39525691699604742</v>
      </c>
      <c r="V126" s="761">
        <v>0</v>
      </c>
      <c r="W126" s="1302">
        <v>0</v>
      </c>
      <c r="X126" s="761">
        <v>25</v>
      </c>
      <c r="Y126" s="1302">
        <v>4.3177892918825558</v>
      </c>
      <c r="Z126" s="761">
        <v>2</v>
      </c>
      <c r="AA126" s="1303">
        <v>0.52910052910052907</v>
      </c>
    </row>
    <row r="127" spans="1:27">
      <c r="A127" s="1309"/>
      <c r="B127" s="122"/>
      <c r="C127" s="1310"/>
      <c r="D127" s="122"/>
      <c r="E127" s="1310"/>
      <c r="F127" s="122"/>
      <c r="G127" s="1253"/>
      <c r="H127" s="724"/>
      <c r="I127" s="1253"/>
      <c r="J127" s="724"/>
      <c r="K127" s="1310"/>
      <c r="L127" s="122"/>
      <c r="M127" s="1253"/>
      <c r="N127" s="724"/>
      <c r="O127" s="1253"/>
      <c r="P127" s="724"/>
      <c r="Q127" s="1253"/>
      <c r="R127" s="724"/>
      <c r="S127" s="1253"/>
      <c r="T127" s="724"/>
      <c r="U127" s="1253"/>
      <c r="V127" s="724"/>
      <c r="W127" s="1253"/>
      <c r="X127" s="724"/>
      <c r="Y127" s="1253"/>
      <c r="Z127" s="724"/>
      <c r="AA127" s="1253"/>
    </row>
    <row r="128" spans="1:27" ht="14.5" thickBot="1">
      <c r="A128" s="762" t="s">
        <v>410</v>
      </c>
      <c r="B128" s="1273">
        <v>765</v>
      </c>
      <c r="C128" s="1274">
        <v>10.163411717815862</v>
      </c>
      <c r="D128" s="1273">
        <v>449</v>
      </c>
      <c r="E128" s="1275">
        <v>15.677374301675979</v>
      </c>
      <c r="F128" s="1273">
        <v>362</v>
      </c>
      <c r="G128" s="1276">
        <v>16.387505658669081</v>
      </c>
      <c r="H128" s="1277">
        <v>60</v>
      </c>
      <c r="I128" s="1278">
        <v>14.527845036319611</v>
      </c>
      <c r="J128" s="1277">
        <v>27</v>
      </c>
      <c r="K128" s="1275">
        <v>11.15702479338843</v>
      </c>
      <c r="L128" s="1273">
        <v>316</v>
      </c>
      <c r="M128" s="1276">
        <v>6.7767531631996576</v>
      </c>
      <c r="N128" s="1277">
        <v>34</v>
      </c>
      <c r="O128" s="1276">
        <v>6.4885496183206106</v>
      </c>
      <c r="P128" s="1277">
        <v>42</v>
      </c>
      <c r="Q128" s="1276">
        <v>6.9767441860465116</v>
      </c>
      <c r="R128" s="1277">
        <v>84</v>
      </c>
      <c r="S128" s="1276">
        <v>7.1367884451996595</v>
      </c>
      <c r="T128" s="1277">
        <v>8</v>
      </c>
      <c r="U128" s="1278">
        <v>3.1620553359683794</v>
      </c>
      <c r="V128" s="1277">
        <v>50</v>
      </c>
      <c r="W128" s="1276">
        <v>4.3478260869565215</v>
      </c>
      <c r="X128" s="1277">
        <v>35</v>
      </c>
      <c r="Y128" s="1276">
        <v>6.0449050086355784</v>
      </c>
      <c r="Z128" s="1277">
        <v>63</v>
      </c>
      <c r="AA128" s="1278">
        <v>16.666666666666664</v>
      </c>
    </row>
    <row r="129" spans="1:27">
      <c r="A129" s="1311" t="s">
        <v>411</v>
      </c>
      <c r="B129" s="1312">
        <v>639</v>
      </c>
      <c r="C129" s="1294">
        <v>8.4894380231167794</v>
      </c>
      <c r="D129" s="763">
        <v>393</v>
      </c>
      <c r="E129" s="1295">
        <v>13.722067039106145</v>
      </c>
      <c r="F129" s="763">
        <v>339</v>
      </c>
      <c r="G129" s="1296">
        <v>15.346310547759167</v>
      </c>
      <c r="H129" s="764">
        <v>27</v>
      </c>
      <c r="I129" s="1298">
        <v>6.5375302663438255</v>
      </c>
      <c r="J129" s="764">
        <v>27</v>
      </c>
      <c r="K129" s="1295">
        <v>11.15702479338843</v>
      </c>
      <c r="L129" s="1293">
        <v>246</v>
      </c>
      <c r="M129" s="1296">
        <v>5.2755736650225176</v>
      </c>
      <c r="N129" s="764">
        <v>3</v>
      </c>
      <c r="O129" s="1296">
        <v>0.5725190839694656</v>
      </c>
      <c r="P129" s="764">
        <v>42</v>
      </c>
      <c r="Q129" s="1296">
        <v>6.9767441860465116</v>
      </c>
      <c r="R129" s="764">
        <v>81</v>
      </c>
      <c r="S129" s="1296">
        <v>6.8819031435853866</v>
      </c>
      <c r="T129" s="764">
        <v>6</v>
      </c>
      <c r="U129" s="1298">
        <v>2.3715415019762842</v>
      </c>
      <c r="V129" s="764">
        <v>48</v>
      </c>
      <c r="W129" s="1296">
        <v>4.1739130434782616</v>
      </c>
      <c r="X129" s="764">
        <v>3</v>
      </c>
      <c r="Y129" s="1296">
        <v>0.5181347150259068</v>
      </c>
      <c r="Z129" s="764">
        <v>63</v>
      </c>
      <c r="AA129" s="1298">
        <v>16.666666666666664</v>
      </c>
    </row>
    <row r="130" spans="1:27">
      <c r="A130" s="1313" t="s">
        <v>412</v>
      </c>
      <c r="B130" s="1305">
        <v>152</v>
      </c>
      <c r="C130" s="1306">
        <v>34.157303370786515</v>
      </c>
      <c r="D130" s="1305">
        <v>87</v>
      </c>
      <c r="E130" s="1306">
        <v>19.550561797752806</v>
      </c>
      <c r="F130" s="765">
        <v>67</v>
      </c>
      <c r="G130" s="1307">
        <v>15.056179775280897</v>
      </c>
      <c r="H130" s="766">
        <v>13</v>
      </c>
      <c r="I130" s="1307">
        <v>2.9213483146067416</v>
      </c>
      <c r="J130" s="766">
        <v>7</v>
      </c>
      <c r="K130" s="1306">
        <v>1.5730337078651686</v>
      </c>
      <c r="L130" s="1305">
        <v>65</v>
      </c>
      <c r="M130" s="1307">
        <v>14.606741573033707</v>
      </c>
      <c r="N130" s="766">
        <v>2</v>
      </c>
      <c r="O130" s="1307">
        <v>0.44943820224719105</v>
      </c>
      <c r="P130" s="766">
        <v>14</v>
      </c>
      <c r="Q130" s="1307">
        <v>3.1460674157303372</v>
      </c>
      <c r="R130" s="766">
        <v>15</v>
      </c>
      <c r="S130" s="1307">
        <v>3.3707865168539324</v>
      </c>
      <c r="T130" s="766">
        <v>4</v>
      </c>
      <c r="U130" s="1307">
        <v>0.89887640449438211</v>
      </c>
      <c r="V130" s="766">
        <v>13</v>
      </c>
      <c r="W130" s="1307">
        <v>2.9213483146067416</v>
      </c>
      <c r="X130" s="766">
        <v>2</v>
      </c>
      <c r="Y130" s="1307">
        <v>0.44943820224719105</v>
      </c>
      <c r="Z130" s="766">
        <v>15</v>
      </c>
      <c r="AA130" s="1307">
        <v>3.3707865168539324</v>
      </c>
    </row>
    <row r="131" spans="1:27">
      <c r="A131" s="135" t="s">
        <v>113</v>
      </c>
      <c r="B131" s="579">
        <v>74</v>
      </c>
      <c r="C131" s="1300">
        <v>0.98312740799787435</v>
      </c>
      <c r="D131" s="760">
        <v>39</v>
      </c>
      <c r="E131" s="1301">
        <v>1.3617318435754189</v>
      </c>
      <c r="F131" s="760">
        <v>8</v>
      </c>
      <c r="G131" s="1302">
        <v>0.36215482118605702</v>
      </c>
      <c r="H131" s="761">
        <v>31</v>
      </c>
      <c r="I131" s="1303">
        <v>7.5060532687651342</v>
      </c>
      <c r="J131" s="761">
        <v>0</v>
      </c>
      <c r="K131" s="1301">
        <v>0</v>
      </c>
      <c r="L131" s="579">
        <v>35</v>
      </c>
      <c r="M131" s="1302">
        <v>0.75058974908856957</v>
      </c>
      <c r="N131" s="761">
        <v>30</v>
      </c>
      <c r="O131" s="1302">
        <v>5.7251908396946565</v>
      </c>
      <c r="P131" s="761">
        <v>0</v>
      </c>
      <c r="Q131" s="1302">
        <v>0</v>
      </c>
      <c r="R131" s="761">
        <v>3</v>
      </c>
      <c r="S131" s="1302">
        <v>0.25488530161427359</v>
      </c>
      <c r="T131" s="761">
        <v>1</v>
      </c>
      <c r="U131" s="1303">
        <v>0.39525691699604742</v>
      </c>
      <c r="V131" s="761">
        <v>1</v>
      </c>
      <c r="W131" s="1302">
        <v>8.6956521739130432E-2</v>
      </c>
      <c r="X131" s="761">
        <v>0</v>
      </c>
      <c r="Y131" s="1302">
        <v>0</v>
      </c>
      <c r="Z131" s="761">
        <v>0</v>
      </c>
      <c r="AA131" s="1303">
        <v>0</v>
      </c>
    </row>
    <row r="132" spans="1:27">
      <c r="A132" s="1313" t="s">
        <v>413</v>
      </c>
      <c r="B132" s="1305">
        <v>45</v>
      </c>
      <c r="C132" s="1306">
        <v>32.374100719424462</v>
      </c>
      <c r="D132" s="1305">
        <v>30</v>
      </c>
      <c r="E132" s="1306">
        <v>21.582733812949641</v>
      </c>
      <c r="F132" s="765">
        <v>5</v>
      </c>
      <c r="G132" s="1307">
        <v>3.5971223021582732</v>
      </c>
      <c r="H132" s="766">
        <v>25</v>
      </c>
      <c r="I132" s="1307">
        <v>17.985611510791365</v>
      </c>
      <c r="J132" s="766">
        <v>0</v>
      </c>
      <c r="K132" s="1306">
        <v>0</v>
      </c>
      <c r="L132" s="1305">
        <v>15</v>
      </c>
      <c r="M132" s="1307">
        <v>10.791366906474821</v>
      </c>
      <c r="N132" s="766">
        <v>14</v>
      </c>
      <c r="O132" s="1307">
        <v>10.071942446043165</v>
      </c>
      <c r="P132" s="766">
        <v>0</v>
      </c>
      <c r="Q132" s="1307">
        <v>0</v>
      </c>
      <c r="R132" s="766">
        <v>1</v>
      </c>
      <c r="S132" s="1307">
        <v>0.71942446043165476</v>
      </c>
      <c r="T132" s="766">
        <v>0</v>
      </c>
      <c r="U132" s="1307">
        <v>0</v>
      </c>
      <c r="V132" s="766">
        <v>0</v>
      </c>
      <c r="W132" s="1307">
        <v>0</v>
      </c>
      <c r="X132" s="766">
        <v>0</v>
      </c>
      <c r="Y132" s="1307">
        <v>0</v>
      </c>
      <c r="Z132" s="766">
        <v>0</v>
      </c>
      <c r="AA132" s="1307">
        <v>0</v>
      </c>
    </row>
    <row r="133" spans="1:27">
      <c r="A133" s="135" t="s">
        <v>228</v>
      </c>
      <c r="B133" s="579">
        <v>3</v>
      </c>
      <c r="C133" s="1300" t="s">
        <v>930</v>
      </c>
      <c r="D133" s="760">
        <v>2</v>
      </c>
      <c r="E133" s="1300">
        <v>6.9832402234636867E-2</v>
      </c>
      <c r="F133" s="760">
        <v>1</v>
      </c>
      <c r="G133" s="1302" t="s">
        <v>417</v>
      </c>
      <c r="H133" s="761">
        <v>1</v>
      </c>
      <c r="I133" s="1303">
        <v>0.24213075060532688</v>
      </c>
      <c r="J133" s="761">
        <v>0</v>
      </c>
      <c r="K133" s="1301">
        <v>0</v>
      </c>
      <c r="L133" s="579">
        <v>1</v>
      </c>
      <c r="M133" s="1302" t="s">
        <v>417</v>
      </c>
      <c r="N133" s="761">
        <v>0</v>
      </c>
      <c r="O133" s="1302">
        <v>0</v>
      </c>
      <c r="P133" s="761">
        <v>0</v>
      </c>
      <c r="Q133" s="1302">
        <v>0</v>
      </c>
      <c r="R133" s="761">
        <v>0</v>
      </c>
      <c r="S133" s="1302">
        <v>0</v>
      </c>
      <c r="T133" s="761">
        <v>1</v>
      </c>
      <c r="U133" s="1303">
        <v>0.39525691699604742</v>
      </c>
      <c r="V133" s="761">
        <v>0</v>
      </c>
      <c r="W133" s="1302">
        <v>0</v>
      </c>
      <c r="X133" s="761">
        <v>0</v>
      </c>
      <c r="Y133" s="1302">
        <v>0</v>
      </c>
      <c r="Z133" s="761">
        <v>0</v>
      </c>
      <c r="AA133" s="1303">
        <v>0</v>
      </c>
    </row>
    <row r="134" spans="1:27">
      <c r="A134" s="1313" t="s">
        <v>933</v>
      </c>
      <c r="B134" s="1305">
        <v>33</v>
      </c>
      <c r="C134" s="1306">
        <v>28.947368421052634</v>
      </c>
      <c r="D134" s="1305">
        <v>9</v>
      </c>
      <c r="E134" s="1306">
        <v>7.8947368421052628</v>
      </c>
      <c r="F134" s="765">
        <v>8</v>
      </c>
      <c r="G134" s="1307">
        <v>7.0175438596491224</v>
      </c>
      <c r="H134" s="766">
        <v>1</v>
      </c>
      <c r="I134" s="1307">
        <v>0.8771929824561403</v>
      </c>
      <c r="J134" s="766">
        <v>0</v>
      </c>
      <c r="K134" s="1306">
        <v>0</v>
      </c>
      <c r="L134" s="1305">
        <v>24</v>
      </c>
      <c r="M134" s="1307">
        <v>21.052631578947366</v>
      </c>
      <c r="N134" s="766">
        <v>0</v>
      </c>
      <c r="O134" s="1302">
        <v>0</v>
      </c>
      <c r="P134" s="766">
        <v>0</v>
      </c>
      <c r="Q134" s="1302">
        <v>0</v>
      </c>
      <c r="R134" s="766">
        <v>0</v>
      </c>
      <c r="S134" s="1302">
        <v>0</v>
      </c>
      <c r="T134" s="766">
        <v>0</v>
      </c>
      <c r="U134" s="1302">
        <v>0</v>
      </c>
      <c r="V134" s="766">
        <v>0</v>
      </c>
      <c r="W134" s="1302">
        <v>0</v>
      </c>
      <c r="X134" s="766">
        <v>24</v>
      </c>
      <c r="Y134" s="1302">
        <v>21.052631578947366</v>
      </c>
      <c r="Z134" s="766">
        <v>0</v>
      </c>
      <c r="AA134" s="1302">
        <v>0</v>
      </c>
    </row>
    <row r="135" spans="1:27">
      <c r="A135" s="252" t="s">
        <v>144</v>
      </c>
      <c r="B135" s="579">
        <v>49</v>
      </c>
      <c r="C135" s="1300">
        <v>0.65098977016075465</v>
      </c>
      <c r="D135" s="760">
        <v>15</v>
      </c>
      <c r="E135" s="1301">
        <v>0.52374301675977653</v>
      </c>
      <c r="F135" s="760">
        <v>14</v>
      </c>
      <c r="G135" s="1302">
        <v>0.63377093707559984</v>
      </c>
      <c r="H135" s="761">
        <v>1</v>
      </c>
      <c r="I135" s="1303">
        <v>0.24213075060532688</v>
      </c>
      <c r="J135" s="761">
        <v>0</v>
      </c>
      <c r="K135" s="1301">
        <v>0</v>
      </c>
      <c r="L135" s="579">
        <v>34</v>
      </c>
      <c r="M135" s="1302">
        <v>0.72914432768603898</v>
      </c>
      <c r="N135" s="761">
        <v>1</v>
      </c>
      <c r="O135" s="1302">
        <v>0.19083969465648853</v>
      </c>
      <c r="P135" s="761">
        <v>0</v>
      </c>
      <c r="Q135" s="1302">
        <v>0</v>
      </c>
      <c r="R135" s="761">
        <v>0</v>
      </c>
      <c r="S135" s="1302">
        <v>0</v>
      </c>
      <c r="T135" s="761">
        <v>0</v>
      </c>
      <c r="U135" s="1303">
        <v>0</v>
      </c>
      <c r="V135" s="761">
        <v>1</v>
      </c>
      <c r="W135" s="1302">
        <v>8.6956521739130432E-2</v>
      </c>
      <c r="X135" s="761">
        <v>32</v>
      </c>
      <c r="Y135" s="1302">
        <v>5.5267702936096716</v>
      </c>
      <c r="Z135" s="761">
        <v>0</v>
      </c>
      <c r="AA135" s="1303">
        <v>0</v>
      </c>
    </row>
    <row r="136" spans="1:27">
      <c r="A136" s="252"/>
      <c r="B136" s="122"/>
      <c r="C136" s="1310"/>
      <c r="D136" s="122"/>
      <c r="E136" s="1310"/>
      <c r="F136" s="122"/>
      <c r="G136" s="1253"/>
      <c r="H136" s="724"/>
      <c r="I136" s="1253"/>
      <c r="J136" s="724"/>
      <c r="K136" s="1310"/>
      <c r="L136" s="122"/>
      <c r="M136" s="1253"/>
      <c r="N136" s="724"/>
      <c r="O136" s="1253"/>
      <c r="P136" s="724"/>
      <c r="Q136" s="1253"/>
      <c r="R136" s="724"/>
      <c r="S136" s="1253"/>
      <c r="T136" s="724"/>
      <c r="U136" s="1253"/>
      <c r="V136" s="724"/>
      <c r="W136" s="1253"/>
      <c r="X136" s="724"/>
      <c r="Y136" s="1253"/>
      <c r="Z136" s="724"/>
      <c r="AA136" s="1253"/>
    </row>
    <row r="137" spans="1:27" ht="14.5" thickBot="1">
      <c r="A137" s="767" t="s">
        <v>922</v>
      </c>
      <c r="B137" s="1273">
        <v>1720</v>
      </c>
      <c r="C137" s="1274">
        <v>22.851069483193836</v>
      </c>
      <c r="D137" s="1273">
        <v>975</v>
      </c>
      <c r="E137" s="1275">
        <v>34.043296089385478</v>
      </c>
      <c r="F137" s="1273">
        <v>836</v>
      </c>
      <c r="G137" s="1276">
        <v>37.845178813942958</v>
      </c>
      <c r="H137" s="1277">
        <v>128</v>
      </c>
      <c r="I137" s="1278">
        <v>30.99273607748184</v>
      </c>
      <c r="J137" s="1277">
        <v>11</v>
      </c>
      <c r="K137" s="1275">
        <v>4.5454545454545459</v>
      </c>
      <c r="L137" s="1273">
        <v>745</v>
      </c>
      <c r="M137" s="1276">
        <v>15.976838944885266</v>
      </c>
      <c r="N137" s="1277">
        <v>53</v>
      </c>
      <c r="O137" s="1276">
        <v>10.114503816793894</v>
      </c>
      <c r="P137" s="1277">
        <v>83</v>
      </c>
      <c r="Q137" s="1276">
        <v>13.787375415282391</v>
      </c>
      <c r="R137" s="1277">
        <v>309</v>
      </c>
      <c r="S137" s="1276">
        <v>26.253186066270178</v>
      </c>
      <c r="T137" s="1277">
        <v>34</v>
      </c>
      <c r="U137" s="1278">
        <v>13.438735177865613</v>
      </c>
      <c r="V137" s="1277">
        <v>134</v>
      </c>
      <c r="W137" s="1276">
        <v>11.652173913043478</v>
      </c>
      <c r="X137" s="1277">
        <v>77</v>
      </c>
      <c r="Y137" s="1276">
        <v>13.298791018998275</v>
      </c>
      <c r="Z137" s="1277">
        <v>55</v>
      </c>
      <c r="AA137" s="1278">
        <v>14.550264550264549</v>
      </c>
    </row>
    <row r="138" spans="1:27" ht="14.5">
      <c r="A138" s="1314" t="s">
        <v>1626</v>
      </c>
      <c r="B138" s="1293">
        <v>1340</v>
      </c>
      <c r="C138" s="1294">
        <v>17.802577388069615</v>
      </c>
      <c r="D138" s="763">
        <v>898</v>
      </c>
      <c r="E138" s="1295">
        <v>31.354748603351958</v>
      </c>
      <c r="F138" s="763">
        <v>785</v>
      </c>
      <c r="G138" s="1296">
        <v>35.536441828881848</v>
      </c>
      <c r="H138" s="764">
        <v>103</v>
      </c>
      <c r="I138" s="1298">
        <v>24.939467312348668</v>
      </c>
      <c r="J138" s="764">
        <v>10</v>
      </c>
      <c r="K138" s="1295">
        <v>4.1322314049586781</v>
      </c>
      <c r="L138" s="1293">
        <v>442</v>
      </c>
      <c r="M138" s="1296">
        <v>9.4788762599185077</v>
      </c>
      <c r="N138" s="764">
        <v>42</v>
      </c>
      <c r="O138" s="1296">
        <v>8.015267175572518</v>
      </c>
      <c r="P138" s="764">
        <v>65</v>
      </c>
      <c r="Q138" s="1296">
        <v>10.79734219269103</v>
      </c>
      <c r="R138" s="764">
        <v>100</v>
      </c>
      <c r="S138" s="1296">
        <v>8.4961767204757859</v>
      </c>
      <c r="T138" s="764">
        <v>29</v>
      </c>
      <c r="U138" s="1298">
        <v>11.462450592885375</v>
      </c>
      <c r="V138" s="764">
        <v>105</v>
      </c>
      <c r="W138" s="1296">
        <v>9.1304347826086953</v>
      </c>
      <c r="X138" s="764">
        <v>57</v>
      </c>
      <c r="Y138" s="1296">
        <v>9.8445595854922274</v>
      </c>
      <c r="Z138" s="764">
        <v>44</v>
      </c>
      <c r="AA138" s="1298">
        <v>11.640211640211639</v>
      </c>
    </row>
    <row r="139" spans="1:27" ht="14.5">
      <c r="A139" s="1315" t="s">
        <v>1627</v>
      </c>
      <c r="B139" s="579">
        <v>59</v>
      </c>
      <c r="C139" s="1300">
        <v>0.78384482529560251</v>
      </c>
      <c r="D139" s="760">
        <v>34</v>
      </c>
      <c r="E139" s="1301">
        <v>1.1871508379888267</v>
      </c>
      <c r="F139" s="760">
        <v>23</v>
      </c>
      <c r="G139" s="1302">
        <v>1.041195110909914</v>
      </c>
      <c r="H139" s="761">
        <v>11</v>
      </c>
      <c r="I139" s="1303">
        <v>2.6634382566585959</v>
      </c>
      <c r="J139" s="761">
        <v>0</v>
      </c>
      <c r="K139" s="1301">
        <v>0</v>
      </c>
      <c r="L139" s="579">
        <v>25</v>
      </c>
      <c r="M139" s="1302">
        <v>0.53613553506326406</v>
      </c>
      <c r="N139" s="761">
        <v>2</v>
      </c>
      <c r="O139" s="1302">
        <v>0.38167938931297707</v>
      </c>
      <c r="P139" s="761">
        <v>4</v>
      </c>
      <c r="Q139" s="1302">
        <v>0.66445182724252494</v>
      </c>
      <c r="R139" s="761">
        <v>8</v>
      </c>
      <c r="S139" s="1302">
        <v>0.67969413763806286</v>
      </c>
      <c r="T139" s="761">
        <v>1</v>
      </c>
      <c r="U139" s="1303">
        <v>0.39525691699604742</v>
      </c>
      <c r="V139" s="761">
        <v>6</v>
      </c>
      <c r="W139" s="1302">
        <v>0.52173913043478271</v>
      </c>
      <c r="X139" s="761">
        <v>2</v>
      </c>
      <c r="Y139" s="1302">
        <v>0.34542314335060448</v>
      </c>
      <c r="Z139" s="761">
        <v>2</v>
      </c>
      <c r="AA139" s="1303">
        <v>0.52910052910052907</v>
      </c>
    </row>
    <row r="140" spans="1:27">
      <c r="A140" s="1315" t="s">
        <v>923</v>
      </c>
      <c r="B140" s="579">
        <v>321</v>
      </c>
      <c r="C140" s="1300">
        <v>4.2646472698286173</v>
      </c>
      <c r="D140" s="760">
        <v>43</v>
      </c>
      <c r="E140" s="1301">
        <v>1.5013966480446927</v>
      </c>
      <c r="F140" s="760">
        <v>28</v>
      </c>
      <c r="G140" s="1302">
        <v>1.2675418741511997</v>
      </c>
      <c r="H140" s="761">
        <v>14</v>
      </c>
      <c r="I140" s="1303">
        <v>3.3898305084745761</v>
      </c>
      <c r="J140" s="761">
        <v>1</v>
      </c>
      <c r="K140" s="1301">
        <v>0.41322314049586778</v>
      </c>
      <c r="L140" s="579">
        <v>278</v>
      </c>
      <c r="M140" s="1302">
        <v>5.9618271499034954</v>
      </c>
      <c r="N140" s="761">
        <v>9</v>
      </c>
      <c r="O140" s="1302">
        <v>1.717557251908397</v>
      </c>
      <c r="P140" s="761">
        <v>14</v>
      </c>
      <c r="Q140" s="1302">
        <v>2.3255813953488373</v>
      </c>
      <c r="R140" s="761">
        <v>201</v>
      </c>
      <c r="S140" s="1302">
        <v>17.077315208156328</v>
      </c>
      <c r="T140" s="761">
        <v>4</v>
      </c>
      <c r="U140" s="1303">
        <v>1.5810276679841897</v>
      </c>
      <c r="V140" s="761">
        <v>23</v>
      </c>
      <c r="W140" s="1302">
        <v>2</v>
      </c>
      <c r="X140" s="761">
        <v>18</v>
      </c>
      <c r="Y140" s="1302">
        <v>3.1088082901554404</v>
      </c>
      <c r="Z140" s="761">
        <v>9</v>
      </c>
      <c r="AA140" s="1303">
        <v>2.3809523809523809</v>
      </c>
    </row>
    <row r="141" spans="1:27">
      <c r="A141" s="252"/>
      <c r="B141" s="122"/>
      <c r="C141" s="1310"/>
      <c r="D141" s="122"/>
      <c r="E141" s="1310"/>
      <c r="F141" s="122"/>
      <c r="G141" s="1253"/>
      <c r="H141" s="724"/>
      <c r="I141" s="1253"/>
      <c r="J141" s="724"/>
      <c r="K141" s="1310"/>
      <c r="L141" s="122"/>
      <c r="M141" s="1253"/>
      <c r="N141" s="724"/>
      <c r="O141" s="1253"/>
      <c r="P141" s="724"/>
      <c r="Q141" s="1253"/>
      <c r="R141" s="724"/>
      <c r="S141" s="1253"/>
      <c r="T141" s="724"/>
      <c r="U141" s="1253"/>
      <c r="V141" s="724"/>
      <c r="W141" s="1253"/>
      <c r="X141" s="724"/>
      <c r="Y141" s="1253"/>
      <c r="Z141" s="724"/>
      <c r="AA141" s="1253"/>
    </row>
    <row r="142" spans="1:27" ht="14.5" thickBot="1">
      <c r="A142" s="767" t="s">
        <v>924</v>
      </c>
      <c r="B142" s="1273">
        <v>305</v>
      </c>
      <c r="C142" s="1274">
        <v>4.0520791816128598</v>
      </c>
      <c r="D142" s="1273">
        <v>23</v>
      </c>
      <c r="E142" s="1275">
        <v>0.80307262569832405</v>
      </c>
      <c r="F142" s="1273">
        <v>18</v>
      </c>
      <c r="G142" s="1276">
        <v>0.81484834766862835</v>
      </c>
      <c r="H142" s="1277">
        <v>3</v>
      </c>
      <c r="I142" s="1278">
        <v>0.72639225181598066</v>
      </c>
      <c r="J142" s="1277">
        <v>2</v>
      </c>
      <c r="K142" s="1275">
        <v>0.82644628099173556</v>
      </c>
      <c r="L142" s="1273">
        <v>282</v>
      </c>
      <c r="M142" s="1276">
        <v>6.0476088355136177</v>
      </c>
      <c r="N142" s="1277">
        <v>46</v>
      </c>
      <c r="O142" s="1276">
        <v>8.778625954198473</v>
      </c>
      <c r="P142" s="1277">
        <v>34</v>
      </c>
      <c r="Q142" s="1276">
        <v>5.6478405315614619</v>
      </c>
      <c r="R142" s="1277">
        <v>39</v>
      </c>
      <c r="S142" s="1276">
        <v>3.3135089209855564</v>
      </c>
      <c r="T142" s="1277">
        <v>15</v>
      </c>
      <c r="U142" s="1278">
        <v>5.928853754940711</v>
      </c>
      <c r="V142" s="1277">
        <v>67</v>
      </c>
      <c r="W142" s="1276">
        <v>5.8260869565217392</v>
      </c>
      <c r="X142" s="1277">
        <v>47</v>
      </c>
      <c r="Y142" s="1276">
        <v>8.1174438687392065</v>
      </c>
      <c r="Z142" s="1277">
        <v>34</v>
      </c>
      <c r="AA142" s="1278">
        <v>8.9947089947089935</v>
      </c>
    </row>
    <row r="143" spans="1:27" ht="14.5">
      <c r="A143" s="1314" t="s">
        <v>1628</v>
      </c>
      <c r="B143" s="1293">
        <v>206</v>
      </c>
      <c r="C143" s="1294">
        <v>2.7368141357778661</v>
      </c>
      <c r="D143" s="763">
        <v>4</v>
      </c>
      <c r="E143" s="1295">
        <v>0.13966480446927373</v>
      </c>
      <c r="F143" s="763">
        <v>2</v>
      </c>
      <c r="G143" s="1296">
        <v>9.0538705296514255E-2</v>
      </c>
      <c r="H143" s="764">
        <v>0</v>
      </c>
      <c r="I143" s="1298">
        <v>0</v>
      </c>
      <c r="J143" s="764">
        <v>2</v>
      </c>
      <c r="K143" s="1295">
        <v>0.82644628099173556</v>
      </c>
      <c r="L143" s="1293">
        <v>202</v>
      </c>
      <c r="M143" s="1296">
        <v>4.3319751233111727</v>
      </c>
      <c r="N143" s="764">
        <v>31</v>
      </c>
      <c r="O143" s="1296">
        <v>5.9160305343511448</v>
      </c>
      <c r="P143" s="764">
        <v>26</v>
      </c>
      <c r="Q143" s="1296">
        <v>4.3189368770764114</v>
      </c>
      <c r="R143" s="764">
        <v>23</v>
      </c>
      <c r="S143" s="1296">
        <v>1.9541206457094309</v>
      </c>
      <c r="T143" s="764">
        <v>6</v>
      </c>
      <c r="U143" s="1298">
        <v>2.3715415019762842</v>
      </c>
      <c r="V143" s="764">
        <v>50</v>
      </c>
      <c r="W143" s="1296">
        <v>4.3478260869565215</v>
      </c>
      <c r="X143" s="764">
        <v>40</v>
      </c>
      <c r="Y143" s="1296">
        <v>6.9084628670120898</v>
      </c>
      <c r="Z143" s="764">
        <v>26</v>
      </c>
      <c r="AA143" s="1298">
        <v>6.8783068783068781</v>
      </c>
    </row>
    <row r="144" spans="1:27">
      <c r="A144" s="1315" t="s">
        <v>925</v>
      </c>
      <c r="B144" s="579">
        <v>65</v>
      </c>
      <c r="C144" s="1300">
        <v>0.86355785837651122</v>
      </c>
      <c r="D144" s="760">
        <v>14</v>
      </c>
      <c r="E144" s="1300">
        <v>0.48882681564245811</v>
      </c>
      <c r="F144" s="760">
        <v>12</v>
      </c>
      <c r="G144" s="1302">
        <v>0.54323223177908564</v>
      </c>
      <c r="H144" s="761">
        <v>2</v>
      </c>
      <c r="I144" s="1303">
        <v>0.48426150121065376</v>
      </c>
      <c r="J144" s="761">
        <v>0</v>
      </c>
      <c r="K144" s="1301">
        <v>0</v>
      </c>
      <c r="L144" s="579">
        <v>51</v>
      </c>
      <c r="M144" s="1302">
        <v>1.0937164915290585</v>
      </c>
      <c r="N144" s="761">
        <v>10</v>
      </c>
      <c r="O144" s="1302">
        <v>1.9083969465648856</v>
      </c>
      <c r="P144" s="761">
        <v>3</v>
      </c>
      <c r="Q144" s="1302">
        <v>0.49833887043189368</v>
      </c>
      <c r="R144" s="761">
        <v>10</v>
      </c>
      <c r="S144" s="1302">
        <v>0.84961767204757865</v>
      </c>
      <c r="T144" s="761">
        <v>6</v>
      </c>
      <c r="U144" s="1303">
        <v>2.3715415019762842</v>
      </c>
      <c r="V144" s="761">
        <v>12</v>
      </c>
      <c r="W144" s="1302">
        <v>1.0434782608695654</v>
      </c>
      <c r="X144" s="761">
        <v>3</v>
      </c>
      <c r="Y144" s="1302">
        <v>0.5181347150259068</v>
      </c>
      <c r="Z144" s="761">
        <v>7</v>
      </c>
      <c r="AA144" s="1303">
        <v>1.8518518518518516</v>
      </c>
    </row>
    <row r="145" spans="1:27">
      <c r="A145" s="1315" t="s">
        <v>926</v>
      </c>
      <c r="B145" s="579">
        <v>25</v>
      </c>
      <c r="C145" s="1300">
        <v>0.33213763783711975</v>
      </c>
      <c r="D145" s="760">
        <v>4</v>
      </c>
      <c r="E145" s="1300">
        <v>0.13966480446927373</v>
      </c>
      <c r="F145" s="760">
        <v>4</v>
      </c>
      <c r="G145" s="1302">
        <v>0.18107741059302851</v>
      </c>
      <c r="H145" s="761">
        <v>0</v>
      </c>
      <c r="I145" s="1303">
        <v>0</v>
      </c>
      <c r="J145" s="761">
        <v>0</v>
      </c>
      <c r="K145" s="1301">
        <v>0</v>
      </c>
      <c r="L145" s="579">
        <v>21</v>
      </c>
      <c r="M145" s="1302">
        <v>0.45035384945314172</v>
      </c>
      <c r="N145" s="761">
        <v>3</v>
      </c>
      <c r="O145" s="1302">
        <v>0.5725190839694656</v>
      </c>
      <c r="P145" s="761">
        <v>2</v>
      </c>
      <c r="Q145" s="1302">
        <v>0.33222591362126247</v>
      </c>
      <c r="R145" s="761">
        <v>5</v>
      </c>
      <c r="S145" s="1302">
        <v>0.42480883602378933</v>
      </c>
      <c r="T145" s="761">
        <v>3</v>
      </c>
      <c r="U145" s="1303">
        <v>1.1857707509881421</v>
      </c>
      <c r="V145" s="761">
        <v>5</v>
      </c>
      <c r="W145" s="1302">
        <v>0.43478260869565216</v>
      </c>
      <c r="X145" s="761">
        <v>3</v>
      </c>
      <c r="Y145" s="1302">
        <v>0.5181347150259068</v>
      </c>
      <c r="Z145" s="761">
        <v>0</v>
      </c>
      <c r="AA145" s="1303">
        <v>0</v>
      </c>
    </row>
    <row r="146" spans="1:27">
      <c r="A146" s="1315" t="s">
        <v>927</v>
      </c>
      <c r="B146" s="579">
        <v>6</v>
      </c>
      <c r="C146" s="1300">
        <v>7.9713033080908727E-2</v>
      </c>
      <c r="D146" s="760">
        <v>0</v>
      </c>
      <c r="E146" s="1301">
        <v>0</v>
      </c>
      <c r="F146" s="760">
        <v>0</v>
      </c>
      <c r="G146" s="1302">
        <v>0</v>
      </c>
      <c r="H146" s="761">
        <v>0</v>
      </c>
      <c r="I146" s="1303">
        <v>0</v>
      </c>
      <c r="J146" s="761">
        <v>0</v>
      </c>
      <c r="K146" s="1301">
        <v>0</v>
      </c>
      <c r="L146" s="579">
        <v>6</v>
      </c>
      <c r="M146" s="1302">
        <v>0.12867252841518337</v>
      </c>
      <c r="N146" s="761">
        <v>1</v>
      </c>
      <c r="O146" s="1302">
        <v>0.19083969465648853</v>
      </c>
      <c r="P146" s="761">
        <v>3</v>
      </c>
      <c r="Q146" s="1302">
        <v>0.49833887043189368</v>
      </c>
      <c r="R146" s="761">
        <v>1</v>
      </c>
      <c r="S146" s="1302">
        <v>8.4961767204757857E-2</v>
      </c>
      <c r="T146" s="761">
        <v>0</v>
      </c>
      <c r="U146" s="1303">
        <v>0</v>
      </c>
      <c r="V146" s="761">
        <v>0</v>
      </c>
      <c r="W146" s="1302">
        <v>0</v>
      </c>
      <c r="X146" s="761">
        <v>0</v>
      </c>
      <c r="Y146" s="1302">
        <v>0</v>
      </c>
      <c r="Z146" s="761">
        <v>1</v>
      </c>
      <c r="AA146" s="1303">
        <v>0.26455026455026454</v>
      </c>
    </row>
    <row r="147" spans="1:27">
      <c r="A147" s="1315" t="s">
        <v>928</v>
      </c>
      <c r="B147" s="579">
        <v>3</v>
      </c>
      <c r="C147" s="1300" t="s">
        <v>417</v>
      </c>
      <c r="D147" s="760">
        <v>1</v>
      </c>
      <c r="E147" s="1300" t="s">
        <v>417</v>
      </c>
      <c r="F147" s="760">
        <v>0</v>
      </c>
      <c r="G147" s="1302">
        <v>0</v>
      </c>
      <c r="H147" s="761">
        <v>1</v>
      </c>
      <c r="I147" s="1303">
        <v>0.24213075060532688</v>
      </c>
      <c r="J147" s="761">
        <v>0</v>
      </c>
      <c r="K147" s="1301">
        <v>0</v>
      </c>
      <c r="L147" s="579">
        <v>2</v>
      </c>
      <c r="M147" s="1302" t="s">
        <v>417</v>
      </c>
      <c r="N147" s="761">
        <v>1</v>
      </c>
      <c r="O147" s="1302">
        <v>0.19083969465648853</v>
      </c>
      <c r="P147" s="761">
        <v>0</v>
      </c>
      <c r="Q147" s="1302">
        <v>0</v>
      </c>
      <c r="R147" s="761">
        <v>0</v>
      </c>
      <c r="S147" s="1302">
        <v>0</v>
      </c>
      <c r="T147" s="761">
        <v>0</v>
      </c>
      <c r="U147" s="1303">
        <v>0</v>
      </c>
      <c r="V147" s="761">
        <v>0</v>
      </c>
      <c r="W147" s="1302">
        <v>0</v>
      </c>
      <c r="X147" s="761">
        <v>1</v>
      </c>
      <c r="Y147" s="1302">
        <v>0.17271157167530224</v>
      </c>
      <c r="Z147" s="761">
        <v>0</v>
      </c>
      <c r="AA147" s="1303">
        <v>0</v>
      </c>
    </row>
    <row r="148" spans="1:27">
      <c r="A148" s="252"/>
      <c r="B148" s="122"/>
      <c r="C148" s="1310"/>
      <c r="D148" s="122"/>
      <c r="E148" s="1310"/>
      <c r="F148" s="122"/>
      <c r="G148" s="1253"/>
      <c r="H148" s="724"/>
      <c r="I148" s="1253"/>
      <c r="J148" s="724"/>
      <c r="K148" s="1310"/>
      <c r="L148" s="122"/>
      <c r="M148" s="1253"/>
      <c r="N148" s="724"/>
      <c r="O148" s="1253"/>
      <c r="P148" s="724"/>
      <c r="Q148" s="1253"/>
      <c r="R148" s="724"/>
      <c r="S148" s="1253"/>
      <c r="T148" s="724"/>
      <c r="U148" s="1253"/>
      <c r="V148" s="724"/>
      <c r="W148" s="1253"/>
      <c r="X148" s="724"/>
      <c r="Y148" s="1253"/>
      <c r="Z148" s="724"/>
      <c r="AA148" s="1253"/>
    </row>
    <row r="149" spans="1:27" ht="14.5">
      <c r="A149" s="768" t="s">
        <v>1629</v>
      </c>
      <c r="B149" s="1316">
        <v>207</v>
      </c>
      <c r="C149" s="1317">
        <v>2.7500996412913512</v>
      </c>
      <c r="D149" s="769">
        <v>23</v>
      </c>
      <c r="E149" s="1318">
        <v>0.80307262569832405</v>
      </c>
      <c r="F149" s="769">
        <v>23</v>
      </c>
      <c r="G149" s="1319">
        <v>1.041195110909914</v>
      </c>
      <c r="H149" s="770">
        <v>0</v>
      </c>
      <c r="I149" s="1320">
        <v>0</v>
      </c>
      <c r="J149" s="770">
        <v>0</v>
      </c>
      <c r="K149" s="1318">
        <v>0</v>
      </c>
      <c r="L149" s="1316">
        <v>184</v>
      </c>
      <c r="M149" s="1319">
        <v>3.9459575380656231</v>
      </c>
      <c r="N149" s="770">
        <v>0</v>
      </c>
      <c r="O149" s="1319">
        <v>0</v>
      </c>
      <c r="P149" s="770">
        <v>35</v>
      </c>
      <c r="Q149" s="1319">
        <v>5.8139534883720927</v>
      </c>
      <c r="R149" s="770">
        <v>90</v>
      </c>
      <c r="S149" s="1319">
        <v>7.6465590484282071</v>
      </c>
      <c r="T149" s="770">
        <v>0</v>
      </c>
      <c r="U149" s="1320">
        <v>0</v>
      </c>
      <c r="V149" s="770">
        <v>59</v>
      </c>
      <c r="W149" s="1319">
        <v>5.1304347826086953</v>
      </c>
      <c r="X149" s="770">
        <v>0</v>
      </c>
      <c r="Y149" s="1319">
        <v>0</v>
      </c>
      <c r="Z149" s="770">
        <v>0</v>
      </c>
      <c r="AA149" s="1320">
        <v>0</v>
      </c>
    </row>
    <row r="150" spans="1:27" ht="14.5">
      <c r="A150" s="4401" t="s">
        <v>916</v>
      </c>
      <c r="B150" s="4402"/>
      <c r="C150" s="4402"/>
      <c r="D150" s="4402"/>
      <c r="E150" s="4402"/>
      <c r="F150" s="4402"/>
      <c r="G150" s="4402"/>
      <c r="H150" s="4402"/>
      <c r="I150" s="4402"/>
      <c r="J150" s="4402"/>
      <c r="K150" s="4402"/>
      <c r="L150" s="4402"/>
      <c r="M150" s="4402"/>
      <c r="N150" s="4402"/>
      <c r="O150" s="4402"/>
      <c r="P150" s="4402"/>
      <c r="Q150" s="4402"/>
      <c r="R150" s="4402"/>
      <c r="S150" s="4402"/>
      <c r="T150" s="4402"/>
      <c r="U150" s="4402"/>
      <c r="V150" s="4402"/>
      <c r="W150" s="4402"/>
      <c r="X150" s="4402"/>
      <c r="Y150" s="4402"/>
      <c r="Z150" s="4402"/>
      <c r="AA150" s="4403"/>
    </row>
    <row r="151" spans="1:27" ht="14.5">
      <c r="A151" s="4404" t="s">
        <v>917</v>
      </c>
      <c r="B151" s="4405"/>
      <c r="C151" s="4405"/>
      <c r="D151" s="4405"/>
      <c r="E151" s="4405"/>
      <c r="F151" s="4405"/>
      <c r="G151" s="4405"/>
      <c r="H151" s="4405"/>
      <c r="I151" s="4405"/>
      <c r="J151" s="4405"/>
      <c r="K151" s="4405"/>
      <c r="L151" s="4405"/>
      <c r="M151" s="4405"/>
      <c r="N151" s="4405"/>
      <c r="O151" s="4405"/>
      <c r="P151" s="4405"/>
      <c r="Q151" s="4405"/>
      <c r="R151" s="4405"/>
      <c r="S151" s="4405"/>
      <c r="T151" s="4405"/>
      <c r="U151" s="4405"/>
      <c r="V151" s="4405"/>
      <c r="W151" s="4405"/>
      <c r="X151" s="4405"/>
      <c r="Y151" s="4405"/>
      <c r="Z151" s="4405"/>
      <c r="AA151" s="4406"/>
    </row>
    <row r="152" spans="1:27" ht="14.5">
      <c r="A152" s="4398" t="s">
        <v>918</v>
      </c>
      <c r="B152" s="4399"/>
      <c r="C152" s="4399"/>
      <c r="D152" s="4399"/>
      <c r="E152" s="4399"/>
      <c r="F152" s="4399"/>
      <c r="G152" s="4399"/>
      <c r="H152" s="4399"/>
      <c r="I152" s="4399"/>
      <c r="J152" s="4399"/>
      <c r="K152" s="4399"/>
      <c r="L152" s="4399"/>
      <c r="M152" s="4399"/>
      <c r="N152" s="4399"/>
      <c r="O152" s="4399"/>
      <c r="P152" s="4399"/>
      <c r="Q152" s="4399"/>
      <c r="R152" s="4399"/>
      <c r="S152" s="4399"/>
      <c r="T152" s="4399"/>
      <c r="U152" s="4399"/>
      <c r="V152" s="4399"/>
      <c r="W152" s="4399"/>
      <c r="X152" s="4399"/>
      <c r="Y152" s="4399"/>
      <c r="Z152" s="4399"/>
      <c r="AA152" s="4400"/>
    </row>
    <row r="153" spans="1:27" ht="14.5">
      <c r="A153" s="4398" t="s">
        <v>919</v>
      </c>
      <c r="B153" s="4399"/>
      <c r="C153" s="4399"/>
      <c r="D153" s="4399"/>
      <c r="E153" s="4399"/>
      <c r="F153" s="4399"/>
      <c r="G153" s="4399"/>
      <c r="H153" s="4399"/>
      <c r="I153" s="4399"/>
      <c r="J153" s="4399"/>
      <c r="K153" s="4399"/>
      <c r="L153" s="4399"/>
      <c r="M153" s="4399"/>
      <c r="N153" s="4399"/>
      <c r="O153" s="4399"/>
      <c r="P153" s="4399"/>
      <c r="Q153" s="4399"/>
      <c r="R153" s="4399"/>
      <c r="S153" s="4399"/>
      <c r="T153" s="4399"/>
      <c r="U153" s="4399"/>
      <c r="V153" s="4399"/>
      <c r="W153" s="4399"/>
      <c r="X153" s="4399"/>
      <c r="Y153" s="4399"/>
      <c r="Z153" s="4399"/>
      <c r="AA153" s="4400"/>
    </row>
    <row r="154" spans="1:27" ht="14.5">
      <c r="A154" s="4398" t="s">
        <v>920</v>
      </c>
      <c r="B154" s="4399"/>
      <c r="C154" s="4399"/>
      <c r="D154" s="4399"/>
      <c r="E154" s="4399"/>
      <c r="F154" s="4399"/>
      <c r="G154" s="4399"/>
      <c r="H154" s="4399"/>
      <c r="I154" s="4399"/>
      <c r="J154" s="4399"/>
      <c r="K154" s="4399"/>
      <c r="L154" s="4399"/>
      <c r="M154" s="4399"/>
      <c r="N154" s="4399"/>
      <c r="O154" s="4399"/>
      <c r="P154" s="4399"/>
      <c r="Q154" s="4399"/>
      <c r="R154" s="4399"/>
      <c r="S154" s="4399"/>
      <c r="T154" s="4399"/>
      <c r="U154" s="4399"/>
      <c r="V154" s="4399"/>
      <c r="W154" s="4399"/>
      <c r="X154" s="4399"/>
      <c r="Y154" s="4399"/>
      <c r="Z154" s="4399"/>
      <c r="AA154" s="4400"/>
    </row>
    <row r="155" spans="1:27" ht="14.5">
      <c r="A155" s="4398" t="s">
        <v>921</v>
      </c>
      <c r="B155" s="4399"/>
      <c r="C155" s="4399"/>
      <c r="D155" s="4399"/>
      <c r="E155" s="4399"/>
      <c r="F155" s="4399"/>
      <c r="G155" s="4399"/>
      <c r="H155" s="4399"/>
      <c r="I155" s="4399"/>
      <c r="J155" s="4399"/>
      <c r="K155" s="4399"/>
      <c r="L155" s="4399"/>
      <c r="M155" s="4399"/>
      <c r="N155" s="4399"/>
      <c r="O155" s="4399"/>
      <c r="P155" s="4399"/>
      <c r="Q155" s="4399"/>
      <c r="R155" s="4399"/>
      <c r="S155" s="4399"/>
      <c r="T155" s="4399"/>
      <c r="U155" s="4399"/>
      <c r="V155" s="4399"/>
      <c r="W155" s="4399"/>
      <c r="X155" s="4399"/>
      <c r="Y155" s="4399"/>
      <c r="Z155" s="4399"/>
      <c r="AA155" s="4400"/>
    </row>
    <row r="156" spans="1:27">
      <c r="A156" s="4392" t="s">
        <v>418</v>
      </c>
      <c r="B156" s="4393"/>
      <c r="C156" s="4393"/>
      <c r="D156" s="4393"/>
      <c r="E156" s="4393"/>
      <c r="F156" s="4393"/>
      <c r="G156" s="4393"/>
      <c r="H156" s="4393"/>
      <c r="I156" s="4393"/>
      <c r="J156" s="4393"/>
      <c r="K156" s="4393"/>
      <c r="L156" s="4393"/>
      <c r="M156" s="4393"/>
      <c r="N156" s="4393"/>
      <c r="O156" s="4393"/>
      <c r="P156" s="4393"/>
      <c r="Q156" s="4393"/>
      <c r="R156" s="4393"/>
      <c r="S156" s="4393"/>
      <c r="T156" s="4393"/>
      <c r="U156" s="4393"/>
      <c r="V156" s="4393"/>
      <c r="W156" s="4393"/>
      <c r="X156" s="4393"/>
      <c r="Y156" s="4393"/>
      <c r="Z156" s="4393"/>
      <c r="AA156" s="4394"/>
    </row>
    <row r="157" spans="1:27">
      <c r="A157" s="4381" t="s">
        <v>419</v>
      </c>
      <c r="B157" s="4382"/>
      <c r="C157" s="4382"/>
      <c r="D157" s="4382"/>
      <c r="E157" s="4382"/>
      <c r="F157" s="4382"/>
      <c r="G157" s="4382"/>
      <c r="H157" s="4382"/>
      <c r="I157" s="4382"/>
      <c r="J157" s="4382"/>
      <c r="K157" s="4382"/>
      <c r="L157" s="4382"/>
      <c r="M157" s="4382"/>
      <c r="N157" s="4382"/>
      <c r="O157" s="4382"/>
      <c r="P157" s="4382"/>
      <c r="Q157" s="4382"/>
      <c r="R157" s="4382"/>
      <c r="S157" s="4382"/>
      <c r="T157" s="4382"/>
      <c r="U157" s="4382"/>
      <c r="V157" s="4382"/>
      <c r="W157" s="4382"/>
      <c r="X157" s="4382"/>
      <c r="Y157" s="4382"/>
      <c r="Z157" s="4382"/>
      <c r="AA157" s="4383"/>
    </row>
    <row r="158" spans="1:27">
      <c r="A158" s="9"/>
    </row>
    <row r="159" spans="1:27">
      <c r="A159" s="4354" t="s">
        <v>932</v>
      </c>
      <c r="B159" s="4354"/>
      <c r="C159" s="4354"/>
      <c r="D159" s="4354"/>
      <c r="E159" s="4354"/>
      <c r="F159" s="4354"/>
      <c r="G159" s="4354"/>
      <c r="H159" s="4354"/>
      <c r="I159" s="4354"/>
      <c r="J159" s="4354"/>
      <c r="K159" s="4354"/>
      <c r="L159" s="4354"/>
      <c r="M159" s="4354"/>
      <c r="N159" s="4354"/>
      <c r="O159" s="4354"/>
      <c r="P159" s="4354"/>
      <c r="Q159" s="4354"/>
      <c r="R159" s="4354"/>
      <c r="S159" s="4354"/>
      <c r="T159" s="4354"/>
      <c r="U159" s="4354"/>
      <c r="V159" s="4354"/>
      <c r="W159" s="4354"/>
      <c r="X159" s="4354"/>
      <c r="Y159" s="4354"/>
      <c r="Z159" s="4354"/>
      <c r="AA159" s="4354"/>
    </row>
    <row r="162" spans="1:29">
      <c r="A162" s="3876" t="s">
        <v>1630</v>
      </c>
      <c r="B162" s="3876"/>
      <c r="C162" s="3876"/>
      <c r="D162" s="3876"/>
      <c r="E162" s="3876"/>
      <c r="F162" s="3876"/>
      <c r="G162" s="3876"/>
      <c r="H162" s="3876"/>
      <c r="I162" s="3876"/>
      <c r="J162" s="3876"/>
      <c r="K162" s="3876"/>
      <c r="L162" s="3876"/>
      <c r="M162" s="3876"/>
      <c r="N162" s="3876"/>
      <c r="O162" s="3876"/>
      <c r="P162" s="3876"/>
      <c r="Q162" s="3876"/>
      <c r="R162" s="3876"/>
      <c r="S162" s="3876"/>
      <c r="T162" s="3876"/>
      <c r="U162" s="3876"/>
      <c r="V162" s="3876"/>
      <c r="W162" s="3876"/>
      <c r="X162" s="3876"/>
      <c r="Y162" s="3876"/>
      <c r="Z162" s="3876"/>
      <c r="AA162" s="3876"/>
    </row>
    <row r="164" spans="1:29" ht="17.5">
      <c r="A164" s="4395"/>
      <c r="B164" s="4362" t="s">
        <v>399</v>
      </c>
      <c r="C164" s="4362"/>
      <c r="D164" s="4362" t="s">
        <v>400</v>
      </c>
      <c r="E164" s="4362"/>
      <c r="F164" s="4362" t="s">
        <v>401</v>
      </c>
      <c r="G164" s="4362"/>
      <c r="H164" s="4362"/>
      <c r="I164" s="4362"/>
      <c r="J164" s="4362"/>
      <c r="K164" s="4362"/>
      <c r="L164" s="4362" t="s">
        <v>1631</v>
      </c>
      <c r="M164" s="4362"/>
      <c r="N164" s="4362"/>
      <c r="O164" s="4362"/>
      <c r="P164" s="4362"/>
      <c r="Q164" s="4362"/>
      <c r="R164" s="4362"/>
      <c r="S164" s="4362"/>
      <c r="T164" s="4362"/>
      <c r="U164" s="4362"/>
      <c r="V164" s="4362"/>
      <c r="W164" s="4362"/>
      <c r="X164" s="4362"/>
      <c r="Y164" s="4362"/>
      <c r="Z164" s="4362"/>
      <c r="AA164" s="4365"/>
      <c r="AC164" s="495"/>
    </row>
    <row r="165" spans="1:29" ht="32.5">
      <c r="A165" s="4396"/>
      <c r="B165" s="4384"/>
      <c r="C165" s="4384"/>
      <c r="D165" s="4384"/>
      <c r="E165" s="4384"/>
      <c r="F165" s="4384" t="s">
        <v>1214</v>
      </c>
      <c r="G165" s="4384"/>
      <c r="H165" s="4384" t="s">
        <v>1215</v>
      </c>
      <c r="I165" s="4384"/>
      <c r="J165" s="4384" t="s">
        <v>1216</v>
      </c>
      <c r="K165" s="4384"/>
      <c r="L165" s="4384" t="s">
        <v>414</v>
      </c>
      <c r="M165" s="4384"/>
      <c r="N165" s="4384" t="s">
        <v>126</v>
      </c>
      <c r="O165" s="4384"/>
      <c r="P165" s="4384" t="s">
        <v>108</v>
      </c>
      <c r="Q165" s="4384"/>
      <c r="R165" s="4384" t="s">
        <v>415</v>
      </c>
      <c r="S165" s="4384"/>
      <c r="T165" s="4384" t="s">
        <v>144</v>
      </c>
      <c r="U165" s="4384"/>
      <c r="V165" s="4384" t="s">
        <v>110</v>
      </c>
      <c r="W165" s="4384"/>
      <c r="X165" s="4384" t="s">
        <v>114</v>
      </c>
      <c r="Y165" s="4384"/>
      <c r="Z165" s="4384" t="s">
        <v>111</v>
      </c>
      <c r="AA165" s="4385"/>
      <c r="AC165" s="896"/>
    </row>
    <row r="166" spans="1:29" ht="17.5">
      <c r="A166" s="4397"/>
      <c r="B166" s="300" t="s">
        <v>98</v>
      </c>
      <c r="C166" s="300" t="s">
        <v>402</v>
      </c>
      <c r="D166" s="300" t="s">
        <v>98</v>
      </c>
      <c r="E166" s="300" t="s">
        <v>402</v>
      </c>
      <c r="F166" s="300" t="s">
        <v>98</v>
      </c>
      <c r="G166" s="300" t="s">
        <v>402</v>
      </c>
      <c r="H166" s="300" t="s">
        <v>98</v>
      </c>
      <c r="I166" s="300" t="s">
        <v>402</v>
      </c>
      <c r="J166" s="300" t="s">
        <v>98</v>
      </c>
      <c r="K166" s="300" t="s">
        <v>402</v>
      </c>
      <c r="L166" s="300" t="s">
        <v>416</v>
      </c>
      <c r="M166" s="300" t="s">
        <v>402</v>
      </c>
      <c r="N166" s="300" t="s">
        <v>98</v>
      </c>
      <c r="O166" s="300" t="s">
        <v>402</v>
      </c>
      <c r="P166" s="300" t="s">
        <v>98</v>
      </c>
      <c r="Q166" s="300" t="s">
        <v>402</v>
      </c>
      <c r="R166" s="300" t="s">
        <v>98</v>
      </c>
      <c r="S166" s="300" t="s">
        <v>402</v>
      </c>
      <c r="T166" s="300" t="s">
        <v>98</v>
      </c>
      <c r="U166" s="300" t="s">
        <v>402</v>
      </c>
      <c r="V166" s="300" t="s">
        <v>98</v>
      </c>
      <c r="W166" s="300" t="s">
        <v>402</v>
      </c>
      <c r="X166" s="300" t="s">
        <v>98</v>
      </c>
      <c r="Y166" s="300" t="s">
        <v>402</v>
      </c>
      <c r="Z166" s="300" t="s">
        <v>98</v>
      </c>
      <c r="AA166" s="299" t="s">
        <v>402</v>
      </c>
      <c r="AC166" s="495"/>
    </row>
    <row r="167" spans="1:29" ht="14.5" thickBot="1">
      <c r="A167" s="771" t="s">
        <v>45</v>
      </c>
      <c r="B167" s="602">
        <v>7957</v>
      </c>
      <c r="C167" s="1283">
        <v>100</v>
      </c>
      <c r="D167" s="602">
        <v>2656</v>
      </c>
      <c r="E167" s="1282">
        <v>100</v>
      </c>
      <c r="F167" s="602">
        <v>1959</v>
      </c>
      <c r="G167" s="1282">
        <v>100</v>
      </c>
      <c r="H167" s="602">
        <v>415</v>
      </c>
      <c r="I167" s="1283">
        <v>100</v>
      </c>
      <c r="J167" s="602">
        <v>282</v>
      </c>
      <c r="K167" s="1282">
        <v>100</v>
      </c>
      <c r="L167" s="602">
        <v>5301</v>
      </c>
      <c r="M167" s="1282">
        <v>100</v>
      </c>
      <c r="N167" s="602">
        <v>665</v>
      </c>
      <c r="O167" s="1282">
        <v>100</v>
      </c>
      <c r="P167" s="602">
        <v>559</v>
      </c>
      <c r="Q167" s="1282">
        <v>100</v>
      </c>
      <c r="R167" s="602">
        <v>1453</v>
      </c>
      <c r="S167" s="1282">
        <v>100</v>
      </c>
      <c r="T167" s="602">
        <v>309</v>
      </c>
      <c r="U167" s="1283">
        <v>100</v>
      </c>
      <c r="V167" s="602">
        <v>1177</v>
      </c>
      <c r="W167" s="1282">
        <v>100</v>
      </c>
      <c r="X167" s="602">
        <v>686</v>
      </c>
      <c r="Y167" s="1282">
        <v>100</v>
      </c>
      <c r="Z167" s="602">
        <v>452</v>
      </c>
      <c r="AA167" s="1283">
        <v>100</v>
      </c>
    </row>
    <row r="168" spans="1:29">
      <c r="A168" s="73"/>
      <c r="B168" s="731"/>
      <c r="C168" s="1219"/>
      <c r="D168" s="731"/>
      <c r="E168" s="1219"/>
      <c r="F168" s="731"/>
      <c r="G168" s="1219"/>
      <c r="H168" s="731"/>
      <c r="I168" s="1219"/>
      <c r="J168" s="731"/>
      <c r="K168" s="1219"/>
      <c r="L168" s="731"/>
      <c r="M168" s="1219"/>
      <c r="N168" s="731"/>
      <c r="O168" s="1219"/>
      <c r="P168" s="731"/>
      <c r="Q168" s="1219"/>
      <c r="R168" s="731"/>
      <c r="S168" s="1219"/>
      <c r="T168" s="731"/>
      <c r="U168" s="1219"/>
      <c r="V168" s="731"/>
      <c r="W168" s="1219"/>
      <c r="X168" s="731"/>
      <c r="Y168" s="1219"/>
      <c r="Z168" s="731"/>
      <c r="AA168" s="1219"/>
    </row>
    <row r="169" spans="1:29" ht="14.5" thickBot="1">
      <c r="A169" s="1065" t="s">
        <v>929</v>
      </c>
      <c r="B169" s="602">
        <v>5568</v>
      </c>
      <c r="C169" s="1283">
        <v>69.976121653889649</v>
      </c>
      <c r="D169" s="602">
        <v>1747</v>
      </c>
      <c r="E169" s="1282">
        <v>65.775602409638552</v>
      </c>
      <c r="F169" s="602">
        <v>1207</v>
      </c>
      <c r="G169" s="1282">
        <v>61.613067891781526</v>
      </c>
      <c r="H169" s="602">
        <v>276</v>
      </c>
      <c r="I169" s="1283">
        <v>66.506024096385545</v>
      </c>
      <c r="J169" s="602">
        <v>264</v>
      </c>
      <c r="K169" s="1282">
        <v>93.61702127659575</v>
      </c>
      <c r="L169" s="602">
        <v>3821</v>
      </c>
      <c r="M169" s="1282">
        <v>72.080739483116389</v>
      </c>
      <c r="N169" s="602">
        <v>526</v>
      </c>
      <c r="O169" s="1282">
        <v>79.097744360902254</v>
      </c>
      <c r="P169" s="602">
        <v>421</v>
      </c>
      <c r="Q169" s="1282">
        <v>75.313059033989276</v>
      </c>
      <c r="R169" s="602">
        <v>880</v>
      </c>
      <c r="S169" s="1282">
        <v>60.564349621472815</v>
      </c>
      <c r="T169" s="602">
        <v>246</v>
      </c>
      <c r="U169" s="1283">
        <v>79.611650485436897</v>
      </c>
      <c r="V169" s="602">
        <v>879</v>
      </c>
      <c r="W169" s="1282">
        <v>74.681393372982157</v>
      </c>
      <c r="X169" s="602">
        <v>541</v>
      </c>
      <c r="Y169" s="1282">
        <v>78.862973760932945</v>
      </c>
      <c r="Z169" s="602">
        <v>328</v>
      </c>
      <c r="AA169" s="1283">
        <v>72.56637168141593</v>
      </c>
    </row>
    <row r="170" spans="1:29" ht="14.5" thickBot="1">
      <c r="A170" s="1127" t="s">
        <v>403</v>
      </c>
      <c r="B170" s="1321">
        <v>4744</v>
      </c>
      <c r="C170" s="1322">
        <v>59.620459972351391</v>
      </c>
      <c r="D170" s="1321">
        <v>1291</v>
      </c>
      <c r="E170" s="1323">
        <v>48.606927710843372</v>
      </c>
      <c r="F170" s="1321">
        <v>847</v>
      </c>
      <c r="G170" s="1323">
        <v>43.236345074017358</v>
      </c>
      <c r="H170" s="1321">
        <v>212</v>
      </c>
      <c r="I170" s="1322">
        <v>51.084337349397593</v>
      </c>
      <c r="J170" s="1321">
        <v>232</v>
      </c>
      <c r="K170" s="1323">
        <v>82.269503546099287</v>
      </c>
      <c r="L170" s="1321">
        <v>3453</v>
      </c>
      <c r="M170" s="1323">
        <v>65.138653084323721</v>
      </c>
      <c r="N170" s="1321">
        <v>485</v>
      </c>
      <c r="O170" s="1323">
        <v>72.932330827067673</v>
      </c>
      <c r="P170" s="1321">
        <v>394</v>
      </c>
      <c r="Q170" s="1323">
        <v>70.483005366726289</v>
      </c>
      <c r="R170" s="1321">
        <v>751</v>
      </c>
      <c r="S170" s="1323">
        <v>51.686166551961456</v>
      </c>
      <c r="T170" s="1321">
        <v>234</v>
      </c>
      <c r="U170" s="1322">
        <v>75.728155339805824</v>
      </c>
      <c r="V170" s="1321">
        <v>832</v>
      </c>
      <c r="W170" s="1323">
        <v>70.688190314358536</v>
      </c>
      <c r="X170" s="1321">
        <v>493</v>
      </c>
      <c r="Y170" s="1323">
        <v>71.865889212827994</v>
      </c>
      <c r="Z170" s="1321">
        <v>264</v>
      </c>
      <c r="AA170" s="1322">
        <v>58.407079646017699</v>
      </c>
    </row>
    <row r="171" spans="1:29">
      <c r="A171" s="1171" t="s">
        <v>404</v>
      </c>
      <c r="B171" s="1297">
        <v>3198</v>
      </c>
      <c r="C171" s="1298">
        <v>40.191026768882743</v>
      </c>
      <c r="D171" s="1297">
        <v>1025</v>
      </c>
      <c r="E171" s="1296">
        <v>38.591867469879517</v>
      </c>
      <c r="F171" s="1297">
        <v>741</v>
      </c>
      <c r="G171" s="1296">
        <v>37.825421133231238</v>
      </c>
      <c r="H171" s="1297">
        <v>54</v>
      </c>
      <c r="I171" s="1298">
        <v>13.012048192771083</v>
      </c>
      <c r="J171" s="1297">
        <v>230</v>
      </c>
      <c r="K171" s="1296">
        <v>81.560283687943254</v>
      </c>
      <c r="L171" s="1297">
        <v>2173</v>
      </c>
      <c r="M171" s="1296">
        <v>40.992265610262216</v>
      </c>
      <c r="N171" s="1297">
        <v>17</v>
      </c>
      <c r="O171" s="1296">
        <v>2.5563909774436091</v>
      </c>
      <c r="P171" s="1297">
        <v>361</v>
      </c>
      <c r="Q171" s="1296">
        <v>64.579606440071558</v>
      </c>
      <c r="R171" s="1297">
        <v>711</v>
      </c>
      <c r="S171" s="1296">
        <v>48.933241569167244</v>
      </c>
      <c r="T171" s="1297">
        <v>7</v>
      </c>
      <c r="U171" s="1298">
        <v>2.2653721682847898</v>
      </c>
      <c r="V171" s="1297">
        <v>826</v>
      </c>
      <c r="W171" s="1296">
        <v>70.17841971112999</v>
      </c>
      <c r="X171" s="1297">
        <v>16</v>
      </c>
      <c r="Y171" s="1296">
        <v>2.3323615160349855</v>
      </c>
      <c r="Z171" s="1297">
        <v>235</v>
      </c>
      <c r="AA171" s="1298">
        <v>51.991150442477874</v>
      </c>
    </row>
    <row r="172" spans="1:29">
      <c r="A172" s="1299" t="s">
        <v>108</v>
      </c>
      <c r="B172" s="580">
        <v>1053</v>
      </c>
      <c r="C172" s="1303">
        <v>13.233630765363829</v>
      </c>
      <c r="D172" s="761">
        <v>358</v>
      </c>
      <c r="E172" s="1302">
        <v>13.478915662650603</v>
      </c>
      <c r="F172" s="761">
        <v>344</v>
      </c>
      <c r="G172" s="1302">
        <v>17.559979581419093</v>
      </c>
      <c r="H172" s="761">
        <v>11</v>
      </c>
      <c r="I172" s="1303">
        <v>2.6506024096385543</v>
      </c>
      <c r="J172" s="761">
        <v>3</v>
      </c>
      <c r="K172" s="1302">
        <v>1.0638297872340425</v>
      </c>
      <c r="L172" s="580">
        <v>695</v>
      </c>
      <c r="M172" s="1302">
        <v>13.110733823806827</v>
      </c>
      <c r="N172" s="761">
        <v>1</v>
      </c>
      <c r="O172" s="1302">
        <v>0.15037593984962408</v>
      </c>
      <c r="P172" s="761">
        <v>168</v>
      </c>
      <c r="Q172" s="1302">
        <v>30.05366726296959</v>
      </c>
      <c r="R172" s="761">
        <v>470</v>
      </c>
      <c r="S172" s="1302">
        <v>32.346868547832067</v>
      </c>
      <c r="T172" s="761">
        <v>2</v>
      </c>
      <c r="U172" s="1303">
        <v>0.64724919093851141</v>
      </c>
      <c r="V172" s="761">
        <v>22</v>
      </c>
      <c r="W172" s="1302">
        <v>1.8691588785046727</v>
      </c>
      <c r="X172" s="761">
        <v>5</v>
      </c>
      <c r="Y172" s="1302">
        <v>0.7288629737609329</v>
      </c>
      <c r="Z172" s="761">
        <v>27</v>
      </c>
      <c r="AA172" s="1303">
        <v>5.9734513274336285</v>
      </c>
    </row>
    <row r="173" spans="1:29">
      <c r="A173" s="1299" t="s">
        <v>110</v>
      </c>
      <c r="B173" s="580">
        <v>1833</v>
      </c>
      <c r="C173" s="1303">
        <v>23.036320221188891</v>
      </c>
      <c r="D173" s="761">
        <v>616</v>
      </c>
      <c r="E173" s="1302">
        <v>23.192771084337348</v>
      </c>
      <c r="F173" s="761">
        <v>352</v>
      </c>
      <c r="G173" s="1302">
        <v>17.968351199591627</v>
      </c>
      <c r="H173" s="761">
        <v>39</v>
      </c>
      <c r="I173" s="1303">
        <v>9.3975903614457827</v>
      </c>
      <c r="J173" s="761">
        <v>225</v>
      </c>
      <c r="K173" s="1302">
        <v>79.787234042553195</v>
      </c>
      <c r="L173" s="580">
        <v>1217</v>
      </c>
      <c r="M173" s="1302">
        <v>22.957932465572533</v>
      </c>
      <c r="N173" s="761">
        <v>13</v>
      </c>
      <c r="O173" s="1302">
        <v>1.9548872180451129</v>
      </c>
      <c r="P173" s="761">
        <v>166</v>
      </c>
      <c r="Q173" s="1302">
        <v>29.695885509838998</v>
      </c>
      <c r="R173" s="761">
        <v>203</v>
      </c>
      <c r="S173" s="1302">
        <v>13.971094287680661</v>
      </c>
      <c r="T173" s="761">
        <v>4</v>
      </c>
      <c r="U173" s="1303">
        <v>1.2944983818770228</v>
      </c>
      <c r="V173" s="761">
        <v>793</v>
      </c>
      <c r="W173" s="1302">
        <v>67.374681393372981</v>
      </c>
      <c r="X173" s="761">
        <v>8</v>
      </c>
      <c r="Y173" s="1302">
        <v>1.1661807580174928</v>
      </c>
      <c r="Z173" s="761">
        <v>30</v>
      </c>
      <c r="AA173" s="1303">
        <v>6.6371681415929213</v>
      </c>
    </row>
    <row r="174" spans="1:29">
      <c r="A174" s="1299" t="s">
        <v>111</v>
      </c>
      <c r="B174" s="580">
        <v>312</v>
      </c>
      <c r="C174" s="1303">
        <v>3.921075782330024</v>
      </c>
      <c r="D174" s="761">
        <v>51</v>
      </c>
      <c r="E174" s="1302">
        <v>1.9201807228915662</v>
      </c>
      <c r="F174" s="761">
        <v>45</v>
      </c>
      <c r="G174" s="1302">
        <v>2.2970903522205206</v>
      </c>
      <c r="H174" s="761">
        <v>4</v>
      </c>
      <c r="I174" s="1303">
        <v>0.96385542168674709</v>
      </c>
      <c r="J174" s="761">
        <v>2</v>
      </c>
      <c r="K174" s="1302">
        <v>0.70921985815602839</v>
      </c>
      <c r="L174" s="580">
        <v>261</v>
      </c>
      <c r="M174" s="1302">
        <v>4.9235993208828521</v>
      </c>
      <c r="N174" s="761">
        <v>3</v>
      </c>
      <c r="O174" s="1302">
        <v>0.45112781954887221</v>
      </c>
      <c r="P174" s="761">
        <v>27</v>
      </c>
      <c r="Q174" s="1302">
        <v>4.8300536672629697</v>
      </c>
      <c r="R174" s="761">
        <v>38</v>
      </c>
      <c r="S174" s="1302">
        <v>2.6152787336545078</v>
      </c>
      <c r="T174" s="761">
        <v>1</v>
      </c>
      <c r="U174" s="1303">
        <v>0.3236245954692557</v>
      </c>
      <c r="V174" s="761">
        <v>11</v>
      </c>
      <c r="W174" s="1302">
        <v>0.93457943925233633</v>
      </c>
      <c r="X174" s="761">
        <v>3</v>
      </c>
      <c r="Y174" s="1302">
        <v>0.43731778425655976</v>
      </c>
      <c r="Z174" s="761">
        <v>178</v>
      </c>
      <c r="AA174" s="1303">
        <v>39.380530973451329</v>
      </c>
    </row>
    <row r="175" spans="1:29">
      <c r="A175" s="1304" t="s">
        <v>915</v>
      </c>
      <c r="B175" s="580">
        <v>2</v>
      </c>
      <c r="C175" s="1303" t="s">
        <v>417</v>
      </c>
      <c r="D175" s="761">
        <v>0</v>
      </c>
      <c r="E175" s="1302">
        <v>0</v>
      </c>
      <c r="F175" s="761">
        <v>0</v>
      </c>
      <c r="G175" s="1302">
        <v>0</v>
      </c>
      <c r="H175" s="761">
        <v>0</v>
      </c>
      <c r="I175" s="1303">
        <v>0</v>
      </c>
      <c r="J175" s="761">
        <v>0</v>
      </c>
      <c r="K175" s="1302">
        <v>0</v>
      </c>
      <c r="L175" s="580">
        <v>2</v>
      </c>
      <c r="M175" s="1302" t="s">
        <v>417</v>
      </c>
      <c r="N175" s="761">
        <v>0</v>
      </c>
      <c r="O175" s="1302">
        <v>0</v>
      </c>
      <c r="P175" s="761">
        <v>0</v>
      </c>
      <c r="Q175" s="1302">
        <v>0</v>
      </c>
      <c r="R175" s="761">
        <v>0</v>
      </c>
      <c r="S175" s="1302">
        <v>0</v>
      </c>
      <c r="T175" s="761">
        <v>0</v>
      </c>
      <c r="U175" s="1303">
        <v>0</v>
      </c>
      <c r="V175" s="761">
        <v>0</v>
      </c>
      <c r="W175" s="1302">
        <v>0</v>
      </c>
      <c r="X175" s="761">
        <v>1</v>
      </c>
      <c r="Y175" s="1302">
        <v>0.1457725947521866</v>
      </c>
      <c r="Z175" s="761">
        <v>1</v>
      </c>
      <c r="AA175" s="1303">
        <v>0.22123893805309736</v>
      </c>
    </row>
    <row r="176" spans="1:29">
      <c r="A176" s="1304" t="s">
        <v>407</v>
      </c>
      <c r="B176" s="1308">
        <v>1115</v>
      </c>
      <c r="C176" s="1307">
        <v>32.262731481481481</v>
      </c>
      <c r="D176" s="1308">
        <v>254</v>
      </c>
      <c r="E176" s="1307">
        <v>7.3495370370370363</v>
      </c>
      <c r="F176" s="1308">
        <v>102</v>
      </c>
      <c r="G176" s="1307">
        <v>2.9513888888888888</v>
      </c>
      <c r="H176" s="1308">
        <v>151</v>
      </c>
      <c r="I176" s="1307">
        <v>4.3692129629629628</v>
      </c>
      <c r="J176" s="1308">
        <v>1</v>
      </c>
      <c r="K176" s="1302" t="s">
        <v>417</v>
      </c>
      <c r="L176" s="1308">
        <v>861</v>
      </c>
      <c r="M176" s="1307">
        <v>24.913194444444446</v>
      </c>
      <c r="N176" s="1308">
        <v>320</v>
      </c>
      <c r="O176" s="1307">
        <v>9.2592592592592595</v>
      </c>
      <c r="P176" s="1308">
        <v>18</v>
      </c>
      <c r="Q176" s="1307">
        <v>0.52083333333333326</v>
      </c>
      <c r="R176" s="1308">
        <v>19</v>
      </c>
      <c r="S176" s="1307">
        <v>0.54976851851851849</v>
      </c>
      <c r="T176" s="1308">
        <v>169</v>
      </c>
      <c r="U176" s="1307">
        <v>4.8900462962962967</v>
      </c>
      <c r="V176" s="1308">
        <v>4</v>
      </c>
      <c r="W176" s="1307">
        <v>0.11574074074074073</v>
      </c>
      <c r="X176" s="1308">
        <v>320</v>
      </c>
      <c r="Y176" s="1307">
        <v>9.2592592592592595</v>
      </c>
      <c r="Z176" s="1308">
        <v>11</v>
      </c>
      <c r="AA176" s="1307">
        <v>0.31828703703703703</v>
      </c>
    </row>
    <row r="177" spans="1:27">
      <c r="A177" s="871" t="s">
        <v>538</v>
      </c>
      <c r="B177" s="580">
        <v>647</v>
      </c>
      <c r="C177" s="1303">
        <v>8.1312052281010434</v>
      </c>
      <c r="D177" s="761">
        <v>165</v>
      </c>
      <c r="E177" s="1302">
        <v>6.2123493975903621</v>
      </c>
      <c r="F177" s="761">
        <v>29</v>
      </c>
      <c r="G177" s="1302">
        <v>1.4803471158754467</v>
      </c>
      <c r="H177" s="761">
        <v>135</v>
      </c>
      <c r="I177" s="1303">
        <v>32.53012048192771</v>
      </c>
      <c r="J177" s="761">
        <v>1</v>
      </c>
      <c r="K177" s="1302">
        <v>0.3546099290780142</v>
      </c>
      <c r="L177" s="580">
        <v>482</v>
      </c>
      <c r="M177" s="1302">
        <v>9.0926240332012824</v>
      </c>
      <c r="N177" s="761">
        <v>422</v>
      </c>
      <c r="O177" s="1302">
        <v>63.458646616541358</v>
      </c>
      <c r="P177" s="761">
        <v>13</v>
      </c>
      <c r="Q177" s="1302">
        <v>2.3255813953488373</v>
      </c>
      <c r="R177" s="761">
        <v>23</v>
      </c>
      <c r="S177" s="1302">
        <v>1.5829318651066757</v>
      </c>
      <c r="T177" s="761">
        <v>0</v>
      </c>
      <c r="U177" s="1303">
        <v>0</v>
      </c>
      <c r="V177" s="761">
        <v>0</v>
      </c>
      <c r="W177" s="1302">
        <v>0</v>
      </c>
      <c r="X177" s="761">
        <v>9</v>
      </c>
      <c r="Y177" s="1302">
        <v>1.3119533527696794</v>
      </c>
      <c r="Z177" s="761">
        <v>15</v>
      </c>
      <c r="AA177" s="1303">
        <v>3.3185840707964607</v>
      </c>
    </row>
    <row r="178" spans="1:27">
      <c r="A178" s="871" t="s">
        <v>144</v>
      </c>
      <c r="B178" s="580">
        <v>307</v>
      </c>
      <c r="C178" s="1303">
        <v>3.8582380294080685</v>
      </c>
      <c r="D178" s="761">
        <v>36</v>
      </c>
      <c r="E178" s="1302">
        <v>1.3554216867469879</v>
      </c>
      <c r="F178" s="761">
        <v>26</v>
      </c>
      <c r="G178" s="1302">
        <v>1.3272077590607452</v>
      </c>
      <c r="H178" s="761">
        <v>10</v>
      </c>
      <c r="I178" s="1303">
        <v>2.4096385542168677</v>
      </c>
      <c r="J178" s="761">
        <v>0</v>
      </c>
      <c r="K178" s="1302">
        <v>0</v>
      </c>
      <c r="L178" s="580">
        <v>271</v>
      </c>
      <c r="M178" s="1302">
        <v>5.1122429730239576</v>
      </c>
      <c r="N178" s="761">
        <v>25</v>
      </c>
      <c r="O178" s="1302">
        <v>3.7593984962406015</v>
      </c>
      <c r="P178" s="761">
        <v>6</v>
      </c>
      <c r="Q178" s="1302">
        <v>1.0733452593917709</v>
      </c>
      <c r="R178" s="761">
        <v>7</v>
      </c>
      <c r="S178" s="1302">
        <v>0.48176187198898829</v>
      </c>
      <c r="T178" s="761">
        <v>227</v>
      </c>
      <c r="U178" s="1303">
        <v>73.462783171521039</v>
      </c>
      <c r="V178" s="761">
        <v>1</v>
      </c>
      <c r="W178" s="1302">
        <v>8.4961767204757857E-2</v>
      </c>
      <c r="X178" s="761">
        <v>1</v>
      </c>
      <c r="Y178" s="1302">
        <v>0.1457725947521866</v>
      </c>
      <c r="Z178" s="761">
        <v>4</v>
      </c>
      <c r="AA178" s="1303">
        <v>0.88495575221238942</v>
      </c>
    </row>
    <row r="179" spans="1:27">
      <c r="A179" s="871" t="s">
        <v>228</v>
      </c>
      <c r="B179" s="580">
        <v>590</v>
      </c>
      <c r="C179" s="1303">
        <v>7.4148548447907494</v>
      </c>
      <c r="D179" s="761">
        <v>65</v>
      </c>
      <c r="E179" s="1302">
        <v>2.447289156626506</v>
      </c>
      <c r="F179" s="580">
        <v>51</v>
      </c>
      <c r="G179" s="1302">
        <v>2.6033690658499236</v>
      </c>
      <c r="H179" s="580">
        <v>13</v>
      </c>
      <c r="I179" s="1303">
        <v>3.132530120481928</v>
      </c>
      <c r="J179" s="580">
        <v>1</v>
      </c>
      <c r="K179" s="1302">
        <v>0.3546099290780142</v>
      </c>
      <c r="L179" s="580">
        <v>525</v>
      </c>
      <c r="M179" s="1302">
        <v>9.9037917374080369</v>
      </c>
      <c r="N179" s="580">
        <v>21</v>
      </c>
      <c r="O179" s="1302">
        <v>3.1578947368421053</v>
      </c>
      <c r="P179" s="580">
        <v>14</v>
      </c>
      <c r="Q179" s="1302">
        <v>2.5044722719141324</v>
      </c>
      <c r="R179" s="580">
        <v>10</v>
      </c>
      <c r="S179" s="1302">
        <v>0.68823124569855476</v>
      </c>
      <c r="T179" s="580">
        <v>0</v>
      </c>
      <c r="U179" s="1303">
        <v>0</v>
      </c>
      <c r="V179" s="580">
        <v>5</v>
      </c>
      <c r="W179" s="1302">
        <v>0.42480883602378933</v>
      </c>
      <c r="X179" s="580">
        <v>466</v>
      </c>
      <c r="Y179" s="1302">
        <v>67.930029154518948</v>
      </c>
      <c r="Z179" s="580">
        <v>9</v>
      </c>
      <c r="AA179" s="1303">
        <v>1.9911504424778761</v>
      </c>
    </row>
    <row r="180" spans="1:27">
      <c r="A180" s="1299" t="s">
        <v>913</v>
      </c>
      <c r="B180" s="580">
        <v>16</v>
      </c>
      <c r="C180" s="1303">
        <v>0.20108080935025766</v>
      </c>
      <c r="D180" s="761">
        <v>4</v>
      </c>
      <c r="E180" s="1303">
        <v>0.15060240963855423</v>
      </c>
      <c r="F180" s="761">
        <v>4</v>
      </c>
      <c r="G180" s="1302">
        <v>0.20418580908626852</v>
      </c>
      <c r="H180" s="761">
        <v>0</v>
      </c>
      <c r="I180" s="1303">
        <v>0</v>
      </c>
      <c r="J180" s="761">
        <v>0</v>
      </c>
      <c r="K180" s="1302">
        <v>0</v>
      </c>
      <c r="L180" s="580">
        <v>12</v>
      </c>
      <c r="M180" s="1302">
        <v>0.22637238256932654</v>
      </c>
      <c r="N180" s="761">
        <v>0</v>
      </c>
      <c r="O180" s="1302">
        <v>0</v>
      </c>
      <c r="P180" s="761">
        <v>6</v>
      </c>
      <c r="Q180" s="1302">
        <v>1.0733452593917709</v>
      </c>
      <c r="R180" s="761">
        <v>2</v>
      </c>
      <c r="S180" s="1302">
        <v>0.13764624913971094</v>
      </c>
      <c r="T180" s="761">
        <v>0</v>
      </c>
      <c r="U180" s="1303">
        <v>0</v>
      </c>
      <c r="V180" s="761">
        <v>0</v>
      </c>
      <c r="W180" s="1302">
        <v>0</v>
      </c>
      <c r="X180" s="761">
        <v>4</v>
      </c>
      <c r="Y180" s="1302">
        <v>0.58309037900874638</v>
      </c>
      <c r="Z180" s="761">
        <v>0</v>
      </c>
      <c r="AA180" s="1303">
        <v>0</v>
      </c>
    </row>
    <row r="181" spans="1:27">
      <c r="A181" s="1299" t="s">
        <v>114</v>
      </c>
      <c r="B181" s="580">
        <v>530</v>
      </c>
      <c r="C181" s="1303">
        <v>6.6608018097272845</v>
      </c>
      <c r="D181" s="761">
        <v>58</v>
      </c>
      <c r="E181" s="1302">
        <v>2.1837349397590362</v>
      </c>
      <c r="F181" s="761">
        <v>46</v>
      </c>
      <c r="G181" s="1302">
        <v>2.3481368044920878</v>
      </c>
      <c r="H181" s="761">
        <v>11</v>
      </c>
      <c r="I181" s="1303">
        <v>2.6506024096385543</v>
      </c>
      <c r="J181" s="761">
        <v>1</v>
      </c>
      <c r="K181" s="1302">
        <v>0.3546099290780142</v>
      </c>
      <c r="L181" s="580">
        <v>472</v>
      </c>
      <c r="M181" s="1302">
        <v>8.9039803810601761</v>
      </c>
      <c r="N181" s="761">
        <v>16</v>
      </c>
      <c r="O181" s="1302">
        <v>2.4060150375939853</v>
      </c>
      <c r="P181" s="761">
        <v>6</v>
      </c>
      <c r="Q181" s="1302">
        <v>1.0733452593917709</v>
      </c>
      <c r="R181" s="761">
        <v>8</v>
      </c>
      <c r="S181" s="1302">
        <v>0.55058499655884374</v>
      </c>
      <c r="T181" s="761">
        <v>0</v>
      </c>
      <c r="U181" s="1303">
        <v>0</v>
      </c>
      <c r="V181" s="761">
        <v>4</v>
      </c>
      <c r="W181" s="1302">
        <v>0.33984706881903143</v>
      </c>
      <c r="X181" s="761">
        <v>430</v>
      </c>
      <c r="Y181" s="1302">
        <v>62.682215743440231</v>
      </c>
      <c r="Z181" s="761">
        <v>8</v>
      </c>
      <c r="AA181" s="1303">
        <v>1.7699115044247788</v>
      </c>
    </row>
    <row r="182" spans="1:27">
      <c r="A182" s="1299" t="s">
        <v>914</v>
      </c>
      <c r="B182" s="580">
        <v>44</v>
      </c>
      <c r="C182" s="1303">
        <v>0.55297222571320848</v>
      </c>
      <c r="D182" s="761">
        <v>3</v>
      </c>
      <c r="E182" s="1302">
        <v>0.11295180722891565</v>
      </c>
      <c r="F182" s="761">
        <v>1</v>
      </c>
      <c r="G182" s="1302">
        <v>5.1046452271567129E-2</v>
      </c>
      <c r="H182" s="761">
        <v>2</v>
      </c>
      <c r="I182" s="1303">
        <v>0.48192771084337355</v>
      </c>
      <c r="J182" s="761">
        <v>0</v>
      </c>
      <c r="K182" s="1302">
        <v>0</v>
      </c>
      <c r="L182" s="580">
        <v>41</v>
      </c>
      <c r="M182" s="1302">
        <v>0.77343897377853232</v>
      </c>
      <c r="N182" s="761">
        <v>5</v>
      </c>
      <c r="O182" s="1302">
        <v>0.75187969924812026</v>
      </c>
      <c r="P182" s="761">
        <v>2</v>
      </c>
      <c r="Q182" s="1302">
        <v>0.35778175313059035</v>
      </c>
      <c r="R182" s="761">
        <v>0</v>
      </c>
      <c r="S182" s="1302">
        <v>0</v>
      </c>
      <c r="T182" s="761">
        <v>0</v>
      </c>
      <c r="U182" s="1303">
        <v>0</v>
      </c>
      <c r="V182" s="761">
        <v>1</v>
      </c>
      <c r="W182" s="1302">
        <v>8.4961767204757857E-2</v>
      </c>
      <c r="X182" s="761">
        <v>32</v>
      </c>
      <c r="Y182" s="1302">
        <v>4.6647230320699711</v>
      </c>
      <c r="Z182" s="761">
        <v>1</v>
      </c>
      <c r="AA182" s="1303">
        <v>0.22123893805309736</v>
      </c>
    </row>
    <row r="183" spans="1:27">
      <c r="A183" s="1309"/>
      <c r="B183" s="724"/>
      <c r="C183" s="1253"/>
      <c r="D183" s="724"/>
      <c r="E183" s="1253"/>
      <c r="F183" s="724"/>
      <c r="G183" s="1253"/>
      <c r="H183" s="724"/>
      <c r="I183" s="1253"/>
      <c r="J183" s="724"/>
      <c r="K183" s="1253"/>
      <c r="L183" s="724"/>
      <c r="M183" s="1253"/>
      <c r="N183" s="724"/>
      <c r="O183" s="1253"/>
      <c r="P183" s="724"/>
      <c r="Q183" s="1253"/>
      <c r="R183" s="724"/>
      <c r="S183" s="1253"/>
      <c r="T183" s="724"/>
      <c r="U183" s="1253"/>
      <c r="V183" s="724"/>
      <c r="W183" s="1253"/>
      <c r="X183" s="724"/>
      <c r="Y183" s="1253"/>
      <c r="Z183" s="724"/>
      <c r="AA183" s="1253"/>
    </row>
    <row r="184" spans="1:27" ht="14.5" thickBot="1">
      <c r="A184" s="1065" t="s">
        <v>410</v>
      </c>
      <c r="B184" s="602">
        <v>824</v>
      </c>
      <c r="C184" s="1283">
        <v>10.355661681538269</v>
      </c>
      <c r="D184" s="602">
        <v>456</v>
      </c>
      <c r="E184" s="1282">
        <v>17.168674698795179</v>
      </c>
      <c r="F184" s="602">
        <v>360</v>
      </c>
      <c r="G184" s="1282">
        <v>18.376722817764165</v>
      </c>
      <c r="H184" s="602">
        <v>64</v>
      </c>
      <c r="I184" s="1283">
        <v>15.421686746987953</v>
      </c>
      <c r="J184" s="602">
        <v>32</v>
      </c>
      <c r="K184" s="1282">
        <v>11.347517730496454</v>
      </c>
      <c r="L184" s="602">
        <v>368</v>
      </c>
      <c r="M184" s="1282">
        <v>6.9420863987926813</v>
      </c>
      <c r="N184" s="602">
        <v>41</v>
      </c>
      <c r="O184" s="1282">
        <v>6.1654135338345863</v>
      </c>
      <c r="P184" s="602">
        <v>27</v>
      </c>
      <c r="Q184" s="1282">
        <v>4.8300536672629697</v>
      </c>
      <c r="R184" s="602">
        <v>129</v>
      </c>
      <c r="S184" s="1282">
        <v>8.8781830695113548</v>
      </c>
      <c r="T184" s="602">
        <v>12</v>
      </c>
      <c r="U184" s="1283">
        <v>3.8834951456310676</v>
      </c>
      <c r="V184" s="602">
        <v>47</v>
      </c>
      <c r="W184" s="1282">
        <v>3.9932030586236191</v>
      </c>
      <c r="X184" s="602">
        <v>48</v>
      </c>
      <c r="Y184" s="1282">
        <v>6.9970845481049562</v>
      </c>
      <c r="Z184" s="602">
        <v>64</v>
      </c>
      <c r="AA184" s="1283">
        <v>14.159292035398231</v>
      </c>
    </row>
    <row r="185" spans="1:27">
      <c r="A185" s="132" t="s">
        <v>411</v>
      </c>
      <c r="B185" s="1297">
        <v>669</v>
      </c>
      <c r="C185" s="1298">
        <v>8.4076913409576477</v>
      </c>
      <c r="D185" s="764">
        <v>387</v>
      </c>
      <c r="E185" s="1296">
        <v>14.570783132530121</v>
      </c>
      <c r="F185" s="764">
        <v>336</v>
      </c>
      <c r="G185" s="1296">
        <v>17.151607963246555</v>
      </c>
      <c r="H185" s="764">
        <v>19</v>
      </c>
      <c r="I185" s="1298">
        <v>4.5783132530120483</v>
      </c>
      <c r="J185" s="764">
        <v>32</v>
      </c>
      <c r="K185" s="1296">
        <v>11.347517730496454</v>
      </c>
      <c r="L185" s="1297">
        <v>282</v>
      </c>
      <c r="M185" s="1296">
        <v>5.3197509903791742</v>
      </c>
      <c r="N185" s="764">
        <v>10</v>
      </c>
      <c r="O185" s="1296">
        <v>1.5037593984962405</v>
      </c>
      <c r="P185" s="764">
        <v>24</v>
      </c>
      <c r="Q185" s="1296">
        <v>4.2933810375670838</v>
      </c>
      <c r="R185" s="764">
        <v>124</v>
      </c>
      <c r="S185" s="1296">
        <v>8.5340674466620783</v>
      </c>
      <c r="T185" s="764">
        <v>8</v>
      </c>
      <c r="U185" s="1298">
        <v>2.5889967637540456</v>
      </c>
      <c r="V185" s="764">
        <v>45</v>
      </c>
      <c r="W185" s="1296">
        <v>3.8232795242141036</v>
      </c>
      <c r="X185" s="764">
        <v>8</v>
      </c>
      <c r="Y185" s="1296">
        <v>1.1661807580174928</v>
      </c>
      <c r="Z185" s="764">
        <v>63</v>
      </c>
      <c r="AA185" s="1298">
        <v>13.938053097345133</v>
      </c>
    </row>
    <row r="186" spans="1:27">
      <c r="A186" s="1324" t="s">
        <v>412</v>
      </c>
      <c r="B186" s="1308">
        <v>138</v>
      </c>
      <c r="C186" s="1307">
        <v>30.734966592427615</v>
      </c>
      <c r="D186" s="1308">
        <v>85</v>
      </c>
      <c r="E186" s="1307">
        <v>18.930957683741649</v>
      </c>
      <c r="F186" s="766">
        <v>66</v>
      </c>
      <c r="G186" s="1307">
        <v>14.699331848552339</v>
      </c>
      <c r="H186" s="766">
        <v>14</v>
      </c>
      <c r="I186" s="1307">
        <v>3.1180400890868598</v>
      </c>
      <c r="J186" s="766">
        <v>5</v>
      </c>
      <c r="K186" s="1307">
        <v>1.1135857461024499</v>
      </c>
      <c r="L186" s="1308">
        <v>53</v>
      </c>
      <c r="M186" s="1307">
        <v>11.804008908685969</v>
      </c>
      <c r="N186" s="766">
        <v>2</v>
      </c>
      <c r="O186" s="1307">
        <v>0.44543429844097993</v>
      </c>
      <c r="P186" s="766">
        <v>7</v>
      </c>
      <c r="Q186" s="1307">
        <v>1.5590200445434299</v>
      </c>
      <c r="R186" s="766">
        <v>12</v>
      </c>
      <c r="S186" s="1307">
        <v>2.6726057906458798</v>
      </c>
      <c r="T186" s="766">
        <v>5</v>
      </c>
      <c r="U186" s="1307">
        <v>1.1135857461024499</v>
      </c>
      <c r="V186" s="766">
        <v>13</v>
      </c>
      <c r="W186" s="1307">
        <v>2.8953229398663698</v>
      </c>
      <c r="X186" s="766">
        <v>4</v>
      </c>
      <c r="Y186" s="1307">
        <v>0.89086859688195985</v>
      </c>
      <c r="Z186" s="766">
        <v>10</v>
      </c>
      <c r="AA186" s="1307">
        <v>2.2271714922048997</v>
      </c>
    </row>
    <row r="187" spans="1:27">
      <c r="A187" s="252" t="s">
        <v>113</v>
      </c>
      <c r="B187" s="580">
        <v>90</v>
      </c>
      <c r="C187" s="1303">
        <v>1.1310795525951993</v>
      </c>
      <c r="D187" s="761">
        <v>51</v>
      </c>
      <c r="E187" s="1302">
        <v>1.9201807228915662</v>
      </c>
      <c r="F187" s="761">
        <v>13</v>
      </c>
      <c r="G187" s="1302">
        <v>0.66360387953037259</v>
      </c>
      <c r="H187" s="761">
        <v>38</v>
      </c>
      <c r="I187" s="1303">
        <v>9.1566265060240966</v>
      </c>
      <c r="J187" s="761">
        <v>0</v>
      </c>
      <c r="K187" s="1302">
        <v>0</v>
      </c>
      <c r="L187" s="580">
        <v>39</v>
      </c>
      <c r="M187" s="1302">
        <v>0.73571024335031132</v>
      </c>
      <c r="N187" s="761">
        <v>31</v>
      </c>
      <c r="O187" s="1302">
        <v>4.6616541353383463</v>
      </c>
      <c r="P187" s="761">
        <v>2</v>
      </c>
      <c r="Q187" s="1302">
        <v>0.35778175313059035</v>
      </c>
      <c r="R187" s="761">
        <v>4</v>
      </c>
      <c r="S187" s="1302">
        <v>0.27529249827942187</v>
      </c>
      <c r="T187" s="761">
        <v>0</v>
      </c>
      <c r="U187" s="1303">
        <v>0</v>
      </c>
      <c r="V187" s="761">
        <v>1</v>
      </c>
      <c r="W187" s="1302">
        <v>8.4961767204757857E-2</v>
      </c>
      <c r="X187" s="761">
        <v>1</v>
      </c>
      <c r="Y187" s="1302">
        <v>0.1457725947521866</v>
      </c>
      <c r="Z187" s="761">
        <v>0</v>
      </c>
      <c r="AA187" s="1303">
        <v>0</v>
      </c>
    </row>
    <row r="188" spans="1:27">
      <c r="A188" s="1324" t="s">
        <v>413</v>
      </c>
      <c r="B188" s="1308">
        <v>54</v>
      </c>
      <c r="C188" s="1307">
        <v>39.130434782608695</v>
      </c>
      <c r="D188" s="1308">
        <v>38</v>
      </c>
      <c r="E188" s="1307">
        <v>27.536231884057973</v>
      </c>
      <c r="F188" s="766">
        <v>7</v>
      </c>
      <c r="G188" s="1307">
        <v>5.0724637681159424</v>
      </c>
      <c r="H188" s="766">
        <v>31</v>
      </c>
      <c r="I188" s="1307">
        <v>22.463768115942027</v>
      </c>
      <c r="J188" s="766">
        <v>0</v>
      </c>
      <c r="K188" s="1307">
        <v>0</v>
      </c>
      <c r="L188" s="1308">
        <v>16</v>
      </c>
      <c r="M188" s="1307">
        <v>11.594202898550725</v>
      </c>
      <c r="N188" s="766">
        <v>15</v>
      </c>
      <c r="O188" s="1307">
        <v>10.869565217391305</v>
      </c>
      <c r="P188" s="766">
        <v>0</v>
      </c>
      <c r="Q188" s="1307">
        <v>0</v>
      </c>
      <c r="R188" s="766">
        <v>0</v>
      </c>
      <c r="S188" s="1307">
        <v>0</v>
      </c>
      <c r="T188" s="766">
        <v>0</v>
      </c>
      <c r="U188" s="1307">
        <v>0</v>
      </c>
      <c r="V188" s="766">
        <v>1</v>
      </c>
      <c r="W188" s="1307">
        <v>0.72463768115942029</v>
      </c>
      <c r="X188" s="766">
        <v>0</v>
      </c>
      <c r="Y188" s="1307">
        <v>0</v>
      </c>
      <c r="Z188" s="766">
        <v>0</v>
      </c>
      <c r="AA188" s="1307">
        <v>0</v>
      </c>
    </row>
    <row r="189" spans="1:27">
      <c r="A189" s="252" t="s">
        <v>228</v>
      </c>
      <c r="B189" s="580">
        <v>6</v>
      </c>
      <c r="C189" s="1303">
        <v>7.540530350634661E-2</v>
      </c>
      <c r="D189" s="761">
        <v>2</v>
      </c>
      <c r="E189" s="1303">
        <v>7.5301204819277115E-2</v>
      </c>
      <c r="F189" s="761">
        <v>2</v>
      </c>
      <c r="G189" s="1302">
        <v>0.10209290454313426</v>
      </c>
      <c r="H189" s="761">
        <v>0</v>
      </c>
      <c r="I189" s="1303">
        <v>0</v>
      </c>
      <c r="J189" s="761">
        <v>0</v>
      </c>
      <c r="K189" s="1302">
        <v>0</v>
      </c>
      <c r="L189" s="580">
        <v>4</v>
      </c>
      <c r="M189" s="1302">
        <v>7.5457460856442171E-2</v>
      </c>
      <c r="N189" s="761">
        <v>0</v>
      </c>
      <c r="O189" s="1302">
        <v>0</v>
      </c>
      <c r="P189" s="761">
        <v>0</v>
      </c>
      <c r="Q189" s="1302">
        <v>0</v>
      </c>
      <c r="R189" s="761">
        <v>0</v>
      </c>
      <c r="S189" s="1302">
        <v>0</v>
      </c>
      <c r="T189" s="761">
        <v>4</v>
      </c>
      <c r="U189" s="1303">
        <v>1.2944983818770228</v>
      </c>
      <c r="V189" s="761">
        <v>0</v>
      </c>
      <c r="W189" s="1302">
        <v>0</v>
      </c>
      <c r="X189" s="761">
        <v>0</v>
      </c>
      <c r="Y189" s="1302">
        <v>0</v>
      </c>
      <c r="Z189" s="761">
        <v>0</v>
      </c>
      <c r="AA189" s="1303">
        <v>0</v>
      </c>
    </row>
    <row r="190" spans="1:27">
      <c r="A190" s="1324" t="s">
        <v>933</v>
      </c>
      <c r="B190" s="1308">
        <v>33</v>
      </c>
      <c r="C190" s="1307">
        <v>28.947368421052634</v>
      </c>
      <c r="D190" s="1308">
        <v>8</v>
      </c>
      <c r="E190" s="1307">
        <v>7.0175438596491224</v>
      </c>
      <c r="F190" s="766">
        <v>2</v>
      </c>
      <c r="G190" s="1307">
        <v>1.7543859649122806</v>
      </c>
      <c r="H190" s="766">
        <v>6</v>
      </c>
      <c r="I190" s="1307">
        <v>5.2631578947368416</v>
      </c>
      <c r="J190" s="766">
        <v>0</v>
      </c>
      <c r="K190" s="1307">
        <v>0</v>
      </c>
      <c r="L190" s="1308">
        <v>25</v>
      </c>
      <c r="M190" s="1307">
        <v>21.929824561403507</v>
      </c>
      <c r="N190" s="766">
        <v>0</v>
      </c>
      <c r="O190" s="1307">
        <v>0</v>
      </c>
      <c r="P190" s="766">
        <v>0</v>
      </c>
      <c r="Q190" s="1307">
        <v>0</v>
      </c>
      <c r="R190" s="766">
        <v>0</v>
      </c>
      <c r="S190" s="1307">
        <v>0</v>
      </c>
      <c r="T190" s="766">
        <v>0</v>
      </c>
      <c r="U190" s="1307">
        <v>0</v>
      </c>
      <c r="V190" s="766">
        <v>1</v>
      </c>
      <c r="W190" s="1307">
        <v>0.8771929824561403</v>
      </c>
      <c r="X190" s="766">
        <v>24</v>
      </c>
      <c r="Y190" s="1307">
        <v>21.052631578947366</v>
      </c>
      <c r="Z190" s="766">
        <v>0</v>
      </c>
      <c r="AA190" s="1307">
        <v>0</v>
      </c>
    </row>
    <row r="191" spans="1:27">
      <c r="A191" s="252" t="s">
        <v>144</v>
      </c>
      <c r="B191" s="580">
        <v>59</v>
      </c>
      <c r="C191" s="1303">
        <v>0.74148548447907503</v>
      </c>
      <c r="D191" s="761">
        <v>16</v>
      </c>
      <c r="E191" s="1302">
        <v>0.60240963855421692</v>
      </c>
      <c r="F191" s="761">
        <v>9</v>
      </c>
      <c r="G191" s="1302">
        <v>0.45941807044410415</v>
      </c>
      <c r="H191" s="761">
        <v>7</v>
      </c>
      <c r="I191" s="1303">
        <v>1.6867469879518073</v>
      </c>
      <c r="J191" s="761">
        <v>0</v>
      </c>
      <c r="K191" s="1302">
        <v>0</v>
      </c>
      <c r="L191" s="580">
        <v>43</v>
      </c>
      <c r="M191" s="1302">
        <v>0.81116770420675344</v>
      </c>
      <c r="N191" s="761">
        <v>0</v>
      </c>
      <c r="O191" s="1302">
        <v>0</v>
      </c>
      <c r="P191" s="761">
        <v>1</v>
      </c>
      <c r="Q191" s="1302">
        <v>0.17889087656529518</v>
      </c>
      <c r="R191" s="761">
        <v>1</v>
      </c>
      <c r="S191" s="1302">
        <v>6.8823124569855468E-2</v>
      </c>
      <c r="T191" s="761">
        <v>0</v>
      </c>
      <c r="U191" s="1303">
        <v>0</v>
      </c>
      <c r="V191" s="761">
        <v>1</v>
      </c>
      <c r="W191" s="1302">
        <v>8.4961767204757857E-2</v>
      </c>
      <c r="X191" s="761">
        <v>39</v>
      </c>
      <c r="Y191" s="1302">
        <v>5.685131195335277</v>
      </c>
      <c r="Z191" s="761">
        <v>1</v>
      </c>
      <c r="AA191" s="1303">
        <v>0.22123893805309736</v>
      </c>
    </row>
    <row r="192" spans="1:27">
      <c r="A192" s="252"/>
      <c r="B192" s="580"/>
      <c r="C192" s="1303"/>
      <c r="D192" s="761"/>
      <c r="E192" s="1302"/>
      <c r="F192" s="761"/>
      <c r="G192" s="1302"/>
      <c r="H192" s="761"/>
      <c r="I192" s="1303"/>
      <c r="J192" s="761"/>
      <c r="K192" s="1302"/>
      <c r="L192" s="580"/>
      <c r="M192" s="1302"/>
      <c r="N192" s="761"/>
      <c r="O192" s="1302"/>
      <c r="P192" s="761"/>
      <c r="Q192" s="1302"/>
      <c r="R192" s="761"/>
      <c r="S192" s="1302"/>
      <c r="T192" s="761"/>
      <c r="U192" s="1303"/>
      <c r="V192" s="761"/>
      <c r="W192" s="1302"/>
      <c r="X192" s="761"/>
      <c r="Y192" s="1302"/>
      <c r="Z192" s="761"/>
      <c r="AA192" s="1303"/>
    </row>
    <row r="193" spans="1:27" ht="14.5" thickBot="1">
      <c r="A193" s="772" t="s">
        <v>922</v>
      </c>
      <c r="B193" s="602">
        <v>1783</v>
      </c>
      <c r="C193" s="1283">
        <v>22.407942691969335</v>
      </c>
      <c r="D193" s="602">
        <v>871</v>
      </c>
      <c r="E193" s="1282">
        <v>32.793674698795186</v>
      </c>
      <c r="F193" s="602">
        <v>718</v>
      </c>
      <c r="G193" s="1282">
        <v>36.651352730985195</v>
      </c>
      <c r="H193" s="602">
        <v>135</v>
      </c>
      <c r="I193" s="1283">
        <v>32.53012048192771</v>
      </c>
      <c r="J193" s="602">
        <v>18</v>
      </c>
      <c r="K193" s="1282">
        <v>6.3829787234042552</v>
      </c>
      <c r="L193" s="602">
        <v>912</v>
      </c>
      <c r="M193" s="1282">
        <v>17.20430107526882</v>
      </c>
      <c r="N193" s="602">
        <v>90</v>
      </c>
      <c r="O193" s="1282">
        <v>13.533834586466165</v>
      </c>
      <c r="P193" s="602">
        <v>62</v>
      </c>
      <c r="Q193" s="1282">
        <v>11.091234347048301</v>
      </c>
      <c r="R193" s="602">
        <v>416</v>
      </c>
      <c r="S193" s="1282">
        <v>28.630419821059878</v>
      </c>
      <c r="T193" s="602">
        <v>34</v>
      </c>
      <c r="U193" s="1283">
        <v>11.003236245954692</v>
      </c>
      <c r="V193" s="602">
        <v>147</v>
      </c>
      <c r="W193" s="1282">
        <v>12.489379779099405</v>
      </c>
      <c r="X193" s="602">
        <v>89</v>
      </c>
      <c r="Y193" s="1282">
        <v>12.973760932944606</v>
      </c>
      <c r="Z193" s="602">
        <v>74</v>
      </c>
      <c r="AA193" s="1283">
        <v>16.371681415929203</v>
      </c>
    </row>
    <row r="194" spans="1:27" ht="14.5">
      <c r="A194" s="1314" t="s">
        <v>1626</v>
      </c>
      <c r="B194" s="1297">
        <v>1311</v>
      </c>
      <c r="C194" s="1298">
        <v>16.476058816136735</v>
      </c>
      <c r="D194" s="764">
        <v>794</v>
      </c>
      <c r="E194" s="1296">
        <v>29.89457831325301</v>
      </c>
      <c r="F194" s="764">
        <v>667</v>
      </c>
      <c r="G194" s="1296">
        <v>34.04798366513527</v>
      </c>
      <c r="H194" s="764">
        <v>114</v>
      </c>
      <c r="I194" s="1298">
        <v>27.469879518072286</v>
      </c>
      <c r="J194" s="764">
        <v>13</v>
      </c>
      <c r="K194" s="1296">
        <v>4.6099290780141837</v>
      </c>
      <c r="L194" s="1297">
        <v>517</v>
      </c>
      <c r="M194" s="1296">
        <v>9.7528768156951529</v>
      </c>
      <c r="N194" s="764">
        <v>69</v>
      </c>
      <c r="O194" s="1296">
        <v>10.375939849624061</v>
      </c>
      <c r="P194" s="764">
        <v>48</v>
      </c>
      <c r="Q194" s="1296">
        <v>8.5867620751341676</v>
      </c>
      <c r="R194" s="764">
        <v>168</v>
      </c>
      <c r="S194" s="1296">
        <v>11.562284927735719</v>
      </c>
      <c r="T194" s="764">
        <v>31</v>
      </c>
      <c r="U194" s="1298">
        <v>10.032362459546926</v>
      </c>
      <c r="V194" s="764">
        <v>99</v>
      </c>
      <c r="W194" s="1296">
        <v>8.4112149532710276</v>
      </c>
      <c r="X194" s="764">
        <v>41</v>
      </c>
      <c r="Y194" s="1296">
        <v>5.9766763848396502</v>
      </c>
      <c r="Z194" s="764">
        <v>61</v>
      </c>
      <c r="AA194" s="1298">
        <v>13.495575221238937</v>
      </c>
    </row>
    <row r="195" spans="1:27" ht="14.5">
      <c r="A195" s="1315" t="s">
        <v>1627</v>
      </c>
      <c r="B195" s="580">
        <v>54</v>
      </c>
      <c r="C195" s="1303">
        <v>0.67864773155711955</v>
      </c>
      <c r="D195" s="761">
        <v>27</v>
      </c>
      <c r="E195" s="1302">
        <v>1.0165662650602409</v>
      </c>
      <c r="F195" s="761">
        <v>15</v>
      </c>
      <c r="G195" s="1302">
        <v>0.76569678407350694</v>
      </c>
      <c r="H195" s="761">
        <v>9</v>
      </c>
      <c r="I195" s="1303">
        <v>2.1686746987951806</v>
      </c>
      <c r="J195" s="761">
        <v>3</v>
      </c>
      <c r="K195" s="1302">
        <v>1.0638297872340425</v>
      </c>
      <c r="L195" s="580">
        <v>27</v>
      </c>
      <c r="M195" s="1302">
        <v>0.50933786078098475</v>
      </c>
      <c r="N195" s="761">
        <v>2</v>
      </c>
      <c r="O195" s="1302">
        <v>0.30075187969924816</v>
      </c>
      <c r="P195" s="761">
        <v>4</v>
      </c>
      <c r="Q195" s="1302">
        <v>0.7155635062611807</v>
      </c>
      <c r="R195" s="761">
        <v>12</v>
      </c>
      <c r="S195" s="1302">
        <v>0.82587749483826567</v>
      </c>
      <c r="T195" s="761">
        <v>2</v>
      </c>
      <c r="U195" s="1303">
        <v>0.64724919093851141</v>
      </c>
      <c r="V195" s="761">
        <v>4</v>
      </c>
      <c r="W195" s="1302">
        <v>0.33984706881903143</v>
      </c>
      <c r="X195" s="761">
        <v>2</v>
      </c>
      <c r="Y195" s="1302">
        <v>0.29154518950437319</v>
      </c>
      <c r="Z195" s="761">
        <v>1</v>
      </c>
      <c r="AA195" s="1303">
        <v>0.22123893805309736</v>
      </c>
    </row>
    <row r="196" spans="1:27">
      <c r="A196" s="1315" t="s">
        <v>923</v>
      </c>
      <c r="B196" s="580">
        <v>418</v>
      </c>
      <c r="C196" s="1303">
        <v>5.2532361442754807</v>
      </c>
      <c r="D196" s="761">
        <v>50</v>
      </c>
      <c r="E196" s="1302">
        <v>1.8825301204819278</v>
      </c>
      <c r="F196" s="761">
        <v>36</v>
      </c>
      <c r="G196" s="1302">
        <v>1.8376722817764166</v>
      </c>
      <c r="H196" s="761">
        <v>12</v>
      </c>
      <c r="I196" s="1303">
        <v>2.8915662650602409</v>
      </c>
      <c r="J196" s="761">
        <v>2</v>
      </c>
      <c r="K196" s="1302">
        <v>0.70921985815602839</v>
      </c>
      <c r="L196" s="580">
        <v>368</v>
      </c>
      <c r="M196" s="1302">
        <v>6.9420863987926813</v>
      </c>
      <c r="N196" s="761">
        <v>19</v>
      </c>
      <c r="O196" s="1302">
        <v>2.8571428571428572</v>
      </c>
      <c r="P196" s="761">
        <v>10</v>
      </c>
      <c r="Q196" s="1302">
        <v>1.7889087656529516</v>
      </c>
      <c r="R196" s="761">
        <v>236</v>
      </c>
      <c r="S196" s="1302">
        <v>16.24225739848589</v>
      </c>
      <c r="T196" s="761">
        <v>1</v>
      </c>
      <c r="U196" s="1303">
        <v>0.3236245954692557</v>
      </c>
      <c r="V196" s="761">
        <v>44</v>
      </c>
      <c r="W196" s="1302">
        <v>3.7383177570093453</v>
      </c>
      <c r="X196" s="761">
        <v>46</v>
      </c>
      <c r="Y196" s="1302">
        <v>6.7055393586005829</v>
      </c>
      <c r="Z196" s="761">
        <v>12</v>
      </c>
      <c r="AA196" s="1303">
        <v>2.6548672566371683</v>
      </c>
    </row>
    <row r="197" spans="1:27">
      <c r="A197" s="252"/>
      <c r="B197" s="580"/>
      <c r="C197" s="1303"/>
      <c r="D197" s="761"/>
      <c r="E197" s="1302"/>
      <c r="F197" s="761"/>
      <c r="G197" s="1302"/>
      <c r="H197" s="761"/>
      <c r="I197" s="1303"/>
      <c r="J197" s="761"/>
      <c r="K197" s="1302"/>
      <c r="L197" s="580"/>
      <c r="M197" s="1302"/>
      <c r="N197" s="761"/>
      <c r="O197" s="1302"/>
      <c r="P197" s="761"/>
      <c r="Q197" s="1302"/>
      <c r="R197" s="761"/>
      <c r="S197" s="1302"/>
      <c r="T197" s="761"/>
      <c r="U197" s="1303"/>
      <c r="V197" s="761"/>
      <c r="W197" s="1302"/>
      <c r="X197" s="761"/>
      <c r="Y197" s="1302"/>
      <c r="Z197" s="761"/>
      <c r="AA197" s="1303"/>
    </row>
    <row r="198" spans="1:27" ht="14.5" thickBot="1">
      <c r="A198" s="772" t="s">
        <v>924</v>
      </c>
      <c r="B198" s="602">
        <v>353</v>
      </c>
      <c r="C198" s="1283">
        <v>4.436345356290059</v>
      </c>
      <c r="D198" s="602">
        <v>12</v>
      </c>
      <c r="E198" s="1282">
        <v>0.45180722891566261</v>
      </c>
      <c r="F198" s="602">
        <v>9</v>
      </c>
      <c r="G198" s="1282">
        <v>0.45941807044410415</v>
      </c>
      <c r="H198" s="602">
        <v>3</v>
      </c>
      <c r="I198" s="1283">
        <v>0.72289156626506024</v>
      </c>
      <c r="J198" s="602">
        <v>0</v>
      </c>
      <c r="K198" s="1282">
        <v>0</v>
      </c>
      <c r="L198" s="602">
        <v>341</v>
      </c>
      <c r="M198" s="1282">
        <v>6.4327485380116958</v>
      </c>
      <c r="N198" s="602">
        <v>47</v>
      </c>
      <c r="O198" s="1282">
        <v>7.0676691729323311</v>
      </c>
      <c r="P198" s="602">
        <v>39</v>
      </c>
      <c r="Q198" s="1282">
        <v>6.9767441860465116</v>
      </c>
      <c r="R198" s="602">
        <v>66</v>
      </c>
      <c r="S198" s="1282">
        <v>4.5423262216104616</v>
      </c>
      <c r="T198" s="602">
        <v>28</v>
      </c>
      <c r="U198" s="1283">
        <v>9.0614886731391593</v>
      </c>
      <c r="V198" s="602">
        <v>61</v>
      </c>
      <c r="W198" s="1282">
        <v>5.182667799490229</v>
      </c>
      <c r="X198" s="602">
        <v>52</v>
      </c>
      <c r="Y198" s="1282">
        <v>7.5801749271137027</v>
      </c>
      <c r="Z198" s="602">
        <v>48</v>
      </c>
      <c r="AA198" s="1283">
        <v>10.619469026548673</v>
      </c>
    </row>
    <row r="199" spans="1:27" ht="14.5">
      <c r="A199" s="1314" t="s">
        <v>1628</v>
      </c>
      <c r="B199" s="1297">
        <v>262</v>
      </c>
      <c r="C199" s="1298">
        <v>3.2926982531104687</v>
      </c>
      <c r="D199" s="764">
        <v>6</v>
      </c>
      <c r="E199" s="1296">
        <v>0.2259036144578313</v>
      </c>
      <c r="F199" s="764">
        <v>4</v>
      </c>
      <c r="G199" s="1296">
        <v>0.20418580908626852</v>
      </c>
      <c r="H199" s="764">
        <v>2</v>
      </c>
      <c r="I199" s="1298">
        <v>0.48192771084337355</v>
      </c>
      <c r="J199" s="764">
        <v>0</v>
      </c>
      <c r="K199" s="1296">
        <v>0</v>
      </c>
      <c r="L199" s="1297">
        <v>256</v>
      </c>
      <c r="M199" s="1296">
        <v>4.829277494812299</v>
      </c>
      <c r="N199" s="764">
        <v>32</v>
      </c>
      <c r="O199" s="1296">
        <v>4.8120300751879705</v>
      </c>
      <c r="P199" s="764">
        <v>34</v>
      </c>
      <c r="Q199" s="1296">
        <v>6.0822898032200357</v>
      </c>
      <c r="R199" s="764">
        <v>47</v>
      </c>
      <c r="S199" s="1296">
        <v>3.2346868547832073</v>
      </c>
      <c r="T199" s="764">
        <v>25</v>
      </c>
      <c r="U199" s="1298">
        <v>8.090614886731391</v>
      </c>
      <c r="V199" s="764">
        <v>41</v>
      </c>
      <c r="W199" s="1296">
        <v>3.4834324553950724</v>
      </c>
      <c r="X199" s="764">
        <v>43</v>
      </c>
      <c r="Y199" s="1296">
        <v>6.2682215743440235</v>
      </c>
      <c r="Z199" s="764">
        <v>34</v>
      </c>
      <c r="AA199" s="1298">
        <v>7.5221238938053103</v>
      </c>
    </row>
    <row r="200" spans="1:27">
      <c r="A200" s="1315" t="s">
        <v>925</v>
      </c>
      <c r="B200" s="580">
        <v>57</v>
      </c>
      <c r="C200" s="1303">
        <v>0.71635038331029288</v>
      </c>
      <c r="D200" s="761">
        <v>5</v>
      </c>
      <c r="E200" s="1303">
        <v>0.18825301204819278</v>
      </c>
      <c r="F200" s="761">
        <v>5</v>
      </c>
      <c r="G200" s="1302">
        <v>0.25523226135783561</v>
      </c>
      <c r="H200" s="761">
        <v>0</v>
      </c>
      <c r="I200" s="1303">
        <v>0</v>
      </c>
      <c r="J200" s="761">
        <v>0</v>
      </c>
      <c r="K200" s="1302">
        <v>0</v>
      </c>
      <c r="L200" s="580">
        <v>52</v>
      </c>
      <c r="M200" s="1302">
        <v>0.98094699113374839</v>
      </c>
      <c r="N200" s="761">
        <v>11</v>
      </c>
      <c r="O200" s="1302">
        <v>1.6541353383458646</v>
      </c>
      <c r="P200" s="761">
        <v>1</v>
      </c>
      <c r="Q200" s="1302">
        <v>0.17889087656529518</v>
      </c>
      <c r="R200" s="761">
        <v>9</v>
      </c>
      <c r="S200" s="1302">
        <v>0.61940812112869925</v>
      </c>
      <c r="T200" s="761">
        <v>2</v>
      </c>
      <c r="U200" s="1303">
        <v>0.64724919093851141</v>
      </c>
      <c r="V200" s="761">
        <v>15</v>
      </c>
      <c r="W200" s="1302">
        <v>1.2744265080713679</v>
      </c>
      <c r="X200" s="761">
        <v>3</v>
      </c>
      <c r="Y200" s="1302">
        <v>0.43731778425655976</v>
      </c>
      <c r="Z200" s="761">
        <v>11</v>
      </c>
      <c r="AA200" s="1303">
        <v>2.4336283185840708</v>
      </c>
    </row>
    <row r="201" spans="1:27">
      <c r="A201" s="1315" t="s">
        <v>926</v>
      </c>
      <c r="B201" s="580">
        <v>24</v>
      </c>
      <c r="C201" s="1303">
        <v>0.30162121402538644</v>
      </c>
      <c r="D201" s="761">
        <v>0</v>
      </c>
      <c r="E201" s="1303">
        <v>0</v>
      </c>
      <c r="F201" s="761">
        <v>0</v>
      </c>
      <c r="G201" s="1302">
        <v>0</v>
      </c>
      <c r="H201" s="761">
        <v>0</v>
      </c>
      <c r="I201" s="1303">
        <v>0</v>
      </c>
      <c r="J201" s="761">
        <v>0</v>
      </c>
      <c r="K201" s="1302">
        <v>0</v>
      </c>
      <c r="L201" s="580">
        <v>24</v>
      </c>
      <c r="M201" s="1302">
        <v>0.45274476513865308</v>
      </c>
      <c r="N201" s="761">
        <v>3</v>
      </c>
      <c r="O201" s="1302">
        <v>0.45112781954887221</v>
      </c>
      <c r="P201" s="761">
        <v>3</v>
      </c>
      <c r="Q201" s="1302">
        <v>0.53667262969588547</v>
      </c>
      <c r="R201" s="761">
        <v>9</v>
      </c>
      <c r="S201" s="1302">
        <v>0.61940812112869925</v>
      </c>
      <c r="T201" s="761">
        <v>1</v>
      </c>
      <c r="U201" s="1303">
        <v>0.3236245954692557</v>
      </c>
      <c r="V201" s="761">
        <v>4</v>
      </c>
      <c r="W201" s="1302">
        <v>0.33984706881903143</v>
      </c>
      <c r="X201" s="761">
        <v>3</v>
      </c>
      <c r="Y201" s="1302">
        <v>0.43731778425655976</v>
      </c>
      <c r="Z201" s="761">
        <v>1</v>
      </c>
      <c r="AA201" s="1303">
        <v>0.22123893805309736</v>
      </c>
    </row>
    <row r="202" spans="1:27">
      <c r="A202" s="1315" t="s">
        <v>927</v>
      </c>
      <c r="B202" s="580">
        <v>7</v>
      </c>
      <c r="C202" s="1303">
        <v>8.7972854090737712E-2</v>
      </c>
      <c r="D202" s="761">
        <v>0</v>
      </c>
      <c r="E202" s="1302">
        <v>0</v>
      </c>
      <c r="F202" s="761">
        <v>0</v>
      </c>
      <c r="G202" s="1302">
        <v>0</v>
      </c>
      <c r="H202" s="761">
        <v>0</v>
      </c>
      <c r="I202" s="1303">
        <v>0</v>
      </c>
      <c r="J202" s="761">
        <v>0</v>
      </c>
      <c r="K202" s="1302">
        <v>0</v>
      </c>
      <c r="L202" s="580">
        <v>7</v>
      </c>
      <c r="M202" s="1302">
        <v>0.13205055649877381</v>
      </c>
      <c r="N202" s="761">
        <v>0</v>
      </c>
      <c r="O202" s="1302">
        <v>0</v>
      </c>
      <c r="P202" s="761">
        <v>1</v>
      </c>
      <c r="Q202" s="1302">
        <v>0.17889087656529518</v>
      </c>
      <c r="R202" s="761">
        <v>1</v>
      </c>
      <c r="S202" s="1302">
        <v>6.8823124569855468E-2</v>
      </c>
      <c r="T202" s="761">
        <v>0</v>
      </c>
      <c r="U202" s="1303">
        <v>0</v>
      </c>
      <c r="V202" s="761">
        <v>1</v>
      </c>
      <c r="W202" s="1302">
        <v>8.4961767204757857E-2</v>
      </c>
      <c r="X202" s="761">
        <v>2</v>
      </c>
      <c r="Y202" s="1302">
        <v>0.29154518950437319</v>
      </c>
      <c r="Z202" s="761">
        <v>2</v>
      </c>
      <c r="AA202" s="1303">
        <v>0.44247787610619471</v>
      </c>
    </row>
    <row r="203" spans="1:27">
      <c r="A203" s="1315" t="s">
        <v>928</v>
      </c>
      <c r="B203" s="580">
        <v>3</v>
      </c>
      <c r="C203" s="1303" t="s">
        <v>417</v>
      </c>
      <c r="D203" s="761">
        <v>1</v>
      </c>
      <c r="E203" s="1302">
        <v>3.7650602409638557E-2</v>
      </c>
      <c r="F203" s="761">
        <v>0</v>
      </c>
      <c r="G203" s="1302">
        <v>0</v>
      </c>
      <c r="H203" s="761">
        <v>1</v>
      </c>
      <c r="I203" s="1303">
        <v>0.24096385542168677</v>
      </c>
      <c r="J203" s="761">
        <v>0</v>
      </c>
      <c r="K203" s="1302">
        <v>0</v>
      </c>
      <c r="L203" s="580">
        <v>2</v>
      </c>
      <c r="M203" s="1302" t="s">
        <v>417</v>
      </c>
      <c r="N203" s="761">
        <v>1</v>
      </c>
      <c r="O203" s="1302">
        <v>0.15037593984962408</v>
      </c>
      <c r="P203" s="761">
        <v>0</v>
      </c>
      <c r="Q203" s="1302">
        <v>0</v>
      </c>
      <c r="R203" s="761">
        <v>0</v>
      </c>
      <c r="S203" s="1302">
        <v>0</v>
      </c>
      <c r="T203" s="761">
        <v>0</v>
      </c>
      <c r="U203" s="1303">
        <v>0</v>
      </c>
      <c r="V203" s="761">
        <v>0</v>
      </c>
      <c r="W203" s="1302">
        <v>0</v>
      </c>
      <c r="X203" s="761">
        <v>1</v>
      </c>
      <c r="Y203" s="1302">
        <v>0.1457725947521866</v>
      </c>
      <c r="Z203" s="761">
        <v>0</v>
      </c>
      <c r="AA203" s="1303">
        <v>0</v>
      </c>
    </row>
    <row r="204" spans="1:27">
      <c r="A204" s="252"/>
      <c r="B204" s="580"/>
      <c r="C204" s="1303"/>
      <c r="D204" s="761"/>
      <c r="E204" s="1302"/>
      <c r="F204" s="761"/>
      <c r="G204" s="1302"/>
      <c r="H204" s="761"/>
      <c r="I204" s="1303"/>
      <c r="J204" s="761"/>
      <c r="K204" s="1302"/>
      <c r="L204" s="580"/>
      <c r="M204" s="1302"/>
      <c r="N204" s="761"/>
      <c r="O204" s="1302"/>
      <c r="P204" s="761"/>
      <c r="Q204" s="1302"/>
      <c r="R204" s="761"/>
      <c r="S204" s="1302"/>
      <c r="T204" s="761"/>
      <c r="U204" s="1303"/>
      <c r="V204" s="761"/>
      <c r="W204" s="1302"/>
      <c r="X204" s="761"/>
      <c r="Y204" s="1302"/>
      <c r="Z204" s="761"/>
      <c r="AA204" s="1303"/>
    </row>
    <row r="205" spans="1:27" ht="14.5">
      <c r="A205" s="773" t="s">
        <v>1629</v>
      </c>
      <c r="B205" s="580">
        <v>253</v>
      </c>
      <c r="C205" s="1303">
        <v>3.1795902978509489</v>
      </c>
      <c r="D205" s="761">
        <v>26</v>
      </c>
      <c r="E205" s="1302">
        <v>0.97891566265060248</v>
      </c>
      <c r="F205" s="761">
        <v>25</v>
      </c>
      <c r="G205" s="1302">
        <v>1.2761613067891782</v>
      </c>
      <c r="H205" s="761">
        <v>1</v>
      </c>
      <c r="I205" s="1303">
        <v>0.24096385542168677</v>
      </c>
      <c r="J205" s="761">
        <v>0</v>
      </c>
      <c r="K205" s="1302">
        <v>0</v>
      </c>
      <c r="L205" s="580">
        <v>227</v>
      </c>
      <c r="M205" s="1302">
        <v>4.2822109036030938</v>
      </c>
      <c r="N205" s="761">
        <v>2</v>
      </c>
      <c r="O205" s="1302">
        <v>0.30075187969924816</v>
      </c>
      <c r="P205" s="761">
        <v>37</v>
      </c>
      <c r="Q205" s="1302">
        <v>6.6189624329159216</v>
      </c>
      <c r="R205" s="761">
        <v>91</v>
      </c>
      <c r="S205" s="1302">
        <v>6.2629043358568479</v>
      </c>
      <c r="T205" s="761">
        <v>1</v>
      </c>
      <c r="U205" s="1303">
        <v>0.3236245954692557</v>
      </c>
      <c r="V205" s="761">
        <v>90</v>
      </c>
      <c r="W205" s="1302">
        <v>7.6465590484282071</v>
      </c>
      <c r="X205" s="761">
        <v>4</v>
      </c>
      <c r="Y205" s="1302">
        <v>0.58309037900874638</v>
      </c>
      <c r="Z205" s="761">
        <v>2</v>
      </c>
      <c r="AA205" s="1303">
        <v>0.44247787610619471</v>
      </c>
    </row>
    <row r="206" spans="1:27" ht="14.5">
      <c r="A206" s="4401" t="s">
        <v>916</v>
      </c>
      <c r="B206" s="4402"/>
      <c r="C206" s="4402"/>
      <c r="D206" s="4402"/>
      <c r="E206" s="4402"/>
      <c r="F206" s="4402"/>
      <c r="G206" s="4402"/>
      <c r="H206" s="4402"/>
      <c r="I206" s="4402"/>
      <c r="J206" s="4402"/>
      <c r="K206" s="4402"/>
      <c r="L206" s="4402"/>
      <c r="M206" s="4402"/>
      <c r="N206" s="4402"/>
      <c r="O206" s="4402"/>
      <c r="P206" s="4402"/>
      <c r="Q206" s="4402"/>
      <c r="R206" s="4402"/>
      <c r="S206" s="4402"/>
      <c r="T206" s="4402"/>
      <c r="U206" s="4402"/>
      <c r="V206" s="4402"/>
      <c r="W206" s="4402"/>
      <c r="X206" s="4402"/>
      <c r="Y206" s="4402"/>
      <c r="Z206" s="4402"/>
      <c r="AA206" s="4403"/>
    </row>
    <row r="207" spans="1:27" ht="14.5">
      <c r="A207" s="4404" t="s">
        <v>917</v>
      </c>
      <c r="B207" s="4405"/>
      <c r="C207" s="4405"/>
      <c r="D207" s="4405"/>
      <c r="E207" s="4405"/>
      <c r="F207" s="4405"/>
      <c r="G207" s="4405"/>
      <c r="H207" s="4405"/>
      <c r="I207" s="4405"/>
      <c r="J207" s="4405"/>
      <c r="K207" s="4405"/>
      <c r="L207" s="4405"/>
      <c r="M207" s="4405"/>
      <c r="N207" s="4405"/>
      <c r="O207" s="4405"/>
      <c r="P207" s="4405"/>
      <c r="Q207" s="4405"/>
      <c r="R207" s="4405"/>
      <c r="S207" s="4405"/>
      <c r="T207" s="4405"/>
      <c r="U207" s="4405"/>
      <c r="V207" s="4405"/>
      <c r="W207" s="4405"/>
      <c r="X207" s="4405"/>
      <c r="Y207" s="4405"/>
      <c r="Z207" s="4405"/>
      <c r="AA207" s="4406"/>
    </row>
    <row r="208" spans="1:27" ht="14.5">
      <c r="A208" s="4398" t="s">
        <v>918</v>
      </c>
      <c r="B208" s="4399"/>
      <c r="C208" s="4399"/>
      <c r="D208" s="4399"/>
      <c r="E208" s="4399"/>
      <c r="F208" s="4399"/>
      <c r="G208" s="4399"/>
      <c r="H208" s="4399"/>
      <c r="I208" s="4399"/>
      <c r="J208" s="4399"/>
      <c r="K208" s="4399"/>
      <c r="L208" s="4399"/>
      <c r="M208" s="4399"/>
      <c r="N208" s="4399"/>
      <c r="O208" s="4399"/>
      <c r="P208" s="4399"/>
      <c r="Q208" s="4399"/>
      <c r="R208" s="4399"/>
      <c r="S208" s="4399"/>
      <c r="T208" s="4399"/>
      <c r="U208" s="4399"/>
      <c r="V208" s="4399"/>
      <c r="W208" s="4399"/>
      <c r="X208" s="4399"/>
      <c r="Y208" s="4399"/>
      <c r="Z208" s="4399"/>
      <c r="AA208" s="4400"/>
    </row>
    <row r="209" spans="1:29" ht="14.5">
      <c r="A209" s="4398" t="s">
        <v>919</v>
      </c>
      <c r="B209" s="4399"/>
      <c r="C209" s="4399"/>
      <c r="D209" s="4399"/>
      <c r="E209" s="4399"/>
      <c r="F209" s="4399"/>
      <c r="G209" s="4399"/>
      <c r="H209" s="4399"/>
      <c r="I209" s="4399"/>
      <c r="J209" s="4399"/>
      <c r="K209" s="4399"/>
      <c r="L209" s="4399"/>
      <c r="M209" s="4399"/>
      <c r="N209" s="4399"/>
      <c r="O209" s="4399"/>
      <c r="P209" s="4399"/>
      <c r="Q209" s="4399"/>
      <c r="R209" s="4399"/>
      <c r="S209" s="4399"/>
      <c r="T209" s="4399"/>
      <c r="U209" s="4399"/>
      <c r="V209" s="4399"/>
      <c r="W209" s="4399"/>
      <c r="X209" s="4399"/>
      <c r="Y209" s="4399"/>
      <c r="Z209" s="4399"/>
      <c r="AA209" s="4400"/>
    </row>
    <row r="210" spans="1:29" ht="14.5">
      <c r="A210" s="4398" t="s">
        <v>920</v>
      </c>
      <c r="B210" s="4399"/>
      <c r="C210" s="4399"/>
      <c r="D210" s="4399"/>
      <c r="E210" s="4399"/>
      <c r="F210" s="4399"/>
      <c r="G210" s="4399"/>
      <c r="H210" s="4399"/>
      <c r="I210" s="4399"/>
      <c r="J210" s="4399"/>
      <c r="K210" s="4399"/>
      <c r="L210" s="4399"/>
      <c r="M210" s="4399"/>
      <c r="N210" s="4399"/>
      <c r="O210" s="4399"/>
      <c r="P210" s="4399"/>
      <c r="Q210" s="4399"/>
      <c r="R210" s="4399"/>
      <c r="S210" s="4399"/>
      <c r="T210" s="4399"/>
      <c r="U210" s="4399"/>
      <c r="V210" s="4399"/>
      <c r="W210" s="4399"/>
      <c r="X210" s="4399"/>
      <c r="Y210" s="4399"/>
      <c r="Z210" s="4399"/>
      <c r="AA210" s="4400"/>
    </row>
    <row r="211" spans="1:29" ht="14.5">
      <c r="A211" s="4398" t="s">
        <v>921</v>
      </c>
      <c r="B211" s="4399"/>
      <c r="C211" s="4399"/>
      <c r="D211" s="4399"/>
      <c r="E211" s="4399"/>
      <c r="F211" s="4399"/>
      <c r="G211" s="4399"/>
      <c r="H211" s="4399"/>
      <c r="I211" s="4399"/>
      <c r="J211" s="4399"/>
      <c r="K211" s="4399"/>
      <c r="L211" s="4399"/>
      <c r="M211" s="4399"/>
      <c r="N211" s="4399"/>
      <c r="O211" s="4399"/>
      <c r="P211" s="4399"/>
      <c r="Q211" s="4399"/>
      <c r="R211" s="4399"/>
      <c r="S211" s="4399"/>
      <c r="T211" s="4399"/>
      <c r="U211" s="4399"/>
      <c r="V211" s="4399"/>
      <c r="W211" s="4399"/>
      <c r="X211" s="4399"/>
      <c r="Y211" s="4399"/>
      <c r="Z211" s="4399"/>
      <c r="AA211" s="4400"/>
    </row>
    <row r="212" spans="1:29">
      <c r="A212" s="4392" t="s">
        <v>418</v>
      </c>
      <c r="B212" s="4393"/>
      <c r="C212" s="4393"/>
      <c r="D212" s="4393"/>
      <c r="E212" s="4393"/>
      <c r="F212" s="4393"/>
      <c r="G212" s="4393"/>
      <c r="H212" s="4393"/>
      <c r="I212" s="4393"/>
      <c r="J212" s="4393"/>
      <c r="K212" s="4393"/>
      <c r="L212" s="4393"/>
      <c r="M212" s="4393"/>
      <c r="N212" s="4393"/>
      <c r="O212" s="4393"/>
      <c r="P212" s="4393"/>
      <c r="Q212" s="4393"/>
      <c r="R212" s="4393"/>
      <c r="S212" s="4393"/>
      <c r="T212" s="4393"/>
      <c r="U212" s="4393"/>
      <c r="V212" s="4393"/>
      <c r="W212" s="4393"/>
      <c r="X212" s="4393"/>
      <c r="Y212" s="4393"/>
      <c r="Z212" s="4393"/>
      <c r="AA212" s="4394"/>
    </row>
    <row r="213" spans="1:29">
      <c r="A213" s="4381" t="s">
        <v>419</v>
      </c>
      <c r="B213" s="4382"/>
      <c r="C213" s="4382"/>
      <c r="D213" s="4382"/>
      <c r="E213" s="4382"/>
      <c r="F213" s="4382"/>
      <c r="G213" s="4382"/>
      <c r="H213" s="4382"/>
      <c r="I213" s="4382"/>
      <c r="J213" s="4382"/>
      <c r="K213" s="4382"/>
      <c r="L213" s="4382"/>
      <c r="M213" s="4382"/>
      <c r="N213" s="4382"/>
      <c r="O213" s="4382"/>
      <c r="P213" s="4382"/>
      <c r="Q213" s="4382"/>
      <c r="R213" s="4382"/>
      <c r="S213" s="4382"/>
      <c r="T213" s="4382"/>
      <c r="U213" s="4382"/>
      <c r="V213" s="4382"/>
      <c r="W213" s="4382"/>
      <c r="X213" s="4382"/>
      <c r="Y213" s="4382"/>
      <c r="Z213" s="4382"/>
      <c r="AA213" s="4383"/>
    </row>
    <row r="214" spans="1:29">
      <c r="A214" s="9"/>
    </row>
    <row r="215" spans="1:29">
      <c r="A215" s="4354" t="s">
        <v>931</v>
      </c>
      <c r="B215" s="4354"/>
      <c r="C215" s="4354"/>
      <c r="D215" s="4354"/>
      <c r="E215" s="4354"/>
      <c r="F215" s="4354"/>
      <c r="G215" s="4354"/>
      <c r="H215" s="4354"/>
      <c r="I215" s="4354"/>
      <c r="J215" s="4354"/>
      <c r="K215" s="4354"/>
      <c r="L215" s="4354"/>
      <c r="M215" s="4354"/>
      <c r="N215" s="4354"/>
      <c r="O215" s="4354"/>
      <c r="P215" s="4354"/>
      <c r="Q215" s="4354"/>
    </row>
    <row r="218" spans="1:29">
      <c r="A218" s="3876" t="s">
        <v>1632</v>
      </c>
      <c r="B218" s="3876"/>
      <c r="C218" s="3876"/>
      <c r="D218" s="3876"/>
      <c r="E218" s="3876"/>
      <c r="F218" s="3876"/>
      <c r="G218" s="3876"/>
      <c r="H218" s="3876"/>
      <c r="I218" s="3876"/>
      <c r="J218" s="3876"/>
      <c r="K218" s="3876"/>
      <c r="L218" s="3876"/>
      <c r="M218" s="3876"/>
      <c r="N218" s="3876"/>
      <c r="O218" s="3876"/>
      <c r="P218" s="3876"/>
      <c r="Q218" s="3876"/>
      <c r="R218" s="3876"/>
      <c r="S218" s="3876"/>
      <c r="T218" s="3876"/>
      <c r="U218" s="3876"/>
      <c r="V218" s="3876"/>
      <c r="W218" s="3876"/>
      <c r="X218" s="3876"/>
      <c r="Y218" s="3876"/>
      <c r="Z218" s="3876"/>
      <c r="AA218" s="3876"/>
    </row>
    <row r="220" spans="1:29" ht="17.5">
      <c r="A220" s="4395"/>
      <c r="B220" s="4362" t="s">
        <v>399</v>
      </c>
      <c r="C220" s="4362"/>
      <c r="D220" s="4362" t="s">
        <v>400</v>
      </c>
      <c r="E220" s="4362"/>
      <c r="F220" s="4362" t="s">
        <v>401</v>
      </c>
      <c r="G220" s="4362"/>
      <c r="H220" s="4362"/>
      <c r="I220" s="4362"/>
      <c r="J220" s="4362"/>
      <c r="K220" s="4362"/>
      <c r="L220" s="4362" t="s">
        <v>1625</v>
      </c>
      <c r="M220" s="4362"/>
      <c r="N220" s="4362"/>
      <c r="O220" s="4362"/>
      <c r="P220" s="4362"/>
      <c r="Q220" s="4362"/>
      <c r="R220" s="4362"/>
      <c r="S220" s="4362"/>
      <c r="T220" s="4362"/>
      <c r="U220" s="4362"/>
      <c r="V220" s="4362"/>
      <c r="W220" s="4362"/>
      <c r="X220" s="4362"/>
      <c r="Y220" s="4362"/>
      <c r="Z220" s="4362"/>
      <c r="AA220" s="4365"/>
      <c r="AC220" s="495"/>
    </row>
    <row r="221" spans="1:29" ht="32.5">
      <c r="A221" s="4396"/>
      <c r="B221" s="4384"/>
      <c r="C221" s="4384"/>
      <c r="D221" s="4384"/>
      <c r="E221" s="4384"/>
      <c r="F221" s="4384" t="s">
        <v>1004</v>
      </c>
      <c r="G221" s="4384"/>
      <c r="H221" s="4384" t="s">
        <v>1005</v>
      </c>
      <c r="I221" s="4384"/>
      <c r="J221" s="4384" t="s">
        <v>1006</v>
      </c>
      <c r="K221" s="4384"/>
      <c r="L221" s="4384" t="s">
        <v>414</v>
      </c>
      <c r="M221" s="4384"/>
      <c r="N221" s="4384" t="s">
        <v>126</v>
      </c>
      <c r="O221" s="4384"/>
      <c r="P221" s="4384" t="s">
        <v>108</v>
      </c>
      <c r="Q221" s="4384"/>
      <c r="R221" s="4384" t="s">
        <v>415</v>
      </c>
      <c r="S221" s="4384"/>
      <c r="T221" s="4384" t="s">
        <v>144</v>
      </c>
      <c r="U221" s="4384"/>
      <c r="V221" s="4384" t="s">
        <v>110</v>
      </c>
      <c r="W221" s="4384"/>
      <c r="X221" s="4384" t="s">
        <v>114</v>
      </c>
      <c r="Y221" s="4384"/>
      <c r="Z221" s="4384" t="s">
        <v>111</v>
      </c>
      <c r="AA221" s="4385"/>
      <c r="AC221" s="896"/>
    </row>
    <row r="222" spans="1:29" s="307" customFormat="1" ht="17.5">
      <c r="A222" s="4397"/>
      <c r="B222" s="300" t="s">
        <v>98</v>
      </c>
      <c r="C222" s="300" t="s">
        <v>402</v>
      </c>
      <c r="D222" s="300" t="s">
        <v>98</v>
      </c>
      <c r="E222" s="300" t="s">
        <v>402</v>
      </c>
      <c r="F222" s="300" t="s">
        <v>98</v>
      </c>
      <c r="G222" s="300" t="s">
        <v>402</v>
      </c>
      <c r="H222" s="300" t="s">
        <v>98</v>
      </c>
      <c r="I222" s="300" t="s">
        <v>402</v>
      </c>
      <c r="J222" s="300" t="s">
        <v>98</v>
      </c>
      <c r="K222" s="300" t="s">
        <v>402</v>
      </c>
      <c r="L222" s="300" t="s">
        <v>416</v>
      </c>
      <c r="M222" s="300" t="s">
        <v>402</v>
      </c>
      <c r="N222" s="300" t="s">
        <v>98</v>
      </c>
      <c r="O222" s="300" t="s">
        <v>402</v>
      </c>
      <c r="P222" s="300" t="s">
        <v>98</v>
      </c>
      <c r="Q222" s="300" t="s">
        <v>402</v>
      </c>
      <c r="R222" s="300" t="s">
        <v>98</v>
      </c>
      <c r="S222" s="300" t="s">
        <v>402</v>
      </c>
      <c r="T222" s="300" t="s">
        <v>98</v>
      </c>
      <c r="U222" s="300" t="s">
        <v>402</v>
      </c>
      <c r="V222" s="300" t="s">
        <v>98</v>
      </c>
      <c r="W222" s="300" t="s">
        <v>402</v>
      </c>
      <c r="X222" s="300" t="s">
        <v>98</v>
      </c>
      <c r="Y222" s="300" t="s">
        <v>402</v>
      </c>
      <c r="Z222" s="300" t="s">
        <v>98</v>
      </c>
      <c r="AA222" s="299" t="s">
        <v>402</v>
      </c>
      <c r="AC222" s="495"/>
    </row>
    <row r="223" spans="1:29" ht="14.5" thickBot="1">
      <c r="A223" s="774" t="s">
        <v>45</v>
      </c>
      <c r="B223" s="1162">
        <v>4489</v>
      </c>
      <c r="C223" s="1325">
        <v>32.690066996795807</v>
      </c>
      <c r="D223" s="1162">
        <v>1764</v>
      </c>
      <c r="E223" s="1325">
        <v>12.845907369647538</v>
      </c>
      <c r="F223" s="1162">
        <v>1259</v>
      </c>
      <c r="G223" s="1325">
        <v>9.1683658607631813</v>
      </c>
      <c r="H223" s="1162">
        <v>251</v>
      </c>
      <c r="I223" s="1325">
        <v>1.8278473638217303</v>
      </c>
      <c r="J223" s="1162">
        <v>254</v>
      </c>
      <c r="K223" s="1325">
        <v>1.8496941450626276</v>
      </c>
      <c r="L223" s="1162">
        <v>2725</v>
      </c>
      <c r="M223" s="1325">
        <v>19.844159627148265</v>
      </c>
      <c r="N223" s="1162">
        <v>334</v>
      </c>
      <c r="O223" s="1325">
        <v>2.4322749781532189</v>
      </c>
      <c r="P223" s="1162">
        <v>326</v>
      </c>
      <c r="Q223" s="1325">
        <v>2.3740168948441593</v>
      </c>
      <c r="R223" s="1162">
        <v>601</v>
      </c>
      <c r="S223" s="1325">
        <v>4.376638508593067</v>
      </c>
      <c r="T223" s="1162">
        <v>199</v>
      </c>
      <c r="U223" s="1325">
        <v>1.449169822312846</v>
      </c>
      <c r="V223" s="1162">
        <v>722</v>
      </c>
      <c r="W223" s="1325">
        <v>5.2577920186425864</v>
      </c>
      <c r="X223" s="1162">
        <v>337</v>
      </c>
      <c r="Y223" s="1325">
        <v>2.4541217593941163</v>
      </c>
      <c r="Z223" s="1162">
        <v>206</v>
      </c>
      <c r="AA223" s="1325">
        <v>1.5001456452082726</v>
      </c>
    </row>
    <row r="224" spans="1:29">
      <c r="A224" s="37"/>
      <c r="B224" s="1209"/>
      <c r="C224" s="1326"/>
      <c r="D224" s="1209"/>
      <c r="E224" s="1326"/>
      <c r="F224" s="1209"/>
      <c r="G224" s="1326"/>
      <c r="H224" s="1209"/>
      <c r="I224" s="1326"/>
      <c r="J224" s="1209"/>
      <c r="K224" s="1326"/>
      <c r="L224" s="1209"/>
      <c r="M224" s="1326"/>
      <c r="N224" s="1209"/>
      <c r="O224" s="1326"/>
      <c r="P224" s="1209"/>
      <c r="Q224" s="1326"/>
      <c r="R224" s="1209"/>
      <c r="S224" s="1326"/>
      <c r="T224" s="1209"/>
      <c r="U224" s="1326"/>
      <c r="V224" s="1209"/>
      <c r="W224" s="1326"/>
      <c r="X224" s="1209"/>
      <c r="Y224" s="1326"/>
      <c r="Z224" s="1209"/>
      <c r="AA224" s="1326"/>
    </row>
    <row r="225" spans="1:27">
      <c r="A225" s="1327" t="s">
        <v>403</v>
      </c>
      <c r="B225" s="553">
        <v>3802</v>
      </c>
      <c r="C225" s="1328">
        <v>34.858347850004584</v>
      </c>
      <c r="D225" s="553">
        <v>1320</v>
      </c>
      <c r="E225" s="1328">
        <v>12.102319611258824</v>
      </c>
      <c r="F225" s="553">
        <v>901</v>
      </c>
      <c r="G225" s="1328">
        <v>8.260749977078941</v>
      </c>
      <c r="H225" s="553">
        <v>197</v>
      </c>
      <c r="I225" s="1328">
        <v>1.8061795177409004</v>
      </c>
      <c r="J225" s="553">
        <v>222</v>
      </c>
      <c r="K225" s="1328">
        <v>2.0353901164389843</v>
      </c>
      <c r="L225" s="553">
        <v>2482</v>
      </c>
      <c r="M225" s="1328">
        <v>22.75602823874576</v>
      </c>
      <c r="N225" s="553">
        <v>308</v>
      </c>
      <c r="O225" s="1328">
        <v>2.8238745759603923</v>
      </c>
      <c r="P225" s="553">
        <v>295</v>
      </c>
      <c r="Q225" s="1328">
        <v>2.7046850646373888</v>
      </c>
      <c r="R225" s="553">
        <v>524</v>
      </c>
      <c r="S225" s="1328">
        <v>4.8042541487118369</v>
      </c>
      <c r="T225" s="553">
        <v>189</v>
      </c>
      <c r="U225" s="1328">
        <v>1.7328321261575135</v>
      </c>
      <c r="V225" s="553">
        <v>683</v>
      </c>
      <c r="W225" s="1328">
        <v>6.2620335564316498</v>
      </c>
      <c r="X225" s="553">
        <v>305</v>
      </c>
      <c r="Y225" s="1328">
        <v>2.7963693041166224</v>
      </c>
      <c r="Z225" s="553">
        <v>178</v>
      </c>
      <c r="AA225" s="1328">
        <v>1.6319794627303565</v>
      </c>
    </row>
    <row r="226" spans="1:27">
      <c r="A226" s="252" t="s">
        <v>404</v>
      </c>
      <c r="B226" s="553">
        <v>2693</v>
      </c>
      <c r="C226" s="1328">
        <v>36.235199138858988</v>
      </c>
      <c r="D226" s="553">
        <v>1040</v>
      </c>
      <c r="E226" s="1328">
        <v>13.993541442411194</v>
      </c>
      <c r="F226" s="553">
        <v>780</v>
      </c>
      <c r="G226" s="1328">
        <v>10.495156081808396</v>
      </c>
      <c r="H226" s="553">
        <v>39</v>
      </c>
      <c r="I226" s="1328">
        <v>0.52475780409041972</v>
      </c>
      <c r="J226" s="553">
        <v>221</v>
      </c>
      <c r="K226" s="1328">
        <v>2.9736275565123789</v>
      </c>
      <c r="L226" s="553">
        <v>1653</v>
      </c>
      <c r="M226" s="1328">
        <v>22.241657696447795</v>
      </c>
      <c r="N226" s="553">
        <v>9</v>
      </c>
      <c r="O226" s="1328">
        <v>0.12109795479009688</v>
      </c>
      <c r="P226" s="553">
        <v>286</v>
      </c>
      <c r="Q226" s="1328">
        <v>3.8482238966630784</v>
      </c>
      <c r="R226" s="553">
        <v>504</v>
      </c>
      <c r="S226" s="1328">
        <v>6.7814854682454255</v>
      </c>
      <c r="T226" s="553">
        <v>3</v>
      </c>
      <c r="U226" s="1253" t="s">
        <v>417</v>
      </c>
      <c r="V226" s="553">
        <v>676</v>
      </c>
      <c r="W226" s="1328">
        <v>9.095801937567277</v>
      </c>
      <c r="X226" s="553">
        <v>2</v>
      </c>
      <c r="Y226" s="1253" t="s">
        <v>417</v>
      </c>
      <c r="Z226" s="553">
        <v>173</v>
      </c>
      <c r="AA226" s="1328">
        <v>2.3277717976318621</v>
      </c>
    </row>
    <row r="227" spans="1:27">
      <c r="A227" s="1309" t="s">
        <v>108</v>
      </c>
      <c r="B227" s="553">
        <v>892</v>
      </c>
      <c r="C227" s="1328">
        <v>46.603970741901776</v>
      </c>
      <c r="D227" s="553">
        <v>375</v>
      </c>
      <c r="E227" s="1328">
        <v>19.592476489028211</v>
      </c>
      <c r="F227" s="553">
        <v>351</v>
      </c>
      <c r="G227" s="1328">
        <v>18.338557993730408</v>
      </c>
      <c r="H227" s="553">
        <v>8</v>
      </c>
      <c r="I227" s="1328">
        <v>0.41797283176593525</v>
      </c>
      <c r="J227" s="553">
        <v>16</v>
      </c>
      <c r="K227" s="1253">
        <v>0.8359456635318705</v>
      </c>
      <c r="L227" s="553">
        <v>517</v>
      </c>
      <c r="M227" s="1328">
        <v>27.011494252873565</v>
      </c>
      <c r="N227" s="553">
        <v>1</v>
      </c>
      <c r="O227" s="1328">
        <v>5.2246603970741906E-2</v>
      </c>
      <c r="P227" s="553">
        <v>126</v>
      </c>
      <c r="Q227" s="1328">
        <v>6.5830721003134789</v>
      </c>
      <c r="R227" s="553">
        <v>360</v>
      </c>
      <c r="S227" s="1328">
        <v>18.808777429467085</v>
      </c>
      <c r="T227" s="553">
        <v>0</v>
      </c>
      <c r="U227" s="1328">
        <v>0</v>
      </c>
      <c r="V227" s="553">
        <v>21</v>
      </c>
      <c r="W227" s="1328">
        <v>1.0971786833855799</v>
      </c>
      <c r="X227" s="553">
        <v>1</v>
      </c>
      <c r="Y227" s="1253">
        <v>5.2246603970741906E-2</v>
      </c>
      <c r="Z227" s="553">
        <v>8</v>
      </c>
      <c r="AA227" s="1328">
        <v>0.41797283176593525</v>
      </c>
    </row>
    <row r="228" spans="1:27">
      <c r="A228" s="1309" t="s">
        <v>109</v>
      </c>
      <c r="B228" s="553">
        <v>747</v>
      </c>
      <c r="C228" s="1328">
        <v>36.191860465116278</v>
      </c>
      <c r="D228" s="553">
        <v>330</v>
      </c>
      <c r="E228" s="1328">
        <v>15.988372093023257</v>
      </c>
      <c r="F228" s="553">
        <v>242</v>
      </c>
      <c r="G228" s="1328">
        <v>11.724806201550388</v>
      </c>
      <c r="H228" s="553">
        <v>15</v>
      </c>
      <c r="I228" s="1328">
        <v>0.72674418604651159</v>
      </c>
      <c r="J228" s="553">
        <v>73</v>
      </c>
      <c r="K228" s="1328">
        <v>3.5368217054263567</v>
      </c>
      <c r="L228" s="553">
        <v>417</v>
      </c>
      <c r="M228" s="1328">
        <v>20.203488372093023</v>
      </c>
      <c r="N228" s="553">
        <v>4</v>
      </c>
      <c r="O228" s="1253">
        <v>0.19379844961240311</v>
      </c>
      <c r="P228" s="553">
        <v>61</v>
      </c>
      <c r="Q228" s="1328">
        <v>2.9554263565891472</v>
      </c>
      <c r="R228" s="553">
        <v>78</v>
      </c>
      <c r="S228" s="1328">
        <v>3.7790697674418601</v>
      </c>
      <c r="T228" s="553">
        <v>0</v>
      </c>
      <c r="U228" s="1253">
        <v>0</v>
      </c>
      <c r="V228" s="553">
        <v>268</v>
      </c>
      <c r="W228" s="1328">
        <v>12.984496124031008</v>
      </c>
      <c r="X228" s="553">
        <v>0</v>
      </c>
      <c r="Y228" s="1253">
        <v>0</v>
      </c>
      <c r="Z228" s="553">
        <v>6</v>
      </c>
      <c r="AA228" s="1328">
        <v>0.29069767441860467</v>
      </c>
    </row>
    <row r="229" spans="1:27">
      <c r="A229" s="1309" t="s">
        <v>405</v>
      </c>
      <c r="B229" s="553">
        <v>779</v>
      </c>
      <c r="C229" s="1328">
        <v>30.205506010081429</v>
      </c>
      <c r="D229" s="553">
        <v>275</v>
      </c>
      <c r="E229" s="1328">
        <v>10.663047692904225</v>
      </c>
      <c r="F229" s="553">
        <v>133</v>
      </c>
      <c r="G229" s="1328">
        <v>5.1570376114773175</v>
      </c>
      <c r="H229" s="553">
        <v>12</v>
      </c>
      <c r="I229" s="1328">
        <v>0.46529662659945714</v>
      </c>
      <c r="J229" s="553">
        <v>130</v>
      </c>
      <c r="K229" s="1328">
        <v>5.0407134548274524</v>
      </c>
      <c r="L229" s="553">
        <v>504</v>
      </c>
      <c r="M229" s="1328">
        <v>19.5424583171772</v>
      </c>
      <c r="N229" s="553">
        <v>4</v>
      </c>
      <c r="O229" s="1328">
        <v>0.15509887553315238</v>
      </c>
      <c r="P229" s="553">
        <v>74</v>
      </c>
      <c r="Q229" s="1328">
        <v>2.869329197363319</v>
      </c>
      <c r="R229" s="553">
        <v>37</v>
      </c>
      <c r="S229" s="1328">
        <v>1.4346645986816595</v>
      </c>
      <c r="T229" s="553">
        <v>3</v>
      </c>
      <c r="U229" s="1253">
        <v>0.11632415664986429</v>
      </c>
      <c r="V229" s="553">
        <v>378</v>
      </c>
      <c r="W229" s="1328">
        <v>14.6568437378829</v>
      </c>
      <c r="X229" s="553">
        <v>1</v>
      </c>
      <c r="Y229" s="1253" t="s">
        <v>417</v>
      </c>
      <c r="Z229" s="553">
        <v>7</v>
      </c>
      <c r="AA229" s="1328">
        <v>0.27142303218301667</v>
      </c>
    </row>
    <row r="230" spans="1:27">
      <c r="A230" s="1309" t="s">
        <v>111</v>
      </c>
      <c r="B230" s="553">
        <v>275</v>
      </c>
      <c r="C230" s="1328">
        <v>31.428571428571427</v>
      </c>
      <c r="D230" s="553">
        <v>60</v>
      </c>
      <c r="E230" s="1328">
        <v>6.8571428571428577</v>
      </c>
      <c r="F230" s="553">
        <v>54</v>
      </c>
      <c r="G230" s="1328">
        <v>6.1714285714285717</v>
      </c>
      <c r="H230" s="553">
        <v>4</v>
      </c>
      <c r="I230" s="1328">
        <v>0.45714285714285718</v>
      </c>
      <c r="J230" s="553">
        <v>2</v>
      </c>
      <c r="K230" s="1328">
        <v>0.22857142857142859</v>
      </c>
      <c r="L230" s="553">
        <v>215</v>
      </c>
      <c r="M230" s="1328">
        <v>24.571428571428573</v>
      </c>
      <c r="N230" s="553">
        <v>0</v>
      </c>
      <c r="O230" s="1328">
        <v>0</v>
      </c>
      <c r="P230" s="553">
        <v>25</v>
      </c>
      <c r="Q230" s="1328">
        <v>2.8571428571428572</v>
      </c>
      <c r="R230" s="553">
        <v>29</v>
      </c>
      <c r="S230" s="1328">
        <v>3.3142857142857141</v>
      </c>
      <c r="T230" s="553">
        <v>0</v>
      </c>
      <c r="U230" s="1328">
        <v>0</v>
      </c>
      <c r="V230" s="553">
        <v>9</v>
      </c>
      <c r="W230" s="1328">
        <v>1.0285714285714285</v>
      </c>
      <c r="X230" s="553">
        <v>0</v>
      </c>
      <c r="Y230" s="1328">
        <v>0</v>
      </c>
      <c r="Z230" s="553">
        <v>152</v>
      </c>
      <c r="AA230" s="1328">
        <v>17.37142857142857</v>
      </c>
    </row>
    <row r="231" spans="1:27">
      <c r="A231" s="252" t="s">
        <v>406</v>
      </c>
      <c r="B231" s="553">
        <v>3</v>
      </c>
      <c r="C231" s="1328">
        <v>27.27272727272727</v>
      </c>
      <c r="D231" s="553">
        <v>0</v>
      </c>
      <c r="E231" s="1328">
        <v>0</v>
      </c>
      <c r="F231" s="553">
        <v>0</v>
      </c>
      <c r="G231" s="1328">
        <v>0</v>
      </c>
      <c r="H231" s="553">
        <v>0</v>
      </c>
      <c r="I231" s="1328">
        <v>0</v>
      </c>
      <c r="J231" s="553">
        <v>0</v>
      </c>
      <c r="K231" s="1328">
        <v>0</v>
      </c>
      <c r="L231" s="553">
        <v>3</v>
      </c>
      <c r="M231" s="1328">
        <v>27.27272727272727</v>
      </c>
      <c r="N231" s="553">
        <v>0</v>
      </c>
      <c r="O231" s="1328">
        <v>0</v>
      </c>
      <c r="P231" s="553">
        <v>0</v>
      </c>
      <c r="Q231" s="1328">
        <v>0</v>
      </c>
      <c r="R231" s="553">
        <v>0</v>
      </c>
      <c r="S231" s="1328">
        <v>0</v>
      </c>
      <c r="T231" s="553">
        <v>0</v>
      </c>
      <c r="U231" s="1328">
        <v>0</v>
      </c>
      <c r="V231" s="553">
        <v>0</v>
      </c>
      <c r="W231" s="1328">
        <v>0</v>
      </c>
      <c r="X231" s="553">
        <v>0</v>
      </c>
      <c r="Y231" s="1328">
        <v>0</v>
      </c>
      <c r="Z231" s="553">
        <v>3</v>
      </c>
      <c r="AA231" s="1328">
        <v>27.27272727272727</v>
      </c>
    </row>
    <row r="232" spans="1:27">
      <c r="A232" s="252" t="s">
        <v>407</v>
      </c>
      <c r="B232" s="553">
        <v>1106</v>
      </c>
      <c r="C232" s="1328">
        <v>31.928406466512705</v>
      </c>
      <c r="D232" s="553">
        <v>280</v>
      </c>
      <c r="E232" s="1328">
        <v>8.0831408775981526</v>
      </c>
      <c r="F232" s="553">
        <v>121</v>
      </c>
      <c r="G232" s="1328">
        <v>3.4930715935334873</v>
      </c>
      <c r="H232" s="553">
        <v>158</v>
      </c>
      <c r="I232" s="1328">
        <v>4.5612009237875295</v>
      </c>
      <c r="J232" s="553">
        <v>1</v>
      </c>
      <c r="K232" s="1253" t="s">
        <v>417</v>
      </c>
      <c r="L232" s="553">
        <v>826</v>
      </c>
      <c r="M232" s="1328">
        <v>23.84526558891455</v>
      </c>
      <c r="N232" s="553">
        <v>299</v>
      </c>
      <c r="O232" s="1328">
        <v>8.631639722863742</v>
      </c>
      <c r="P232" s="553">
        <v>9</v>
      </c>
      <c r="Q232" s="1328">
        <v>0.25981524249422633</v>
      </c>
      <c r="R232" s="553">
        <v>20</v>
      </c>
      <c r="S232" s="1328">
        <v>0.57736720554272514</v>
      </c>
      <c r="T232" s="553">
        <v>186</v>
      </c>
      <c r="U232" s="1328">
        <v>5.3695150115473442</v>
      </c>
      <c r="V232" s="553">
        <v>7</v>
      </c>
      <c r="W232" s="1328">
        <v>0.20207852193995382</v>
      </c>
      <c r="X232" s="553">
        <v>303</v>
      </c>
      <c r="Y232" s="1328">
        <v>8.747113163972287</v>
      </c>
      <c r="Z232" s="553">
        <v>2</v>
      </c>
      <c r="AA232" s="1328">
        <v>5.7736720554272515E-2</v>
      </c>
    </row>
    <row r="233" spans="1:27">
      <c r="A233" s="1309" t="s">
        <v>126</v>
      </c>
      <c r="B233" s="553">
        <v>491</v>
      </c>
      <c r="C233" s="1328">
        <v>31.514762516046211</v>
      </c>
      <c r="D233" s="553">
        <v>180</v>
      </c>
      <c r="E233" s="1328">
        <v>11.553273427471117</v>
      </c>
      <c r="F233" s="553">
        <v>46</v>
      </c>
      <c r="G233" s="1328">
        <v>2.9525032092426189</v>
      </c>
      <c r="H233" s="553">
        <v>134</v>
      </c>
      <c r="I233" s="1328">
        <v>8.6007702182284991</v>
      </c>
      <c r="J233" s="553">
        <v>0</v>
      </c>
      <c r="K233" s="1328">
        <v>0</v>
      </c>
      <c r="L233" s="553">
        <v>311</v>
      </c>
      <c r="M233" s="1328">
        <v>19.961489088575096</v>
      </c>
      <c r="N233" s="553">
        <v>294</v>
      </c>
      <c r="O233" s="1328">
        <v>18.870346598202826</v>
      </c>
      <c r="P233" s="553">
        <v>3</v>
      </c>
      <c r="Q233" s="1328">
        <v>0.19255455712451863</v>
      </c>
      <c r="R233" s="553">
        <v>9</v>
      </c>
      <c r="S233" s="1328">
        <v>0.5776636713735559</v>
      </c>
      <c r="T233" s="553">
        <v>0</v>
      </c>
      <c r="U233" s="1328">
        <v>0</v>
      </c>
      <c r="V233" s="553">
        <v>3</v>
      </c>
      <c r="W233" s="1328">
        <v>0.19255455712451863</v>
      </c>
      <c r="X233" s="553">
        <v>1</v>
      </c>
      <c r="Y233" s="1328">
        <v>6.4184852374839535E-2</v>
      </c>
      <c r="Z233" s="553">
        <v>1</v>
      </c>
      <c r="AA233" s="1328">
        <v>6.4184852374839535E-2</v>
      </c>
    </row>
    <row r="234" spans="1:27">
      <c r="A234" s="1309" t="s">
        <v>408</v>
      </c>
      <c r="B234" s="553">
        <v>378</v>
      </c>
      <c r="C234" s="1328">
        <v>30.557801131770411</v>
      </c>
      <c r="D234" s="553">
        <v>64</v>
      </c>
      <c r="E234" s="1328">
        <v>5.1738075990299111</v>
      </c>
      <c r="F234" s="553">
        <v>50</v>
      </c>
      <c r="G234" s="1328">
        <v>4.0420371867421183</v>
      </c>
      <c r="H234" s="553">
        <v>13</v>
      </c>
      <c r="I234" s="1328">
        <v>1.0509296685529508</v>
      </c>
      <c r="J234" s="553">
        <v>1</v>
      </c>
      <c r="K234" s="1328">
        <v>8.084074373484236E-2</v>
      </c>
      <c r="L234" s="553">
        <v>314</v>
      </c>
      <c r="M234" s="1328">
        <v>25.383993532740501</v>
      </c>
      <c r="N234" s="553">
        <v>5</v>
      </c>
      <c r="O234" s="1328">
        <v>0.40420371867421184</v>
      </c>
      <c r="P234" s="553">
        <v>2</v>
      </c>
      <c r="Q234" s="1328">
        <v>0.16168148746968472</v>
      </c>
      <c r="R234" s="553">
        <v>5</v>
      </c>
      <c r="S234" s="1328">
        <v>0.40420371867421184</v>
      </c>
      <c r="T234" s="553">
        <v>0</v>
      </c>
      <c r="U234" s="1328">
        <v>0</v>
      </c>
      <c r="V234" s="553">
        <v>0</v>
      </c>
      <c r="W234" s="1328">
        <v>0</v>
      </c>
      <c r="X234" s="553">
        <v>302</v>
      </c>
      <c r="Y234" s="1328">
        <v>24.413904607922394</v>
      </c>
      <c r="Z234" s="553">
        <v>0</v>
      </c>
      <c r="AA234" s="1328">
        <v>0</v>
      </c>
    </row>
    <row r="235" spans="1:27">
      <c r="A235" s="1309" t="s">
        <v>409</v>
      </c>
      <c r="B235" s="553">
        <v>237</v>
      </c>
      <c r="C235" s="1328">
        <v>35.426008968609871</v>
      </c>
      <c r="D235" s="553">
        <v>36</v>
      </c>
      <c r="E235" s="1328">
        <v>5.3811659192825116</v>
      </c>
      <c r="F235" s="553">
        <v>25</v>
      </c>
      <c r="G235" s="1328">
        <v>3.7369207772795217</v>
      </c>
      <c r="H235" s="553">
        <v>11</v>
      </c>
      <c r="I235" s="1328">
        <v>1.6442451420029895</v>
      </c>
      <c r="J235" s="553">
        <v>0</v>
      </c>
      <c r="K235" s="1328">
        <v>0</v>
      </c>
      <c r="L235" s="553">
        <v>201</v>
      </c>
      <c r="M235" s="1328">
        <v>30.044843049327351</v>
      </c>
      <c r="N235" s="553">
        <v>0</v>
      </c>
      <c r="O235" s="1328">
        <v>0</v>
      </c>
      <c r="P235" s="553">
        <v>4</v>
      </c>
      <c r="Q235" s="1328">
        <v>0.59790732436472349</v>
      </c>
      <c r="R235" s="553">
        <v>6</v>
      </c>
      <c r="S235" s="1328">
        <v>0.89686098654708524</v>
      </c>
      <c r="T235" s="553">
        <v>186</v>
      </c>
      <c r="U235" s="1328">
        <v>27.802690582959645</v>
      </c>
      <c r="V235" s="553">
        <v>4</v>
      </c>
      <c r="W235" s="1328">
        <v>0.59790732436472349</v>
      </c>
      <c r="X235" s="553">
        <v>0</v>
      </c>
      <c r="Y235" s="1328">
        <v>0</v>
      </c>
      <c r="Z235" s="553">
        <v>1</v>
      </c>
      <c r="AA235" s="1328">
        <v>0.14947683109118087</v>
      </c>
    </row>
    <row r="236" spans="1:27">
      <c r="A236" s="37"/>
      <c r="B236" s="553"/>
      <c r="C236" s="1328"/>
      <c r="D236" s="553"/>
      <c r="E236" s="1328"/>
      <c r="F236" s="553"/>
      <c r="G236" s="1328"/>
      <c r="H236" s="553"/>
      <c r="I236" s="1328"/>
      <c r="J236" s="553"/>
      <c r="K236" s="1328"/>
      <c r="L236" s="553"/>
      <c r="M236" s="1328"/>
      <c r="N236" s="553"/>
      <c r="O236" s="1328"/>
      <c r="P236" s="553"/>
      <c r="Q236" s="1328"/>
      <c r="R236" s="553"/>
      <c r="S236" s="1328"/>
      <c r="T236" s="553"/>
      <c r="U236" s="1328"/>
      <c r="V236" s="553"/>
      <c r="W236" s="1328"/>
      <c r="X236" s="553"/>
      <c r="Y236" s="1328"/>
      <c r="Z236" s="553"/>
      <c r="AA236" s="1328"/>
    </row>
    <row r="237" spans="1:27">
      <c r="A237" s="1327" t="s">
        <v>410</v>
      </c>
      <c r="B237" s="553">
        <v>687</v>
      </c>
      <c r="C237" s="1328">
        <v>24.318584070796458</v>
      </c>
      <c r="D237" s="553">
        <v>444</v>
      </c>
      <c r="E237" s="1328">
        <v>15.716814159292037</v>
      </c>
      <c r="F237" s="553">
        <v>358</v>
      </c>
      <c r="G237" s="1328">
        <v>12.672566371681416</v>
      </c>
      <c r="H237" s="553">
        <v>54</v>
      </c>
      <c r="I237" s="1328">
        <v>1.9115044247787611</v>
      </c>
      <c r="J237" s="553">
        <v>32</v>
      </c>
      <c r="K237" s="1328">
        <v>1.1327433628318584</v>
      </c>
      <c r="L237" s="553">
        <v>243</v>
      </c>
      <c r="M237" s="1328">
        <v>8.6017699115044248</v>
      </c>
      <c r="N237" s="553">
        <v>26</v>
      </c>
      <c r="O237" s="1328">
        <v>0.92035398230088483</v>
      </c>
      <c r="P237" s="553">
        <v>31</v>
      </c>
      <c r="Q237" s="1328">
        <v>1.0973451327433628</v>
      </c>
      <c r="R237" s="553">
        <v>77</v>
      </c>
      <c r="S237" s="1328">
        <v>2.7256637168141595</v>
      </c>
      <c r="T237" s="553">
        <v>10</v>
      </c>
      <c r="U237" s="1328">
        <v>0.35398230088495575</v>
      </c>
      <c r="V237" s="553">
        <v>39</v>
      </c>
      <c r="W237" s="1328">
        <v>1.3805309734513276</v>
      </c>
      <c r="X237" s="553">
        <v>32</v>
      </c>
      <c r="Y237" s="1328">
        <v>1.1327433628318584</v>
      </c>
      <c r="Z237" s="553">
        <v>28</v>
      </c>
      <c r="AA237" s="1328">
        <v>0.99115044247787609</v>
      </c>
    </row>
    <row r="238" spans="1:27">
      <c r="A238" s="252" t="s">
        <v>411</v>
      </c>
      <c r="B238" s="553">
        <v>559</v>
      </c>
      <c r="C238" s="1328">
        <v>24.899777282850781</v>
      </c>
      <c r="D238" s="553">
        <v>375</v>
      </c>
      <c r="E238" s="1328">
        <v>16.70378619153675</v>
      </c>
      <c r="F238" s="553">
        <v>325</v>
      </c>
      <c r="G238" s="1328">
        <v>14.476614699331849</v>
      </c>
      <c r="H238" s="553">
        <v>18</v>
      </c>
      <c r="I238" s="1328">
        <v>0.80178173719376389</v>
      </c>
      <c r="J238" s="553">
        <v>32</v>
      </c>
      <c r="K238" s="1328">
        <v>1.4253897550111359</v>
      </c>
      <c r="L238" s="553">
        <v>184</v>
      </c>
      <c r="M238" s="1328">
        <v>8.1959910913140313</v>
      </c>
      <c r="N238" s="553">
        <v>5</v>
      </c>
      <c r="O238" s="1328">
        <v>0.22271714922048996</v>
      </c>
      <c r="P238" s="553">
        <v>31</v>
      </c>
      <c r="Q238" s="1328">
        <v>1.380846325167038</v>
      </c>
      <c r="R238" s="553">
        <v>73</v>
      </c>
      <c r="S238" s="1328">
        <v>3.2516703786191536</v>
      </c>
      <c r="T238" s="553">
        <v>9</v>
      </c>
      <c r="U238" s="1328">
        <v>0.40089086859688194</v>
      </c>
      <c r="V238" s="553">
        <v>37</v>
      </c>
      <c r="W238" s="1328">
        <v>1.6481069042316259</v>
      </c>
      <c r="X238" s="553">
        <v>3</v>
      </c>
      <c r="Y238" s="1328">
        <v>0.13363028953229397</v>
      </c>
      <c r="Z238" s="553">
        <v>26</v>
      </c>
      <c r="AA238" s="1328">
        <v>1.158129175946548</v>
      </c>
    </row>
    <row r="239" spans="1:27">
      <c r="A239" s="250" t="s">
        <v>412</v>
      </c>
      <c r="B239" s="553">
        <v>174</v>
      </c>
      <c r="C239" s="1328">
        <v>39.013452914798208</v>
      </c>
      <c r="D239" s="553">
        <v>102</v>
      </c>
      <c r="E239" s="1328">
        <v>22.869955156950674</v>
      </c>
      <c r="F239" s="775">
        <v>87</v>
      </c>
      <c r="G239" s="1328">
        <v>19.506726457399104</v>
      </c>
      <c r="H239" s="775">
        <v>8</v>
      </c>
      <c r="I239" s="1328">
        <v>1.7937219730941705</v>
      </c>
      <c r="J239" s="775">
        <v>7</v>
      </c>
      <c r="K239" s="1328">
        <v>1.5695067264573992</v>
      </c>
      <c r="L239" s="553">
        <v>72</v>
      </c>
      <c r="M239" s="1328">
        <v>16.143497757847534</v>
      </c>
      <c r="N239" s="775">
        <v>4</v>
      </c>
      <c r="O239" s="1328">
        <v>0.89686098654708524</v>
      </c>
      <c r="P239" s="775">
        <v>8</v>
      </c>
      <c r="Q239" s="1328">
        <v>1.7937219730941705</v>
      </c>
      <c r="R239" s="775">
        <v>17</v>
      </c>
      <c r="S239" s="1328">
        <v>3.811659192825112</v>
      </c>
      <c r="T239" s="775">
        <v>9</v>
      </c>
      <c r="U239" s="1328">
        <v>2.0179372197309418</v>
      </c>
      <c r="V239" s="775">
        <v>18</v>
      </c>
      <c r="W239" s="1328">
        <v>4.0358744394618835</v>
      </c>
      <c r="X239" s="775">
        <v>3</v>
      </c>
      <c r="Y239" s="1328">
        <v>0.67264573991031396</v>
      </c>
      <c r="Z239" s="775">
        <v>13</v>
      </c>
      <c r="AA239" s="1328">
        <v>2.9147982062780269</v>
      </c>
    </row>
    <row r="240" spans="1:27">
      <c r="A240" s="252" t="s">
        <v>113</v>
      </c>
      <c r="B240" s="553">
        <v>68</v>
      </c>
      <c r="C240" s="1328">
        <v>21.518987341772153</v>
      </c>
      <c r="D240" s="553">
        <v>44</v>
      </c>
      <c r="E240" s="1328">
        <v>13.924050632911392</v>
      </c>
      <c r="F240" s="553">
        <v>17</v>
      </c>
      <c r="G240" s="1328">
        <v>5.3797468354430382</v>
      </c>
      <c r="H240" s="553">
        <v>27</v>
      </c>
      <c r="I240" s="1328">
        <v>8.5443037974683538</v>
      </c>
      <c r="J240" s="553">
        <v>0</v>
      </c>
      <c r="K240" s="1328">
        <v>0</v>
      </c>
      <c r="L240" s="553">
        <v>24</v>
      </c>
      <c r="M240" s="1328">
        <v>7.59493670886076</v>
      </c>
      <c r="N240" s="553">
        <v>21</v>
      </c>
      <c r="O240" s="1328">
        <v>6.6455696202531636</v>
      </c>
      <c r="P240" s="553">
        <v>0</v>
      </c>
      <c r="Q240" s="1328">
        <v>0</v>
      </c>
      <c r="R240" s="553">
        <v>2</v>
      </c>
      <c r="S240" s="1328">
        <v>0.63291139240506333</v>
      </c>
      <c r="T240" s="553">
        <v>0</v>
      </c>
      <c r="U240" s="1328">
        <v>0</v>
      </c>
      <c r="V240" s="553">
        <v>0</v>
      </c>
      <c r="W240" s="1328">
        <v>0</v>
      </c>
      <c r="X240" s="553">
        <v>0</v>
      </c>
      <c r="Y240" s="1328">
        <v>0</v>
      </c>
      <c r="Z240" s="553">
        <v>1</v>
      </c>
      <c r="AA240" s="1328">
        <v>0.31645569620253167</v>
      </c>
    </row>
    <row r="241" spans="1:27">
      <c r="A241" s="250" t="s">
        <v>413</v>
      </c>
      <c r="B241" s="553">
        <v>57</v>
      </c>
      <c r="C241" s="1328">
        <v>40.425531914893611</v>
      </c>
      <c r="D241" s="553">
        <v>37</v>
      </c>
      <c r="E241" s="1328">
        <v>26.24113475177305</v>
      </c>
      <c r="F241" s="775">
        <v>12</v>
      </c>
      <c r="G241" s="1328">
        <v>8.5106382978723403</v>
      </c>
      <c r="H241" s="775">
        <v>25</v>
      </c>
      <c r="I241" s="1328">
        <v>17.730496453900709</v>
      </c>
      <c r="J241" s="775">
        <v>0</v>
      </c>
      <c r="K241" s="1328">
        <v>0</v>
      </c>
      <c r="L241" s="553">
        <v>20</v>
      </c>
      <c r="M241" s="1328">
        <v>14.184397163120568</v>
      </c>
      <c r="N241" s="775">
        <v>17</v>
      </c>
      <c r="O241" s="1328">
        <v>12.056737588652481</v>
      </c>
      <c r="P241" s="775">
        <v>0</v>
      </c>
      <c r="Q241" s="1328">
        <v>0</v>
      </c>
      <c r="R241" s="775">
        <v>2</v>
      </c>
      <c r="S241" s="1328">
        <v>1.4184397163120568</v>
      </c>
      <c r="T241" s="775">
        <v>0</v>
      </c>
      <c r="U241" s="1328">
        <v>0</v>
      </c>
      <c r="V241" s="775">
        <v>0</v>
      </c>
      <c r="W241" s="1328">
        <v>0</v>
      </c>
      <c r="X241" s="775">
        <v>0</v>
      </c>
      <c r="Y241" s="1328">
        <v>0</v>
      </c>
      <c r="Z241" s="775">
        <v>1</v>
      </c>
      <c r="AA241" s="1328">
        <v>0.70921985815602839</v>
      </c>
    </row>
    <row r="242" spans="1:27">
      <c r="A242" s="252" t="s">
        <v>228</v>
      </c>
      <c r="B242" s="553">
        <v>57</v>
      </c>
      <c r="C242" s="1328">
        <v>24.675324675324674</v>
      </c>
      <c r="D242" s="553">
        <v>23</v>
      </c>
      <c r="E242" s="1328">
        <v>9.9567099567099575</v>
      </c>
      <c r="F242" s="553">
        <v>14</v>
      </c>
      <c r="G242" s="1328">
        <v>6.0606060606060606</v>
      </c>
      <c r="H242" s="553">
        <v>9</v>
      </c>
      <c r="I242" s="1328">
        <v>3.8961038961038961</v>
      </c>
      <c r="J242" s="553">
        <v>0</v>
      </c>
      <c r="K242" s="1328">
        <v>0</v>
      </c>
      <c r="L242" s="553">
        <v>34</v>
      </c>
      <c r="M242" s="1328">
        <v>14.71861471861472</v>
      </c>
      <c r="N242" s="553">
        <v>0</v>
      </c>
      <c r="O242" s="1328">
        <v>0</v>
      </c>
      <c r="P242" s="553">
        <v>0</v>
      </c>
      <c r="Q242" s="1328">
        <v>0</v>
      </c>
      <c r="R242" s="553">
        <v>2</v>
      </c>
      <c r="S242" s="1328">
        <v>0.86580086580086579</v>
      </c>
      <c r="T242" s="553">
        <v>0</v>
      </c>
      <c r="U242" s="1328">
        <v>0</v>
      </c>
      <c r="V242" s="553">
        <v>2</v>
      </c>
      <c r="W242" s="1328">
        <v>0.86580086580086579</v>
      </c>
      <c r="X242" s="553">
        <v>29</v>
      </c>
      <c r="Y242" s="1328">
        <v>12.554112554112553</v>
      </c>
      <c r="Z242" s="553">
        <v>1</v>
      </c>
      <c r="AA242" s="1328">
        <v>0.4329004329004329</v>
      </c>
    </row>
    <row r="243" spans="1:27">
      <c r="A243" s="252"/>
      <c r="B243" s="553"/>
      <c r="C243" s="1328"/>
      <c r="D243" s="553"/>
      <c r="E243" s="1328"/>
      <c r="F243" s="553"/>
      <c r="G243" s="1328"/>
      <c r="H243" s="553"/>
      <c r="I243" s="1328"/>
      <c r="J243" s="553"/>
      <c r="K243" s="1328"/>
      <c r="L243" s="553"/>
      <c r="M243" s="1328"/>
      <c r="N243" s="553"/>
      <c r="O243" s="1328"/>
      <c r="P243" s="553"/>
      <c r="Q243" s="1328"/>
      <c r="R243" s="553"/>
      <c r="S243" s="1328"/>
      <c r="T243" s="553"/>
      <c r="U243" s="1328"/>
      <c r="V243" s="553"/>
      <c r="W243" s="1328"/>
      <c r="X243" s="553"/>
      <c r="Y243" s="1328"/>
      <c r="Z243" s="553"/>
      <c r="AA243" s="1328"/>
    </row>
    <row r="244" spans="1:27">
      <c r="A244" s="252" t="s">
        <v>144</v>
      </c>
      <c r="B244" s="553">
        <v>3</v>
      </c>
      <c r="C244" s="1328">
        <v>9.0909090909090917</v>
      </c>
      <c r="D244" s="553">
        <v>2</v>
      </c>
      <c r="E244" s="1328">
        <v>6.0606060606060606</v>
      </c>
      <c r="F244" s="553">
        <v>2</v>
      </c>
      <c r="G244" s="1328">
        <v>6.0606060606060606</v>
      </c>
      <c r="H244" s="553">
        <v>0</v>
      </c>
      <c r="I244" s="1328">
        <v>0</v>
      </c>
      <c r="J244" s="553">
        <v>0</v>
      </c>
      <c r="K244" s="1328">
        <v>0</v>
      </c>
      <c r="L244" s="553">
        <v>1</v>
      </c>
      <c r="M244" s="1328">
        <v>3.0303030303030303</v>
      </c>
      <c r="N244" s="553">
        <v>0</v>
      </c>
      <c r="O244" s="1328">
        <v>0</v>
      </c>
      <c r="P244" s="553">
        <v>0</v>
      </c>
      <c r="Q244" s="1328">
        <v>0</v>
      </c>
      <c r="R244" s="553">
        <v>0</v>
      </c>
      <c r="S244" s="1328">
        <v>0</v>
      </c>
      <c r="T244" s="553">
        <v>1</v>
      </c>
      <c r="U244" s="1328">
        <v>3.0303030303030303</v>
      </c>
      <c r="V244" s="553">
        <v>0</v>
      </c>
      <c r="W244" s="1328">
        <v>0</v>
      </c>
      <c r="X244" s="553">
        <v>0</v>
      </c>
      <c r="Y244" s="1328">
        <v>0</v>
      </c>
      <c r="Z244" s="553">
        <v>0</v>
      </c>
      <c r="AA244" s="1328">
        <v>0</v>
      </c>
    </row>
    <row r="245" spans="1:27" ht="14.5">
      <c r="A245" s="4386" t="s">
        <v>1634</v>
      </c>
      <c r="B245" s="4387"/>
      <c r="C245" s="4387"/>
      <c r="D245" s="4387"/>
      <c r="E245" s="4387"/>
      <c r="F245" s="4387"/>
      <c r="G245" s="4387"/>
      <c r="H245" s="4387"/>
      <c r="I245" s="4387"/>
      <c r="J245" s="4387"/>
      <c r="K245" s="4387"/>
      <c r="L245" s="4387"/>
      <c r="M245" s="4387"/>
      <c r="N245" s="4387"/>
      <c r="O245" s="4387"/>
      <c r="P245" s="4387"/>
      <c r="Q245" s="4387"/>
      <c r="R245" s="4387"/>
      <c r="S245" s="4387"/>
      <c r="T245" s="4387"/>
      <c r="U245" s="4387"/>
      <c r="V245" s="4387"/>
      <c r="W245" s="4387"/>
      <c r="X245" s="4387"/>
      <c r="Y245" s="4387"/>
      <c r="Z245" s="4387"/>
      <c r="AA245" s="4388"/>
    </row>
    <row r="246" spans="1:27" ht="14.5">
      <c r="A246" s="4389" t="s">
        <v>1635</v>
      </c>
      <c r="B246" s="4390"/>
      <c r="C246" s="4390"/>
      <c r="D246" s="4390"/>
      <c r="E246" s="4390"/>
      <c r="F246" s="4390"/>
      <c r="G246" s="4390"/>
      <c r="H246" s="4390"/>
      <c r="I246" s="4390"/>
      <c r="J246" s="4390"/>
      <c r="K246" s="4390"/>
      <c r="L246" s="4390"/>
      <c r="M246" s="4390"/>
      <c r="N246" s="4390"/>
      <c r="O246" s="4390"/>
      <c r="P246" s="4390"/>
      <c r="Q246" s="4390"/>
      <c r="R246" s="4390"/>
      <c r="S246" s="4390"/>
      <c r="T246" s="4390"/>
      <c r="U246" s="4390"/>
      <c r="V246" s="4390"/>
      <c r="W246" s="4390"/>
      <c r="X246" s="4390"/>
      <c r="Y246" s="4390"/>
      <c r="Z246" s="4390"/>
      <c r="AA246" s="4391"/>
    </row>
    <row r="247" spans="1:27" ht="14.5">
      <c r="A247" s="4389" t="s">
        <v>1636</v>
      </c>
      <c r="B247" s="4390"/>
      <c r="C247" s="4390"/>
      <c r="D247" s="4390"/>
      <c r="E247" s="4390"/>
      <c r="F247" s="4390"/>
      <c r="G247" s="4390"/>
      <c r="H247" s="4390"/>
      <c r="I247" s="4390"/>
      <c r="J247" s="4390"/>
      <c r="K247" s="4390"/>
      <c r="L247" s="4390"/>
      <c r="M247" s="4390"/>
      <c r="N247" s="4390"/>
      <c r="O247" s="4390"/>
      <c r="P247" s="4390"/>
      <c r="Q247" s="4390"/>
      <c r="R247" s="4390"/>
      <c r="S247" s="4390"/>
      <c r="T247" s="4390"/>
      <c r="U247" s="4390"/>
      <c r="V247" s="4390"/>
      <c r="W247" s="4390"/>
      <c r="X247" s="4390"/>
      <c r="Y247" s="4390"/>
      <c r="Z247" s="4390"/>
      <c r="AA247" s="4391"/>
    </row>
    <row r="248" spans="1:27">
      <c r="A248" s="4392" t="s">
        <v>418</v>
      </c>
      <c r="B248" s="4393"/>
      <c r="C248" s="4393"/>
      <c r="D248" s="4393"/>
      <c r="E248" s="4393"/>
      <c r="F248" s="4393"/>
      <c r="G248" s="4393"/>
      <c r="H248" s="4393"/>
      <c r="I248" s="4393"/>
      <c r="J248" s="4393"/>
      <c r="K248" s="4393"/>
      <c r="L248" s="4393"/>
      <c r="M248" s="4393"/>
      <c r="N248" s="4393"/>
      <c r="O248" s="4393"/>
      <c r="P248" s="4393"/>
      <c r="Q248" s="4393"/>
      <c r="R248" s="4393"/>
      <c r="S248" s="4393"/>
      <c r="T248" s="4393"/>
      <c r="U248" s="4393"/>
      <c r="V248" s="4393"/>
      <c r="W248" s="4393"/>
      <c r="X248" s="4393"/>
      <c r="Y248" s="4393"/>
      <c r="Z248" s="4393"/>
      <c r="AA248" s="4394"/>
    </row>
    <row r="249" spans="1:27">
      <c r="A249" s="4381" t="s">
        <v>419</v>
      </c>
      <c r="B249" s="4382"/>
      <c r="C249" s="4382"/>
      <c r="D249" s="4382"/>
      <c r="E249" s="4382"/>
      <c r="F249" s="4382"/>
      <c r="G249" s="4382"/>
      <c r="H249" s="4382"/>
      <c r="I249" s="4382"/>
      <c r="J249" s="4382"/>
      <c r="K249" s="4382"/>
      <c r="L249" s="4382"/>
      <c r="M249" s="4382"/>
      <c r="N249" s="4382"/>
      <c r="O249" s="4382"/>
      <c r="P249" s="4382"/>
      <c r="Q249" s="4382"/>
      <c r="R249" s="4382"/>
      <c r="S249" s="4382"/>
      <c r="T249" s="4382"/>
      <c r="U249" s="4382"/>
      <c r="V249" s="4382"/>
      <c r="W249" s="4382"/>
      <c r="X249" s="4382"/>
      <c r="Y249" s="4382"/>
      <c r="Z249" s="4382"/>
      <c r="AA249" s="4383"/>
    </row>
    <row r="250" spans="1:27">
      <c r="A250" s="9"/>
    </row>
    <row r="251" spans="1:27">
      <c r="A251" s="4354" t="s">
        <v>753</v>
      </c>
      <c r="B251" s="4354"/>
      <c r="C251" s="4354"/>
      <c r="D251" s="4354"/>
      <c r="E251" s="4354"/>
      <c r="F251" s="4354"/>
      <c r="G251" s="4354"/>
      <c r="H251" s="4354"/>
      <c r="I251" s="4354"/>
      <c r="J251" s="4354"/>
      <c r="K251" s="4354"/>
      <c r="L251" s="4354"/>
      <c r="M251" s="4354"/>
      <c r="N251" s="4354"/>
      <c r="O251" s="4354"/>
      <c r="P251" s="4354"/>
      <c r="Q251" s="4354"/>
    </row>
  </sheetData>
  <mergeCells count="127">
    <mergeCell ref="A41:AA41"/>
    <mergeCell ref="A42:AA42"/>
    <mergeCell ref="A43:AA43"/>
    <mergeCell ref="A44:AA44"/>
    <mergeCell ref="A45:AA45"/>
    <mergeCell ref="A46:AA46"/>
    <mergeCell ref="A47:AA47"/>
    <mergeCell ref="A48:AA48"/>
    <mergeCell ref="A103:AA103"/>
    <mergeCell ref="A50:AA50"/>
    <mergeCell ref="A53:AA53"/>
    <mergeCell ref="A55:A57"/>
    <mergeCell ref="B55:C56"/>
    <mergeCell ref="D55:E56"/>
    <mergeCell ref="F55:K55"/>
    <mergeCell ref="L55:AA55"/>
    <mergeCell ref="F56:G56"/>
    <mergeCell ref="H56:I56"/>
    <mergeCell ref="A99:AA99"/>
    <mergeCell ref="A100:AA100"/>
    <mergeCell ref="A101:AA101"/>
    <mergeCell ref="X56:Y56"/>
    <mergeCell ref="Z56:AA56"/>
    <mergeCell ref="A94:AA94"/>
    <mergeCell ref="A1:AA1"/>
    <mergeCell ref="B3:C4"/>
    <mergeCell ref="D3:E4"/>
    <mergeCell ref="F3:K3"/>
    <mergeCell ref="L3:AA3"/>
    <mergeCell ref="F4:G4"/>
    <mergeCell ref="H4:I4"/>
    <mergeCell ref="J4:K4"/>
    <mergeCell ref="L4:M4"/>
    <mergeCell ref="N4:O4"/>
    <mergeCell ref="P4:Q4"/>
    <mergeCell ref="R4:S4"/>
    <mergeCell ref="T4:U4"/>
    <mergeCell ref="V4:W4"/>
    <mergeCell ref="X4:Y4"/>
    <mergeCell ref="Z4:AA4"/>
    <mergeCell ref="A3:A5"/>
    <mergeCell ref="A95:AA95"/>
    <mergeCell ref="A96:AA96"/>
    <mergeCell ref="A154:AA154"/>
    <mergeCell ref="J56:K56"/>
    <mergeCell ref="L56:M56"/>
    <mergeCell ref="N56:O56"/>
    <mergeCell ref="P56:Q56"/>
    <mergeCell ref="R56:S56"/>
    <mergeCell ref="T56:U56"/>
    <mergeCell ref="V56:W56"/>
    <mergeCell ref="A97:AA97"/>
    <mergeCell ref="A98:AA98"/>
    <mergeCell ref="A106:AA106"/>
    <mergeCell ref="A108:A110"/>
    <mergeCell ref="B108:C109"/>
    <mergeCell ref="D108:E109"/>
    <mergeCell ref="F108:K108"/>
    <mergeCell ref="L108:AA108"/>
    <mergeCell ref="A155:AA155"/>
    <mergeCell ref="A156:AA156"/>
    <mergeCell ref="A157:AA157"/>
    <mergeCell ref="A159:AA159"/>
    <mergeCell ref="Z109:AA109"/>
    <mergeCell ref="A150:AA150"/>
    <mergeCell ref="A151:AA151"/>
    <mergeCell ref="A152:AA152"/>
    <mergeCell ref="A153:AA153"/>
    <mergeCell ref="P109:Q109"/>
    <mergeCell ref="R109:S109"/>
    <mergeCell ref="T109:U109"/>
    <mergeCell ref="V109:W109"/>
    <mergeCell ref="X109:Y109"/>
    <mergeCell ref="F109:G109"/>
    <mergeCell ref="H109:I109"/>
    <mergeCell ref="J109:K109"/>
    <mergeCell ref="L109:M109"/>
    <mergeCell ref="N109:O109"/>
    <mergeCell ref="A162:AA162"/>
    <mergeCell ref="A164:A166"/>
    <mergeCell ref="B164:C165"/>
    <mergeCell ref="D164:E165"/>
    <mergeCell ref="F164:K164"/>
    <mergeCell ref="L164:AA164"/>
    <mergeCell ref="F165:G165"/>
    <mergeCell ref="H165:I165"/>
    <mergeCell ref="J165:K165"/>
    <mergeCell ref="L165:M165"/>
    <mergeCell ref="N165:O165"/>
    <mergeCell ref="P165:Q165"/>
    <mergeCell ref="R165:S165"/>
    <mergeCell ref="T165:U165"/>
    <mergeCell ref="V165:W165"/>
    <mergeCell ref="X165:Y165"/>
    <mergeCell ref="A210:AA210"/>
    <mergeCell ref="A211:AA211"/>
    <mergeCell ref="A212:AA212"/>
    <mergeCell ref="A213:AA213"/>
    <mergeCell ref="A215:Q215"/>
    <mergeCell ref="Z165:AA165"/>
    <mergeCell ref="A206:AA206"/>
    <mergeCell ref="A207:AA207"/>
    <mergeCell ref="A208:AA208"/>
    <mergeCell ref="A209:AA209"/>
    <mergeCell ref="A249:AA249"/>
    <mergeCell ref="A251:Q251"/>
    <mergeCell ref="Z221:AA221"/>
    <mergeCell ref="A245:AA245"/>
    <mergeCell ref="A246:AA246"/>
    <mergeCell ref="A247:AA247"/>
    <mergeCell ref="A248:AA248"/>
    <mergeCell ref="A218:AA218"/>
    <mergeCell ref="A220:A222"/>
    <mergeCell ref="B220:C221"/>
    <mergeCell ref="D220:E221"/>
    <mergeCell ref="F220:K220"/>
    <mergeCell ref="L220:AA220"/>
    <mergeCell ref="F221:G221"/>
    <mergeCell ref="H221:I221"/>
    <mergeCell ref="J221:K221"/>
    <mergeCell ref="L221:M221"/>
    <mergeCell ref="N221:O221"/>
    <mergeCell ref="P221:Q221"/>
    <mergeCell ref="R221:S221"/>
    <mergeCell ref="T221:U221"/>
    <mergeCell ref="V221:W221"/>
    <mergeCell ref="X221:Y221"/>
  </mergeCells>
  <pageMargins left="0" right="0" top="0.75" bottom="0.75" header="0.3" footer="0.3"/>
  <pageSetup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224"/>
  <sheetViews>
    <sheetView workbookViewId="0">
      <selection activeCell="A3" sqref="A3:A5"/>
    </sheetView>
  </sheetViews>
  <sheetFormatPr defaultColWidth="9" defaultRowHeight="14"/>
  <cols>
    <col min="1" max="1" width="36.33203125" style="22" customWidth="1"/>
    <col min="2" max="2" width="12.58203125" style="16" customWidth="1"/>
    <col min="3" max="3" width="9" style="16"/>
    <col min="4" max="4" width="9.83203125" style="16" customWidth="1"/>
    <col min="5" max="5" width="9" style="16"/>
    <col min="6" max="6" width="9.58203125" style="16" customWidth="1"/>
    <col min="7" max="7" width="9" style="16"/>
    <col min="8" max="8" width="9.75" style="16" customWidth="1"/>
    <col min="9" max="9" width="9" style="16"/>
    <col min="10" max="10" width="9.83203125" style="16" customWidth="1"/>
    <col min="11" max="11" width="9" style="16"/>
    <col min="12" max="12" width="10.58203125" style="16" customWidth="1"/>
    <col min="13" max="13" width="9" style="16"/>
    <col min="14" max="14" width="9" style="29"/>
    <col min="15" max="16384" width="9" style="16"/>
  </cols>
  <sheetData>
    <row r="1" spans="1:14" ht="25">
      <c r="A1" s="3943" t="s">
        <v>4515</v>
      </c>
      <c r="B1" s="3943"/>
      <c r="C1" s="3943"/>
      <c r="D1" s="3943"/>
      <c r="E1" s="3943"/>
      <c r="F1" s="3943"/>
      <c r="G1" s="3943"/>
      <c r="H1" s="3943"/>
      <c r="I1" s="3943"/>
      <c r="J1" s="3943"/>
      <c r="K1" s="3943"/>
      <c r="L1" s="3943"/>
      <c r="M1" s="1470"/>
    </row>
    <row r="3" spans="1:14" ht="17.5">
      <c r="A3" s="4276"/>
      <c r="B3" s="3966" t="s">
        <v>1624</v>
      </c>
      <c r="C3" s="3865" t="s">
        <v>399</v>
      </c>
      <c r="D3" s="3866"/>
      <c r="E3" s="3865" t="s">
        <v>400</v>
      </c>
      <c r="F3" s="3866"/>
      <c r="G3" s="3865" t="s">
        <v>401</v>
      </c>
      <c r="H3" s="3975"/>
      <c r="I3" s="3975"/>
      <c r="J3" s="3975"/>
      <c r="K3" s="3975"/>
      <c r="L3" s="3976"/>
      <c r="N3" s="495"/>
    </row>
    <row r="4" spans="1:14" ht="32.5">
      <c r="A4" s="4431"/>
      <c r="B4" s="4062"/>
      <c r="C4" s="4159"/>
      <c r="D4" s="4092"/>
      <c r="E4" s="4159"/>
      <c r="F4" s="4092"/>
      <c r="G4" s="4159" t="s">
        <v>1004</v>
      </c>
      <c r="H4" s="4260"/>
      <c r="I4" s="4260" t="s">
        <v>1005</v>
      </c>
      <c r="J4" s="4260"/>
      <c r="K4" s="4260" t="s">
        <v>1007</v>
      </c>
      <c r="L4" s="4160"/>
      <c r="N4" s="896"/>
    </row>
    <row r="5" spans="1:14" ht="17.5">
      <c r="A5" s="4271"/>
      <c r="B5" s="3999"/>
      <c r="C5" s="127" t="s">
        <v>98</v>
      </c>
      <c r="D5" s="128" t="s">
        <v>402</v>
      </c>
      <c r="E5" s="127" t="s">
        <v>98</v>
      </c>
      <c r="F5" s="128" t="s">
        <v>402</v>
      </c>
      <c r="G5" s="127" t="s">
        <v>98</v>
      </c>
      <c r="H5" s="193" t="s">
        <v>402</v>
      </c>
      <c r="I5" s="193" t="s">
        <v>98</v>
      </c>
      <c r="J5" s="193" t="s">
        <v>402</v>
      </c>
      <c r="K5" s="193" t="s">
        <v>98</v>
      </c>
      <c r="L5" s="129" t="s">
        <v>402</v>
      </c>
      <c r="N5" s="495"/>
    </row>
    <row r="6" spans="1:14" ht="14.5" thickBot="1">
      <c r="A6" s="1329" t="s">
        <v>147</v>
      </c>
      <c r="B6" s="1330"/>
      <c r="C6" s="1331"/>
      <c r="D6" s="1332"/>
      <c r="E6" s="1333"/>
      <c r="F6" s="1334"/>
      <c r="G6" s="1331"/>
      <c r="H6" s="1335"/>
      <c r="I6" s="1336"/>
      <c r="J6" s="1336"/>
      <c r="K6" s="1335"/>
      <c r="L6" s="1336"/>
    </row>
    <row r="7" spans="1:14">
      <c r="A7" s="325" t="s">
        <v>426</v>
      </c>
      <c r="B7" s="2159">
        <v>48</v>
      </c>
      <c r="C7" s="2127">
        <v>25</v>
      </c>
      <c r="D7" s="2165">
        <v>52.083333333333336</v>
      </c>
      <c r="E7" s="2163">
        <v>12</v>
      </c>
      <c r="F7" s="2166">
        <v>25</v>
      </c>
      <c r="G7" s="2135">
        <v>12</v>
      </c>
      <c r="H7" s="2156">
        <v>25</v>
      </c>
      <c r="I7" s="2141">
        <v>0</v>
      </c>
      <c r="J7" s="2156">
        <v>0</v>
      </c>
      <c r="K7" s="2141">
        <v>0</v>
      </c>
      <c r="L7" s="2156">
        <v>0</v>
      </c>
    </row>
    <row r="8" spans="1:14">
      <c r="A8" s="326" t="s">
        <v>457</v>
      </c>
      <c r="B8" s="2160">
        <v>14</v>
      </c>
      <c r="C8" s="2128">
        <v>10</v>
      </c>
      <c r="D8" s="2149">
        <v>71.428571428571431</v>
      </c>
      <c r="E8" s="2131">
        <v>6</v>
      </c>
      <c r="F8" s="2151">
        <v>42.857142857142854</v>
      </c>
      <c r="G8" s="2134">
        <v>3</v>
      </c>
      <c r="H8" s="2157">
        <v>21.428571428571427</v>
      </c>
      <c r="I8" s="2140">
        <v>3</v>
      </c>
      <c r="J8" s="2157">
        <v>21.428571428571427</v>
      </c>
      <c r="K8" s="2140">
        <v>0</v>
      </c>
      <c r="L8" s="2157">
        <v>0</v>
      </c>
    </row>
    <row r="9" spans="1:14">
      <c r="A9" s="326" t="s">
        <v>429</v>
      </c>
      <c r="B9" s="2160">
        <v>28</v>
      </c>
      <c r="C9" s="2128">
        <v>14</v>
      </c>
      <c r="D9" s="2149">
        <v>50</v>
      </c>
      <c r="E9" s="2131">
        <v>5</v>
      </c>
      <c r="F9" s="2151">
        <v>17.857142857142858</v>
      </c>
      <c r="G9" s="2134">
        <v>2</v>
      </c>
      <c r="H9" s="2157">
        <v>7.1428571428571423</v>
      </c>
      <c r="I9" s="2140">
        <v>1</v>
      </c>
      <c r="J9" s="2157">
        <v>3.5714285714285712</v>
      </c>
      <c r="K9" s="2140">
        <v>2</v>
      </c>
      <c r="L9" s="2157">
        <v>7.1428571428571423</v>
      </c>
    </row>
    <row r="10" spans="1:14">
      <c r="A10" s="326" t="s">
        <v>458</v>
      </c>
      <c r="B10" s="2160">
        <v>137</v>
      </c>
      <c r="C10" s="2128">
        <v>44</v>
      </c>
      <c r="D10" s="2149">
        <v>32.116788321167881</v>
      </c>
      <c r="E10" s="2131">
        <v>10</v>
      </c>
      <c r="F10" s="2151">
        <v>7.2992700729926998</v>
      </c>
      <c r="G10" s="2134">
        <v>4</v>
      </c>
      <c r="H10" s="2157">
        <v>2.9197080291970803</v>
      </c>
      <c r="I10" s="2140">
        <v>3</v>
      </c>
      <c r="J10" s="2157">
        <v>2.1897810218978102</v>
      </c>
      <c r="K10" s="2140">
        <v>3</v>
      </c>
      <c r="L10" s="2157">
        <v>2.1897810218978102</v>
      </c>
    </row>
    <row r="11" spans="1:14" ht="14.5">
      <c r="A11" s="326" t="s">
        <v>1637</v>
      </c>
      <c r="B11" s="2160">
        <v>28</v>
      </c>
      <c r="C11" s="2128">
        <v>5</v>
      </c>
      <c r="D11" s="2149">
        <v>17.857142857142858</v>
      </c>
      <c r="E11" s="2131">
        <v>2</v>
      </c>
      <c r="F11" s="2151">
        <v>7.1428571428571423</v>
      </c>
      <c r="G11" s="2134">
        <v>0</v>
      </c>
      <c r="H11" s="2157">
        <v>0</v>
      </c>
      <c r="I11" s="2140">
        <v>2</v>
      </c>
      <c r="J11" s="2157">
        <v>7.1428571428571423</v>
      </c>
      <c r="K11" s="2140">
        <v>0</v>
      </c>
      <c r="L11" s="2157">
        <v>0</v>
      </c>
    </row>
    <row r="12" spans="1:14">
      <c r="A12" s="326" t="s">
        <v>459</v>
      </c>
      <c r="B12" s="2160">
        <v>4</v>
      </c>
      <c r="C12" s="2128">
        <v>3</v>
      </c>
      <c r="D12" s="2149">
        <v>75</v>
      </c>
      <c r="E12" s="2131">
        <v>0</v>
      </c>
      <c r="F12" s="2151">
        <v>0</v>
      </c>
      <c r="G12" s="2134">
        <v>0</v>
      </c>
      <c r="H12" s="2157">
        <v>0</v>
      </c>
      <c r="I12" s="2140">
        <v>0</v>
      </c>
      <c r="J12" s="2157">
        <v>0</v>
      </c>
      <c r="K12" s="2140">
        <v>0</v>
      </c>
      <c r="L12" s="2157">
        <v>0</v>
      </c>
    </row>
    <row r="13" spans="1:14">
      <c r="A13" s="326" t="s">
        <v>460</v>
      </c>
      <c r="B13" s="2160">
        <v>2</v>
      </c>
      <c r="C13" s="2128">
        <v>1</v>
      </c>
      <c r="D13" s="2149">
        <v>50</v>
      </c>
      <c r="E13" s="2131">
        <v>1</v>
      </c>
      <c r="F13" s="2151">
        <v>50</v>
      </c>
      <c r="G13" s="2134">
        <v>1</v>
      </c>
      <c r="H13" s="2157">
        <v>50</v>
      </c>
      <c r="I13" s="2140">
        <v>0</v>
      </c>
      <c r="J13" s="2157">
        <v>0</v>
      </c>
      <c r="K13" s="2140">
        <v>0</v>
      </c>
      <c r="L13" s="2157">
        <v>0</v>
      </c>
    </row>
    <row r="14" spans="1:14">
      <c r="A14" s="329"/>
      <c r="B14" s="2028"/>
      <c r="C14" s="1856"/>
      <c r="D14" s="2150"/>
      <c r="E14" s="1859"/>
      <c r="F14" s="2167"/>
      <c r="G14" s="1856"/>
      <c r="H14" s="1863"/>
      <c r="I14" s="1872"/>
      <c r="J14" s="1863"/>
      <c r="K14" s="1872"/>
      <c r="L14" s="1863"/>
    </row>
    <row r="15" spans="1:14" ht="14.5" thickBot="1">
      <c r="A15" s="1329" t="s">
        <v>126</v>
      </c>
      <c r="B15" s="2161"/>
      <c r="C15" s="2132"/>
      <c r="D15" s="2146"/>
      <c r="E15" s="2130"/>
      <c r="F15" s="2144"/>
      <c r="G15" s="2132"/>
      <c r="H15" s="2169"/>
      <c r="I15" s="2137"/>
      <c r="J15" s="2154"/>
      <c r="K15" s="2164"/>
      <c r="L15" s="2154"/>
    </row>
    <row r="16" spans="1:14">
      <c r="A16" s="325" t="s">
        <v>461</v>
      </c>
      <c r="B16" s="2162">
        <v>30</v>
      </c>
      <c r="C16" s="2127">
        <v>5</v>
      </c>
      <c r="D16" s="2148">
        <v>16.666666666666664</v>
      </c>
      <c r="E16" s="2163">
        <v>2</v>
      </c>
      <c r="F16" s="2168">
        <v>6.666666666666667</v>
      </c>
      <c r="G16" s="2127">
        <v>0</v>
      </c>
      <c r="H16" s="2156">
        <v>0</v>
      </c>
      <c r="I16" s="2139">
        <v>2</v>
      </c>
      <c r="J16" s="2156">
        <v>6.666666666666667</v>
      </c>
      <c r="K16" s="2139">
        <v>0</v>
      </c>
      <c r="L16" s="2156">
        <v>0</v>
      </c>
    </row>
    <row r="17" spans="1:12">
      <c r="A17" s="326" t="s">
        <v>434</v>
      </c>
      <c r="B17" s="2160">
        <v>54</v>
      </c>
      <c r="C17" s="2128">
        <v>18</v>
      </c>
      <c r="D17" s="2149">
        <v>33.333333333333329</v>
      </c>
      <c r="E17" s="2131">
        <v>11</v>
      </c>
      <c r="F17" s="2151">
        <v>20.37037037037037</v>
      </c>
      <c r="G17" s="2134">
        <v>2</v>
      </c>
      <c r="H17" s="2157">
        <v>3.7037037037037033</v>
      </c>
      <c r="I17" s="2140">
        <v>9</v>
      </c>
      <c r="J17" s="2157">
        <v>16.666666666666664</v>
      </c>
      <c r="K17" s="2140">
        <v>0</v>
      </c>
      <c r="L17" s="2157">
        <v>0</v>
      </c>
    </row>
    <row r="18" spans="1:12">
      <c r="A18" s="326" t="s">
        <v>796</v>
      </c>
      <c r="B18" s="2160">
        <v>12</v>
      </c>
      <c r="C18" s="2128">
        <v>6</v>
      </c>
      <c r="D18" s="2149">
        <v>50</v>
      </c>
      <c r="E18" s="2131">
        <v>1</v>
      </c>
      <c r="F18" s="2151">
        <v>8.3333333333333321</v>
      </c>
      <c r="G18" s="2134">
        <v>0</v>
      </c>
      <c r="H18" s="2157">
        <v>0</v>
      </c>
      <c r="I18" s="2140">
        <v>1</v>
      </c>
      <c r="J18" s="2157">
        <v>8.3333333333333321</v>
      </c>
      <c r="K18" s="2140">
        <v>0</v>
      </c>
      <c r="L18" s="2157">
        <v>0</v>
      </c>
    </row>
    <row r="19" spans="1:12">
      <c r="A19" s="326" t="s">
        <v>462</v>
      </c>
      <c r="B19" s="2160">
        <v>7</v>
      </c>
      <c r="C19" s="2128">
        <v>3</v>
      </c>
      <c r="D19" s="2149">
        <v>42.857142857142854</v>
      </c>
      <c r="E19" s="2131">
        <v>0</v>
      </c>
      <c r="F19" s="2151">
        <v>0</v>
      </c>
      <c r="G19" s="2134">
        <v>0</v>
      </c>
      <c r="H19" s="2157">
        <v>0</v>
      </c>
      <c r="I19" s="2140">
        <v>0</v>
      </c>
      <c r="J19" s="2157">
        <v>0</v>
      </c>
      <c r="K19" s="2140">
        <v>0</v>
      </c>
      <c r="L19" s="2157">
        <v>0</v>
      </c>
    </row>
    <row r="20" spans="1:12" ht="14.5">
      <c r="A20" s="326" t="s">
        <v>1639</v>
      </c>
      <c r="B20" s="2160">
        <v>10</v>
      </c>
      <c r="C20" s="2128">
        <v>4</v>
      </c>
      <c r="D20" s="2149">
        <v>40</v>
      </c>
      <c r="E20" s="2131">
        <v>2</v>
      </c>
      <c r="F20" s="2151">
        <v>20</v>
      </c>
      <c r="G20" s="2134">
        <v>1</v>
      </c>
      <c r="H20" s="2157">
        <v>10</v>
      </c>
      <c r="I20" s="2140">
        <v>1</v>
      </c>
      <c r="J20" s="2157">
        <v>10</v>
      </c>
      <c r="K20" s="2140">
        <v>0</v>
      </c>
      <c r="L20" s="2157">
        <v>0</v>
      </c>
    </row>
    <row r="21" spans="1:12">
      <c r="A21" s="326" t="s">
        <v>463</v>
      </c>
      <c r="B21" s="2160">
        <v>11</v>
      </c>
      <c r="C21" s="2128">
        <v>1</v>
      </c>
      <c r="D21" s="2149">
        <v>9.0909090909090917</v>
      </c>
      <c r="E21" s="2131">
        <v>0</v>
      </c>
      <c r="F21" s="2151">
        <v>0</v>
      </c>
      <c r="G21" s="2134">
        <v>0</v>
      </c>
      <c r="H21" s="2157">
        <v>0</v>
      </c>
      <c r="I21" s="2140">
        <v>0</v>
      </c>
      <c r="J21" s="2157">
        <v>0</v>
      </c>
      <c r="K21" s="2140">
        <v>0</v>
      </c>
      <c r="L21" s="2157">
        <v>0</v>
      </c>
    </row>
    <row r="22" spans="1:12" ht="14.5">
      <c r="A22" s="326" t="s">
        <v>1640</v>
      </c>
      <c r="B22" s="2160">
        <v>13</v>
      </c>
      <c r="C22" s="2128">
        <v>3</v>
      </c>
      <c r="D22" s="2149">
        <v>23.076923076923077</v>
      </c>
      <c r="E22" s="2131">
        <v>2</v>
      </c>
      <c r="F22" s="2151">
        <v>15.384615384615385</v>
      </c>
      <c r="G22" s="2134">
        <v>0</v>
      </c>
      <c r="H22" s="2157">
        <v>0</v>
      </c>
      <c r="I22" s="2140">
        <v>2</v>
      </c>
      <c r="J22" s="2157">
        <v>15.384615384615385</v>
      </c>
      <c r="K22" s="2140">
        <v>0</v>
      </c>
      <c r="L22" s="2157">
        <v>0</v>
      </c>
    </row>
    <row r="23" spans="1:12">
      <c r="A23" s="326" t="s">
        <v>439</v>
      </c>
      <c r="B23" s="2160">
        <v>35</v>
      </c>
      <c r="C23" s="2128">
        <v>9</v>
      </c>
      <c r="D23" s="2149">
        <v>25.714285714285712</v>
      </c>
      <c r="E23" s="2131">
        <v>3</v>
      </c>
      <c r="F23" s="2151">
        <v>8.5714285714285712</v>
      </c>
      <c r="G23" s="2134">
        <v>2</v>
      </c>
      <c r="H23" s="2157">
        <v>5.7142857142857144</v>
      </c>
      <c r="I23" s="2140">
        <v>1</v>
      </c>
      <c r="J23" s="2157">
        <v>2.8571428571428572</v>
      </c>
      <c r="K23" s="2140">
        <v>0</v>
      </c>
      <c r="L23" s="2157">
        <v>0</v>
      </c>
    </row>
    <row r="24" spans="1:12">
      <c r="A24" s="329"/>
      <c r="B24" s="2028"/>
      <c r="C24" s="1856"/>
      <c r="D24" s="2150"/>
      <c r="E24" s="1859"/>
      <c r="F24" s="2167"/>
      <c r="G24" s="1856"/>
      <c r="H24" s="1863"/>
      <c r="I24" s="1872"/>
      <c r="J24" s="1863"/>
      <c r="K24" s="1872"/>
      <c r="L24" s="1863"/>
    </row>
    <row r="25" spans="1:12" ht="14.5" thickBot="1">
      <c r="A25" s="1329" t="s">
        <v>228</v>
      </c>
      <c r="B25" s="2161"/>
      <c r="C25" s="2132"/>
      <c r="D25" s="2146"/>
      <c r="E25" s="2130"/>
      <c r="F25" s="2144"/>
      <c r="G25" s="2132"/>
      <c r="H25" s="2169"/>
      <c r="I25" s="2137"/>
      <c r="J25" s="2154"/>
      <c r="K25" s="2164"/>
      <c r="L25" s="2154"/>
    </row>
    <row r="26" spans="1:12">
      <c r="A26" s="325" t="s">
        <v>464</v>
      </c>
      <c r="B26" s="2162">
        <v>49</v>
      </c>
      <c r="C26" s="2127">
        <v>15</v>
      </c>
      <c r="D26" s="2148">
        <v>30.612244897959183</v>
      </c>
      <c r="E26" s="2163">
        <v>4</v>
      </c>
      <c r="F26" s="2168">
        <v>8.1632653061224492</v>
      </c>
      <c r="G26" s="2135">
        <v>4</v>
      </c>
      <c r="H26" s="2156">
        <v>8.1632653061224492</v>
      </c>
      <c r="I26" s="2141">
        <v>0</v>
      </c>
      <c r="J26" s="2156">
        <v>0</v>
      </c>
      <c r="K26" s="2141">
        <v>0</v>
      </c>
      <c r="L26" s="2156">
        <v>0</v>
      </c>
    </row>
    <row r="27" spans="1:12">
      <c r="A27" s="329"/>
      <c r="B27" s="2028"/>
      <c r="C27" s="1856"/>
      <c r="D27" s="2150"/>
      <c r="E27" s="1859"/>
      <c r="F27" s="2167"/>
      <c r="G27" s="1856"/>
      <c r="H27" s="1863"/>
      <c r="I27" s="1872"/>
      <c r="J27" s="1863"/>
      <c r="K27" s="1872"/>
      <c r="L27" s="1863"/>
    </row>
    <row r="28" spans="1:12" ht="14.5" thickBot="1">
      <c r="A28" s="1343" t="s">
        <v>116</v>
      </c>
      <c r="B28" s="2161"/>
      <c r="C28" s="2132"/>
      <c r="D28" s="2146"/>
      <c r="E28" s="2130"/>
      <c r="F28" s="2144"/>
      <c r="G28" s="2132"/>
      <c r="H28" s="2169"/>
      <c r="I28" s="2137"/>
      <c r="J28" s="2154"/>
      <c r="K28" s="2164"/>
      <c r="L28" s="2154"/>
    </row>
    <row r="29" spans="1:12">
      <c r="A29" s="325" t="s">
        <v>441</v>
      </c>
      <c r="B29" s="2162">
        <v>3</v>
      </c>
      <c r="C29" s="2127">
        <v>1</v>
      </c>
      <c r="D29" s="2148">
        <v>33.333333333333329</v>
      </c>
      <c r="E29" s="2163">
        <v>0</v>
      </c>
      <c r="F29" s="2168">
        <v>0</v>
      </c>
      <c r="G29" s="2135">
        <v>0</v>
      </c>
      <c r="H29" s="2156">
        <v>0</v>
      </c>
      <c r="I29" s="2141">
        <v>0</v>
      </c>
      <c r="J29" s="2156">
        <v>0</v>
      </c>
      <c r="K29" s="2141">
        <v>0</v>
      </c>
      <c r="L29" s="2156">
        <v>0</v>
      </c>
    </row>
    <row r="30" spans="1:12">
      <c r="A30" s="326" t="s">
        <v>465</v>
      </c>
      <c r="B30" s="2160">
        <v>6</v>
      </c>
      <c r="C30" s="2128">
        <v>3</v>
      </c>
      <c r="D30" s="2149">
        <v>50</v>
      </c>
      <c r="E30" s="2131">
        <v>0</v>
      </c>
      <c r="F30" s="2151">
        <v>0</v>
      </c>
      <c r="G30" s="2134">
        <v>0</v>
      </c>
      <c r="H30" s="2157">
        <v>0</v>
      </c>
      <c r="I30" s="2140">
        <v>0</v>
      </c>
      <c r="J30" s="2157">
        <v>0</v>
      </c>
      <c r="K30" s="2140">
        <v>0</v>
      </c>
      <c r="L30" s="2157">
        <v>0</v>
      </c>
    </row>
    <row r="31" spans="1:12">
      <c r="A31" s="326" t="s">
        <v>466</v>
      </c>
      <c r="B31" s="2160">
        <v>1</v>
      </c>
      <c r="C31" s="2128">
        <v>0</v>
      </c>
      <c r="D31" s="2149">
        <v>0</v>
      </c>
      <c r="E31" s="2131">
        <v>0</v>
      </c>
      <c r="F31" s="2151">
        <v>0</v>
      </c>
      <c r="G31" s="2134">
        <v>0</v>
      </c>
      <c r="H31" s="2157">
        <v>0</v>
      </c>
      <c r="I31" s="2140">
        <v>0</v>
      </c>
      <c r="J31" s="2157">
        <v>0</v>
      </c>
      <c r="K31" s="2140">
        <v>0</v>
      </c>
      <c r="L31" s="2157">
        <v>0</v>
      </c>
    </row>
    <row r="32" spans="1:12">
      <c r="A32" s="326" t="s">
        <v>467</v>
      </c>
      <c r="B32" s="2160">
        <v>1</v>
      </c>
      <c r="C32" s="2128">
        <v>0</v>
      </c>
      <c r="D32" s="2149">
        <v>0</v>
      </c>
      <c r="E32" s="2131">
        <v>0</v>
      </c>
      <c r="F32" s="2151">
        <v>0</v>
      </c>
      <c r="G32" s="2134">
        <v>0</v>
      </c>
      <c r="H32" s="2157">
        <v>0</v>
      </c>
      <c r="I32" s="2140">
        <v>0</v>
      </c>
      <c r="J32" s="2157">
        <v>0</v>
      </c>
      <c r="K32" s="2140">
        <v>0</v>
      </c>
      <c r="L32" s="2157">
        <v>0</v>
      </c>
    </row>
    <row r="33" spans="1:14" ht="14.5">
      <c r="A33" s="4425" t="s">
        <v>716</v>
      </c>
      <c r="B33" s="4426"/>
      <c r="C33" s="4426"/>
      <c r="D33" s="4426"/>
      <c r="E33" s="4426"/>
      <c r="F33" s="4426"/>
      <c r="G33" s="4426"/>
      <c r="H33" s="4426"/>
      <c r="I33" s="4426"/>
      <c r="J33" s="4426"/>
      <c r="K33" s="4426"/>
      <c r="L33" s="4427"/>
    </row>
    <row r="34" spans="1:14" ht="14.5">
      <c r="A34" s="4410" t="s">
        <v>717</v>
      </c>
      <c r="B34" s="4411"/>
      <c r="C34" s="4411"/>
      <c r="D34" s="4411"/>
      <c r="E34" s="4411"/>
      <c r="F34" s="4411"/>
      <c r="G34" s="4411"/>
      <c r="H34" s="4411"/>
      <c r="I34" s="4411"/>
      <c r="J34" s="4411"/>
      <c r="K34" s="4411"/>
      <c r="L34" s="4412"/>
    </row>
    <row r="35" spans="1:14" ht="14.5">
      <c r="A35" s="4410" t="s">
        <v>718</v>
      </c>
      <c r="B35" s="4411"/>
      <c r="C35" s="4411"/>
      <c r="D35" s="4411"/>
      <c r="E35" s="4411"/>
      <c r="F35" s="4411"/>
      <c r="G35" s="4411"/>
      <c r="H35" s="4411"/>
      <c r="I35" s="4411"/>
      <c r="J35" s="4411"/>
      <c r="K35" s="4411"/>
      <c r="L35" s="4412"/>
    </row>
    <row r="36" spans="1:14" ht="14.5">
      <c r="A36" s="4410" t="s">
        <v>720</v>
      </c>
      <c r="B36" s="4411"/>
      <c r="C36" s="4411"/>
      <c r="D36" s="4411"/>
      <c r="E36" s="4411"/>
      <c r="F36" s="4411"/>
      <c r="G36" s="4411"/>
      <c r="H36" s="4411"/>
      <c r="I36" s="4411"/>
      <c r="J36" s="4411"/>
      <c r="K36" s="4411"/>
      <c r="L36" s="4412"/>
    </row>
    <row r="37" spans="1:14" ht="14.5">
      <c r="A37" s="4410" t="s">
        <v>721</v>
      </c>
      <c r="B37" s="4411"/>
      <c r="C37" s="4411"/>
      <c r="D37" s="4411"/>
      <c r="E37" s="4411"/>
      <c r="F37" s="4411"/>
      <c r="G37" s="4411"/>
      <c r="H37" s="4411"/>
      <c r="I37" s="4411"/>
      <c r="J37" s="4411"/>
      <c r="K37" s="4411"/>
      <c r="L37" s="4412"/>
    </row>
    <row r="38" spans="1:14" ht="14.5">
      <c r="A38" s="4410" t="s">
        <v>722</v>
      </c>
      <c r="B38" s="4411"/>
      <c r="C38" s="4411"/>
      <c r="D38" s="4411"/>
      <c r="E38" s="4411"/>
      <c r="F38" s="4411"/>
      <c r="G38" s="4411"/>
      <c r="H38" s="4411"/>
      <c r="I38" s="4411"/>
      <c r="J38" s="4411"/>
      <c r="K38" s="4411"/>
      <c r="L38" s="4412"/>
    </row>
    <row r="39" spans="1:14">
      <c r="A39" s="4413" t="s">
        <v>445</v>
      </c>
      <c r="B39" s="4414"/>
      <c r="C39" s="4414"/>
      <c r="D39" s="4414"/>
      <c r="E39" s="4414"/>
      <c r="F39" s="4414"/>
      <c r="G39" s="4414"/>
      <c r="H39" s="4414"/>
      <c r="I39" s="4414"/>
      <c r="J39" s="4414"/>
      <c r="K39" s="4414"/>
      <c r="L39" s="4415"/>
    </row>
    <row r="40" spans="1:14">
      <c r="A40" s="4416" t="s">
        <v>468</v>
      </c>
      <c r="B40" s="4417"/>
      <c r="C40" s="4417"/>
      <c r="D40" s="4417"/>
      <c r="E40" s="4417"/>
      <c r="F40" s="4417"/>
      <c r="G40" s="4417"/>
      <c r="H40" s="4417"/>
      <c r="I40" s="4417"/>
      <c r="J40" s="4417"/>
      <c r="K40" s="4417"/>
      <c r="L40" s="4418"/>
    </row>
    <row r="41" spans="1:14">
      <c r="A41" s="232"/>
      <c r="B41" s="479"/>
      <c r="C41" s="479"/>
      <c r="D41" s="479"/>
      <c r="E41" s="479"/>
      <c r="F41" s="479"/>
      <c r="G41" s="479"/>
      <c r="H41" s="479"/>
      <c r="I41" s="479"/>
      <c r="J41" s="479"/>
      <c r="K41" s="479"/>
      <c r="L41" s="479"/>
    </row>
    <row r="42" spans="1:14">
      <c r="A42" s="4242" t="s">
        <v>1740</v>
      </c>
      <c r="B42" s="4242"/>
      <c r="C42" s="4242"/>
      <c r="D42" s="4242"/>
      <c r="E42" s="4242"/>
      <c r="F42" s="4242"/>
      <c r="G42" s="4242"/>
      <c r="H42" s="4242"/>
      <c r="I42" s="4242"/>
      <c r="J42" s="4242"/>
      <c r="K42" s="4242"/>
      <c r="L42" s="4242"/>
    </row>
    <row r="45" spans="1:14">
      <c r="A45" s="4218" t="s">
        <v>1741</v>
      </c>
      <c r="B45" s="4218"/>
      <c r="C45" s="4218"/>
      <c r="D45" s="4218"/>
      <c r="E45" s="4218"/>
      <c r="F45" s="4218"/>
      <c r="G45" s="4218"/>
      <c r="H45" s="4218"/>
      <c r="I45" s="4218"/>
      <c r="J45" s="4218"/>
      <c r="K45" s="4218"/>
      <c r="L45" s="4218"/>
    </row>
    <row r="47" spans="1:14" ht="17.5">
      <c r="A47" s="4276"/>
      <c r="B47" s="3966" t="s">
        <v>1624</v>
      </c>
      <c r="C47" s="3865" t="s">
        <v>399</v>
      </c>
      <c r="D47" s="3866"/>
      <c r="E47" s="3865" t="s">
        <v>400</v>
      </c>
      <c r="F47" s="3866"/>
      <c r="G47" s="3865" t="s">
        <v>401</v>
      </c>
      <c r="H47" s="3975"/>
      <c r="I47" s="3975"/>
      <c r="J47" s="3975"/>
      <c r="K47" s="3975"/>
      <c r="L47" s="3976"/>
      <c r="N47" s="495"/>
    </row>
    <row r="48" spans="1:14" ht="32.5">
      <c r="A48" s="4431"/>
      <c r="B48" s="4062"/>
      <c r="C48" s="4159"/>
      <c r="D48" s="4092"/>
      <c r="E48" s="4159"/>
      <c r="F48" s="4092"/>
      <c r="G48" s="4159" t="s">
        <v>1004</v>
      </c>
      <c r="H48" s="4260"/>
      <c r="I48" s="4260" t="s">
        <v>1005</v>
      </c>
      <c r="J48" s="4260"/>
      <c r="K48" s="4260" t="s">
        <v>1007</v>
      </c>
      <c r="L48" s="4160"/>
      <c r="N48" s="896"/>
    </row>
    <row r="49" spans="1:14" ht="17.5">
      <c r="A49" s="4271"/>
      <c r="B49" s="3999"/>
      <c r="C49" s="127" t="s">
        <v>98</v>
      </c>
      <c r="D49" s="128" t="s">
        <v>402</v>
      </c>
      <c r="E49" s="127" t="s">
        <v>98</v>
      </c>
      <c r="F49" s="128" t="s">
        <v>402</v>
      </c>
      <c r="G49" s="127" t="s">
        <v>98</v>
      </c>
      <c r="H49" s="193" t="s">
        <v>402</v>
      </c>
      <c r="I49" s="193" t="s">
        <v>98</v>
      </c>
      <c r="J49" s="193" t="s">
        <v>402</v>
      </c>
      <c r="K49" s="193" t="s">
        <v>98</v>
      </c>
      <c r="L49" s="129" t="s">
        <v>402</v>
      </c>
      <c r="N49" s="495"/>
    </row>
    <row r="50" spans="1:14" ht="14.5" thickBot="1">
      <c r="A50" s="1344" t="s">
        <v>147</v>
      </c>
      <c r="B50" s="1345"/>
      <c r="C50" s="1331"/>
      <c r="D50" s="1332"/>
      <c r="E50" s="1333"/>
      <c r="F50" s="1334"/>
      <c r="G50" s="1331"/>
      <c r="H50" s="1335"/>
      <c r="I50" s="1336"/>
      <c r="J50" s="1336"/>
      <c r="K50" s="1335"/>
      <c r="L50" s="1336"/>
    </row>
    <row r="51" spans="1:14">
      <c r="A51" s="325" t="s">
        <v>426</v>
      </c>
      <c r="B51" s="1346">
        <v>48</v>
      </c>
      <c r="C51" s="947">
        <v>19</v>
      </c>
      <c r="D51" s="1235">
        <v>39.583333333333329</v>
      </c>
      <c r="E51" s="1337">
        <v>14</v>
      </c>
      <c r="F51" s="1342">
        <v>29.166666666666668</v>
      </c>
      <c r="G51" s="1255">
        <v>14</v>
      </c>
      <c r="H51" s="1236">
        <v>29.166666666666668</v>
      </c>
      <c r="I51" s="1256">
        <v>0</v>
      </c>
      <c r="J51" s="1236">
        <v>0</v>
      </c>
      <c r="K51" s="1256">
        <v>0</v>
      </c>
      <c r="L51" s="1236">
        <v>0</v>
      </c>
    </row>
    <row r="52" spans="1:14">
      <c r="A52" s="326" t="s">
        <v>457</v>
      </c>
      <c r="B52" s="1347">
        <v>10</v>
      </c>
      <c r="C52" s="948">
        <v>7</v>
      </c>
      <c r="D52" s="1242">
        <v>70</v>
      </c>
      <c r="E52" s="1260">
        <v>5</v>
      </c>
      <c r="F52" s="1263">
        <v>50</v>
      </c>
      <c r="G52" s="1241">
        <v>3</v>
      </c>
      <c r="H52" s="1243">
        <v>30</v>
      </c>
      <c r="I52" s="1244">
        <v>2</v>
      </c>
      <c r="J52" s="1243">
        <v>20</v>
      </c>
      <c r="K52" s="1244">
        <v>0</v>
      </c>
      <c r="L52" s="1243">
        <v>0</v>
      </c>
    </row>
    <row r="53" spans="1:14">
      <c r="A53" s="326" t="s">
        <v>429</v>
      </c>
      <c r="B53" s="1347">
        <v>21</v>
      </c>
      <c r="C53" s="948">
        <v>3</v>
      </c>
      <c r="D53" s="1242">
        <v>14.285714285714285</v>
      </c>
      <c r="E53" s="1260">
        <v>1</v>
      </c>
      <c r="F53" s="1263">
        <v>4.7619047619047619</v>
      </c>
      <c r="G53" s="1241">
        <v>1</v>
      </c>
      <c r="H53" s="1243">
        <v>4.7619047619047619</v>
      </c>
      <c r="I53" s="1244">
        <v>0</v>
      </c>
      <c r="J53" s="1243">
        <v>0</v>
      </c>
      <c r="K53" s="1244">
        <v>0</v>
      </c>
      <c r="L53" s="1243">
        <v>0</v>
      </c>
    </row>
    <row r="54" spans="1:14">
      <c r="A54" s="326" t="s">
        <v>458</v>
      </c>
      <c r="B54" s="1347">
        <v>111</v>
      </c>
      <c r="C54" s="948">
        <v>29</v>
      </c>
      <c r="D54" s="1242">
        <v>26.126126126126124</v>
      </c>
      <c r="E54" s="1260">
        <v>3</v>
      </c>
      <c r="F54" s="1263">
        <v>2.7027027027027026</v>
      </c>
      <c r="G54" s="1241">
        <v>0</v>
      </c>
      <c r="H54" s="1243">
        <v>0</v>
      </c>
      <c r="I54" s="1244">
        <v>0</v>
      </c>
      <c r="J54" s="1243">
        <v>0</v>
      </c>
      <c r="K54" s="1244">
        <v>3</v>
      </c>
      <c r="L54" s="1243">
        <v>2.7027027027027026</v>
      </c>
    </row>
    <row r="55" spans="1:14" ht="14.5">
      <c r="A55" s="326" t="s">
        <v>1637</v>
      </c>
      <c r="B55" s="1347">
        <v>21</v>
      </c>
      <c r="C55" s="948">
        <v>7</v>
      </c>
      <c r="D55" s="1242">
        <v>33.333333333333329</v>
      </c>
      <c r="E55" s="1260">
        <v>3</v>
      </c>
      <c r="F55" s="1263">
        <v>14.285714285714285</v>
      </c>
      <c r="G55" s="1241">
        <v>0</v>
      </c>
      <c r="H55" s="1243">
        <v>0</v>
      </c>
      <c r="I55" s="1244">
        <v>0</v>
      </c>
      <c r="J55" s="1243">
        <v>0</v>
      </c>
      <c r="K55" s="1244">
        <v>3</v>
      </c>
      <c r="L55" s="1243">
        <v>14.285714285714285</v>
      </c>
    </row>
    <row r="56" spans="1:14">
      <c r="A56" s="326" t="s">
        <v>459</v>
      </c>
      <c r="B56" s="1347">
        <v>4</v>
      </c>
      <c r="C56" s="948">
        <v>1</v>
      </c>
      <c r="D56" s="1242">
        <v>25</v>
      </c>
      <c r="E56" s="1260">
        <v>0</v>
      </c>
      <c r="F56" s="1263">
        <v>0</v>
      </c>
      <c r="G56" s="1241">
        <v>0</v>
      </c>
      <c r="H56" s="1243">
        <v>0</v>
      </c>
      <c r="I56" s="1244">
        <v>0</v>
      </c>
      <c r="J56" s="1243">
        <v>0</v>
      </c>
      <c r="K56" s="1244">
        <v>0</v>
      </c>
      <c r="L56" s="1243">
        <v>0</v>
      </c>
    </row>
    <row r="57" spans="1:14">
      <c r="A57" s="326" t="s">
        <v>460</v>
      </c>
      <c r="B57" s="1347">
        <v>7</v>
      </c>
      <c r="C57" s="948">
        <v>5</v>
      </c>
      <c r="D57" s="1242">
        <v>71.428571428571431</v>
      </c>
      <c r="E57" s="1260">
        <v>5</v>
      </c>
      <c r="F57" s="1263">
        <v>71.428571428571431</v>
      </c>
      <c r="G57" s="1241">
        <v>3</v>
      </c>
      <c r="H57" s="1243">
        <v>42.857142857142854</v>
      </c>
      <c r="I57" s="1244">
        <v>2</v>
      </c>
      <c r="J57" s="1243">
        <v>28.571428571428569</v>
      </c>
      <c r="K57" s="1244">
        <v>0</v>
      </c>
      <c r="L57" s="1243">
        <v>0</v>
      </c>
    </row>
    <row r="58" spans="1:14">
      <c r="A58" s="329"/>
      <c r="B58" s="1083"/>
      <c r="C58" s="266"/>
      <c r="D58" s="267"/>
      <c r="E58" s="1082"/>
      <c r="F58" s="1083"/>
      <c r="G58" s="266"/>
      <c r="H58" s="12"/>
      <c r="I58" s="12"/>
      <c r="J58" s="12"/>
      <c r="K58" s="12"/>
      <c r="L58" s="12"/>
    </row>
    <row r="59" spans="1:14" ht="14.5" thickBot="1">
      <c r="A59" s="1329" t="s">
        <v>126</v>
      </c>
      <c r="B59" s="1348"/>
      <c r="C59" s="1338"/>
      <c r="D59" s="1339"/>
      <c r="E59" s="1340"/>
      <c r="F59" s="1341"/>
      <c r="G59" s="1338"/>
      <c r="H59" s="1335"/>
      <c r="I59" s="1336"/>
      <c r="J59" s="1336"/>
      <c r="K59" s="1335"/>
      <c r="L59" s="1336"/>
    </row>
    <row r="60" spans="1:14">
      <c r="A60" s="325" t="s">
        <v>461</v>
      </c>
      <c r="B60" s="1346">
        <v>21</v>
      </c>
      <c r="C60" s="947">
        <v>7</v>
      </c>
      <c r="D60" s="1235">
        <v>33.333333333333329</v>
      </c>
      <c r="E60" s="1337">
        <v>1</v>
      </c>
      <c r="F60" s="1342">
        <v>4.7619047619047619</v>
      </c>
      <c r="G60" s="947">
        <v>0</v>
      </c>
      <c r="H60" s="1236">
        <v>0</v>
      </c>
      <c r="I60" s="1237">
        <v>1</v>
      </c>
      <c r="J60" s="1236">
        <v>4.7619047619047619</v>
      </c>
      <c r="K60" s="1237">
        <v>0</v>
      </c>
      <c r="L60" s="1236">
        <v>0</v>
      </c>
    </row>
    <row r="61" spans="1:14">
      <c r="A61" s="326" t="s">
        <v>434</v>
      </c>
      <c r="B61" s="1347">
        <v>44</v>
      </c>
      <c r="C61" s="948">
        <v>16</v>
      </c>
      <c r="D61" s="1242">
        <v>36.363636363636367</v>
      </c>
      <c r="E61" s="1260">
        <v>10</v>
      </c>
      <c r="F61" s="1263">
        <v>22.727272727272727</v>
      </c>
      <c r="G61" s="1241">
        <v>0</v>
      </c>
      <c r="H61" s="1243">
        <v>0</v>
      </c>
      <c r="I61" s="1244">
        <v>10</v>
      </c>
      <c r="J61" s="1243">
        <v>22.727272727272727</v>
      </c>
      <c r="K61" s="1244">
        <v>0</v>
      </c>
      <c r="L61" s="1243">
        <v>0</v>
      </c>
    </row>
    <row r="62" spans="1:14" ht="13">
      <c r="A62" s="326" t="s">
        <v>796</v>
      </c>
      <c r="B62" s="1347">
        <v>10</v>
      </c>
      <c r="C62" s="948">
        <v>3</v>
      </c>
      <c r="D62" s="1242">
        <v>30</v>
      </c>
      <c r="E62" s="1260">
        <v>0</v>
      </c>
      <c r="F62" s="1263">
        <v>0</v>
      </c>
      <c r="G62" s="1241">
        <v>0</v>
      </c>
      <c r="H62" s="1243">
        <v>0</v>
      </c>
      <c r="I62" s="1244">
        <v>0</v>
      </c>
      <c r="J62" s="1243">
        <v>0</v>
      </c>
      <c r="K62" s="1244">
        <v>0</v>
      </c>
      <c r="L62" s="1243">
        <v>0</v>
      </c>
      <c r="N62" s="16"/>
    </row>
    <row r="63" spans="1:14" ht="13">
      <c r="A63" s="326" t="s">
        <v>462</v>
      </c>
      <c r="B63" s="1347">
        <v>5</v>
      </c>
      <c r="C63" s="948">
        <v>4</v>
      </c>
      <c r="D63" s="1242">
        <v>80</v>
      </c>
      <c r="E63" s="1260">
        <v>1</v>
      </c>
      <c r="F63" s="1263">
        <v>20</v>
      </c>
      <c r="G63" s="1241">
        <v>0</v>
      </c>
      <c r="H63" s="1243">
        <v>0</v>
      </c>
      <c r="I63" s="1244">
        <v>1</v>
      </c>
      <c r="J63" s="1243">
        <v>20</v>
      </c>
      <c r="K63" s="1244">
        <v>0</v>
      </c>
      <c r="L63" s="1243">
        <v>0</v>
      </c>
      <c r="N63" s="16"/>
    </row>
    <row r="64" spans="1:14" ht="14.5">
      <c r="A64" s="326" t="s">
        <v>1639</v>
      </c>
      <c r="B64" s="1347">
        <v>8</v>
      </c>
      <c r="C64" s="948">
        <v>4</v>
      </c>
      <c r="D64" s="1242">
        <v>50</v>
      </c>
      <c r="E64" s="1260">
        <v>3</v>
      </c>
      <c r="F64" s="1263">
        <v>37.5</v>
      </c>
      <c r="G64" s="1241">
        <v>0</v>
      </c>
      <c r="H64" s="1243">
        <v>0</v>
      </c>
      <c r="I64" s="1244">
        <v>3</v>
      </c>
      <c r="J64" s="1243">
        <v>37.5</v>
      </c>
      <c r="K64" s="1244">
        <v>0</v>
      </c>
      <c r="L64" s="1243">
        <v>0</v>
      </c>
      <c r="N64" s="16"/>
    </row>
    <row r="65" spans="1:14" ht="13">
      <c r="A65" s="326" t="s">
        <v>463</v>
      </c>
      <c r="B65" s="1347">
        <v>3</v>
      </c>
      <c r="C65" s="948">
        <v>1</v>
      </c>
      <c r="D65" s="1242">
        <v>33.333333333333329</v>
      </c>
      <c r="E65" s="1260">
        <v>0</v>
      </c>
      <c r="F65" s="1263">
        <v>0</v>
      </c>
      <c r="G65" s="1241">
        <v>0</v>
      </c>
      <c r="H65" s="1243">
        <v>0</v>
      </c>
      <c r="I65" s="1244">
        <v>0</v>
      </c>
      <c r="J65" s="1243">
        <v>0</v>
      </c>
      <c r="K65" s="1244">
        <v>0</v>
      </c>
      <c r="L65" s="1243">
        <v>0</v>
      </c>
      <c r="N65" s="16"/>
    </row>
    <row r="66" spans="1:14" ht="14.5">
      <c r="A66" s="326" t="s">
        <v>1640</v>
      </c>
      <c r="B66" s="1347">
        <v>10</v>
      </c>
      <c r="C66" s="948">
        <v>4</v>
      </c>
      <c r="D66" s="1242">
        <v>40</v>
      </c>
      <c r="E66" s="1260">
        <v>0</v>
      </c>
      <c r="F66" s="1263">
        <v>0</v>
      </c>
      <c r="G66" s="1241">
        <v>0</v>
      </c>
      <c r="H66" s="1243">
        <v>0</v>
      </c>
      <c r="I66" s="1244">
        <v>0</v>
      </c>
      <c r="J66" s="1243">
        <v>0</v>
      </c>
      <c r="K66" s="1244">
        <v>0</v>
      </c>
      <c r="L66" s="1243">
        <v>0</v>
      </c>
      <c r="N66" s="16"/>
    </row>
    <row r="67" spans="1:14">
      <c r="A67" s="326" t="s">
        <v>439</v>
      </c>
      <c r="B67" s="1347">
        <v>26</v>
      </c>
      <c r="C67" s="948">
        <v>10</v>
      </c>
      <c r="D67" s="1242">
        <v>38.461538461538467</v>
      </c>
      <c r="E67" s="1260">
        <v>4</v>
      </c>
      <c r="F67" s="1263">
        <v>15.384615384615385</v>
      </c>
      <c r="G67" s="1241">
        <v>2</v>
      </c>
      <c r="H67" s="1243">
        <v>7.6923076923076925</v>
      </c>
      <c r="I67" s="1244">
        <v>2</v>
      </c>
      <c r="J67" s="1243">
        <v>7.6923076923076925</v>
      </c>
      <c r="K67" s="1244">
        <v>0</v>
      </c>
      <c r="L67" s="1243">
        <v>0</v>
      </c>
    </row>
    <row r="68" spans="1:14">
      <c r="A68" s="329"/>
      <c r="B68" s="1083"/>
      <c r="C68" s="266"/>
      <c r="D68" s="267"/>
      <c r="E68" s="1082"/>
      <c r="F68" s="1083"/>
      <c r="G68" s="266"/>
      <c r="H68" s="12"/>
      <c r="I68" s="12"/>
      <c r="J68" s="12"/>
      <c r="K68" s="12"/>
      <c r="L68" s="12"/>
    </row>
    <row r="69" spans="1:14" ht="14.5" thickBot="1">
      <c r="A69" s="1329" t="s">
        <v>228</v>
      </c>
      <c r="B69" s="1348"/>
      <c r="C69" s="1338"/>
      <c r="D69" s="1339"/>
      <c r="E69" s="1340"/>
      <c r="F69" s="1341"/>
      <c r="G69" s="1338"/>
      <c r="H69" s="1335"/>
      <c r="I69" s="1336"/>
      <c r="J69" s="1336"/>
      <c r="K69" s="1335"/>
      <c r="L69" s="1336"/>
    </row>
    <row r="70" spans="1:14">
      <c r="A70" s="325" t="s">
        <v>464</v>
      </c>
      <c r="B70" s="1346">
        <v>44</v>
      </c>
      <c r="C70" s="947">
        <v>9</v>
      </c>
      <c r="D70" s="1235">
        <v>20.454545454545457</v>
      </c>
      <c r="E70" s="1337">
        <v>2</v>
      </c>
      <c r="F70" s="1342">
        <v>4.5454545454545459</v>
      </c>
      <c r="G70" s="1255">
        <v>2</v>
      </c>
      <c r="H70" s="1236">
        <v>4.5454545454545459</v>
      </c>
      <c r="I70" s="1256">
        <v>0</v>
      </c>
      <c r="J70" s="1236">
        <v>0</v>
      </c>
      <c r="K70" s="1256">
        <v>0</v>
      </c>
      <c r="L70" s="1236">
        <v>0</v>
      </c>
    </row>
    <row r="71" spans="1:14">
      <c r="A71" s="329"/>
      <c r="B71" s="1083"/>
      <c r="C71" s="266"/>
      <c r="D71" s="267"/>
      <c r="E71" s="1082"/>
      <c r="F71" s="1083"/>
      <c r="G71" s="266"/>
      <c r="H71" s="12"/>
      <c r="I71" s="12"/>
      <c r="J71" s="12"/>
      <c r="K71" s="12"/>
      <c r="L71" s="12"/>
    </row>
    <row r="72" spans="1:14" ht="14.5" thickBot="1">
      <c r="A72" s="1343" t="s">
        <v>116</v>
      </c>
      <c r="B72" s="1349"/>
      <c r="C72" s="1338"/>
      <c r="D72" s="1339"/>
      <c r="E72" s="1340"/>
      <c r="F72" s="1341"/>
      <c r="G72" s="1338"/>
      <c r="H72" s="1335"/>
      <c r="I72" s="1336"/>
      <c r="J72" s="1336"/>
      <c r="K72" s="1335"/>
      <c r="L72" s="1336"/>
    </row>
    <row r="73" spans="1:14">
      <c r="A73" s="325" t="s">
        <v>441</v>
      </c>
      <c r="B73" s="1346">
        <v>8</v>
      </c>
      <c r="C73" s="947">
        <v>5</v>
      </c>
      <c r="D73" s="1235">
        <v>62.5</v>
      </c>
      <c r="E73" s="1337">
        <v>0</v>
      </c>
      <c r="F73" s="1342">
        <v>0</v>
      </c>
      <c r="G73" s="1255">
        <v>0</v>
      </c>
      <c r="H73" s="1236">
        <v>0</v>
      </c>
      <c r="I73" s="1256">
        <v>0</v>
      </c>
      <c r="J73" s="1236">
        <v>0</v>
      </c>
      <c r="K73" s="1256">
        <v>0</v>
      </c>
      <c r="L73" s="1236">
        <v>0</v>
      </c>
    </row>
    <row r="74" spans="1:14">
      <c r="A74" s="326" t="s">
        <v>465</v>
      </c>
      <c r="B74" s="1347">
        <v>1</v>
      </c>
      <c r="C74" s="948">
        <v>0</v>
      </c>
      <c r="D74" s="1242">
        <v>0</v>
      </c>
      <c r="E74" s="1260">
        <v>0</v>
      </c>
      <c r="F74" s="1263">
        <v>0</v>
      </c>
      <c r="G74" s="1241">
        <v>0</v>
      </c>
      <c r="H74" s="1243">
        <v>0</v>
      </c>
      <c r="I74" s="1244">
        <v>0</v>
      </c>
      <c r="J74" s="1243">
        <v>0</v>
      </c>
      <c r="K74" s="1244">
        <v>0</v>
      </c>
      <c r="L74" s="1243">
        <v>0</v>
      </c>
    </row>
    <row r="75" spans="1:14">
      <c r="A75" s="326" t="s">
        <v>466</v>
      </c>
      <c r="B75" s="1347">
        <v>4</v>
      </c>
      <c r="C75" s="948">
        <v>2</v>
      </c>
      <c r="D75" s="1242">
        <v>50</v>
      </c>
      <c r="E75" s="1260">
        <v>0</v>
      </c>
      <c r="F75" s="1263">
        <v>0</v>
      </c>
      <c r="G75" s="1241">
        <v>0</v>
      </c>
      <c r="H75" s="1243">
        <v>0</v>
      </c>
      <c r="I75" s="1244">
        <v>0</v>
      </c>
      <c r="J75" s="1243">
        <v>0</v>
      </c>
      <c r="K75" s="1244">
        <v>0</v>
      </c>
      <c r="L75" s="1243">
        <v>0</v>
      </c>
    </row>
    <row r="76" spans="1:14">
      <c r="A76" s="326" t="s">
        <v>467</v>
      </c>
      <c r="B76" s="1347">
        <v>2</v>
      </c>
      <c r="C76" s="948">
        <v>1</v>
      </c>
      <c r="D76" s="1242">
        <v>50</v>
      </c>
      <c r="E76" s="1260">
        <v>0</v>
      </c>
      <c r="F76" s="1263">
        <v>0</v>
      </c>
      <c r="G76" s="1241">
        <v>0</v>
      </c>
      <c r="H76" s="1243">
        <v>0</v>
      </c>
      <c r="I76" s="1244">
        <v>0</v>
      </c>
      <c r="J76" s="1243">
        <v>0</v>
      </c>
      <c r="K76" s="1244">
        <v>0</v>
      </c>
      <c r="L76" s="1243">
        <v>0</v>
      </c>
    </row>
    <row r="77" spans="1:14" ht="14.5">
      <c r="A77" s="4425" t="s">
        <v>716</v>
      </c>
      <c r="B77" s="4426"/>
      <c r="C77" s="4426"/>
      <c r="D77" s="4426"/>
      <c r="E77" s="4426"/>
      <c r="F77" s="4426"/>
      <c r="G77" s="4426"/>
      <c r="H77" s="4426"/>
      <c r="I77" s="4426"/>
      <c r="J77" s="4426"/>
      <c r="K77" s="4426"/>
      <c r="L77" s="4427"/>
    </row>
    <row r="78" spans="1:14" ht="14.5">
      <c r="A78" s="4410" t="s">
        <v>717</v>
      </c>
      <c r="B78" s="4411"/>
      <c r="C78" s="4411"/>
      <c r="D78" s="4411"/>
      <c r="E78" s="4411"/>
      <c r="F78" s="4411"/>
      <c r="G78" s="4411"/>
      <c r="H78" s="4411"/>
      <c r="I78" s="4411"/>
      <c r="J78" s="4411"/>
      <c r="K78" s="4411"/>
      <c r="L78" s="4412"/>
    </row>
    <row r="79" spans="1:14" ht="14.5">
      <c r="A79" s="4410" t="s">
        <v>718</v>
      </c>
      <c r="B79" s="4411"/>
      <c r="C79" s="4411"/>
      <c r="D79" s="4411"/>
      <c r="E79" s="4411"/>
      <c r="F79" s="4411"/>
      <c r="G79" s="4411"/>
      <c r="H79" s="4411"/>
      <c r="I79" s="4411"/>
      <c r="J79" s="4411"/>
      <c r="K79" s="4411"/>
      <c r="L79" s="4412"/>
    </row>
    <row r="80" spans="1:14" ht="14.5">
      <c r="A80" s="4410" t="s">
        <v>720</v>
      </c>
      <c r="B80" s="4411"/>
      <c r="C80" s="4411"/>
      <c r="D80" s="4411"/>
      <c r="E80" s="4411"/>
      <c r="F80" s="4411"/>
      <c r="G80" s="4411"/>
      <c r="H80" s="4411"/>
      <c r="I80" s="4411"/>
      <c r="J80" s="4411"/>
      <c r="K80" s="4411"/>
      <c r="L80" s="4412"/>
    </row>
    <row r="81" spans="1:14" ht="14.5">
      <c r="A81" s="4410" t="s">
        <v>721</v>
      </c>
      <c r="B81" s="4411"/>
      <c r="C81" s="4411"/>
      <c r="D81" s="4411"/>
      <c r="E81" s="4411"/>
      <c r="F81" s="4411"/>
      <c r="G81" s="4411"/>
      <c r="H81" s="4411"/>
      <c r="I81" s="4411"/>
      <c r="J81" s="4411"/>
      <c r="K81" s="4411"/>
      <c r="L81" s="4412"/>
    </row>
    <row r="82" spans="1:14" ht="14.5">
      <c r="A82" s="4410" t="s">
        <v>722</v>
      </c>
      <c r="B82" s="4411"/>
      <c r="C82" s="4411"/>
      <c r="D82" s="4411"/>
      <c r="E82" s="4411"/>
      <c r="F82" s="4411"/>
      <c r="G82" s="4411"/>
      <c r="H82" s="4411"/>
      <c r="I82" s="4411"/>
      <c r="J82" s="4411"/>
      <c r="K82" s="4411"/>
      <c r="L82" s="4412"/>
    </row>
    <row r="83" spans="1:14">
      <c r="A83" s="4413" t="s">
        <v>445</v>
      </c>
      <c r="B83" s="4414"/>
      <c r="C83" s="4414"/>
      <c r="D83" s="4414"/>
      <c r="E83" s="4414"/>
      <c r="F83" s="4414"/>
      <c r="G83" s="4414"/>
      <c r="H83" s="4414"/>
      <c r="I83" s="4414"/>
      <c r="J83" s="4414"/>
      <c r="K83" s="4414"/>
      <c r="L83" s="4415"/>
    </row>
    <row r="84" spans="1:14">
      <c r="A84" s="4416" t="s">
        <v>468</v>
      </c>
      <c r="B84" s="4417"/>
      <c r="C84" s="4417"/>
      <c r="D84" s="4417"/>
      <c r="E84" s="4417"/>
      <c r="F84" s="4417"/>
      <c r="G84" s="4417"/>
      <c r="H84" s="4417"/>
      <c r="I84" s="4417"/>
      <c r="J84" s="4417"/>
      <c r="K84" s="4417"/>
      <c r="L84" s="4418"/>
    </row>
    <row r="85" spans="1:14">
      <c r="A85" s="232"/>
      <c r="B85" s="479"/>
      <c r="C85" s="479"/>
      <c r="D85" s="479"/>
      <c r="E85" s="479"/>
      <c r="F85" s="479"/>
      <c r="G85" s="479"/>
      <c r="H85" s="479"/>
      <c r="I85" s="479"/>
      <c r="J85" s="479"/>
      <c r="K85" s="479"/>
      <c r="L85" s="479"/>
    </row>
    <row r="86" spans="1:14">
      <c r="A86" s="4242" t="s">
        <v>1742</v>
      </c>
      <c r="B86" s="4242"/>
      <c r="C86" s="4242"/>
      <c r="D86" s="4242"/>
      <c r="E86" s="4242"/>
      <c r="F86" s="4242"/>
      <c r="G86" s="4242"/>
      <c r="H86" s="4242"/>
      <c r="I86" s="4242"/>
      <c r="J86" s="4242"/>
      <c r="K86" s="4242"/>
      <c r="L86" s="4242"/>
    </row>
    <row r="89" spans="1:14">
      <c r="A89" s="4218" t="s">
        <v>1212</v>
      </c>
      <c r="B89" s="4218"/>
      <c r="C89" s="4218"/>
      <c r="D89" s="4218"/>
      <c r="E89" s="4218"/>
      <c r="F89" s="4218"/>
      <c r="G89" s="4218"/>
      <c r="H89" s="4218"/>
      <c r="I89" s="4218"/>
      <c r="J89" s="4218"/>
      <c r="K89" s="4218"/>
      <c r="L89" s="4218"/>
    </row>
    <row r="91" spans="1:14" ht="17.5">
      <c r="A91" s="4276"/>
      <c r="B91" s="3966" t="s">
        <v>1624</v>
      </c>
      <c r="C91" s="3865" t="s">
        <v>399</v>
      </c>
      <c r="D91" s="3866"/>
      <c r="E91" s="3865" t="s">
        <v>400</v>
      </c>
      <c r="F91" s="3866"/>
      <c r="G91" s="3865" t="s">
        <v>401</v>
      </c>
      <c r="H91" s="3975"/>
      <c r="I91" s="3975"/>
      <c r="J91" s="3975"/>
      <c r="K91" s="3975"/>
      <c r="L91" s="3976"/>
      <c r="N91" s="495"/>
    </row>
    <row r="92" spans="1:14" ht="32.5">
      <c r="A92" s="4431"/>
      <c r="B92" s="4062"/>
      <c r="C92" s="4159"/>
      <c r="D92" s="4092"/>
      <c r="E92" s="4159"/>
      <c r="F92" s="4092"/>
      <c r="G92" s="4159" t="s">
        <v>1004</v>
      </c>
      <c r="H92" s="4260"/>
      <c r="I92" s="4260" t="s">
        <v>1005</v>
      </c>
      <c r="J92" s="4260"/>
      <c r="K92" s="4260" t="s">
        <v>1007</v>
      </c>
      <c r="L92" s="4160"/>
      <c r="N92" s="896"/>
    </row>
    <row r="93" spans="1:14" s="192" customFormat="1" ht="17.5">
      <c r="A93" s="4271"/>
      <c r="B93" s="3999"/>
      <c r="C93" s="127" t="s">
        <v>98</v>
      </c>
      <c r="D93" s="128" t="s">
        <v>402</v>
      </c>
      <c r="E93" s="127" t="s">
        <v>98</v>
      </c>
      <c r="F93" s="128" t="s">
        <v>402</v>
      </c>
      <c r="G93" s="127" t="s">
        <v>98</v>
      </c>
      <c r="H93" s="193" t="s">
        <v>402</v>
      </c>
      <c r="I93" s="193" t="s">
        <v>98</v>
      </c>
      <c r="J93" s="193" t="s">
        <v>402</v>
      </c>
      <c r="K93" s="193" t="s">
        <v>98</v>
      </c>
      <c r="L93" s="129" t="s">
        <v>402</v>
      </c>
      <c r="N93" s="495"/>
    </row>
    <row r="94" spans="1:14">
      <c r="A94" s="702" t="s">
        <v>147</v>
      </c>
      <c r="B94" s="776"/>
      <c r="C94" s="776"/>
      <c r="D94" s="703"/>
      <c r="E94" s="776"/>
      <c r="F94" s="703"/>
      <c r="G94" s="776"/>
      <c r="H94" s="703"/>
      <c r="I94" s="703"/>
      <c r="J94" s="703"/>
      <c r="K94" s="703"/>
      <c r="L94" s="704"/>
    </row>
    <row r="95" spans="1:14">
      <c r="A95" s="154" t="s">
        <v>426</v>
      </c>
      <c r="B95" s="1350">
        <v>50</v>
      </c>
      <c r="C95" s="1305">
        <v>16</v>
      </c>
      <c r="D95" s="1306">
        <v>32</v>
      </c>
      <c r="E95" s="1305">
        <v>12</v>
      </c>
      <c r="F95" s="1306">
        <v>24</v>
      </c>
      <c r="G95" s="765">
        <v>9</v>
      </c>
      <c r="H95" s="1307">
        <v>18</v>
      </c>
      <c r="I95" s="766">
        <v>2</v>
      </c>
      <c r="J95" s="1307">
        <v>4</v>
      </c>
      <c r="K95" s="766">
        <v>1</v>
      </c>
      <c r="L95" s="1307">
        <v>2</v>
      </c>
    </row>
    <row r="96" spans="1:14">
      <c r="A96" s="154" t="s">
        <v>457</v>
      </c>
      <c r="B96" s="1350">
        <v>15</v>
      </c>
      <c r="C96" s="1305">
        <v>5</v>
      </c>
      <c r="D96" s="1306">
        <v>33.333333333333329</v>
      </c>
      <c r="E96" s="1305">
        <v>5</v>
      </c>
      <c r="F96" s="1306">
        <v>33.333333333333329</v>
      </c>
      <c r="G96" s="765">
        <v>3</v>
      </c>
      <c r="H96" s="1307">
        <v>20</v>
      </c>
      <c r="I96" s="766">
        <v>0</v>
      </c>
      <c r="J96" s="1307">
        <v>0</v>
      </c>
      <c r="K96" s="766">
        <v>2</v>
      </c>
      <c r="L96" s="1307">
        <v>13.333333333333334</v>
      </c>
    </row>
    <row r="97" spans="1:12">
      <c r="A97" s="154" t="s">
        <v>429</v>
      </c>
      <c r="B97" s="1350">
        <v>30</v>
      </c>
      <c r="C97" s="1305">
        <v>11</v>
      </c>
      <c r="D97" s="1306">
        <v>36.666666666666664</v>
      </c>
      <c r="E97" s="1305">
        <v>4</v>
      </c>
      <c r="F97" s="1306">
        <v>13.333333333333334</v>
      </c>
      <c r="G97" s="765">
        <v>3</v>
      </c>
      <c r="H97" s="1307">
        <v>10</v>
      </c>
      <c r="I97" s="766">
        <v>0</v>
      </c>
      <c r="J97" s="1307">
        <v>0</v>
      </c>
      <c r="K97" s="766">
        <v>1</v>
      </c>
      <c r="L97" s="1307">
        <v>3.3333333333333335</v>
      </c>
    </row>
    <row r="98" spans="1:12">
      <c r="A98" s="154" t="s">
        <v>458</v>
      </c>
      <c r="B98" s="1350">
        <v>87</v>
      </c>
      <c r="C98" s="1305">
        <v>26</v>
      </c>
      <c r="D98" s="1306">
        <v>29.885057471264371</v>
      </c>
      <c r="E98" s="1305">
        <v>6</v>
      </c>
      <c r="F98" s="1306">
        <v>6.8965517241379306</v>
      </c>
      <c r="G98" s="765">
        <v>4</v>
      </c>
      <c r="H98" s="1307">
        <v>4.5977011494252871</v>
      </c>
      <c r="I98" s="766">
        <v>1</v>
      </c>
      <c r="J98" s="1307">
        <v>1.1494252873563218</v>
      </c>
      <c r="K98" s="766">
        <v>1</v>
      </c>
      <c r="L98" s="1307">
        <v>1.1494252873563218</v>
      </c>
    </row>
    <row r="99" spans="1:12" ht="14.5">
      <c r="A99" s="154" t="s">
        <v>1637</v>
      </c>
      <c r="B99" s="1350">
        <v>18</v>
      </c>
      <c r="C99" s="1305">
        <v>11</v>
      </c>
      <c r="D99" s="1306">
        <v>61.111111111111114</v>
      </c>
      <c r="E99" s="1305">
        <v>6</v>
      </c>
      <c r="F99" s="1306">
        <v>33.333333333333329</v>
      </c>
      <c r="G99" s="765">
        <v>1</v>
      </c>
      <c r="H99" s="1307">
        <v>5.5555555555555554</v>
      </c>
      <c r="I99" s="766">
        <v>0</v>
      </c>
      <c r="J99" s="1307">
        <v>0</v>
      </c>
      <c r="K99" s="766">
        <v>5</v>
      </c>
      <c r="L99" s="1307">
        <v>27.777777777777779</v>
      </c>
    </row>
    <row r="100" spans="1:12">
      <c r="A100" s="154" t="s">
        <v>459</v>
      </c>
      <c r="B100" s="1350">
        <v>10</v>
      </c>
      <c r="C100" s="1305">
        <v>4</v>
      </c>
      <c r="D100" s="1306">
        <v>40</v>
      </c>
      <c r="E100" s="1305">
        <v>0</v>
      </c>
      <c r="F100" s="1306">
        <v>0</v>
      </c>
      <c r="G100" s="765">
        <v>0</v>
      </c>
      <c r="H100" s="1307">
        <v>0</v>
      </c>
      <c r="I100" s="766">
        <v>0</v>
      </c>
      <c r="J100" s="1307">
        <v>0</v>
      </c>
      <c r="K100" s="766">
        <v>0</v>
      </c>
      <c r="L100" s="1307">
        <v>0</v>
      </c>
    </row>
    <row r="101" spans="1:12">
      <c r="A101" s="154" t="s">
        <v>460</v>
      </c>
      <c r="B101" s="1350">
        <v>4</v>
      </c>
      <c r="C101" s="1305">
        <v>4</v>
      </c>
      <c r="D101" s="1306">
        <v>100</v>
      </c>
      <c r="E101" s="1305">
        <v>3</v>
      </c>
      <c r="F101" s="1306">
        <v>75</v>
      </c>
      <c r="G101" s="765">
        <v>1</v>
      </c>
      <c r="H101" s="1307">
        <v>25</v>
      </c>
      <c r="I101" s="766">
        <v>2</v>
      </c>
      <c r="J101" s="1307">
        <v>50</v>
      </c>
      <c r="K101" s="766">
        <v>0</v>
      </c>
      <c r="L101" s="1307">
        <v>0</v>
      </c>
    </row>
    <row r="102" spans="1:12">
      <c r="A102" s="694"/>
      <c r="B102" s="943"/>
      <c r="C102" s="258"/>
      <c r="D102" s="80"/>
      <c r="E102" s="258"/>
      <c r="F102" s="80"/>
      <c r="G102" s="258"/>
      <c r="H102" s="12"/>
      <c r="I102" s="12"/>
      <c r="J102" s="12"/>
      <c r="K102" s="12"/>
      <c r="L102" s="12"/>
    </row>
    <row r="103" spans="1:12">
      <c r="A103" s="702" t="s">
        <v>126</v>
      </c>
      <c r="B103" s="776"/>
      <c r="C103" s="776"/>
      <c r="D103" s="703"/>
      <c r="E103" s="776"/>
      <c r="F103" s="703"/>
      <c r="G103" s="776"/>
      <c r="H103" s="703"/>
      <c r="I103" s="703"/>
      <c r="J103" s="703"/>
      <c r="K103" s="703"/>
      <c r="L103" s="704"/>
    </row>
    <row r="104" spans="1:12">
      <c r="A104" s="154" t="s">
        <v>461</v>
      </c>
      <c r="B104" s="1350">
        <v>24</v>
      </c>
      <c r="C104" s="1305">
        <v>10</v>
      </c>
      <c r="D104" s="1306">
        <v>41.666666666666671</v>
      </c>
      <c r="E104" s="1305">
        <v>0</v>
      </c>
      <c r="F104" s="1306">
        <v>0</v>
      </c>
      <c r="G104" s="1305">
        <v>0</v>
      </c>
      <c r="H104" s="1307">
        <v>0</v>
      </c>
      <c r="I104" s="1308">
        <v>0</v>
      </c>
      <c r="J104" s="1307">
        <v>0</v>
      </c>
      <c r="K104" s="1308">
        <v>0</v>
      </c>
      <c r="L104" s="1307">
        <v>0</v>
      </c>
    </row>
    <row r="105" spans="1:12">
      <c r="A105" s="154" t="s">
        <v>434</v>
      </c>
      <c r="B105" s="1350">
        <v>42</v>
      </c>
      <c r="C105" s="1305">
        <v>11</v>
      </c>
      <c r="D105" s="1306">
        <v>26.190476190476193</v>
      </c>
      <c r="E105" s="1305">
        <v>8</v>
      </c>
      <c r="F105" s="1306">
        <v>19.047619047619047</v>
      </c>
      <c r="G105" s="765">
        <v>2</v>
      </c>
      <c r="H105" s="1307">
        <v>4.7619047619047619</v>
      </c>
      <c r="I105" s="766">
        <v>6</v>
      </c>
      <c r="J105" s="1307">
        <v>14.285714285714285</v>
      </c>
      <c r="K105" s="766">
        <v>0</v>
      </c>
      <c r="L105" s="1307">
        <v>0</v>
      </c>
    </row>
    <row r="106" spans="1:12" ht="14.5">
      <c r="A106" s="154" t="s">
        <v>1638</v>
      </c>
      <c r="B106" s="1351"/>
      <c r="C106" s="1149"/>
      <c r="D106" s="1352"/>
      <c r="E106" s="1149"/>
      <c r="F106" s="1352"/>
      <c r="G106" s="777"/>
      <c r="H106" s="1328"/>
      <c r="I106" s="775"/>
      <c r="J106" s="1328"/>
      <c r="K106" s="775"/>
      <c r="L106" s="1328"/>
    </row>
    <row r="107" spans="1:12">
      <c r="A107" s="154" t="s">
        <v>796</v>
      </c>
      <c r="B107" s="1350">
        <v>8</v>
      </c>
      <c r="C107" s="1305">
        <v>1</v>
      </c>
      <c r="D107" s="1306">
        <v>12.5</v>
      </c>
      <c r="E107" s="1305">
        <v>0</v>
      </c>
      <c r="F107" s="1306">
        <v>0</v>
      </c>
      <c r="G107" s="765">
        <v>0</v>
      </c>
      <c r="H107" s="1307">
        <v>0</v>
      </c>
      <c r="I107" s="766">
        <v>0</v>
      </c>
      <c r="J107" s="1307">
        <v>0</v>
      </c>
      <c r="K107" s="766">
        <v>0</v>
      </c>
      <c r="L107" s="1307">
        <v>0</v>
      </c>
    </row>
    <row r="108" spans="1:12">
      <c r="A108" s="154" t="s">
        <v>462</v>
      </c>
      <c r="B108" s="1350">
        <v>4</v>
      </c>
      <c r="C108" s="1305">
        <v>3</v>
      </c>
      <c r="D108" s="1306">
        <v>75</v>
      </c>
      <c r="E108" s="1305">
        <v>0</v>
      </c>
      <c r="F108" s="1306">
        <v>0</v>
      </c>
      <c r="G108" s="765">
        <v>0</v>
      </c>
      <c r="H108" s="1307">
        <v>0</v>
      </c>
      <c r="I108" s="766">
        <v>0</v>
      </c>
      <c r="J108" s="1307">
        <v>0</v>
      </c>
      <c r="K108" s="766">
        <v>0</v>
      </c>
      <c r="L108" s="1307">
        <v>0</v>
      </c>
    </row>
    <row r="109" spans="1:12" ht="14.5">
      <c r="A109" s="154" t="s">
        <v>1639</v>
      </c>
      <c r="B109" s="1350">
        <v>4</v>
      </c>
      <c r="C109" s="1305">
        <v>2</v>
      </c>
      <c r="D109" s="1306">
        <v>50</v>
      </c>
      <c r="E109" s="1305">
        <v>0</v>
      </c>
      <c r="F109" s="1306">
        <v>0</v>
      </c>
      <c r="G109" s="765">
        <v>0</v>
      </c>
      <c r="H109" s="1307">
        <v>0</v>
      </c>
      <c r="I109" s="766">
        <v>0</v>
      </c>
      <c r="J109" s="1307">
        <v>0</v>
      </c>
      <c r="K109" s="766">
        <v>0</v>
      </c>
      <c r="L109" s="1307">
        <v>0</v>
      </c>
    </row>
    <row r="110" spans="1:12">
      <c r="A110" s="154" t="s">
        <v>463</v>
      </c>
      <c r="B110" s="1350">
        <v>5</v>
      </c>
      <c r="C110" s="1305">
        <v>2</v>
      </c>
      <c r="D110" s="1306">
        <v>40</v>
      </c>
      <c r="E110" s="1305">
        <v>1</v>
      </c>
      <c r="F110" s="1306">
        <v>20</v>
      </c>
      <c r="G110" s="765">
        <v>0</v>
      </c>
      <c r="H110" s="1307">
        <v>0</v>
      </c>
      <c r="I110" s="766">
        <v>1</v>
      </c>
      <c r="J110" s="1307">
        <v>20</v>
      </c>
      <c r="K110" s="766">
        <v>0</v>
      </c>
      <c r="L110" s="1307">
        <v>0</v>
      </c>
    </row>
    <row r="111" spans="1:12" ht="14.5">
      <c r="A111" s="154" t="s">
        <v>1640</v>
      </c>
      <c r="B111" s="1350">
        <v>8</v>
      </c>
      <c r="C111" s="1305">
        <v>5</v>
      </c>
      <c r="D111" s="1306">
        <v>62.5</v>
      </c>
      <c r="E111" s="1305">
        <v>2</v>
      </c>
      <c r="F111" s="1306">
        <v>25</v>
      </c>
      <c r="G111" s="765">
        <v>0</v>
      </c>
      <c r="H111" s="1307">
        <v>0</v>
      </c>
      <c r="I111" s="766">
        <v>2</v>
      </c>
      <c r="J111" s="1307">
        <v>25</v>
      </c>
      <c r="K111" s="766">
        <v>0</v>
      </c>
      <c r="L111" s="1307">
        <v>0</v>
      </c>
    </row>
    <row r="112" spans="1:12">
      <c r="A112" s="154" t="s">
        <v>439</v>
      </c>
      <c r="B112" s="1350">
        <v>23</v>
      </c>
      <c r="C112" s="1305">
        <v>6</v>
      </c>
      <c r="D112" s="1306">
        <v>26.086956521739129</v>
      </c>
      <c r="E112" s="1305">
        <v>3</v>
      </c>
      <c r="F112" s="1306">
        <v>13.043478260869565</v>
      </c>
      <c r="G112" s="765">
        <v>1</v>
      </c>
      <c r="H112" s="1307">
        <v>4.3478260869565215</v>
      </c>
      <c r="I112" s="766">
        <v>2</v>
      </c>
      <c r="J112" s="1307">
        <v>8.695652173913043</v>
      </c>
      <c r="K112" s="766">
        <v>0</v>
      </c>
      <c r="L112" s="1307">
        <v>0</v>
      </c>
    </row>
    <row r="113" spans="1:12">
      <c r="A113" s="694"/>
      <c r="B113" s="943"/>
      <c r="C113" s="258"/>
      <c r="D113" s="80"/>
      <c r="E113" s="258"/>
      <c r="F113" s="80"/>
      <c r="G113" s="258"/>
      <c r="H113" s="12"/>
      <c r="I113" s="12"/>
      <c r="J113" s="12"/>
      <c r="K113" s="12"/>
      <c r="L113" s="12"/>
    </row>
    <row r="114" spans="1:12">
      <c r="A114" s="702" t="s">
        <v>228</v>
      </c>
      <c r="B114" s="776"/>
      <c r="C114" s="776"/>
      <c r="D114" s="703"/>
      <c r="E114" s="776"/>
      <c r="F114" s="703"/>
      <c r="G114" s="776"/>
      <c r="H114" s="703"/>
      <c r="I114" s="703"/>
      <c r="J114" s="703"/>
      <c r="K114" s="703"/>
      <c r="L114" s="704"/>
    </row>
    <row r="115" spans="1:12">
      <c r="A115" s="154" t="s">
        <v>464</v>
      </c>
      <c r="B115" s="1350">
        <v>34</v>
      </c>
      <c r="C115" s="1305">
        <v>10</v>
      </c>
      <c r="D115" s="1306">
        <v>29.411764705882355</v>
      </c>
      <c r="E115" s="1305">
        <v>1</v>
      </c>
      <c r="F115" s="1306">
        <v>2.9411764705882351</v>
      </c>
      <c r="G115" s="765">
        <v>1</v>
      </c>
      <c r="H115" s="1307">
        <v>2.9411764705882351</v>
      </c>
      <c r="I115" s="766">
        <v>0</v>
      </c>
      <c r="J115" s="1307">
        <v>0</v>
      </c>
      <c r="K115" s="766">
        <v>0</v>
      </c>
      <c r="L115" s="1307">
        <v>0</v>
      </c>
    </row>
    <row r="116" spans="1:12">
      <c r="A116" s="694"/>
      <c r="B116" s="943"/>
      <c r="C116" s="258"/>
      <c r="D116" s="80"/>
      <c r="E116" s="258"/>
      <c r="F116" s="80"/>
      <c r="G116" s="258"/>
      <c r="H116" s="12"/>
      <c r="I116" s="12"/>
      <c r="J116" s="12"/>
      <c r="K116" s="12"/>
      <c r="L116" s="12"/>
    </row>
    <row r="117" spans="1:12">
      <c r="A117" s="487" t="s">
        <v>116</v>
      </c>
      <c r="B117" s="778"/>
      <c r="C117" s="778"/>
      <c r="D117" s="488"/>
      <c r="E117" s="778"/>
      <c r="F117" s="488"/>
      <c r="G117" s="778"/>
      <c r="H117" s="488"/>
      <c r="I117" s="488"/>
      <c r="J117" s="488"/>
      <c r="K117" s="488"/>
      <c r="L117" s="489"/>
    </row>
    <row r="118" spans="1:12">
      <c r="A118" s="154" t="s">
        <v>441</v>
      </c>
      <c r="B118" s="1350">
        <v>4</v>
      </c>
      <c r="C118" s="1305">
        <v>1</v>
      </c>
      <c r="D118" s="1306">
        <v>25</v>
      </c>
      <c r="E118" s="1305">
        <v>0</v>
      </c>
      <c r="F118" s="1306">
        <v>0</v>
      </c>
      <c r="G118" s="765">
        <v>0</v>
      </c>
      <c r="H118" s="1307">
        <v>0</v>
      </c>
      <c r="I118" s="766">
        <v>0</v>
      </c>
      <c r="J118" s="1307">
        <v>0</v>
      </c>
      <c r="K118" s="766">
        <v>0</v>
      </c>
      <c r="L118" s="1307">
        <v>0</v>
      </c>
    </row>
    <row r="119" spans="1:12">
      <c r="A119" s="154" t="s">
        <v>465</v>
      </c>
      <c r="B119" s="1350">
        <v>3</v>
      </c>
      <c r="C119" s="1305">
        <v>2</v>
      </c>
      <c r="D119" s="1306">
        <v>66.666666666666657</v>
      </c>
      <c r="E119" s="1305">
        <v>0</v>
      </c>
      <c r="F119" s="1306">
        <v>0</v>
      </c>
      <c r="G119" s="765">
        <v>0</v>
      </c>
      <c r="H119" s="1307">
        <v>0</v>
      </c>
      <c r="I119" s="766">
        <v>0</v>
      </c>
      <c r="J119" s="1307">
        <v>0</v>
      </c>
      <c r="K119" s="766">
        <v>0</v>
      </c>
      <c r="L119" s="1307">
        <v>0</v>
      </c>
    </row>
    <row r="120" spans="1:12">
      <c r="A120" s="154" t="s">
        <v>466</v>
      </c>
      <c r="B120" s="1350">
        <v>4</v>
      </c>
      <c r="C120" s="1305">
        <v>2</v>
      </c>
      <c r="D120" s="1306">
        <v>50</v>
      </c>
      <c r="E120" s="1305">
        <v>0</v>
      </c>
      <c r="F120" s="1306">
        <v>0</v>
      </c>
      <c r="G120" s="765">
        <v>0</v>
      </c>
      <c r="H120" s="1307">
        <v>0</v>
      </c>
      <c r="I120" s="766">
        <v>0</v>
      </c>
      <c r="J120" s="1307">
        <v>0</v>
      </c>
      <c r="K120" s="766">
        <v>0</v>
      </c>
      <c r="L120" s="1307">
        <v>0</v>
      </c>
    </row>
    <row r="121" spans="1:12">
      <c r="A121" s="154" t="s">
        <v>467</v>
      </c>
      <c r="B121" s="1350">
        <v>3</v>
      </c>
      <c r="C121" s="1305">
        <v>0</v>
      </c>
      <c r="D121" s="1306">
        <v>0</v>
      </c>
      <c r="E121" s="1305">
        <v>0</v>
      </c>
      <c r="F121" s="1306">
        <v>0</v>
      </c>
      <c r="G121" s="765">
        <v>0</v>
      </c>
      <c r="H121" s="1307">
        <v>0</v>
      </c>
      <c r="I121" s="766">
        <v>0</v>
      </c>
      <c r="J121" s="1307">
        <v>0</v>
      </c>
      <c r="K121" s="766">
        <v>0</v>
      </c>
      <c r="L121" s="1307">
        <v>0</v>
      </c>
    </row>
    <row r="122" spans="1:12" ht="14.5">
      <c r="A122" s="4425" t="s">
        <v>716</v>
      </c>
      <c r="B122" s="4426"/>
      <c r="C122" s="4426"/>
      <c r="D122" s="4426"/>
      <c r="E122" s="4426"/>
      <c r="F122" s="4426"/>
      <c r="G122" s="4426"/>
      <c r="H122" s="4426"/>
      <c r="I122" s="4426"/>
      <c r="J122" s="4426"/>
      <c r="K122" s="4426"/>
      <c r="L122" s="4427"/>
    </row>
    <row r="123" spans="1:12" ht="14.5">
      <c r="A123" s="4410" t="s">
        <v>717</v>
      </c>
      <c r="B123" s="4411"/>
      <c r="C123" s="4411"/>
      <c r="D123" s="4411"/>
      <c r="E123" s="4411"/>
      <c r="F123" s="4411"/>
      <c r="G123" s="4411"/>
      <c r="H123" s="4411"/>
      <c r="I123" s="4411"/>
      <c r="J123" s="4411"/>
      <c r="K123" s="4411"/>
      <c r="L123" s="4412"/>
    </row>
    <row r="124" spans="1:12" ht="14.5">
      <c r="A124" s="4410" t="s">
        <v>718</v>
      </c>
      <c r="B124" s="4411"/>
      <c r="C124" s="4411"/>
      <c r="D124" s="4411"/>
      <c r="E124" s="4411"/>
      <c r="F124" s="4411"/>
      <c r="G124" s="4411"/>
      <c r="H124" s="4411"/>
      <c r="I124" s="4411"/>
      <c r="J124" s="4411"/>
      <c r="K124" s="4411"/>
      <c r="L124" s="4412"/>
    </row>
    <row r="125" spans="1:12" ht="14.5">
      <c r="A125" s="4410" t="s">
        <v>719</v>
      </c>
      <c r="B125" s="4411"/>
      <c r="C125" s="4411"/>
      <c r="D125" s="4411"/>
      <c r="E125" s="4411"/>
      <c r="F125" s="4411"/>
      <c r="G125" s="4411"/>
      <c r="H125" s="4411"/>
      <c r="I125" s="4411"/>
      <c r="J125" s="4411"/>
      <c r="K125" s="4411"/>
      <c r="L125" s="4412"/>
    </row>
    <row r="126" spans="1:12" ht="14.5">
      <c r="A126" s="4410" t="s">
        <v>720</v>
      </c>
      <c r="B126" s="4411"/>
      <c r="C126" s="4411"/>
      <c r="D126" s="4411"/>
      <c r="E126" s="4411"/>
      <c r="F126" s="4411"/>
      <c r="G126" s="4411"/>
      <c r="H126" s="4411"/>
      <c r="I126" s="4411"/>
      <c r="J126" s="4411"/>
      <c r="K126" s="4411"/>
      <c r="L126" s="4412"/>
    </row>
    <row r="127" spans="1:12" ht="14.5">
      <c r="A127" s="4410" t="s">
        <v>721</v>
      </c>
      <c r="B127" s="4411"/>
      <c r="C127" s="4411"/>
      <c r="D127" s="4411"/>
      <c r="E127" s="4411"/>
      <c r="F127" s="4411"/>
      <c r="G127" s="4411"/>
      <c r="H127" s="4411"/>
      <c r="I127" s="4411"/>
      <c r="J127" s="4411"/>
      <c r="K127" s="4411"/>
      <c r="L127" s="4412"/>
    </row>
    <row r="128" spans="1:12" ht="14.5">
      <c r="A128" s="4410" t="s">
        <v>722</v>
      </c>
      <c r="B128" s="4411"/>
      <c r="C128" s="4411"/>
      <c r="D128" s="4411"/>
      <c r="E128" s="4411"/>
      <c r="F128" s="4411"/>
      <c r="G128" s="4411"/>
      <c r="H128" s="4411"/>
      <c r="I128" s="4411"/>
      <c r="J128" s="4411"/>
      <c r="K128" s="4411"/>
      <c r="L128" s="4412"/>
    </row>
    <row r="129" spans="1:14">
      <c r="A129" s="4413" t="s">
        <v>445</v>
      </c>
      <c r="B129" s="4414"/>
      <c r="C129" s="4414"/>
      <c r="D129" s="4414"/>
      <c r="E129" s="4414"/>
      <c r="F129" s="4414"/>
      <c r="G129" s="4414"/>
      <c r="H129" s="4414"/>
      <c r="I129" s="4414"/>
      <c r="J129" s="4414"/>
      <c r="K129" s="4414"/>
      <c r="L129" s="4415"/>
    </row>
    <row r="130" spans="1:14">
      <c r="A130" s="4416" t="s">
        <v>468</v>
      </c>
      <c r="B130" s="4417"/>
      <c r="C130" s="4417"/>
      <c r="D130" s="4417"/>
      <c r="E130" s="4417"/>
      <c r="F130" s="4417"/>
      <c r="G130" s="4417"/>
      <c r="H130" s="4417"/>
      <c r="I130" s="4417"/>
      <c r="J130" s="4417"/>
      <c r="K130" s="4417"/>
      <c r="L130" s="4418"/>
    </row>
    <row r="131" spans="1:14">
      <c r="A131" s="232"/>
      <c r="B131" s="479"/>
      <c r="C131" s="479"/>
      <c r="D131" s="479"/>
      <c r="E131" s="479"/>
      <c r="F131" s="479"/>
      <c r="G131" s="479"/>
      <c r="H131" s="479"/>
      <c r="I131" s="479"/>
      <c r="J131" s="479"/>
      <c r="K131" s="479"/>
      <c r="L131" s="479"/>
    </row>
    <row r="132" spans="1:14">
      <c r="A132" s="4242" t="s">
        <v>934</v>
      </c>
      <c r="B132" s="4242"/>
      <c r="C132" s="4242"/>
      <c r="D132" s="4242"/>
      <c r="E132" s="4242"/>
      <c r="F132" s="4242"/>
      <c r="G132" s="4242"/>
      <c r="H132" s="4242"/>
      <c r="I132" s="4242"/>
      <c r="J132" s="4242"/>
      <c r="K132" s="4242"/>
      <c r="L132" s="4242"/>
    </row>
    <row r="135" spans="1:14">
      <c r="A135" s="3991" t="s">
        <v>1641</v>
      </c>
      <c r="B135" s="3991"/>
      <c r="C135" s="3991"/>
      <c r="D135" s="3991"/>
      <c r="E135" s="3991"/>
      <c r="F135" s="3991"/>
      <c r="G135" s="3991"/>
      <c r="H135" s="3991"/>
      <c r="I135" s="3991"/>
      <c r="J135" s="3991"/>
      <c r="K135" s="3991"/>
      <c r="L135" s="3991"/>
    </row>
    <row r="137" spans="1:14" ht="17.5">
      <c r="A137" s="4428"/>
      <c r="B137" s="3975" t="s">
        <v>1642</v>
      </c>
      <c r="C137" s="3975" t="s">
        <v>399</v>
      </c>
      <c r="D137" s="3975"/>
      <c r="E137" s="3975" t="s">
        <v>400</v>
      </c>
      <c r="F137" s="3975"/>
      <c r="G137" s="3975" t="s">
        <v>401</v>
      </c>
      <c r="H137" s="3975"/>
      <c r="I137" s="3975"/>
      <c r="J137" s="3975"/>
      <c r="K137" s="3975"/>
      <c r="L137" s="3976"/>
      <c r="N137" s="495"/>
    </row>
    <row r="138" spans="1:14" ht="32.5">
      <c r="A138" s="4429"/>
      <c r="B138" s="4260"/>
      <c r="C138" s="4260"/>
      <c r="D138" s="4260"/>
      <c r="E138" s="4260"/>
      <c r="F138" s="4260"/>
      <c r="G138" s="4260" t="s">
        <v>1004</v>
      </c>
      <c r="H138" s="4260"/>
      <c r="I138" s="4260" t="s">
        <v>1005</v>
      </c>
      <c r="J138" s="4260"/>
      <c r="K138" s="4260" t="s">
        <v>1007</v>
      </c>
      <c r="L138" s="4160"/>
      <c r="N138" s="896"/>
    </row>
    <row r="139" spans="1:14" s="192" customFormat="1" ht="17.5">
      <c r="A139" s="4430"/>
      <c r="B139" s="3967"/>
      <c r="C139" s="193" t="s">
        <v>98</v>
      </c>
      <c r="D139" s="193" t="s">
        <v>402</v>
      </c>
      <c r="E139" s="193" t="s">
        <v>98</v>
      </c>
      <c r="F139" s="193" t="s">
        <v>402</v>
      </c>
      <c r="G139" s="193" t="s">
        <v>98</v>
      </c>
      <c r="H139" s="193" t="s">
        <v>402</v>
      </c>
      <c r="I139" s="193" t="s">
        <v>98</v>
      </c>
      <c r="J139" s="193" t="s">
        <v>402</v>
      </c>
      <c r="K139" s="193" t="s">
        <v>98</v>
      </c>
      <c r="L139" s="129" t="s">
        <v>402</v>
      </c>
      <c r="N139" s="495"/>
    </row>
    <row r="140" spans="1:14">
      <c r="A140" s="4419" t="s">
        <v>147</v>
      </c>
      <c r="B140" s="4420"/>
      <c r="C140" s="4420"/>
      <c r="D140" s="4420"/>
      <c r="E140" s="4420"/>
      <c r="F140" s="4420"/>
      <c r="G140" s="4420"/>
      <c r="H140" s="4420"/>
      <c r="I140" s="4420"/>
      <c r="J140" s="4420"/>
      <c r="K140" s="4420"/>
      <c r="L140" s="4421"/>
    </row>
    <row r="141" spans="1:14">
      <c r="A141" s="700" t="s">
        <v>426</v>
      </c>
      <c r="B141" s="1308">
        <v>53</v>
      </c>
      <c r="C141" s="1308">
        <v>18</v>
      </c>
      <c r="D141" s="1307">
        <v>33.962264150943398</v>
      </c>
      <c r="E141" s="1308">
        <v>17</v>
      </c>
      <c r="F141" s="1307">
        <v>32.075471698113205</v>
      </c>
      <c r="G141" s="766">
        <v>16</v>
      </c>
      <c r="H141" s="1307">
        <v>30.188679245283019</v>
      </c>
      <c r="I141" s="766">
        <v>1</v>
      </c>
      <c r="J141" s="1307">
        <v>1.8867924528301887</v>
      </c>
      <c r="K141" s="766">
        <v>0</v>
      </c>
      <c r="L141" s="1307">
        <v>0</v>
      </c>
    </row>
    <row r="142" spans="1:14">
      <c r="A142" s="700" t="s">
        <v>457</v>
      </c>
      <c r="B142" s="1308">
        <v>6</v>
      </c>
      <c r="C142" s="1308">
        <v>5</v>
      </c>
      <c r="D142" s="1307">
        <v>83.333333333333343</v>
      </c>
      <c r="E142" s="1308">
        <v>2</v>
      </c>
      <c r="F142" s="1307">
        <v>33.333333333333329</v>
      </c>
      <c r="G142" s="766">
        <v>1</v>
      </c>
      <c r="H142" s="1307">
        <v>16.666666666666664</v>
      </c>
      <c r="I142" s="766">
        <v>1</v>
      </c>
      <c r="J142" s="1307">
        <v>16.666666666666664</v>
      </c>
      <c r="K142" s="766">
        <v>0</v>
      </c>
      <c r="L142" s="1307">
        <v>0</v>
      </c>
    </row>
    <row r="143" spans="1:14">
      <c r="A143" s="700" t="s">
        <v>429</v>
      </c>
      <c r="B143" s="1308">
        <v>34</v>
      </c>
      <c r="C143" s="1308">
        <v>10</v>
      </c>
      <c r="D143" s="1307">
        <v>29.411764705882355</v>
      </c>
      <c r="E143" s="1308">
        <v>4</v>
      </c>
      <c r="F143" s="1307">
        <v>11.76470588235294</v>
      </c>
      <c r="G143" s="766">
        <v>3</v>
      </c>
      <c r="H143" s="1307">
        <v>8.8235294117647065</v>
      </c>
      <c r="I143" s="766">
        <v>0</v>
      </c>
      <c r="J143" s="1307">
        <v>0</v>
      </c>
      <c r="K143" s="766">
        <v>1</v>
      </c>
      <c r="L143" s="1307">
        <v>2.9411764705882351</v>
      </c>
    </row>
    <row r="144" spans="1:14">
      <c r="A144" s="700" t="s">
        <v>458</v>
      </c>
      <c r="B144" s="1308">
        <v>67</v>
      </c>
      <c r="C144" s="1308">
        <v>22</v>
      </c>
      <c r="D144" s="1307">
        <v>32.835820895522389</v>
      </c>
      <c r="E144" s="1308">
        <v>7</v>
      </c>
      <c r="F144" s="1307">
        <v>10.44776119402985</v>
      </c>
      <c r="G144" s="766">
        <v>3</v>
      </c>
      <c r="H144" s="1307">
        <v>4.4776119402985071</v>
      </c>
      <c r="I144" s="766">
        <v>0</v>
      </c>
      <c r="J144" s="1307">
        <v>0</v>
      </c>
      <c r="K144" s="766">
        <v>4</v>
      </c>
      <c r="L144" s="1307">
        <v>5.9701492537313428</v>
      </c>
    </row>
    <row r="145" spans="1:12" ht="14.5">
      <c r="A145" s="700" t="s">
        <v>1637</v>
      </c>
      <c r="B145" s="1308">
        <v>15</v>
      </c>
      <c r="C145" s="1308">
        <v>5</v>
      </c>
      <c r="D145" s="1307">
        <v>33.333333333333329</v>
      </c>
      <c r="E145" s="1308">
        <v>3</v>
      </c>
      <c r="F145" s="1307">
        <v>20</v>
      </c>
      <c r="G145" s="766">
        <v>1</v>
      </c>
      <c r="H145" s="1307">
        <v>6.666666666666667</v>
      </c>
      <c r="I145" s="766">
        <v>0</v>
      </c>
      <c r="J145" s="1307">
        <v>0</v>
      </c>
      <c r="K145" s="766">
        <v>2</v>
      </c>
      <c r="L145" s="1307">
        <v>13.333333333333334</v>
      </c>
    </row>
    <row r="146" spans="1:12">
      <c r="A146" s="700" t="s">
        <v>459</v>
      </c>
      <c r="B146" s="1308">
        <v>9</v>
      </c>
      <c r="C146" s="1308">
        <v>1</v>
      </c>
      <c r="D146" s="1307">
        <v>11.111111111111111</v>
      </c>
      <c r="E146" s="1308">
        <v>0</v>
      </c>
      <c r="F146" s="1307">
        <v>0</v>
      </c>
      <c r="G146" s="766">
        <v>0</v>
      </c>
      <c r="H146" s="1307">
        <v>0</v>
      </c>
      <c r="I146" s="766">
        <v>0</v>
      </c>
      <c r="J146" s="1307">
        <v>0</v>
      </c>
      <c r="K146" s="766">
        <v>0</v>
      </c>
      <c r="L146" s="1307">
        <v>0</v>
      </c>
    </row>
    <row r="147" spans="1:12">
      <c r="A147" s="700" t="s">
        <v>460</v>
      </c>
      <c r="B147" s="553"/>
      <c r="C147" s="553"/>
      <c r="D147" s="1328"/>
      <c r="E147" s="553"/>
      <c r="F147" s="1328"/>
      <c r="G147" s="775"/>
      <c r="H147" s="1328"/>
      <c r="I147" s="775"/>
      <c r="J147" s="1328"/>
      <c r="K147" s="775"/>
      <c r="L147" s="1328"/>
    </row>
    <row r="148" spans="1:12">
      <c r="A148" s="696"/>
      <c r="B148" s="12"/>
      <c r="C148" s="12"/>
      <c r="D148" s="12"/>
      <c r="E148" s="12"/>
      <c r="F148" s="12"/>
      <c r="G148" s="12"/>
      <c r="H148" s="12"/>
      <c r="I148" s="12"/>
      <c r="J148" s="12"/>
      <c r="K148" s="12"/>
      <c r="L148" s="12"/>
    </row>
    <row r="149" spans="1:12">
      <c r="A149" s="4419" t="s">
        <v>126</v>
      </c>
      <c r="B149" s="4420"/>
      <c r="C149" s="4420"/>
      <c r="D149" s="4420"/>
      <c r="E149" s="4420"/>
      <c r="F149" s="4420"/>
      <c r="G149" s="4420"/>
      <c r="H149" s="4420"/>
      <c r="I149" s="4420"/>
      <c r="J149" s="4420"/>
      <c r="K149" s="4420"/>
      <c r="L149" s="4421"/>
    </row>
    <row r="150" spans="1:12">
      <c r="A150" s="700" t="s">
        <v>461</v>
      </c>
      <c r="B150" s="1308">
        <v>21</v>
      </c>
      <c r="C150" s="1308">
        <v>6</v>
      </c>
      <c r="D150" s="1307">
        <v>28.571428571428569</v>
      </c>
      <c r="E150" s="1308">
        <v>1</v>
      </c>
      <c r="F150" s="1307">
        <v>4.7619047619047619</v>
      </c>
      <c r="G150" s="1308">
        <v>0</v>
      </c>
      <c r="H150" s="1307">
        <v>0</v>
      </c>
      <c r="I150" s="1308">
        <v>1</v>
      </c>
      <c r="J150" s="1307">
        <v>4.7619047619047619</v>
      </c>
      <c r="K150" s="1308">
        <v>0</v>
      </c>
      <c r="L150" s="1307">
        <v>0</v>
      </c>
    </row>
    <row r="151" spans="1:12">
      <c r="A151" s="700" t="s">
        <v>434</v>
      </c>
      <c r="B151" s="1308">
        <v>48</v>
      </c>
      <c r="C151" s="1308">
        <v>10</v>
      </c>
      <c r="D151" s="1307">
        <v>20.833333333333336</v>
      </c>
      <c r="E151" s="1308">
        <v>6</v>
      </c>
      <c r="F151" s="1307">
        <v>12.5</v>
      </c>
      <c r="G151" s="766">
        <v>0</v>
      </c>
      <c r="H151" s="1307">
        <v>0</v>
      </c>
      <c r="I151" s="766">
        <v>6</v>
      </c>
      <c r="J151" s="1307">
        <v>12.5</v>
      </c>
      <c r="K151" s="766">
        <v>0</v>
      </c>
      <c r="L151" s="1307">
        <v>0</v>
      </c>
    </row>
    <row r="152" spans="1:12" ht="14.5">
      <c r="A152" s="700" t="s">
        <v>1638</v>
      </c>
      <c r="B152" s="553"/>
      <c r="C152" s="553"/>
      <c r="D152" s="1328"/>
      <c r="E152" s="553"/>
      <c r="F152" s="1328"/>
      <c r="G152" s="775"/>
      <c r="H152" s="1328"/>
      <c r="I152" s="775"/>
      <c r="J152" s="1328"/>
      <c r="K152" s="775"/>
      <c r="L152" s="1328"/>
    </row>
    <row r="153" spans="1:12">
      <c r="A153" s="700" t="s">
        <v>796</v>
      </c>
      <c r="B153" s="1308">
        <v>9</v>
      </c>
      <c r="C153" s="1308">
        <v>3</v>
      </c>
      <c r="D153" s="1307">
        <v>33.333333333333329</v>
      </c>
      <c r="E153" s="1308">
        <v>2</v>
      </c>
      <c r="F153" s="1307">
        <v>22.222222222222221</v>
      </c>
      <c r="G153" s="766">
        <v>0</v>
      </c>
      <c r="H153" s="1307">
        <v>0</v>
      </c>
      <c r="I153" s="766">
        <v>1</v>
      </c>
      <c r="J153" s="1307">
        <v>11.111111111111111</v>
      </c>
      <c r="K153" s="766">
        <v>1</v>
      </c>
      <c r="L153" s="1307">
        <v>11.111111111111111</v>
      </c>
    </row>
    <row r="154" spans="1:12">
      <c r="A154" s="700" t="s">
        <v>462</v>
      </c>
      <c r="B154" s="1308">
        <v>6</v>
      </c>
      <c r="C154" s="1308">
        <v>3</v>
      </c>
      <c r="D154" s="1307">
        <v>50</v>
      </c>
      <c r="E154" s="1308">
        <v>1</v>
      </c>
      <c r="F154" s="1307">
        <v>16.666666666666664</v>
      </c>
      <c r="G154" s="766">
        <v>0</v>
      </c>
      <c r="H154" s="1307">
        <v>0</v>
      </c>
      <c r="I154" s="766">
        <v>1</v>
      </c>
      <c r="J154" s="1307">
        <v>16.666666666666664</v>
      </c>
      <c r="K154" s="766">
        <v>0</v>
      </c>
      <c r="L154" s="1307">
        <v>0</v>
      </c>
    </row>
    <row r="155" spans="1:12" ht="14.5">
      <c r="A155" s="700" t="s">
        <v>1639</v>
      </c>
      <c r="B155" s="1308">
        <v>6</v>
      </c>
      <c r="C155" s="1308">
        <v>2</v>
      </c>
      <c r="D155" s="1307">
        <v>33.333333333333329</v>
      </c>
      <c r="E155" s="1308">
        <v>0</v>
      </c>
      <c r="F155" s="1307">
        <v>0</v>
      </c>
      <c r="G155" s="766">
        <v>0</v>
      </c>
      <c r="H155" s="1307">
        <v>0</v>
      </c>
      <c r="I155" s="766">
        <v>0</v>
      </c>
      <c r="J155" s="1307">
        <v>0</v>
      </c>
      <c r="K155" s="766">
        <v>0</v>
      </c>
      <c r="L155" s="1307">
        <v>0</v>
      </c>
    </row>
    <row r="156" spans="1:12">
      <c r="A156" s="700" t="s">
        <v>463</v>
      </c>
      <c r="B156" s="1308">
        <v>9</v>
      </c>
      <c r="C156" s="1308">
        <v>4</v>
      </c>
      <c r="D156" s="1307">
        <v>44.444444444444443</v>
      </c>
      <c r="E156" s="1308">
        <v>0</v>
      </c>
      <c r="F156" s="1307">
        <v>0</v>
      </c>
      <c r="G156" s="766">
        <v>0</v>
      </c>
      <c r="H156" s="1307">
        <v>0</v>
      </c>
      <c r="I156" s="766">
        <v>0</v>
      </c>
      <c r="J156" s="1307">
        <v>0</v>
      </c>
      <c r="K156" s="766">
        <v>0</v>
      </c>
      <c r="L156" s="1307">
        <v>0</v>
      </c>
    </row>
    <row r="157" spans="1:12" ht="14.5">
      <c r="A157" s="700" t="s">
        <v>1640</v>
      </c>
      <c r="B157" s="1308">
        <v>13</v>
      </c>
      <c r="C157" s="1308">
        <v>5</v>
      </c>
      <c r="D157" s="1307">
        <v>38.461538461538467</v>
      </c>
      <c r="E157" s="1308">
        <v>4</v>
      </c>
      <c r="F157" s="1307">
        <v>30.76923076923077</v>
      </c>
      <c r="G157" s="766">
        <v>0</v>
      </c>
      <c r="H157" s="1307">
        <v>0</v>
      </c>
      <c r="I157" s="766">
        <v>4</v>
      </c>
      <c r="J157" s="1307">
        <v>30.76923076923077</v>
      </c>
      <c r="K157" s="766">
        <v>0</v>
      </c>
      <c r="L157" s="1307">
        <v>0</v>
      </c>
    </row>
    <row r="158" spans="1:12">
      <c r="A158" s="700" t="s">
        <v>439</v>
      </c>
      <c r="B158" s="1308">
        <v>32</v>
      </c>
      <c r="C158" s="1308">
        <v>7</v>
      </c>
      <c r="D158" s="1307">
        <v>21.875</v>
      </c>
      <c r="E158" s="1308">
        <v>0</v>
      </c>
      <c r="F158" s="1307">
        <v>0</v>
      </c>
      <c r="G158" s="766">
        <v>0</v>
      </c>
      <c r="H158" s="1307">
        <v>0</v>
      </c>
      <c r="I158" s="766">
        <v>0</v>
      </c>
      <c r="J158" s="1307">
        <v>0</v>
      </c>
      <c r="K158" s="766">
        <v>0</v>
      </c>
      <c r="L158" s="1307">
        <v>0</v>
      </c>
    </row>
    <row r="159" spans="1:12">
      <c r="A159" s="696"/>
      <c r="B159" s="12"/>
      <c r="C159" s="12"/>
      <c r="D159" s="12"/>
      <c r="E159" s="12"/>
      <c r="F159" s="12"/>
      <c r="G159" s="12"/>
      <c r="H159" s="12"/>
      <c r="I159" s="12"/>
      <c r="J159" s="12"/>
      <c r="K159" s="12"/>
      <c r="L159" s="12"/>
    </row>
    <row r="160" spans="1:12">
      <c r="A160" s="4419" t="s">
        <v>228</v>
      </c>
      <c r="B160" s="4420"/>
      <c r="C160" s="4420"/>
      <c r="D160" s="4420"/>
      <c r="E160" s="4420"/>
      <c r="F160" s="4420"/>
      <c r="G160" s="4420"/>
      <c r="H160" s="4420"/>
      <c r="I160" s="4420"/>
      <c r="J160" s="4420"/>
      <c r="K160" s="4420"/>
      <c r="L160" s="4421"/>
    </row>
    <row r="161" spans="1:12">
      <c r="A161" s="700" t="s">
        <v>464</v>
      </c>
      <c r="B161" s="1308">
        <v>51</v>
      </c>
      <c r="C161" s="1308">
        <v>16</v>
      </c>
      <c r="D161" s="1307">
        <v>31.372549019607842</v>
      </c>
      <c r="E161" s="1308">
        <v>8</v>
      </c>
      <c r="F161" s="1307">
        <v>15.686274509803921</v>
      </c>
      <c r="G161" s="766">
        <v>7</v>
      </c>
      <c r="H161" s="1307">
        <v>13.725490196078432</v>
      </c>
      <c r="I161" s="766">
        <v>1</v>
      </c>
      <c r="J161" s="1307">
        <v>1.9607843137254901</v>
      </c>
      <c r="K161" s="766">
        <v>0</v>
      </c>
      <c r="L161" s="1307">
        <v>0</v>
      </c>
    </row>
    <row r="162" spans="1:12">
      <c r="A162" s="696"/>
      <c r="B162" s="12"/>
      <c r="C162" s="12"/>
      <c r="D162" s="12"/>
      <c r="E162" s="12"/>
      <c r="F162" s="12"/>
      <c r="G162" s="12"/>
      <c r="H162" s="12"/>
      <c r="I162" s="12"/>
      <c r="J162" s="12"/>
      <c r="K162" s="12"/>
      <c r="L162" s="12"/>
    </row>
    <row r="163" spans="1:12">
      <c r="A163" s="4422" t="s">
        <v>116</v>
      </c>
      <c r="B163" s="4423"/>
      <c r="C163" s="4423"/>
      <c r="D163" s="4423"/>
      <c r="E163" s="4423"/>
      <c r="F163" s="4423"/>
      <c r="G163" s="4423"/>
      <c r="H163" s="4423"/>
      <c r="I163" s="4423"/>
      <c r="J163" s="4423"/>
      <c r="K163" s="4423"/>
      <c r="L163" s="4424"/>
    </row>
    <row r="164" spans="1:12">
      <c r="A164" s="700" t="s">
        <v>441</v>
      </c>
      <c r="B164" s="1308">
        <v>5</v>
      </c>
      <c r="C164" s="1308">
        <v>3</v>
      </c>
      <c r="D164" s="1307">
        <v>60</v>
      </c>
      <c r="E164" s="1308">
        <v>0</v>
      </c>
      <c r="F164" s="1307">
        <v>0</v>
      </c>
      <c r="G164" s="766">
        <v>0</v>
      </c>
      <c r="H164" s="1307">
        <v>0</v>
      </c>
      <c r="I164" s="766">
        <v>0</v>
      </c>
      <c r="J164" s="1307">
        <v>0</v>
      </c>
      <c r="K164" s="766">
        <v>0</v>
      </c>
      <c r="L164" s="1307">
        <v>0</v>
      </c>
    </row>
    <row r="165" spans="1:12">
      <c r="A165" s="700" t="s">
        <v>465</v>
      </c>
      <c r="B165" s="1308">
        <v>2</v>
      </c>
      <c r="C165" s="1308">
        <v>1</v>
      </c>
      <c r="D165" s="1307">
        <v>50</v>
      </c>
      <c r="E165" s="1308">
        <v>0</v>
      </c>
      <c r="F165" s="1307">
        <v>0</v>
      </c>
      <c r="G165" s="766">
        <v>0</v>
      </c>
      <c r="H165" s="1307">
        <v>0</v>
      </c>
      <c r="I165" s="766">
        <v>0</v>
      </c>
      <c r="J165" s="1307">
        <v>0</v>
      </c>
      <c r="K165" s="766">
        <v>0</v>
      </c>
      <c r="L165" s="1307">
        <v>0</v>
      </c>
    </row>
    <row r="166" spans="1:12">
      <c r="A166" s="700" t="s">
        <v>466</v>
      </c>
      <c r="B166" s="1308">
        <v>4</v>
      </c>
      <c r="C166" s="1308">
        <v>3</v>
      </c>
      <c r="D166" s="1307">
        <v>75</v>
      </c>
      <c r="E166" s="1308">
        <v>0</v>
      </c>
      <c r="F166" s="1307">
        <v>0</v>
      </c>
      <c r="G166" s="766">
        <v>0</v>
      </c>
      <c r="H166" s="1307">
        <v>0</v>
      </c>
      <c r="I166" s="766">
        <v>0</v>
      </c>
      <c r="J166" s="1307">
        <v>0</v>
      </c>
      <c r="K166" s="766">
        <v>0</v>
      </c>
      <c r="L166" s="1307">
        <v>0</v>
      </c>
    </row>
    <row r="167" spans="1:12">
      <c r="A167" s="700" t="s">
        <v>467</v>
      </c>
      <c r="B167" s="1308">
        <v>2</v>
      </c>
      <c r="C167" s="1308">
        <v>0</v>
      </c>
      <c r="D167" s="1307">
        <v>0</v>
      </c>
      <c r="E167" s="1308">
        <v>0</v>
      </c>
      <c r="F167" s="1307">
        <v>0</v>
      </c>
      <c r="G167" s="766">
        <v>0</v>
      </c>
      <c r="H167" s="1307">
        <v>0</v>
      </c>
      <c r="I167" s="766">
        <v>0</v>
      </c>
      <c r="J167" s="1307">
        <v>0</v>
      </c>
      <c r="K167" s="766">
        <v>0</v>
      </c>
      <c r="L167" s="1307">
        <v>0</v>
      </c>
    </row>
    <row r="168" spans="1:12" ht="14.5">
      <c r="A168" s="4425" t="s">
        <v>716</v>
      </c>
      <c r="B168" s="4426"/>
      <c r="C168" s="4426"/>
      <c r="D168" s="4426"/>
      <c r="E168" s="4426"/>
      <c r="F168" s="4426"/>
      <c r="G168" s="4426"/>
      <c r="H168" s="4426"/>
      <c r="I168" s="4426"/>
      <c r="J168" s="4426"/>
      <c r="K168" s="4426"/>
      <c r="L168" s="4427"/>
    </row>
    <row r="169" spans="1:12" ht="14.5">
      <c r="A169" s="4410" t="s">
        <v>717</v>
      </c>
      <c r="B169" s="4411"/>
      <c r="C169" s="4411"/>
      <c r="D169" s="4411"/>
      <c r="E169" s="4411"/>
      <c r="F169" s="4411"/>
      <c r="G169" s="4411"/>
      <c r="H169" s="4411"/>
      <c r="I169" s="4411"/>
      <c r="J169" s="4411"/>
      <c r="K169" s="4411"/>
      <c r="L169" s="4412"/>
    </row>
    <row r="170" spans="1:12" ht="14.5">
      <c r="A170" s="4410" t="s">
        <v>718</v>
      </c>
      <c r="B170" s="4411"/>
      <c r="C170" s="4411"/>
      <c r="D170" s="4411"/>
      <c r="E170" s="4411"/>
      <c r="F170" s="4411"/>
      <c r="G170" s="4411"/>
      <c r="H170" s="4411"/>
      <c r="I170" s="4411"/>
      <c r="J170" s="4411"/>
      <c r="K170" s="4411"/>
      <c r="L170" s="4412"/>
    </row>
    <row r="171" spans="1:12" ht="14.5">
      <c r="A171" s="4410" t="s">
        <v>719</v>
      </c>
      <c r="B171" s="4411"/>
      <c r="C171" s="4411"/>
      <c r="D171" s="4411"/>
      <c r="E171" s="4411"/>
      <c r="F171" s="4411"/>
      <c r="G171" s="4411"/>
      <c r="H171" s="4411"/>
      <c r="I171" s="4411"/>
      <c r="J171" s="4411"/>
      <c r="K171" s="4411"/>
      <c r="L171" s="4412"/>
    </row>
    <row r="172" spans="1:12" ht="14.5">
      <c r="A172" s="4410" t="s">
        <v>720</v>
      </c>
      <c r="B172" s="4411"/>
      <c r="C172" s="4411"/>
      <c r="D172" s="4411"/>
      <c r="E172" s="4411"/>
      <c r="F172" s="4411"/>
      <c r="G172" s="4411"/>
      <c r="H172" s="4411"/>
      <c r="I172" s="4411"/>
      <c r="J172" s="4411"/>
      <c r="K172" s="4411"/>
      <c r="L172" s="4412"/>
    </row>
    <row r="173" spans="1:12" ht="14.5">
      <c r="A173" s="4410" t="s">
        <v>721</v>
      </c>
      <c r="B173" s="4411"/>
      <c r="C173" s="4411"/>
      <c r="D173" s="4411"/>
      <c r="E173" s="4411"/>
      <c r="F173" s="4411"/>
      <c r="G173" s="4411"/>
      <c r="H173" s="4411"/>
      <c r="I173" s="4411"/>
      <c r="J173" s="4411"/>
      <c r="K173" s="4411"/>
      <c r="L173" s="4412"/>
    </row>
    <row r="174" spans="1:12" ht="14.5">
      <c r="A174" s="4410" t="s">
        <v>722</v>
      </c>
      <c r="B174" s="4411"/>
      <c r="C174" s="4411"/>
      <c r="D174" s="4411"/>
      <c r="E174" s="4411"/>
      <c r="F174" s="4411"/>
      <c r="G174" s="4411"/>
      <c r="H174" s="4411"/>
      <c r="I174" s="4411"/>
      <c r="J174" s="4411"/>
      <c r="K174" s="4411"/>
      <c r="L174" s="4412"/>
    </row>
    <row r="175" spans="1:12">
      <c r="A175" s="4413" t="s">
        <v>445</v>
      </c>
      <c r="B175" s="4414"/>
      <c r="C175" s="4414"/>
      <c r="D175" s="4414"/>
      <c r="E175" s="4414"/>
      <c r="F175" s="4414"/>
      <c r="G175" s="4414"/>
      <c r="H175" s="4414"/>
      <c r="I175" s="4414"/>
      <c r="J175" s="4414"/>
      <c r="K175" s="4414"/>
      <c r="L175" s="4415"/>
    </row>
    <row r="176" spans="1:12">
      <c r="A176" s="4416" t="s">
        <v>468</v>
      </c>
      <c r="B176" s="4417"/>
      <c r="C176" s="4417"/>
      <c r="D176" s="4417"/>
      <c r="E176" s="4417"/>
      <c r="F176" s="4417"/>
      <c r="G176" s="4417"/>
      <c r="H176" s="4417"/>
      <c r="I176" s="4417"/>
      <c r="J176" s="4417"/>
      <c r="K176" s="4417"/>
      <c r="L176" s="4418"/>
    </row>
    <row r="177" spans="1:14">
      <c r="A177" s="232"/>
      <c r="B177" s="479"/>
      <c r="C177" s="479"/>
      <c r="D177" s="479"/>
      <c r="E177" s="479"/>
      <c r="F177" s="479"/>
      <c r="G177" s="479"/>
      <c r="H177" s="479"/>
      <c r="I177" s="479"/>
      <c r="J177" s="479"/>
      <c r="K177" s="479"/>
      <c r="L177" s="479"/>
    </row>
    <row r="178" spans="1:14">
      <c r="A178" s="4242" t="s">
        <v>935</v>
      </c>
      <c r="B178" s="4242"/>
      <c r="C178" s="4242"/>
      <c r="D178" s="4242"/>
      <c r="E178" s="4242"/>
      <c r="F178" s="4242"/>
      <c r="G178" s="4242"/>
      <c r="H178" s="4242"/>
      <c r="I178" s="4242"/>
      <c r="J178" s="4242"/>
      <c r="K178" s="4242"/>
      <c r="L178" s="4242"/>
    </row>
    <row r="181" spans="1:14">
      <c r="A181" s="3991" t="s">
        <v>1643</v>
      </c>
      <c r="B181" s="3991"/>
      <c r="C181" s="3991"/>
      <c r="D181" s="3991"/>
      <c r="E181" s="3991"/>
      <c r="F181" s="3991"/>
      <c r="G181" s="3991"/>
      <c r="H181" s="3991"/>
      <c r="I181" s="3991"/>
      <c r="J181" s="3991"/>
      <c r="K181" s="3991"/>
      <c r="L181" s="3991"/>
    </row>
    <row r="183" spans="1:14" ht="17.5">
      <c r="A183" s="4428"/>
      <c r="B183" s="3975" t="s">
        <v>1633</v>
      </c>
      <c r="C183" s="3975" t="s">
        <v>399</v>
      </c>
      <c r="D183" s="3975"/>
      <c r="E183" s="3975" t="s">
        <v>400</v>
      </c>
      <c r="F183" s="3975"/>
      <c r="G183" s="3975" t="s">
        <v>401</v>
      </c>
      <c r="H183" s="3975"/>
      <c r="I183" s="3975"/>
      <c r="J183" s="3975"/>
      <c r="K183" s="3975"/>
      <c r="L183" s="3976"/>
      <c r="N183" s="495"/>
    </row>
    <row r="184" spans="1:14" ht="32.5">
      <c r="A184" s="4429"/>
      <c r="B184" s="4260"/>
      <c r="C184" s="4260"/>
      <c r="D184" s="4260"/>
      <c r="E184" s="4260"/>
      <c r="F184" s="4260"/>
      <c r="G184" s="4260" t="s">
        <v>1004</v>
      </c>
      <c r="H184" s="4260"/>
      <c r="I184" s="4260" t="s">
        <v>1005</v>
      </c>
      <c r="J184" s="4260"/>
      <c r="K184" s="4260" t="s">
        <v>1007</v>
      </c>
      <c r="L184" s="4160"/>
      <c r="N184" s="896"/>
    </row>
    <row r="185" spans="1:14" s="192" customFormat="1" ht="17.5">
      <c r="A185" s="4430"/>
      <c r="B185" s="3967"/>
      <c r="C185" s="193" t="s">
        <v>98</v>
      </c>
      <c r="D185" s="193" t="s">
        <v>402</v>
      </c>
      <c r="E185" s="193" t="s">
        <v>98</v>
      </c>
      <c r="F185" s="193" t="s">
        <v>402</v>
      </c>
      <c r="G185" s="193" t="s">
        <v>98</v>
      </c>
      <c r="H185" s="193" t="s">
        <v>402</v>
      </c>
      <c r="I185" s="193" t="s">
        <v>98</v>
      </c>
      <c r="J185" s="193" t="s">
        <v>402</v>
      </c>
      <c r="K185" s="193" t="s">
        <v>98</v>
      </c>
      <c r="L185" s="129" t="s">
        <v>402</v>
      </c>
      <c r="N185" s="495"/>
    </row>
    <row r="186" spans="1:14">
      <c r="A186" s="4419" t="s">
        <v>147</v>
      </c>
      <c r="B186" s="4420"/>
      <c r="C186" s="4420"/>
      <c r="D186" s="4420"/>
      <c r="E186" s="4420"/>
      <c r="F186" s="4420"/>
      <c r="G186" s="4420"/>
      <c r="H186" s="4420"/>
      <c r="I186" s="4420"/>
      <c r="J186" s="4420"/>
      <c r="K186" s="4420"/>
      <c r="L186" s="4421"/>
    </row>
    <row r="187" spans="1:14">
      <c r="A187" s="700" t="s">
        <v>426</v>
      </c>
      <c r="B187" s="553">
        <v>51</v>
      </c>
      <c r="C187" s="553">
        <v>16</v>
      </c>
      <c r="D187" s="1328">
        <v>31.372549019607842</v>
      </c>
      <c r="E187" s="553">
        <v>12</v>
      </c>
      <c r="F187" s="1328">
        <v>23.52941176470588</v>
      </c>
      <c r="G187" s="775">
        <v>11</v>
      </c>
      <c r="H187" s="1328">
        <v>21.568627450980394</v>
      </c>
      <c r="I187" s="775">
        <v>1</v>
      </c>
      <c r="J187" s="1328">
        <v>1.9607843137254901</v>
      </c>
      <c r="K187" s="775">
        <v>0</v>
      </c>
      <c r="L187" s="1328">
        <v>0</v>
      </c>
    </row>
    <row r="188" spans="1:14">
      <c r="A188" s="700" t="s">
        <v>457</v>
      </c>
      <c r="B188" s="553">
        <v>13</v>
      </c>
      <c r="C188" s="553">
        <v>10</v>
      </c>
      <c r="D188" s="1328">
        <v>76.923076923076934</v>
      </c>
      <c r="E188" s="553">
        <v>4</v>
      </c>
      <c r="F188" s="1328">
        <v>30.76923076923077</v>
      </c>
      <c r="G188" s="775">
        <v>2</v>
      </c>
      <c r="H188" s="1328">
        <v>15.384615384615385</v>
      </c>
      <c r="I188" s="775">
        <v>0</v>
      </c>
      <c r="J188" s="1328">
        <v>0</v>
      </c>
      <c r="K188" s="775">
        <v>2</v>
      </c>
      <c r="L188" s="1328">
        <v>15.384615384615385</v>
      </c>
    </row>
    <row r="189" spans="1:14">
      <c r="A189" s="700" t="s">
        <v>429</v>
      </c>
      <c r="B189" s="553">
        <v>34</v>
      </c>
      <c r="C189" s="553">
        <v>3</v>
      </c>
      <c r="D189" s="1328">
        <v>8.8235294117647065</v>
      </c>
      <c r="E189" s="553">
        <v>0</v>
      </c>
      <c r="F189" s="1328">
        <v>0</v>
      </c>
      <c r="G189" s="775">
        <v>0</v>
      </c>
      <c r="H189" s="1328">
        <v>0</v>
      </c>
      <c r="I189" s="775">
        <v>0</v>
      </c>
      <c r="J189" s="1328">
        <v>0</v>
      </c>
      <c r="K189" s="775">
        <v>0</v>
      </c>
      <c r="L189" s="1328">
        <v>0</v>
      </c>
    </row>
    <row r="190" spans="1:14">
      <c r="A190" s="700" t="s">
        <v>458</v>
      </c>
      <c r="B190" s="553">
        <v>72</v>
      </c>
      <c r="C190" s="553">
        <v>16</v>
      </c>
      <c r="D190" s="1328">
        <v>22.222222222222221</v>
      </c>
      <c r="E190" s="553">
        <v>4</v>
      </c>
      <c r="F190" s="1328">
        <v>5.5555555555555554</v>
      </c>
      <c r="G190" s="775">
        <v>1</v>
      </c>
      <c r="H190" s="1328">
        <v>1.3888888888888888</v>
      </c>
      <c r="I190" s="775">
        <v>1</v>
      </c>
      <c r="J190" s="1328">
        <v>1.3888888888888888</v>
      </c>
      <c r="K190" s="775">
        <v>2</v>
      </c>
      <c r="L190" s="1328">
        <v>2.7777777777777777</v>
      </c>
    </row>
    <row r="191" spans="1:14" ht="14.5">
      <c r="A191" s="700" t="s">
        <v>1637</v>
      </c>
      <c r="B191" s="553">
        <v>29</v>
      </c>
      <c r="C191" s="553">
        <v>9</v>
      </c>
      <c r="D191" s="1328">
        <v>31.03448275862069</v>
      </c>
      <c r="E191" s="553">
        <v>6</v>
      </c>
      <c r="F191" s="1328">
        <v>20.689655172413794</v>
      </c>
      <c r="G191" s="775">
        <v>4</v>
      </c>
      <c r="H191" s="1328">
        <v>13.793103448275861</v>
      </c>
      <c r="I191" s="775">
        <v>1</v>
      </c>
      <c r="J191" s="1328">
        <v>3.4482758620689653</v>
      </c>
      <c r="K191" s="775">
        <v>1</v>
      </c>
      <c r="L191" s="1328">
        <v>3.4482758620689653</v>
      </c>
    </row>
    <row r="192" spans="1:14">
      <c r="A192" s="700" t="s">
        <v>459</v>
      </c>
      <c r="B192" s="553">
        <v>7</v>
      </c>
      <c r="C192" s="553">
        <v>2</v>
      </c>
      <c r="D192" s="1328">
        <v>28.571428571428569</v>
      </c>
      <c r="E192" s="553">
        <v>0</v>
      </c>
      <c r="F192" s="1328">
        <v>0</v>
      </c>
      <c r="G192" s="775">
        <v>0</v>
      </c>
      <c r="H192" s="1328">
        <v>0</v>
      </c>
      <c r="I192" s="775">
        <v>0</v>
      </c>
      <c r="J192" s="1328">
        <v>0</v>
      </c>
      <c r="K192" s="775">
        <v>0</v>
      </c>
      <c r="L192" s="1328">
        <v>0</v>
      </c>
    </row>
    <row r="193" spans="1:12">
      <c r="A193" s="700" t="s">
        <v>460</v>
      </c>
      <c r="B193" s="553">
        <v>6</v>
      </c>
      <c r="C193" s="553">
        <v>4</v>
      </c>
      <c r="D193" s="1328">
        <v>66.666666666666657</v>
      </c>
      <c r="E193" s="553">
        <v>3</v>
      </c>
      <c r="F193" s="1328">
        <v>50</v>
      </c>
      <c r="G193" s="775">
        <v>1</v>
      </c>
      <c r="H193" s="1328">
        <v>16.666666666666664</v>
      </c>
      <c r="I193" s="775">
        <v>2</v>
      </c>
      <c r="J193" s="1328">
        <v>33.333333333333329</v>
      </c>
      <c r="K193" s="775">
        <v>0</v>
      </c>
      <c r="L193" s="1328">
        <v>0</v>
      </c>
    </row>
    <row r="194" spans="1:12">
      <c r="A194" s="696"/>
      <c r="B194" s="12"/>
      <c r="C194" s="12"/>
      <c r="D194" s="12"/>
      <c r="E194" s="12"/>
      <c r="F194" s="12"/>
      <c r="G194" s="12"/>
      <c r="H194" s="12"/>
      <c r="I194" s="12"/>
      <c r="J194" s="12"/>
      <c r="K194" s="12"/>
      <c r="L194" s="12"/>
    </row>
    <row r="195" spans="1:12">
      <c r="A195" s="4419" t="s">
        <v>126</v>
      </c>
      <c r="B195" s="4420"/>
      <c r="C195" s="4420"/>
      <c r="D195" s="4420"/>
      <c r="E195" s="4420"/>
      <c r="F195" s="4420"/>
      <c r="G195" s="4420"/>
      <c r="H195" s="4420"/>
      <c r="I195" s="4420"/>
      <c r="J195" s="4420"/>
      <c r="K195" s="4420"/>
      <c r="L195" s="4421"/>
    </row>
    <row r="196" spans="1:12">
      <c r="A196" s="700" t="s">
        <v>461</v>
      </c>
      <c r="B196" s="553">
        <v>33</v>
      </c>
      <c r="C196" s="553">
        <v>10</v>
      </c>
      <c r="D196" s="1328">
        <v>30.303030303030305</v>
      </c>
      <c r="E196" s="553">
        <v>4</v>
      </c>
      <c r="F196" s="1328">
        <v>12.121212121212121</v>
      </c>
      <c r="G196" s="553">
        <v>0</v>
      </c>
      <c r="H196" s="1328">
        <v>0</v>
      </c>
      <c r="I196" s="553">
        <v>4</v>
      </c>
      <c r="J196" s="1328">
        <v>12.121212121212121</v>
      </c>
      <c r="K196" s="553">
        <v>0</v>
      </c>
      <c r="L196" s="1328">
        <v>0</v>
      </c>
    </row>
    <row r="197" spans="1:12">
      <c r="A197" s="700" t="s">
        <v>434</v>
      </c>
      <c r="B197" s="553">
        <v>31</v>
      </c>
      <c r="C197" s="553">
        <v>9</v>
      </c>
      <c r="D197" s="1328">
        <v>29.032258064516132</v>
      </c>
      <c r="E197" s="553">
        <v>5</v>
      </c>
      <c r="F197" s="1328">
        <v>16.129032258064516</v>
      </c>
      <c r="G197" s="775">
        <v>1</v>
      </c>
      <c r="H197" s="1328">
        <v>3.225806451612903</v>
      </c>
      <c r="I197" s="775">
        <v>4</v>
      </c>
      <c r="J197" s="1328">
        <v>12.903225806451612</v>
      </c>
      <c r="K197" s="775">
        <v>0</v>
      </c>
      <c r="L197" s="1328">
        <v>0</v>
      </c>
    </row>
    <row r="198" spans="1:12" ht="14.5">
      <c r="A198" s="700" t="s">
        <v>1638</v>
      </c>
      <c r="B198" s="553">
        <v>1</v>
      </c>
      <c r="C198" s="553">
        <v>1</v>
      </c>
      <c r="D198" s="1328">
        <v>100</v>
      </c>
      <c r="E198" s="553">
        <v>1</v>
      </c>
      <c r="F198" s="1328">
        <v>100</v>
      </c>
      <c r="G198" s="775">
        <v>0</v>
      </c>
      <c r="H198" s="1328">
        <v>0</v>
      </c>
      <c r="I198" s="775">
        <v>1</v>
      </c>
      <c r="J198" s="1328">
        <v>100</v>
      </c>
      <c r="K198" s="775">
        <v>0</v>
      </c>
      <c r="L198" s="1328">
        <v>0</v>
      </c>
    </row>
    <row r="199" spans="1:12">
      <c r="A199" s="700" t="s">
        <v>796</v>
      </c>
      <c r="B199" s="553">
        <v>10</v>
      </c>
      <c r="C199" s="553">
        <v>2</v>
      </c>
      <c r="D199" s="1328">
        <v>20</v>
      </c>
      <c r="E199" s="553">
        <v>0</v>
      </c>
      <c r="F199" s="1328">
        <v>0</v>
      </c>
      <c r="G199" s="775">
        <v>0</v>
      </c>
      <c r="H199" s="1328">
        <v>0</v>
      </c>
      <c r="I199" s="775">
        <v>0</v>
      </c>
      <c r="J199" s="1328">
        <v>0</v>
      </c>
      <c r="K199" s="775">
        <v>0</v>
      </c>
      <c r="L199" s="1328">
        <v>0</v>
      </c>
    </row>
    <row r="200" spans="1:12">
      <c r="A200" s="700" t="s">
        <v>462</v>
      </c>
      <c r="B200" s="553">
        <v>5</v>
      </c>
      <c r="C200" s="553">
        <v>4</v>
      </c>
      <c r="D200" s="1328">
        <v>80</v>
      </c>
      <c r="E200" s="553">
        <v>1</v>
      </c>
      <c r="F200" s="1328">
        <v>20</v>
      </c>
      <c r="G200" s="775">
        <v>0</v>
      </c>
      <c r="H200" s="1328">
        <v>0</v>
      </c>
      <c r="I200" s="775">
        <v>1</v>
      </c>
      <c r="J200" s="1328">
        <v>20</v>
      </c>
      <c r="K200" s="775">
        <v>0</v>
      </c>
      <c r="L200" s="1328">
        <v>0</v>
      </c>
    </row>
    <row r="201" spans="1:12" ht="14.5">
      <c r="A201" s="700" t="s">
        <v>1639</v>
      </c>
      <c r="B201" s="553">
        <v>6</v>
      </c>
      <c r="C201" s="553">
        <v>4</v>
      </c>
      <c r="D201" s="1328">
        <v>66.666666666666657</v>
      </c>
      <c r="E201" s="553">
        <v>0</v>
      </c>
      <c r="F201" s="1328">
        <v>0</v>
      </c>
      <c r="G201" s="775">
        <v>0</v>
      </c>
      <c r="H201" s="1328">
        <v>0</v>
      </c>
      <c r="I201" s="775">
        <v>0</v>
      </c>
      <c r="J201" s="1328">
        <v>0</v>
      </c>
      <c r="K201" s="775">
        <v>0</v>
      </c>
      <c r="L201" s="1328">
        <v>0</v>
      </c>
    </row>
    <row r="202" spans="1:12">
      <c r="A202" s="700" t="s">
        <v>463</v>
      </c>
      <c r="B202" s="553">
        <v>7</v>
      </c>
      <c r="C202" s="553">
        <v>5</v>
      </c>
      <c r="D202" s="1328">
        <v>71.428571428571431</v>
      </c>
      <c r="E202" s="553">
        <v>0</v>
      </c>
      <c r="F202" s="1328">
        <v>0</v>
      </c>
      <c r="G202" s="775">
        <v>0</v>
      </c>
      <c r="H202" s="1328">
        <v>0</v>
      </c>
      <c r="I202" s="775">
        <v>0</v>
      </c>
      <c r="J202" s="1328">
        <v>0</v>
      </c>
      <c r="K202" s="775">
        <v>0</v>
      </c>
      <c r="L202" s="1328">
        <v>0</v>
      </c>
    </row>
    <row r="203" spans="1:12" ht="14.5">
      <c r="A203" s="700" t="s">
        <v>1640</v>
      </c>
      <c r="B203" s="553">
        <v>10</v>
      </c>
      <c r="C203" s="553">
        <v>2</v>
      </c>
      <c r="D203" s="1328">
        <v>20</v>
      </c>
      <c r="E203" s="553">
        <v>2</v>
      </c>
      <c r="F203" s="1328">
        <v>20</v>
      </c>
      <c r="G203" s="775">
        <v>1</v>
      </c>
      <c r="H203" s="1328">
        <v>10</v>
      </c>
      <c r="I203" s="775">
        <v>1</v>
      </c>
      <c r="J203" s="1328">
        <v>10</v>
      </c>
      <c r="K203" s="775">
        <v>0</v>
      </c>
      <c r="L203" s="1328">
        <v>0</v>
      </c>
    </row>
    <row r="204" spans="1:12">
      <c r="A204" s="700" t="s">
        <v>439</v>
      </c>
      <c r="B204" s="553">
        <v>30</v>
      </c>
      <c r="C204" s="553">
        <v>7</v>
      </c>
      <c r="D204" s="1328">
        <v>23.333333333333332</v>
      </c>
      <c r="E204" s="553">
        <v>0</v>
      </c>
      <c r="F204" s="1328">
        <v>0</v>
      </c>
      <c r="G204" s="775">
        <v>0</v>
      </c>
      <c r="H204" s="1328">
        <v>0</v>
      </c>
      <c r="I204" s="775">
        <v>0</v>
      </c>
      <c r="J204" s="1328">
        <v>0</v>
      </c>
      <c r="K204" s="775">
        <v>0</v>
      </c>
      <c r="L204" s="1328">
        <v>0</v>
      </c>
    </row>
    <row r="205" spans="1:12">
      <c r="A205" s="696"/>
      <c r="B205" s="12"/>
      <c r="C205" s="12"/>
      <c r="D205" s="12"/>
      <c r="E205" s="12"/>
      <c r="F205" s="12"/>
      <c r="G205" s="12"/>
      <c r="H205" s="12"/>
      <c r="I205" s="12"/>
      <c r="J205" s="12"/>
      <c r="K205" s="12"/>
      <c r="L205" s="12"/>
    </row>
    <row r="206" spans="1:12">
      <c r="A206" s="4419" t="s">
        <v>228</v>
      </c>
      <c r="B206" s="4420"/>
      <c r="C206" s="4420"/>
      <c r="D206" s="4420"/>
      <c r="E206" s="4420"/>
      <c r="F206" s="4420"/>
      <c r="G206" s="4420"/>
      <c r="H206" s="4420"/>
      <c r="I206" s="4420"/>
      <c r="J206" s="4420"/>
      <c r="K206" s="4420"/>
      <c r="L206" s="4421"/>
    </row>
    <row r="207" spans="1:12">
      <c r="A207" s="700" t="s">
        <v>464</v>
      </c>
      <c r="B207" s="553">
        <v>44</v>
      </c>
      <c r="C207" s="553">
        <v>9</v>
      </c>
      <c r="D207" s="1328">
        <v>20.454545454545457</v>
      </c>
      <c r="E207" s="553">
        <v>0</v>
      </c>
      <c r="F207" s="1328">
        <v>0</v>
      </c>
      <c r="G207" s="775">
        <v>0</v>
      </c>
      <c r="H207" s="1328">
        <v>0</v>
      </c>
      <c r="I207" s="775">
        <v>0</v>
      </c>
      <c r="J207" s="1328">
        <v>0</v>
      </c>
      <c r="K207" s="775">
        <v>0</v>
      </c>
      <c r="L207" s="1328">
        <v>0</v>
      </c>
    </row>
    <row r="208" spans="1:12">
      <c r="A208" s="696"/>
      <c r="B208" s="12"/>
      <c r="C208" s="12"/>
      <c r="D208" s="12"/>
      <c r="E208" s="12"/>
      <c r="F208" s="12"/>
      <c r="G208" s="12"/>
      <c r="H208" s="12"/>
      <c r="I208" s="12"/>
      <c r="J208" s="12"/>
      <c r="K208" s="12"/>
      <c r="L208" s="12"/>
    </row>
    <row r="209" spans="1:12">
      <c r="A209" s="4422" t="s">
        <v>116</v>
      </c>
      <c r="B209" s="4423"/>
      <c r="C209" s="4423"/>
      <c r="D209" s="4423"/>
      <c r="E209" s="4423"/>
      <c r="F209" s="4423"/>
      <c r="G209" s="4423"/>
      <c r="H209" s="4423"/>
      <c r="I209" s="4423"/>
      <c r="J209" s="4423"/>
      <c r="K209" s="4423"/>
      <c r="L209" s="4424"/>
    </row>
    <row r="210" spans="1:12">
      <c r="A210" s="700" t="s">
        <v>441</v>
      </c>
      <c r="B210" s="553">
        <v>4</v>
      </c>
      <c r="C210" s="553">
        <v>2</v>
      </c>
      <c r="D210" s="1328">
        <v>50</v>
      </c>
      <c r="E210" s="553">
        <v>0</v>
      </c>
      <c r="F210" s="1328">
        <v>0</v>
      </c>
      <c r="G210" s="775">
        <v>0</v>
      </c>
      <c r="H210" s="1328">
        <v>0</v>
      </c>
      <c r="I210" s="775">
        <v>0</v>
      </c>
      <c r="J210" s="1328">
        <v>0</v>
      </c>
      <c r="K210" s="775">
        <v>0</v>
      </c>
      <c r="L210" s="1328">
        <v>0</v>
      </c>
    </row>
    <row r="211" spans="1:12">
      <c r="A211" s="700" t="s">
        <v>465</v>
      </c>
      <c r="B211" s="553">
        <v>1</v>
      </c>
      <c r="C211" s="553">
        <v>1</v>
      </c>
      <c r="D211" s="1328">
        <v>100</v>
      </c>
      <c r="E211" s="553">
        <v>0</v>
      </c>
      <c r="F211" s="1328">
        <v>0</v>
      </c>
      <c r="G211" s="775">
        <v>0</v>
      </c>
      <c r="H211" s="1328">
        <v>0</v>
      </c>
      <c r="I211" s="775">
        <v>0</v>
      </c>
      <c r="J211" s="1328">
        <v>0</v>
      </c>
      <c r="K211" s="775">
        <v>0</v>
      </c>
      <c r="L211" s="1328">
        <v>0</v>
      </c>
    </row>
    <row r="212" spans="1:12">
      <c r="A212" s="700" t="s">
        <v>466</v>
      </c>
      <c r="B212" s="553">
        <v>5</v>
      </c>
      <c r="C212" s="553">
        <v>4</v>
      </c>
      <c r="D212" s="1328">
        <v>80</v>
      </c>
      <c r="E212" s="553">
        <v>1</v>
      </c>
      <c r="F212" s="1328">
        <v>20</v>
      </c>
      <c r="G212" s="775">
        <v>0</v>
      </c>
      <c r="H212" s="1328">
        <v>0</v>
      </c>
      <c r="I212" s="775">
        <v>1</v>
      </c>
      <c r="J212" s="1328">
        <v>20</v>
      </c>
      <c r="K212" s="775">
        <v>0</v>
      </c>
      <c r="L212" s="1328">
        <v>0</v>
      </c>
    </row>
    <row r="213" spans="1:12">
      <c r="A213" s="700" t="s">
        <v>467</v>
      </c>
      <c r="B213" s="553">
        <v>2</v>
      </c>
      <c r="C213" s="553">
        <v>1</v>
      </c>
      <c r="D213" s="1328">
        <v>50</v>
      </c>
      <c r="E213" s="553">
        <v>0</v>
      </c>
      <c r="F213" s="1328">
        <v>0</v>
      </c>
      <c r="G213" s="775">
        <v>0</v>
      </c>
      <c r="H213" s="1328">
        <v>0</v>
      </c>
      <c r="I213" s="775">
        <v>0</v>
      </c>
      <c r="J213" s="1328">
        <v>0</v>
      </c>
      <c r="K213" s="775">
        <v>0</v>
      </c>
      <c r="L213" s="1328">
        <v>0</v>
      </c>
    </row>
    <row r="214" spans="1:12" ht="14.5">
      <c r="A214" s="4425" t="s">
        <v>716</v>
      </c>
      <c r="B214" s="4426"/>
      <c r="C214" s="4426"/>
      <c r="D214" s="4426"/>
      <c r="E214" s="4426"/>
      <c r="F214" s="4426"/>
      <c r="G214" s="4426"/>
      <c r="H214" s="4426"/>
      <c r="I214" s="4426"/>
      <c r="J214" s="4426"/>
      <c r="K214" s="4426"/>
      <c r="L214" s="4427"/>
    </row>
    <row r="215" spans="1:12" ht="14.5">
      <c r="A215" s="4410" t="s">
        <v>717</v>
      </c>
      <c r="B215" s="4411"/>
      <c r="C215" s="4411"/>
      <c r="D215" s="4411"/>
      <c r="E215" s="4411"/>
      <c r="F215" s="4411"/>
      <c r="G215" s="4411"/>
      <c r="H215" s="4411"/>
      <c r="I215" s="4411"/>
      <c r="J215" s="4411"/>
      <c r="K215" s="4411"/>
      <c r="L215" s="4412"/>
    </row>
    <row r="216" spans="1:12" ht="14.5">
      <c r="A216" s="4410" t="s">
        <v>718</v>
      </c>
      <c r="B216" s="4411"/>
      <c r="C216" s="4411"/>
      <c r="D216" s="4411"/>
      <c r="E216" s="4411"/>
      <c r="F216" s="4411"/>
      <c r="G216" s="4411"/>
      <c r="H216" s="4411"/>
      <c r="I216" s="4411"/>
      <c r="J216" s="4411"/>
      <c r="K216" s="4411"/>
      <c r="L216" s="4412"/>
    </row>
    <row r="217" spans="1:12" ht="14.5">
      <c r="A217" s="4410" t="s">
        <v>719</v>
      </c>
      <c r="B217" s="4411"/>
      <c r="C217" s="4411"/>
      <c r="D217" s="4411"/>
      <c r="E217" s="4411"/>
      <c r="F217" s="4411"/>
      <c r="G217" s="4411"/>
      <c r="H217" s="4411"/>
      <c r="I217" s="4411"/>
      <c r="J217" s="4411"/>
      <c r="K217" s="4411"/>
      <c r="L217" s="4412"/>
    </row>
    <row r="218" spans="1:12" ht="14.5">
      <c r="A218" s="4410" t="s">
        <v>720</v>
      </c>
      <c r="B218" s="4411"/>
      <c r="C218" s="4411"/>
      <c r="D218" s="4411"/>
      <c r="E218" s="4411"/>
      <c r="F218" s="4411"/>
      <c r="G218" s="4411"/>
      <c r="H218" s="4411"/>
      <c r="I218" s="4411"/>
      <c r="J218" s="4411"/>
      <c r="K218" s="4411"/>
      <c r="L218" s="4412"/>
    </row>
    <row r="219" spans="1:12" ht="14.5">
      <c r="A219" s="4410" t="s">
        <v>721</v>
      </c>
      <c r="B219" s="4411"/>
      <c r="C219" s="4411"/>
      <c r="D219" s="4411"/>
      <c r="E219" s="4411"/>
      <c r="F219" s="4411"/>
      <c r="G219" s="4411"/>
      <c r="H219" s="4411"/>
      <c r="I219" s="4411"/>
      <c r="J219" s="4411"/>
      <c r="K219" s="4411"/>
      <c r="L219" s="4412"/>
    </row>
    <row r="220" spans="1:12" ht="14.5">
      <c r="A220" s="4410" t="s">
        <v>722</v>
      </c>
      <c r="B220" s="4411"/>
      <c r="C220" s="4411"/>
      <c r="D220" s="4411"/>
      <c r="E220" s="4411"/>
      <c r="F220" s="4411"/>
      <c r="G220" s="4411"/>
      <c r="H220" s="4411"/>
      <c r="I220" s="4411"/>
      <c r="J220" s="4411"/>
      <c r="K220" s="4411"/>
      <c r="L220" s="4412"/>
    </row>
    <row r="221" spans="1:12">
      <c r="A221" s="4413" t="s">
        <v>445</v>
      </c>
      <c r="B221" s="4414"/>
      <c r="C221" s="4414"/>
      <c r="D221" s="4414"/>
      <c r="E221" s="4414"/>
      <c r="F221" s="4414"/>
      <c r="G221" s="4414"/>
      <c r="H221" s="4414"/>
      <c r="I221" s="4414"/>
      <c r="J221" s="4414"/>
      <c r="K221" s="4414"/>
      <c r="L221" s="4415"/>
    </row>
    <row r="222" spans="1:12">
      <c r="A222" s="4416" t="s">
        <v>468</v>
      </c>
      <c r="B222" s="4417"/>
      <c r="C222" s="4417"/>
      <c r="D222" s="4417"/>
      <c r="E222" s="4417"/>
      <c r="F222" s="4417"/>
      <c r="G222" s="4417"/>
      <c r="H222" s="4417"/>
      <c r="I222" s="4417"/>
      <c r="J222" s="4417"/>
      <c r="K222" s="4417"/>
      <c r="L222" s="4418"/>
    </row>
    <row r="223" spans="1:12">
      <c r="A223" s="232"/>
      <c r="B223" s="479"/>
      <c r="C223" s="479"/>
      <c r="D223" s="479"/>
      <c r="E223" s="479"/>
      <c r="F223" s="479"/>
      <c r="G223" s="479"/>
      <c r="H223" s="479"/>
      <c r="I223" s="479"/>
      <c r="J223" s="479"/>
      <c r="K223" s="479"/>
      <c r="L223" s="479"/>
    </row>
    <row r="224" spans="1:12">
      <c r="A224" s="4242" t="s">
        <v>754</v>
      </c>
      <c r="B224" s="4242"/>
      <c r="C224" s="4242"/>
      <c r="D224" s="4242"/>
      <c r="E224" s="4242"/>
      <c r="F224" s="4242"/>
      <c r="G224" s="4242"/>
      <c r="H224" s="4242"/>
      <c r="I224" s="4242"/>
      <c r="J224" s="4242"/>
      <c r="K224" s="4242"/>
      <c r="L224" s="4242"/>
    </row>
  </sheetData>
  <mergeCells count="101">
    <mergeCell ref="A89:L89"/>
    <mergeCell ref="A80:L80"/>
    <mergeCell ref="A77:L77"/>
    <mergeCell ref="A78:L78"/>
    <mergeCell ref="A79:L79"/>
    <mergeCell ref="A86:L86"/>
    <mergeCell ref="A81:L81"/>
    <mergeCell ref="A82:L82"/>
    <mergeCell ref="A83:L83"/>
    <mergeCell ref="A84:L84"/>
    <mergeCell ref="A1:L1"/>
    <mergeCell ref="A3:A5"/>
    <mergeCell ref="B3:B5"/>
    <mergeCell ref="C3:D4"/>
    <mergeCell ref="E3:F4"/>
    <mergeCell ref="G3:L3"/>
    <mergeCell ref="G4:H4"/>
    <mergeCell ref="I4:J4"/>
    <mergeCell ref="K4:L4"/>
    <mergeCell ref="A33:L33"/>
    <mergeCell ref="A45:L45"/>
    <mergeCell ref="A47:A49"/>
    <mergeCell ref="B47:B49"/>
    <mergeCell ref="C47:D48"/>
    <mergeCell ref="E47:F48"/>
    <mergeCell ref="G47:L47"/>
    <mergeCell ref="G48:H48"/>
    <mergeCell ref="I48:J48"/>
    <mergeCell ref="K48:L48"/>
    <mergeCell ref="A34:L34"/>
    <mergeCell ref="A35:L35"/>
    <mergeCell ref="A36:L36"/>
    <mergeCell ref="A37:L37"/>
    <mergeCell ref="A38:L38"/>
    <mergeCell ref="A39:L39"/>
    <mergeCell ref="A40:L40"/>
    <mergeCell ref="A42:L42"/>
    <mergeCell ref="A122:L122"/>
    <mergeCell ref="A123:L123"/>
    <mergeCell ref="A124:L124"/>
    <mergeCell ref="A125:L125"/>
    <mergeCell ref="A135:L135"/>
    <mergeCell ref="B91:B93"/>
    <mergeCell ref="C91:D92"/>
    <mergeCell ref="E91:F92"/>
    <mergeCell ref="G91:L91"/>
    <mergeCell ref="G92:H92"/>
    <mergeCell ref="I92:J92"/>
    <mergeCell ref="K92:L92"/>
    <mergeCell ref="A128:L128"/>
    <mergeCell ref="A129:L129"/>
    <mergeCell ref="A130:L130"/>
    <mergeCell ref="A132:L132"/>
    <mergeCell ref="A127:L127"/>
    <mergeCell ref="A126:L126"/>
    <mergeCell ref="A91:A93"/>
    <mergeCell ref="A140:L140"/>
    <mergeCell ref="A149:L149"/>
    <mergeCell ref="A160:L160"/>
    <mergeCell ref="A163:L163"/>
    <mergeCell ref="A168:L168"/>
    <mergeCell ref="A137:A139"/>
    <mergeCell ref="B137:B139"/>
    <mergeCell ref="C137:D138"/>
    <mergeCell ref="E137:F138"/>
    <mergeCell ref="G137:L137"/>
    <mergeCell ref="G138:H138"/>
    <mergeCell ref="I138:J138"/>
    <mergeCell ref="K138:L138"/>
    <mergeCell ref="A174:L174"/>
    <mergeCell ref="A175:L175"/>
    <mergeCell ref="A176:L176"/>
    <mergeCell ref="A178:L178"/>
    <mergeCell ref="A181:L181"/>
    <mergeCell ref="A169:L169"/>
    <mergeCell ref="A170:L170"/>
    <mergeCell ref="A171:L171"/>
    <mergeCell ref="A172:L172"/>
    <mergeCell ref="A173:L173"/>
    <mergeCell ref="A186:L186"/>
    <mergeCell ref="A195:L195"/>
    <mergeCell ref="A206:L206"/>
    <mergeCell ref="A209:L209"/>
    <mergeCell ref="A214:L214"/>
    <mergeCell ref="A183:A185"/>
    <mergeCell ref="B183:B185"/>
    <mergeCell ref="C183:D184"/>
    <mergeCell ref="E183:F184"/>
    <mergeCell ref="G183:L183"/>
    <mergeCell ref="G184:H184"/>
    <mergeCell ref="I184:J184"/>
    <mergeCell ref="K184:L184"/>
    <mergeCell ref="A220:L220"/>
    <mergeCell ref="A221:L221"/>
    <mergeCell ref="A222:L222"/>
    <mergeCell ref="A224:L224"/>
    <mergeCell ref="A215:L215"/>
    <mergeCell ref="A216:L216"/>
    <mergeCell ref="A217:L217"/>
    <mergeCell ref="A218:L218"/>
    <mergeCell ref="A219:L219"/>
  </mergeCells>
  <pageMargins left="0" right="0" top="0" bottom="0" header="0.3" footer="0.3"/>
  <pageSetup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Y55"/>
  <sheetViews>
    <sheetView workbookViewId="0">
      <selection activeCell="A3" sqref="A3:A4"/>
    </sheetView>
  </sheetViews>
  <sheetFormatPr defaultColWidth="9" defaultRowHeight="14"/>
  <cols>
    <col min="1" max="1" width="37.33203125" style="425" customWidth="1"/>
    <col min="2" max="20" width="9" style="17"/>
    <col min="21" max="21" width="9" style="14"/>
    <col min="22" max="16384" width="9" style="17"/>
  </cols>
  <sheetData>
    <row r="1" spans="1:25" ht="25">
      <c r="A1" s="4230" t="s">
        <v>4514</v>
      </c>
      <c r="B1" s="4230"/>
      <c r="C1" s="4230"/>
      <c r="D1" s="4230"/>
      <c r="E1" s="4230"/>
      <c r="F1" s="4230"/>
      <c r="G1" s="4230"/>
      <c r="H1" s="4230"/>
      <c r="I1" s="4230"/>
      <c r="J1" s="4230"/>
      <c r="K1" s="4230"/>
      <c r="L1" s="4230"/>
      <c r="M1" s="4230"/>
      <c r="N1" s="4230"/>
      <c r="O1" s="4230"/>
      <c r="P1" s="4230"/>
      <c r="Q1" s="4230"/>
      <c r="R1" s="4230"/>
      <c r="S1" s="4230"/>
      <c r="T1" s="4230"/>
      <c r="U1" s="4230"/>
      <c r="V1" s="4230"/>
      <c r="W1" s="4230"/>
      <c r="X1" s="1471"/>
    </row>
    <row r="2" spans="1:25">
      <c r="A2" s="22"/>
    </row>
    <row r="3" spans="1:25" ht="17.5">
      <c r="A3" s="4219" t="s">
        <v>424</v>
      </c>
      <c r="B3" s="3964">
        <v>2010</v>
      </c>
      <c r="C3" s="3965"/>
      <c r="D3" s="3964">
        <v>2011</v>
      </c>
      <c r="E3" s="3965"/>
      <c r="F3" s="3964">
        <v>2012</v>
      </c>
      <c r="G3" s="3965"/>
      <c r="H3" s="3964">
        <v>2013</v>
      </c>
      <c r="I3" s="3965"/>
      <c r="J3" s="3964">
        <v>2014</v>
      </c>
      <c r="K3" s="3965"/>
      <c r="L3" s="3964">
        <v>2015</v>
      </c>
      <c r="M3" s="3965"/>
      <c r="N3" s="3964">
        <v>2016</v>
      </c>
      <c r="O3" s="3965"/>
      <c r="P3" s="3964">
        <v>2017</v>
      </c>
      <c r="Q3" s="3965"/>
      <c r="R3" s="3964">
        <v>2018</v>
      </c>
      <c r="S3" s="3995"/>
      <c r="T3" s="3964">
        <v>2019</v>
      </c>
      <c r="U3" s="3965"/>
      <c r="V3" s="3964">
        <v>2020</v>
      </c>
      <c r="W3" s="3995"/>
      <c r="Y3" s="495"/>
    </row>
    <row r="4" spans="1:25" s="239" customFormat="1" ht="42">
      <c r="A4" s="4220"/>
      <c r="B4" s="127" t="s">
        <v>1649</v>
      </c>
      <c r="C4" s="128" t="s">
        <v>425</v>
      </c>
      <c r="D4" s="127" t="s">
        <v>1649</v>
      </c>
      <c r="E4" s="128" t="s">
        <v>425</v>
      </c>
      <c r="F4" s="127" t="s">
        <v>1649</v>
      </c>
      <c r="G4" s="128" t="s">
        <v>425</v>
      </c>
      <c r="H4" s="127" t="s">
        <v>1649</v>
      </c>
      <c r="I4" s="128" t="s">
        <v>425</v>
      </c>
      <c r="J4" s="127" t="s">
        <v>1649</v>
      </c>
      <c r="K4" s="128" t="s">
        <v>425</v>
      </c>
      <c r="L4" s="673" t="s">
        <v>1649</v>
      </c>
      <c r="M4" s="128" t="s">
        <v>425</v>
      </c>
      <c r="N4" s="127" t="s">
        <v>1649</v>
      </c>
      <c r="O4" s="128" t="s">
        <v>425</v>
      </c>
      <c r="P4" s="127" t="s">
        <v>1649</v>
      </c>
      <c r="Q4" s="128" t="s">
        <v>425</v>
      </c>
      <c r="R4" s="127" t="s">
        <v>1649</v>
      </c>
      <c r="S4" s="129" t="s">
        <v>425</v>
      </c>
      <c r="T4" s="865" t="s">
        <v>1649</v>
      </c>
      <c r="U4" s="866" t="s">
        <v>425</v>
      </c>
      <c r="V4" s="865" t="s">
        <v>1649</v>
      </c>
      <c r="W4" s="190" t="s">
        <v>425</v>
      </c>
      <c r="Y4" s="1172"/>
    </row>
    <row r="5" spans="1:25" ht="14.5" thickBot="1">
      <c r="A5" s="1353" t="s">
        <v>135</v>
      </c>
      <c r="B5" s="473"/>
      <c r="C5" s="713"/>
      <c r="D5" s="415"/>
      <c r="E5" s="669"/>
      <c r="F5" s="473"/>
      <c r="G5" s="1354"/>
      <c r="H5" s="415"/>
      <c r="I5" s="1159"/>
      <c r="J5" s="473"/>
      <c r="K5" s="713"/>
      <c r="L5" s="415"/>
      <c r="M5" s="1159"/>
      <c r="N5" s="473"/>
      <c r="O5" s="713"/>
      <c r="P5" s="415"/>
      <c r="Q5" s="1159"/>
      <c r="R5" s="473"/>
      <c r="S5" s="1355"/>
      <c r="T5" s="668"/>
      <c r="U5" s="669"/>
      <c r="V5" s="1356"/>
      <c r="W5" s="1357"/>
      <c r="Y5" s="125"/>
    </row>
    <row r="6" spans="1:25">
      <c r="A6" s="1358" t="s">
        <v>426</v>
      </c>
      <c r="B6" s="2163">
        <v>19</v>
      </c>
      <c r="C6" s="2166">
        <v>42.222222222222221</v>
      </c>
      <c r="D6" s="2127">
        <v>15</v>
      </c>
      <c r="E6" s="2165">
        <v>30</v>
      </c>
      <c r="F6" s="2163">
        <v>22</v>
      </c>
      <c r="G6" s="2166">
        <v>43.137254901960787</v>
      </c>
      <c r="H6" s="2127">
        <v>22</v>
      </c>
      <c r="I6" s="2165">
        <v>40.74074074074074</v>
      </c>
      <c r="J6" s="2163">
        <v>21</v>
      </c>
      <c r="K6" s="2166">
        <v>42</v>
      </c>
      <c r="L6" s="2127">
        <v>26</v>
      </c>
      <c r="M6" s="2165">
        <v>50</v>
      </c>
      <c r="N6" s="2163">
        <v>16</v>
      </c>
      <c r="O6" s="2166">
        <v>31.372549019607842</v>
      </c>
      <c r="P6" s="2127">
        <v>22</v>
      </c>
      <c r="Q6" s="2165">
        <v>41.509433962264154</v>
      </c>
      <c r="R6" s="2163">
        <v>16</v>
      </c>
      <c r="S6" s="2166">
        <v>32</v>
      </c>
      <c r="T6" s="2127">
        <v>19</v>
      </c>
      <c r="U6" s="2148">
        <v>39.583333333333329</v>
      </c>
      <c r="V6" s="2163">
        <v>25</v>
      </c>
      <c r="W6" s="2170">
        <v>52.082999999999998</v>
      </c>
      <c r="Y6" s="125"/>
    </row>
    <row r="7" spans="1:25">
      <c r="A7" s="326" t="s">
        <v>427</v>
      </c>
      <c r="B7" s="2131">
        <v>0</v>
      </c>
      <c r="C7" s="2151">
        <v>0</v>
      </c>
      <c r="D7" s="2128">
        <v>0</v>
      </c>
      <c r="E7" s="2149">
        <v>0</v>
      </c>
      <c r="F7" s="2131">
        <v>6</v>
      </c>
      <c r="G7" s="2151">
        <v>75</v>
      </c>
      <c r="H7" s="2128">
        <v>3</v>
      </c>
      <c r="I7" s="2149">
        <v>30</v>
      </c>
      <c r="J7" s="2131">
        <v>1</v>
      </c>
      <c r="K7" s="2151">
        <v>14.285714285714285</v>
      </c>
      <c r="L7" s="2128">
        <v>2</v>
      </c>
      <c r="M7" s="2149">
        <v>20</v>
      </c>
      <c r="N7" s="2131">
        <v>10</v>
      </c>
      <c r="O7" s="2151">
        <v>76.923076923076934</v>
      </c>
      <c r="P7" s="2128">
        <v>5</v>
      </c>
      <c r="Q7" s="2149">
        <v>83.333333333333343</v>
      </c>
      <c r="R7" s="2131">
        <v>5</v>
      </c>
      <c r="S7" s="2151">
        <v>33.333333333333329</v>
      </c>
      <c r="T7" s="2128">
        <v>7</v>
      </c>
      <c r="U7" s="2149">
        <v>70</v>
      </c>
      <c r="V7" s="2131">
        <v>10</v>
      </c>
      <c r="W7" s="2158">
        <v>71.429000000000002</v>
      </c>
      <c r="Y7" s="125"/>
    </row>
    <row r="8" spans="1:25">
      <c r="A8" s="326" t="s">
        <v>428</v>
      </c>
      <c r="B8" s="2131">
        <v>3</v>
      </c>
      <c r="C8" s="2151">
        <v>25</v>
      </c>
      <c r="D8" s="2128">
        <v>8</v>
      </c>
      <c r="E8" s="2149">
        <v>44.444444444444443</v>
      </c>
      <c r="F8" s="2131">
        <v>1</v>
      </c>
      <c r="G8" s="2151">
        <v>16.666666666666664</v>
      </c>
      <c r="H8" s="2128">
        <v>1</v>
      </c>
      <c r="I8" s="2149">
        <v>9.0909090909090917</v>
      </c>
      <c r="J8" s="2131">
        <v>2</v>
      </c>
      <c r="K8" s="2151">
        <v>33.333333333333329</v>
      </c>
      <c r="L8" s="2128">
        <v>2</v>
      </c>
      <c r="M8" s="2149">
        <v>66.666666666666657</v>
      </c>
      <c r="N8" s="1859"/>
      <c r="O8" s="2167"/>
      <c r="P8" s="1856"/>
      <c r="Q8" s="2150"/>
      <c r="R8" s="1859"/>
      <c r="S8" s="2167"/>
      <c r="T8" s="1856"/>
      <c r="U8" s="2172"/>
      <c r="V8" s="1859"/>
      <c r="W8" s="1864"/>
      <c r="Y8" s="125"/>
    </row>
    <row r="9" spans="1:25">
      <c r="A9" s="326" t="s">
        <v>429</v>
      </c>
      <c r="B9" s="2131">
        <v>19</v>
      </c>
      <c r="C9" s="2151">
        <v>35.849056603773583</v>
      </c>
      <c r="D9" s="2128">
        <v>21</v>
      </c>
      <c r="E9" s="2149">
        <v>46.666666666666664</v>
      </c>
      <c r="F9" s="2131">
        <v>13</v>
      </c>
      <c r="G9" s="2151">
        <v>26.530612244897959</v>
      </c>
      <c r="H9" s="2128">
        <v>13</v>
      </c>
      <c r="I9" s="2149">
        <v>30.952380952380953</v>
      </c>
      <c r="J9" s="2131">
        <v>13</v>
      </c>
      <c r="K9" s="2151">
        <v>33.333333333333329</v>
      </c>
      <c r="L9" s="2128">
        <v>8</v>
      </c>
      <c r="M9" s="2149">
        <v>33.333333333333329</v>
      </c>
      <c r="N9" s="2131">
        <v>3</v>
      </c>
      <c r="O9" s="2151">
        <v>8.8235294117647065</v>
      </c>
      <c r="P9" s="2128">
        <v>10</v>
      </c>
      <c r="Q9" s="2149">
        <v>29.411764705882355</v>
      </c>
      <c r="R9" s="2131">
        <v>11</v>
      </c>
      <c r="S9" s="2151">
        <v>36.666666666666664</v>
      </c>
      <c r="T9" s="2128">
        <v>3</v>
      </c>
      <c r="U9" s="2149">
        <v>14.285714285714285</v>
      </c>
      <c r="V9" s="2131">
        <v>14</v>
      </c>
      <c r="W9" s="2158">
        <v>50</v>
      </c>
      <c r="Y9" s="125"/>
    </row>
    <row r="10" spans="1:25">
      <c r="A10" s="326" t="s">
        <v>430</v>
      </c>
      <c r="B10" s="1859"/>
      <c r="C10" s="2167"/>
      <c r="D10" s="2128"/>
      <c r="E10" s="2149"/>
      <c r="F10" s="2131">
        <v>1</v>
      </c>
      <c r="G10" s="2151">
        <v>9.0909090909090917</v>
      </c>
      <c r="H10" s="2128">
        <v>6</v>
      </c>
      <c r="I10" s="2149">
        <v>50</v>
      </c>
      <c r="J10" s="2131">
        <v>5</v>
      </c>
      <c r="K10" s="2151">
        <v>20.833333333333336</v>
      </c>
      <c r="L10" s="2128">
        <v>13</v>
      </c>
      <c r="M10" s="2149">
        <v>33.333333333333329</v>
      </c>
      <c r="N10" s="2131">
        <v>16</v>
      </c>
      <c r="O10" s="2151">
        <v>22.222222222222221</v>
      </c>
      <c r="P10" s="2128">
        <v>22</v>
      </c>
      <c r="Q10" s="2149">
        <v>32.352941176470587</v>
      </c>
      <c r="R10" s="2131">
        <v>26</v>
      </c>
      <c r="S10" s="2151">
        <v>20.155038759689923</v>
      </c>
      <c r="T10" s="2128">
        <v>29</v>
      </c>
      <c r="U10" s="2149">
        <v>26.126126126126124</v>
      </c>
      <c r="V10" s="2131">
        <v>44</v>
      </c>
      <c r="W10" s="2158">
        <v>32.116999999999997</v>
      </c>
      <c r="Y10" s="125"/>
    </row>
    <row r="11" spans="1:25" ht="14.5">
      <c r="A11" s="326" t="s">
        <v>1644</v>
      </c>
      <c r="B11" s="1859"/>
      <c r="C11" s="2167"/>
      <c r="D11" s="2128"/>
      <c r="E11" s="2149"/>
      <c r="F11" s="2131"/>
      <c r="G11" s="2151"/>
      <c r="H11" s="2128"/>
      <c r="I11" s="2149"/>
      <c r="J11" s="2131">
        <v>1</v>
      </c>
      <c r="K11" s="2151">
        <v>11.111111111111111</v>
      </c>
      <c r="L11" s="2128">
        <v>7</v>
      </c>
      <c r="M11" s="2149">
        <v>35</v>
      </c>
      <c r="N11" s="2131">
        <v>9</v>
      </c>
      <c r="O11" s="2151">
        <v>31.03448275862069</v>
      </c>
      <c r="P11" s="2128">
        <v>5</v>
      </c>
      <c r="Q11" s="2149">
        <v>33.333333333333329</v>
      </c>
      <c r="R11" s="2131">
        <v>11</v>
      </c>
      <c r="S11" s="2151">
        <v>57.894736842105267</v>
      </c>
      <c r="T11" s="2128">
        <v>7</v>
      </c>
      <c r="U11" s="2149">
        <v>33.333333333333329</v>
      </c>
      <c r="V11" s="2131">
        <v>5</v>
      </c>
      <c r="W11" s="2158">
        <v>17.856999999999999</v>
      </c>
      <c r="Y11" s="125"/>
    </row>
    <row r="12" spans="1:25">
      <c r="A12" s="326" t="s">
        <v>431</v>
      </c>
      <c r="B12" s="2131">
        <v>6</v>
      </c>
      <c r="C12" s="2151">
        <v>54.54545454545454</v>
      </c>
      <c r="D12" s="2128">
        <v>2</v>
      </c>
      <c r="E12" s="2149">
        <v>40</v>
      </c>
      <c r="F12" s="2131">
        <v>7</v>
      </c>
      <c r="G12" s="2151">
        <v>58.333333333333336</v>
      </c>
      <c r="H12" s="2128">
        <v>3</v>
      </c>
      <c r="I12" s="2149">
        <v>50</v>
      </c>
      <c r="J12" s="2131">
        <v>1</v>
      </c>
      <c r="K12" s="2151">
        <v>50</v>
      </c>
      <c r="L12" s="2128">
        <v>6</v>
      </c>
      <c r="M12" s="2149">
        <v>85.714285714285708</v>
      </c>
      <c r="N12" s="2131">
        <v>2</v>
      </c>
      <c r="O12" s="2151">
        <v>28.571428571428569</v>
      </c>
      <c r="P12" s="2128">
        <v>1</v>
      </c>
      <c r="Q12" s="2149">
        <v>11.111111111111111</v>
      </c>
      <c r="R12" s="2131">
        <v>4</v>
      </c>
      <c r="S12" s="2151">
        <v>40</v>
      </c>
      <c r="T12" s="2128">
        <v>1</v>
      </c>
      <c r="U12" s="2149">
        <v>25</v>
      </c>
      <c r="V12" s="2131">
        <v>3</v>
      </c>
      <c r="W12" s="2158">
        <v>75</v>
      </c>
      <c r="Y12" s="125"/>
    </row>
    <row r="13" spans="1:25">
      <c r="A13" s="326" t="s">
        <v>432</v>
      </c>
      <c r="B13" s="2131">
        <v>6</v>
      </c>
      <c r="C13" s="2151">
        <v>75</v>
      </c>
      <c r="D13" s="2128">
        <v>0</v>
      </c>
      <c r="E13" s="2149">
        <v>0</v>
      </c>
      <c r="F13" s="2131">
        <v>4</v>
      </c>
      <c r="G13" s="2151">
        <v>80</v>
      </c>
      <c r="H13" s="2128">
        <v>0</v>
      </c>
      <c r="I13" s="2149"/>
      <c r="J13" s="2131">
        <v>1</v>
      </c>
      <c r="K13" s="2151">
        <v>25</v>
      </c>
      <c r="L13" s="2128">
        <v>3</v>
      </c>
      <c r="M13" s="2149">
        <v>100</v>
      </c>
      <c r="N13" s="2131">
        <v>4</v>
      </c>
      <c r="O13" s="2151">
        <v>66.666666666666657</v>
      </c>
      <c r="P13" s="2128">
        <v>0</v>
      </c>
      <c r="Q13" s="2149"/>
      <c r="R13" s="2131">
        <v>4</v>
      </c>
      <c r="S13" s="2151">
        <v>100</v>
      </c>
      <c r="T13" s="2128">
        <v>5</v>
      </c>
      <c r="U13" s="2149">
        <v>71.428571428571431</v>
      </c>
      <c r="V13" s="2131">
        <v>1</v>
      </c>
      <c r="W13" s="2158">
        <v>50</v>
      </c>
      <c r="Y13" s="125"/>
    </row>
    <row r="14" spans="1:25">
      <c r="A14" s="1359"/>
      <c r="B14" s="1859"/>
      <c r="C14" s="2167"/>
      <c r="D14" s="1856"/>
      <c r="E14" s="2150"/>
      <c r="F14" s="1859"/>
      <c r="G14" s="2167"/>
      <c r="H14" s="1856"/>
      <c r="I14" s="2150"/>
      <c r="J14" s="1859"/>
      <c r="K14" s="2167"/>
      <c r="L14" s="1856"/>
      <c r="M14" s="2150"/>
      <c r="N14" s="1859"/>
      <c r="O14" s="2167"/>
      <c r="P14" s="1856"/>
      <c r="Q14" s="2150"/>
      <c r="R14" s="1859"/>
      <c r="S14" s="2167"/>
      <c r="T14" s="1856"/>
      <c r="U14" s="2150"/>
      <c r="V14" s="1859"/>
      <c r="W14" s="1864"/>
      <c r="Y14" s="125"/>
    </row>
    <row r="15" spans="1:25" ht="14.5" thickBot="1">
      <c r="A15" s="1343" t="s">
        <v>241</v>
      </c>
      <c r="B15" s="1952"/>
      <c r="C15" s="2174"/>
      <c r="D15" s="2036"/>
      <c r="E15" s="2173"/>
      <c r="F15" s="1952"/>
      <c r="G15" s="2174"/>
      <c r="H15" s="2036"/>
      <c r="I15" s="2173"/>
      <c r="J15" s="1952"/>
      <c r="K15" s="2174"/>
      <c r="L15" s="2036"/>
      <c r="M15" s="2173"/>
      <c r="N15" s="1952"/>
      <c r="O15" s="2174"/>
      <c r="P15" s="2036"/>
      <c r="Q15" s="2173"/>
      <c r="R15" s="1952"/>
      <c r="S15" s="2174"/>
      <c r="T15" s="2036"/>
      <c r="U15" s="2173"/>
      <c r="V15" s="1952"/>
      <c r="W15" s="2171"/>
      <c r="Y15" s="125"/>
    </row>
    <row r="16" spans="1:25">
      <c r="A16" s="325" t="s">
        <v>433</v>
      </c>
      <c r="B16" s="2163">
        <v>10</v>
      </c>
      <c r="C16" s="2168">
        <v>40</v>
      </c>
      <c r="D16" s="2127">
        <v>7</v>
      </c>
      <c r="E16" s="2148">
        <v>46.666666666666664</v>
      </c>
      <c r="F16" s="2163">
        <v>11</v>
      </c>
      <c r="G16" s="2168">
        <v>40.74074074074074</v>
      </c>
      <c r="H16" s="2127">
        <v>7</v>
      </c>
      <c r="I16" s="2148">
        <v>41.17647058823529</v>
      </c>
      <c r="J16" s="2163">
        <v>9</v>
      </c>
      <c r="K16" s="2168">
        <v>40.909090909090914</v>
      </c>
      <c r="L16" s="2127">
        <v>3</v>
      </c>
      <c r="M16" s="2148">
        <v>13.636363636363635</v>
      </c>
      <c r="N16" s="2163">
        <v>10</v>
      </c>
      <c r="O16" s="2168">
        <v>30.303030303030305</v>
      </c>
      <c r="P16" s="2127">
        <v>6</v>
      </c>
      <c r="Q16" s="2148">
        <v>28.571428571428569</v>
      </c>
      <c r="R16" s="2163">
        <v>10</v>
      </c>
      <c r="S16" s="2168">
        <v>41.666666666666671</v>
      </c>
      <c r="T16" s="2127">
        <v>7</v>
      </c>
      <c r="U16" s="2148">
        <v>33.333333333333329</v>
      </c>
      <c r="V16" s="2163">
        <v>5</v>
      </c>
      <c r="W16" s="2170">
        <v>16.667000000000002</v>
      </c>
      <c r="Y16" s="125"/>
    </row>
    <row r="17" spans="1:25">
      <c r="A17" s="326" t="s">
        <v>434</v>
      </c>
      <c r="B17" s="2131">
        <v>10</v>
      </c>
      <c r="C17" s="2151">
        <v>34.482758620689658</v>
      </c>
      <c r="D17" s="2128">
        <v>11</v>
      </c>
      <c r="E17" s="2149">
        <v>42.307692307692307</v>
      </c>
      <c r="F17" s="2131">
        <v>14</v>
      </c>
      <c r="G17" s="2151">
        <v>41.17647058823529</v>
      </c>
      <c r="H17" s="2128">
        <v>10</v>
      </c>
      <c r="I17" s="2149">
        <v>41.666666666666671</v>
      </c>
      <c r="J17" s="2131">
        <v>13</v>
      </c>
      <c r="K17" s="2151">
        <v>31.707317073170731</v>
      </c>
      <c r="L17" s="2128">
        <v>15</v>
      </c>
      <c r="M17" s="2149">
        <v>45.454545454545453</v>
      </c>
      <c r="N17" s="2131">
        <v>9</v>
      </c>
      <c r="O17" s="2151">
        <v>29.032258064516132</v>
      </c>
      <c r="P17" s="2128">
        <v>10</v>
      </c>
      <c r="Q17" s="2149">
        <v>20.833333333333336</v>
      </c>
      <c r="R17" s="2131">
        <v>11</v>
      </c>
      <c r="S17" s="2151">
        <v>26.190476190476193</v>
      </c>
      <c r="T17" s="2128">
        <v>16</v>
      </c>
      <c r="U17" s="2149">
        <v>36.363636363636367</v>
      </c>
      <c r="V17" s="2131">
        <v>18</v>
      </c>
      <c r="W17" s="2158">
        <v>33.332999999999998</v>
      </c>
      <c r="Y17" s="125"/>
    </row>
    <row r="18" spans="1:25" ht="14.5">
      <c r="A18" s="326" t="s">
        <v>1645</v>
      </c>
      <c r="B18" s="1859"/>
      <c r="C18" s="2167"/>
      <c r="D18" s="2128"/>
      <c r="E18" s="2149"/>
      <c r="F18" s="2131"/>
      <c r="G18" s="2151"/>
      <c r="H18" s="2128"/>
      <c r="I18" s="2149"/>
      <c r="J18" s="2131"/>
      <c r="K18" s="2151"/>
      <c r="L18" s="2128">
        <v>2</v>
      </c>
      <c r="M18" s="2149">
        <v>40</v>
      </c>
      <c r="N18" s="2131">
        <v>1</v>
      </c>
      <c r="O18" s="2151">
        <v>100</v>
      </c>
      <c r="P18" s="2128">
        <v>0</v>
      </c>
      <c r="Q18" s="2149"/>
      <c r="R18" s="2131">
        <v>0</v>
      </c>
      <c r="S18" s="2151"/>
      <c r="T18" s="2128">
        <v>0</v>
      </c>
      <c r="U18" s="2149"/>
      <c r="V18" s="2131">
        <v>0</v>
      </c>
      <c r="W18" s="2158">
        <v>0</v>
      </c>
      <c r="Y18" s="125"/>
    </row>
    <row r="19" spans="1:25">
      <c r="A19" s="326" t="s">
        <v>797</v>
      </c>
      <c r="B19" s="2131">
        <v>2</v>
      </c>
      <c r="C19" s="2151">
        <v>22.222222222222221</v>
      </c>
      <c r="D19" s="2128">
        <v>5</v>
      </c>
      <c r="E19" s="2149">
        <v>62.5</v>
      </c>
      <c r="F19" s="2131">
        <v>7</v>
      </c>
      <c r="G19" s="2151">
        <v>58.333333333333336</v>
      </c>
      <c r="H19" s="2128">
        <v>4</v>
      </c>
      <c r="I19" s="2149">
        <v>40</v>
      </c>
      <c r="J19" s="2131">
        <v>5</v>
      </c>
      <c r="K19" s="2151">
        <v>50</v>
      </c>
      <c r="L19" s="2128">
        <v>3</v>
      </c>
      <c r="M19" s="2149">
        <v>37.5</v>
      </c>
      <c r="N19" s="2131">
        <v>2</v>
      </c>
      <c r="O19" s="2151">
        <v>20</v>
      </c>
      <c r="P19" s="2128">
        <v>3</v>
      </c>
      <c r="Q19" s="2149">
        <v>33.333333333333329</v>
      </c>
      <c r="R19" s="2131">
        <v>1</v>
      </c>
      <c r="S19" s="2151">
        <v>12.5</v>
      </c>
      <c r="T19" s="2128">
        <v>3</v>
      </c>
      <c r="U19" s="2149">
        <v>30</v>
      </c>
      <c r="V19" s="2131">
        <v>6</v>
      </c>
      <c r="W19" s="2158">
        <v>50</v>
      </c>
      <c r="Y19" s="125"/>
    </row>
    <row r="20" spans="1:25">
      <c r="A20" s="326" t="s">
        <v>435</v>
      </c>
      <c r="B20" s="2131">
        <v>3</v>
      </c>
      <c r="C20" s="2151">
        <v>75</v>
      </c>
      <c r="D20" s="2128">
        <v>1</v>
      </c>
      <c r="E20" s="2149">
        <v>25</v>
      </c>
      <c r="F20" s="2131">
        <v>5</v>
      </c>
      <c r="G20" s="2151">
        <v>62.5</v>
      </c>
      <c r="H20" s="2128">
        <v>8</v>
      </c>
      <c r="I20" s="2149">
        <v>61.53846153846154</v>
      </c>
      <c r="J20" s="2131">
        <v>6</v>
      </c>
      <c r="K20" s="2151">
        <v>85.714285714285708</v>
      </c>
      <c r="L20" s="2128">
        <v>2</v>
      </c>
      <c r="M20" s="2149">
        <v>50</v>
      </c>
      <c r="N20" s="2131">
        <v>4</v>
      </c>
      <c r="O20" s="2151">
        <v>80</v>
      </c>
      <c r="P20" s="2128">
        <v>3</v>
      </c>
      <c r="Q20" s="2149">
        <v>50</v>
      </c>
      <c r="R20" s="2131">
        <v>3</v>
      </c>
      <c r="S20" s="2151">
        <v>75</v>
      </c>
      <c r="T20" s="2128">
        <v>4</v>
      </c>
      <c r="U20" s="2149">
        <v>80</v>
      </c>
      <c r="V20" s="2131">
        <v>3</v>
      </c>
      <c r="W20" s="2158">
        <v>42.856999999999999</v>
      </c>
      <c r="Y20" s="125"/>
    </row>
    <row r="21" spans="1:25" ht="14.5">
      <c r="A21" s="326" t="s">
        <v>1646</v>
      </c>
      <c r="B21" s="2131">
        <v>2</v>
      </c>
      <c r="C21" s="2151">
        <v>50</v>
      </c>
      <c r="D21" s="2128">
        <v>0</v>
      </c>
      <c r="E21" s="2149">
        <v>0</v>
      </c>
      <c r="F21" s="2131">
        <v>2</v>
      </c>
      <c r="G21" s="2151">
        <v>50</v>
      </c>
      <c r="H21" s="2128">
        <v>5</v>
      </c>
      <c r="I21" s="2149">
        <v>50</v>
      </c>
      <c r="J21" s="2131">
        <v>1</v>
      </c>
      <c r="K21" s="2151" t="s">
        <v>436</v>
      </c>
      <c r="L21" s="2128">
        <v>7</v>
      </c>
      <c r="M21" s="2149">
        <v>63.636363636363633</v>
      </c>
      <c r="N21" s="2131">
        <v>4</v>
      </c>
      <c r="O21" s="2151">
        <v>66.666666666666657</v>
      </c>
      <c r="P21" s="2128">
        <v>2</v>
      </c>
      <c r="Q21" s="2149">
        <v>33.333333333333329</v>
      </c>
      <c r="R21" s="2131">
        <v>2</v>
      </c>
      <c r="S21" s="2151">
        <v>50</v>
      </c>
      <c r="T21" s="2128">
        <v>4</v>
      </c>
      <c r="U21" s="2149">
        <v>50</v>
      </c>
      <c r="V21" s="2131">
        <v>4</v>
      </c>
      <c r="W21" s="2158">
        <v>40</v>
      </c>
      <c r="Y21" s="125"/>
    </row>
    <row r="22" spans="1:25">
      <c r="A22" s="326" t="s">
        <v>437</v>
      </c>
      <c r="B22" s="2131">
        <v>1</v>
      </c>
      <c r="C22" s="2151">
        <v>14.285714285714285</v>
      </c>
      <c r="D22" s="2128">
        <v>3</v>
      </c>
      <c r="E22" s="2149">
        <v>27.27272727272727</v>
      </c>
      <c r="F22" s="2131">
        <v>2</v>
      </c>
      <c r="G22" s="2151">
        <v>25</v>
      </c>
      <c r="H22" s="2128">
        <v>3</v>
      </c>
      <c r="I22" s="2149">
        <v>60</v>
      </c>
      <c r="J22" s="2131">
        <v>2</v>
      </c>
      <c r="K22" s="2151">
        <v>20</v>
      </c>
      <c r="L22" s="2128">
        <v>2</v>
      </c>
      <c r="M22" s="2149">
        <v>33.333333333333329</v>
      </c>
      <c r="N22" s="2131">
        <v>5</v>
      </c>
      <c r="O22" s="2151">
        <v>71.428571428571431</v>
      </c>
      <c r="P22" s="2128">
        <v>4</v>
      </c>
      <c r="Q22" s="2149">
        <v>44.444444444444443</v>
      </c>
      <c r="R22" s="2131">
        <v>2</v>
      </c>
      <c r="S22" s="2151">
        <v>40</v>
      </c>
      <c r="T22" s="2128">
        <v>1</v>
      </c>
      <c r="U22" s="2149">
        <v>33.333333333333329</v>
      </c>
      <c r="V22" s="2131">
        <v>1</v>
      </c>
      <c r="W22" s="2158">
        <v>9.0909999999999993</v>
      </c>
      <c r="Y22" s="125"/>
    </row>
    <row r="23" spans="1:25" ht="14.5">
      <c r="A23" s="326" t="s">
        <v>1647</v>
      </c>
      <c r="B23" s="2131">
        <v>12</v>
      </c>
      <c r="C23" s="2151">
        <v>66.666666666666657</v>
      </c>
      <c r="D23" s="2128">
        <v>7</v>
      </c>
      <c r="E23" s="2149">
        <v>53.846153846153847</v>
      </c>
      <c r="F23" s="2131">
        <v>6</v>
      </c>
      <c r="G23" s="2151">
        <v>46.153846153846153</v>
      </c>
      <c r="H23" s="2128">
        <v>4</v>
      </c>
      <c r="I23" s="2149">
        <v>44.444444444444443</v>
      </c>
      <c r="J23" s="2131">
        <v>3</v>
      </c>
      <c r="K23" s="2151">
        <v>50</v>
      </c>
      <c r="L23" s="2128">
        <v>4</v>
      </c>
      <c r="M23" s="2149">
        <v>66.666666666666657</v>
      </c>
      <c r="N23" s="2131">
        <v>2</v>
      </c>
      <c r="O23" s="2151">
        <v>20</v>
      </c>
      <c r="P23" s="2128">
        <v>5</v>
      </c>
      <c r="Q23" s="2149">
        <v>38.461538461538467</v>
      </c>
      <c r="R23" s="2131">
        <v>5</v>
      </c>
      <c r="S23" s="2151">
        <v>62.5</v>
      </c>
      <c r="T23" s="2128">
        <v>4</v>
      </c>
      <c r="U23" s="2149">
        <v>40</v>
      </c>
      <c r="V23" s="2131">
        <v>3</v>
      </c>
      <c r="W23" s="2158">
        <v>23.077000000000002</v>
      </c>
      <c r="Y23" s="125"/>
    </row>
    <row r="24" spans="1:25">
      <c r="A24" s="356" t="s">
        <v>438</v>
      </c>
      <c r="B24" s="2131">
        <v>0</v>
      </c>
      <c r="C24" s="2151">
        <v>0</v>
      </c>
      <c r="D24" s="1856"/>
      <c r="E24" s="2150"/>
      <c r="F24" s="1859"/>
      <c r="G24" s="2167"/>
      <c r="H24" s="1856"/>
      <c r="I24" s="2150"/>
      <c r="J24" s="1859"/>
      <c r="K24" s="2167"/>
      <c r="L24" s="1856"/>
      <c r="M24" s="2150"/>
      <c r="N24" s="1859"/>
      <c r="O24" s="2167"/>
      <c r="P24" s="1856"/>
      <c r="Q24" s="2150"/>
      <c r="R24" s="1859"/>
      <c r="S24" s="2167"/>
      <c r="T24" s="1856"/>
      <c r="U24" s="2172"/>
      <c r="V24" s="1859"/>
      <c r="W24" s="1864"/>
      <c r="Y24" s="125"/>
    </row>
    <row r="25" spans="1:25">
      <c r="A25" s="326" t="s">
        <v>439</v>
      </c>
      <c r="B25" s="2131">
        <v>11</v>
      </c>
      <c r="C25" s="2151">
        <v>52.380952380952387</v>
      </c>
      <c r="D25" s="2128">
        <v>11</v>
      </c>
      <c r="E25" s="2149">
        <v>50</v>
      </c>
      <c r="F25" s="2131">
        <v>4</v>
      </c>
      <c r="G25" s="2151">
        <v>22.222222222222221</v>
      </c>
      <c r="H25" s="2128">
        <v>6</v>
      </c>
      <c r="I25" s="2149">
        <v>33.333333333333329</v>
      </c>
      <c r="J25" s="2131">
        <v>7</v>
      </c>
      <c r="K25" s="2151">
        <v>24.137931034482758</v>
      </c>
      <c r="L25" s="2128">
        <v>9</v>
      </c>
      <c r="M25" s="2149">
        <v>31.03448275862069</v>
      </c>
      <c r="N25" s="2131">
        <v>7</v>
      </c>
      <c r="O25" s="2151">
        <v>26.923076923076923</v>
      </c>
      <c r="P25" s="2128">
        <v>7</v>
      </c>
      <c r="Q25" s="2149">
        <v>21.875</v>
      </c>
      <c r="R25" s="2131">
        <v>6</v>
      </c>
      <c r="S25" s="2151">
        <v>26.086956521739129</v>
      </c>
      <c r="T25" s="2128">
        <v>10</v>
      </c>
      <c r="U25" s="2149">
        <v>38.461538461538467</v>
      </c>
      <c r="V25" s="2131">
        <v>9</v>
      </c>
      <c r="W25" s="2158">
        <v>25.713999999999999</v>
      </c>
      <c r="Y25" s="125"/>
    </row>
    <row r="26" spans="1:25">
      <c r="A26" s="329"/>
      <c r="B26" s="1859"/>
      <c r="C26" s="2167"/>
      <c r="D26" s="1856"/>
      <c r="E26" s="2150"/>
      <c r="F26" s="1859"/>
      <c r="G26" s="2167"/>
      <c r="H26" s="1856"/>
      <c r="I26" s="2150"/>
      <c r="J26" s="1859"/>
      <c r="K26" s="2167"/>
      <c r="L26" s="1856"/>
      <c r="M26" s="2150"/>
      <c r="N26" s="1859"/>
      <c r="O26" s="2167"/>
      <c r="P26" s="1856"/>
      <c r="Q26" s="2150"/>
      <c r="R26" s="1859"/>
      <c r="S26" s="2167"/>
      <c r="T26" s="1856"/>
      <c r="U26" s="2150"/>
      <c r="V26" s="1859"/>
      <c r="W26" s="1864"/>
      <c r="Y26" s="125"/>
    </row>
    <row r="27" spans="1:25" ht="14.5" thickBot="1">
      <c r="A27" s="1343" t="s">
        <v>114</v>
      </c>
      <c r="B27" s="1952"/>
      <c r="C27" s="2174"/>
      <c r="D27" s="2036"/>
      <c r="E27" s="2173"/>
      <c r="F27" s="1952"/>
      <c r="G27" s="2174"/>
      <c r="H27" s="2036"/>
      <c r="I27" s="2173"/>
      <c r="J27" s="1952"/>
      <c r="K27" s="2174"/>
      <c r="L27" s="2036"/>
      <c r="M27" s="2173"/>
      <c r="N27" s="1952"/>
      <c r="O27" s="2174"/>
      <c r="P27" s="2036"/>
      <c r="Q27" s="2173"/>
      <c r="R27" s="1952"/>
      <c r="S27" s="2174"/>
      <c r="T27" s="2036"/>
      <c r="U27" s="2173"/>
      <c r="V27" s="1952"/>
      <c r="W27" s="2171"/>
      <c r="Y27" s="125"/>
    </row>
    <row r="28" spans="1:25">
      <c r="A28" s="325" t="s">
        <v>440</v>
      </c>
      <c r="B28" s="2163">
        <v>12</v>
      </c>
      <c r="C28" s="2168">
        <v>38.70967741935484</v>
      </c>
      <c r="D28" s="2127">
        <v>12</v>
      </c>
      <c r="E28" s="2148">
        <v>38.70967741935484</v>
      </c>
      <c r="F28" s="2163">
        <v>15</v>
      </c>
      <c r="G28" s="2168">
        <v>34.090909090909086</v>
      </c>
      <c r="H28" s="2127">
        <v>17</v>
      </c>
      <c r="I28" s="2148">
        <v>36.95652173913043</v>
      </c>
      <c r="J28" s="2163">
        <v>17</v>
      </c>
      <c r="K28" s="2168">
        <v>41.463414634146339</v>
      </c>
      <c r="L28" s="2127">
        <v>14</v>
      </c>
      <c r="M28" s="2148">
        <v>32.558139534883722</v>
      </c>
      <c r="N28" s="2163">
        <v>9</v>
      </c>
      <c r="O28" s="2168">
        <v>20.454545454545457</v>
      </c>
      <c r="P28" s="2127">
        <v>16</v>
      </c>
      <c r="Q28" s="2148">
        <v>31.372549019607842</v>
      </c>
      <c r="R28" s="2163">
        <v>10</v>
      </c>
      <c r="S28" s="2168">
        <v>29.411764705882355</v>
      </c>
      <c r="T28" s="2127">
        <v>9</v>
      </c>
      <c r="U28" s="2148">
        <v>20.454545454545457</v>
      </c>
      <c r="V28" s="2163">
        <v>15</v>
      </c>
      <c r="W28" s="2170">
        <v>30.611999999999998</v>
      </c>
      <c r="Y28" s="125"/>
    </row>
    <row r="29" spans="1:25">
      <c r="A29" s="329"/>
      <c r="B29" s="1859"/>
      <c r="C29" s="2167"/>
      <c r="D29" s="1856"/>
      <c r="E29" s="2150"/>
      <c r="F29" s="1859"/>
      <c r="G29" s="2167"/>
      <c r="H29" s="1856"/>
      <c r="I29" s="2150"/>
      <c r="J29" s="1859"/>
      <c r="K29" s="2167"/>
      <c r="L29" s="1856"/>
      <c r="M29" s="2150"/>
      <c r="N29" s="1859"/>
      <c r="O29" s="2167"/>
      <c r="P29" s="1856"/>
      <c r="Q29" s="2150"/>
      <c r="R29" s="1859"/>
      <c r="S29" s="2167"/>
      <c r="T29" s="1856"/>
      <c r="U29" s="2150"/>
      <c r="V29" s="1859"/>
      <c r="W29" s="1864"/>
      <c r="Y29" s="125"/>
    </row>
    <row r="30" spans="1:25" ht="14.5" thickBot="1">
      <c r="A30" s="1343" t="s">
        <v>116</v>
      </c>
      <c r="B30" s="1952"/>
      <c r="C30" s="2174"/>
      <c r="D30" s="2036"/>
      <c r="E30" s="2173"/>
      <c r="F30" s="1952"/>
      <c r="G30" s="2174"/>
      <c r="H30" s="2036"/>
      <c r="I30" s="2173"/>
      <c r="J30" s="1952"/>
      <c r="K30" s="2174"/>
      <c r="L30" s="2036"/>
      <c r="M30" s="2173"/>
      <c r="N30" s="1952"/>
      <c r="O30" s="2174"/>
      <c r="P30" s="2036"/>
      <c r="Q30" s="2173"/>
      <c r="R30" s="1952"/>
      <c r="S30" s="2174"/>
      <c r="T30" s="2036"/>
      <c r="U30" s="2173"/>
      <c r="V30" s="1952"/>
      <c r="W30" s="2171"/>
      <c r="Y30" s="125"/>
    </row>
    <row r="31" spans="1:25">
      <c r="A31" s="325" t="s">
        <v>441</v>
      </c>
      <c r="B31" s="1853"/>
      <c r="C31" s="2175"/>
      <c r="D31" s="2127"/>
      <c r="E31" s="2148"/>
      <c r="F31" s="2163"/>
      <c r="G31" s="2168"/>
      <c r="H31" s="2127">
        <v>1</v>
      </c>
      <c r="I31" s="2148">
        <v>25</v>
      </c>
      <c r="J31" s="2163">
        <v>0</v>
      </c>
      <c r="K31" s="2168">
        <v>0</v>
      </c>
      <c r="L31" s="2127">
        <v>0</v>
      </c>
      <c r="M31" s="2148">
        <v>0</v>
      </c>
      <c r="N31" s="2163">
        <v>2</v>
      </c>
      <c r="O31" s="2168">
        <v>50</v>
      </c>
      <c r="P31" s="2127">
        <v>3</v>
      </c>
      <c r="Q31" s="2148">
        <v>60</v>
      </c>
      <c r="R31" s="2163">
        <v>1</v>
      </c>
      <c r="S31" s="2168">
        <v>25</v>
      </c>
      <c r="T31" s="2127">
        <v>5</v>
      </c>
      <c r="U31" s="2148">
        <v>62.5</v>
      </c>
      <c r="V31" s="2163">
        <v>1</v>
      </c>
      <c r="W31" s="2170">
        <v>33.332999999999998</v>
      </c>
      <c r="Y31" s="125"/>
    </row>
    <row r="32" spans="1:25">
      <c r="A32" s="326" t="s">
        <v>442</v>
      </c>
      <c r="B32" s="1859"/>
      <c r="C32" s="2167"/>
      <c r="D32" s="2128">
        <v>3</v>
      </c>
      <c r="E32" s="2149">
        <v>100</v>
      </c>
      <c r="F32" s="2131">
        <v>2</v>
      </c>
      <c r="G32" s="2151">
        <v>66.666666666666657</v>
      </c>
      <c r="H32" s="2128">
        <v>1</v>
      </c>
      <c r="I32" s="2149">
        <v>25</v>
      </c>
      <c r="J32" s="2131">
        <v>1</v>
      </c>
      <c r="K32" s="2151">
        <v>50</v>
      </c>
      <c r="L32" s="2128">
        <v>3</v>
      </c>
      <c r="M32" s="2149">
        <v>100</v>
      </c>
      <c r="N32" s="2131">
        <v>1</v>
      </c>
      <c r="O32" s="2151">
        <v>100</v>
      </c>
      <c r="P32" s="2128">
        <v>1</v>
      </c>
      <c r="Q32" s="2149">
        <v>50</v>
      </c>
      <c r="R32" s="2131">
        <v>2</v>
      </c>
      <c r="S32" s="2151">
        <v>66.666666666666657</v>
      </c>
      <c r="T32" s="2128">
        <v>0</v>
      </c>
      <c r="U32" s="2149">
        <v>0</v>
      </c>
      <c r="V32" s="2131">
        <v>3</v>
      </c>
      <c r="W32" s="2158">
        <v>50</v>
      </c>
      <c r="Y32" s="125"/>
    </row>
    <row r="33" spans="1:25">
      <c r="A33" s="326" t="s">
        <v>443</v>
      </c>
      <c r="B33" s="2131">
        <v>1</v>
      </c>
      <c r="C33" s="2151">
        <v>25</v>
      </c>
      <c r="D33" s="2128">
        <v>0</v>
      </c>
      <c r="E33" s="2149">
        <v>0</v>
      </c>
      <c r="F33" s="2131">
        <v>1</v>
      </c>
      <c r="G33" s="2151">
        <v>100</v>
      </c>
      <c r="H33" s="2128">
        <v>2</v>
      </c>
      <c r="I33" s="2149">
        <v>66.666666666666657</v>
      </c>
      <c r="J33" s="2131">
        <v>0</v>
      </c>
      <c r="K33" s="2151">
        <v>0</v>
      </c>
      <c r="L33" s="2128">
        <v>0</v>
      </c>
      <c r="M33" s="2149">
        <v>0</v>
      </c>
      <c r="N33" s="2131">
        <v>4</v>
      </c>
      <c r="O33" s="2151">
        <v>80</v>
      </c>
      <c r="P33" s="2128">
        <v>3</v>
      </c>
      <c r="Q33" s="2149">
        <v>75</v>
      </c>
      <c r="R33" s="2131">
        <v>2</v>
      </c>
      <c r="S33" s="2151">
        <v>50</v>
      </c>
      <c r="T33" s="2128">
        <v>2</v>
      </c>
      <c r="U33" s="2149">
        <v>50</v>
      </c>
      <c r="V33" s="2131">
        <v>0</v>
      </c>
      <c r="W33" s="2158">
        <v>0</v>
      </c>
      <c r="Y33" s="125"/>
    </row>
    <row r="34" spans="1:25">
      <c r="A34" s="326" t="s">
        <v>444</v>
      </c>
      <c r="B34" s="2131">
        <v>0</v>
      </c>
      <c r="C34" s="2151">
        <v>0</v>
      </c>
      <c r="D34" s="2128">
        <v>0</v>
      </c>
      <c r="E34" s="2149">
        <v>0</v>
      </c>
      <c r="F34" s="2131">
        <v>1</v>
      </c>
      <c r="G34" s="2151">
        <v>20</v>
      </c>
      <c r="H34" s="2128">
        <v>4</v>
      </c>
      <c r="I34" s="2149">
        <v>57.142857142857139</v>
      </c>
      <c r="J34" s="2131">
        <v>2</v>
      </c>
      <c r="K34" s="2151">
        <v>50</v>
      </c>
      <c r="L34" s="2128">
        <v>0</v>
      </c>
      <c r="M34" s="2149">
        <v>0</v>
      </c>
      <c r="N34" s="2131">
        <v>1</v>
      </c>
      <c r="O34" s="2151">
        <v>50</v>
      </c>
      <c r="P34" s="2128">
        <v>0</v>
      </c>
      <c r="Q34" s="2149">
        <v>0</v>
      </c>
      <c r="R34" s="2131">
        <v>0</v>
      </c>
      <c r="S34" s="2151">
        <v>0</v>
      </c>
      <c r="T34" s="2128">
        <v>1</v>
      </c>
      <c r="U34" s="2149">
        <v>50</v>
      </c>
      <c r="V34" s="2131">
        <v>0</v>
      </c>
      <c r="W34" s="2158">
        <v>0</v>
      </c>
      <c r="Y34" s="125"/>
    </row>
    <row r="35" spans="1:25" ht="14.15" customHeight="1">
      <c r="A35" s="4432" t="s">
        <v>445</v>
      </c>
      <c r="B35" s="4433"/>
      <c r="C35" s="4433"/>
      <c r="D35" s="4433"/>
      <c r="E35" s="4433"/>
      <c r="F35" s="4433"/>
      <c r="G35" s="4433"/>
      <c r="H35" s="4433"/>
      <c r="I35" s="4433"/>
      <c r="J35" s="4433"/>
      <c r="K35" s="4433"/>
      <c r="L35" s="4433"/>
      <c r="M35" s="4433"/>
      <c r="N35" s="4433"/>
      <c r="O35" s="4433"/>
      <c r="P35" s="4433"/>
      <c r="Q35" s="4433"/>
      <c r="R35" s="4433"/>
      <c r="S35" s="4433"/>
      <c r="T35" s="4433"/>
      <c r="U35" s="4433"/>
      <c r="V35" s="4433"/>
      <c r="W35" s="4434"/>
    </row>
    <row r="36" spans="1:25" ht="14.15" customHeight="1">
      <c r="A36" s="4413" t="s">
        <v>446</v>
      </c>
      <c r="B36" s="4414"/>
      <c r="C36" s="4414"/>
      <c r="D36" s="4414"/>
      <c r="E36" s="4414"/>
      <c r="F36" s="4414"/>
      <c r="G36" s="4414"/>
      <c r="H36" s="4414"/>
      <c r="I36" s="4414"/>
      <c r="J36" s="4414"/>
      <c r="K36" s="4414"/>
      <c r="L36" s="4414"/>
      <c r="M36" s="4414"/>
      <c r="N36" s="4414"/>
      <c r="O36" s="4414"/>
      <c r="P36" s="4414"/>
      <c r="Q36" s="4414"/>
      <c r="R36" s="4414"/>
      <c r="S36" s="4414"/>
      <c r="T36" s="4414"/>
      <c r="U36" s="4414"/>
      <c r="V36" s="4414"/>
      <c r="W36" s="4415"/>
    </row>
    <row r="37" spans="1:25" ht="14.5">
      <c r="A37" s="4295" t="s">
        <v>716</v>
      </c>
      <c r="B37" s="4296"/>
      <c r="C37" s="4296"/>
      <c r="D37" s="4296"/>
      <c r="E37" s="4296"/>
      <c r="F37" s="4296"/>
      <c r="G37" s="4296"/>
      <c r="H37" s="4296"/>
      <c r="I37" s="4296"/>
      <c r="J37" s="4296"/>
      <c r="K37" s="4296"/>
      <c r="L37" s="4296"/>
      <c r="M37" s="4296"/>
      <c r="N37" s="4296"/>
      <c r="O37" s="4296"/>
      <c r="P37" s="4296"/>
      <c r="Q37" s="4296"/>
      <c r="R37" s="4296"/>
      <c r="S37" s="4296"/>
      <c r="T37" s="4296"/>
      <c r="U37" s="4296"/>
      <c r="V37" s="4296"/>
      <c r="W37" s="4297"/>
    </row>
    <row r="38" spans="1:25" ht="14.5">
      <c r="A38" s="4295" t="s">
        <v>717</v>
      </c>
      <c r="B38" s="4296"/>
      <c r="C38" s="4296"/>
      <c r="D38" s="4296"/>
      <c r="E38" s="4296"/>
      <c r="F38" s="4296"/>
      <c r="G38" s="4296"/>
      <c r="H38" s="4296"/>
      <c r="I38" s="4296"/>
      <c r="J38" s="4296"/>
      <c r="K38" s="4296"/>
      <c r="L38" s="4296"/>
      <c r="M38" s="4296"/>
      <c r="N38" s="4296"/>
      <c r="O38" s="4296"/>
      <c r="P38" s="4296"/>
      <c r="Q38" s="4296"/>
      <c r="R38" s="4296"/>
      <c r="S38" s="4296"/>
      <c r="T38" s="4296"/>
      <c r="U38" s="4296"/>
      <c r="V38" s="4296"/>
      <c r="W38" s="4297"/>
    </row>
    <row r="39" spans="1:25" ht="14.5">
      <c r="A39" s="4295" t="s">
        <v>719</v>
      </c>
      <c r="B39" s="4296"/>
      <c r="C39" s="4296"/>
      <c r="D39" s="4296"/>
      <c r="E39" s="4296"/>
      <c r="F39" s="4296"/>
      <c r="G39" s="4296"/>
      <c r="H39" s="4296"/>
      <c r="I39" s="4296"/>
      <c r="J39" s="4296"/>
      <c r="K39" s="4296"/>
      <c r="L39" s="4296"/>
      <c r="M39" s="4296"/>
      <c r="N39" s="4296"/>
      <c r="O39" s="4296"/>
      <c r="P39" s="4296"/>
      <c r="Q39" s="4296"/>
      <c r="R39" s="4296"/>
      <c r="S39" s="4296"/>
      <c r="T39" s="4296"/>
      <c r="U39" s="4296"/>
      <c r="V39" s="4296"/>
      <c r="W39" s="4297"/>
    </row>
    <row r="40" spans="1:25" ht="14.5">
      <c r="A40" s="4295" t="s">
        <v>1648</v>
      </c>
      <c r="B40" s="4296"/>
      <c r="C40" s="4296"/>
      <c r="D40" s="4296"/>
      <c r="E40" s="4296"/>
      <c r="F40" s="4296"/>
      <c r="G40" s="4296"/>
      <c r="H40" s="4296"/>
      <c r="I40" s="4296"/>
      <c r="J40" s="4296"/>
      <c r="K40" s="4296"/>
      <c r="L40" s="4296"/>
      <c r="M40" s="4296"/>
      <c r="N40" s="4296"/>
      <c r="O40" s="4296"/>
      <c r="P40" s="4296"/>
      <c r="Q40" s="4296"/>
      <c r="R40" s="4296"/>
      <c r="S40" s="4296"/>
      <c r="T40" s="4296"/>
      <c r="U40" s="4296"/>
      <c r="V40" s="4296"/>
      <c r="W40" s="4297"/>
    </row>
    <row r="41" spans="1:25" ht="14.5">
      <c r="A41" s="4298" t="s">
        <v>721</v>
      </c>
      <c r="B41" s="4299"/>
      <c r="C41" s="4299"/>
      <c r="D41" s="4299"/>
      <c r="E41" s="4299"/>
      <c r="F41" s="4299"/>
      <c r="G41" s="4299"/>
      <c r="H41" s="4299"/>
      <c r="I41" s="4299"/>
      <c r="J41" s="4299"/>
      <c r="K41" s="4299"/>
      <c r="L41" s="4299"/>
      <c r="M41" s="4299"/>
      <c r="N41" s="4299"/>
      <c r="O41" s="4299"/>
      <c r="P41" s="4299"/>
      <c r="Q41" s="4299"/>
      <c r="R41" s="4299"/>
      <c r="S41" s="4299"/>
      <c r="T41" s="4299"/>
      <c r="U41" s="4299"/>
      <c r="V41" s="4299"/>
      <c r="W41" s="4300"/>
    </row>
    <row r="42" spans="1:25">
      <c r="A42" s="22"/>
    </row>
    <row r="43" spans="1:25">
      <c r="A43" s="4414" t="s">
        <v>447</v>
      </c>
      <c r="B43" s="4414"/>
      <c r="C43" s="4414"/>
      <c r="D43" s="4414"/>
      <c r="E43" s="4414"/>
      <c r="F43" s="4414"/>
      <c r="G43" s="4414"/>
      <c r="H43" s="4414"/>
      <c r="I43" s="4414"/>
      <c r="J43" s="4414"/>
      <c r="K43" s="4414"/>
      <c r="L43" s="4414"/>
      <c r="M43" s="4414"/>
      <c r="N43" s="4414"/>
      <c r="O43" s="4414"/>
      <c r="P43" s="4414"/>
      <c r="Q43" s="4414"/>
      <c r="R43" s="4414"/>
      <c r="S43" s="4414"/>
    </row>
    <row r="44" spans="1:25">
      <c r="A44" s="4414" t="s">
        <v>448</v>
      </c>
      <c r="B44" s="4414"/>
      <c r="C44" s="4414"/>
      <c r="D44" s="4414"/>
      <c r="E44" s="4414"/>
      <c r="F44" s="4414"/>
      <c r="G44" s="4414"/>
      <c r="H44" s="4414"/>
      <c r="I44" s="4414"/>
      <c r="J44" s="4414"/>
      <c r="K44" s="4414"/>
    </row>
    <row r="45" spans="1:25">
      <c r="A45" s="4414" t="s">
        <v>449</v>
      </c>
      <c r="B45" s="4414"/>
      <c r="C45" s="4414"/>
      <c r="D45" s="4414"/>
      <c r="E45" s="4414"/>
      <c r="F45" s="4414"/>
      <c r="G45" s="4414"/>
      <c r="H45" s="4414"/>
      <c r="I45" s="4414"/>
      <c r="J45" s="4414"/>
      <c r="K45" s="4414"/>
    </row>
    <row r="46" spans="1:25">
      <c r="A46" s="4414" t="s">
        <v>450</v>
      </c>
      <c r="B46" s="4414"/>
      <c r="C46" s="4414"/>
      <c r="D46" s="4414"/>
      <c r="E46" s="4414"/>
      <c r="F46" s="4414"/>
      <c r="G46" s="4414"/>
      <c r="H46" s="4414"/>
      <c r="I46" s="4414"/>
      <c r="J46" s="4414"/>
      <c r="K46" s="4414"/>
    </row>
    <row r="47" spans="1:25">
      <c r="A47" s="4414" t="s">
        <v>451</v>
      </c>
      <c r="B47" s="4414"/>
      <c r="C47" s="4414"/>
      <c r="D47" s="4414"/>
      <c r="E47" s="4414"/>
      <c r="F47" s="4414"/>
      <c r="G47" s="4414"/>
      <c r="H47" s="4414"/>
      <c r="I47" s="4414"/>
      <c r="J47" s="4414"/>
      <c r="K47" s="4414"/>
    </row>
    <row r="48" spans="1:25">
      <c r="A48" s="4414" t="s">
        <v>452</v>
      </c>
      <c r="B48" s="4414"/>
      <c r="C48" s="4414"/>
      <c r="D48" s="4414"/>
      <c r="E48" s="4414"/>
      <c r="F48" s="4414"/>
      <c r="G48" s="4414"/>
      <c r="H48" s="4414"/>
      <c r="I48" s="4414"/>
      <c r="J48" s="4414"/>
      <c r="K48" s="4414"/>
    </row>
    <row r="49" spans="1:19">
      <c r="A49" s="4414" t="s">
        <v>453</v>
      </c>
      <c r="B49" s="4414"/>
      <c r="C49" s="4414"/>
      <c r="D49" s="4414"/>
      <c r="E49" s="4414"/>
      <c r="F49" s="4414"/>
      <c r="G49" s="4414"/>
      <c r="H49" s="4414"/>
      <c r="I49" s="4414"/>
      <c r="J49" s="4414"/>
      <c r="K49" s="4414"/>
    </row>
    <row r="50" spans="1:19">
      <c r="A50" s="4414" t="s">
        <v>454</v>
      </c>
      <c r="B50" s="4414"/>
      <c r="C50" s="4414"/>
      <c r="D50" s="4414"/>
      <c r="E50" s="4414"/>
      <c r="F50" s="4414"/>
      <c r="G50" s="4414"/>
      <c r="H50" s="4414"/>
      <c r="I50" s="4414"/>
      <c r="J50" s="4414"/>
      <c r="K50" s="4414"/>
    </row>
    <row r="51" spans="1:19">
      <c r="A51" s="4414" t="s">
        <v>455</v>
      </c>
      <c r="B51" s="4414"/>
      <c r="C51" s="4414"/>
      <c r="D51" s="4414"/>
      <c r="E51" s="4414"/>
      <c r="F51" s="4414"/>
      <c r="G51" s="4414"/>
      <c r="H51" s="4414"/>
      <c r="I51" s="4414"/>
      <c r="J51" s="4414"/>
      <c r="K51" s="4414"/>
    </row>
    <row r="52" spans="1:19">
      <c r="A52" s="4414" t="s">
        <v>456</v>
      </c>
      <c r="B52" s="4414"/>
      <c r="C52" s="4414"/>
      <c r="D52" s="4414"/>
      <c r="E52" s="4414"/>
      <c r="F52" s="4414"/>
      <c r="G52" s="4414"/>
      <c r="H52" s="4414"/>
      <c r="I52" s="4414"/>
      <c r="J52" s="4414"/>
      <c r="K52" s="4414"/>
    </row>
    <row r="53" spans="1:19">
      <c r="A53" s="22"/>
    </row>
    <row r="54" spans="1:19">
      <c r="A54" s="3832" t="s">
        <v>1743</v>
      </c>
      <c r="B54" s="3832"/>
      <c r="C54" s="3832"/>
      <c r="D54" s="3832"/>
      <c r="E54" s="3832"/>
      <c r="F54" s="3832"/>
      <c r="G54" s="3832"/>
      <c r="H54" s="3832"/>
      <c r="I54" s="3832"/>
      <c r="J54" s="3832"/>
      <c r="K54" s="3832"/>
      <c r="L54" s="3832"/>
      <c r="M54" s="3832"/>
      <c r="N54" s="3832"/>
      <c r="O54" s="3832"/>
      <c r="P54" s="3832"/>
      <c r="Q54" s="3832"/>
      <c r="R54" s="3832"/>
      <c r="S54" s="3832"/>
    </row>
    <row r="55" spans="1:19">
      <c r="A55" s="22"/>
    </row>
  </sheetData>
  <mergeCells count="31">
    <mergeCell ref="L3:M3"/>
    <mergeCell ref="N3:O3"/>
    <mergeCell ref="J3:K3"/>
    <mergeCell ref="A3:A4"/>
    <mergeCell ref="B3:C3"/>
    <mergeCell ref="P3:Q3"/>
    <mergeCell ref="R3:S3"/>
    <mergeCell ref="A1:W1"/>
    <mergeCell ref="A50:K50"/>
    <mergeCell ref="A51:K51"/>
    <mergeCell ref="T3:U3"/>
    <mergeCell ref="V3:W3"/>
    <mergeCell ref="A35:W35"/>
    <mergeCell ref="A36:W36"/>
    <mergeCell ref="A37:W37"/>
    <mergeCell ref="D3:E3"/>
    <mergeCell ref="F3:G3"/>
    <mergeCell ref="H3:I3"/>
    <mergeCell ref="A38:W38"/>
    <mergeCell ref="A39:W39"/>
    <mergeCell ref="A40:W40"/>
    <mergeCell ref="A41:W41"/>
    <mergeCell ref="A43:S43"/>
    <mergeCell ref="A52:K52"/>
    <mergeCell ref="A49:K49"/>
    <mergeCell ref="A54:S54"/>
    <mergeCell ref="A44:K44"/>
    <mergeCell ref="A45:K45"/>
    <mergeCell ref="A46:K46"/>
    <mergeCell ref="A47:K47"/>
    <mergeCell ref="A48:K48"/>
  </mergeCells>
  <pageMargins left="0" right="0" top="0" bottom="0" header="0.3" footer="0.3"/>
  <pageSetup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67"/>
  <sheetViews>
    <sheetView workbookViewId="0">
      <selection activeCell="G7" sqref="G7:G21"/>
    </sheetView>
  </sheetViews>
  <sheetFormatPr defaultColWidth="9" defaultRowHeight="14"/>
  <cols>
    <col min="1" max="1" width="44.33203125" style="17" customWidth="1"/>
    <col min="2" max="9" width="12.33203125" style="17" customWidth="1"/>
    <col min="10" max="10" width="9" style="14"/>
    <col min="11" max="11" width="44.33203125" style="17" customWidth="1"/>
    <col min="12" max="12" width="12" style="17" customWidth="1"/>
    <col min="13" max="13" width="10.33203125" style="17" customWidth="1"/>
    <col min="14" max="14" width="11.75" style="17" customWidth="1"/>
    <col min="15" max="19" width="10.33203125" style="17" customWidth="1"/>
    <col min="20" max="16384" width="9" style="17"/>
  </cols>
  <sheetData>
    <row r="1" spans="1:19" s="14" customFormat="1" ht="25">
      <c r="A1" s="4230" t="s">
        <v>1979</v>
      </c>
      <c r="B1" s="4230"/>
      <c r="C1" s="4230"/>
      <c r="D1" s="4230"/>
      <c r="E1" s="4230"/>
      <c r="F1" s="4230"/>
      <c r="G1" s="4230"/>
      <c r="H1" s="4230"/>
      <c r="I1" s="4230"/>
      <c r="J1" s="1471"/>
      <c r="K1" s="4195" t="s">
        <v>1211</v>
      </c>
      <c r="L1" s="4195"/>
      <c r="M1" s="4195"/>
      <c r="N1" s="4195"/>
      <c r="O1" s="4195"/>
      <c r="P1" s="4195"/>
      <c r="Q1" s="4195"/>
      <c r="R1" s="4195"/>
      <c r="S1" s="4195"/>
    </row>
    <row r="2" spans="1:19">
      <c r="A2" s="232"/>
      <c r="B2" s="232"/>
      <c r="C2" s="232"/>
      <c r="D2" s="232"/>
      <c r="E2" s="232"/>
      <c r="F2" s="232"/>
      <c r="G2" s="232"/>
      <c r="H2" s="232"/>
      <c r="I2" s="232"/>
      <c r="K2" s="232"/>
      <c r="L2" s="232"/>
      <c r="M2" s="232"/>
      <c r="N2" s="232"/>
      <c r="O2" s="232"/>
      <c r="P2" s="232"/>
      <c r="Q2" s="232"/>
      <c r="R2" s="232"/>
      <c r="S2" s="232"/>
    </row>
    <row r="3" spans="1:19" ht="17.5">
      <c r="A3" s="3997" t="s">
        <v>203</v>
      </c>
      <c r="B3" s="4450" t="s">
        <v>230</v>
      </c>
      <c r="C3" s="4451"/>
      <c r="D3" s="4451"/>
      <c r="E3" s="4451"/>
      <c r="F3" s="3994"/>
      <c r="G3" s="3994"/>
      <c r="H3" s="3994"/>
      <c r="I3" s="3995"/>
      <c r="J3" s="495"/>
      <c r="K3" s="4447" t="s">
        <v>203</v>
      </c>
      <c r="L3" s="4452" t="s">
        <v>230</v>
      </c>
      <c r="M3" s="4453"/>
      <c r="N3" s="4453"/>
      <c r="O3" s="4453"/>
      <c r="P3" s="4364"/>
      <c r="Q3" s="4364"/>
      <c r="R3" s="4364"/>
      <c r="S3" s="4454"/>
    </row>
    <row r="4" spans="1:19" ht="17.5">
      <c r="A4" s="4287"/>
      <c r="B4" s="3969" t="s">
        <v>807</v>
      </c>
      <c r="C4" s="4455"/>
      <c r="D4" s="4455"/>
      <c r="E4" s="4455"/>
      <c r="F4" s="4288" t="s">
        <v>85</v>
      </c>
      <c r="G4" s="3952"/>
      <c r="H4" s="3952"/>
      <c r="I4" s="3953"/>
      <c r="J4" s="495"/>
      <c r="K4" s="4448"/>
      <c r="L4" s="4456" t="s">
        <v>807</v>
      </c>
      <c r="M4" s="4457"/>
      <c r="N4" s="4457"/>
      <c r="O4" s="4457"/>
      <c r="P4" s="4458" t="s">
        <v>85</v>
      </c>
      <c r="Q4" s="4458"/>
      <c r="R4" s="4458"/>
      <c r="S4" s="4459"/>
    </row>
    <row r="5" spans="1:19" s="239" customFormat="1" ht="44.5">
      <c r="A5" s="3998"/>
      <c r="B5" s="127" t="s">
        <v>206</v>
      </c>
      <c r="C5" s="193" t="s">
        <v>207</v>
      </c>
      <c r="D5" s="193" t="s">
        <v>14</v>
      </c>
      <c r="E5" s="128" t="s">
        <v>208</v>
      </c>
      <c r="F5" s="127" t="s">
        <v>206</v>
      </c>
      <c r="G5" s="193" t="s">
        <v>207</v>
      </c>
      <c r="H5" s="193" t="s">
        <v>14</v>
      </c>
      <c r="I5" s="129" t="s">
        <v>208</v>
      </c>
      <c r="J5" s="740"/>
      <c r="K5" s="4449"/>
      <c r="L5" s="300" t="s">
        <v>206</v>
      </c>
      <c r="M5" s="300" t="s">
        <v>207</v>
      </c>
      <c r="N5" s="300" t="s">
        <v>14</v>
      </c>
      <c r="O5" s="300" t="s">
        <v>208</v>
      </c>
      <c r="P5" s="300" t="s">
        <v>206</v>
      </c>
      <c r="Q5" s="300" t="s">
        <v>207</v>
      </c>
      <c r="R5" s="300" t="s">
        <v>14</v>
      </c>
      <c r="S5" s="299" t="s">
        <v>208</v>
      </c>
    </row>
    <row r="6" spans="1:19">
      <c r="A6" s="487" t="s">
        <v>2</v>
      </c>
      <c r="B6" s="778"/>
      <c r="C6" s="488"/>
      <c r="D6" s="488"/>
      <c r="E6" s="488"/>
      <c r="F6" s="778"/>
      <c r="G6" s="488"/>
      <c r="H6" s="488"/>
      <c r="I6" s="489"/>
      <c r="K6" s="490" t="s">
        <v>2</v>
      </c>
      <c r="L6" s="491"/>
      <c r="M6" s="491"/>
      <c r="N6" s="491"/>
      <c r="O6" s="491"/>
      <c r="P6" s="491"/>
      <c r="Q6" s="491"/>
      <c r="R6" s="491"/>
      <c r="S6" s="492"/>
    </row>
    <row r="7" spans="1:19">
      <c r="A7" s="135" t="s">
        <v>209</v>
      </c>
      <c r="B7" s="2176">
        <v>82528567</v>
      </c>
      <c r="C7" s="2216">
        <v>84711</v>
      </c>
      <c r="D7" s="39"/>
      <c r="E7" s="74" t="s">
        <v>210</v>
      </c>
      <c r="F7" s="2176">
        <v>183563</v>
      </c>
      <c r="G7" s="2216">
        <v>3470</v>
      </c>
      <c r="H7" s="39"/>
      <c r="I7" s="38" t="s">
        <v>210</v>
      </c>
      <c r="K7" s="252" t="s">
        <v>209</v>
      </c>
      <c r="L7" s="223">
        <v>80939002</v>
      </c>
      <c r="M7" s="223">
        <v>98045</v>
      </c>
      <c r="N7" s="223">
        <v>80939002</v>
      </c>
      <c r="O7" s="224" t="s">
        <v>210</v>
      </c>
      <c r="P7" s="223">
        <v>168447</v>
      </c>
      <c r="Q7" s="223">
        <v>3992</v>
      </c>
      <c r="R7" s="223">
        <v>168447</v>
      </c>
      <c r="S7" s="224" t="s">
        <v>210</v>
      </c>
    </row>
    <row r="8" spans="1:19">
      <c r="A8" s="135" t="s">
        <v>211</v>
      </c>
      <c r="B8" s="2176">
        <v>4988186</v>
      </c>
      <c r="C8" s="2216">
        <v>26460</v>
      </c>
      <c r="D8" s="2662">
        <v>0.06</v>
      </c>
      <c r="E8" s="2667">
        <v>0.1</v>
      </c>
      <c r="F8" s="2176">
        <v>13520</v>
      </c>
      <c r="G8" s="2216">
        <v>906</v>
      </c>
      <c r="H8" s="2662">
        <v>7.3999999999999996E-2</v>
      </c>
      <c r="I8" s="2660">
        <v>0.4</v>
      </c>
      <c r="K8" s="252" t="s">
        <v>211</v>
      </c>
      <c r="L8" s="223">
        <v>4924145</v>
      </c>
      <c r="M8" s="223">
        <v>30224</v>
      </c>
      <c r="N8" s="225">
        <v>6.0999999999999999E-2</v>
      </c>
      <c r="O8" s="224">
        <v>0.1</v>
      </c>
      <c r="P8" s="223">
        <v>11985</v>
      </c>
      <c r="Q8" s="224">
        <v>802</v>
      </c>
      <c r="R8" s="225">
        <v>7.0999999999999994E-2</v>
      </c>
      <c r="S8" s="224">
        <v>0.4</v>
      </c>
    </row>
    <row r="9" spans="1:19">
      <c r="A9" s="135" t="s">
        <v>212</v>
      </c>
      <c r="B9" s="2176">
        <v>4201597</v>
      </c>
      <c r="C9" s="2216">
        <v>14044</v>
      </c>
      <c r="D9" s="2662">
        <v>5.0999999999999997E-2</v>
      </c>
      <c r="E9" s="2667">
        <v>0.1</v>
      </c>
      <c r="F9" s="2176">
        <v>10871</v>
      </c>
      <c r="G9" s="2216">
        <v>873</v>
      </c>
      <c r="H9" s="2662">
        <v>5.8999999999999997E-2</v>
      </c>
      <c r="I9" s="2660">
        <v>0.5</v>
      </c>
      <c r="K9" s="252" t="s">
        <v>212</v>
      </c>
      <c r="L9" s="223">
        <v>4113849</v>
      </c>
      <c r="M9" s="223">
        <v>14331</v>
      </c>
      <c r="N9" s="225">
        <v>5.0999999999999997E-2</v>
      </c>
      <c r="O9" s="224">
        <v>0.1</v>
      </c>
      <c r="P9" s="223">
        <v>10335</v>
      </c>
      <c r="Q9" s="224">
        <v>697</v>
      </c>
      <c r="R9" s="225">
        <v>6.0999999999999999E-2</v>
      </c>
      <c r="S9" s="224">
        <v>0.4</v>
      </c>
    </row>
    <row r="10" spans="1:19">
      <c r="A10" s="135" t="s">
        <v>213</v>
      </c>
      <c r="B10" s="2176">
        <v>32845163</v>
      </c>
      <c r="C10" s="2216">
        <v>26282</v>
      </c>
      <c r="D10" s="2662">
        <v>0.39800000000000002</v>
      </c>
      <c r="E10" s="2667">
        <v>0.1</v>
      </c>
      <c r="F10" s="2176">
        <v>78042</v>
      </c>
      <c r="G10" s="2216">
        <v>2041</v>
      </c>
      <c r="H10" s="2662">
        <v>0.42499999999999999</v>
      </c>
      <c r="I10" s="2660">
        <v>0.7</v>
      </c>
      <c r="K10" s="252" t="s">
        <v>213</v>
      </c>
      <c r="L10" s="223">
        <v>32578808</v>
      </c>
      <c r="M10" s="223">
        <v>23235</v>
      </c>
      <c r="N10" s="225">
        <v>0.40300000000000002</v>
      </c>
      <c r="O10" s="224">
        <v>0.1</v>
      </c>
      <c r="P10" s="223">
        <v>71649</v>
      </c>
      <c r="Q10" s="223">
        <v>2449</v>
      </c>
      <c r="R10" s="225">
        <v>0.42499999999999999</v>
      </c>
      <c r="S10" s="224">
        <v>0.9</v>
      </c>
    </row>
    <row r="11" spans="1:19">
      <c r="A11" s="135" t="s">
        <v>214</v>
      </c>
      <c r="B11" s="2176">
        <v>17016693</v>
      </c>
      <c r="C11" s="2216">
        <v>20209</v>
      </c>
      <c r="D11" s="2662">
        <v>0.20599999999999999</v>
      </c>
      <c r="E11" s="2667">
        <v>0.1</v>
      </c>
      <c r="F11" s="2176">
        <v>38547</v>
      </c>
      <c r="G11" s="2216">
        <v>1186</v>
      </c>
      <c r="H11" s="2662">
        <v>0.21</v>
      </c>
      <c r="I11" s="2660">
        <v>0.6</v>
      </c>
      <c r="K11" s="252" t="s">
        <v>214</v>
      </c>
      <c r="L11" s="223">
        <v>17532181</v>
      </c>
      <c r="M11" s="223">
        <v>22873</v>
      </c>
      <c r="N11" s="225">
        <v>0.217</v>
      </c>
      <c r="O11" s="224">
        <v>0.1</v>
      </c>
      <c r="P11" s="223">
        <v>38645</v>
      </c>
      <c r="Q11" s="223">
        <v>1485</v>
      </c>
      <c r="R11" s="225">
        <v>0.22900000000000001</v>
      </c>
      <c r="S11" s="224">
        <v>0.7</v>
      </c>
    </row>
    <row r="12" spans="1:19">
      <c r="A12" s="135" t="s">
        <v>215</v>
      </c>
      <c r="B12" s="2176">
        <v>23476928</v>
      </c>
      <c r="C12" s="2216">
        <v>63362</v>
      </c>
      <c r="D12" s="2662">
        <v>0.28399999999999997</v>
      </c>
      <c r="E12" s="2667">
        <v>0.1</v>
      </c>
      <c r="F12" s="2176">
        <v>42583</v>
      </c>
      <c r="G12" s="2216">
        <v>1487</v>
      </c>
      <c r="H12" s="2662">
        <v>0.23200000000000001</v>
      </c>
      <c r="I12" s="2660">
        <v>0.7</v>
      </c>
      <c r="K12" s="252" t="s">
        <v>215</v>
      </c>
      <c r="L12" s="223">
        <v>21790019</v>
      </c>
      <c r="M12" s="223">
        <v>71146</v>
      </c>
      <c r="N12" s="225">
        <v>0.26900000000000002</v>
      </c>
      <c r="O12" s="224">
        <v>0.1</v>
      </c>
      <c r="P12" s="223">
        <v>35833</v>
      </c>
      <c r="Q12" s="223">
        <v>1447</v>
      </c>
      <c r="R12" s="225">
        <v>0.21299999999999999</v>
      </c>
      <c r="S12" s="224">
        <v>0.8</v>
      </c>
    </row>
    <row r="13" spans="1:19">
      <c r="A13" s="487" t="s">
        <v>469</v>
      </c>
      <c r="B13" s="2177"/>
      <c r="C13" s="2666"/>
      <c r="D13" s="2663"/>
      <c r="E13" s="2661"/>
      <c r="F13" s="2177"/>
      <c r="G13" s="2666"/>
      <c r="H13" s="2663"/>
      <c r="I13" s="2668"/>
      <c r="K13" s="490" t="s">
        <v>469</v>
      </c>
      <c r="L13" s="491"/>
      <c r="M13" s="491"/>
      <c r="N13" s="491"/>
      <c r="O13" s="491"/>
      <c r="P13" s="491"/>
      <c r="Q13" s="491"/>
      <c r="R13" s="491"/>
      <c r="S13" s="492"/>
    </row>
    <row r="14" spans="1:19">
      <c r="A14" s="135" t="s">
        <v>216</v>
      </c>
      <c r="B14" s="2176">
        <v>211462522</v>
      </c>
      <c r="C14" s="2216">
        <v>16135</v>
      </c>
      <c r="D14" s="2662"/>
      <c r="E14" s="2667" t="s">
        <v>210</v>
      </c>
      <c r="F14" s="2176">
        <v>296878</v>
      </c>
      <c r="G14" s="2216">
        <v>4819</v>
      </c>
      <c r="H14" s="2662"/>
      <c r="I14" s="2660" t="s">
        <v>210</v>
      </c>
      <c r="K14" s="252" t="s">
        <v>216</v>
      </c>
      <c r="L14" s="223">
        <v>199726659</v>
      </c>
      <c r="M14" s="223">
        <v>18056</v>
      </c>
      <c r="N14" s="223">
        <v>199726659</v>
      </c>
      <c r="O14" s="224" t="s">
        <v>210</v>
      </c>
      <c r="P14" s="223">
        <v>259768</v>
      </c>
      <c r="Q14" s="223">
        <v>4273</v>
      </c>
      <c r="R14" s="223">
        <v>259768</v>
      </c>
      <c r="S14" s="224" t="s">
        <v>210</v>
      </c>
    </row>
    <row r="15" spans="1:19">
      <c r="A15" s="135" t="s">
        <v>217</v>
      </c>
      <c r="B15" s="2176">
        <v>12093869</v>
      </c>
      <c r="C15" s="2216">
        <v>57253</v>
      </c>
      <c r="D15" s="2662">
        <v>5.7000000000000002E-2</v>
      </c>
      <c r="E15" s="2667">
        <v>0.1</v>
      </c>
      <c r="F15" s="2176">
        <v>6206</v>
      </c>
      <c r="G15" s="2216">
        <v>533</v>
      </c>
      <c r="H15" s="2662">
        <v>2.1000000000000001E-2</v>
      </c>
      <c r="I15" s="2660">
        <v>0.2</v>
      </c>
      <c r="K15" s="252" t="s">
        <v>217</v>
      </c>
      <c r="L15" s="223">
        <v>12435227</v>
      </c>
      <c r="M15" s="223">
        <v>63874</v>
      </c>
      <c r="N15" s="225">
        <v>6.2E-2</v>
      </c>
      <c r="O15" s="224">
        <v>0.1</v>
      </c>
      <c r="P15" s="223">
        <v>6133</v>
      </c>
      <c r="Q15" s="224">
        <v>658</v>
      </c>
      <c r="R15" s="225">
        <v>2.4E-2</v>
      </c>
      <c r="S15" s="224">
        <v>0.2</v>
      </c>
    </row>
    <row r="16" spans="1:19">
      <c r="A16" s="135" t="s">
        <v>218</v>
      </c>
      <c r="B16" s="2176">
        <v>16135225</v>
      </c>
      <c r="C16" s="2216">
        <v>65476</v>
      </c>
      <c r="D16" s="2662">
        <v>7.5999999999999998E-2</v>
      </c>
      <c r="E16" s="2667">
        <v>0.1</v>
      </c>
      <c r="F16" s="2176">
        <v>18424</v>
      </c>
      <c r="G16" s="2216">
        <v>1065</v>
      </c>
      <c r="H16" s="2662">
        <v>6.2E-2</v>
      </c>
      <c r="I16" s="2660">
        <v>0.4</v>
      </c>
      <c r="K16" s="252" t="s">
        <v>218</v>
      </c>
      <c r="L16" s="223">
        <v>17463256</v>
      </c>
      <c r="M16" s="223">
        <v>67801</v>
      </c>
      <c r="N16" s="225">
        <v>8.6999999999999994E-2</v>
      </c>
      <c r="O16" s="224">
        <v>0.1</v>
      </c>
      <c r="P16" s="223">
        <v>18562</v>
      </c>
      <c r="Q16" s="223">
        <v>1009</v>
      </c>
      <c r="R16" s="225">
        <v>7.0999999999999994E-2</v>
      </c>
      <c r="S16" s="224">
        <v>0.3</v>
      </c>
    </row>
    <row r="17" spans="1:19">
      <c r="A17" s="135" t="s">
        <v>219</v>
      </c>
      <c r="B17" s="2176">
        <v>58722528</v>
      </c>
      <c r="C17" s="2216">
        <v>173641</v>
      </c>
      <c r="D17" s="2662">
        <v>0.27800000000000002</v>
      </c>
      <c r="E17" s="2667">
        <v>0.1</v>
      </c>
      <c r="F17" s="2176">
        <v>105365</v>
      </c>
      <c r="G17" s="2216">
        <v>2917</v>
      </c>
      <c r="H17" s="2662">
        <v>0.35499999999999998</v>
      </c>
      <c r="I17" s="2660">
        <v>0.7</v>
      </c>
      <c r="K17" s="252" t="s">
        <v>219</v>
      </c>
      <c r="L17" s="223">
        <v>57903353</v>
      </c>
      <c r="M17" s="223">
        <v>183279</v>
      </c>
      <c r="N17" s="225">
        <v>0.28999999999999998</v>
      </c>
      <c r="O17" s="224">
        <v>0.1</v>
      </c>
      <c r="P17" s="223">
        <v>96785</v>
      </c>
      <c r="Q17" s="223">
        <v>2203</v>
      </c>
      <c r="R17" s="225">
        <v>0.373</v>
      </c>
      <c r="S17" s="224">
        <v>0.7</v>
      </c>
    </row>
    <row r="18" spans="1:19">
      <c r="A18" s="135" t="s">
        <v>220</v>
      </c>
      <c r="B18" s="2176">
        <v>44529161</v>
      </c>
      <c r="C18" s="2216">
        <v>49403</v>
      </c>
      <c r="D18" s="2662">
        <v>0.21099999999999999</v>
      </c>
      <c r="E18" s="2667">
        <v>0.1</v>
      </c>
      <c r="F18" s="2176">
        <v>76102</v>
      </c>
      <c r="G18" s="2216">
        <v>1896</v>
      </c>
      <c r="H18" s="2662">
        <v>0.25600000000000001</v>
      </c>
      <c r="I18" s="2660">
        <v>0.5</v>
      </c>
      <c r="K18" s="252" t="s">
        <v>220</v>
      </c>
      <c r="L18" s="223">
        <v>41175904</v>
      </c>
      <c r="M18" s="223">
        <v>57855</v>
      </c>
      <c r="N18" s="225">
        <v>0.20599999999999999</v>
      </c>
      <c r="O18" s="224">
        <v>0.1</v>
      </c>
      <c r="P18" s="223">
        <v>67721</v>
      </c>
      <c r="Q18" s="223">
        <v>1881</v>
      </c>
      <c r="R18" s="225">
        <v>0.26100000000000001</v>
      </c>
      <c r="S18" s="224">
        <v>0.6</v>
      </c>
    </row>
    <row r="19" spans="1:19">
      <c r="A19" s="135" t="s">
        <v>221</v>
      </c>
      <c r="B19" s="2176">
        <v>17029467</v>
      </c>
      <c r="C19" s="2216">
        <v>40247</v>
      </c>
      <c r="D19" s="2662">
        <v>8.1000000000000003E-2</v>
      </c>
      <c r="E19" s="2667">
        <v>0.1</v>
      </c>
      <c r="F19" s="2176">
        <v>29177</v>
      </c>
      <c r="G19" s="2216">
        <v>1208</v>
      </c>
      <c r="H19" s="2662">
        <v>9.8000000000000004E-2</v>
      </c>
      <c r="I19" s="2660">
        <v>0.4</v>
      </c>
      <c r="K19" s="252" t="s">
        <v>221</v>
      </c>
      <c r="L19" s="223">
        <v>15021920</v>
      </c>
      <c r="M19" s="223">
        <v>34737</v>
      </c>
      <c r="N19" s="225">
        <v>7.4999999999999997E-2</v>
      </c>
      <c r="O19" s="224">
        <v>0.1</v>
      </c>
      <c r="P19" s="223">
        <v>23338</v>
      </c>
      <c r="Q19" s="223">
        <v>1066</v>
      </c>
      <c r="R19" s="225">
        <v>0.09</v>
      </c>
      <c r="S19" s="224">
        <v>0.4</v>
      </c>
    </row>
    <row r="20" spans="1:19">
      <c r="A20" s="135" t="s">
        <v>222</v>
      </c>
      <c r="B20" s="2176">
        <v>39166047</v>
      </c>
      <c r="C20" s="2216">
        <v>136480</v>
      </c>
      <c r="D20" s="2662">
        <v>0.185</v>
      </c>
      <c r="E20" s="2667">
        <v>0.1</v>
      </c>
      <c r="F20" s="2176">
        <v>41888</v>
      </c>
      <c r="G20" s="2216">
        <v>1456</v>
      </c>
      <c r="H20" s="2662">
        <v>0.14099999999999999</v>
      </c>
      <c r="I20" s="2660">
        <v>0.4</v>
      </c>
      <c r="K20" s="252" t="s">
        <v>222</v>
      </c>
      <c r="L20" s="223">
        <v>35148428</v>
      </c>
      <c r="M20" s="223">
        <v>127668</v>
      </c>
      <c r="N20" s="225">
        <v>0.17599999999999999</v>
      </c>
      <c r="O20" s="224">
        <v>0.1</v>
      </c>
      <c r="P20" s="223">
        <v>32880</v>
      </c>
      <c r="Q20" s="223">
        <v>1260</v>
      </c>
      <c r="R20" s="225">
        <v>0.127</v>
      </c>
      <c r="S20" s="224">
        <v>0.4</v>
      </c>
    </row>
    <row r="21" spans="1:19">
      <c r="A21" s="135" t="s">
        <v>223</v>
      </c>
      <c r="B21" s="2176">
        <v>23786225</v>
      </c>
      <c r="C21" s="2216">
        <v>147082</v>
      </c>
      <c r="D21" s="2662">
        <v>0.112</v>
      </c>
      <c r="E21" s="2667">
        <v>0.1</v>
      </c>
      <c r="F21" s="2176">
        <v>19716</v>
      </c>
      <c r="G21" s="2216">
        <v>991</v>
      </c>
      <c r="H21" s="2662">
        <v>6.6000000000000003E-2</v>
      </c>
      <c r="I21" s="2660">
        <v>0.3</v>
      </c>
      <c r="K21" s="252" t="s">
        <v>223</v>
      </c>
      <c r="L21" s="223">
        <v>20578571</v>
      </c>
      <c r="M21" s="223">
        <v>125036</v>
      </c>
      <c r="N21" s="225">
        <v>0.10299999999999999</v>
      </c>
      <c r="O21" s="224">
        <v>0.1</v>
      </c>
      <c r="P21" s="223">
        <v>14349</v>
      </c>
      <c r="Q21" s="224">
        <v>823</v>
      </c>
      <c r="R21" s="225">
        <v>5.5E-2</v>
      </c>
      <c r="S21" s="224">
        <v>0.3</v>
      </c>
    </row>
    <row r="22" spans="1:19">
      <c r="A22" s="73"/>
      <c r="B22" s="139" t="s">
        <v>733</v>
      </c>
      <c r="C22" s="38" t="s">
        <v>733</v>
      </c>
      <c r="D22" s="2662" t="s">
        <v>733</v>
      </c>
      <c r="E22" s="2667" t="s">
        <v>733</v>
      </c>
      <c r="F22" s="139" t="s">
        <v>733</v>
      </c>
      <c r="G22" s="38" t="s">
        <v>733</v>
      </c>
      <c r="H22" s="2662" t="s">
        <v>733</v>
      </c>
      <c r="I22" s="2660" t="s">
        <v>733</v>
      </c>
      <c r="K22" s="37"/>
      <c r="L22" s="224" t="s">
        <v>733</v>
      </c>
      <c r="M22" s="224" t="s">
        <v>733</v>
      </c>
      <c r="N22" s="225" t="s">
        <v>733</v>
      </c>
      <c r="O22" s="224" t="s">
        <v>733</v>
      </c>
      <c r="P22" s="224" t="s">
        <v>733</v>
      </c>
      <c r="Q22" s="224" t="s">
        <v>733</v>
      </c>
      <c r="R22" s="225" t="s">
        <v>733</v>
      </c>
      <c r="S22" s="224" t="s">
        <v>733</v>
      </c>
    </row>
    <row r="23" spans="1:19">
      <c r="A23" s="73" t="s">
        <v>224</v>
      </c>
      <c r="B23" s="139" t="s">
        <v>210</v>
      </c>
      <c r="C23" s="38" t="s">
        <v>210</v>
      </c>
      <c r="D23" s="2662">
        <v>0.86699999999999999</v>
      </c>
      <c r="E23" s="2667">
        <v>0.1</v>
      </c>
      <c r="F23" s="139" t="s">
        <v>210</v>
      </c>
      <c r="G23" s="38" t="s">
        <v>210</v>
      </c>
      <c r="H23" s="2662">
        <v>0.91700000000000004</v>
      </c>
      <c r="I23" s="2660">
        <v>0.4</v>
      </c>
      <c r="K23" s="37" t="s">
        <v>224</v>
      </c>
      <c r="L23" s="224" t="s">
        <v>210</v>
      </c>
      <c r="M23" s="224" t="s">
        <v>210</v>
      </c>
      <c r="N23" s="225">
        <v>0.85</v>
      </c>
      <c r="O23" s="224">
        <v>0.1</v>
      </c>
      <c r="P23" s="224" t="s">
        <v>210</v>
      </c>
      <c r="Q23" s="224" t="s">
        <v>210</v>
      </c>
      <c r="R23" s="225">
        <v>0.90500000000000003</v>
      </c>
      <c r="S23" s="224">
        <v>0.5</v>
      </c>
    </row>
    <row r="24" spans="1:19">
      <c r="A24" s="73" t="s">
        <v>225</v>
      </c>
      <c r="B24" s="139" t="s">
        <v>210</v>
      </c>
      <c r="C24" s="38" t="s">
        <v>210</v>
      </c>
      <c r="D24" s="2662">
        <v>0.29799999999999999</v>
      </c>
      <c r="E24" s="2667">
        <v>0.1</v>
      </c>
      <c r="F24" s="139" t="s">
        <v>210</v>
      </c>
      <c r="G24" s="38" t="s">
        <v>210</v>
      </c>
      <c r="H24" s="2662">
        <v>0.20799999999999999</v>
      </c>
      <c r="I24" s="2660">
        <v>0.6</v>
      </c>
      <c r="K24" s="37" t="s">
        <v>225</v>
      </c>
      <c r="L24" s="224" t="s">
        <v>210</v>
      </c>
      <c r="M24" s="224" t="s">
        <v>210</v>
      </c>
      <c r="N24" s="225">
        <v>0.27900000000000003</v>
      </c>
      <c r="O24" s="224">
        <v>0.1</v>
      </c>
      <c r="P24" s="224" t="s">
        <v>210</v>
      </c>
      <c r="Q24" s="224" t="s">
        <v>210</v>
      </c>
      <c r="R24" s="225">
        <v>0.182</v>
      </c>
      <c r="S24" s="224">
        <v>0.5</v>
      </c>
    </row>
    <row r="25" spans="1:19">
      <c r="A25" s="16"/>
      <c r="K25" s="16"/>
    </row>
    <row r="26" spans="1:19">
      <c r="A26" s="3832" t="s">
        <v>794</v>
      </c>
      <c r="B26" s="3832"/>
      <c r="C26" s="3832"/>
      <c r="D26" s="3832"/>
      <c r="E26" s="3832"/>
      <c r="F26" s="3832"/>
      <c r="G26" s="3832"/>
      <c r="H26" s="3832"/>
      <c r="I26" s="3832"/>
      <c r="K26" s="3832" t="s">
        <v>839</v>
      </c>
      <c r="L26" s="3832"/>
      <c r="M26" s="3832"/>
      <c r="N26" s="3832"/>
      <c r="O26" s="3832"/>
      <c r="P26" s="3832"/>
      <c r="Q26" s="3832"/>
      <c r="R26" s="3832"/>
      <c r="S26" s="3832"/>
    </row>
    <row r="27" spans="1:19">
      <c r="A27" s="232"/>
      <c r="B27" s="232"/>
      <c r="C27" s="232"/>
      <c r="D27" s="232"/>
      <c r="E27" s="232"/>
      <c r="F27" s="232"/>
      <c r="G27" s="232"/>
      <c r="H27" s="232"/>
      <c r="I27" s="232"/>
      <c r="K27" s="232"/>
      <c r="L27" s="232"/>
      <c r="M27" s="232"/>
      <c r="N27" s="232"/>
      <c r="O27" s="232"/>
      <c r="P27" s="232"/>
      <c r="Q27" s="232"/>
      <c r="R27" s="232"/>
      <c r="S27" s="232"/>
    </row>
    <row r="28" spans="1:19">
      <c r="A28" s="232"/>
      <c r="B28" s="232"/>
      <c r="C28" s="232"/>
      <c r="D28" s="232"/>
      <c r="E28" s="232"/>
      <c r="F28" s="232"/>
      <c r="G28" s="232"/>
      <c r="H28" s="232"/>
      <c r="I28" s="232"/>
      <c r="K28" s="232"/>
      <c r="L28" s="232"/>
      <c r="M28" s="232"/>
      <c r="N28" s="232"/>
      <c r="O28" s="232"/>
      <c r="P28" s="232"/>
      <c r="Q28" s="232"/>
      <c r="R28" s="232"/>
      <c r="S28" s="232"/>
    </row>
    <row r="29" spans="1:19" ht="25">
      <c r="A29" s="4230" t="s">
        <v>1984</v>
      </c>
      <c r="B29" s="4230"/>
      <c r="C29" s="4230"/>
      <c r="D29" s="4230"/>
      <c r="E29" s="4230"/>
      <c r="F29" s="4230"/>
      <c r="G29" s="4230"/>
      <c r="H29" s="4230"/>
      <c r="I29" s="4230"/>
      <c r="J29" s="1471"/>
      <c r="K29" s="232"/>
      <c r="L29" s="232"/>
      <c r="M29" s="232"/>
      <c r="N29" s="232"/>
      <c r="O29" s="232"/>
      <c r="P29" s="232"/>
      <c r="Q29" s="232"/>
      <c r="R29" s="232"/>
      <c r="S29" s="232"/>
    </row>
    <row r="30" spans="1:19">
      <c r="A30" s="16"/>
      <c r="K30" s="16"/>
    </row>
    <row r="31" spans="1:19" ht="17.5">
      <c r="A31" s="3997" t="s">
        <v>203</v>
      </c>
      <c r="B31" s="3964" t="s">
        <v>204</v>
      </c>
      <c r="C31" s="3994"/>
      <c r="D31" s="3994"/>
      <c r="E31" s="3994"/>
      <c r="F31" s="3994"/>
      <c r="G31" s="3994"/>
      <c r="H31" s="3994"/>
      <c r="I31" s="3995"/>
      <c r="J31" s="495"/>
      <c r="K31" s="4447" t="s">
        <v>203</v>
      </c>
      <c r="L31" s="4364" t="s">
        <v>204</v>
      </c>
      <c r="M31" s="4364"/>
      <c r="N31" s="4364"/>
      <c r="O31" s="4364"/>
      <c r="P31" s="4364"/>
      <c r="Q31" s="4364"/>
      <c r="R31" s="4364"/>
      <c r="S31" s="4454"/>
    </row>
    <row r="32" spans="1:19" ht="17.5">
      <c r="A32" s="4287"/>
      <c r="B32" s="4062" t="s">
        <v>814</v>
      </c>
      <c r="C32" s="4063"/>
      <c r="D32" s="4063"/>
      <c r="E32" s="4063"/>
      <c r="F32" s="4288" t="s">
        <v>85</v>
      </c>
      <c r="G32" s="3952"/>
      <c r="H32" s="3952"/>
      <c r="I32" s="3953"/>
      <c r="J32" s="495"/>
      <c r="K32" s="4448"/>
      <c r="L32" s="4460" t="s">
        <v>814</v>
      </c>
      <c r="M32" s="4461"/>
      <c r="N32" s="4461"/>
      <c r="O32" s="4462"/>
      <c r="P32" s="4463" t="s">
        <v>85</v>
      </c>
      <c r="Q32" s="4458"/>
      <c r="R32" s="4458"/>
      <c r="S32" s="4459"/>
    </row>
    <row r="33" spans="1:19" s="239" customFormat="1" ht="44.5">
      <c r="A33" s="3998"/>
      <c r="B33" s="127" t="s">
        <v>206</v>
      </c>
      <c r="C33" s="193" t="s">
        <v>207</v>
      </c>
      <c r="D33" s="193" t="s">
        <v>14</v>
      </c>
      <c r="E33" s="128" t="s">
        <v>208</v>
      </c>
      <c r="F33" s="127" t="s">
        <v>206</v>
      </c>
      <c r="G33" s="193" t="s">
        <v>207</v>
      </c>
      <c r="H33" s="193" t="s">
        <v>14</v>
      </c>
      <c r="I33" s="129" t="s">
        <v>208</v>
      </c>
      <c r="J33" s="740"/>
      <c r="K33" s="4449"/>
      <c r="L33" s="300" t="s">
        <v>206</v>
      </c>
      <c r="M33" s="300" t="s">
        <v>207</v>
      </c>
      <c r="N33" s="300" t="s">
        <v>14</v>
      </c>
      <c r="O33" s="300" t="s">
        <v>208</v>
      </c>
      <c r="P33" s="300" t="s">
        <v>206</v>
      </c>
      <c r="Q33" s="300" t="s">
        <v>207</v>
      </c>
      <c r="R33" s="300" t="s">
        <v>14</v>
      </c>
      <c r="S33" s="299" t="s">
        <v>208</v>
      </c>
    </row>
    <row r="34" spans="1:19">
      <c r="A34" s="487" t="s">
        <v>2</v>
      </c>
      <c r="B34" s="778"/>
      <c r="C34" s="488"/>
      <c r="D34" s="488"/>
      <c r="E34" s="488"/>
      <c r="F34" s="778"/>
      <c r="G34" s="488"/>
      <c r="H34" s="488"/>
      <c r="I34" s="489"/>
      <c r="K34" s="490" t="s">
        <v>2</v>
      </c>
      <c r="L34" s="491"/>
      <c r="M34" s="491"/>
      <c r="N34" s="491"/>
      <c r="O34" s="491"/>
      <c r="P34" s="491"/>
      <c r="Q34" s="491"/>
      <c r="R34" s="491"/>
      <c r="S34" s="492"/>
    </row>
    <row r="35" spans="1:19">
      <c r="A35" s="135" t="s">
        <v>209</v>
      </c>
      <c r="B35" s="2176">
        <v>337337</v>
      </c>
      <c r="C35" s="2216">
        <v>2371</v>
      </c>
      <c r="D35" s="39"/>
      <c r="E35" s="74" t="s">
        <v>210</v>
      </c>
      <c r="F35" s="2176">
        <v>98255</v>
      </c>
      <c r="G35" s="2216">
        <v>2302</v>
      </c>
      <c r="H35" s="39"/>
      <c r="I35" s="38" t="s">
        <v>210</v>
      </c>
      <c r="K35" s="252" t="s">
        <v>209</v>
      </c>
      <c r="L35" s="223">
        <v>329081</v>
      </c>
      <c r="M35" s="223">
        <v>2499</v>
      </c>
      <c r="N35" s="223">
        <v>329081</v>
      </c>
      <c r="O35" s="224" t="s">
        <v>210</v>
      </c>
      <c r="P35" s="223">
        <v>92990</v>
      </c>
      <c r="Q35" s="223">
        <v>2892</v>
      </c>
      <c r="R35" s="223">
        <v>92990</v>
      </c>
      <c r="S35" s="224" t="s">
        <v>210</v>
      </c>
    </row>
    <row r="36" spans="1:19">
      <c r="A36" s="135" t="s">
        <v>211</v>
      </c>
      <c r="B36" s="2176">
        <v>21039</v>
      </c>
      <c r="C36" s="2216">
        <v>982</v>
      </c>
      <c r="D36" s="2662">
        <v>6.2E-2</v>
      </c>
      <c r="E36" s="2667">
        <v>0.3</v>
      </c>
      <c r="F36" s="2176">
        <v>8187</v>
      </c>
      <c r="G36" s="2216">
        <v>725</v>
      </c>
      <c r="H36" s="2662">
        <v>8.3000000000000004E-2</v>
      </c>
      <c r="I36" s="2660">
        <v>0.7</v>
      </c>
      <c r="K36" s="252" t="s">
        <v>211</v>
      </c>
      <c r="L36" s="223">
        <v>19732</v>
      </c>
      <c r="M36" s="224">
        <v>917</v>
      </c>
      <c r="N36" s="225">
        <v>0.06</v>
      </c>
      <c r="O36" s="224">
        <v>0.3</v>
      </c>
      <c r="P36" s="223">
        <v>7102</v>
      </c>
      <c r="Q36" s="224">
        <v>566</v>
      </c>
      <c r="R36" s="225">
        <v>7.5999999999999998E-2</v>
      </c>
      <c r="S36" s="224">
        <v>0.6</v>
      </c>
    </row>
    <row r="37" spans="1:19">
      <c r="A37" s="135" t="s">
        <v>212</v>
      </c>
      <c r="B37" s="2176">
        <v>17369</v>
      </c>
      <c r="C37" s="2216">
        <v>806</v>
      </c>
      <c r="D37" s="2662">
        <v>5.0999999999999997E-2</v>
      </c>
      <c r="E37" s="2667">
        <v>0.2</v>
      </c>
      <c r="F37" s="2176">
        <v>6417</v>
      </c>
      <c r="G37" s="2216">
        <v>598</v>
      </c>
      <c r="H37" s="2662">
        <v>6.5000000000000002E-2</v>
      </c>
      <c r="I37" s="2660">
        <v>0.6</v>
      </c>
      <c r="K37" s="252" t="s">
        <v>212</v>
      </c>
      <c r="L37" s="223">
        <v>16410</v>
      </c>
      <c r="M37" s="224">
        <v>842</v>
      </c>
      <c r="N37" s="225">
        <v>0.05</v>
      </c>
      <c r="O37" s="224">
        <v>0.3</v>
      </c>
      <c r="P37" s="223">
        <v>5739</v>
      </c>
      <c r="Q37" s="224">
        <v>507</v>
      </c>
      <c r="R37" s="225">
        <v>6.2E-2</v>
      </c>
      <c r="S37" s="224">
        <v>0.6</v>
      </c>
    </row>
    <row r="38" spans="1:19">
      <c r="A38" s="135" t="s">
        <v>213</v>
      </c>
      <c r="B38" s="2176">
        <v>131263</v>
      </c>
      <c r="C38" s="2216">
        <v>1060</v>
      </c>
      <c r="D38" s="2662">
        <v>0.38900000000000001</v>
      </c>
      <c r="E38" s="2667">
        <v>0.4</v>
      </c>
      <c r="F38" s="2176">
        <v>43261</v>
      </c>
      <c r="G38" s="2216">
        <v>1263</v>
      </c>
      <c r="H38" s="2662">
        <v>0.44</v>
      </c>
      <c r="I38" s="2660">
        <v>0.9</v>
      </c>
      <c r="K38" s="252" t="s">
        <v>213</v>
      </c>
      <c r="L38" s="223">
        <v>127850</v>
      </c>
      <c r="M38" s="223">
        <v>1145</v>
      </c>
      <c r="N38" s="225">
        <v>0.38900000000000001</v>
      </c>
      <c r="O38" s="224">
        <v>0.4</v>
      </c>
      <c r="P38" s="223">
        <v>41137</v>
      </c>
      <c r="Q38" s="223">
        <v>1779</v>
      </c>
      <c r="R38" s="225">
        <v>0.442</v>
      </c>
      <c r="S38" s="224">
        <v>1.1000000000000001</v>
      </c>
    </row>
    <row r="39" spans="1:19">
      <c r="A39" s="135" t="s">
        <v>214</v>
      </c>
      <c r="B39" s="2176">
        <v>66205</v>
      </c>
      <c r="C39" s="2216">
        <v>1068</v>
      </c>
      <c r="D39" s="2662">
        <v>0.19600000000000001</v>
      </c>
      <c r="E39" s="2667">
        <v>0.3</v>
      </c>
      <c r="F39" s="2176">
        <v>20882</v>
      </c>
      <c r="G39" s="2216">
        <v>810</v>
      </c>
      <c r="H39" s="2662">
        <v>0.21299999999999999</v>
      </c>
      <c r="I39" s="2660">
        <v>0.8</v>
      </c>
      <c r="K39" s="252" t="s">
        <v>214</v>
      </c>
      <c r="L39" s="223">
        <v>72987</v>
      </c>
      <c r="M39" s="223">
        <v>1185</v>
      </c>
      <c r="N39" s="225">
        <v>0.222</v>
      </c>
      <c r="O39" s="224">
        <v>0.3</v>
      </c>
      <c r="P39" s="223">
        <v>23310</v>
      </c>
      <c r="Q39" s="223">
        <v>1136</v>
      </c>
      <c r="R39" s="225">
        <v>0.251</v>
      </c>
      <c r="S39" s="224">
        <v>0.9</v>
      </c>
    </row>
    <row r="40" spans="1:19">
      <c r="A40" s="135" t="s">
        <v>215</v>
      </c>
      <c r="B40" s="2176">
        <v>101461</v>
      </c>
      <c r="C40" s="2216">
        <v>2062</v>
      </c>
      <c r="D40" s="2662">
        <v>0.30099999999999999</v>
      </c>
      <c r="E40" s="2667">
        <v>0.5</v>
      </c>
      <c r="F40" s="2176">
        <v>19508</v>
      </c>
      <c r="G40" s="2216">
        <v>981</v>
      </c>
      <c r="H40" s="2662">
        <v>0.19900000000000001</v>
      </c>
      <c r="I40" s="2660">
        <v>0.8</v>
      </c>
      <c r="K40" s="252" t="s">
        <v>215</v>
      </c>
      <c r="L40" s="223">
        <v>92102</v>
      </c>
      <c r="M40" s="223">
        <v>2041</v>
      </c>
      <c r="N40" s="225">
        <v>0.28000000000000003</v>
      </c>
      <c r="O40" s="224">
        <v>0.5</v>
      </c>
      <c r="P40" s="223">
        <v>15702</v>
      </c>
      <c r="Q40" s="224">
        <v>879</v>
      </c>
      <c r="R40" s="225">
        <v>0.16900000000000001</v>
      </c>
      <c r="S40" s="224">
        <v>0.8</v>
      </c>
    </row>
    <row r="41" spans="1:19">
      <c r="A41" s="487" t="s">
        <v>469</v>
      </c>
      <c r="B41" s="2177"/>
      <c r="C41" s="2666"/>
      <c r="D41" s="2663"/>
      <c r="E41" s="2661"/>
      <c r="F41" s="2177"/>
      <c r="G41" s="2666"/>
      <c r="H41" s="2663"/>
      <c r="I41" s="2668"/>
      <c r="K41" s="490" t="s">
        <v>469</v>
      </c>
      <c r="L41" s="491"/>
      <c r="M41" s="491"/>
      <c r="N41" s="491"/>
      <c r="O41" s="491"/>
      <c r="P41" s="491"/>
      <c r="Q41" s="491"/>
      <c r="R41" s="491"/>
      <c r="S41" s="492"/>
    </row>
    <row r="42" spans="1:19">
      <c r="A42" s="135" t="s">
        <v>216</v>
      </c>
      <c r="B42" s="2176">
        <v>962052</v>
      </c>
      <c r="C42" s="2216">
        <v>181</v>
      </c>
      <c r="D42" s="2662"/>
      <c r="E42" s="2667" t="s">
        <v>210</v>
      </c>
      <c r="F42" s="2176">
        <v>163249</v>
      </c>
      <c r="G42" s="2216">
        <v>2958</v>
      </c>
      <c r="H42" s="2662"/>
      <c r="I42" s="2660" t="s">
        <v>210</v>
      </c>
      <c r="K42" s="252" t="s">
        <v>216</v>
      </c>
      <c r="L42" s="223">
        <v>903810</v>
      </c>
      <c r="M42" s="224">
        <v>218</v>
      </c>
      <c r="N42" s="223">
        <v>903810</v>
      </c>
      <c r="O42" s="224" t="s">
        <v>210</v>
      </c>
      <c r="P42" s="223">
        <v>144986</v>
      </c>
      <c r="Q42" s="223">
        <v>2598</v>
      </c>
      <c r="R42" s="223">
        <v>144986</v>
      </c>
      <c r="S42" s="224" t="s">
        <v>210</v>
      </c>
    </row>
    <row r="43" spans="1:19">
      <c r="A43" s="135" t="s">
        <v>217</v>
      </c>
      <c r="B43" s="2176">
        <v>39520</v>
      </c>
      <c r="C43" s="2216">
        <v>1387</v>
      </c>
      <c r="D43" s="2662">
        <v>4.1000000000000002E-2</v>
      </c>
      <c r="E43" s="2667">
        <v>0.1</v>
      </c>
      <c r="F43" s="2176">
        <v>2876</v>
      </c>
      <c r="G43" s="2216">
        <v>430</v>
      </c>
      <c r="H43" s="2662">
        <v>1.7999999999999999E-2</v>
      </c>
      <c r="I43" s="2660">
        <v>0.3</v>
      </c>
      <c r="K43" s="252" t="s">
        <v>217</v>
      </c>
      <c r="L43" s="223">
        <v>43909</v>
      </c>
      <c r="M43" s="223">
        <v>1463</v>
      </c>
      <c r="N43" s="225">
        <v>4.9000000000000002E-2</v>
      </c>
      <c r="O43" s="224">
        <v>0.2</v>
      </c>
      <c r="P43" s="223">
        <v>3619</v>
      </c>
      <c r="Q43" s="224">
        <v>424</v>
      </c>
      <c r="R43" s="225">
        <v>2.5000000000000001E-2</v>
      </c>
      <c r="S43" s="224">
        <v>0.3</v>
      </c>
    </row>
    <row r="44" spans="1:19">
      <c r="A44" s="135" t="s">
        <v>218</v>
      </c>
      <c r="B44" s="2176">
        <v>46787</v>
      </c>
      <c r="C44" s="2216">
        <v>1577</v>
      </c>
      <c r="D44" s="2662">
        <v>4.9000000000000002E-2</v>
      </c>
      <c r="E44" s="2667">
        <v>0.2</v>
      </c>
      <c r="F44" s="2176">
        <v>10532</v>
      </c>
      <c r="G44" s="2216">
        <v>758</v>
      </c>
      <c r="H44" s="2662">
        <v>6.5000000000000002E-2</v>
      </c>
      <c r="I44" s="2660">
        <v>0.5</v>
      </c>
      <c r="K44" s="252" t="s">
        <v>218</v>
      </c>
      <c r="L44" s="223">
        <v>48536</v>
      </c>
      <c r="M44" s="223">
        <v>1622</v>
      </c>
      <c r="N44" s="225">
        <v>5.3999999999999999E-2</v>
      </c>
      <c r="O44" s="224">
        <v>0.2</v>
      </c>
      <c r="P44" s="223">
        <v>10580</v>
      </c>
      <c r="Q44" s="224">
        <v>755</v>
      </c>
      <c r="R44" s="225">
        <v>7.2999999999999995E-2</v>
      </c>
      <c r="S44" s="224">
        <v>0.5</v>
      </c>
    </row>
    <row r="45" spans="1:19">
      <c r="A45" s="135" t="s">
        <v>219</v>
      </c>
      <c r="B45" s="2176">
        <v>268336</v>
      </c>
      <c r="C45" s="2216">
        <v>3274</v>
      </c>
      <c r="D45" s="2662">
        <v>0.27900000000000003</v>
      </c>
      <c r="E45" s="2667">
        <v>0.3</v>
      </c>
      <c r="F45" s="2176">
        <v>69886</v>
      </c>
      <c r="G45" s="2216">
        <v>2156</v>
      </c>
      <c r="H45" s="2662">
        <v>0.42799999999999999</v>
      </c>
      <c r="I45" s="2660">
        <v>1</v>
      </c>
      <c r="K45" s="252" t="s">
        <v>219</v>
      </c>
      <c r="L45" s="223">
        <v>261791</v>
      </c>
      <c r="M45" s="223">
        <v>3385</v>
      </c>
      <c r="N45" s="225">
        <v>0.28999999999999998</v>
      </c>
      <c r="O45" s="224">
        <v>0.4</v>
      </c>
      <c r="P45" s="223">
        <v>64455</v>
      </c>
      <c r="Q45" s="223">
        <v>1627</v>
      </c>
      <c r="R45" s="225">
        <v>0.44500000000000001</v>
      </c>
      <c r="S45" s="224">
        <v>1</v>
      </c>
    </row>
    <row r="46" spans="1:19">
      <c r="A46" s="135" t="s">
        <v>220</v>
      </c>
      <c r="B46" s="2176">
        <v>211813</v>
      </c>
      <c r="C46" s="2216">
        <v>2774</v>
      </c>
      <c r="D46" s="2662">
        <v>0.22</v>
      </c>
      <c r="E46" s="2667">
        <v>0.3</v>
      </c>
      <c r="F46" s="2176">
        <v>37869</v>
      </c>
      <c r="G46" s="2216">
        <v>1301</v>
      </c>
      <c r="H46" s="2662">
        <v>0.23200000000000001</v>
      </c>
      <c r="I46" s="2660">
        <v>0.7</v>
      </c>
      <c r="K46" s="252" t="s">
        <v>220</v>
      </c>
      <c r="L46" s="223">
        <v>194914</v>
      </c>
      <c r="M46" s="223">
        <v>3059</v>
      </c>
      <c r="N46" s="225">
        <v>0.216</v>
      </c>
      <c r="O46" s="224">
        <v>0.3</v>
      </c>
      <c r="P46" s="223">
        <v>33220</v>
      </c>
      <c r="Q46" s="223">
        <v>1167</v>
      </c>
      <c r="R46" s="225">
        <v>0.22900000000000001</v>
      </c>
      <c r="S46" s="224">
        <v>0.6</v>
      </c>
    </row>
    <row r="47" spans="1:19">
      <c r="A47" s="135" t="s">
        <v>221</v>
      </c>
      <c r="B47" s="2176">
        <v>98882</v>
      </c>
      <c r="C47" s="2216">
        <v>1909</v>
      </c>
      <c r="D47" s="2662">
        <v>0.10299999999999999</v>
      </c>
      <c r="E47" s="2667">
        <v>0.2</v>
      </c>
      <c r="F47" s="2176">
        <v>15279</v>
      </c>
      <c r="G47" s="2216">
        <v>833</v>
      </c>
      <c r="H47" s="2662">
        <v>9.4E-2</v>
      </c>
      <c r="I47" s="2660">
        <v>0.5</v>
      </c>
      <c r="K47" s="252" t="s">
        <v>221</v>
      </c>
      <c r="L47" s="223">
        <v>88565</v>
      </c>
      <c r="M47" s="223">
        <v>2026</v>
      </c>
      <c r="N47" s="225">
        <v>9.8000000000000004E-2</v>
      </c>
      <c r="O47" s="224">
        <v>0.2</v>
      </c>
      <c r="P47" s="223">
        <v>12133</v>
      </c>
      <c r="Q47" s="224">
        <v>780</v>
      </c>
      <c r="R47" s="225">
        <v>8.4000000000000005E-2</v>
      </c>
      <c r="S47" s="224">
        <v>0.5</v>
      </c>
    </row>
    <row r="48" spans="1:19">
      <c r="A48" s="135" t="s">
        <v>222</v>
      </c>
      <c r="B48" s="2176">
        <v>196010</v>
      </c>
      <c r="C48" s="2216">
        <v>2942</v>
      </c>
      <c r="D48" s="2662">
        <v>0.20399999999999999</v>
      </c>
      <c r="E48" s="2667">
        <v>0.3</v>
      </c>
      <c r="F48" s="2176">
        <v>18175</v>
      </c>
      <c r="G48" s="2216">
        <v>1065</v>
      </c>
      <c r="H48" s="2662">
        <v>0.111</v>
      </c>
      <c r="I48" s="2660">
        <v>0.6</v>
      </c>
      <c r="K48" s="252" t="s">
        <v>222</v>
      </c>
      <c r="L48" s="223">
        <v>177727</v>
      </c>
      <c r="M48" s="223">
        <v>3122</v>
      </c>
      <c r="N48" s="225">
        <v>0.19700000000000001</v>
      </c>
      <c r="O48" s="224">
        <v>0.3</v>
      </c>
      <c r="P48" s="223">
        <v>14919</v>
      </c>
      <c r="Q48" s="224">
        <v>819</v>
      </c>
      <c r="R48" s="225">
        <v>0.10299999999999999</v>
      </c>
      <c r="S48" s="224">
        <v>0.5</v>
      </c>
    </row>
    <row r="49" spans="1:19">
      <c r="A49" s="135" t="s">
        <v>223</v>
      </c>
      <c r="B49" s="2176">
        <v>100704</v>
      </c>
      <c r="C49" s="2216">
        <v>2030</v>
      </c>
      <c r="D49" s="2662">
        <v>0.105</v>
      </c>
      <c r="E49" s="2667">
        <v>0.2</v>
      </c>
      <c r="F49" s="2176">
        <v>8632</v>
      </c>
      <c r="G49" s="2216">
        <v>580</v>
      </c>
      <c r="H49" s="2662">
        <v>5.2999999999999999E-2</v>
      </c>
      <c r="I49" s="2660">
        <v>0.3</v>
      </c>
      <c r="K49" s="252" t="s">
        <v>223</v>
      </c>
      <c r="L49" s="223">
        <v>88368</v>
      </c>
      <c r="M49" s="223">
        <v>1926</v>
      </c>
      <c r="N49" s="225">
        <v>9.8000000000000004E-2</v>
      </c>
      <c r="O49" s="224">
        <v>0.2</v>
      </c>
      <c r="P49" s="223">
        <v>6060</v>
      </c>
      <c r="Q49" s="224">
        <v>522</v>
      </c>
      <c r="R49" s="225">
        <v>4.2000000000000003E-2</v>
      </c>
      <c r="S49" s="224">
        <v>0.3</v>
      </c>
    </row>
    <row r="50" spans="1:19">
      <c r="A50" s="73"/>
      <c r="B50" s="139" t="s">
        <v>733</v>
      </c>
      <c r="C50" s="38" t="s">
        <v>733</v>
      </c>
      <c r="D50" s="2662" t="s">
        <v>733</v>
      </c>
      <c r="E50" s="2667" t="s">
        <v>733</v>
      </c>
      <c r="F50" s="139" t="s">
        <v>733</v>
      </c>
      <c r="G50" s="38" t="s">
        <v>733</v>
      </c>
      <c r="H50" s="2662" t="s">
        <v>733</v>
      </c>
      <c r="I50" s="2660" t="s">
        <v>733</v>
      </c>
      <c r="K50" s="37"/>
      <c r="L50" s="224" t="s">
        <v>733</v>
      </c>
      <c r="M50" s="224" t="s">
        <v>733</v>
      </c>
      <c r="N50" s="225" t="s">
        <v>733</v>
      </c>
      <c r="O50" s="224" t="s">
        <v>733</v>
      </c>
      <c r="P50" s="224" t="s">
        <v>733</v>
      </c>
      <c r="Q50" s="224" t="s">
        <v>733</v>
      </c>
      <c r="R50" s="225" t="s">
        <v>733</v>
      </c>
      <c r="S50" s="224" t="s">
        <v>733</v>
      </c>
    </row>
    <row r="51" spans="1:19">
      <c r="A51" s="73" t="s">
        <v>224</v>
      </c>
      <c r="B51" s="139" t="s">
        <v>210</v>
      </c>
      <c r="C51" s="38" t="s">
        <v>210</v>
      </c>
      <c r="D51" s="2662">
        <v>0.91</v>
      </c>
      <c r="E51" s="2667">
        <v>0.2</v>
      </c>
      <c r="F51" s="139" t="s">
        <v>210</v>
      </c>
      <c r="G51" s="38" t="s">
        <v>210</v>
      </c>
      <c r="H51" s="2662">
        <v>0.91800000000000004</v>
      </c>
      <c r="I51" s="2660">
        <v>0.5</v>
      </c>
      <c r="K51" s="37" t="s">
        <v>224</v>
      </c>
      <c r="L51" s="224" t="s">
        <v>210</v>
      </c>
      <c r="M51" s="224" t="s">
        <v>210</v>
      </c>
      <c r="N51" s="225">
        <v>0.89800000000000002</v>
      </c>
      <c r="O51" s="224">
        <v>0.2</v>
      </c>
      <c r="P51" s="224" t="s">
        <v>210</v>
      </c>
      <c r="Q51" s="224" t="s">
        <v>210</v>
      </c>
      <c r="R51" s="225">
        <v>0.90200000000000002</v>
      </c>
      <c r="S51" s="224">
        <v>0.6</v>
      </c>
    </row>
    <row r="52" spans="1:19">
      <c r="A52" s="73" t="s">
        <v>225</v>
      </c>
      <c r="B52" s="139" t="s">
        <v>210</v>
      </c>
      <c r="C52" s="38" t="s">
        <v>210</v>
      </c>
      <c r="D52" s="2662">
        <v>0.308</v>
      </c>
      <c r="E52" s="2667">
        <v>0.4</v>
      </c>
      <c r="F52" s="139" t="s">
        <v>210</v>
      </c>
      <c r="G52" s="38" t="s">
        <v>210</v>
      </c>
      <c r="H52" s="2662">
        <v>0.16400000000000001</v>
      </c>
      <c r="I52" s="2660">
        <v>0.7</v>
      </c>
      <c r="K52" s="37" t="s">
        <v>225</v>
      </c>
      <c r="L52" s="224" t="s">
        <v>210</v>
      </c>
      <c r="M52" s="224" t="s">
        <v>210</v>
      </c>
      <c r="N52" s="225">
        <v>0.29399999999999998</v>
      </c>
      <c r="O52" s="224">
        <v>0.4</v>
      </c>
      <c r="P52" s="224" t="s">
        <v>210</v>
      </c>
      <c r="Q52" s="224" t="s">
        <v>210</v>
      </c>
      <c r="R52" s="225">
        <v>0.14499999999999999</v>
      </c>
      <c r="S52" s="224">
        <v>0.7</v>
      </c>
    </row>
    <row r="53" spans="1:19">
      <c r="A53" s="16"/>
      <c r="K53" s="16"/>
    </row>
    <row r="54" spans="1:19">
      <c r="A54" s="3832" t="s">
        <v>794</v>
      </c>
      <c r="B54" s="3832"/>
      <c r="C54" s="3832"/>
      <c r="D54" s="3832"/>
      <c r="E54" s="3832"/>
      <c r="F54" s="3832"/>
      <c r="G54" s="3832"/>
      <c r="H54" s="3832"/>
      <c r="I54" s="3832"/>
      <c r="K54" s="3832" t="s">
        <v>839</v>
      </c>
      <c r="L54" s="3832"/>
      <c r="M54" s="3832"/>
      <c r="N54" s="3832"/>
      <c r="O54" s="3832"/>
      <c r="P54" s="3832"/>
      <c r="Q54" s="3832"/>
      <c r="R54" s="3832"/>
      <c r="S54" s="3832"/>
    </row>
    <row r="55" spans="1:19">
      <c r="A55" s="494"/>
      <c r="K55" s="494"/>
    </row>
    <row r="56" spans="1:19">
      <c r="A56" s="494"/>
      <c r="K56" s="494"/>
    </row>
    <row r="57" spans="1:19" ht="25">
      <c r="A57" s="4230" t="s">
        <v>1983</v>
      </c>
      <c r="B57" s="4230"/>
      <c r="C57" s="4230"/>
      <c r="D57" s="4230"/>
      <c r="E57" s="4230"/>
      <c r="F57" s="4230"/>
      <c r="G57" s="4230"/>
      <c r="H57" s="4230"/>
      <c r="I57" s="4230"/>
      <c r="J57" s="1471"/>
      <c r="K57" s="494"/>
    </row>
    <row r="58" spans="1:19">
      <c r="A58" s="494"/>
      <c r="K58" s="494"/>
    </row>
    <row r="59" spans="1:19" ht="17.5">
      <c r="A59" s="3997" t="s">
        <v>203</v>
      </c>
      <c r="B59" s="4464" t="s">
        <v>205</v>
      </c>
      <c r="C59" s="4445"/>
      <c r="D59" s="4445"/>
      <c r="E59" s="4445"/>
      <c r="F59" s="4445"/>
      <c r="G59" s="4445"/>
      <c r="H59" s="4445"/>
      <c r="I59" s="4446"/>
      <c r="J59" s="495"/>
      <c r="K59" s="4447" t="s">
        <v>203</v>
      </c>
      <c r="L59" s="4435" t="s">
        <v>205</v>
      </c>
      <c r="M59" s="4436"/>
      <c r="N59" s="4436"/>
      <c r="O59" s="4436"/>
      <c r="P59" s="4436"/>
      <c r="Q59" s="4436"/>
      <c r="R59" s="4436"/>
      <c r="S59" s="4437"/>
    </row>
    <row r="60" spans="1:19" ht="17.5">
      <c r="A60" s="4287"/>
      <c r="B60" s="4465" t="s">
        <v>840</v>
      </c>
      <c r="C60" s="4060"/>
      <c r="D60" s="4060"/>
      <c r="E60" s="4060"/>
      <c r="F60" s="4288" t="s">
        <v>85</v>
      </c>
      <c r="G60" s="3952"/>
      <c r="H60" s="3952"/>
      <c r="I60" s="3953"/>
      <c r="J60" s="495"/>
      <c r="K60" s="4448"/>
      <c r="L60" s="4438" t="s">
        <v>840</v>
      </c>
      <c r="M60" s="4439"/>
      <c r="N60" s="4439"/>
      <c r="O60" s="4440"/>
      <c r="P60" s="4441" t="s">
        <v>85</v>
      </c>
      <c r="Q60" s="4442"/>
      <c r="R60" s="4442"/>
      <c r="S60" s="4443"/>
    </row>
    <row r="61" spans="1:19" s="239" customFormat="1" ht="44.5">
      <c r="A61" s="3998"/>
      <c r="B61" s="193" t="s">
        <v>206</v>
      </c>
      <c r="C61" s="193" t="s">
        <v>207</v>
      </c>
      <c r="D61" s="193" t="s">
        <v>14</v>
      </c>
      <c r="E61" s="128" t="s">
        <v>208</v>
      </c>
      <c r="F61" s="127" t="s">
        <v>206</v>
      </c>
      <c r="G61" s="193" t="s">
        <v>207</v>
      </c>
      <c r="H61" s="193" t="s">
        <v>14</v>
      </c>
      <c r="I61" s="129" t="s">
        <v>208</v>
      </c>
      <c r="J61" s="740"/>
      <c r="K61" s="4449"/>
      <c r="L61" s="300" t="s">
        <v>206</v>
      </c>
      <c r="M61" s="300" t="s">
        <v>207</v>
      </c>
      <c r="N61" s="300" t="s">
        <v>14</v>
      </c>
      <c r="O61" s="300" t="s">
        <v>208</v>
      </c>
      <c r="P61" s="300" t="s">
        <v>206</v>
      </c>
      <c r="Q61" s="300" t="s">
        <v>207</v>
      </c>
      <c r="R61" s="300" t="s">
        <v>14</v>
      </c>
      <c r="S61" s="299" t="s">
        <v>208</v>
      </c>
    </row>
    <row r="62" spans="1:19">
      <c r="A62" s="487" t="s">
        <v>2</v>
      </c>
      <c r="B62" s="778"/>
      <c r="C62" s="488"/>
      <c r="D62" s="488"/>
      <c r="E62" s="488"/>
      <c r="F62" s="778"/>
      <c r="G62" s="488"/>
      <c r="H62" s="488"/>
      <c r="I62" s="489"/>
      <c r="K62" s="490" t="s">
        <v>2</v>
      </c>
      <c r="L62" s="491"/>
      <c r="M62" s="491"/>
      <c r="N62" s="491"/>
      <c r="O62" s="491"/>
      <c r="P62" s="491"/>
      <c r="Q62" s="491"/>
      <c r="R62" s="491"/>
      <c r="S62" s="492"/>
    </row>
    <row r="63" spans="1:19">
      <c r="A63" s="135" t="s">
        <v>209</v>
      </c>
      <c r="B63" s="2176">
        <v>43058</v>
      </c>
      <c r="C63" s="2216">
        <v>968</v>
      </c>
      <c r="D63" s="39"/>
      <c r="E63" s="74" t="s">
        <v>210</v>
      </c>
      <c r="F63" s="2176">
        <v>19096</v>
      </c>
      <c r="G63" s="2216">
        <v>1162</v>
      </c>
      <c r="H63" s="39"/>
      <c r="I63" s="38" t="s">
        <v>210</v>
      </c>
      <c r="K63" s="252" t="s">
        <v>209</v>
      </c>
      <c r="L63" s="223">
        <v>43729</v>
      </c>
      <c r="M63" s="223">
        <v>1025</v>
      </c>
      <c r="N63" s="223">
        <v>43729</v>
      </c>
      <c r="O63" s="224" t="s">
        <v>210</v>
      </c>
      <c r="P63" s="223">
        <v>17427</v>
      </c>
      <c r="Q63" s="224">
        <v>973</v>
      </c>
      <c r="R63" s="223">
        <v>17427</v>
      </c>
      <c r="S63" s="224" t="s">
        <v>210</v>
      </c>
    </row>
    <row r="64" spans="1:19">
      <c r="A64" s="135" t="s">
        <v>211</v>
      </c>
      <c r="B64" s="2176">
        <v>3091</v>
      </c>
      <c r="C64" s="2216">
        <v>494</v>
      </c>
      <c r="D64" s="2662">
        <v>7.1999999999999995E-2</v>
      </c>
      <c r="E64" s="2667">
        <v>1.1000000000000001</v>
      </c>
      <c r="F64" s="2176">
        <v>1680</v>
      </c>
      <c r="G64" s="2216">
        <v>380</v>
      </c>
      <c r="H64" s="2662">
        <v>8.7999999999999995E-2</v>
      </c>
      <c r="I64" s="2660">
        <v>1.8</v>
      </c>
      <c r="K64" s="252" t="s">
        <v>211</v>
      </c>
      <c r="L64" s="223">
        <v>2510</v>
      </c>
      <c r="M64" s="224">
        <v>383</v>
      </c>
      <c r="N64" s="225">
        <v>5.7000000000000002E-2</v>
      </c>
      <c r="O64" s="224">
        <v>0.8</v>
      </c>
      <c r="P64" s="223">
        <v>1280</v>
      </c>
      <c r="Q64" s="224">
        <v>292</v>
      </c>
      <c r="R64" s="225">
        <v>7.2999999999999995E-2</v>
      </c>
      <c r="S64" s="224">
        <v>1.5</v>
      </c>
    </row>
    <row r="65" spans="1:19">
      <c r="A65" s="135" t="s">
        <v>212</v>
      </c>
      <c r="B65" s="2176">
        <v>2407</v>
      </c>
      <c r="C65" s="2216">
        <v>359</v>
      </c>
      <c r="D65" s="2662">
        <v>5.6000000000000001E-2</v>
      </c>
      <c r="E65" s="2667">
        <v>0.8</v>
      </c>
      <c r="F65" s="2176">
        <v>1289</v>
      </c>
      <c r="G65" s="2216">
        <v>266</v>
      </c>
      <c r="H65" s="2662">
        <v>6.8000000000000005E-2</v>
      </c>
      <c r="I65" s="2660">
        <v>1.3</v>
      </c>
      <c r="K65" s="252" t="s">
        <v>212</v>
      </c>
      <c r="L65" s="223">
        <v>2140</v>
      </c>
      <c r="M65" s="224">
        <v>343</v>
      </c>
      <c r="N65" s="225">
        <v>4.9000000000000002E-2</v>
      </c>
      <c r="O65" s="224">
        <v>0.8</v>
      </c>
      <c r="P65" s="224">
        <v>827</v>
      </c>
      <c r="Q65" s="224">
        <v>202</v>
      </c>
      <c r="R65" s="225">
        <v>4.7E-2</v>
      </c>
      <c r="S65" s="224">
        <v>1.1000000000000001</v>
      </c>
    </row>
    <row r="66" spans="1:19">
      <c r="A66" s="135" t="s">
        <v>213</v>
      </c>
      <c r="B66" s="2176">
        <v>17514</v>
      </c>
      <c r="C66" s="2216">
        <v>526</v>
      </c>
      <c r="D66" s="2662">
        <v>0.40699999999999997</v>
      </c>
      <c r="E66" s="2667">
        <v>1.5</v>
      </c>
      <c r="F66" s="2176">
        <v>8549</v>
      </c>
      <c r="G66" s="2216">
        <v>676</v>
      </c>
      <c r="H66" s="2662">
        <v>0.44800000000000001</v>
      </c>
      <c r="I66" s="2660">
        <v>2.4</v>
      </c>
      <c r="K66" s="252" t="s">
        <v>213</v>
      </c>
      <c r="L66" s="223">
        <v>17981</v>
      </c>
      <c r="M66" s="224">
        <v>463</v>
      </c>
      <c r="N66" s="225">
        <v>0.41099999999999998</v>
      </c>
      <c r="O66" s="224">
        <v>1.4</v>
      </c>
      <c r="P66" s="223">
        <v>7825</v>
      </c>
      <c r="Q66" s="224">
        <v>662</v>
      </c>
      <c r="R66" s="225">
        <v>0.44900000000000001</v>
      </c>
      <c r="S66" s="224">
        <v>2.6</v>
      </c>
    </row>
    <row r="67" spans="1:19">
      <c r="A67" s="135" t="s">
        <v>214</v>
      </c>
      <c r="B67" s="2176">
        <v>9806</v>
      </c>
      <c r="C67" s="2216">
        <v>474</v>
      </c>
      <c r="D67" s="2662">
        <v>0.22800000000000001</v>
      </c>
      <c r="E67" s="2667">
        <v>1.1000000000000001</v>
      </c>
      <c r="F67" s="2176">
        <v>4040</v>
      </c>
      <c r="G67" s="2216">
        <v>382</v>
      </c>
      <c r="H67" s="2662">
        <v>0.21199999999999999</v>
      </c>
      <c r="I67" s="2660">
        <v>1.8</v>
      </c>
      <c r="K67" s="252" t="s">
        <v>214</v>
      </c>
      <c r="L67" s="223">
        <v>10692</v>
      </c>
      <c r="M67" s="224">
        <v>492</v>
      </c>
      <c r="N67" s="225">
        <v>0.245</v>
      </c>
      <c r="O67" s="224">
        <v>1.1000000000000001</v>
      </c>
      <c r="P67" s="223">
        <v>4863</v>
      </c>
      <c r="Q67" s="224">
        <v>408</v>
      </c>
      <c r="R67" s="225">
        <v>0.27900000000000003</v>
      </c>
      <c r="S67" s="224">
        <v>2</v>
      </c>
    </row>
    <row r="68" spans="1:19">
      <c r="A68" s="135" t="s">
        <v>215</v>
      </c>
      <c r="B68" s="2176">
        <v>10240</v>
      </c>
      <c r="C68" s="2216">
        <v>831</v>
      </c>
      <c r="D68" s="2662">
        <v>0.23799999999999999</v>
      </c>
      <c r="E68" s="2667">
        <v>1.5</v>
      </c>
      <c r="F68" s="2176">
        <v>3538</v>
      </c>
      <c r="G68" s="2216">
        <v>429</v>
      </c>
      <c r="H68" s="2662">
        <v>0.185</v>
      </c>
      <c r="I68" s="2660">
        <v>1.9</v>
      </c>
      <c r="K68" s="252" t="s">
        <v>215</v>
      </c>
      <c r="L68" s="223">
        <v>10406</v>
      </c>
      <c r="M68" s="224">
        <v>918</v>
      </c>
      <c r="N68" s="225">
        <v>0.23799999999999999</v>
      </c>
      <c r="O68" s="224">
        <v>1.7</v>
      </c>
      <c r="P68" s="223">
        <v>2632</v>
      </c>
      <c r="Q68" s="224">
        <v>373</v>
      </c>
      <c r="R68" s="225">
        <v>0.151</v>
      </c>
      <c r="S68" s="224">
        <v>2</v>
      </c>
    </row>
    <row r="69" spans="1:19">
      <c r="A69" s="487" t="s">
        <v>469</v>
      </c>
      <c r="B69" s="2177"/>
      <c r="C69" s="2666"/>
      <c r="D69" s="2663"/>
      <c r="E69" s="2661"/>
      <c r="F69" s="2177"/>
      <c r="G69" s="2666"/>
      <c r="H69" s="2663"/>
      <c r="I69" s="2668"/>
      <c r="K69" s="490" t="s">
        <v>469</v>
      </c>
      <c r="L69" s="491"/>
      <c r="M69" s="491"/>
      <c r="N69" s="491"/>
      <c r="O69" s="491"/>
      <c r="P69" s="491"/>
      <c r="Q69" s="491"/>
      <c r="R69" s="491"/>
      <c r="S69" s="492"/>
    </row>
    <row r="70" spans="1:19">
      <c r="A70" s="135" t="s">
        <v>216</v>
      </c>
      <c r="B70" s="2176">
        <v>133135</v>
      </c>
      <c r="C70" s="2216">
        <v>147</v>
      </c>
      <c r="D70" s="2662"/>
      <c r="E70" s="2667" t="s">
        <v>210</v>
      </c>
      <c r="F70" s="2176">
        <v>31911</v>
      </c>
      <c r="G70" s="2216">
        <v>1074</v>
      </c>
      <c r="H70" s="2662"/>
      <c r="I70" s="2660" t="s">
        <v>210</v>
      </c>
      <c r="K70" s="252" t="s">
        <v>216</v>
      </c>
      <c r="L70" s="223">
        <v>123533</v>
      </c>
      <c r="M70" s="224">
        <v>145</v>
      </c>
      <c r="N70" s="223">
        <v>123533</v>
      </c>
      <c r="O70" s="224" t="s">
        <v>210</v>
      </c>
      <c r="P70" s="223">
        <v>26065</v>
      </c>
      <c r="Q70" s="223">
        <v>1143</v>
      </c>
      <c r="R70" s="223">
        <v>26065</v>
      </c>
      <c r="S70" s="224" t="s">
        <v>210</v>
      </c>
    </row>
    <row r="71" spans="1:19">
      <c r="A71" s="135" t="s">
        <v>217</v>
      </c>
      <c r="B71" s="2176">
        <v>3727</v>
      </c>
      <c r="C71" s="2216">
        <v>459</v>
      </c>
      <c r="D71" s="2662">
        <v>2.8000000000000001E-2</v>
      </c>
      <c r="E71" s="2667">
        <v>0.3</v>
      </c>
      <c r="F71" s="2176">
        <v>615</v>
      </c>
      <c r="G71" s="2216">
        <v>202</v>
      </c>
      <c r="H71" s="2662">
        <v>1.9E-2</v>
      </c>
      <c r="I71" s="2660">
        <v>0.6</v>
      </c>
      <c r="K71" s="252" t="s">
        <v>217</v>
      </c>
      <c r="L71" s="223">
        <v>4204</v>
      </c>
      <c r="M71" s="224">
        <v>439</v>
      </c>
      <c r="N71" s="225">
        <v>3.4000000000000002E-2</v>
      </c>
      <c r="O71" s="224">
        <v>0.4</v>
      </c>
      <c r="P71" s="224">
        <v>529</v>
      </c>
      <c r="Q71" s="224">
        <v>140</v>
      </c>
      <c r="R71" s="225">
        <v>0.02</v>
      </c>
      <c r="S71" s="224">
        <v>0.5</v>
      </c>
    </row>
    <row r="72" spans="1:19">
      <c r="A72" s="135" t="s">
        <v>218</v>
      </c>
      <c r="B72" s="2176">
        <v>7910</v>
      </c>
      <c r="C72" s="2216">
        <v>734</v>
      </c>
      <c r="D72" s="2662">
        <v>5.8999999999999997E-2</v>
      </c>
      <c r="E72" s="2667">
        <v>0.6</v>
      </c>
      <c r="F72" s="2176">
        <v>2277</v>
      </c>
      <c r="G72" s="2216">
        <v>376</v>
      </c>
      <c r="H72" s="2662">
        <v>7.0999999999999994E-2</v>
      </c>
      <c r="I72" s="2660">
        <v>1.2</v>
      </c>
      <c r="K72" s="252" t="s">
        <v>218</v>
      </c>
      <c r="L72" s="223">
        <v>7477</v>
      </c>
      <c r="M72" s="224">
        <v>686</v>
      </c>
      <c r="N72" s="225">
        <v>6.0999999999999999E-2</v>
      </c>
      <c r="O72" s="224">
        <v>0.6</v>
      </c>
      <c r="P72" s="223">
        <v>1862</v>
      </c>
      <c r="Q72" s="224">
        <v>314</v>
      </c>
      <c r="R72" s="225">
        <v>7.0999999999999994E-2</v>
      </c>
      <c r="S72" s="224">
        <v>1.2</v>
      </c>
    </row>
    <row r="73" spans="1:19">
      <c r="A73" s="135" t="s">
        <v>219</v>
      </c>
      <c r="B73" s="2176">
        <v>42468</v>
      </c>
      <c r="C73" s="2216">
        <v>1336</v>
      </c>
      <c r="D73" s="2662">
        <v>0.31900000000000001</v>
      </c>
      <c r="E73" s="2667">
        <v>1</v>
      </c>
      <c r="F73" s="2176">
        <v>15095</v>
      </c>
      <c r="G73" s="2216">
        <v>979</v>
      </c>
      <c r="H73" s="2662">
        <v>0.47299999999999998</v>
      </c>
      <c r="I73" s="2660">
        <v>2.4</v>
      </c>
      <c r="K73" s="252" t="s">
        <v>219</v>
      </c>
      <c r="L73" s="223">
        <v>38803</v>
      </c>
      <c r="M73" s="223">
        <v>1163</v>
      </c>
      <c r="N73" s="225">
        <v>0.314</v>
      </c>
      <c r="O73" s="224">
        <v>0.9</v>
      </c>
      <c r="P73" s="223">
        <v>12167</v>
      </c>
      <c r="Q73" s="224">
        <v>790</v>
      </c>
      <c r="R73" s="225">
        <v>0.46700000000000003</v>
      </c>
      <c r="S73" s="224">
        <v>2.2000000000000002</v>
      </c>
    </row>
    <row r="74" spans="1:19">
      <c r="A74" s="135" t="s">
        <v>220</v>
      </c>
      <c r="B74" s="2176">
        <v>30570</v>
      </c>
      <c r="C74" s="2216">
        <v>1298</v>
      </c>
      <c r="D74" s="2662">
        <v>0.23</v>
      </c>
      <c r="E74" s="2667">
        <v>1</v>
      </c>
      <c r="F74" s="2176">
        <v>6923</v>
      </c>
      <c r="G74" s="2216">
        <v>593</v>
      </c>
      <c r="H74" s="2662">
        <v>0.217</v>
      </c>
      <c r="I74" s="2660">
        <v>1.7</v>
      </c>
      <c r="K74" s="252" t="s">
        <v>220</v>
      </c>
      <c r="L74" s="223">
        <v>26557</v>
      </c>
      <c r="M74" s="223">
        <v>1085</v>
      </c>
      <c r="N74" s="225">
        <v>0.215</v>
      </c>
      <c r="O74" s="224">
        <v>0.9</v>
      </c>
      <c r="P74" s="223">
        <v>5975</v>
      </c>
      <c r="Q74" s="224">
        <v>544</v>
      </c>
      <c r="R74" s="225">
        <v>0.22900000000000001</v>
      </c>
      <c r="S74" s="224">
        <v>1.9</v>
      </c>
    </row>
    <row r="75" spans="1:19">
      <c r="A75" s="135" t="s">
        <v>221</v>
      </c>
      <c r="B75" s="2176">
        <v>12827</v>
      </c>
      <c r="C75" s="2216">
        <v>772</v>
      </c>
      <c r="D75" s="2662">
        <v>9.6000000000000002E-2</v>
      </c>
      <c r="E75" s="2667">
        <v>0.6</v>
      </c>
      <c r="F75" s="2176">
        <v>2691</v>
      </c>
      <c r="G75" s="2216">
        <v>381</v>
      </c>
      <c r="H75" s="2662">
        <v>8.4000000000000005E-2</v>
      </c>
      <c r="I75" s="2660">
        <v>1.2</v>
      </c>
      <c r="K75" s="252" t="s">
        <v>221</v>
      </c>
      <c r="L75" s="223">
        <v>13580</v>
      </c>
      <c r="M75" s="224">
        <v>843</v>
      </c>
      <c r="N75" s="225">
        <v>0.11</v>
      </c>
      <c r="O75" s="224">
        <v>0.7</v>
      </c>
      <c r="P75" s="223">
        <v>2195</v>
      </c>
      <c r="Q75" s="224">
        <v>333</v>
      </c>
      <c r="R75" s="225">
        <v>8.4000000000000005E-2</v>
      </c>
      <c r="S75" s="224">
        <v>1.2</v>
      </c>
    </row>
    <row r="76" spans="1:19">
      <c r="A76" s="135" t="s">
        <v>222</v>
      </c>
      <c r="B76" s="2176">
        <v>23082</v>
      </c>
      <c r="C76" s="2216">
        <v>1061</v>
      </c>
      <c r="D76" s="2662">
        <v>0.17299999999999999</v>
      </c>
      <c r="E76" s="2667">
        <v>0.8</v>
      </c>
      <c r="F76" s="2176">
        <v>2922</v>
      </c>
      <c r="G76" s="2216">
        <v>467</v>
      </c>
      <c r="H76" s="2662">
        <v>9.1999999999999998E-2</v>
      </c>
      <c r="I76" s="2660">
        <v>1.4</v>
      </c>
      <c r="K76" s="252" t="s">
        <v>222</v>
      </c>
      <c r="L76" s="223">
        <v>22874</v>
      </c>
      <c r="M76" s="223">
        <v>1057</v>
      </c>
      <c r="N76" s="225">
        <v>0.185</v>
      </c>
      <c r="O76" s="224">
        <v>0.9</v>
      </c>
      <c r="P76" s="223">
        <v>2530</v>
      </c>
      <c r="Q76" s="224">
        <v>302</v>
      </c>
      <c r="R76" s="225">
        <v>9.7000000000000003E-2</v>
      </c>
      <c r="S76" s="224">
        <v>1.1000000000000001</v>
      </c>
    </row>
    <row r="77" spans="1:19">
      <c r="A77" s="135" t="s">
        <v>223</v>
      </c>
      <c r="B77" s="2176">
        <v>12551</v>
      </c>
      <c r="C77" s="2216">
        <v>931</v>
      </c>
      <c r="D77" s="2662">
        <v>9.4E-2</v>
      </c>
      <c r="E77" s="2667">
        <v>0.7</v>
      </c>
      <c r="F77" s="2176">
        <v>1388</v>
      </c>
      <c r="G77" s="2216">
        <v>299</v>
      </c>
      <c r="H77" s="2662">
        <v>4.2999999999999997E-2</v>
      </c>
      <c r="I77" s="2660">
        <v>0.9</v>
      </c>
      <c r="K77" s="252" t="s">
        <v>223</v>
      </c>
      <c r="L77" s="223">
        <v>10038</v>
      </c>
      <c r="M77" s="224">
        <v>706</v>
      </c>
      <c r="N77" s="225">
        <v>8.1000000000000003E-2</v>
      </c>
      <c r="O77" s="224">
        <v>0.6</v>
      </c>
      <c r="P77" s="224">
        <v>807</v>
      </c>
      <c r="Q77" s="224">
        <v>184</v>
      </c>
      <c r="R77" s="225">
        <v>3.1E-2</v>
      </c>
      <c r="S77" s="224">
        <v>0.7</v>
      </c>
    </row>
    <row r="78" spans="1:19">
      <c r="A78" s="73"/>
      <c r="B78" s="139" t="s">
        <v>733</v>
      </c>
      <c r="C78" s="38" t="s">
        <v>733</v>
      </c>
      <c r="D78" s="2662" t="s">
        <v>733</v>
      </c>
      <c r="E78" s="2667" t="s">
        <v>733</v>
      </c>
      <c r="F78" s="139" t="s">
        <v>733</v>
      </c>
      <c r="G78" s="38" t="s">
        <v>733</v>
      </c>
      <c r="H78" s="2662" t="s">
        <v>733</v>
      </c>
      <c r="I78" s="2660" t="s">
        <v>733</v>
      </c>
      <c r="K78" s="37"/>
      <c r="L78" s="224" t="s">
        <v>733</v>
      </c>
      <c r="M78" s="224" t="s">
        <v>733</v>
      </c>
      <c r="N78" s="225" t="s">
        <v>733</v>
      </c>
      <c r="O78" s="224" t="s">
        <v>733</v>
      </c>
      <c r="P78" s="224" t="s">
        <v>733</v>
      </c>
      <c r="Q78" s="224" t="s">
        <v>733</v>
      </c>
      <c r="R78" s="225" t="s">
        <v>733</v>
      </c>
      <c r="S78" s="224" t="s">
        <v>733</v>
      </c>
    </row>
    <row r="79" spans="1:19">
      <c r="A79" s="73" t="s">
        <v>224</v>
      </c>
      <c r="B79" s="139" t="s">
        <v>210</v>
      </c>
      <c r="C79" s="38" t="s">
        <v>210</v>
      </c>
      <c r="D79" s="2662">
        <v>0.91300000000000003</v>
      </c>
      <c r="E79" s="2667">
        <v>0.6</v>
      </c>
      <c r="F79" s="139" t="s">
        <v>210</v>
      </c>
      <c r="G79" s="38" t="s">
        <v>210</v>
      </c>
      <c r="H79" s="2662">
        <v>0.90900000000000003</v>
      </c>
      <c r="I79" s="2660">
        <v>1.4</v>
      </c>
      <c r="K79" s="37" t="s">
        <v>224</v>
      </c>
      <c r="L79" s="224" t="s">
        <v>210</v>
      </c>
      <c r="M79" s="224" t="s">
        <v>210</v>
      </c>
      <c r="N79" s="225">
        <v>0.90500000000000003</v>
      </c>
      <c r="O79" s="224">
        <v>0.6</v>
      </c>
      <c r="P79" s="224" t="s">
        <v>210</v>
      </c>
      <c r="Q79" s="224" t="s">
        <v>210</v>
      </c>
      <c r="R79" s="225">
        <v>0.90800000000000003</v>
      </c>
      <c r="S79" s="224">
        <v>1.3</v>
      </c>
    </row>
    <row r="80" spans="1:19">
      <c r="A80" s="73" t="s">
        <v>225</v>
      </c>
      <c r="B80" s="139" t="s">
        <v>210</v>
      </c>
      <c r="C80" s="38" t="s">
        <v>210</v>
      </c>
      <c r="D80" s="2662">
        <v>0.26800000000000002</v>
      </c>
      <c r="E80" s="2667">
        <v>1.1000000000000001</v>
      </c>
      <c r="F80" s="139" t="s">
        <v>210</v>
      </c>
      <c r="G80" s="38" t="s">
        <v>210</v>
      </c>
      <c r="H80" s="2662">
        <v>0.13500000000000001</v>
      </c>
      <c r="I80" s="2660">
        <v>1.7</v>
      </c>
      <c r="K80" s="37" t="s">
        <v>225</v>
      </c>
      <c r="L80" s="224" t="s">
        <v>210</v>
      </c>
      <c r="M80" s="224" t="s">
        <v>210</v>
      </c>
      <c r="N80" s="225">
        <v>0.26600000000000001</v>
      </c>
      <c r="O80" s="224">
        <v>0.9</v>
      </c>
      <c r="P80" s="224" t="s">
        <v>210</v>
      </c>
      <c r="Q80" s="224" t="s">
        <v>210</v>
      </c>
      <c r="R80" s="225">
        <v>0.128</v>
      </c>
      <c r="S80" s="224">
        <v>1.4</v>
      </c>
    </row>
    <row r="81" spans="1:19">
      <c r="A81" s="16"/>
      <c r="K81" s="16"/>
    </row>
    <row r="82" spans="1:19">
      <c r="A82" s="3832" t="s">
        <v>794</v>
      </c>
      <c r="B82" s="3832"/>
      <c r="C82" s="3832"/>
      <c r="D82" s="3832"/>
      <c r="E82" s="3832"/>
      <c r="F82" s="3832"/>
      <c r="G82" s="3832"/>
      <c r="H82" s="3832"/>
      <c r="I82" s="3832"/>
      <c r="K82" s="3832" t="s">
        <v>839</v>
      </c>
      <c r="L82" s="3832"/>
      <c r="M82" s="3832"/>
      <c r="N82" s="3832"/>
      <c r="O82" s="3832"/>
      <c r="P82" s="3832"/>
      <c r="Q82" s="3832"/>
      <c r="R82" s="3832"/>
      <c r="S82" s="3832"/>
    </row>
    <row r="85" spans="1:19" ht="25">
      <c r="A85" s="4230" t="s">
        <v>1982</v>
      </c>
      <c r="B85" s="4230"/>
      <c r="C85" s="4230"/>
      <c r="D85" s="4230"/>
      <c r="E85" s="4230"/>
      <c r="F85" s="4230"/>
      <c r="G85" s="4230"/>
      <c r="H85" s="4230"/>
      <c r="I85" s="4230"/>
      <c r="J85" s="1471"/>
    </row>
    <row r="86" spans="1:19">
      <c r="A86" s="16"/>
      <c r="K86" s="16"/>
    </row>
    <row r="87" spans="1:19" ht="17.5">
      <c r="A87" s="3997" t="s">
        <v>203</v>
      </c>
      <c r="B87" s="4444" t="s">
        <v>226</v>
      </c>
      <c r="C87" s="4445"/>
      <c r="D87" s="4445"/>
      <c r="E87" s="4445"/>
      <c r="F87" s="4445"/>
      <c r="G87" s="4445"/>
      <c r="H87" s="4445"/>
      <c r="I87" s="4446"/>
      <c r="J87" s="495"/>
      <c r="K87" s="4447" t="s">
        <v>203</v>
      </c>
      <c r="L87" s="4435" t="s">
        <v>226</v>
      </c>
      <c r="M87" s="4436"/>
      <c r="N87" s="4436"/>
      <c r="O87" s="4436"/>
      <c r="P87" s="4436"/>
      <c r="Q87" s="4436"/>
      <c r="R87" s="4436"/>
      <c r="S87" s="4437"/>
    </row>
    <row r="88" spans="1:19" ht="17.5">
      <c r="A88" s="4287"/>
      <c r="B88" s="4059" t="s">
        <v>841</v>
      </c>
      <c r="C88" s="4060"/>
      <c r="D88" s="4060"/>
      <c r="E88" s="4060"/>
      <c r="F88" s="4288" t="s">
        <v>85</v>
      </c>
      <c r="G88" s="3952"/>
      <c r="H88" s="3952"/>
      <c r="I88" s="3953"/>
      <c r="J88" s="495"/>
      <c r="K88" s="4448"/>
      <c r="L88" s="4438" t="s">
        <v>841</v>
      </c>
      <c r="M88" s="4439"/>
      <c r="N88" s="4439"/>
      <c r="O88" s="4440"/>
      <c r="P88" s="4441" t="s">
        <v>85</v>
      </c>
      <c r="Q88" s="4442"/>
      <c r="R88" s="4442"/>
      <c r="S88" s="4443"/>
    </row>
    <row r="89" spans="1:19" s="239" customFormat="1" ht="44.5">
      <c r="A89" s="3998"/>
      <c r="B89" s="127" t="s">
        <v>206</v>
      </c>
      <c r="C89" s="193" t="s">
        <v>207</v>
      </c>
      <c r="D89" s="193" t="s">
        <v>14</v>
      </c>
      <c r="E89" s="128" t="s">
        <v>208</v>
      </c>
      <c r="F89" s="127" t="s">
        <v>206</v>
      </c>
      <c r="G89" s="193" t="s">
        <v>207</v>
      </c>
      <c r="H89" s="193" t="s">
        <v>14</v>
      </c>
      <c r="I89" s="129" t="s">
        <v>208</v>
      </c>
      <c r="J89" s="740"/>
      <c r="K89" s="4449"/>
      <c r="L89" s="300" t="s">
        <v>206</v>
      </c>
      <c r="M89" s="300" t="s">
        <v>207</v>
      </c>
      <c r="N89" s="300" t="s">
        <v>14</v>
      </c>
      <c r="O89" s="300" t="s">
        <v>208</v>
      </c>
      <c r="P89" s="300" t="s">
        <v>206</v>
      </c>
      <c r="Q89" s="300" t="s">
        <v>207</v>
      </c>
      <c r="R89" s="300" t="s">
        <v>14</v>
      </c>
      <c r="S89" s="299" t="s">
        <v>208</v>
      </c>
    </row>
    <row r="90" spans="1:19">
      <c r="A90" s="487" t="s">
        <v>2</v>
      </c>
      <c r="B90" s="778"/>
      <c r="C90" s="488"/>
      <c r="D90" s="488"/>
      <c r="E90" s="488"/>
      <c r="F90" s="778"/>
      <c r="G90" s="488"/>
      <c r="H90" s="488"/>
      <c r="I90" s="489"/>
      <c r="K90" s="490" t="s">
        <v>2</v>
      </c>
      <c r="L90" s="491"/>
      <c r="M90" s="491"/>
      <c r="N90" s="491"/>
      <c r="O90" s="491"/>
      <c r="P90" s="491"/>
      <c r="Q90" s="491"/>
      <c r="R90" s="491"/>
      <c r="S90" s="492"/>
    </row>
    <row r="91" spans="1:19">
      <c r="A91" s="135" t="s">
        <v>209</v>
      </c>
      <c r="B91" s="2176">
        <v>243756</v>
      </c>
      <c r="C91" s="2216">
        <v>1872</v>
      </c>
      <c r="D91" s="39"/>
      <c r="E91" s="74" t="s">
        <v>210</v>
      </c>
      <c r="F91" s="2176">
        <v>61667</v>
      </c>
      <c r="G91" s="2216">
        <v>1929</v>
      </c>
      <c r="H91" s="39"/>
      <c r="I91" s="38" t="s">
        <v>210</v>
      </c>
      <c r="K91" s="252" t="s">
        <v>209</v>
      </c>
      <c r="L91" s="223">
        <v>236895</v>
      </c>
      <c r="M91" s="223">
        <v>2078</v>
      </c>
      <c r="N91" s="223">
        <v>236895</v>
      </c>
      <c r="O91" s="224" t="s">
        <v>210</v>
      </c>
      <c r="P91" s="223">
        <v>58027</v>
      </c>
      <c r="Q91" s="223">
        <v>2207</v>
      </c>
      <c r="R91" s="223">
        <v>58027</v>
      </c>
      <c r="S91" s="224" t="s">
        <v>210</v>
      </c>
    </row>
    <row r="92" spans="1:19">
      <c r="A92" s="135" t="s">
        <v>211</v>
      </c>
      <c r="B92" s="2176">
        <v>14440</v>
      </c>
      <c r="C92" s="2216">
        <v>750</v>
      </c>
      <c r="D92" s="2662">
        <v>5.8999999999999997E-2</v>
      </c>
      <c r="E92" s="2670">
        <v>0.3</v>
      </c>
      <c r="F92" s="2176">
        <v>5089</v>
      </c>
      <c r="G92" s="2216">
        <v>510</v>
      </c>
      <c r="H92" s="2662">
        <v>8.3000000000000004E-2</v>
      </c>
      <c r="I92" s="2664">
        <v>0.8</v>
      </c>
      <c r="K92" s="252" t="s">
        <v>211</v>
      </c>
      <c r="L92" s="223">
        <v>14036</v>
      </c>
      <c r="M92" s="224">
        <v>765</v>
      </c>
      <c r="N92" s="225">
        <v>5.8999999999999997E-2</v>
      </c>
      <c r="O92" s="224">
        <v>0.3</v>
      </c>
      <c r="P92" s="223">
        <v>4261</v>
      </c>
      <c r="Q92" s="224">
        <v>412</v>
      </c>
      <c r="R92" s="225">
        <v>7.2999999999999995E-2</v>
      </c>
      <c r="S92" s="224">
        <v>0.7</v>
      </c>
    </row>
    <row r="93" spans="1:19">
      <c r="A93" s="135" t="s">
        <v>212</v>
      </c>
      <c r="B93" s="2176">
        <v>11892</v>
      </c>
      <c r="C93" s="2216">
        <v>595</v>
      </c>
      <c r="D93" s="2662">
        <v>4.9000000000000002E-2</v>
      </c>
      <c r="E93" s="2670">
        <v>0.3</v>
      </c>
      <c r="F93" s="2176">
        <v>3867</v>
      </c>
      <c r="G93" s="2216">
        <v>462</v>
      </c>
      <c r="H93" s="2662">
        <v>6.3E-2</v>
      </c>
      <c r="I93" s="2664">
        <v>0.7</v>
      </c>
      <c r="K93" s="252" t="s">
        <v>212</v>
      </c>
      <c r="L93" s="223">
        <v>11721</v>
      </c>
      <c r="M93" s="224">
        <v>663</v>
      </c>
      <c r="N93" s="225">
        <v>4.9000000000000002E-2</v>
      </c>
      <c r="O93" s="224">
        <v>0.3</v>
      </c>
      <c r="P93" s="223">
        <v>3825</v>
      </c>
      <c r="Q93" s="224">
        <v>373</v>
      </c>
      <c r="R93" s="225">
        <v>6.6000000000000003E-2</v>
      </c>
      <c r="S93" s="224">
        <v>0.7</v>
      </c>
    </row>
    <row r="94" spans="1:19">
      <c r="A94" s="135" t="s">
        <v>213</v>
      </c>
      <c r="B94" s="2176">
        <v>91288</v>
      </c>
      <c r="C94" s="2216">
        <v>818</v>
      </c>
      <c r="D94" s="2662">
        <v>0.375</v>
      </c>
      <c r="E94" s="2670">
        <v>0.4</v>
      </c>
      <c r="F94" s="2176">
        <v>26443</v>
      </c>
      <c r="G94" s="2216">
        <v>1133</v>
      </c>
      <c r="H94" s="2662">
        <v>0.42899999999999999</v>
      </c>
      <c r="I94" s="2664">
        <v>1.3</v>
      </c>
      <c r="K94" s="252" t="s">
        <v>213</v>
      </c>
      <c r="L94" s="223">
        <v>88195</v>
      </c>
      <c r="M94" s="224">
        <v>950</v>
      </c>
      <c r="N94" s="225">
        <v>0.372</v>
      </c>
      <c r="O94" s="224">
        <v>0.5</v>
      </c>
      <c r="P94" s="223">
        <v>24904</v>
      </c>
      <c r="Q94" s="223">
        <v>1382</v>
      </c>
      <c r="R94" s="225">
        <v>0.42899999999999999</v>
      </c>
      <c r="S94" s="224">
        <v>1.5</v>
      </c>
    </row>
    <row r="95" spans="1:19">
      <c r="A95" s="135" t="s">
        <v>214</v>
      </c>
      <c r="B95" s="2176">
        <v>45461</v>
      </c>
      <c r="C95" s="2216">
        <v>777</v>
      </c>
      <c r="D95" s="2662">
        <v>0.187</v>
      </c>
      <c r="E95" s="2670">
        <v>0.3</v>
      </c>
      <c r="F95" s="2176">
        <v>13187</v>
      </c>
      <c r="G95" s="2216">
        <v>763</v>
      </c>
      <c r="H95" s="2662">
        <v>0.214</v>
      </c>
      <c r="I95" s="2664">
        <v>1</v>
      </c>
      <c r="K95" s="252" t="s">
        <v>214</v>
      </c>
      <c r="L95" s="223">
        <v>50049</v>
      </c>
      <c r="M95" s="224">
        <v>842</v>
      </c>
      <c r="N95" s="225">
        <v>0.21099999999999999</v>
      </c>
      <c r="O95" s="224">
        <v>0.4</v>
      </c>
      <c r="P95" s="223">
        <v>13921</v>
      </c>
      <c r="Q95" s="224">
        <v>924</v>
      </c>
      <c r="R95" s="225">
        <v>0.24</v>
      </c>
      <c r="S95" s="224">
        <v>1.1000000000000001</v>
      </c>
    </row>
    <row r="96" spans="1:19">
      <c r="A96" s="135" t="s">
        <v>215</v>
      </c>
      <c r="B96" s="2176">
        <v>80675</v>
      </c>
      <c r="C96" s="2216">
        <v>1617</v>
      </c>
      <c r="D96" s="2662">
        <v>0.33100000000000002</v>
      </c>
      <c r="E96" s="2670">
        <v>0.5</v>
      </c>
      <c r="F96" s="2176">
        <v>13081</v>
      </c>
      <c r="G96" s="2216">
        <v>798</v>
      </c>
      <c r="H96" s="2662">
        <v>0.21199999999999999</v>
      </c>
      <c r="I96" s="2664">
        <v>1.1000000000000001</v>
      </c>
      <c r="K96" s="252" t="s">
        <v>215</v>
      </c>
      <c r="L96" s="223">
        <v>72894</v>
      </c>
      <c r="M96" s="223">
        <v>1953</v>
      </c>
      <c r="N96" s="225">
        <v>0.308</v>
      </c>
      <c r="O96" s="224">
        <v>0.6</v>
      </c>
      <c r="P96" s="223">
        <v>11116</v>
      </c>
      <c r="Q96" s="224">
        <v>710</v>
      </c>
      <c r="R96" s="225">
        <v>0.192</v>
      </c>
      <c r="S96" s="224">
        <v>1.1000000000000001</v>
      </c>
    </row>
    <row r="97" spans="1:19">
      <c r="A97" s="487" t="s">
        <v>469</v>
      </c>
      <c r="B97" s="2177"/>
      <c r="C97" s="2666"/>
      <c r="D97" s="2663"/>
      <c r="E97" s="2665"/>
      <c r="F97" s="2177"/>
      <c r="G97" s="2666"/>
      <c r="H97" s="2663"/>
      <c r="I97" s="2669"/>
      <c r="K97" s="490" t="s">
        <v>469</v>
      </c>
      <c r="L97" s="491"/>
      <c r="M97" s="491"/>
      <c r="N97" s="491"/>
      <c r="O97" s="491"/>
      <c r="P97" s="491"/>
      <c r="Q97" s="491"/>
      <c r="R97" s="491"/>
      <c r="S97" s="492"/>
    </row>
    <row r="98" spans="1:19">
      <c r="A98" s="135" t="s">
        <v>216</v>
      </c>
      <c r="B98" s="2176">
        <v>667370</v>
      </c>
      <c r="C98" s="2216">
        <v>110</v>
      </c>
      <c r="D98" s="2662"/>
      <c r="E98" s="2670" t="s">
        <v>210</v>
      </c>
      <c r="F98" s="2176">
        <v>102961</v>
      </c>
      <c r="G98" s="2216">
        <v>2290</v>
      </c>
      <c r="H98" s="2662"/>
      <c r="I98" s="2664" t="s">
        <v>210</v>
      </c>
      <c r="K98" s="252" t="s">
        <v>216</v>
      </c>
      <c r="L98" s="223">
        <v>631112</v>
      </c>
      <c r="M98" s="224">
        <v>86</v>
      </c>
      <c r="N98" s="223">
        <v>631112</v>
      </c>
      <c r="O98" s="224" t="s">
        <v>210</v>
      </c>
      <c r="P98" s="223">
        <v>91664</v>
      </c>
      <c r="Q98" s="223">
        <v>1966</v>
      </c>
      <c r="R98" s="223">
        <v>91664</v>
      </c>
      <c r="S98" s="224" t="s">
        <v>210</v>
      </c>
    </row>
    <row r="99" spans="1:19">
      <c r="A99" s="135" t="s">
        <v>217</v>
      </c>
      <c r="B99" s="2176">
        <v>29220</v>
      </c>
      <c r="C99" s="2216">
        <v>1088</v>
      </c>
      <c r="D99" s="2662">
        <v>4.3999999999999997E-2</v>
      </c>
      <c r="E99" s="2670">
        <v>0.2</v>
      </c>
      <c r="F99" s="2176">
        <v>1736</v>
      </c>
      <c r="G99" s="2216">
        <v>321</v>
      </c>
      <c r="H99" s="2662">
        <v>1.7000000000000001E-2</v>
      </c>
      <c r="I99" s="2664">
        <v>0.3</v>
      </c>
      <c r="K99" s="252" t="s">
        <v>217</v>
      </c>
      <c r="L99" s="223">
        <v>31487</v>
      </c>
      <c r="M99" s="223">
        <v>1221</v>
      </c>
      <c r="N99" s="225">
        <v>0.05</v>
      </c>
      <c r="O99" s="224">
        <v>0.2</v>
      </c>
      <c r="P99" s="223">
        <v>2129</v>
      </c>
      <c r="Q99" s="224">
        <v>330</v>
      </c>
      <c r="R99" s="225">
        <v>2.3E-2</v>
      </c>
      <c r="S99" s="224">
        <v>0.4</v>
      </c>
    </row>
    <row r="100" spans="1:19">
      <c r="A100" s="135" t="s">
        <v>218</v>
      </c>
      <c r="B100" s="2176">
        <v>31765</v>
      </c>
      <c r="C100" s="2216">
        <v>1224</v>
      </c>
      <c r="D100" s="2662">
        <v>4.8000000000000001E-2</v>
      </c>
      <c r="E100" s="2670">
        <v>0.2</v>
      </c>
      <c r="F100" s="2176">
        <v>6481</v>
      </c>
      <c r="G100" s="2216">
        <v>561</v>
      </c>
      <c r="H100" s="2662">
        <v>6.3E-2</v>
      </c>
      <c r="I100" s="2664">
        <v>0.5</v>
      </c>
      <c r="K100" s="252" t="s">
        <v>218</v>
      </c>
      <c r="L100" s="223">
        <v>32254</v>
      </c>
      <c r="M100" s="223">
        <v>1285</v>
      </c>
      <c r="N100" s="225">
        <v>5.0999999999999997E-2</v>
      </c>
      <c r="O100" s="224">
        <v>0.2</v>
      </c>
      <c r="P100" s="223">
        <v>6161</v>
      </c>
      <c r="Q100" s="224">
        <v>501</v>
      </c>
      <c r="R100" s="225">
        <v>6.7000000000000004E-2</v>
      </c>
      <c r="S100" s="224">
        <v>0.5</v>
      </c>
    </row>
    <row r="101" spans="1:19">
      <c r="A101" s="135" t="s">
        <v>219</v>
      </c>
      <c r="B101" s="2176">
        <v>176099</v>
      </c>
      <c r="C101" s="2216">
        <v>2490</v>
      </c>
      <c r="D101" s="2662">
        <v>0.26400000000000001</v>
      </c>
      <c r="E101" s="2670">
        <v>0.4</v>
      </c>
      <c r="F101" s="2176">
        <v>41885</v>
      </c>
      <c r="G101" s="2216">
        <v>1525</v>
      </c>
      <c r="H101" s="2662">
        <v>0.40699999999999997</v>
      </c>
      <c r="I101" s="2664">
        <v>1.1000000000000001</v>
      </c>
      <c r="K101" s="252" t="s">
        <v>219</v>
      </c>
      <c r="L101" s="223">
        <v>176736</v>
      </c>
      <c r="M101" s="223">
        <v>2551</v>
      </c>
      <c r="N101" s="225">
        <v>0.28000000000000003</v>
      </c>
      <c r="O101" s="224">
        <v>0.4</v>
      </c>
      <c r="P101" s="223">
        <v>39449</v>
      </c>
      <c r="Q101" s="223">
        <v>1323</v>
      </c>
      <c r="R101" s="225">
        <v>0.43</v>
      </c>
      <c r="S101" s="224">
        <v>1.3</v>
      </c>
    </row>
    <row r="102" spans="1:19">
      <c r="A102" s="135" t="s">
        <v>220</v>
      </c>
      <c r="B102" s="2176">
        <v>143457</v>
      </c>
      <c r="C102" s="2216">
        <v>2187</v>
      </c>
      <c r="D102" s="2662">
        <v>0.215</v>
      </c>
      <c r="E102" s="2670">
        <v>0.3</v>
      </c>
      <c r="F102" s="2176">
        <v>24048</v>
      </c>
      <c r="G102" s="2216">
        <v>1037</v>
      </c>
      <c r="H102" s="2662">
        <v>0.23400000000000001</v>
      </c>
      <c r="I102" s="2664">
        <v>0.9</v>
      </c>
      <c r="K102" s="252" t="s">
        <v>220</v>
      </c>
      <c r="L102" s="223">
        <v>133473</v>
      </c>
      <c r="M102" s="223">
        <v>2422</v>
      </c>
      <c r="N102" s="225">
        <v>0.21099999999999999</v>
      </c>
      <c r="O102" s="224">
        <v>0.4</v>
      </c>
      <c r="P102" s="223">
        <v>20919</v>
      </c>
      <c r="Q102" s="224">
        <v>990</v>
      </c>
      <c r="R102" s="225">
        <v>0.22800000000000001</v>
      </c>
      <c r="S102" s="224">
        <v>0.9</v>
      </c>
    </row>
    <row r="103" spans="1:19">
      <c r="A103" s="135" t="s">
        <v>221</v>
      </c>
      <c r="B103" s="2176">
        <v>68843</v>
      </c>
      <c r="C103" s="2216">
        <v>1566</v>
      </c>
      <c r="D103" s="2662">
        <v>0.10299999999999999</v>
      </c>
      <c r="E103" s="2670">
        <v>0.2</v>
      </c>
      <c r="F103" s="2176">
        <v>9593</v>
      </c>
      <c r="G103" s="2216">
        <v>609</v>
      </c>
      <c r="H103" s="2662">
        <v>9.2999999999999999E-2</v>
      </c>
      <c r="I103" s="2664">
        <v>0.5</v>
      </c>
      <c r="K103" s="252" t="s">
        <v>221</v>
      </c>
      <c r="L103" s="223">
        <v>60960</v>
      </c>
      <c r="M103" s="223">
        <v>1694</v>
      </c>
      <c r="N103" s="225">
        <v>9.7000000000000003E-2</v>
      </c>
      <c r="O103" s="224">
        <v>0.3</v>
      </c>
      <c r="P103" s="223">
        <v>7982</v>
      </c>
      <c r="Q103" s="224">
        <v>616</v>
      </c>
      <c r="R103" s="225">
        <v>8.6999999999999994E-2</v>
      </c>
      <c r="S103" s="224">
        <v>0.7</v>
      </c>
    </row>
    <row r="104" spans="1:19">
      <c r="A104" s="135" t="s">
        <v>222</v>
      </c>
      <c r="B104" s="2176">
        <v>143924</v>
      </c>
      <c r="C104" s="2216">
        <v>2632</v>
      </c>
      <c r="D104" s="2662">
        <v>0.216</v>
      </c>
      <c r="E104" s="2670">
        <v>0.4</v>
      </c>
      <c r="F104" s="2176">
        <v>13324</v>
      </c>
      <c r="G104" s="2216">
        <v>912</v>
      </c>
      <c r="H104" s="2662">
        <v>0.129</v>
      </c>
      <c r="I104" s="2664">
        <v>0.9</v>
      </c>
      <c r="K104" s="252" t="s">
        <v>222</v>
      </c>
      <c r="L104" s="223">
        <v>129468</v>
      </c>
      <c r="M104" s="223">
        <v>2561</v>
      </c>
      <c r="N104" s="225">
        <v>0.20499999999999999</v>
      </c>
      <c r="O104" s="224">
        <v>0.4</v>
      </c>
      <c r="P104" s="223">
        <v>10434</v>
      </c>
      <c r="Q104" s="224">
        <v>701</v>
      </c>
      <c r="R104" s="225">
        <v>0.114</v>
      </c>
      <c r="S104" s="224">
        <v>0.7</v>
      </c>
    </row>
    <row r="105" spans="1:19">
      <c r="A105" s="135" t="s">
        <v>223</v>
      </c>
      <c r="B105" s="2176">
        <v>74062</v>
      </c>
      <c r="C105" s="2216">
        <v>1520</v>
      </c>
      <c r="D105" s="2662">
        <v>0.111</v>
      </c>
      <c r="E105" s="2670">
        <v>0.2</v>
      </c>
      <c r="F105" s="2176">
        <v>5894</v>
      </c>
      <c r="G105" s="2216">
        <v>439</v>
      </c>
      <c r="H105" s="2662">
        <v>5.7000000000000002E-2</v>
      </c>
      <c r="I105" s="2664">
        <v>0.4</v>
      </c>
      <c r="K105" s="252" t="s">
        <v>223</v>
      </c>
      <c r="L105" s="223">
        <v>66734</v>
      </c>
      <c r="M105" s="223">
        <v>1754</v>
      </c>
      <c r="N105" s="225">
        <v>0.106</v>
      </c>
      <c r="O105" s="224">
        <v>0.3</v>
      </c>
      <c r="P105" s="223">
        <v>4590</v>
      </c>
      <c r="Q105" s="224">
        <v>477</v>
      </c>
      <c r="R105" s="225">
        <v>0.05</v>
      </c>
      <c r="S105" s="224">
        <v>0.5</v>
      </c>
    </row>
    <row r="106" spans="1:19">
      <c r="A106" s="73"/>
      <c r="B106" s="139" t="s">
        <v>733</v>
      </c>
      <c r="C106" s="38" t="s">
        <v>733</v>
      </c>
      <c r="D106" s="2662" t="s">
        <v>733</v>
      </c>
      <c r="E106" s="2670" t="s">
        <v>733</v>
      </c>
      <c r="F106" s="139" t="s">
        <v>733</v>
      </c>
      <c r="G106" s="38" t="s">
        <v>733</v>
      </c>
      <c r="H106" s="2662" t="s">
        <v>733</v>
      </c>
      <c r="I106" s="2664" t="s">
        <v>733</v>
      </c>
      <c r="K106" s="37"/>
      <c r="L106" s="224" t="s">
        <v>733</v>
      </c>
      <c r="M106" s="224" t="s">
        <v>733</v>
      </c>
      <c r="N106" s="225" t="s">
        <v>733</v>
      </c>
      <c r="O106" s="224" t="s">
        <v>733</v>
      </c>
      <c r="P106" s="224" t="s">
        <v>733</v>
      </c>
      <c r="Q106" s="224" t="s">
        <v>733</v>
      </c>
      <c r="R106" s="225" t="s">
        <v>733</v>
      </c>
      <c r="S106" s="224" t="s">
        <v>733</v>
      </c>
    </row>
    <row r="107" spans="1:19">
      <c r="A107" s="73" t="s">
        <v>224</v>
      </c>
      <c r="B107" s="139" t="s">
        <v>210</v>
      </c>
      <c r="C107" s="38" t="s">
        <v>210</v>
      </c>
      <c r="D107" s="2662">
        <v>0.90900000000000003</v>
      </c>
      <c r="E107" s="2670">
        <v>0.2</v>
      </c>
      <c r="F107" s="139" t="s">
        <v>210</v>
      </c>
      <c r="G107" s="38" t="s">
        <v>210</v>
      </c>
      <c r="H107" s="2662">
        <v>0.92</v>
      </c>
      <c r="I107" s="2664">
        <v>0.6</v>
      </c>
      <c r="K107" s="37" t="s">
        <v>224</v>
      </c>
      <c r="L107" s="224" t="s">
        <v>210</v>
      </c>
      <c r="M107" s="224" t="s">
        <v>210</v>
      </c>
      <c r="N107" s="225">
        <v>0.89900000000000002</v>
      </c>
      <c r="O107" s="224">
        <v>0.3</v>
      </c>
      <c r="P107" s="224" t="s">
        <v>210</v>
      </c>
      <c r="Q107" s="224" t="s">
        <v>210</v>
      </c>
      <c r="R107" s="225">
        <v>0.91</v>
      </c>
      <c r="S107" s="224">
        <v>0.6</v>
      </c>
    </row>
    <row r="108" spans="1:19">
      <c r="A108" s="73" t="s">
        <v>225</v>
      </c>
      <c r="B108" s="139" t="s">
        <v>210</v>
      </c>
      <c r="C108" s="38" t="s">
        <v>210</v>
      </c>
      <c r="D108" s="2662">
        <v>0.32700000000000001</v>
      </c>
      <c r="E108" s="2670">
        <v>0.5</v>
      </c>
      <c r="F108" s="139" t="s">
        <v>210</v>
      </c>
      <c r="G108" s="38" t="s">
        <v>210</v>
      </c>
      <c r="H108" s="2662">
        <v>0.187</v>
      </c>
      <c r="I108" s="2664">
        <v>1</v>
      </c>
      <c r="K108" s="37" t="s">
        <v>225</v>
      </c>
      <c r="L108" s="224" t="s">
        <v>210</v>
      </c>
      <c r="M108" s="224" t="s">
        <v>210</v>
      </c>
      <c r="N108" s="225">
        <v>0.311</v>
      </c>
      <c r="O108" s="224">
        <v>0.5</v>
      </c>
      <c r="P108" s="224" t="s">
        <v>210</v>
      </c>
      <c r="Q108" s="224" t="s">
        <v>210</v>
      </c>
      <c r="R108" s="225">
        <v>0.16400000000000001</v>
      </c>
      <c r="S108" s="224">
        <v>0.9</v>
      </c>
    </row>
    <row r="109" spans="1:19">
      <c r="A109" s="16"/>
      <c r="K109" s="16"/>
    </row>
    <row r="110" spans="1:19">
      <c r="A110" s="3832" t="s">
        <v>794</v>
      </c>
      <c r="B110" s="3832"/>
      <c r="C110" s="3832"/>
      <c r="D110" s="3832"/>
      <c r="E110" s="3832"/>
      <c r="F110" s="3832"/>
      <c r="G110" s="3832"/>
      <c r="H110" s="3832"/>
      <c r="I110" s="3832"/>
      <c r="K110" s="3832" t="s">
        <v>839</v>
      </c>
      <c r="L110" s="3832"/>
      <c r="M110" s="3832"/>
      <c r="N110" s="3832"/>
      <c r="O110" s="3832"/>
      <c r="P110" s="3832"/>
      <c r="Q110" s="3832"/>
      <c r="R110" s="3832"/>
      <c r="S110" s="3832"/>
    </row>
    <row r="113" spans="1:19" ht="25">
      <c r="A113" s="4230" t="s">
        <v>1981</v>
      </c>
      <c r="B113" s="4230"/>
      <c r="C113" s="4230"/>
      <c r="D113" s="4230"/>
      <c r="E113" s="4230"/>
      <c r="F113" s="4230"/>
      <c r="G113" s="4230"/>
      <c r="H113" s="4230"/>
      <c r="I113" s="4230"/>
      <c r="J113" s="1471"/>
    </row>
    <row r="114" spans="1:19">
      <c r="A114" s="16"/>
      <c r="K114" s="16"/>
    </row>
    <row r="115" spans="1:19" ht="17.5">
      <c r="A115" s="3997" t="s">
        <v>203</v>
      </c>
      <c r="B115" s="4444" t="s">
        <v>227</v>
      </c>
      <c r="C115" s="4445"/>
      <c r="D115" s="4445"/>
      <c r="E115" s="4445"/>
      <c r="F115" s="4445"/>
      <c r="G115" s="4445"/>
      <c r="H115" s="4445"/>
      <c r="I115" s="4446"/>
      <c r="J115" s="495"/>
      <c r="K115" s="4447" t="s">
        <v>203</v>
      </c>
      <c r="L115" s="4435" t="s">
        <v>227</v>
      </c>
      <c r="M115" s="4436"/>
      <c r="N115" s="4436"/>
      <c r="O115" s="4436"/>
      <c r="P115" s="4436"/>
      <c r="Q115" s="4436"/>
      <c r="R115" s="4436"/>
      <c r="S115" s="4437"/>
    </row>
    <row r="116" spans="1:19" ht="17.5">
      <c r="A116" s="4287"/>
      <c r="B116" s="4059" t="s">
        <v>842</v>
      </c>
      <c r="C116" s="4060"/>
      <c r="D116" s="4060"/>
      <c r="E116" s="4060"/>
      <c r="F116" s="4288" t="s">
        <v>85</v>
      </c>
      <c r="G116" s="3952"/>
      <c r="H116" s="3952"/>
      <c r="I116" s="3953"/>
      <c r="J116" s="495"/>
      <c r="K116" s="4448"/>
      <c r="L116" s="4438" t="s">
        <v>842</v>
      </c>
      <c r="M116" s="4439"/>
      <c r="N116" s="4439"/>
      <c r="O116" s="4440"/>
      <c r="P116" s="4441" t="s">
        <v>85</v>
      </c>
      <c r="Q116" s="4442"/>
      <c r="R116" s="4442"/>
      <c r="S116" s="4443"/>
    </row>
    <row r="117" spans="1:19" s="239" customFormat="1" ht="44.5">
      <c r="A117" s="3998"/>
      <c r="B117" s="127" t="s">
        <v>206</v>
      </c>
      <c r="C117" s="193" t="s">
        <v>207</v>
      </c>
      <c r="D117" s="193" t="s">
        <v>14</v>
      </c>
      <c r="E117" s="128" t="s">
        <v>208</v>
      </c>
      <c r="F117" s="127" t="s">
        <v>206</v>
      </c>
      <c r="G117" s="193" t="s">
        <v>207</v>
      </c>
      <c r="H117" s="193" t="s">
        <v>14</v>
      </c>
      <c r="I117" s="129" t="s">
        <v>208</v>
      </c>
      <c r="J117" s="740"/>
      <c r="K117" s="4449"/>
      <c r="L117" s="300" t="s">
        <v>206</v>
      </c>
      <c r="M117" s="300" t="s">
        <v>207</v>
      </c>
      <c r="N117" s="300" t="s">
        <v>14</v>
      </c>
      <c r="O117" s="300" t="s">
        <v>208</v>
      </c>
      <c r="P117" s="300" t="s">
        <v>206</v>
      </c>
      <c r="Q117" s="300" t="s">
        <v>207</v>
      </c>
      <c r="R117" s="300" t="s">
        <v>14</v>
      </c>
      <c r="S117" s="299" t="s">
        <v>208</v>
      </c>
    </row>
    <row r="118" spans="1:19">
      <c r="A118" s="487" t="s">
        <v>2</v>
      </c>
      <c r="B118" s="778"/>
      <c r="C118" s="488"/>
      <c r="D118" s="488"/>
      <c r="E118" s="488"/>
      <c r="F118" s="778"/>
      <c r="G118" s="488"/>
      <c r="H118" s="488"/>
      <c r="I118" s="489"/>
      <c r="K118" s="490" t="s">
        <v>2</v>
      </c>
      <c r="L118" s="491"/>
      <c r="M118" s="491"/>
      <c r="N118" s="491"/>
      <c r="O118" s="491"/>
      <c r="P118" s="491"/>
      <c r="Q118" s="491"/>
      <c r="R118" s="491"/>
      <c r="S118" s="492"/>
    </row>
    <row r="119" spans="1:19">
      <c r="A119" s="135" t="s">
        <v>209</v>
      </c>
      <c r="B119" s="2176">
        <v>14228</v>
      </c>
      <c r="C119" s="2216">
        <v>460</v>
      </c>
      <c r="D119" s="39"/>
      <c r="E119" s="74" t="s">
        <v>210</v>
      </c>
      <c r="F119" s="2176">
        <v>3997</v>
      </c>
      <c r="G119" s="2216">
        <v>402</v>
      </c>
      <c r="H119" s="39"/>
      <c r="I119" s="38" t="s">
        <v>210</v>
      </c>
      <c r="K119" s="252" t="s">
        <v>209</v>
      </c>
      <c r="L119" s="223">
        <v>14655</v>
      </c>
      <c r="M119" s="224">
        <v>570</v>
      </c>
      <c r="N119" s="223">
        <v>14655</v>
      </c>
      <c r="O119" s="224" t="s">
        <v>210</v>
      </c>
      <c r="P119" s="223">
        <v>4472</v>
      </c>
      <c r="Q119" s="224">
        <v>463</v>
      </c>
      <c r="R119" s="223">
        <v>4472</v>
      </c>
      <c r="S119" s="224" t="s">
        <v>210</v>
      </c>
    </row>
    <row r="120" spans="1:19">
      <c r="A120" s="135" t="s">
        <v>211</v>
      </c>
      <c r="B120" s="2176">
        <v>871</v>
      </c>
      <c r="C120" s="2216">
        <v>172</v>
      </c>
      <c r="D120" s="2662">
        <v>6.0999999999999999E-2</v>
      </c>
      <c r="E120" s="2667">
        <v>1.2</v>
      </c>
      <c r="F120" s="2176">
        <v>276</v>
      </c>
      <c r="G120" s="2216">
        <v>117</v>
      </c>
      <c r="H120" s="2662">
        <v>6.9000000000000006E-2</v>
      </c>
      <c r="I120" s="2660">
        <v>2.7</v>
      </c>
      <c r="K120" s="252" t="s">
        <v>211</v>
      </c>
      <c r="L120" s="224">
        <v>948</v>
      </c>
      <c r="M120" s="224">
        <v>202</v>
      </c>
      <c r="N120" s="225">
        <v>6.5000000000000002E-2</v>
      </c>
      <c r="O120" s="224">
        <v>1.3</v>
      </c>
      <c r="P120" s="224">
        <v>451</v>
      </c>
      <c r="Q120" s="224">
        <v>128</v>
      </c>
      <c r="R120" s="225">
        <v>0.10100000000000001</v>
      </c>
      <c r="S120" s="224">
        <v>2.7</v>
      </c>
    </row>
    <row r="121" spans="1:19">
      <c r="A121" s="135" t="s">
        <v>212</v>
      </c>
      <c r="B121" s="2176">
        <v>789</v>
      </c>
      <c r="C121" s="2216">
        <v>184</v>
      </c>
      <c r="D121" s="2662">
        <v>5.5E-2</v>
      </c>
      <c r="E121" s="2667">
        <v>1.3</v>
      </c>
      <c r="F121" s="2176">
        <v>195</v>
      </c>
      <c r="G121" s="2216">
        <v>102</v>
      </c>
      <c r="H121" s="2662">
        <v>4.9000000000000002E-2</v>
      </c>
      <c r="I121" s="2660">
        <v>2.4</v>
      </c>
      <c r="K121" s="252" t="s">
        <v>212</v>
      </c>
      <c r="L121" s="224">
        <v>614</v>
      </c>
      <c r="M121" s="224">
        <v>148</v>
      </c>
      <c r="N121" s="225">
        <v>4.2000000000000003E-2</v>
      </c>
      <c r="O121" s="224">
        <v>1</v>
      </c>
      <c r="P121" s="224">
        <v>217</v>
      </c>
      <c r="Q121" s="224">
        <v>90</v>
      </c>
      <c r="R121" s="225">
        <v>4.9000000000000002E-2</v>
      </c>
      <c r="S121" s="224">
        <v>1.9</v>
      </c>
    </row>
    <row r="122" spans="1:19">
      <c r="A122" s="135" t="s">
        <v>213</v>
      </c>
      <c r="B122" s="2176">
        <v>6659</v>
      </c>
      <c r="C122" s="2216">
        <v>243</v>
      </c>
      <c r="D122" s="2662">
        <v>0.46800000000000003</v>
      </c>
      <c r="E122" s="2667">
        <v>1.8</v>
      </c>
      <c r="F122" s="2176">
        <v>2204</v>
      </c>
      <c r="G122" s="2216">
        <v>289</v>
      </c>
      <c r="H122" s="2662">
        <v>0.55100000000000005</v>
      </c>
      <c r="I122" s="2660">
        <v>4.5999999999999996</v>
      </c>
      <c r="K122" s="252" t="s">
        <v>213</v>
      </c>
      <c r="L122" s="223">
        <v>6577</v>
      </c>
      <c r="M122" s="224">
        <v>227</v>
      </c>
      <c r="N122" s="225">
        <v>0.44900000000000001</v>
      </c>
      <c r="O122" s="224">
        <v>2.1</v>
      </c>
      <c r="P122" s="223">
        <v>2252</v>
      </c>
      <c r="Q122" s="224">
        <v>333</v>
      </c>
      <c r="R122" s="225">
        <v>0.504</v>
      </c>
      <c r="S122" s="224">
        <v>4.4000000000000004</v>
      </c>
    </row>
    <row r="123" spans="1:19">
      <c r="A123" s="135" t="s">
        <v>214</v>
      </c>
      <c r="B123" s="2176">
        <v>2967</v>
      </c>
      <c r="C123" s="2216">
        <v>211</v>
      </c>
      <c r="D123" s="2662">
        <v>0.20899999999999999</v>
      </c>
      <c r="E123" s="2667">
        <v>1.5</v>
      </c>
      <c r="F123" s="2176">
        <v>805</v>
      </c>
      <c r="G123" s="2216">
        <v>149</v>
      </c>
      <c r="H123" s="2662">
        <v>0.20100000000000001</v>
      </c>
      <c r="I123" s="2660">
        <v>3.3</v>
      </c>
      <c r="K123" s="252" t="s">
        <v>214</v>
      </c>
      <c r="L123" s="223">
        <v>3845</v>
      </c>
      <c r="M123" s="224">
        <v>302</v>
      </c>
      <c r="N123" s="225">
        <v>0.26200000000000001</v>
      </c>
      <c r="O123" s="224">
        <v>1.7</v>
      </c>
      <c r="P123" s="223">
        <v>1154</v>
      </c>
      <c r="Q123" s="224">
        <v>196</v>
      </c>
      <c r="R123" s="225">
        <v>0.25800000000000001</v>
      </c>
      <c r="S123" s="224">
        <v>4</v>
      </c>
    </row>
    <row r="124" spans="1:19">
      <c r="A124" s="135" t="s">
        <v>215</v>
      </c>
      <c r="B124" s="2176">
        <v>2942</v>
      </c>
      <c r="C124" s="2216">
        <v>371</v>
      </c>
      <c r="D124" s="2662">
        <v>0.20699999999999999</v>
      </c>
      <c r="E124" s="2667">
        <v>2.1</v>
      </c>
      <c r="F124" s="2176">
        <v>517</v>
      </c>
      <c r="G124" s="2216">
        <v>120</v>
      </c>
      <c r="H124" s="2662">
        <v>0.129</v>
      </c>
      <c r="I124" s="2660">
        <v>3</v>
      </c>
      <c r="K124" s="252" t="s">
        <v>215</v>
      </c>
      <c r="L124" s="223">
        <v>2671</v>
      </c>
      <c r="M124" s="224">
        <v>346</v>
      </c>
      <c r="N124" s="225">
        <v>0.182</v>
      </c>
      <c r="O124" s="224">
        <v>1.9</v>
      </c>
      <c r="P124" s="224">
        <v>398</v>
      </c>
      <c r="Q124" s="224">
        <v>116</v>
      </c>
      <c r="R124" s="225">
        <v>8.8999999999999996E-2</v>
      </c>
      <c r="S124" s="224">
        <v>2.5</v>
      </c>
    </row>
    <row r="125" spans="1:19">
      <c r="A125" s="487" t="s">
        <v>469</v>
      </c>
      <c r="B125" s="2177"/>
      <c r="C125" s="2666"/>
      <c r="D125" s="2663"/>
      <c r="E125" s="2661"/>
      <c r="F125" s="2177"/>
      <c r="G125" s="2666"/>
      <c r="H125" s="2663"/>
      <c r="I125" s="2668"/>
      <c r="K125" s="490" t="s">
        <v>469</v>
      </c>
      <c r="L125" s="491"/>
      <c r="M125" s="491"/>
      <c r="N125" s="491"/>
      <c r="O125" s="491"/>
      <c r="P125" s="491"/>
      <c r="Q125" s="491"/>
      <c r="R125" s="491"/>
      <c r="S125" s="492"/>
    </row>
    <row r="126" spans="1:19">
      <c r="A126" s="135" t="s">
        <v>216</v>
      </c>
      <c r="B126" s="2176">
        <v>48963</v>
      </c>
      <c r="C126" s="2216">
        <v>26</v>
      </c>
      <c r="D126" s="2662"/>
      <c r="E126" s="2667" t="s">
        <v>210</v>
      </c>
      <c r="F126" s="2176">
        <v>7663</v>
      </c>
      <c r="G126" s="2216">
        <v>472</v>
      </c>
      <c r="H126" s="2662"/>
      <c r="I126" s="2660" t="s">
        <v>210</v>
      </c>
      <c r="K126" s="252" t="s">
        <v>216</v>
      </c>
      <c r="L126" s="223">
        <v>45286</v>
      </c>
      <c r="M126" s="224">
        <v>97</v>
      </c>
      <c r="N126" s="223">
        <v>45286</v>
      </c>
      <c r="O126" s="224" t="s">
        <v>210</v>
      </c>
      <c r="P126" s="223">
        <v>7057</v>
      </c>
      <c r="Q126" s="224">
        <v>428</v>
      </c>
      <c r="R126" s="223">
        <v>7057</v>
      </c>
      <c r="S126" s="224" t="s">
        <v>210</v>
      </c>
    </row>
    <row r="127" spans="1:19">
      <c r="A127" s="135" t="s">
        <v>217</v>
      </c>
      <c r="B127" s="2176">
        <v>2301</v>
      </c>
      <c r="C127" s="2216">
        <v>257</v>
      </c>
      <c r="D127" s="2662">
        <v>4.7E-2</v>
      </c>
      <c r="E127" s="2667">
        <v>0.5</v>
      </c>
      <c r="F127" s="2176">
        <v>188</v>
      </c>
      <c r="G127" s="2216">
        <v>72</v>
      </c>
      <c r="H127" s="2662">
        <v>2.5000000000000001E-2</v>
      </c>
      <c r="I127" s="2660">
        <v>0.9</v>
      </c>
      <c r="K127" s="252" t="s">
        <v>217</v>
      </c>
      <c r="L127" s="223">
        <v>2882</v>
      </c>
      <c r="M127" s="224">
        <v>340</v>
      </c>
      <c r="N127" s="225">
        <v>6.4000000000000001E-2</v>
      </c>
      <c r="O127" s="224">
        <v>0.8</v>
      </c>
      <c r="P127" s="224">
        <v>274</v>
      </c>
      <c r="Q127" s="224">
        <v>102</v>
      </c>
      <c r="R127" s="225">
        <v>3.9E-2</v>
      </c>
      <c r="S127" s="224">
        <v>1.4</v>
      </c>
    </row>
    <row r="128" spans="1:19">
      <c r="A128" s="135" t="s">
        <v>218</v>
      </c>
      <c r="B128" s="2176">
        <v>1801</v>
      </c>
      <c r="C128" s="2216">
        <v>274</v>
      </c>
      <c r="D128" s="2662">
        <v>3.6999999999999998E-2</v>
      </c>
      <c r="E128" s="2667">
        <v>0.6</v>
      </c>
      <c r="F128" s="2176">
        <v>440</v>
      </c>
      <c r="G128" s="2216">
        <v>119</v>
      </c>
      <c r="H128" s="2662">
        <v>5.7000000000000002E-2</v>
      </c>
      <c r="I128" s="2660">
        <v>1.5</v>
      </c>
      <c r="K128" s="252" t="s">
        <v>218</v>
      </c>
      <c r="L128" s="223">
        <v>2434</v>
      </c>
      <c r="M128" s="224">
        <v>355</v>
      </c>
      <c r="N128" s="225">
        <v>5.3999999999999999E-2</v>
      </c>
      <c r="O128" s="224">
        <v>0.8</v>
      </c>
      <c r="P128" s="224">
        <v>630</v>
      </c>
      <c r="Q128" s="224">
        <v>199</v>
      </c>
      <c r="R128" s="225">
        <v>8.8999999999999996E-2</v>
      </c>
      <c r="S128" s="224">
        <v>2.7</v>
      </c>
    </row>
    <row r="129" spans="1:19">
      <c r="A129" s="135" t="s">
        <v>219</v>
      </c>
      <c r="B129" s="2176">
        <v>14691</v>
      </c>
      <c r="C129" s="2216">
        <v>780</v>
      </c>
      <c r="D129" s="2662">
        <v>0.3</v>
      </c>
      <c r="E129" s="2667">
        <v>1.6</v>
      </c>
      <c r="F129" s="2176">
        <v>3481</v>
      </c>
      <c r="G129" s="2216">
        <v>316</v>
      </c>
      <c r="H129" s="2662">
        <v>0.45400000000000001</v>
      </c>
      <c r="I129" s="2660">
        <v>3.3</v>
      </c>
      <c r="K129" s="252" t="s">
        <v>219</v>
      </c>
      <c r="L129" s="223">
        <v>13701</v>
      </c>
      <c r="M129" s="224">
        <v>705</v>
      </c>
      <c r="N129" s="225">
        <v>0.30299999999999999</v>
      </c>
      <c r="O129" s="224">
        <v>1.5</v>
      </c>
      <c r="P129" s="223">
        <v>2780</v>
      </c>
      <c r="Q129" s="224">
        <v>332</v>
      </c>
      <c r="R129" s="225">
        <v>0.39400000000000002</v>
      </c>
      <c r="S129" s="224">
        <v>4.4000000000000004</v>
      </c>
    </row>
    <row r="130" spans="1:19">
      <c r="A130" s="135" t="s">
        <v>220</v>
      </c>
      <c r="B130" s="2176">
        <v>10273</v>
      </c>
      <c r="C130" s="2216">
        <v>609</v>
      </c>
      <c r="D130" s="2662">
        <v>0.21</v>
      </c>
      <c r="E130" s="2667">
        <v>1.2</v>
      </c>
      <c r="F130" s="2176">
        <v>1717</v>
      </c>
      <c r="G130" s="2216">
        <v>287</v>
      </c>
      <c r="H130" s="2662">
        <v>0.224</v>
      </c>
      <c r="I130" s="2660">
        <v>3.6</v>
      </c>
      <c r="K130" s="252" t="s">
        <v>220</v>
      </c>
      <c r="L130" s="223">
        <v>10825</v>
      </c>
      <c r="M130" s="224">
        <v>658</v>
      </c>
      <c r="N130" s="225">
        <v>0.23899999999999999</v>
      </c>
      <c r="O130" s="224">
        <v>1.5</v>
      </c>
      <c r="P130" s="223">
        <v>2000</v>
      </c>
      <c r="Q130" s="224">
        <v>285</v>
      </c>
      <c r="R130" s="225">
        <v>0.28299999999999997</v>
      </c>
      <c r="S130" s="224">
        <v>3.6</v>
      </c>
    </row>
    <row r="131" spans="1:19">
      <c r="A131" s="135" t="s">
        <v>221</v>
      </c>
      <c r="B131" s="2176">
        <v>6175</v>
      </c>
      <c r="C131" s="2216">
        <v>499</v>
      </c>
      <c r="D131" s="2662">
        <v>0.126</v>
      </c>
      <c r="E131" s="2667">
        <v>1</v>
      </c>
      <c r="F131" s="2176">
        <v>967</v>
      </c>
      <c r="G131" s="2216">
        <v>193</v>
      </c>
      <c r="H131" s="2662">
        <v>0.126</v>
      </c>
      <c r="I131" s="2660">
        <v>2.2000000000000002</v>
      </c>
      <c r="K131" s="252" t="s">
        <v>221</v>
      </c>
      <c r="L131" s="223">
        <v>5151</v>
      </c>
      <c r="M131" s="224">
        <v>462</v>
      </c>
      <c r="N131" s="225">
        <v>0.114</v>
      </c>
      <c r="O131" s="224">
        <v>1</v>
      </c>
      <c r="P131" s="224">
        <v>630</v>
      </c>
      <c r="Q131" s="224">
        <v>154</v>
      </c>
      <c r="R131" s="225">
        <v>8.8999999999999996E-2</v>
      </c>
      <c r="S131" s="224">
        <v>2.1</v>
      </c>
    </row>
    <row r="132" spans="1:19">
      <c r="A132" s="135" t="s">
        <v>222</v>
      </c>
      <c r="B132" s="2176">
        <v>9184</v>
      </c>
      <c r="C132" s="2216">
        <v>621</v>
      </c>
      <c r="D132" s="2662">
        <v>0.188</v>
      </c>
      <c r="E132" s="2667">
        <v>1.3</v>
      </c>
      <c r="F132" s="2176">
        <v>528</v>
      </c>
      <c r="G132" s="2216">
        <v>148</v>
      </c>
      <c r="H132" s="2662">
        <v>6.9000000000000006E-2</v>
      </c>
      <c r="I132" s="2660">
        <v>1.9</v>
      </c>
      <c r="K132" s="252" t="s">
        <v>222</v>
      </c>
      <c r="L132" s="223">
        <v>7214</v>
      </c>
      <c r="M132" s="224">
        <v>510</v>
      </c>
      <c r="N132" s="225">
        <v>0.159</v>
      </c>
      <c r="O132" s="224">
        <v>1.1000000000000001</v>
      </c>
      <c r="P132" s="224">
        <v>569</v>
      </c>
      <c r="Q132" s="224">
        <v>135</v>
      </c>
      <c r="R132" s="225">
        <v>8.1000000000000003E-2</v>
      </c>
      <c r="S132" s="224">
        <v>1.8</v>
      </c>
    </row>
    <row r="133" spans="1:19">
      <c r="A133" s="135" t="s">
        <v>223</v>
      </c>
      <c r="B133" s="2176">
        <v>4538</v>
      </c>
      <c r="C133" s="2216">
        <v>475</v>
      </c>
      <c r="D133" s="2662">
        <v>9.2999999999999999E-2</v>
      </c>
      <c r="E133" s="2667">
        <v>1</v>
      </c>
      <c r="F133" s="2176">
        <v>342</v>
      </c>
      <c r="G133" s="2216">
        <v>93</v>
      </c>
      <c r="H133" s="2662">
        <v>4.4999999999999998E-2</v>
      </c>
      <c r="I133" s="2660">
        <v>1.2</v>
      </c>
      <c r="K133" s="252" t="s">
        <v>223</v>
      </c>
      <c r="L133" s="223">
        <v>3079</v>
      </c>
      <c r="M133" s="224">
        <v>377</v>
      </c>
      <c r="N133" s="225">
        <v>6.8000000000000005E-2</v>
      </c>
      <c r="O133" s="224">
        <v>0.8</v>
      </c>
      <c r="P133" s="224">
        <v>174</v>
      </c>
      <c r="Q133" s="224">
        <v>73</v>
      </c>
      <c r="R133" s="225">
        <v>2.5000000000000001E-2</v>
      </c>
      <c r="S133" s="224">
        <v>1</v>
      </c>
    </row>
    <row r="134" spans="1:19">
      <c r="A134" s="73"/>
      <c r="B134" s="139" t="s">
        <v>733</v>
      </c>
      <c r="C134" s="38" t="s">
        <v>733</v>
      </c>
      <c r="D134" s="2662" t="s">
        <v>733</v>
      </c>
      <c r="E134" s="2667" t="s">
        <v>733</v>
      </c>
      <c r="F134" s="139" t="s">
        <v>733</v>
      </c>
      <c r="G134" s="38" t="s">
        <v>733</v>
      </c>
      <c r="H134" s="2662" t="s">
        <v>733</v>
      </c>
      <c r="I134" s="2660" t="s">
        <v>733</v>
      </c>
      <c r="K134" s="37"/>
      <c r="L134" s="224" t="s">
        <v>733</v>
      </c>
      <c r="M134" s="224" t="s">
        <v>733</v>
      </c>
      <c r="N134" s="225" t="s">
        <v>733</v>
      </c>
      <c r="O134" s="224" t="s">
        <v>733</v>
      </c>
      <c r="P134" s="224" t="s">
        <v>733</v>
      </c>
      <c r="Q134" s="224" t="s">
        <v>733</v>
      </c>
      <c r="R134" s="225" t="s">
        <v>733</v>
      </c>
      <c r="S134" s="224" t="s">
        <v>733</v>
      </c>
    </row>
    <row r="135" spans="1:19">
      <c r="A135" s="73" t="s">
        <v>224</v>
      </c>
      <c r="B135" s="139" t="s">
        <v>210</v>
      </c>
      <c r="C135" s="38" t="s">
        <v>210</v>
      </c>
      <c r="D135" s="2662">
        <v>0.91600000000000004</v>
      </c>
      <c r="E135" s="2667">
        <v>0.7</v>
      </c>
      <c r="F135" s="139" t="s">
        <v>210</v>
      </c>
      <c r="G135" s="38" t="s">
        <v>210</v>
      </c>
      <c r="H135" s="2662">
        <v>0.91800000000000004</v>
      </c>
      <c r="I135" s="2660">
        <v>1.6</v>
      </c>
      <c r="K135" s="37" t="s">
        <v>224</v>
      </c>
      <c r="L135" s="224" t="s">
        <v>210</v>
      </c>
      <c r="M135" s="224" t="s">
        <v>210</v>
      </c>
      <c r="N135" s="225">
        <v>0.88300000000000001</v>
      </c>
      <c r="O135" s="224">
        <v>1</v>
      </c>
      <c r="P135" s="224" t="s">
        <v>210</v>
      </c>
      <c r="Q135" s="224" t="s">
        <v>210</v>
      </c>
      <c r="R135" s="225">
        <v>0.872</v>
      </c>
      <c r="S135" s="224">
        <v>3</v>
      </c>
    </row>
    <row r="136" spans="1:19">
      <c r="A136" s="73" t="s">
        <v>225</v>
      </c>
      <c r="B136" s="139" t="s">
        <v>210</v>
      </c>
      <c r="C136" s="38" t="s">
        <v>210</v>
      </c>
      <c r="D136" s="2662">
        <v>0.28000000000000003</v>
      </c>
      <c r="E136" s="2667">
        <v>1.4</v>
      </c>
      <c r="F136" s="139" t="s">
        <v>210</v>
      </c>
      <c r="G136" s="38" t="s">
        <v>210</v>
      </c>
      <c r="H136" s="2662">
        <v>0.114</v>
      </c>
      <c r="I136" s="2660">
        <v>2.1</v>
      </c>
      <c r="K136" s="37" t="s">
        <v>225</v>
      </c>
      <c r="L136" s="224" t="s">
        <v>210</v>
      </c>
      <c r="M136" s="224" t="s">
        <v>210</v>
      </c>
      <c r="N136" s="225">
        <v>0.22700000000000001</v>
      </c>
      <c r="O136" s="224">
        <v>1.4</v>
      </c>
      <c r="P136" s="224" t="s">
        <v>210</v>
      </c>
      <c r="Q136" s="224" t="s">
        <v>210</v>
      </c>
      <c r="R136" s="225">
        <v>0.105</v>
      </c>
      <c r="S136" s="224">
        <v>2.2000000000000002</v>
      </c>
    </row>
    <row r="137" spans="1:19">
      <c r="A137" s="16"/>
      <c r="K137" s="16"/>
    </row>
    <row r="138" spans="1:19">
      <c r="A138" s="3832" t="s">
        <v>794</v>
      </c>
      <c r="B138" s="3832"/>
      <c r="C138" s="3832"/>
      <c r="D138" s="3832"/>
      <c r="E138" s="3832"/>
      <c r="F138" s="3832"/>
      <c r="G138" s="3832"/>
      <c r="H138" s="3832"/>
      <c r="I138" s="3832"/>
      <c r="K138" s="3832" t="s">
        <v>839</v>
      </c>
      <c r="L138" s="3832"/>
      <c r="M138" s="3832"/>
      <c r="N138" s="3832"/>
      <c r="O138" s="3832"/>
      <c r="P138" s="3832"/>
      <c r="Q138" s="3832"/>
      <c r="R138" s="3832"/>
      <c r="S138" s="3832"/>
    </row>
    <row r="139" spans="1:19">
      <c r="A139" s="16"/>
      <c r="K139" s="16"/>
    </row>
    <row r="140" spans="1:19">
      <c r="A140" s="16"/>
      <c r="K140" s="16"/>
    </row>
    <row r="141" spans="1:19" ht="25">
      <c r="A141" s="4230" t="s">
        <v>1980</v>
      </c>
      <c r="B141" s="4230"/>
      <c r="C141" s="4230"/>
      <c r="D141" s="4230"/>
      <c r="E141" s="4230"/>
      <c r="F141" s="4230"/>
      <c r="G141" s="4230"/>
      <c r="H141" s="4230"/>
      <c r="I141" s="4230"/>
      <c r="J141" s="1471"/>
      <c r="K141" s="16"/>
    </row>
    <row r="143" spans="1:19" ht="17.5">
      <c r="A143" s="3997" t="s">
        <v>203</v>
      </c>
      <c r="B143" s="4444" t="s">
        <v>228</v>
      </c>
      <c r="C143" s="4445"/>
      <c r="D143" s="4445"/>
      <c r="E143" s="4445"/>
      <c r="F143" s="4445"/>
      <c r="G143" s="4445"/>
      <c r="H143" s="4445"/>
      <c r="I143" s="4446"/>
      <c r="J143" s="495"/>
      <c r="K143" s="4447" t="s">
        <v>203</v>
      </c>
      <c r="L143" s="4435" t="s">
        <v>228</v>
      </c>
      <c r="M143" s="4436"/>
      <c r="N143" s="4436"/>
      <c r="O143" s="4436"/>
      <c r="P143" s="4436"/>
      <c r="Q143" s="4436"/>
      <c r="R143" s="4436"/>
      <c r="S143" s="4437"/>
    </row>
    <row r="144" spans="1:19" ht="17.5">
      <c r="A144" s="4287"/>
      <c r="B144" s="4059" t="s">
        <v>843</v>
      </c>
      <c r="C144" s="4060"/>
      <c r="D144" s="4060"/>
      <c r="E144" s="4060"/>
      <c r="F144" s="4288" t="s">
        <v>85</v>
      </c>
      <c r="G144" s="3952"/>
      <c r="H144" s="3952"/>
      <c r="I144" s="3953"/>
      <c r="J144" s="495"/>
      <c r="K144" s="4448"/>
      <c r="L144" s="4438" t="s">
        <v>843</v>
      </c>
      <c r="M144" s="4439"/>
      <c r="N144" s="4439"/>
      <c r="O144" s="4440"/>
      <c r="P144" s="4441" t="s">
        <v>85</v>
      </c>
      <c r="Q144" s="4442"/>
      <c r="R144" s="4442"/>
      <c r="S144" s="4443"/>
    </row>
    <row r="145" spans="1:19" s="239" customFormat="1" ht="44.5">
      <c r="A145" s="3998"/>
      <c r="B145" s="127" t="s">
        <v>206</v>
      </c>
      <c r="C145" s="193" t="s">
        <v>207</v>
      </c>
      <c r="D145" s="193" t="s">
        <v>14</v>
      </c>
      <c r="E145" s="128" t="s">
        <v>208</v>
      </c>
      <c r="F145" s="127" t="s">
        <v>206</v>
      </c>
      <c r="G145" s="193" t="s">
        <v>207</v>
      </c>
      <c r="H145" s="193" t="s">
        <v>14</v>
      </c>
      <c r="I145" s="129" t="s">
        <v>208</v>
      </c>
      <c r="J145" s="740"/>
      <c r="K145" s="4449"/>
      <c r="L145" s="300" t="s">
        <v>206</v>
      </c>
      <c r="M145" s="300" t="s">
        <v>207</v>
      </c>
      <c r="N145" s="300" t="s">
        <v>14</v>
      </c>
      <c r="O145" s="300" t="s">
        <v>208</v>
      </c>
      <c r="P145" s="300" t="s">
        <v>206</v>
      </c>
      <c r="Q145" s="300" t="s">
        <v>207</v>
      </c>
      <c r="R145" s="300" t="s">
        <v>14</v>
      </c>
      <c r="S145" s="299" t="s">
        <v>208</v>
      </c>
    </row>
    <row r="146" spans="1:19">
      <c r="A146" s="487" t="s">
        <v>2</v>
      </c>
      <c r="B146" s="778"/>
      <c r="C146" s="488"/>
      <c r="D146" s="488"/>
      <c r="E146" s="488"/>
      <c r="F146" s="778"/>
      <c r="G146" s="488"/>
      <c r="H146" s="488"/>
      <c r="I146" s="489"/>
      <c r="K146" s="490" t="s">
        <v>2</v>
      </c>
      <c r="L146" s="491"/>
      <c r="M146" s="491"/>
      <c r="N146" s="491"/>
      <c r="O146" s="491"/>
      <c r="P146" s="491"/>
      <c r="Q146" s="491"/>
      <c r="R146" s="491"/>
      <c r="S146" s="492"/>
    </row>
    <row r="147" spans="1:19">
      <c r="A147" s="135" t="s">
        <v>209</v>
      </c>
      <c r="B147" s="2176">
        <v>36293</v>
      </c>
      <c r="C147" s="2216">
        <v>791</v>
      </c>
      <c r="D147" s="39"/>
      <c r="E147" s="74" t="s">
        <v>210</v>
      </c>
      <c r="F147" s="2176">
        <v>13495</v>
      </c>
      <c r="G147" s="2216">
        <v>1010</v>
      </c>
      <c r="H147" s="39"/>
      <c r="I147" s="38" t="s">
        <v>210</v>
      </c>
      <c r="K147" s="252" t="s">
        <v>209</v>
      </c>
      <c r="L147" s="223">
        <v>33798</v>
      </c>
      <c r="M147" s="224">
        <v>837</v>
      </c>
      <c r="N147" s="223">
        <v>33798</v>
      </c>
      <c r="O147" s="224" t="s">
        <v>210</v>
      </c>
      <c r="P147" s="223">
        <v>13064</v>
      </c>
      <c r="Q147" s="224">
        <v>916</v>
      </c>
      <c r="R147" s="223">
        <v>13064</v>
      </c>
      <c r="S147" s="224" t="s">
        <v>210</v>
      </c>
    </row>
    <row r="148" spans="1:19">
      <c r="A148" s="135" t="s">
        <v>211</v>
      </c>
      <c r="B148" s="2176">
        <v>2637</v>
      </c>
      <c r="C148" s="2216">
        <v>344</v>
      </c>
      <c r="D148" s="2662">
        <v>7.2999999999999995E-2</v>
      </c>
      <c r="E148" s="2667">
        <v>0.9</v>
      </c>
      <c r="F148" s="2176">
        <v>1142</v>
      </c>
      <c r="G148" s="2216">
        <v>268</v>
      </c>
      <c r="H148" s="2662">
        <v>8.5000000000000006E-2</v>
      </c>
      <c r="I148" s="2660">
        <v>1.8</v>
      </c>
      <c r="K148" s="252" t="s">
        <v>211</v>
      </c>
      <c r="L148" s="223">
        <v>2238</v>
      </c>
      <c r="M148" s="224">
        <v>333</v>
      </c>
      <c r="N148" s="225">
        <v>6.6000000000000003E-2</v>
      </c>
      <c r="O148" s="224">
        <v>0.9</v>
      </c>
      <c r="P148" s="223">
        <v>1110</v>
      </c>
      <c r="Q148" s="224">
        <v>268</v>
      </c>
      <c r="R148" s="225">
        <v>8.5000000000000006E-2</v>
      </c>
      <c r="S148" s="224">
        <v>1.9</v>
      </c>
    </row>
    <row r="149" spans="1:19">
      <c r="A149" s="135" t="s">
        <v>212</v>
      </c>
      <c r="B149" s="2176">
        <v>2281</v>
      </c>
      <c r="C149" s="2216">
        <v>334</v>
      </c>
      <c r="D149" s="2662">
        <v>6.3E-2</v>
      </c>
      <c r="E149" s="2667">
        <v>0.9</v>
      </c>
      <c r="F149" s="2176">
        <v>1066</v>
      </c>
      <c r="G149" s="2216">
        <v>265</v>
      </c>
      <c r="H149" s="2662">
        <v>7.9000000000000001E-2</v>
      </c>
      <c r="I149" s="2660">
        <v>1.8</v>
      </c>
      <c r="K149" s="252" t="s">
        <v>212</v>
      </c>
      <c r="L149" s="223">
        <v>1935</v>
      </c>
      <c r="M149" s="224">
        <v>327</v>
      </c>
      <c r="N149" s="225">
        <v>5.7000000000000002E-2</v>
      </c>
      <c r="O149" s="224">
        <v>0.9</v>
      </c>
      <c r="P149" s="224">
        <v>870</v>
      </c>
      <c r="Q149" s="224">
        <v>206</v>
      </c>
      <c r="R149" s="225">
        <v>6.7000000000000004E-2</v>
      </c>
      <c r="S149" s="224">
        <v>1.5</v>
      </c>
    </row>
    <row r="150" spans="1:19">
      <c r="A150" s="135" t="s">
        <v>213</v>
      </c>
      <c r="B150" s="2176">
        <v>15802</v>
      </c>
      <c r="C150" s="2216">
        <v>420</v>
      </c>
      <c r="D150" s="2662">
        <v>0.435</v>
      </c>
      <c r="E150" s="2667">
        <v>1.5</v>
      </c>
      <c r="F150" s="2176">
        <v>6065</v>
      </c>
      <c r="G150" s="2216">
        <v>564</v>
      </c>
      <c r="H150" s="2662">
        <v>0.44900000000000001</v>
      </c>
      <c r="I150" s="2660">
        <v>2.9</v>
      </c>
      <c r="K150" s="252" t="s">
        <v>213</v>
      </c>
      <c r="L150" s="223">
        <v>15097</v>
      </c>
      <c r="M150" s="224">
        <v>408</v>
      </c>
      <c r="N150" s="225">
        <v>0.44700000000000001</v>
      </c>
      <c r="O150" s="224">
        <v>1.6</v>
      </c>
      <c r="P150" s="223">
        <v>6156</v>
      </c>
      <c r="Q150" s="224">
        <v>581</v>
      </c>
      <c r="R150" s="225">
        <v>0.47099999999999997</v>
      </c>
      <c r="S150" s="224">
        <v>3</v>
      </c>
    </row>
    <row r="151" spans="1:19">
      <c r="A151" s="135" t="s">
        <v>214</v>
      </c>
      <c r="B151" s="2176">
        <v>7971</v>
      </c>
      <c r="C151" s="2216">
        <v>330</v>
      </c>
      <c r="D151" s="2662">
        <v>0.22</v>
      </c>
      <c r="E151" s="2667">
        <v>0.8</v>
      </c>
      <c r="F151" s="2176">
        <v>2850</v>
      </c>
      <c r="G151" s="2216">
        <v>291</v>
      </c>
      <c r="H151" s="2662">
        <v>0.21099999999999999</v>
      </c>
      <c r="I151" s="2660">
        <v>2</v>
      </c>
      <c r="K151" s="252" t="s">
        <v>214</v>
      </c>
      <c r="L151" s="223">
        <v>8401</v>
      </c>
      <c r="M151" s="224">
        <v>470</v>
      </c>
      <c r="N151" s="225">
        <v>0.249</v>
      </c>
      <c r="O151" s="224">
        <v>1.2</v>
      </c>
      <c r="P151" s="223">
        <v>3372</v>
      </c>
      <c r="Q151" s="224">
        <v>407</v>
      </c>
      <c r="R151" s="225">
        <v>0.25800000000000001</v>
      </c>
      <c r="S151" s="224">
        <v>2.6</v>
      </c>
    </row>
    <row r="152" spans="1:19">
      <c r="A152" s="135" t="s">
        <v>215</v>
      </c>
      <c r="B152" s="2176">
        <v>7602</v>
      </c>
      <c r="C152" s="2216">
        <v>672</v>
      </c>
      <c r="D152" s="2662">
        <v>0.20899999999999999</v>
      </c>
      <c r="E152" s="2667">
        <v>1.5</v>
      </c>
      <c r="F152" s="2176">
        <v>2372</v>
      </c>
      <c r="G152" s="2216">
        <v>435</v>
      </c>
      <c r="H152" s="2662">
        <v>0.17599999999999999</v>
      </c>
      <c r="I152" s="2660">
        <v>2.7</v>
      </c>
      <c r="K152" s="252" t="s">
        <v>215</v>
      </c>
      <c r="L152" s="223">
        <v>6127</v>
      </c>
      <c r="M152" s="224">
        <v>552</v>
      </c>
      <c r="N152" s="225">
        <v>0.18099999999999999</v>
      </c>
      <c r="O152" s="224">
        <v>1.3</v>
      </c>
      <c r="P152" s="223">
        <v>1556</v>
      </c>
      <c r="Q152" s="224">
        <v>288</v>
      </c>
      <c r="R152" s="225">
        <v>0.11899999999999999</v>
      </c>
      <c r="S152" s="224">
        <v>2</v>
      </c>
    </row>
    <row r="153" spans="1:19">
      <c r="A153" s="135"/>
      <c r="B153" s="2178"/>
      <c r="C153" s="2673"/>
      <c r="D153" s="2672"/>
      <c r="E153" s="2671"/>
      <c r="F153" s="2178"/>
      <c r="G153" s="2673"/>
      <c r="H153" s="2672"/>
      <c r="I153" s="2671"/>
      <c r="K153" s="135"/>
      <c r="L153" s="779"/>
      <c r="M153" s="780"/>
      <c r="N153" s="781"/>
      <c r="O153" s="780"/>
      <c r="P153" s="779"/>
      <c r="Q153" s="780"/>
      <c r="R153" s="781"/>
      <c r="S153" s="780"/>
    </row>
    <row r="154" spans="1:19">
      <c r="A154" s="487" t="s">
        <v>469</v>
      </c>
      <c r="B154" s="2177"/>
      <c r="C154" s="2666"/>
      <c r="D154" s="2663"/>
      <c r="E154" s="2661"/>
      <c r="F154" s="2177"/>
      <c r="G154" s="2666"/>
      <c r="H154" s="2663"/>
      <c r="I154" s="2668"/>
      <c r="K154" s="490" t="s">
        <v>469</v>
      </c>
      <c r="L154" s="491"/>
      <c r="M154" s="491"/>
      <c r="N154" s="491"/>
      <c r="O154" s="491"/>
      <c r="P154" s="491"/>
      <c r="Q154" s="491"/>
      <c r="R154" s="491"/>
      <c r="S154" s="492"/>
    </row>
    <row r="155" spans="1:19">
      <c r="A155" s="135" t="s">
        <v>216</v>
      </c>
      <c r="B155" s="2176">
        <v>112506</v>
      </c>
      <c r="C155" s="2216">
        <v>78</v>
      </c>
      <c r="D155" s="2662"/>
      <c r="E155" s="2667" t="s">
        <v>210</v>
      </c>
      <c r="F155" s="2176">
        <v>20691</v>
      </c>
      <c r="G155" s="2216">
        <v>1154</v>
      </c>
      <c r="H155" s="2662"/>
      <c r="I155" s="2660" t="s">
        <v>210</v>
      </c>
      <c r="K155" s="252" t="s">
        <v>216</v>
      </c>
      <c r="L155" s="223">
        <v>103805</v>
      </c>
      <c r="M155" s="224">
        <v>70</v>
      </c>
      <c r="N155" s="223">
        <v>103805</v>
      </c>
      <c r="O155" s="224" t="s">
        <v>210</v>
      </c>
      <c r="P155" s="223">
        <v>20182</v>
      </c>
      <c r="Q155" s="224">
        <v>838</v>
      </c>
      <c r="R155" s="223">
        <v>20182</v>
      </c>
      <c r="S155" s="224" t="s">
        <v>210</v>
      </c>
    </row>
    <row r="156" spans="1:19">
      <c r="A156" s="135" t="s">
        <v>217</v>
      </c>
      <c r="B156" s="2176">
        <v>4270</v>
      </c>
      <c r="C156" s="2216">
        <v>522</v>
      </c>
      <c r="D156" s="2662">
        <v>3.7999999999999999E-2</v>
      </c>
      <c r="E156" s="2667">
        <v>0.5</v>
      </c>
      <c r="F156" s="2176">
        <v>337</v>
      </c>
      <c r="G156" s="2216">
        <v>128</v>
      </c>
      <c r="H156" s="2662">
        <v>1.6E-2</v>
      </c>
      <c r="I156" s="2660">
        <v>0.6</v>
      </c>
      <c r="K156" s="252" t="s">
        <v>217</v>
      </c>
      <c r="L156" s="223">
        <v>5327</v>
      </c>
      <c r="M156" s="224">
        <v>574</v>
      </c>
      <c r="N156" s="225">
        <v>5.0999999999999997E-2</v>
      </c>
      <c r="O156" s="224">
        <v>0.6</v>
      </c>
      <c r="P156" s="224">
        <v>687</v>
      </c>
      <c r="Q156" s="224">
        <v>159</v>
      </c>
      <c r="R156" s="225">
        <v>3.4000000000000002E-2</v>
      </c>
      <c r="S156" s="224">
        <v>0.8</v>
      </c>
    </row>
    <row r="157" spans="1:19">
      <c r="A157" s="135" t="s">
        <v>218</v>
      </c>
      <c r="B157" s="2176">
        <v>5304</v>
      </c>
      <c r="C157" s="2216">
        <v>451</v>
      </c>
      <c r="D157" s="2662">
        <v>4.7E-2</v>
      </c>
      <c r="E157" s="2667">
        <v>0.4</v>
      </c>
      <c r="F157" s="2176">
        <v>1334</v>
      </c>
      <c r="G157" s="2216">
        <v>241</v>
      </c>
      <c r="H157" s="2662">
        <v>6.4000000000000001E-2</v>
      </c>
      <c r="I157" s="2660">
        <v>1.1000000000000001</v>
      </c>
      <c r="K157" s="252" t="s">
        <v>218</v>
      </c>
      <c r="L157" s="223">
        <v>6365</v>
      </c>
      <c r="M157" s="224">
        <v>596</v>
      </c>
      <c r="N157" s="225">
        <v>6.0999999999999999E-2</v>
      </c>
      <c r="O157" s="224">
        <v>0.6</v>
      </c>
      <c r="P157" s="223">
        <v>1927</v>
      </c>
      <c r="Q157" s="224">
        <v>348</v>
      </c>
      <c r="R157" s="225">
        <v>9.5000000000000001E-2</v>
      </c>
      <c r="S157" s="224">
        <v>1.6</v>
      </c>
    </row>
    <row r="158" spans="1:19">
      <c r="A158" s="135" t="s">
        <v>219</v>
      </c>
      <c r="B158" s="2176">
        <v>35055</v>
      </c>
      <c r="C158" s="2216">
        <v>1152</v>
      </c>
      <c r="D158" s="2662">
        <v>0.312</v>
      </c>
      <c r="E158" s="2667">
        <v>1</v>
      </c>
      <c r="F158" s="2176">
        <v>9414</v>
      </c>
      <c r="G158" s="2216">
        <v>784</v>
      </c>
      <c r="H158" s="2662">
        <v>0.45500000000000002</v>
      </c>
      <c r="I158" s="2660">
        <v>2.4</v>
      </c>
      <c r="K158" s="252" t="s">
        <v>219</v>
      </c>
      <c r="L158" s="223">
        <v>32535</v>
      </c>
      <c r="M158" s="223">
        <v>1293</v>
      </c>
      <c r="N158" s="225">
        <v>0.313</v>
      </c>
      <c r="O158" s="224">
        <v>1.2</v>
      </c>
      <c r="P158" s="223">
        <v>10054</v>
      </c>
      <c r="Q158" s="224">
        <v>794</v>
      </c>
      <c r="R158" s="225">
        <v>0.498</v>
      </c>
      <c r="S158" s="224">
        <v>3</v>
      </c>
    </row>
    <row r="159" spans="1:19">
      <c r="A159" s="135" t="s">
        <v>220</v>
      </c>
      <c r="B159" s="2176">
        <v>27504</v>
      </c>
      <c r="C159" s="2216">
        <v>1158</v>
      </c>
      <c r="D159" s="2662">
        <v>0.24399999999999999</v>
      </c>
      <c r="E159" s="2667">
        <v>1</v>
      </c>
      <c r="F159" s="2176">
        <v>5173</v>
      </c>
      <c r="G159" s="2216">
        <v>478</v>
      </c>
      <c r="H159" s="2662">
        <v>0.25</v>
      </c>
      <c r="I159" s="2660">
        <v>1.9</v>
      </c>
      <c r="K159" s="252" t="s">
        <v>220</v>
      </c>
      <c r="L159" s="223">
        <v>24050</v>
      </c>
      <c r="M159" s="223">
        <v>1116</v>
      </c>
      <c r="N159" s="225">
        <v>0.23200000000000001</v>
      </c>
      <c r="O159" s="224">
        <v>1.1000000000000001</v>
      </c>
      <c r="P159" s="223">
        <v>4321</v>
      </c>
      <c r="Q159" s="224">
        <v>429</v>
      </c>
      <c r="R159" s="225">
        <v>0.214</v>
      </c>
      <c r="S159" s="224">
        <v>2</v>
      </c>
    </row>
    <row r="160" spans="1:19">
      <c r="A160" s="135" t="s">
        <v>221</v>
      </c>
      <c r="B160" s="2176">
        <v>11027</v>
      </c>
      <c r="C160" s="2216">
        <v>766</v>
      </c>
      <c r="D160" s="2662">
        <v>9.8000000000000004E-2</v>
      </c>
      <c r="E160" s="2667">
        <v>0.7</v>
      </c>
      <c r="F160" s="2176">
        <v>2025</v>
      </c>
      <c r="G160" s="2216">
        <v>315</v>
      </c>
      <c r="H160" s="2662">
        <v>9.8000000000000004E-2</v>
      </c>
      <c r="I160" s="2660">
        <v>1.5</v>
      </c>
      <c r="K160" s="252" t="s">
        <v>221</v>
      </c>
      <c r="L160" s="223">
        <v>8858</v>
      </c>
      <c r="M160" s="224">
        <v>755</v>
      </c>
      <c r="N160" s="225">
        <v>8.5000000000000006E-2</v>
      </c>
      <c r="O160" s="224">
        <v>0.7</v>
      </c>
      <c r="P160" s="223">
        <v>1318</v>
      </c>
      <c r="Q160" s="224">
        <v>288</v>
      </c>
      <c r="R160" s="225">
        <v>6.5000000000000002E-2</v>
      </c>
      <c r="S160" s="224">
        <v>1.5</v>
      </c>
    </row>
    <row r="161" spans="1:19">
      <c r="A161" s="135" t="s">
        <v>222</v>
      </c>
      <c r="B161" s="2176">
        <v>19812</v>
      </c>
      <c r="C161" s="2216">
        <v>919</v>
      </c>
      <c r="D161" s="2662">
        <v>0.17599999999999999</v>
      </c>
      <c r="E161" s="2667">
        <v>0.8</v>
      </c>
      <c r="F161" s="2176">
        <v>1401</v>
      </c>
      <c r="G161" s="2216">
        <v>236</v>
      </c>
      <c r="H161" s="2662">
        <v>6.8000000000000005E-2</v>
      </c>
      <c r="I161" s="2660">
        <v>1.1000000000000001</v>
      </c>
      <c r="K161" s="252" t="s">
        <v>222</v>
      </c>
      <c r="L161" s="223">
        <v>18166</v>
      </c>
      <c r="M161" s="224">
        <v>898</v>
      </c>
      <c r="N161" s="225">
        <v>0.17499999999999999</v>
      </c>
      <c r="O161" s="224">
        <v>0.9</v>
      </c>
      <c r="P161" s="223">
        <v>1386</v>
      </c>
      <c r="Q161" s="224">
        <v>261</v>
      </c>
      <c r="R161" s="225">
        <v>6.9000000000000006E-2</v>
      </c>
      <c r="S161" s="224">
        <v>1.3</v>
      </c>
    </row>
    <row r="162" spans="1:19">
      <c r="A162" s="135" t="s">
        <v>223</v>
      </c>
      <c r="B162" s="2176">
        <v>9534</v>
      </c>
      <c r="C162" s="2216">
        <v>788</v>
      </c>
      <c r="D162" s="2662">
        <v>8.5000000000000006E-2</v>
      </c>
      <c r="E162" s="2667">
        <v>0.7</v>
      </c>
      <c r="F162" s="2176">
        <v>1007</v>
      </c>
      <c r="G162" s="2216">
        <v>244</v>
      </c>
      <c r="H162" s="2662">
        <v>4.9000000000000002E-2</v>
      </c>
      <c r="I162" s="2660">
        <v>1.1000000000000001</v>
      </c>
      <c r="K162" s="252" t="s">
        <v>223</v>
      </c>
      <c r="L162" s="223">
        <v>8504</v>
      </c>
      <c r="M162" s="224">
        <v>673</v>
      </c>
      <c r="N162" s="225">
        <v>8.2000000000000003E-2</v>
      </c>
      <c r="O162" s="224">
        <v>0.6</v>
      </c>
      <c r="P162" s="224">
        <v>489</v>
      </c>
      <c r="Q162" s="224">
        <v>179</v>
      </c>
      <c r="R162" s="225">
        <v>2.4E-2</v>
      </c>
      <c r="S162" s="224">
        <v>0.9</v>
      </c>
    </row>
    <row r="163" spans="1:19">
      <c r="A163" s="73"/>
      <c r="B163" s="139" t="s">
        <v>733</v>
      </c>
      <c r="C163" s="38" t="s">
        <v>733</v>
      </c>
      <c r="D163" s="2662" t="s">
        <v>733</v>
      </c>
      <c r="E163" s="2667" t="s">
        <v>733</v>
      </c>
      <c r="F163" s="139" t="s">
        <v>733</v>
      </c>
      <c r="G163" s="38" t="s">
        <v>733</v>
      </c>
      <c r="H163" s="2662" t="s">
        <v>733</v>
      </c>
      <c r="I163" s="2660" t="s">
        <v>733</v>
      </c>
      <c r="K163" s="37"/>
      <c r="L163" s="224" t="s">
        <v>733</v>
      </c>
      <c r="M163" s="224" t="s">
        <v>733</v>
      </c>
      <c r="N163" s="225" t="s">
        <v>733</v>
      </c>
      <c r="O163" s="224" t="s">
        <v>733</v>
      </c>
      <c r="P163" s="224" t="s">
        <v>733</v>
      </c>
      <c r="Q163" s="224" t="s">
        <v>733</v>
      </c>
      <c r="R163" s="225" t="s">
        <v>733</v>
      </c>
      <c r="S163" s="224" t="s">
        <v>733</v>
      </c>
    </row>
    <row r="164" spans="1:19">
      <c r="A164" s="73" t="s">
        <v>224</v>
      </c>
      <c r="B164" s="139" t="s">
        <v>210</v>
      </c>
      <c r="C164" s="38" t="s">
        <v>210</v>
      </c>
      <c r="D164" s="2662">
        <v>0.91500000000000004</v>
      </c>
      <c r="E164" s="2667">
        <v>0.6</v>
      </c>
      <c r="F164" s="139" t="s">
        <v>210</v>
      </c>
      <c r="G164" s="38" t="s">
        <v>210</v>
      </c>
      <c r="H164" s="2662">
        <v>0.91900000000000004</v>
      </c>
      <c r="I164" s="2660">
        <v>1.1000000000000001</v>
      </c>
      <c r="K164" s="37" t="s">
        <v>224</v>
      </c>
      <c r="L164" s="224" t="s">
        <v>210</v>
      </c>
      <c r="M164" s="224" t="s">
        <v>210</v>
      </c>
      <c r="N164" s="225">
        <v>0.88700000000000001</v>
      </c>
      <c r="O164" s="224">
        <v>0.8</v>
      </c>
      <c r="P164" s="224" t="s">
        <v>210</v>
      </c>
      <c r="Q164" s="224" t="s">
        <v>210</v>
      </c>
      <c r="R164" s="225">
        <v>0.87</v>
      </c>
      <c r="S164" s="224">
        <v>1.8</v>
      </c>
    </row>
    <row r="165" spans="1:19">
      <c r="A165" s="73" t="s">
        <v>225</v>
      </c>
      <c r="B165" s="139" t="s">
        <v>210</v>
      </c>
      <c r="C165" s="38" t="s">
        <v>210</v>
      </c>
      <c r="D165" s="2662">
        <v>0.26100000000000001</v>
      </c>
      <c r="E165" s="2667">
        <v>1</v>
      </c>
      <c r="F165" s="139" t="s">
        <v>210</v>
      </c>
      <c r="G165" s="38" t="s">
        <v>210</v>
      </c>
      <c r="H165" s="2662">
        <v>0.11600000000000001</v>
      </c>
      <c r="I165" s="2660">
        <v>1.5</v>
      </c>
      <c r="K165" s="37" t="s">
        <v>225</v>
      </c>
      <c r="L165" s="224" t="s">
        <v>210</v>
      </c>
      <c r="M165" s="224" t="s">
        <v>210</v>
      </c>
      <c r="N165" s="225">
        <v>0.25700000000000001</v>
      </c>
      <c r="O165" s="224">
        <v>0.9</v>
      </c>
      <c r="P165" s="224" t="s">
        <v>210</v>
      </c>
      <c r="Q165" s="224" t="s">
        <v>210</v>
      </c>
      <c r="R165" s="225">
        <v>9.2999999999999999E-2</v>
      </c>
      <c r="S165" s="224">
        <v>1.4</v>
      </c>
    </row>
    <row r="166" spans="1:19">
      <c r="A166" s="16"/>
      <c r="K166" s="16"/>
    </row>
    <row r="167" spans="1:19">
      <c r="A167" s="3832" t="s">
        <v>794</v>
      </c>
      <c r="B167" s="3832"/>
      <c r="C167" s="3832"/>
      <c r="D167" s="3832"/>
      <c r="E167" s="3832"/>
      <c r="F167" s="3832"/>
      <c r="G167" s="3832"/>
      <c r="H167" s="3832"/>
      <c r="I167" s="3832"/>
      <c r="K167" s="3832" t="s">
        <v>839</v>
      </c>
      <c r="L167" s="3832"/>
      <c r="M167" s="3832"/>
      <c r="N167" s="3832"/>
      <c r="O167" s="3832"/>
      <c r="P167" s="3832"/>
      <c r="Q167" s="3832"/>
      <c r="R167" s="3832"/>
      <c r="S167" s="3832"/>
    </row>
  </sheetData>
  <mergeCells count="67">
    <mergeCell ref="A1:I1"/>
    <mergeCell ref="A31:A33"/>
    <mergeCell ref="B31:I31"/>
    <mergeCell ref="B32:E32"/>
    <mergeCell ref="F32:I32"/>
    <mergeCell ref="A29:I29"/>
    <mergeCell ref="A54:I54"/>
    <mergeCell ref="A59:A61"/>
    <mergeCell ref="B59:I59"/>
    <mergeCell ref="B60:E60"/>
    <mergeCell ref="F60:I60"/>
    <mergeCell ref="A57:I57"/>
    <mergeCell ref="A82:I82"/>
    <mergeCell ref="A87:A89"/>
    <mergeCell ref="B87:I87"/>
    <mergeCell ref="B88:E88"/>
    <mergeCell ref="F88:I88"/>
    <mergeCell ref="A85:I85"/>
    <mergeCell ref="A138:I138"/>
    <mergeCell ref="A110:I110"/>
    <mergeCell ref="A115:A117"/>
    <mergeCell ref="B115:I115"/>
    <mergeCell ref="B116:E116"/>
    <mergeCell ref="F116:I116"/>
    <mergeCell ref="A113:I113"/>
    <mergeCell ref="K1:S1"/>
    <mergeCell ref="K31:K33"/>
    <mergeCell ref="L31:S31"/>
    <mergeCell ref="L32:O32"/>
    <mergeCell ref="P32:S32"/>
    <mergeCell ref="K54:S54"/>
    <mergeCell ref="K59:K61"/>
    <mergeCell ref="L59:S59"/>
    <mergeCell ref="L60:O60"/>
    <mergeCell ref="P60:S60"/>
    <mergeCell ref="K82:S82"/>
    <mergeCell ref="K87:K89"/>
    <mergeCell ref="L87:S87"/>
    <mergeCell ref="L88:O88"/>
    <mergeCell ref="P88:S88"/>
    <mergeCell ref="K138:S138"/>
    <mergeCell ref="A3:A5"/>
    <mergeCell ref="B3:I3"/>
    <mergeCell ref="K3:K5"/>
    <mergeCell ref="L3:S3"/>
    <mergeCell ref="B4:E4"/>
    <mergeCell ref="F4:I4"/>
    <mergeCell ref="L4:O4"/>
    <mergeCell ref="P4:S4"/>
    <mergeCell ref="A26:I26"/>
    <mergeCell ref="K26:S26"/>
    <mergeCell ref="K110:S110"/>
    <mergeCell ref="K115:K117"/>
    <mergeCell ref="L115:S115"/>
    <mergeCell ref="L116:O116"/>
    <mergeCell ref="P116:S116"/>
    <mergeCell ref="A141:I141"/>
    <mergeCell ref="L143:S143"/>
    <mergeCell ref="L144:O144"/>
    <mergeCell ref="P144:S144"/>
    <mergeCell ref="K167:S167"/>
    <mergeCell ref="A143:A145"/>
    <mergeCell ref="B143:I143"/>
    <mergeCell ref="B144:E144"/>
    <mergeCell ref="F144:I144"/>
    <mergeCell ref="A167:I167"/>
    <mergeCell ref="K143:K145"/>
  </mergeCells>
  <printOptions horizontalCentered="1"/>
  <pageMargins left="0" right="0" top="0" bottom="0" header="0.3" footer="0.3"/>
  <pageSetup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60"/>
  <sheetViews>
    <sheetView topLeftCell="A6" workbookViewId="0">
      <selection activeCell="B4" sqref="B4:C4"/>
    </sheetView>
  </sheetViews>
  <sheetFormatPr defaultColWidth="9" defaultRowHeight="14"/>
  <cols>
    <col min="1" max="1" width="19" style="17" customWidth="1"/>
    <col min="2" max="7" width="11.33203125" style="17" customWidth="1"/>
    <col min="8" max="8" width="9" style="14"/>
    <col min="9" max="9" width="16.08203125" style="749" customWidth="1"/>
    <col min="10" max="11" width="11.25" style="26" customWidth="1"/>
    <col min="12" max="15" width="10" style="26" customWidth="1"/>
    <col min="16" max="16384" width="9" style="17"/>
  </cols>
  <sheetData>
    <row r="1" spans="1:15" s="14" customFormat="1" ht="32.5">
      <c r="A1" s="4230" t="s">
        <v>4513</v>
      </c>
      <c r="B1" s="4230"/>
      <c r="C1" s="4230"/>
      <c r="D1" s="4230"/>
      <c r="E1" s="4230"/>
      <c r="F1" s="4230"/>
      <c r="G1" s="4230"/>
      <c r="H1" s="1477"/>
      <c r="I1" s="4195" t="s">
        <v>1651</v>
      </c>
      <c r="J1" s="4195"/>
      <c r="K1" s="4195"/>
      <c r="L1" s="4195"/>
      <c r="M1" s="4195"/>
      <c r="N1" s="4195"/>
      <c r="O1" s="4195"/>
    </row>
    <row r="2" spans="1:15">
      <c r="A2" s="16"/>
      <c r="I2" s="782"/>
      <c r="J2" s="783"/>
      <c r="K2" s="783"/>
      <c r="L2" s="783"/>
      <c r="M2" s="783"/>
      <c r="N2" s="783"/>
      <c r="O2" s="783"/>
    </row>
    <row r="3" spans="1:15" ht="17.5">
      <c r="A3" s="4337" t="s">
        <v>229</v>
      </c>
      <c r="B3" s="3964" t="s">
        <v>85</v>
      </c>
      <c r="C3" s="3994"/>
      <c r="D3" s="3994"/>
      <c r="E3" s="3994"/>
      <c r="F3" s="3994"/>
      <c r="G3" s="3995"/>
      <c r="H3" s="495"/>
      <c r="I3" s="4447" t="s">
        <v>229</v>
      </c>
      <c r="J3" s="4364" t="s">
        <v>85</v>
      </c>
      <c r="K3" s="4364"/>
      <c r="L3" s="4364"/>
      <c r="M3" s="4364"/>
      <c r="N3" s="4364"/>
      <c r="O3" s="4454"/>
    </row>
    <row r="4" spans="1:15" ht="27.5">
      <c r="A4" s="4338"/>
      <c r="B4" s="4159" t="s">
        <v>949</v>
      </c>
      <c r="C4" s="4092"/>
      <c r="D4" s="4159" t="s">
        <v>950</v>
      </c>
      <c r="E4" s="4260"/>
      <c r="F4" s="4260"/>
      <c r="G4" s="4160"/>
      <c r="H4" s="507"/>
      <c r="I4" s="4448"/>
      <c r="J4" s="4384" t="s">
        <v>949</v>
      </c>
      <c r="K4" s="4384"/>
      <c r="L4" s="4384" t="s">
        <v>950</v>
      </c>
      <c r="M4" s="4384"/>
      <c r="N4" s="4384"/>
      <c r="O4" s="4385"/>
    </row>
    <row r="5" spans="1:15" s="239" customFormat="1" ht="44.5">
      <c r="A5" s="4339"/>
      <c r="B5" s="127" t="s">
        <v>206</v>
      </c>
      <c r="C5" s="128" t="s">
        <v>207</v>
      </c>
      <c r="D5" s="127" t="s">
        <v>206</v>
      </c>
      <c r="E5" s="193" t="s">
        <v>207</v>
      </c>
      <c r="F5" s="193" t="s">
        <v>14</v>
      </c>
      <c r="G5" s="129" t="s">
        <v>808</v>
      </c>
      <c r="H5" s="740"/>
      <c r="I5" s="4449"/>
      <c r="J5" s="300" t="s">
        <v>206</v>
      </c>
      <c r="K5" s="300" t="s">
        <v>207</v>
      </c>
      <c r="L5" s="300" t="s">
        <v>206</v>
      </c>
      <c r="M5" s="300" t="s">
        <v>207</v>
      </c>
      <c r="N5" s="300" t="s">
        <v>14</v>
      </c>
      <c r="O5" s="299" t="s">
        <v>208</v>
      </c>
    </row>
    <row r="6" spans="1:15">
      <c r="A6" s="132" t="s">
        <v>230</v>
      </c>
      <c r="B6" s="1775">
        <v>183563</v>
      </c>
      <c r="C6" s="1953">
        <v>3470</v>
      </c>
      <c r="D6" s="1775">
        <v>13520</v>
      </c>
      <c r="E6" s="1872">
        <v>906</v>
      </c>
      <c r="F6" s="2628">
        <v>7.3999999999999996E-2</v>
      </c>
      <c r="G6" s="1863">
        <v>0.4</v>
      </c>
      <c r="I6" s="43" t="s">
        <v>230</v>
      </c>
      <c r="J6" s="44">
        <v>168447</v>
      </c>
      <c r="K6" s="44">
        <v>3992</v>
      </c>
      <c r="L6" s="44">
        <v>11985</v>
      </c>
      <c r="M6" s="45">
        <v>802</v>
      </c>
      <c r="N6" s="51">
        <v>7.0999999999999994E-2</v>
      </c>
      <c r="O6" s="45">
        <v>0.4</v>
      </c>
    </row>
    <row r="7" spans="1:15">
      <c r="A7" s="135"/>
      <c r="B7" s="1775"/>
      <c r="C7" s="1854" t="s">
        <v>3</v>
      </c>
      <c r="D7" s="1775"/>
      <c r="E7" s="1872"/>
      <c r="F7" s="2628"/>
      <c r="G7" s="1863"/>
      <c r="I7" s="43"/>
      <c r="J7" s="44"/>
      <c r="K7" s="45"/>
      <c r="L7" s="44"/>
      <c r="M7" s="45"/>
      <c r="N7" s="51"/>
      <c r="O7" s="45"/>
    </row>
    <row r="8" spans="1:15">
      <c r="A8" s="135" t="s">
        <v>231</v>
      </c>
      <c r="B8" s="2179">
        <v>497</v>
      </c>
      <c r="C8" s="2678">
        <v>210</v>
      </c>
      <c r="D8" s="2181">
        <v>78</v>
      </c>
      <c r="E8" s="2679">
        <v>66</v>
      </c>
      <c r="F8" s="2704">
        <v>0.157</v>
      </c>
      <c r="G8" s="2705">
        <v>9.1</v>
      </c>
      <c r="I8" s="43" t="s">
        <v>231</v>
      </c>
      <c r="J8" s="45">
        <v>473</v>
      </c>
      <c r="K8" s="45">
        <v>181</v>
      </c>
      <c r="L8" s="45">
        <v>34</v>
      </c>
      <c r="M8" s="45">
        <v>40</v>
      </c>
      <c r="N8" s="51">
        <v>7.1999999999999995E-2</v>
      </c>
      <c r="O8" s="45">
        <v>8</v>
      </c>
    </row>
    <row r="9" spans="1:15">
      <c r="A9" s="135" t="s">
        <v>232</v>
      </c>
      <c r="B9" s="2179">
        <v>1187</v>
      </c>
      <c r="C9" s="2678">
        <v>292</v>
      </c>
      <c r="D9" s="2181">
        <v>72</v>
      </c>
      <c r="E9" s="2679">
        <v>47</v>
      </c>
      <c r="F9" s="2704">
        <v>6.0999999999999999E-2</v>
      </c>
      <c r="G9" s="2705">
        <v>4</v>
      </c>
      <c r="I9" s="43" t="s">
        <v>232</v>
      </c>
      <c r="J9" s="44">
        <v>1283</v>
      </c>
      <c r="K9" s="45">
        <v>374</v>
      </c>
      <c r="L9" s="45">
        <v>109</v>
      </c>
      <c r="M9" s="45">
        <v>74</v>
      </c>
      <c r="N9" s="51">
        <v>8.5000000000000006E-2</v>
      </c>
      <c r="O9" s="45">
        <v>5.0999999999999996</v>
      </c>
    </row>
    <row r="10" spans="1:15">
      <c r="A10" s="135" t="s">
        <v>233</v>
      </c>
      <c r="B10" s="2179">
        <v>4005</v>
      </c>
      <c r="C10" s="2678">
        <v>569</v>
      </c>
      <c r="D10" s="2181">
        <v>154</v>
      </c>
      <c r="E10" s="2679">
        <v>91</v>
      </c>
      <c r="F10" s="2704">
        <v>3.7999999999999999E-2</v>
      </c>
      <c r="G10" s="2705">
        <v>2.1</v>
      </c>
      <c r="I10" s="43" t="s">
        <v>233</v>
      </c>
      <c r="J10" s="44">
        <v>3429</v>
      </c>
      <c r="K10" s="45">
        <v>754</v>
      </c>
      <c r="L10" s="45">
        <v>325</v>
      </c>
      <c r="M10" s="45">
        <v>144</v>
      </c>
      <c r="N10" s="51">
        <v>9.5000000000000001E-2</v>
      </c>
      <c r="O10" s="45">
        <v>3.8</v>
      </c>
    </row>
    <row r="11" spans="1:15">
      <c r="A11" s="135" t="s">
        <v>234</v>
      </c>
      <c r="B11" s="2179">
        <v>369</v>
      </c>
      <c r="C11" s="2678">
        <v>186</v>
      </c>
      <c r="D11" s="2181">
        <v>45</v>
      </c>
      <c r="E11" s="2679">
        <v>70</v>
      </c>
      <c r="F11" s="2704">
        <v>0.122</v>
      </c>
      <c r="G11" s="2705">
        <v>16</v>
      </c>
      <c r="I11" s="43" t="s">
        <v>234</v>
      </c>
      <c r="J11" s="45">
        <v>291</v>
      </c>
      <c r="K11" s="45">
        <v>187</v>
      </c>
      <c r="L11" s="45">
        <v>21</v>
      </c>
      <c r="M11" s="45">
        <v>34</v>
      </c>
      <c r="N11" s="51">
        <v>7.1999999999999995E-2</v>
      </c>
      <c r="O11" s="45">
        <v>9.6</v>
      </c>
    </row>
    <row r="12" spans="1:15">
      <c r="A12" s="135" t="s">
        <v>235</v>
      </c>
      <c r="B12" s="2179">
        <v>26162</v>
      </c>
      <c r="C12" s="2678">
        <v>1632</v>
      </c>
      <c r="D12" s="2181">
        <v>1575</v>
      </c>
      <c r="E12" s="2679">
        <v>271</v>
      </c>
      <c r="F12" s="2704">
        <v>0.06</v>
      </c>
      <c r="G12" s="2705">
        <v>1</v>
      </c>
      <c r="I12" s="43" t="s">
        <v>235</v>
      </c>
      <c r="J12" s="44">
        <v>24603</v>
      </c>
      <c r="K12" s="44">
        <v>1440</v>
      </c>
      <c r="L12" s="44">
        <v>1636</v>
      </c>
      <c r="M12" s="45">
        <v>288</v>
      </c>
      <c r="N12" s="51">
        <v>6.6000000000000003E-2</v>
      </c>
      <c r="O12" s="45">
        <v>1.1000000000000001</v>
      </c>
    </row>
    <row r="13" spans="1:15">
      <c r="A13" s="135" t="s">
        <v>236</v>
      </c>
      <c r="B13" s="2179">
        <v>2144</v>
      </c>
      <c r="C13" s="2678">
        <v>427</v>
      </c>
      <c r="D13" s="2181">
        <v>166</v>
      </c>
      <c r="E13" s="2679">
        <v>74</v>
      </c>
      <c r="F13" s="2704">
        <v>7.6999999999999999E-2</v>
      </c>
      <c r="G13" s="2705">
        <v>3.5</v>
      </c>
      <c r="I13" s="43" t="s">
        <v>236</v>
      </c>
      <c r="J13" s="44">
        <v>1993</v>
      </c>
      <c r="K13" s="45">
        <v>398</v>
      </c>
      <c r="L13" s="45">
        <v>187</v>
      </c>
      <c r="M13" s="45">
        <v>117</v>
      </c>
      <c r="N13" s="51">
        <v>9.4E-2</v>
      </c>
      <c r="O13" s="45">
        <v>5.5</v>
      </c>
    </row>
    <row r="14" spans="1:15">
      <c r="A14" s="135" t="s">
        <v>237</v>
      </c>
      <c r="B14" s="2179">
        <v>282</v>
      </c>
      <c r="C14" s="2678">
        <v>111</v>
      </c>
      <c r="D14" s="2181">
        <v>21</v>
      </c>
      <c r="E14" s="2679">
        <v>32</v>
      </c>
      <c r="F14" s="2704">
        <v>7.3999999999999996E-2</v>
      </c>
      <c r="G14" s="2705">
        <v>10.7</v>
      </c>
      <c r="I14" s="43" t="s">
        <v>237</v>
      </c>
      <c r="J14" s="45">
        <v>348</v>
      </c>
      <c r="K14" s="45">
        <v>142</v>
      </c>
      <c r="L14" s="45">
        <v>37</v>
      </c>
      <c r="M14" s="45">
        <v>51</v>
      </c>
      <c r="N14" s="51">
        <v>0.106</v>
      </c>
      <c r="O14" s="45">
        <v>13.9</v>
      </c>
    </row>
    <row r="15" spans="1:15">
      <c r="A15" s="135" t="s">
        <v>238</v>
      </c>
      <c r="B15" s="1597" t="s">
        <v>210</v>
      </c>
      <c r="C15" s="2676" t="s">
        <v>210</v>
      </c>
      <c r="D15" s="2182" t="s">
        <v>210</v>
      </c>
      <c r="E15" s="2677" t="s">
        <v>210</v>
      </c>
      <c r="F15" s="2702" t="s">
        <v>210</v>
      </c>
      <c r="G15" s="2703" t="s">
        <v>210</v>
      </c>
      <c r="I15" s="37" t="s">
        <v>238</v>
      </c>
      <c r="J15" s="46" t="s">
        <v>210</v>
      </c>
      <c r="K15" s="46" t="s">
        <v>210</v>
      </c>
      <c r="L15" s="46" t="s">
        <v>210</v>
      </c>
      <c r="M15" s="46" t="s">
        <v>210</v>
      </c>
      <c r="N15" s="52" t="s">
        <v>210</v>
      </c>
      <c r="O15" s="46" t="s">
        <v>210</v>
      </c>
    </row>
    <row r="16" spans="1:15">
      <c r="A16" s="135" t="s">
        <v>239</v>
      </c>
      <c r="B16" s="2179">
        <v>2793</v>
      </c>
      <c r="C16" s="2678">
        <v>497</v>
      </c>
      <c r="D16" s="2181">
        <v>108</v>
      </c>
      <c r="E16" s="2679">
        <v>96</v>
      </c>
      <c r="F16" s="2704">
        <v>3.9E-2</v>
      </c>
      <c r="G16" s="2705">
        <v>3.3</v>
      </c>
      <c r="I16" s="43" t="s">
        <v>239</v>
      </c>
      <c r="J16" s="44">
        <v>2240</v>
      </c>
      <c r="K16" s="45">
        <v>550</v>
      </c>
      <c r="L16" s="45">
        <v>146</v>
      </c>
      <c r="M16" s="45">
        <v>117</v>
      </c>
      <c r="N16" s="51">
        <v>6.5000000000000002E-2</v>
      </c>
      <c r="O16" s="45">
        <v>4.5999999999999996</v>
      </c>
    </row>
    <row r="17" spans="1:15">
      <c r="A17" s="135" t="s">
        <v>240</v>
      </c>
      <c r="B17" s="2179">
        <v>1537</v>
      </c>
      <c r="C17" s="2678">
        <v>406</v>
      </c>
      <c r="D17" s="2181">
        <v>162</v>
      </c>
      <c r="E17" s="2679">
        <v>124</v>
      </c>
      <c r="F17" s="2704">
        <v>0.105</v>
      </c>
      <c r="G17" s="2705">
        <v>6.6</v>
      </c>
      <c r="I17" s="43" t="s">
        <v>240</v>
      </c>
      <c r="J17" s="44">
        <v>1061</v>
      </c>
      <c r="K17" s="45">
        <v>287</v>
      </c>
      <c r="L17" s="45">
        <v>69</v>
      </c>
      <c r="M17" s="45">
        <v>69</v>
      </c>
      <c r="N17" s="51">
        <v>6.5000000000000002E-2</v>
      </c>
      <c r="O17" s="45">
        <v>6.4</v>
      </c>
    </row>
    <row r="18" spans="1:15">
      <c r="A18" s="1205" t="s">
        <v>241</v>
      </c>
      <c r="B18" s="2180">
        <v>98255</v>
      </c>
      <c r="C18" s="2680">
        <v>2302</v>
      </c>
      <c r="D18" s="2183">
        <v>8187</v>
      </c>
      <c r="E18" s="2681">
        <v>725</v>
      </c>
      <c r="F18" s="2706">
        <v>8.3000000000000004E-2</v>
      </c>
      <c r="G18" s="2707">
        <v>0.7</v>
      </c>
      <c r="I18" s="43" t="s">
        <v>126</v>
      </c>
      <c r="J18" s="44">
        <v>92990</v>
      </c>
      <c r="K18" s="44">
        <v>2892</v>
      </c>
      <c r="L18" s="44">
        <v>7102</v>
      </c>
      <c r="M18" s="45">
        <v>566</v>
      </c>
      <c r="N18" s="51">
        <v>7.5999999999999998E-2</v>
      </c>
      <c r="O18" s="45">
        <v>0.6</v>
      </c>
    </row>
    <row r="19" spans="1:15">
      <c r="A19" s="135" t="s">
        <v>242</v>
      </c>
      <c r="B19" s="2179">
        <v>614</v>
      </c>
      <c r="C19" s="2678">
        <v>212</v>
      </c>
      <c r="D19" s="2181">
        <v>33</v>
      </c>
      <c r="E19" s="2679">
        <v>42</v>
      </c>
      <c r="F19" s="2704">
        <v>5.3999999999999999E-2</v>
      </c>
      <c r="G19" s="2705">
        <v>6.3</v>
      </c>
      <c r="I19" s="43" t="s">
        <v>242</v>
      </c>
      <c r="J19" s="45">
        <v>665</v>
      </c>
      <c r="K19" s="45">
        <v>202</v>
      </c>
      <c r="L19" s="45">
        <v>13</v>
      </c>
      <c r="M19" s="45">
        <v>20</v>
      </c>
      <c r="N19" s="51">
        <v>0.02</v>
      </c>
      <c r="O19" s="45">
        <v>2.8</v>
      </c>
    </row>
    <row r="20" spans="1:15">
      <c r="A20" s="135" t="s">
        <v>243</v>
      </c>
      <c r="B20" s="2179">
        <v>1140</v>
      </c>
      <c r="C20" s="2678">
        <v>244</v>
      </c>
      <c r="D20" s="2181">
        <v>86</v>
      </c>
      <c r="E20" s="2679">
        <v>51</v>
      </c>
      <c r="F20" s="2704">
        <v>7.4999999999999997E-2</v>
      </c>
      <c r="G20" s="2705">
        <v>4.4000000000000004</v>
      </c>
      <c r="I20" s="43" t="s">
        <v>243</v>
      </c>
      <c r="J20" s="45">
        <v>852</v>
      </c>
      <c r="K20" s="45">
        <v>260</v>
      </c>
      <c r="L20" s="45">
        <v>72</v>
      </c>
      <c r="M20" s="45">
        <v>68</v>
      </c>
      <c r="N20" s="51">
        <v>8.5000000000000006E-2</v>
      </c>
      <c r="O20" s="45">
        <v>7.5</v>
      </c>
    </row>
    <row r="21" spans="1:15">
      <c r="A21" s="135" t="s">
        <v>244</v>
      </c>
      <c r="B21" s="2179">
        <v>728</v>
      </c>
      <c r="C21" s="2678">
        <v>182</v>
      </c>
      <c r="D21" s="2181">
        <v>31</v>
      </c>
      <c r="E21" s="2679">
        <v>31</v>
      </c>
      <c r="F21" s="2704">
        <v>4.2999999999999997E-2</v>
      </c>
      <c r="G21" s="2705">
        <v>4.5</v>
      </c>
      <c r="I21" s="43" t="s">
        <v>244</v>
      </c>
      <c r="J21" s="45">
        <v>684</v>
      </c>
      <c r="K21" s="45">
        <v>204</v>
      </c>
      <c r="L21" s="45">
        <v>61</v>
      </c>
      <c r="M21" s="45">
        <v>53</v>
      </c>
      <c r="N21" s="51">
        <v>8.8999999999999996E-2</v>
      </c>
      <c r="O21" s="45">
        <v>7.3</v>
      </c>
    </row>
    <row r="22" spans="1:15">
      <c r="A22" s="135" t="s">
        <v>245</v>
      </c>
      <c r="B22" s="2179">
        <v>488</v>
      </c>
      <c r="C22" s="2678">
        <v>139</v>
      </c>
      <c r="D22" s="2181">
        <v>46</v>
      </c>
      <c r="E22" s="2679">
        <v>31</v>
      </c>
      <c r="F22" s="2704">
        <v>9.4E-2</v>
      </c>
      <c r="G22" s="2705">
        <v>5.7</v>
      </c>
      <c r="I22" s="43" t="s">
        <v>245</v>
      </c>
      <c r="J22" s="45">
        <v>289</v>
      </c>
      <c r="K22" s="45">
        <v>158</v>
      </c>
      <c r="L22" s="45">
        <v>0</v>
      </c>
      <c r="M22" s="45">
        <v>99</v>
      </c>
      <c r="N22" s="51">
        <v>0</v>
      </c>
      <c r="O22" s="45">
        <v>7.5</v>
      </c>
    </row>
    <row r="23" spans="1:15">
      <c r="A23" s="135" t="s">
        <v>246</v>
      </c>
      <c r="B23" s="2179">
        <v>481</v>
      </c>
      <c r="C23" s="2678">
        <v>178</v>
      </c>
      <c r="D23" s="2181">
        <v>4</v>
      </c>
      <c r="E23" s="2679">
        <v>7</v>
      </c>
      <c r="F23" s="2704">
        <v>8.0000000000000002E-3</v>
      </c>
      <c r="G23" s="2705">
        <v>1.4</v>
      </c>
      <c r="I23" s="43" t="s">
        <v>246</v>
      </c>
      <c r="J23" s="45">
        <v>163</v>
      </c>
      <c r="K23" s="45">
        <v>73</v>
      </c>
      <c r="L23" s="45">
        <v>7</v>
      </c>
      <c r="M23" s="45">
        <v>13</v>
      </c>
      <c r="N23" s="51">
        <v>4.2999999999999997E-2</v>
      </c>
      <c r="O23" s="45">
        <v>8.4</v>
      </c>
    </row>
    <row r="24" spans="1:15">
      <c r="A24" s="135" t="s">
        <v>247</v>
      </c>
      <c r="B24" s="2179">
        <v>831</v>
      </c>
      <c r="C24" s="2678">
        <v>246</v>
      </c>
      <c r="D24" s="2181">
        <v>63</v>
      </c>
      <c r="E24" s="2679">
        <v>39</v>
      </c>
      <c r="F24" s="2704">
        <v>7.5999999999999998E-2</v>
      </c>
      <c r="G24" s="2705">
        <v>4.5999999999999996</v>
      </c>
      <c r="I24" s="43" t="s">
        <v>247</v>
      </c>
      <c r="J24" s="45">
        <v>432</v>
      </c>
      <c r="K24" s="45">
        <v>239</v>
      </c>
      <c r="L24" s="45">
        <v>36</v>
      </c>
      <c r="M24" s="45">
        <v>49</v>
      </c>
      <c r="N24" s="51">
        <v>8.3000000000000004E-2</v>
      </c>
      <c r="O24" s="45">
        <v>9.1</v>
      </c>
    </row>
    <row r="25" spans="1:15">
      <c r="A25" s="135" t="s">
        <v>248</v>
      </c>
      <c r="B25" s="2179">
        <v>439</v>
      </c>
      <c r="C25" s="2678">
        <v>196</v>
      </c>
      <c r="D25" s="2181">
        <v>23</v>
      </c>
      <c r="E25" s="2679">
        <v>36</v>
      </c>
      <c r="F25" s="2704">
        <v>5.1999999999999998E-2</v>
      </c>
      <c r="G25" s="2705">
        <v>6.7</v>
      </c>
      <c r="I25" s="43" t="s">
        <v>248</v>
      </c>
      <c r="J25" s="45">
        <v>341</v>
      </c>
      <c r="K25" s="45">
        <v>124</v>
      </c>
      <c r="L25" s="45">
        <v>75</v>
      </c>
      <c r="M25" s="45">
        <v>66</v>
      </c>
      <c r="N25" s="51">
        <v>0.22</v>
      </c>
      <c r="O25" s="45">
        <v>16.100000000000001</v>
      </c>
    </row>
    <row r="26" spans="1:15">
      <c r="A26" s="135" t="s">
        <v>249</v>
      </c>
      <c r="B26" s="1597" t="s">
        <v>210</v>
      </c>
      <c r="C26" s="2676" t="s">
        <v>210</v>
      </c>
      <c r="D26" s="2182" t="s">
        <v>210</v>
      </c>
      <c r="E26" s="2677" t="s">
        <v>210</v>
      </c>
      <c r="F26" s="2702" t="s">
        <v>210</v>
      </c>
      <c r="G26" s="2703" t="s">
        <v>210</v>
      </c>
      <c r="I26" s="37" t="s">
        <v>249</v>
      </c>
      <c r="J26" s="46" t="s">
        <v>210</v>
      </c>
      <c r="K26" s="46" t="s">
        <v>210</v>
      </c>
      <c r="L26" s="46" t="s">
        <v>210</v>
      </c>
      <c r="M26" s="46" t="s">
        <v>210</v>
      </c>
      <c r="N26" s="52" t="s">
        <v>210</v>
      </c>
      <c r="O26" s="46" t="s">
        <v>210</v>
      </c>
    </row>
    <row r="27" spans="1:15">
      <c r="A27" s="135" t="s">
        <v>250</v>
      </c>
      <c r="B27" s="2179">
        <v>813</v>
      </c>
      <c r="C27" s="2678">
        <v>200</v>
      </c>
      <c r="D27" s="2181">
        <v>42</v>
      </c>
      <c r="E27" s="2679">
        <v>29</v>
      </c>
      <c r="F27" s="2704">
        <v>5.1999999999999998E-2</v>
      </c>
      <c r="G27" s="2705">
        <v>3.6</v>
      </c>
      <c r="I27" s="43" t="s">
        <v>250</v>
      </c>
      <c r="J27" s="45">
        <v>658</v>
      </c>
      <c r="K27" s="45">
        <v>258</v>
      </c>
      <c r="L27" s="45">
        <v>4</v>
      </c>
      <c r="M27" s="45">
        <v>6</v>
      </c>
      <c r="N27" s="51">
        <v>6.0000000000000001E-3</v>
      </c>
      <c r="O27" s="45">
        <v>1</v>
      </c>
    </row>
    <row r="28" spans="1:15">
      <c r="A28" s="135" t="s">
        <v>251</v>
      </c>
      <c r="B28" s="2179">
        <v>1107</v>
      </c>
      <c r="C28" s="2678">
        <v>258</v>
      </c>
      <c r="D28" s="2181">
        <v>107</v>
      </c>
      <c r="E28" s="2679">
        <v>88</v>
      </c>
      <c r="F28" s="2704">
        <v>9.7000000000000003E-2</v>
      </c>
      <c r="G28" s="2705">
        <v>7.2</v>
      </c>
      <c r="I28" s="43" t="s">
        <v>251</v>
      </c>
      <c r="J28" s="45">
        <v>610</v>
      </c>
      <c r="K28" s="45">
        <v>206</v>
      </c>
      <c r="L28" s="45">
        <v>23</v>
      </c>
      <c r="M28" s="45">
        <v>28</v>
      </c>
      <c r="N28" s="51">
        <v>3.7999999999999999E-2</v>
      </c>
      <c r="O28" s="45">
        <v>5.2</v>
      </c>
    </row>
    <row r="29" spans="1:15">
      <c r="A29" s="135" t="s">
        <v>252</v>
      </c>
      <c r="B29" s="2179">
        <v>1008</v>
      </c>
      <c r="C29" s="2678">
        <v>288</v>
      </c>
      <c r="D29" s="2181">
        <v>13</v>
      </c>
      <c r="E29" s="2679">
        <v>14</v>
      </c>
      <c r="F29" s="2704">
        <v>1.2999999999999999E-2</v>
      </c>
      <c r="G29" s="2705">
        <v>1.5</v>
      </c>
      <c r="I29" s="43" t="s">
        <v>252</v>
      </c>
      <c r="J29" s="44">
        <v>1129</v>
      </c>
      <c r="K29" s="45">
        <v>198</v>
      </c>
      <c r="L29" s="45">
        <v>47</v>
      </c>
      <c r="M29" s="45">
        <v>38</v>
      </c>
      <c r="N29" s="51">
        <v>4.2000000000000003E-2</v>
      </c>
      <c r="O29" s="45">
        <v>3.3</v>
      </c>
    </row>
    <row r="30" spans="1:15">
      <c r="A30" s="135" t="s">
        <v>253</v>
      </c>
      <c r="B30" s="2179">
        <v>870</v>
      </c>
      <c r="C30" s="2678">
        <v>268</v>
      </c>
      <c r="D30" s="2181">
        <v>20</v>
      </c>
      <c r="E30" s="2679">
        <v>22</v>
      </c>
      <c r="F30" s="2704">
        <v>2.3E-2</v>
      </c>
      <c r="G30" s="2705">
        <v>2.5</v>
      </c>
      <c r="I30" s="43" t="s">
        <v>253</v>
      </c>
      <c r="J30" s="44">
        <v>1003</v>
      </c>
      <c r="K30" s="45">
        <v>269</v>
      </c>
      <c r="L30" s="45">
        <v>150</v>
      </c>
      <c r="M30" s="45">
        <v>91</v>
      </c>
      <c r="N30" s="51">
        <v>0.15</v>
      </c>
      <c r="O30" s="45">
        <v>8.1</v>
      </c>
    </row>
    <row r="31" spans="1:15">
      <c r="A31" s="135" t="s">
        <v>254</v>
      </c>
      <c r="B31" s="1597" t="s">
        <v>210</v>
      </c>
      <c r="C31" s="2676" t="s">
        <v>210</v>
      </c>
      <c r="D31" s="2182" t="s">
        <v>210</v>
      </c>
      <c r="E31" s="2677" t="s">
        <v>210</v>
      </c>
      <c r="F31" s="2702" t="s">
        <v>210</v>
      </c>
      <c r="G31" s="2703" t="s">
        <v>210</v>
      </c>
      <c r="I31" s="43" t="s">
        <v>255</v>
      </c>
      <c r="J31" s="45">
        <v>928</v>
      </c>
      <c r="K31" s="45">
        <v>285</v>
      </c>
      <c r="L31" s="45">
        <v>56</v>
      </c>
      <c r="M31" s="45">
        <v>42</v>
      </c>
      <c r="N31" s="51">
        <v>0.06</v>
      </c>
      <c r="O31" s="45">
        <v>4.0999999999999996</v>
      </c>
    </row>
    <row r="32" spans="1:15">
      <c r="A32" s="135" t="s">
        <v>255</v>
      </c>
      <c r="B32" s="2179">
        <v>1138</v>
      </c>
      <c r="C32" s="2678">
        <v>251</v>
      </c>
      <c r="D32" s="2181">
        <v>12</v>
      </c>
      <c r="E32" s="2679">
        <v>16</v>
      </c>
      <c r="F32" s="2708">
        <v>1.0999999999999999E-2</v>
      </c>
      <c r="G32" s="2709">
        <v>1.4</v>
      </c>
      <c r="I32" s="43" t="s">
        <v>256</v>
      </c>
      <c r="J32" s="45">
        <v>397</v>
      </c>
      <c r="K32" s="45">
        <v>112</v>
      </c>
      <c r="L32" s="45">
        <v>43</v>
      </c>
      <c r="M32" s="45">
        <v>43</v>
      </c>
      <c r="N32" s="51">
        <v>0.108</v>
      </c>
      <c r="O32" s="45">
        <v>9.1999999999999993</v>
      </c>
    </row>
    <row r="33" spans="1:15">
      <c r="A33" s="135" t="s">
        <v>256</v>
      </c>
      <c r="B33" s="2179">
        <v>436</v>
      </c>
      <c r="C33" s="2678">
        <v>183</v>
      </c>
      <c r="D33" s="2181">
        <v>114</v>
      </c>
      <c r="E33" s="2679">
        <v>98</v>
      </c>
      <c r="F33" s="2704">
        <v>0.26100000000000001</v>
      </c>
      <c r="G33" s="2705">
        <v>19</v>
      </c>
      <c r="I33" s="43" t="s">
        <v>257</v>
      </c>
      <c r="J33" s="45">
        <v>256</v>
      </c>
      <c r="K33" s="45">
        <v>118</v>
      </c>
      <c r="L33" s="45">
        <v>24</v>
      </c>
      <c r="M33" s="45">
        <v>29</v>
      </c>
      <c r="N33" s="51">
        <v>9.4E-2</v>
      </c>
      <c r="O33" s="45">
        <v>9.9</v>
      </c>
    </row>
    <row r="34" spans="1:15">
      <c r="A34" s="135" t="s">
        <v>257</v>
      </c>
      <c r="B34" s="2179">
        <v>339</v>
      </c>
      <c r="C34" s="2678">
        <v>123</v>
      </c>
      <c r="D34" s="2181">
        <v>27</v>
      </c>
      <c r="E34" s="2679">
        <v>26</v>
      </c>
      <c r="F34" s="2704">
        <v>0.08</v>
      </c>
      <c r="G34" s="2705">
        <v>7</v>
      </c>
      <c r="I34" s="43" t="s">
        <v>258</v>
      </c>
      <c r="J34" s="44">
        <v>4289</v>
      </c>
      <c r="K34" s="45">
        <v>637</v>
      </c>
      <c r="L34" s="45">
        <v>148</v>
      </c>
      <c r="M34" s="45">
        <v>86</v>
      </c>
      <c r="N34" s="51">
        <v>3.5000000000000003E-2</v>
      </c>
      <c r="O34" s="45">
        <v>1.9</v>
      </c>
    </row>
    <row r="35" spans="1:15">
      <c r="A35" s="135" t="s">
        <v>258</v>
      </c>
      <c r="B35" s="2179">
        <v>4012</v>
      </c>
      <c r="C35" s="2678">
        <v>532</v>
      </c>
      <c r="D35" s="2181">
        <v>97</v>
      </c>
      <c r="E35" s="2679">
        <v>64</v>
      </c>
      <c r="F35" s="2704">
        <v>2.4E-2</v>
      </c>
      <c r="G35" s="2705">
        <v>1.6</v>
      </c>
      <c r="I35" s="37" t="s">
        <v>258</v>
      </c>
      <c r="J35" s="46" t="s">
        <v>210</v>
      </c>
      <c r="K35" s="46" t="s">
        <v>210</v>
      </c>
      <c r="L35" s="46" t="s">
        <v>210</v>
      </c>
      <c r="M35" s="46" t="s">
        <v>210</v>
      </c>
      <c r="N35" s="52" t="s">
        <v>210</v>
      </c>
      <c r="O35" s="46" t="s">
        <v>210</v>
      </c>
    </row>
    <row r="36" spans="1:15">
      <c r="A36" s="135" t="s">
        <v>259</v>
      </c>
      <c r="B36" s="1597" t="s">
        <v>210</v>
      </c>
      <c r="C36" s="2676" t="s">
        <v>210</v>
      </c>
      <c r="D36" s="2182" t="s">
        <v>210</v>
      </c>
      <c r="E36" s="2677" t="s">
        <v>210</v>
      </c>
      <c r="F36" s="2702" t="s">
        <v>210</v>
      </c>
      <c r="G36" s="2703" t="s">
        <v>210</v>
      </c>
      <c r="I36" s="43" t="s">
        <v>259</v>
      </c>
      <c r="J36" s="45">
        <v>299</v>
      </c>
      <c r="K36" s="45">
        <v>116</v>
      </c>
      <c r="L36" s="45">
        <v>7</v>
      </c>
      <c r="M36" s="45">
        <v>12</v>
      </c>
      <c r="N36" s="51">
        <v>2.3E-2</v>
      </c>
      <c r="O36" s="45">
        <v>3.7</v>
      </c>
    </row>
    <row r="37" spans="1:15">
      <c r="A37" s="135" t="s">
        <v>260</v>
      </c>
      <c r="B37" s="2179">
        <v>985</v>
      </c>
      <c r="C37" s="2678">
        <v>258</v>
      </c>
      <c r="D37" s="2181">
        <v>113</v>
      </c>
      <c r="E37" s="2679">
        <v>74</v>
      </c>
      <c r="F37" s="2704">
        <v>0.115</v>
      </c>
      <c r="G37" s="2705">
        <v>6.3</v>
      </c>
      <c r="I37" s="43" t="s">
        <v>260</v>
      </c>
      <c r="J37" s="45">
        <v>417</v>
      </c>
      <c r="K37" s="45">
        <v>145</v>
      </c>
      <c r="L37" s="45">
        <v>3</v>
      </c>
      <c r="M37" s="45">
        <v>5</v>
      </c>
      <c r="N37" s="51">
        <v>7.0000000000000001E-3</v>
      </c>
      <c r="O37" s="45">
        <v>1.2</v>
      </c>
    </row>
    <row r="38" spans="1:15">
      <c r="A38" s="135" t="s">
        <v>261</v>
      </c>
      <c r="B38" s="2179">
        <v>345</v>
      </c>
      <c r="C38" s="2678">
        <v>160</v>
      </c>
      <c r="D38" s="2181">
        <v>43</v>
      </c>
      <c r="E38" s="2679">
        <v>49</v>
      </c>
      <c r="F38" s="2704">
        <v>0.125</v>
      </c>
      <c r="G38" s="2705">
        <v>14.3</v>
      </c>
      <c r="I38" s="43" t="s">
        <v>261</v>
      </c>
      <c r="J38" s="44">
        <v>1279</v>
      </c>
      <c r="K38" s="45">
        <v>297</v>
      </c>
      <c r="L38" s="45">
        <v>87</v>
      </c>
      <c r="M38" s="45">
        <v>63</v>
      </c>
      <c r="N38" s="51">
        <v>6.8000000000000005E-2</v>
      </c>
      <c r="O38" s="45">
        <v>4.5</v>
      </c>
    </row>
    <row r="39" spans="1:15">
      <c r="A39" s="135" t="s">
        <v>259</v>
      </c>
      <c r="B39" s="2179">
        <v>1532</v>
      </c>
      <c r="C39" s="2678">
        <v>310</v>
      </c>
      <c r="D39" s="2181">
        <v>84</v>
      </c>
      <c r="E39" s="2679">
        <v>45</v>
      </c>
      <c r="F39" s="2704">
        <v>5.5E-2</v>
      </c>
      <c r="G39" s="2705">
        <v>2.9</v>
      </c>
      <c r="I39" s="37" t="s">
        <v>259</v>
      </c>
      <c r="J39" s="46" t="s">
        <v>210</v>
      </c>
      <c r="K39" s="46" t="s">
        <v>210</v>
      </c>
      <c r="L39" s="46" t="s">
        <v>210</v>
      </c>
      <c r="M39" s="46" t="s">
        <v>210</v>
      </c>
      <c r="N39" s="52" t="s">
        <v>210</v>
      </c>
      <c r="O39" s="46" t="s">
        <v>210</v>
      </c>
    </row>
    <row r="40" spans="1:15">
      <c r="A40" s="135" t="s">
        <v>262</v>
      </c>
      <c r="B40" s="2179">
        <v>1073</v>
      </c>
      <c r="C40" s="2678">
        <v>312</v>
      </c>
      <c r="D40" s="2181">
        <v>21</v>
      </c>
      <c r="E40" s="2679">
        <v>26</v>
      </c>
      <c r="F40" s="2704">
        <v>0.02</v>
      </c>
      <c r="G40" s="2705">
        <v>2.4</v>
      </c>
      <c r="I40" s="43" t="s">
        <v>262</v>
      </c>
      <c r="J40" s="44">
        <v>1439</v>
      </c>
      <c r="K40" s="45">
        <v>399</v>
      </c>
      <c r="L40" s="45">
        <v>80</v>
      </c>
      <c r="M40" s="45">
        <v>71</v>
      </c>
      <c r="N40" s="51">
        <v>5.6000000000000001E-2</v>
      </c>
      <c r="O40" s="45">
        <v>4.5</v>
      </c>
    </row>
    <row r="41" spans="1:15">
      <c r="A41" s="135" t="s">
        <v>263</v>
      </c>
      <c r="B41" s="2179">
        <v>137</v>
      </c>
      <c r="C41" s="2678">
        <v>77</v>
      </c>
      <c r="D41" s="2181">
        <v>5</v>
      </c>
      <c r="E41" s="2679">
        <v>5</v>
      </c>
      <c r="F41" s="2704">
        <v>3.5999999999999997E-2</v>
      </c>
      <c r="G41" s="2705">
        <v>3.9</v>
      </c>
      <c r="I41" s="37" t="s">
        <v>263</v>
      </c>
      <c r="J41" s="46" t="s">
        <v>210</v>
      </c>
      <c r="K41" s="46" t="s">
        <v>210</v>
      </c>
      <c r="L41" s="46" t="s">
        <v>210</v>
      </c>
      <c r="M41" s="46" t="s">
        <v>210</v>
      </c>
      <c r="N41" s="52" t="s">
        <v>210</v>
      </c>
      <c r="O41" s="46" t="s">
        <v>210</v>
      </c>
    </row>
    <row r="42" spans="1:15">
      <c r="A42" s="135" t="s">
        <v>264</v>
      </c>
      <c r="B42" s="2179">
        <v>964</v>
      </c>
      <c r="C42" s="2678">
        <v>232</v>
      </c>
      <c r="D42" s="2181">
        <v>105</v>
      </c>
      <c r="E42" s="2679">
        <v>64</v>
      </c>
      <c r="F42" s="2704">
        <v>0.109</v>
      </c>
      <c r="G42" s="2705">
        <v>6.2</v>
      </c>
      <c r="I42" s="43" t="s">
        <v>264</v>
      </c>
      <c r="J42" s="45">
        <v>833</v>
      </c>
      <c r="K42" s="45">
        <v>244</v>
      </c>
      <c r="L42" s="45">
        <v>27</v>
      </c>
      <c r="M42" s="45">
        <v>32</v>
      </c>
      <c r="N42" s="51">
        <v>3.2000000000000001E-2</v>
      </c>
      <c r="O42" s="45">
        <v>3.6</v>
      </c>
    </row>
    <row r="43" spans="1:15">
      <c r="A43" s="135" t="s">
        <v>265</v>
      </c>
      <c r="B43" s="2179">
        <v>1259</v>
      </c>
      <c r="C43" s="2678">
        <v>280</v>
      </c>
      <c r="D43" s="2181">
        <v>95</v>
      </c>
      <c r="E43" s="2679">
        <v>68</v>
      </c>
      <c r="F43" s="2704">
        <v>7.4999999999999997E-2</v>
      </c>
      <c r="G43" s="2705">
        <v>5.5</v>
      </c>
      <c r="I43" s="43" t="s">
        <v>265</v>
      </c>
      <c r="J43" s="44">
        <v>1322</v>
      </c>
      <c r="K43" s="45">
        <v>320</v>
      </c>
      <c r="L43" s="45">
        <v>6</v>
      </c>
      <c r="M43" s="45">
        <v>11</v>
      </c>
      <c r="N43" s="51">
        <v>5.0000000000000001E-3</v>
      </c>
      <c r="O43" s="45">
        <v>0.8</v>
      </c>
    </row>
    <row r="44" spans="1:15">
      <c r="A44" s="135" t="s">
        <v>266</v>
      </c>
      <c r="B44" s="2179">
        <v>4015</v>
      </c>
      <c r="C44" s="2678">
        <v>605</v>
      </c>
      <c r="D44" s="2181">
        <v>113</v>
      </c>
      <c r="E44" s="2679">
        <v>68</v>
      </c>
      <c r="F44" s="2704">
        <v>2.8000000000000001E-2</v>
      </c>
      <c r="G44" s="2710">
        <v>1.6</v>
      </c>
      <c r="I44" s="43" t="s">
        <v>266</v>
      </c>
      <c r="J44" s="44">
        <v>3331</v>
      </c>
      <c r="K44" s="45">
        <v>457</v>
      </c>
      <c r="L44" s="45">
        <v>198</v>
      </c>
      <c r="M44" s="45">
        <v>102</v>
      </c>
      <c r="N44" s="51">
        <v>5.8999999999999997E-2</v>
      </c>
      <c r="O44" s="45">
        <v>2.9</v>
      </c>
    </row>
    <row r="45" spans="1:15">
      <c r="A45" s="135" t="s">
        <v>267</v>
      </c>
      <c r="B45" s="2179">
        <v>1400</v>
      </c>
      <c r="C45" s="2678">
        <v>337</v>
      </c>
      <c r="D45" s="2181">
        <v>170</v>
      </c>
      <c r="E45" s="2679">
        <v>102</v>
      </c>
      <c r="F45" s="2704">
        <v>0.121</v>
      </c>
      <c r="G45" s="2705">
        <v>6.2</v>
      </c>
      <c r="I45" s="43" t="s">
        <v>267</v>
      </c>
      <c r="J45" s="44">
        <v>1092</v>
      </c>
      <c r="K45" s="45">
        <v>242</v>
      </c>
      <c r="L45" s="45">
        <v>114</v>
      </c>
      <c r="M45" s="45">
        <v>88</v>
      </c>
      <c r="N45" s="51">
        <v>0.104</v>
      </c>
      <c r="O45" s="45">
        <v>7.4</v>
      </c>
    </row>
    <row r="46" spans="1:15">
      <c r="A46" s="135" t="s">
        <v>268</v>
      </c>
      <c r="B46" s="1597" t="s">
        <v>210</v>
      </c>
      <c r="C46" s="2676" t="s">
        <v>210</v>
      </c>
      <c r="D46" s="2182" t="s">
        <v>210</v>
      </c>
      <c r="E46" s="2677" t="s">
        <v>210</v>
      </c>
      <c r="F46" s="2702" t="s">
        <v>210</v>
      </c>
      <c r="G46" s="2703" t="s">
        <v>210</v>
      </c>
      <c r="I46" s="37" t="s">
        <v>268</v>
      </c>
      <c r="J46" s="46" t="s">
        <v>210</v>
      </c>
      <c r="K46" s="46" t="s">
        <v>210</v>
      </c>
      <c r="L46" s="46" t="s">
        <v>210</v>
      </c>
      <c r="M46" s="46" t="s">
        <v>210</v>
      </c>
      <c r="N46" s="52" t="s">
        <v>210</v>
      </c>
      <c r="O46" s="46" t="s">
        <v>210</v>
      </c>
    </row>
    <row r="47" spans="1:15">
      <c r="A47" s="135" t="s">
        <v>269</v>
      </c>
      <c r="B47" s="2179">
        <v>624</v>
      </c>
      <c r="C47" s="2678">
        <v>274</v>
      </c>
      <c r="D47" s="2181">
        <v>60</v>
      </c>
      <c r="E47" s="2679">
        <v>64</v>
      </c>
      <c r="F47" s="2704">
        <v>9.6000000000000002E-2</v>
      </c>
      <c r="G47" s="2705">
        <v>9.8000000000000007</v>
      </c>
      <c r="I47" s="43" t="s">
        <v>269</v>
      </c>
      <c r="J47" s="45">
        <v>640</v>
      </c>
      <c r="K47" s="45">
        <v>218</v>
      </c>
      <c r="L47" s="45">
        <v>0</v>
      </c>
      <c r="M47" s="45">
        <v>132</v>
      </c>
      <c r="N47" s="51">
        <v>0</v>
      </c>
      <c r="O47" s="45">
        <v>6.1</v>
      </c>
    </row>
    <row r="48" spans="1:15">
      <c r="A48" s="135" t="s">
        <v>270</v>
      </c>
      <c r="B48" s="1597" t="s">
        <v>210</v>
      </c>
      <c r="C48" s="2676" t="s">
        <v>210</v>
      </c>
      <c r="D48" s="2182" t="s">
        <v>210</v>
      </c>
      <c r="E48" s="2677" t="s">
        <v>210</v>
      </c>
      <c r="F48" s="2702" t="s">
        <v>210</v>
      </c>
      <c r="G48" s="2703" t="s">
        <v>210</v>
      </c>
      <c r="I48" s="37" t="s">
        <v>270</v>
      </c>
      <c r="J48" s="46" t="s">
        <v>210</v>
      </c>
      <c r="K48" s="46" t="s">
        <v>210</v>
      </c>
      <c r="L48" s="46" t="s">
        <v>210</v>
      </c>
      <c r="M48" s="46" t="s">
        <v>210</v>
      </c>
      <c r="N48" s="52" t="s">
        <v>210</v>
      </c>
      <c r="O48" s="46" t="s">
        <v>210</v>
      </c>
    </row>
    <row r="49" spans="1:15">
      <c r="A49" s="135" t="s">
        <v>271</v>
      </c>
      <c r="B49" s="2179">
        <v>987</v>
      </c>
      <c r="C49" s="2678">
        <v>423</v>
      </c>
      <c r="D49" s="2181">
        <v>40</v>
      </c>
      <c r="E49" s="2679">
        <v>39</v>
      </c>
      <c r="F49" s="2704">
        <v>4.1000000000000002E-2</v>
      </c>
      <c r="G49" s="2705">
        <v>4.3</v>
      </c>
      <c r="I49" s="43" t="s">
        <v>271</v>
      </c>
      <c r="J49" s="45">
        <v>843</v>
      </c>
      <c r="K49" s="45">
        <v>259</v>
      </c>
      <c r="L49" s="45">
        <v>154</v>
      </c>
      <c r="M49" s="45">
        <v>97</v>
      </c>
      <c r="N49" s="51">
        <v>0.183</v>
      </c>
      <c r="O49" s="45">
        <v>10.199999999999999</v>
      </c>
    </row>
    <row r="50" spans="1:15">
      <c r="A50" s="135" t="s">
        <v>272</v>
      </c>
      <c r="B50" s="2179">
        <v>4347</v>
      </c>
      <c r="C50" s="2678">
        <v>604</v>
      </c>
      <c r="D50" s="2181">
        <v>316</v>
      </c>
      <c r="E50" s="2679">
        <v>123</v>
      </c>
      <c r="F50" s="2704">
        <v>7.2999999999999995E-2</v>
      </c>
      <c r="G50" s="2705">
        <v>2.7</v>
      </c>
      <c r="I50" s="43" t="s">
        <v>272</v>
      </c>
      <c r="J50" s="44">
        <v>4141</v>
      </c>
      <c r="K50" s="45">
        <v>731</v>
      </c>
      <c r="L50" s="45">
        <v>269</v>
      </c>
      <c r="M50" s="45">
        <v>118</v>
      </c>
      <c r="N50" s="51">
        <v>6.5000000000000002E-2</v>
      </c>
      <c r="O50" s="45">
        <v>2.9</v>
      </c>
    </row>
    <row r="51" spans="1:15">
      <c r="A51" s="135" t="s">
        <v>273</v>
      </c>
      <c r="B51" s="2179">
        <v>2938</v>
      </c>
      <c r="C51" s="2678">
        <v>501</v>
      </c>
      <c r="D51" s="2181">
        <v>155</v>
      </c>
      <c r="E51" s="2679">
        <v>67</v>
      </c>
      <c r="F51" s="2704">
        <v>5.2999999999999999E-2</v>
      </c>
      <c r="G51" s="2705">
        <v>2.1</v>
      </c>
      <c r="I51" s="43" t="s">
        <v>273</v>
      </c>
      <c r="J51" s="44">
        <v>2017</v>
      </c>
      <c r="K51" s="45">
        <v>350</v>
      </c>
      <c r="L51" s="45">
        <v>144</v>
      </c>
      <c r="M51" s="45">
        <v>82</v>
      </c>
      <c r="N51" s="51">
        <v>7.0999999999999994E-2</v>
      </c>
      <c r="O51" s="45">
        <v>3.7</v>
      </c>
    </row>
    <row r="52" spans="1:15">
      <c r="A52" s="135" t="s">
        <v>274</v>
      </c>
      <c r="B52" s="1597" t="s">
        <v>210</v>
      </c>
      <c r="C52" s="2676" t="s">
        <v>210</v>
      </c>
      <c r="D52" s="2182" t="s">
        <v>210</v>
      </c>
      <c r="E52" s="2677" t="s">
        <v>210</v>
      </c>
      <c r="F52" s="2702" t="s">
        <v>210</v>
      </c>
      <c r="G52" s="2703" t="s">
        <v>210</v>
      </c>
      <c r="I52" s="37" t="s">
        <v>274</v>
      </c>
      <c r="J52" s="46" t="s">
        <v>210</v>
      </c>
      <c r="K52" s="46" t="s">
        <v>210</v>
      </c>
      <c r="L52" s="46" t="s">
        <v>210</v>
      </c>
      <c r="M52" s="46" t="s">
        <v>210</v>
      </c>
      <c r="N52" s="52" t="s">
        <v>210</v>
      </c>
      <c r="O52" s="46" t="s">
        <v>210</v>
      </c>
    </row>
    <row r="53" spans="1:15">
      <c r="A53" s="135" t="s">
        <v>275</v>
      </c>
      <c r="B53" s="2179">
        <v>1453</v>
      </c>
      <c r="C53" s="2678">
        <v>297</v>
      </c>
      <c r="D53" s="2181">
        <v>96</v>
      </c>
      <c r="E53" s="2679">
        <v>65</v>
      </c>
      <c r="F53" s="2704">
        <v>6.6000000000000003E-2</v>
      </c>
      <c r="G53" s="2705">
        <v>4.2</v>
      </c>
      <c r="I53" s="43" t="s">
        <v>275</v>
      </c>
      <c r="J53" s="44">
        <v>1572</v>
      </c>
      <c r="K53" s="45">
        <v>428</v>
      </c>
      <c r="L53" s="45">
        <v>52</v>
      </c>
      <c r="M53" s="45">
        <v>38</v>
      </c>
      <c r="N53" s="51">
        <v>3.3000000000000002E-2</v>
      </c>
      <c r="O53" s="45">
        <v>2.4</v>
      </c>
    </row>
    <row r="54" spans="1:15">
      <c r="A54" s="135" t="s">
        <v>276</v>
      </c>
      <c r="B54" s="2179">
        <v>7706</v>
      </c>
      <c r="C54" s="2678">
        <v>1100</v>
      </c>
      <c r="D54" s="2181">
        <v>709</v>
      </c>
      <c r="E54" s="2679">
        <v>299</v>
      </c>
      <c r="F54" s="2704">
        <v>9.1999999999999998E-2</v>
      </c>
      <c r="G54" s="2705">
        <v>3.3</v>
      </c>
      <c r="I54" s="43" t="s">
        <v>276</v>
      </c>
      <c r="J54" s="44">
        <v>5798</v>
      </c>
      <c r="K54" s="45">
        <v>821</v>
      </c>
      <c r="L54" s="45">
        <v>310</v>
      </c>
      <c r="M54" s="45">
        <v>113</v>
      </c>
      <c r="N54" s="51">
        <v>5.2999999999999999E-2</v>
      </c>
      <c r="O54" s="45">
        <v>1.8</v>
      </c>
    </row>
    <row r="55" spans="1:15">
      <c r="A55" s="135" t="s">
        <v>277</v>
      </c>
      <c r="B55" s="1597" t="s">
        <v>210</v>
      </c>
      <c r="C55" s="2676" t="s">
        <v>210</v>
      </c>
      <c r="D55" s="2182" t="s">
        <v>210</v>
      </c>
      <c r="E55" s="2677" t="s">
        <v>210</v>
      </c>
      <c r="F55" s="2702" t="s">
        <v>210</v>
      </c>
      <c r="G55" s="2703" t="s">
        <v>210</v>
      </c>
      <c r="I55" s="37" t="s">
        <v>277</v>
      </c>
      <c r="J55" s="46" t="s">
        <v>210</v>
      </c>
      <c r="K55" s="46" t="s">
        <v>210</v>
      </c>
      <c r="L55" s="46" t="s">
        <v>210</v>
      </c>
      <c r="M55" s="46" t="s">
        <v>210</v>
      </c>
      <c r="N55" s="52" t="s">
        <v>210</v>
      </c>
      <c r="O55" s="46" t="s">
        <v>210</v>
      </c>
    </row>
    <row r="56" spans="1:15">
      <c r="A56" s="135" t="s">
        <v>278</v>
      </c>
      <c r="B56" s="2179">
        <v>663</v>
      </c>
      <c r="C56" s="2678">
        <v>178</v>
      </c>
      <c r="D56" s="2181">
        <v>33</v>
      </c>
      <c r="E56" s="2679">
        <v>29</v>
      </c>
      <c r="F56" s="2704">
        <v>0.05</v>
      </c>
      <c r="G56" s="2705">
        <v>4</v>
      </c>
      <c r="I56" s="43" t="s">
        <v>278</v>
      </c>
      <c r="J56" s="45">
        <v>565</v>
      </c>
      <c r="K56" s="45">
        <v>141</v>
      </c>
      <c r="L56" s="45">
        <v>17</v>
      </c>
      <c r="M56" s="45">
        <v>23</v>
      </c>
      <c r="N56" s="51">
        <v>0.03</v>
      </c>
      <c r="O56" s="45">
        <v>3.9</v>
      </c>
    </row>
    <row r="57" spans="1:15">
      <c r="A57" s="135" t="s">
        <v>279</v>
      </c>
      <c r="B57" s="1597" t="s">
        <v>210</v>
      </c>
      <c r="C57" s="92" t="s">
        <v>210</v>
      </c>
      <c r="D57" s="93" t="s">
        <v>210</v>
      </c>
      <c r="E57" s="47" t="s">
        <v>210</v>
      </c>
      <c r="F57" s="2674" t="s">
        <v>210</v>
      </c>
      <c r="G57" s="47" t="s">
        <v>210</v>
      </c>
      <c r="I57" s="37" t="s">
        <v>279</v>
      </c>
      <c r="J57" s="46" t="s">
        <v>210</v>
      </c>
      <c r="K57" s="46" t="s">
        <v>210</v>
      </c>
      <c r="L57" s="46" t="s">
        <v>210</v>
      </c>
      <c r="M57" s="46" t="s">
        <v>210</v>
      </c>
      <c r="N57" s="46" t="s">
        <v>210</v>
      </c>
      <c r="O57" s="46" t="s">
        <v>210</v>
      </c>
    </row>
    <row r="58" spans="1:15">
      <c r="A58" s="4466" t="s">
        <v>280</v>
      </c>
      <c r="B58" s="4466"/>
      <c r="C58" s="4466"/>
      <c r="D58" s="4466"/>
      <c r="E58" s="4466"/>
      <c r="F58" s="4466"/>
      <c r="G58" s="4466"/>
      <c r="I58" s="4466" t="s">
        <v>280</v>
      </c>
      <c r="J58" s="4466"/>
      <c r="K58" s="4466"/>
      <c r="L58" s="4466"/>
      <c r="M58" s="4466"/>
      <c r="N58" s="4466"/>
      <c r="O58" s="4466"/>
    </row>
    <row r="59" spans="1:15">
      <c r="A59" s="16"/>
    </row>
    <row r="60" spans="1:15" ht="26.5" customHeight="1">
      <c r="A60" s="3832" t="s">
        <v>775</v>
      </c>
      <c r="B60" s="3832"/>
      <c r="C60" s="3832"/>
      <c r="D60" s="3832"/>
      <c r="E60" s="3832"/>
      <c r="F60" s="3832"/>
      <c r="G60" s="3832"/>
      <c r="I60" s="3832" t="s">
        <v>1650</v>
      </c>
      <c r="J60" s="3832"/>
      <c r="K60" s="3832"/>
      <c r="L60" s="3832"/>
      <c r="M60" s="3832"/>
      <c r="N60" s="3832"/>
      <c r="O60" s="3832"/>
    </row>
  </sheetData>
  <mergeCells count="14">
    <mergeCell ref="A60:G60"/>
    <mergeCell ref="A1:G1"/>
    <mergeCell ref="A3:A5"/>
    <mergeCell ref="B3:G3"/>
    <mergeCell ref="B4:C4"/>
    <mergeCell ref="D4:G4"/>
    <mergeCell ref="A58:G58"/>
    <mergeCell ref="I58:O58"/>
    <mergeCell ref="I60:O60"/>
    <mergeCell ref="J4:K4"/>
    <mergeCell ref="L4:O4"/>
    <mergeCell ref="I1:O1"/>
    <mergeCell ref="I3:I5"/>
    <mergeCell ref="J3:O3"/>
  </mergeCells>
  <pageMargins left="0.7" right="0.7" top="0" bottom="0" header="0.3" footer="0.3"/>
  <pageSetup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60"/>
  <sheetViews>
    <sheetView workbookViewId="0">
      <selection activeCell="B5" sqref="B5"/>
    </sheetView>
  </sheetViews>
  <sheetFormatPr defaultColWidth="9" defaultRowHeight="14"/>
  <cols>
    <col min="1" max="1" width="20.08203125" style="14" customWidth="1"/>
    <col min="2" max="7" width="12.08203125" style="14" customWidth="1"/>
    <col min="8" max="8" width="9" style="14"/>
    <col min="9" max="9" width="16.08203125" style="36" customWidth="1"/>
    <col min="10" max="10" width="11.5" customWidth="1"/>
    <col min="11" max="11" width="12" customWidth="1"/>
    <col min="12" max="15" width="10" customWidth="1"/>
    <col min="16" max="16384" width="9" style="14"/>
  </cols>
  <sheetData>
    <row r="1" spans="1:15" ht="25">
      <c r="A1" s="4230" t="s">
        <v>4512</v>
      </c>
      <c r="B1" s="4230"/>
      <c r="C1" s="4230"/>
      <c r="D1" s="4230"/>
      <c r="E1" s="4230"/>
      <c r="F1" s="4230"/>
      <c r="G1" s="4230"/>
      <c r="H1" s="1471"/>
      <c r="I1" s="4195" t="s">
        <v>1210</v>
      </c>
      <c r="J1" s="4195"/>
      <c r="K1" s="4195"/>
      <c r="L1" s="4195"/>
      <c r="M1" s="4195"/>
      <c r="N1" s="4195"/>
      <c r="O1" s="4195"/>
    </row>
    <row r="2" spans="1:15">
      <c r="A2" s="29"/>
      <c r="I2" s="40"/>
      <c r="J2" s="41"/>
      <c r="K2" s="41"/>
      <c r="L2" s="41"/>
      <c r="M2" s="41"/>
      <c r="N2" s="41"/>
      <c r="O2" s="41"/>
    </row>
    <row r="3" spans="1:15" s="17" customFormat="1" ht="17.5">
      <c r="A3" s="4469" t="s">
        <v>229</v>
      </c>
      <c r="B3" s="4288" t="s">
        <v>85</v>
      </c>
      <c r="C3" s="3952"/>
      <c r="D3" s="3952"/>
      <c r="E3" s="3952"/>
      <c r="F3" s="3952"/>
      <c r="G3" s="3952"/>
      <c r="H3" s="495"/>
      <c r="I3" s="4468" t="s">
        <v>229</v>
      </c>
      <c r="J3" s="4458" t="s">
        <v>85</v>
      </c>
      <c r="K3" s="4458"/>
      <c r="L3" s="4458"/>
      <c r="M3" s="4458"/>
      <c r="N3" s="4458"/>
      <c r="O3" s="4458"/>
    </row>
    <row r="4" spans="1:15" s="17" customFormat="1" ht="33" customHeight="1">
      <c r="A4" s="4469"/>
      <c r="B4" s="4159" t="s">
        <v>949</v>
      </c>
      <c r="C4" s="4092"/>
      <c r="D4" s="4159" t="s">
        <v>212</v>
      </c>
      <c r="E4" s="4260"/>
      <c r="F4" s="4260"/>
      <c r="G4" s="4260"/>
      <c r="H4" s="495"/>
      <c r="I4" s="4468"/>
      <c r="J4" s="4384" t="s">
        <v>209</v>
      </c>
      <c r="K4" s="4384"/>
      <c r="L4" s="4384" t="s">
        <v>212</v>
      </c>
      <c r="M4" s="4384"/>
      <c r="N4" s="4384"/>
      <c r="O4" s="4384"/>
    </row>
    <row r="5" spans="1:15" s="239" customFormat="1" ht="34.5">
      <c r="A5" s="4469"/>
      <c r="B5" s="308" t="s">
        <v>206</v>
      </c>
      <c r="C5" s="309" t="s">
        <v>207</v>
      </c>
      <c r="D5" s="127" t="s">
        <v>206</v>
      </c>
      <c r="E5" s="193" t="s">
        <v>207</v>
      </c>
      <c r="F5" s="193" t="s">
        <v>14</v>
      </c>
      <c r="G5" s="193" t="s">
        <v>808</v>
      </c>
      <c r="H5" s="507"/>
      <c r="I5" s="4468"/>
      <c r="J5" s="310" t="s">
        <v>206</v>
      </c>
      <c r="K5" s="310" t="s">
        <v>207</v>
      </c>
      <c r="L5" s="310" t="s">
        <v>206</v>
      </c>
      <c r="M5" s="310" t="s">
        <v>207</v>
      </c>
      <c r="N5" s="310" t="s">
        <v>14</v>
      </c>
      <c r="O5" s="310" t="s">
        <v>208</v>
      </c>
    </row>
    <row r="6" spans="1:15" s="17" customFormat="1" ht="13">
      <c r="A6" s="132" t="s">
        <v>230</v>
      </c>
      <c r="B6" s="2184">
        <v>183563</v>
      </c>
      <c r="C6" s="1953">
        <v>3470</v>
      </c>
      <c r="D6" s="1775">
        <v>10871</v>
      </c>
      <c r="E6" s="1872">
        <v>873</v>
      </c>
      <c r="F6" s="2628">
        <v>5.8999999999999997E-2</v>
      </c>
      <c r="G6" s="1863">
        <v>0.5</v>
      </c>
      <c r="I6" s="43" t="s">
        <v>230</v>
      </c>
      <c r="J6" s="44">
        <v>168447</v>
      </c>
      <c r="K6" s="44">
        <v>3992</v>
      </c>
      <c r="L6" s="44">
        <v>10335</v>
      </c>
      <c r="M6" s="45">
        <v>697</v>
      </c>
      <c r="N6" s="51">
        <v>6.0999999999999999E-2</v>
      </c>
      <c r="O6" s="45">
        <v>0.4</v>
      </c>
    </row>
    <row r="7" spans="1:15" s="17" customFormat="1" ht="13">
      <c r="A7" s="135"/>
      <c r="B7" s="1775"/>
      <c r="C7" s="1854" t="s">
        <v>3</v>
      </c>
      <c r="D7" s="1775"/>
      <c r="E7" s="1872"/>
      <c r="F7" s="2628"/>
      <c r="G7" s="1863"/>
      <c r="I7" s="43"/>
      <c r="J7" s="44"/>
      <c r="K7" s="45"/>
      <c r="L7" s="44"/>
      <c r="M7" s="45"/>
      <c r="N7" s="51"/>
      <c r="O7" s="45"/>
    </row>
    <row r="8" spans="1:15" s="17" customFormat="1" ht="13">
      <c r="A8" s="135" t="s">
        <v>231</v>
      </c>
      <c r="B8" s="2185">
        <v>497</v>
      </c>
      <c r="C8" s="2683">
        <v>210</v>
      </c>
      <c r="D8" s="2185">
        <v>0</v>
      </c>
      <c r="E8" s="2684">
        <v>27</v>
      </c>
      <c r="F8" s="2696">
        <v>0</v>
      </c>
      <c r="G8" s="2700">
        <v>5.9</v>
      </c>
      <c r="I8" s="43" t="s">
        <v>231</v>
      </c>
      <c r="J8" s="45">
        <v>473</v>
      </c>
      <c r="K8" s="45">
        <v>181</v>
      </c>
      <c r="L8" s="45">
        <v>60</v>
      </c>
      <c r="M8" s="45">
        <v>71</v>
      </c>
      <c r="N8" s="51">
        <v>0.127</v>
      </c>
      <c r="O8" s="45">
        <v>14.1</v>
      </c>
    </row>
    <row r="9" spans="1:15" s="17" customFormat="1" ht="13">
      <c r="A9" s="135" t="s">
        <v>232</v>
      </c>
      <c r="B9" s="2185">
        <v>1187</v>
      </c>
      <c r="C9" s="2683">
        <v>292</v>
      </c>
      <c r="D9" s="2185">
        <v>80</v>
      </c>
      <c r="E9" s="2684">
        <v>57</v>
      </c>
      <c r="F9" s="2696">
        <v>6.7000000000000004E-2</v>
      </c>
      <c r="G9" s="2700">
        <v>4.5999999999999996</v>
      </c>
      <c r="I9" s="43" t="s">
        <v>232</v>
      </c>
      <c r="J9" s="44">
        <v>1283</v>
      </c>
      <c r="K9" s="45">
        <v>374</v>
      </c>
      <c r="L9" s="45">
        <v>124</v>
      </c>
      <c r="M9" s="45">
        <v>101</v>
      </c>
      <c r="N9" s="51">
        <v>9.7000000000000003E-2</v>
      </c>
      <c r="O9" s="45">
        <v>6.6</v>
      </c>
    </row>
    <row r="10" spans="1:15" s="17" customFormat="1" ht="13">
      <c r="A10" s="135" t="s">
        <v>233</v>
      </c>
      <c r="B10" s="2185">
        <v>4005</v>
      </c>
      <c r="C10" s="2683">
        <v>569</v>
      </c>
      <c r="D10" s="2185">
        <v>421</v>
      </c>
      <c r="E10" s="2684">
        <v>117</v>
      </c>
      <c r="F10" s="2696">
        <v>0.105</v>
      </c>
      <c r="G10" s="2700">
        <v>2.6</v>
      </c>
      <c r="I10" s="43" t="s">
        <v>233</v>
      </c>
      <c r="J10" s="44">
        <v>3429</v>
      </c>
      <c r="K10" s="45">
        <v>754</v>
      </c>
      <c r="L10" s="45">
        <v>311</v>
      </c>
      <c r="M10" s="45">
        <v>141</v>
      </c>
      <c r="N10" s="51">
        <v>9.0999999999999998E-2</v>
      </c>
      <c r="O10" s="45">
        <v>3.7</v>
      </c>
    </row>
    <row r="11" spans="1:15" s="17" customFormat="1" ht="13">
      <c r="A11" s="135" t="s">
        <v>234</v>
      </c>
      <c r="B11" s="2185">
        <v>369</v>
      </c>
      <c r="C11" s="2683">
        <v>186</v>
      </c>
      <c r="D11" s="2185">
        <v>34</v>
      </c>
      <c r="E11" s="2684">
        <v>47</v>
      </c>
      <c r="F11" s="2696">
        <v>9.1999999999999998E-2</v>
      </c>
      <c r="G11" s="2700">
        <v>10</v>
      </c>
      <c r="I11" s="43" t="s">
        <v>234</v>
      </c>
      <c r="J11" s="45">
        <v>291</v>
      </c>
      <c r="K11" s="45">
        <v>187</v>
      </c>
      <c r="L11" s="45">
        <v>18</v>
      </c>
      <c r="M11" s="45">
        <v>39</v>
      </c>
      <c r="N11" s="51">
        <v>6.2E-2</v>
      </c>
      <c r="O11" s="45">
        <v>12.8</v>
      </c>
    </row>
    <row r="12" spans="1:15" s="17" customFormat="1" ht="13">
      <c r="A12" s="135" t="s">
        <v>235</v>
      </c>
      <c r="B12" s="2185">
        <v>26162</v>
      </c>
      <c r="C12" s="2683">
        <v>1632</v>
      </c>
      <c r="D12" s="2185">
        <v>1298</v>
      </c>
      <c r="E12" s="2684">
        <v>224</v>
      </c>
      <c r="F12" s="2696">
        <v>0.05</v>
      </c>
      <c r="G12" s="2700">
        <v>0.9</v>
      </c>
      <c r="I12" s="43" t="s">
        <v>235</v>
      </c>
      <c r="J12" s="44">
        <v>24603</v>
      </c>
      <c r="K12" s="44">
        <v>1440</v>
      </c>
      <c r="L12" s="44">
        <v>1354</v>
      </c>
      <c r="M12" s="45">
        <v>222</v>
      </c>
      <c r="N12" s="51">
        <v>5.5E-2</v>
      </c>
      <c r="O12" s="45">
        <v>0.9</v>
      </c>
    </row>
    <row r="13" spans="1:15" s="17" customFormat="1" ht="13">
      <c r="A13" s="135" t="s">
        <v>236</v>
      </c>
      <c r="B13" s="2185">
        <v>2144</v>
      </c>
      <c r="C13" s="2683">
        <v>427</v>
      </c>
      <c r="D13" s="2185">
        <v>75</v>
      </c>
      <c r="E13" s="2684">
        <v>39</v>
      </c>
      <c r="F13" s="2696">
        <v>3.5000000000000003E-2</v>
      </c>
      <c r="G13" s="2700">
        <v>2</v>
      </c>
      <c r="I13" s="43" t="s">
        <v>236</v>
      </c>
      <c r="J13" s="44">
        <v>1993</v>
      </c>
      <c r="K13" s="45">
        <v>398</v>
      </c>
      <c r="L13" s="45">
        <v>136</v>
      </c>
      <c r="M13" s="45">
        <v>86</v>
      </c>
      <c r="N13" s="51">
        <v>6.8000000000000005E-2</v>
      </c>
      <c r="O13" s="45">
        <v>4.2</v>
      </c>
    </row>
    <row r="14" spans="1:15" s="17" customFormat="1" ht="13">
      <c r="A14" s="135" t="s">
        <v>237</v>
      </c>
      <c r="B14" s="2185">
        <v>282</v>
      </c>
      <c r="C14" s="2683">
        <v>111</v>
      </c>
      <c r="D14" s="2185">
        <v>0</v>
      </c>
      <c r="E14" s="2684">
        <v>28</v>
      </c>
      <c r="F14" s="2696">
        <v>0</v>
      </c>
      <c r="G14" s="2700">
        <v>10.9</v>
      </c>
      <c r="I14" s="43" t="s">
        <v>237</v>
      </c>
      <c r="J14" s="45">
        <v>348</v>
      </c>
      <c r="K14" s="45">
        <v>142</v>
      </c>
      <c r="L14" s="45">
        <v>0</v>
      </c>
      <c r="M14" s="45">
        <v>123</v>
      </c>
      <c r="N14" s="51">
        <v>0</v>
      </c>
      <c r="O14" s="45">
        <v>9.6</v>
      </c>
    </row>
    <row r="15" spans="1:15" s="17" customFormat="1" ht="13">
      <c r="A15" s="135" t="s">
        <v>238</v>
      </c>
      <c r="B15" s="1775" t="s">
        <v>210</v>
      </c>
      <c r="C15" s="1956" t="s">
        <v>210</v>
      </c>
      <c r="D15" s="1775" t="s">
        <v>210</v>
      </c>
      <c r="E15" s="1955" t="s">
        <v>210</v>
      </c>
      <c r="F15" s="2628" t="s">
        <v>210</v>
      </c>
      <c r="G15" s="1863" t="s">
        <v>210</v>
      </c>
      <c r="I15" s="37" t="s">
        <v>238</v>
      </c>
      <c r="J15" s="46" t="s">
        <v>210</v>
      </c>
      <c r="K15" s="46" t="s">
        <v>210</v>
      </c>
      <c r="L15" s="46" t="s">
        <v>210</v>
      </c>
      <c r="M15" s="46" t="s">
        <v>210</v>
      </c>
      <c r="N15" s="52" t="s">
        <v>210</v>
      </c>
      <c r="O15" s="46" t="s">
        <v>210</v>
      </c>
    </row>
    <row r="16" spans="1:15" s="17" customFormat="1" ht="13">
      <c r="A16" s="135" t="s">
        <v>239</v>
      </c>
      <c r="B16" s="2185">
        <v>2793</v>
      </c>
      <c r="C16" s="2683">
        <v>497</v>
      </c>
      <c r="D16" s="2185">
        <v>126</v>
      </c>
      <c r="E16" s="2684">
        <v>70</v>
      </c>
      <c r="F16" s="2696">
        <v>4.4999999999999998E-2</v>
      </c>
      <c r="G16" s="2700">
        <v>2.5</v>
      </c>
      <c r="I16" s="43" t="s">
        <v>239</v>
      </c>
      <c r="J16" s="44">
        <v>2240</v>
      </c>
      <c r="K16" s="45">
        <v>550</v>
      </c>
      <c r="L16" s="45">
        <v>67</v>
      </c>
      <c r="M16" s="45">
        <v>78</v>
      </c>
      <c r="N16" s="51">
        <v>0.03</v>
      </c>
      <c r="O16" s="45">
        <v>3.3</v>
      </c>
    </row>
    <row r="17" spans="1:15" s="17" customFormat="1" ht="13">
      <c r="A17" s="135" t="s">
        <v>240</v>
      </c>
      <c r="B17" s="2185">
        <v>1537</v>
      </c>
      <c r="C17" s="2683">
        <v>406</v>
      </c>
      <c r="D17" s="2185">
        <v>54</v>
      </c>
      <c r="E17" s="2684">
        <v>49</v>
      </c>
      <c r="F17" s="2696">
        <v>3.5000000000000003E-2</v>
      </c>
      <c r="G17" s="2700">
        <v>2.9</v>
      </c>
      <c r="I17" s="43" t="s">
        <v>240</v>
      </c>
      <c r="J17" s="44">
        <v>1061</v>
      </c>
      <c r="K17" s="45">
        <v>287</v>
      </c>
      <c r="L17" s="45">
        <v>47</v>
      </c>
      <c r="M17" s="45">
        <v>48</v>
      </c>
      <c r="N17" s="51">
        <v>4.3999999999999997E-2</v>
      </c>
      <c r="O17" s="45">
        <v>4.0999999999999996</v>
      </c>
    </row>
    <row r="18" spans="1:15" s="17" customFormat="1" ht="13">
      <c r="A18" s="1205" t="s">
        <v>241</v>
      </c>
      <c r="B18" s="2186">
        <v>98255</v>
      </c>
      <c r="C18" s="2685">
        <v>2302</v>
      </c>
      <c r="D18" s="2186">
        <v>6417</v>
      </c>
      <c r="E18" s="2686">
        <v>598</v>
      </c>
      <c r="F18" s="2698">
        <v>6.5000000000000002E-2</v>
      </c>
      <c r="G18" s="2701">
        <v>0.6</v>
      </c>
      <c r="I18" s="43" t="s">
        <v>126</v>
      </c>
      <c r="J18" s="44">
        <v>92990</v>
      </c>
      <c r="K18" s="44">
        <v>2892</v>
      </c>
      <c r="L18" s="44">
        <v>5739</v>
      </c>
      <c r="M18" s="45">
        <v>507</v>
      </c>
      <c r="N18" s="51">
        <v>6.2E-2</v>
      </c>
      <c r="O18" s="45">
        <v>0.6</v>
      </c>
    </row>
    <row r="19" spans="1:15" s="17" customFormat="1" ht="13">
      <c r="A19" s="135" t="s">
        <v>242</v>
      </c>
      <c r="B19" s="2185">
        <v>614</v>
      </c>
      <c r="C19" s="2683">
        <v>212</v>
      </c>
      <c r="D19" s="2185">
        <v>18</v>
      </c>
      <c r="E19" s="2684">
        <v>28</v>
      </c>
      <c r="F19" s="2696">
        <v>2.9000000000000001E-2</v>
      </c>
      <c r="G19" s="2700">
        <v>4.8</v>
      </c>
      <c r="I19" s="43" t="s">
        <v>242</v>
      </c>
      <c r="J19" s="45">
        <v>665</v>
      </c>
      <c r="K19" s="45">
        <v>202</v>
      </c>
      <c r="L19" s="45">
        <v>27</v>
      </c>
      <c r="M19" s="45">
        <v>19</v>
      </c>
      <c r="N19" s="51">
        <v>4.1000000000000002E-2</v>
      </c>
      <c r="O19" s="45">
        <v>3</v>
      </c>
    </row>
    <row r="20" spans="1:15" s="17" customFormat="1" ht="13">
      <c r="A20" s="135" t="s">
        <v>243</v>
      </c>
      <c r="B20" s="2185">
        <v>1140</v>
      </c>
      <c r="C20" s="2683">
        <v>244</v>
      </c>
      <c r="D20" s="2185">
        <v>5</v>
      </c>
      <c r="E20" s="2684">
        <v>6</v>
      </c>
      <c r="F20" s="2696">
        <v>4.0000000000000001E-3</v>
      </c>
      <c r="G20" s="2700">
        <v>0.5</v>
      </c>
      <c r="I20" s="43" t="s">
        <v>243</v>
      </c>
      <c r="J20" s="45">
        <v>852</v>
      </c>
      <c r="K20" s="45">
        <v>260</v>
      </c>
      <c r="L20" s="45">
        <v>64</v>
      </c>
      <c r="M20" s="45">
        <v>44</v>
      </c>
      <c r="N20" s="51">
        <v>7.4999999999999997E-2</v>
      </c>
      <c r="O20" s="45">
        <v>5.7</v>
      </c>
    </row>
    <row r="21" spans="1:15" s="17" customFormat="1" ht="13">
      <c r="A21" s="135" t="s">
        <v>244</v>
      </c>
      <c r="B21" s="2185">
        <v>728</v>
      </c>
      <c r="C21" s="2683">
        <v>182</v>
      </c>
      <c r="D21" s="2185">
        <v>60</v>
      </c>
      <c r="E21" s="2684">
        <v>68</v>
      </c>
      <c r="F21" s="2696">
        <v>8.2000000000000003E-2</v>
      </c>
      <c r="G21" s="2700">
        <v>8.1999999999999993</v>
      </c>
      <c r="I21" s="43" t="s">
        <v>244</v>
      </c>
      <c r="J21" s="45">
        <v>684</v>
      </c>
      <c r="K21" s="45">
        <v>204</v>
      </c>
      <c r="L21" s="45">
        <v>32</v>
      </c>
      <c r="M21" s="45">
        <v>47</v>
      </c>
      <c r="N21" s="51">
        <v>4.7E-2</v>
      </c>
      <c r="O21" s="45">
        <v>7</v>
      </c>
    </row>
    <row r="22" spans="1:15" s="17" customFormat="1" ht="13">
      <c r="A22" s="135" t="s">
        <v>245</v>
      </c>
      <c r="B22" s="2185">
        <v>488</v>
      </c>
      <c r="C22" s="2683">
        <v>139</v>
      </c>
      <c r="D22" s="2185">
        <v>26</v>
      </c>
      <c r="E22" s="2684">
        <v>20</v>
      </c>
      <c r="F22" s="2696">
        <v>5.2999999999999999E-2</v>
      </c>
      <c r="G22" s="2700">
        <v>4</v>
      </c>
      <c r="I22" s="43" t="s">
        <v>245</v>
      </c>
      <c r="J22" s="45">
        <v>289</v>
      </c>
      <c r="K22" s="45">
        <v>158</v>
      </c>
      <c r="L22" s="45">
        <v>0</v>
      </c>
      <c r="M22" s="45">
        <v>99</v>
      </c>
      <c r="N22" s="51">
        <v>0</v>
      </c>
      <c r="O22" s="45">
        <v>7.5</v>
      </c>
    </row>
    <row r="23" spans="1:15" s="17" customFormat="1" ht="13">
      <c r="A23" s="135" t="s">
        <v>246</v>
      </c>
      <c r="B23" s="2185">
        <v>481</v>
      </c>
      <c r="C23" s="2683">
        <v>178</v>
      </c>
      <c r="D23" s="2185">
        <v>22</v>
      </c>
      <c r="E23" s="2684">
        <v>29</v>
      </c>
      <c r="F23" s="2696">
        <v>4.5999999999999999E-2</v>
      </c>
      <c r="G23" s="2700">
        <v>5.3</v>
      </c>
      <c r="I23" s="43" t="s">
        <v>246</v>
      </c>
      <c r="J23" s="45">
        <v>163</v>
      </c>
      <c r="K23" s="45">
        <v>73</v>
      </c>
      <c r="L23" s="45">
        <v>0</v>
      </c>
      <c r="M23" s="45">
        <v>109</v>
      </c>
      <c r="N23" s="51">
        <v>0</v>
      </c>
      <c r="O23" s="45">
        <v>15.5</v>
      </c>
    </row>
    <row r="24" spans="1:15" s="17" customFormat="1" ht="13">
      <c r="A24" s="135" t="s">
        <v>247</v>
      </c>
      <c r="B24" s="2185">
        <v>831</v>
      </c>
      <c r="C24" s="2683">
        <v>246</v>
      </c>
      <c r="D24" s="2185">
        <v>62</v>
      </c>
      <c r="E24" s="2684">
        <v>38</v>
      </c>
      <c r="F24" s="2696">
        <v>7.4999999999999997E-2</v>
      </c>
      <c r="G24" s="2700">
        <v>4.5</v>
      </c>
      <c r="I24" s="43" t="s">
        <v>247</v>
      </c>
      <c r="J24" s="45">
        <v>432</v>
      </c>
      <c r="K24" s="45">
        <v>239</v>
      </c>
      <c r="L24" s="45">
        <v>25</v>
      </c>
      <c r="M24" s="45">
        <v>36</v>
      </c>
      <c r="N24" s="51">
        <v>5.8000000000000003E-2</v>
      </c>
      <c r="O24" s="45">
        <v>6.7</v>
      </c>
    </row>
    <row r="25" spans="1:15" s="17" customFormat="1" ht="13">
      <c r="A25" s="135" t="s">
        <v>248</v>
      </c>
      <c r="B25" s="2185">
        <v>439</v>
      </c>
      <c r="C25" s="2683">
        <v>196</v>
      </c>
      <c r="D25" s="2185">
        <v>36</v>
      </c>
      <c r="E25" s="2684">
        <v>52</v>
      </c>
      <c r="F25" s="2696">
        <v>8.2000000000000003E-2</v>
      </c>
      <c r="G25" s="2700">
        <v>11.2</v>
      </c>
      <c r="I25" s="43" t="s">
        <v>248</v>
      </c>
      <c r="J25" s="45">
        <v>341</v>
      </c>
      <c r="K25" s="45">
        <v>124</v>
      </c>
      <c r="L25" s="45">
        <v>0</v>
      </c>
      <c r="M25" s="45">
        <v>123</v>
      </c>
      <c r="N25" s="51">
        <v>0</v>
      </c>
      <c r="O25" s="45">
        <v>9.6999999999999993</v>
      </c>
    </row>
    <row r="26" spans="1:15" s="17" customFormat="1" ht="13">
      <c r="A26" s="135" t="s">
        <v>249</v>
      </c>
      <c r="B26" s="1775" t="s">
        <v>210</v>
      </c>
      <c r="C26" s="1956" t="s">
        <v>210</v>
      </c>
      <c r="D26" s="1775" t="s">
        <v>210</v>
      </c>
      <c r="E26" s="1955" t="s">
        <v>210</v>
      </c>
      <c r="F26" s="2628" t="s">
        <v>210</v>
      </c>
      <c r="G26" s="1863" t="s">
        <v>210</v>
      </c>
      <c r="I26" s="37" t="s">
        <v>249</v>
      </c>
      <c r="J26" s="46" t="s">
        <v>210</v>
      </c>
      <c r="K26" s="46" t="s">
        <v>210</v>
      </c>
      <c r="L26" s="46" t="s">
        <v>210</v>
      </c>
      <c r="M26" s="46" t="s">
        <v>210</v>
      </c>
      <c r="N26" s="52" t="s">
        <v>210</v>
      </c>
      <c r="O26" s="46" t="s">
        <v>210</v>
      </c>
    </row>
    <row r="27" spans="1:15" s="17" customFormat="1" ht="13">
      <c r="A27" s="135" t="s">
        <v>250</v>
      </c>
      <c r="B27" s="2185">
        <v>813</v>
      </c>
      <c r="C27" s="2683">
        <v>200</v>
      </c>
      <c r="D27" s="2185">
        <v>27</v>
      </c>
      <c r="E27" s="2684">
        <v>28</v>
      </c>
      <c r="F27" s="2696">
        <v>3.3000000000000002E-2</v>
      </c>
      <c r="G27" s="2700">
        <v>3.1</v>
      </c>
      <c r="I27" s="43" t="s">
        <v>250</v>
      </c>
      <c r="J27" s="45">
        <v>658</v>
      </c>
      <c r="K27" s="45">
        <v>258</v>
      </c>
      <c r="L27" s="45">
        <v>0</v>
      </c>
      <c r="M27" s="45">
        <v>127</v>
      </c>
      <c r="N27" s="51">
        <v>0</v>
      </c>
      <c r="O27" s="45">
        <v>5.5</v>
      </c>
    </row>
    <row r="28" spans="1:15" s="17" customFormat="1" ht="13">
      <c r="A28" s="135" t="s">
        <v>251</v>
      </c>
      <c r="B28" s="2185">
        <v>1107</v>
      </c>
      <c r="C28" s="2683">
        <v>258</v>
      </c>
      <c r="D28" s="2185">
        <v>42</v>
      </c>
      <c r="E28" s="2684">
        <v>40</v>
      </c>
      <c r="F28" s="2696">
        <v>3.7999999999999999E-2</v>
      </c>
      <c r="G28" s="2700">
        <v>3.7</v>
      </c>
      <c r="I28" s="43" t="s">
        <v>251</v>
      </c>
      <c r="J28" s="45">
        <v>610</v>
      </c>
      <c r="K28" s="45">
        <v>206</v>
      </c>
      <c r="L28" s="45">
        <v>13</v>
      </c>
      <c r="M28" s="45">
        <v>20</v>
      </c>
      <c r="N28" s="51">
        <v>2.1000000000000001E-2</v>
      </c>
      <c r="O28" s="45">
        <v>3.4</v>
      </c>
    </row>
    <row r="29" spans="1:15" s="17" customFormat="1" ht="13">
      <c r="A29" s="135" t="s">
        <v>252</v>
      </c>
      <c r="B29" s="2185">
        <v>1008</v>
      </c>
      <c r="C29" s="2683">
        <v>288</v>
      </c>
      <c r="D29" s="2185">
        <v>54</v>
      </c>
      <c r="E29" s="2684">
        <v>37</v>
      </c>
      <c r="F29" s="2696">
        <v>5.3999999999999999E-2</v>
      </c>
      <c r="G29" s="2700">
        <v>3.8</v>
      </c>
      <c r="I29" s="43" t="s">
        <v>252</v>
      </c>
      <c r="J29" s="44">
        <v>1129</v>
      </c>
      <c r="K29" s="45">
        <v>198</v>
      </c>
      <c r="L29" s="45">
        <v>12</v>
      </c>
      <c r="M29" s="45">
        <v>18</v>
      </c>
      <c r="N29" s="51">
        <v>1.0999999999999999E-2</v>
      </c>
      <c r="O29" s="45">
        <v>1.5</v>
      </c>
    </row>
    <row r="30" spans="1:15" s="17" customFormat="1" ht="13">
      <c r="A30" s="135" t="s">
        <v>253</v>
      </c>
      <c r="B30" s="2185">
        <v>870</v>
      </c>
      <c r="C30" s="2683">
        <v>268</v>
      </c>
      <c r="D30" s="2185">
        <v>69</v>
      </c>
      <c r="E30" s="2684">
        <v>48</v>
      </c>
      <c r="F30" s="2696">
        <v>7.9000000000000001E-2</v>
      </c>
      <c r="G30" s="2700">
        <v>4.9000000000000004</v>
      </c>
      <c r="I30" s="43" t="s">
        <v>253</v>
      </c>
      <c r="J30" s="44">
        <v>1003</v>
      </c>
      <c r="K30" s="45">
        <v>269</v>
      </c>
      <c r="L30" s="45">
        <v>9</v>
      </c>
      <c r="M30" s="45">
        <v>13</v>
      </c>
      <c r="N30" s="51">
        <v>8.9999999999999993E-3</v>
      </c>
      <c r="O30" s="45">
        <v>1.3</v>
      </c>
    </row>
    <row r="31" spans="1:15" s="17" customFormat="1" ht="13">
      <c r="A31" s="135" t="s">
        <v>254</v>
      </c>
      <c r="B31" s="1775" t="s">
        <v>210</v>
      </c>
      <c r="C31" s="1956" t="s">
        <v>210</v>
      </c>
      <c r="D31" s="1775" t="s">
        <v>210</v>
      </c>
      <c r="E31" s="1955" t="s">
        <v>210</v>
      </c>
      <c r="F31" s="2628" t="s">
        <v>210</v>
      </c>
      <c r="G31" s="1863" t="s">
        <v>210</v>
      </c>
      <c r="I31" s="43" t="s">
        <v>255</v>
      </c>
      <c r="J31" s="45">
        <v>928</v>
      </c>
      <c r="K31" s="45">
        <v>285</v>
      </c>
      <c r="L31" s="45">
        <v>49</v>
      </c>
      <c r="M31" s="45">
        <v>35</v>
      </c>
      <c r="N31" s="51">
        <v>5.2999999999999999E-2</v>
      </c>
      <c r="O31" s="45">
        <v>3.3</v>
      </c>
    </row>
    <row r="32" spans="1:15" s="17" customFormat="1" ht="13">
      <c r="A32" s="135" t="s">
        <v>255</v>
      </c>
      <c r="B32" s="2185">
        <v>1138</v>
      </c>
      <c r="C32" s="2683">
        <v>251</v>
      </c>
      <c r="D32" s="2185">
        <v>38</v>
      </c>
      <c r="E32" s="2684">
        <v>23</v>
      </c>
      <c r="F32" s="2696">
        <v>3.3000000000000002E-2</v>
      </c>
      <c r="G32" s="2700">
        <v>1.9</v>
      </c>
      <c r="I32" s="43" t="s">
        <v>256</v>
      </c>
      <c r="J32" s="45">
        <v>397</v>
      </c>
      <c r="K32" s="45">
        <v>112</v>
      </c>
      <c r="L32" s="45">
        <v>25</v>
      </c>
      <c r="M32" s="45">
        <v>24</v>
      </c>
      <c r="N32" s="51">
        <v>6.3E-2</v>
      </c>
      <c r="O32" s="45">
        <v>6</v>
      </c>
    </row>
    <row r="33" spans="1:15" s="17" customFormat="1" ht="13">
      <c r="A33" s="135" t="s">
        <v>256</v>
      </c>
      <c r="B33" s="2185">
        <v>436</v>
      </c>
      <c r="C33" s="2683">
        <v>183</v>
      </c>
      <c r="D33" s="2185">
        <v>4</v>
      </c>
      <c r="E33" s="2684">
        <v>8</v>
      </c>
      <c r="F33" s="2696">
        <v>8.9999999999999993E-3</v>
      </c>
      <c r="G33" s="2700">
        <v>1.7</v>
      </c>
      <c r="I33" s="43" t="s">
        <v>257</v>
      </c>
      <c r="J33" s="45">
        <v>256</v>
      </c>
      <c r="K33" s="45">
        <v>118</v>
      </c>
      <c r="L33" s="45">
        <v>12</v>
      </c>
      <c r="M33" s="45">
        <v>18</v>
      </c>
      <c r="N33" s="51">
        <v>4.7E-2</v>
      </c>
      <c r="O33" s="45">
        <v>7</v>
      </c>
    </row>
    <row r="34" spans="1:15" s="17" customFormat="1" ht="13">
      <c r="A34" s="135" t="s">
        <v>257</v>
      </c>
      <c r="B34" s="2185">
        <v>339</v>
      </c>
      <c r="C34" s="2683">
        <v>123</v>
      </c>
      <c r="D34" s="2185">
        <v>15</v>
      </c>
      <c r="E34" s="2684">
        <v>19</v>
      </c>
      <c r="F34" s="2696">
        <v>4.3999999999999997E-2</v>
      </c>
      <c r="G34" s="2700">
        <v>5.7</v>
      </c>
      <c r="I34" s="43" t="s">
        <v>258</v>
      </c>
      <c r="J34" s="44">
        <v>4289</v>
      </c>
      <c r="K34" s="45">
        <v>637</v>
      </c>
      <c r="L34" s="45">
        <v>242</v>
      </c>
      <c r="M34" s="45">
        <v>109</v>
      </c>
      <c r="N34" s="51">
        <v>5.6000000000000001E-2</v>
      </c>
      <c r="O34" s="45">
        <v>2.4</v>
      </c>
    </row>
    <row r="35" spans="1:15" s="17" customFormat="1" ht="13">
      <c r="A35" s="135" t="s">
        <v>258</v>
      </c>
      <c r="B35" s="2185">
        <v>4012</v>
      </c>
      <c r="C35" s="2683">
        <v>532</v>
      </c>
      <c r="D35" s="2185">
        <v>157</v>
      </c>
      <c r="E35" s="2684">
        <v>93</v>
      </c>
      <c r="F35" s="2696">
        <v>3.9E-2</v>
      </c>
      <c r="G35" s="2700">
        <v>2.2999999999999998</v>
      </c>
      <c r="I35" s="37" t="s">
        <v>258</v>
      </c>
      <c r="J35" s="46" t="s">
        <v>210</v>
      </c>
      <c r="K35" s="46" t="s">
        <v>210</v>
      </c>
      <c r="L35" s="46" t="s">
        <v>210</v>
      </c>
      <c r="M35" s="46" t="s">
        <v>210</v>
      </c>
      <c r="N35" s="52" t="s">
        <v>210</v>
      </c>
      <c r="O35" s="46" t="s">
        <v>210</v>
      </c>
    </row>
    <row r="36" spans="1:15" s="17" customFormat="1" ht="13">
      <c r="A36" s="135" t="s">
        <v>259</v>
      </c>
      <c r="B36" s="1775" t="s">
        <v>210</v>
      </c>
      <c r="C36" s="1956" t="s">
        <v>210</v>
      </c>
      <c r="D36" s="1775" t="s">
        <v>210</v>
      </c>
      <c r="E36" s="1955" t="s">
        <v>210</v>
      </c>
      <c r="F36" s="2628" t="s">
        <v>210</v>
      </c>
      <c r="G36" s="1863" t="s">
        <v>210</v>
      </c>
      <c r="I36" s="43" t="s">
        <v>259</v>
      </c>
      <c r="J36" s="45">
        <v>299</v>
      </c>
      <c r="K36" s="45">
        <v>116</v>
      </c>
      <c r="L36" s="45">
        <v>0</v>
      </c>
      <c r="M36" s="45">
        <v>123</v>
      </c>
      <c r="N36" s="51">
        <v>0</v>
      </c>
      <c r="O36" s="45">
        <v>11</v>
      </c>
    </row>
    <row r="37" spans="1:15" s="17" customFormat="1" ht="13">
      <c r="A37" s="135" t="s">
        <v>260</v>
      </c>
      <c r="B37" s="2185">
        <v>985</v>
      </c>
      <c r="C37" s="2683">
        <v>258</v>
      </c>
      <c r="D37" s="2185">
        <v>8</v>
      </c>
      <c r="E37" s="2684">
        <v>12</v>
      </c>
      <c r="F37" s="2696">
        <v>8.0000000000000002E-3</v>
      </c>
      <c r="G37" s="2700">
        <v>1.3</v>
      </c>
      <c r="I37" s="43" t="s">
        <v>260</v>
      </c>
      <c r="J37" s="45">
        <v>417</v>
      </c>
      <c r="K37" s="45">
        <v>145</v>
      </c>
      <c r="L37" s="45">
        <v>97</v>
      </c>
      <c r="M37" s="45">
        <v>72</v>
      </c>
      <c r="N37" s="51">
        <v>0.23300000000000001</v>
      </c>
      <c r="O37" s="45">
        <v>14.9</v>
      </c>
    </row>
    <row r="38" spans="1:15" s="17" customFormat="1" ht="13">
      <c r="A38" s="135" t="s">
        <v>261</v>
      </c>
      <c r="B38" s="2185">
        <v>345</v>
      </c>
      <c r="C38" s="2683">
        <v>160</v>
      </c>
      <c r="D38" s="2185">
        <v>25</v>
      </c>
      <c r="E38" s="2684">
        <v>33</v>
      </c>
      <c r="F38" s="2696">
        <v>7.1999999999999995E-2</v>
      </c>
      <c r="G38" s="2700">
        <v>9.1999999999999993</v>
      </c>
      <c r="I38" s="43" t="s">
        <v>261</v>
      </c>
      <c r="J38" s="44">
        <v>1279</v>
      </c>
      <c r="K38" s="45">
        <v>297</v>
      </c>
      <c r="L38" s="45">
        <v>121</v>
      </c>
      <c r="M38" s="45">
        <v>92</v>
      </c>
      <c r="N38" s="51">
        <v>9.5000000000000001E-2</v>
      </c>
      <c r="O38" s="45">
        <v>6.8</v>
      </c>
    </row>
    <row r="39" spans="1:15" s="17" customFormat="1" ht="13">
      <c r="A39" s="135" t="s">
        <v>259</v>
      </c>
      <c r="B39" s="2185">
        <v>1532</v>
      </c>
      <c r="C39" s="2683">
        <v>310</v>
      </c>
      <c r="D39" s="2185">
        <v>35</v>
      </c>
      <c r="E39" s="2684">
        <v>45</v>
      </c>
      <c r="F39" s="2696">
        <v>2.3E-2</v>
      </c>
      <c r="G39" s="2700">
        <v>2.8</v>
      </c>
      <c r="I39" s="37" t="s">
        <v>259</v>
      </c>
      <c r="J39" s="46" t="s">
        <v>210</v>
      </c>
      <c r="K39" s="46" t="s">
        <v>210</v>
      </c>
      <c r="L39" s="46" t="s">
        <v>210</v>
      </c>
      <c r="M39" s="46" t="s">
        <v>210</v>
      </c>
      <c r="N39" s="52" t="s">
        <v>210</v>
      </c>
      <c r="O39" s="46" t="s">
        <v>210</v>
      </c>
    </row>
    <row r="40" spans="1:15" s="17" customFormat="1" ht="13">
      <c r="A40" s="135" t="s">
        <v>262</v>
      </c>
      <c r="B40" s="2185">
        <v>1073</v>
      </c>
      <c r="C40" s="2683">
        <v>312</v>
      </c>
      <c r="D40" s="2185">
        <v>68</v>
      </c>
      <c r="E40" s="2684">
        <v>56</v>
      </c>
      <c r="F40" s="2696">
        <v>6.3E-2</v>
      </c>
      <c r="G40" s="2700">
        <v>4.8</v>
      </c>
      <c r="I40" s="43" t="s">
        <v>262</v>
      </c>
      <c r="J40" s="44">
        <v>1439</v>
      </c>
      <c r="K40" s="45">
        <v>399</v>
      </c>
      <c r="L40" s="45">
        <v>133</v>
      </c>
      <c r="M40" s="45">
        <v>91</v>
      </c>
      <c r="N40" s="51">
        <v>9.1999999999999998E-2</v>
      </c>
      <c r="O40" s="45">
        <v>5.2</v>
      </c>
    </row>
    <row r="41" spans="1:15" s="17" customFormat="1" ht="13">
      <c r="A41" s="135" t="s">
        <v>263</v>
      </c>
      <c r="B41" s="2185">
        <v>137</v>
      </c>
      <c r="C41" s="2683">
        <v>77</v>
      </c>
      <c r="D41" s="2185">
        <v>0</v>
      </c>
      <c r="E41" s="2684">
        <v>20</v>
      </c>
      <c r="F41" s="2696">
        <v>0</v>
      </c>
      <c r="G41" s="2700">
        <v>12</v>
      </c>
      <c r="I41" s="37" t="s">
        <v>263</v>
      </c>
      <c r="J41" s="46" t="s">
        <v>210</v>
      </c>
      <c r="K41" s="46" t="s">
        <v>210</v>
      </c>
      <c r="L41" s="46" t="s">
        <v>210</v>
      </c>
      <c r="M41" s="46" t="s">
        <v>210</v>
      </c>
      <c r="N41" s="52" t="s">
        <v>210</v>
      </c>
      <c r="O41" s="46" t="s">
        <v>210</v>
      </c>
    </row>
    <row r="42" spans="1:15" s="17" customFormat="1" ht="13">
      <c r="A42" s="135" t="s">
        <v>264</v>
      </c>
      <c r="B42" s="2185">
        <v>964</v>
      </c>
      <c r="C42" s="2683">
        <v>232</v>
      </c>
      <c r="D42" s="2185">
        <v>47</v>
      </c>
      <c r="E42" s="2684">
        <v>35</v>
      </c>
      <c r="F42" s="2696">
        <v>4.9000000000000002E-2</v>
      </c>
      <c r="G42" s="2700">
        <v>3.4</v>
      </c>
      <c r="I42" s="43" t="s">
        <v>264</v>
      </c>
      <c r="J42" s="45">
        <v>833</v>
      </c>
      <c r="K42" s="45">
        <v>244</v>
      </c>
      <c r="L42" s="45">
        <v>15</v>
      </c>
      <c r="M42" s="45">
        <v>21</v>
      </c>
      <c r="N42" s="51">
        <v>1.7999999999999999E-2</v>
      </c>
      <c r="O42" s="45">
        <v>2.5</v>
      </c>
    </row>
    <row r="43" spans="1:15" s="17" customFormat="1" ht="13">
      <c r="A43" s="135" t="s">
        <v>265</v>
      </c>
      <c r="B43" s="2185">
        <v>1259</v>
      </c>
      <c r="C43" s="2683">
        <v>280</v>
      </c>
      <c r="D43" s="2185">
        <v>74</v>
      </c>
      <c r="E43" s="2684">
        <v>56</v>
      </c>
      <c r="F43" s="2696">
        <v>5.8999999999999997E-2</v>
      </c>
      <c r="G43" s="2700">
        <v>4.2</v>
      </c>
      <c r="I43" s="43" t="s">
        <v>265</v>
      </c>
      <c r="J43" s="44">
        <v>1322</v>
      </c>
      <c r="K43" s="45">
        <v>320</v>
      </c>
      <c r="L43" s="45">
        <v>118</v>
      </c>
      <c r="M43" s="45">
        <v>60</v>
      </c>
      <c r="N43" s="51">
        <v>8.8999999999999996E-2</v>
      </c>
      <c r="O43" s="45">
        <v>3.8</v>
      </c>
    </row>
    <row r="44" spans="1:15" s="17" customFormat="1" ht="13">
      <c r="A44" s="135" t="s">
        <v>266</v>
      </c>
      <c r="B44" s="2185">
        <v>4015</v>
      </c>
      <c r="C44" s="2683">
        <v>605</v>
      </c>
      <c r="D44" s="2185">
        <v>154</v>
      </c>
      <c r="E44" s="2684">
        <v>80</v>
      </c>
      <c r="F44" s="2696">
        <v>3.7999999999999999E-2</v>
      </c>
      <c r="G44" s="2700">
        <v>2.1</v>
      </c>
      <c r="I44" s="43" t="s">
        <v>266</v>
      </c>
      <c r="J44" s="44">
        <v>3331</v>
      </c>
      <c r="K44" s="45">
        <v>457</v>
      </c>
      <c r="L44" s="45">
        <v>269</v>
      </c>
      <c r="M44" s="45">
        <v>136</v>
      </c>
      <c r="N44" s="51">
        <v>8.1000000000000003E-2</v>
      </c>
      <c r="O44" s="45">
        <v>3.9</v>
      </c>
    </row>
    <row r="45" spans="1:15" s="17" customFormat="1" ht="13">
      <c r="A45" s="135" t="s">
        <v>267</v>
      </c>
      <c r="B45" s="2185">
        <v>1400</v>
      </c>
      <c r="C45" s="2683">
        <v>337</v>
      </c>
      <c r="D45" s="2185">
        <v>102</v>
      </c>
      <c r="E45" s="2684">
        <v>68</v>
      </c>
      <c r="F45" s="2696">
        <v>7.2999999999999995E-2</v>
      </c>
      <c r="G45" s="2700">
        <v>4.9000000000000004</v>
      </c>
      <c r="I45" s="43" t="s">
        <v>267</v>
      </c>
      <c r="J45" s="44">
        <v>1092</v>
      </c>
      <c r="K45" s="45">
        <v>242</v>
      </c>
      <c r="L45" s="45">
        <v>6</v>
      </c>
      <c r="M45" s="45">
        <v>11</v>
      </c>
      <c r="N45" s="51">
        <v>5.0000000000000001E-3</v>
      </c>
      <c r="O45" s="45">
        <v>1.1000000000000001</v>
      </c>
    </row>
    <row r="46" spans="1:15" s="17" customFormat="1" ht="13">
      <c r="A46" s="135" t="s">
        <v>268</v>
      </c>
      <c r="B46" s="1775" t="s">
        <v>210</v>
      </c>
      <c r="C46" s="1956" t="s">
        <v>210</v>
      </c>
      <c r="D46" s="1775" t="s">
        <v>210</v>
      </c>
      <c r="E46" s="1955" t="s">
        <v>210</v>
      </c>
      <c r="F46" s="2628" t="s">
        <v>210</v>
      </c>
      <c r="G46" s="1863" t="s">
        <v>210</v>
      </c>
      <c r="I46" s="37" t="s">
        <v>268</v>
      </c>
      <c r="J46" s="46" t="s">
        <v>210</v>
      </c>
      <c r="K46" s="46" t="s">
        <v>210</v>
      </c>
      <c r="L46" s="46" t="s">
        <v>210</v>
      </c>
      <c r="M46" s="46" t="s">
        <v>210</v>
      </c>
      <c r="N46" s="52" t="s">
        <v>210</v>
      </c>
      <c r="O46" s="46" t="s">
        <v>210</v>
      </c>
    </row>
    <row r="47" spans="1:15" s="17" customFormat="1" ht="13">
      <c r="A47" s="135" t="s">
        <v>269</v>
      </c>
      <c r="B47" s="2185">
        <v>624</v>
      </c>
      <c r="C47" s="2683">
        <v>274</v>
      </c>
      <c r="D47" s="2185">
        <v>19</v>
      </c>
      <c r="E47" s="2684">
        <v>24</v>
      </c>
      <c r="F47" s="2696">
        <v>0.03</v>
      </c>
      <c r="G47" s="2700">
        <v>4.0999999999999996</v>
      </c>
      <c r="I47" s="43" t="s">
        <v>269</v>
      </c>
      <c r="J47" s="45">
        <v>640</v>
      </c>
      <c r="K47" s="45">
        <v>218</v>
      </c>
      <c r="L47" s="45">
        <v>47</v>
      </c>
      <c r="M47" s="45">
        <v>46</v>
      </c>
      <c r="N47" s="51">
        <v>7.2999999999999995E-2</v>
      </c>
      <c r="O47" s="45">
        <v>6.7</v>
      </c>
    </row>
    <row r="48" spans="1:15" s="17" customFormat="1" ht="13">
      <c r="A48" s="135" t="s">
        <v>270</v>
      </c>
      <c r="B48" s="1775" t="s">
        <v>210</v>
      </c>
      <c r="C48" s="1956" t="s">
        <v>210</v>
      </c>
      <c r="D48" s="1775" t="s">
        <v>210</v>
      </c>
      <c r="E48" s="1955" t="s">
        <v>210</v>
      </c>
      <c r="F48" s="2628" t="s">
        <v>210</v>
      </c>
      <c r="G48" s="1863" t="s">
        <v>210</v>
      </c>
      <c r="I48" s="37" t="s">
        <v>270</v>
      </c>
      <c r="J48" s="46" t="s">
        <v>210</v>
      </c>
      <c r="K48" s="46" t="s">
        <v>210</v>
      </c>
      <c r="L48" s="46" t="s">
        <v>210</v>
      </c>
      <c r="M48" s="46" t="s">
        <v>210</v>
      </c>
      <c r="N48" s="52" t="s">
        <v>210</v>
      </c>
      <c r="O48" s="46" t="s">
        <v>210</v>
      </c>
    </row>
    <row r="49" spans="1:15" s="17" customFormat="1" ht="13">
      <c r="A49" s="135" t="s">
        <v>271</v>
      </c>
      <c r="B49" s="2185">
        <v>987</v>
      </c>
      <c r="C49" s="2683">
        <v>423</v>
      </c>
      <c r="D49" s="2185">
        <v>130</v>
      </c>
      <c r="E49" s="2684">
        <v>185</v>
      </c>
      <c r="F49" s="2696">
        <v>0.13200000000000001</v>
      </c>
      <c r="G49" s="2700">
        <v>15.3</v>
      </c>
      <c r="I49" s="43" t="s">
        <v>271</v>
      </c>
      <c r="J49" s="45">
        <v>843</v>
      </c>
      <c r="K49" s="45">
        <v>259</v>
      </c>
      <c r="L49" s="45">
        <v>145</v>
      </c>
      <c r="M49" s="45">
        <v>99</v>
      </c>
      <c r="N49" s="51">
        <v>0.17199999999999999</v>
      </c>
      <c r="O49" s="45">
        <v>9.8000000000000007</v>
      </c>
    </row>
    <row r="50" spans="1:15" s="17" customFormat="1" ht="13">
      <c r="A50" s="135" t="s">
        <v>272</v>
      </c>
      <c r="B50" s="2185">
        <v>4347</v>
      </c>
      <c r="C50" s="2683">
        <v>604</v>
      </c>
      <c r="D50" s="2185">
        <v>228</v>
      </c>
      <c r="E50" s="2684">
        <v>124</v>
      </c>
      <c r="F50" s="2696">
        <v>5.1999999999999998E-2</v>
      </c>
      <c r="G50" s="2700">
        <v>2.8</v>
      </c>
      <c r="I50" s="43" t="s">
        <v>272</v>
      </c>
      <c r="J50" s="44">
        <v>4141</v>
      </c>
      <c r="K50" s="45">
        <v>731</v>
      </c>
      <c r="L50" s="45">
        <v>268</v>
      </c>
      <c r="M50" s="45">
        <v>116</v>
      </c>
      <c r="N50" s="51">
        <v>6.5000000000000002E-2</v>
      </c>
      <c r="O50" s="45">
        <v>2.9</v>
      </c>
    </row>
    <row r="51" spans="1:15" s="17" customFormat="1" ht="13">
      <c r="A51" s="135" t="s">
        <v>273</v>
      </c>
      <c r="B51" s="2185">
        <v>2938</v>
      </c>
      <c r="C51" s="2683">
        <v>501</v>
      </c>
      <c r="D51" s="2185">
        <v>166</v>
      </c>
      <c r="E51" s="2684">
        <v>79</v>
      </c>
      <c r="F51" s="2696">
        <v>5.7000000000000002E-2</v>
      </c>
      <c r="G51" s="2700">
        <v>2.4</v>
      </c>
      <c r="I51" s="43" t="s">
        <v>273</v>
      </c>
      <c r="J51" s="44">
        <v>2017</v>
      </c>
      <c r="K51" s="45">
        <v>350</v>
      </c>
      <c r="L51" s="45">
        <v>236</v>
      </c>
      <c r="M51" s="45">
        <v>115</v>
      </c>
      <c r="N51" s="51">
        <v>0.11700000000000001</v>
      </c>
      <c r="O51" s="45">
        <v>5.0999999999999996</v>
      </c>
    </row>
    <row r="52" spans="1:15" s="17" customFormat="1" ht="13">
      <c r="A52" s="135" t="s">
        <v>274</v>
      </c>
      <c r="B52" s="1775" t="s">
        <v>210</v>
      </c>
      <c r="C52" s="1956" t="s">
        <v>210</v>
      </c>
      <c r="D52" s="1775" t="s">
        <v>210</v>
      </c>
      <c r="E52" s="1955" t="s">
        <v>210</v>
      </c>
      <c r="F52" s="2628" t="s">
        <v>210</v>
      </c>
      <c r="G52" s="1863" t="s">
        <v>210</v>
      </c>
      <c r="I52" s="37" t="s">
        <v>274</v>
      </c>
      <c r="J52" s="46" t="s">
        <v>210</v>
      </c>
      <c r="K52" s="46" t="s">
        <v>210</v>
      </c>
      <c r="L52" s="46" t="s">
        <v>210</v>
      </c>
      <c r="M52" s="46" t="s">
        <v>210</v>
      </c>
      <c r="N52" s="46" t="s">
        <v>210</v>
      </c>
      <c r="O52" s="46" t="s">
        <v>210</v>
      </c>
    </row>
    <row r="53" spans="1:15" s="17" customFormat="1" ht="13">
      <c r="A53" s="135" t="s">
        <v>275</v>
      </c>
      <c r="B53" s="2185">
        <v>1453</v>
      </c>
      <c r="C53" s="2683">
        <v>297</v>
      </c>
      <c r="D53" s="2185">
        <v>44</v>
      </c>
      <c r="E53" s="2684">
        <v>30</v>
      </c>
      <c r="F53" s="2696">
        <v>0.03</v>
      </c>
      <c r="G53" s="2700">
        <v>1.9</v>
      </c>
      <c r="I53" s="43" t="s">
        <v>275</v>
      </c>
      <c r="J53" s="44">
        <v>1572</v>
      </c>
      <c r="K53" s="45">
        <v>428</v>
      </c>
      <c r="L53" s="45">
        <v>28</v>
      </c>
      <c r="M53" s="45">
        <v>28</v>
      </c>
      <c r="N53" s="51">
        <v>1.7999999999999999E-2</v>
      </c>
      <c r="O53" s="45">
        <v>1.5</v>
      </c>
    </row>
    <row r="54" spans="1:15" s="17" customFormat="1" ht="13">
      <c r="A54" s="135" t="s">
        <v>276</v>
      </c>
      <c r="B54" s="2185">
        <v>7706</v>
      </c>
      <c r="C54" s="2683">
        <v>1100</v>
      </c>
      <c r="D54" s="2185">
        <v>520</v>
      </c>
      <c r="E54" s="2684">
        <v>186</v>
      </c>
      <c r="F54" s="2696">
        <v>6.7000000000000004E-2</v>
      </c>
      <c r="G54" s="2700">
        <v>2</v>
      </c>
      <c r="I54" s="43" t="s">
        <v>276</v>
      </c>
      <c r="J54" s="44">
        <v>5798</v>
      </c>
      <c r="K54" s="45">
        <v>821</v>
      </c>
      <c r="L54" s="45">
        <v>298</v>
      </c>
      <c r="M54" s="45">
        <v>108</v>
      </c>
      <c r="N54" s="51">
        <v>5.0999999999999997E-2</v>
      </c>
      <c r="O54" s="45">
        <v>1.7</v>
      </c>
    </row>
    <row r="55" spans="1:15" s="17" customFormat="1" ht="13">
      <c r="A55" s="135" t="s">
        <v>277</v>
      </c>
      <c r="B55" s="1775" t="s">
        <v>210</v>
      </c>
      <c r="C55" s="1956" t="s">
        <v>210</v>
      </c>
      <c r="D55" s="1775" t="s">
        <v>210</v>
      </c>
      <c r="E55" s="1955" t="s">
        <v>210</v>
      </c>
      <c r="F55" s="2628" t="s">
        <v>210</v>
      </c>
      <c r="G55" s="1863" t="s">
        <v>210</v>
      </c>
      <c r="I55" s="37" t="s">
        <v>277</v>
      </c>
      <c r="J55" s="46" t="s">
        <v>210</v>
      </c>
      <c r="K55" s="46" t="s">
        <v>210</v>
      </c>
      <c r="L55" s="46" t="s">
        <v>210</v>
      </c>
      <c r="M55" s="46" t="s">
        <v>210</v>
      </c>
      <c r="N55" s="52" t="s">
        <v>210</v>
      </c>
      <c r="O55" s="46" t="s">
        <v>210</v>
      </c>
    </row>
    <row r="56" spans="1:15" s="17" customFormat="1" ht="13">
      <c r="A56" s="135" t="s">
        <v>278</v>
      </c>
      <c r="B56" s="2185">
        <v>663</v>
      </c>
      <c r="C56" s="2683">
        <v>178</v>
      </c>
      <c r="D56" s="2185">
        <v>28</v>
      </c>
      <c r="E56" s="2684">
        <v>21</v>
      </c>
      <c r="F56" s="2696">
        <v>4.2000000000000003E-2</v>
      </c>
      <c r="G56" s="2700">
        <v>3</v>
      </c>
      <c r="I56" s="43" t="s">
        <v>278</v>
      </c>
      <c r="J56" s="45">
        <v>565</v>
      </c>
      <c r="K56" s="45">
        <v>141</v>
      </c>
      <c r="L56" s="45">
        <v>27</v>
      </c>
      <c r="M56" s="45">
        <v>26</v>
      </c>
      <c r="N56" s="51">
        <v>4.8000000000000001E-2</v>
      </c>
      <c r="O56" s="45">
        <v>4.3</v>
      </c>
    </row>
    <row r="57" spans="1:15" s="17" customFormat="1" ht="13">
      <c r="A57" s="135" t="s">
        <v>279</v>
      </c>
      <c r="B57" s="83" t="s">
        <v>210</v>
      </c>
      <c r="C57" s="85" t="s">
        <v>210</v>
      </c>
      <c r="D57" s="83" t="s">
        <v>210</v>
      </c>
      <c r="E57" s="49" t="s">
        <v>210</v>
      </c>
      <c r="F57" s="50" t="s">
        <v>210</v>
      </c>
      <c r="G57" s="49" t="s">
        <v>210</v>
      </c>
      <c r="I57" s="37" t="s">
        <v>279</v>
      </c>
      <c r="J57" s="46" t="s">
        <v>210</v>
      </c>
      <c r="K57" s="46" t="s">
        <v>210</v>
      </c>
      <c r="L57" s="46" t="s">
        <v>210</v>
      </c>
      <c r="M57" s="46" t="s">
        <v>210</v>
      </c>
      <c r="N57" s="46" t="s">
        <v>210</v>
      </c>
      <c r="O57" s="46" t="s">
        <v>210</v>
      </c>
    </row>
    <row r="58" spans="1:15">
      <c r="A58" s="4466" t="s">
        <v>280</v>
      </c>
      <c r="B58" s="4466"/>
      <c r="C58" s="4466"/>
      <c r="D58" s="4466"/>
      <c r="E58" s="4466"/>
      <c r="F58" s="4466"/>
      <c r="G58" s="4466"/>
      <c r="I58" s="4466" t="s">
        <v>280</v>
      </c>
      <c r="J58" s="4466"/>
      <c r="K58" s="4466"/>
      <c r="L58" s="4466"/>
      <c r="M58" s="4466"/>
      <c r="N58" s="4466"/>
      <c r="O58" s="4466"/>
    </row>
    <row r="59" spans="1:15">
      <c r="A59" s="29"/>
    </row>
    <row r="60" spans="1:15" ht="29.15" customHeight="1">
      <c r="A60" s="3832" t="s">
        <v>775</v>
      </c>
      <c r="B60" s="3832"/>
      <c r="C60" s="3832"/>
      <c r="D60" s="3832"/>
      <c r="E60" s="3832"/>
      <c r="F60" s="3832"/>
      <c r="G60" s="3832"/>
      <c r="I60" s="4467" t="s">
        <v>845</v>
      </c>
      <c r="J60" s="4467"/>
      <c r="K60" s="4467"/>
      <c r="L60" s="4467"/>
      <c r="M60" s="4467"/>
      <c r="N60" s="4467"/>
      <c r="O60" s="4467"/>
    </row>
  </sheetData>
  <mergeCells count="14">
    <mergeCell ref="A60:G60"/>
    <mergeCell ref="A1:G1"/>
    <mergeCell ref="A3:A5"/>
    <mergeCell ref="B3:G3"/>
    <mergeCell ref="B4:C4"/>
    <mergeCell ref="D4:G4"/>
    <mergeCell ref="A58:G58"/>
    <mergeCell ref="I58:O58"/>
    <mergeCell ref="I60:O60"/>
    <mergeCell ref="J4:K4"/>
    <mergeCell ref="L4:O4"/>
    <mergeCell ref="I1:O1"/>
    <mergeCell ref="I3:I5"/>
    <mergeCell ref="J3:O3"/>
  </mergeCells>
  <pageMargins left="0.7" right="0.7" top="0.75" bottom="0.75" header="0.3" footer="0.3"/>
  <pageSetup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O60"/>
  <sheetViews>
    <sheetView workbookViewId="0">
      <selection activeCell="B4" sqref="B4:C4"/>
    </sheetView>
  </sheetViews>
  <sheetFormatPr defaultColWidth="9" defaultRowHeight="14"/>
  <cols>
    <col min="1" max="1" width="19.08203125" style="15" customWidth="1"/>
    <col min="2" max="7" width="11.25" style="15" customWidth="1"/>
    <col min="8" max="8" width="9" style="14"/>
    <col min="9" max="9" width="16.08203125" style="36" customWidth="1"/>
    <col min="10" max="15" width="10" customWidth="1"/>
    <col min="16" max="16384" width="9" style="15"/>
  </cols>
  <sheetData>
    <row r="1" spans="1:15" ht="35">
      <c r="A1" s="4230" t="s">
        <v>4511</v>
      </c>
      <c r="B1" s="4230"/>
      <c r="C1" s="4230"/>
      <c r="D1" s="4230"/>
      <c r="E1" s="4230"/>
      <c r="F1" s="4230"/>
      <c r="G1" s="4230"/>
      <c r="H1" s="1736"/>
      <c r="I1" s="4195" t="s">
        <v>1209</v>
      </c>
      <c r="J1" s="4471"/>
      <c r="K1" s="4471"/>
      <c r="L1" s="4471"/>
      <c r="M1" s="4471"/>
      <c r="N1" s="4471"/>
      <c r="O1" s="4471"/>
    </row>
    <row r="2" spans="1:15">
      <c r="A2" s="19"/>
      <c r="I2" s="40"/>
      <c r="J2" s="41"/>
      <c r="K2" s="41"/>
      <c r="L2" s="42"/>
      <c r="M2" s="42"/>
      <c r="N2" s="42"/>
      <c r="O2" s="42"/>
    </row>
    <row r="3" spans="1:15" s="17" customFormat="1" ht="17.5">
      <c r="A3" s="4337" t="s">
        <v>229</v>
      </c>
      <c r="B3" s="3964" t="s">
        <v>85</v>
      </c>
      <c r="C3" s="3994"/>
      <c r="D3" s="3994"/>
      <c r="E3" s="3994"/>
      <c r="F3" s="3994"/>
      <c r="G3" s="3995"/>
      <c r="H3" s="495"/>
      <c r="I3" s="4447" t="s">
        <v>229</v>
      </c>
      <c r="J3" s="4364" t="s">
        <v>85</v>
      </c>
      <c r="K3" s="4364"/>
      <c r="L3" s="4364"/>
      <c r="M3" s="4364"/>
      <c r="N3" s="4364"/>
      <c r="O3" s="4454"/>
    </row>
    <row r="4" spans="1:15" s="17" customFormat="1" ht="27.5">
      <c r="A4" s="4338"/>
      <c r="B4" s="4159" t="s">
        <v>949</v>
      </c>
      <c r="C4" s="4092"/>
      <c r="D4" s="4159" t="s">
        <v>951</v>
      </c>
      <c r="E4" s="4260"/>
      <c r="F4" s="4260"/>
      <c r="G4" s="4160"/>
      <c r="H4" s="507"/>
      <c r="I4" s="4448"/>
      <c r="J4" s="4384" t="s">
        <v>209</v>
      </c>
      <c r="K4" s="4384"/>
      <c r="L4" s="4384" t="s">
        <v>213</v>
      </c>
      <c r="M4" s="4384"/>
      <c r="N4" s="4384"/>
      <c r="O4" s="4385"/>
    </row>
    <row r="5" spans="1:15" s="239" customFormat="1" ht="44.5">
      <c r="A5" s="4339"/>
      <c r="B5" s="127" t="s">
        <v>206</v>
      </c>
      <c r="C5" s="128" t="s">
        <v>207</v>
      </c>
      <c r="D5" s="127" t="s">
        <v>206</v>
      </c>
      <c r="E5" s="193" t="s">
        <v>207</v>
      </c>
      <c r="F5" s="193" t="s">
        <v>14</v>
      </c>
      <c r="G5" s="129" t="s">
        <v>808</v>
      </c>
      <c r="H5" s="740"/>
      <c r="I5" s="4449"/>
      <c r="J5" s="300" t="s">
        <v>206</v>
      </c>
      <c r="K5" s="300" t="s">
        <v>207</v>
      </c>
      <c r="L5" s="300" t="s">
        <v>206</v>
      </c>
      <c r="M5" s="300" t="s">
        <v>207</v>
      </c>
      <c r="N5" s="300" t="s">
        <v>14</v>
      </c>
      <c r="O5" s="299" t="s">
        <v>208</v>
      </c>
    </row>
    <row r="6" spans="1:15" s="17" customFormat="1">
      <c r="A6" s="132" t="s">
        <v>230</v>
      </c>
      <c r="B6" s="1775">
        <v>183563</v>
      </c>
      <c r="C6" s="1953">
        <v>3470</v>
      </c>
      <c r="D6" s="1775">
        <v>78042</v>
      </c>
      <c r="E6" s="1872">
        <v>2041</v>
      </c>
      <c r="F6" s="2628">
        <v>0.42499999999999999</v>
      </c>
      <c r="G6" s="1863">
        <v>0.7</v>
      </c>
      <c r="H6" s="14"/>
      <c r="I6" s="43" t="s">
        <v>230</v>
      </c>
      <c r="J6" s="44">
        <v>168447</v>
      </c>
      <c r="K6" s="44">
        <v>3992</v>
      </c>
      <c r="L6" s="44">
        <v>71649</v>
      </c>
      <c r="M6" s="44">
        <v>2449</v>
      </c>
      <c r="N6" s="51">
        <v>0.42499999999999999</v>
      </c>
      <c r="O6" s="45">
        <v>0.9</v>
      </c>
    </row>
    <row r="7" spans="1:15" s="17" customFormat="1">
      <c r="A7" s="135"/>
      <c r="B7" s="1775"/>
      <c r="C7" s="1854" t="s">
        <v>3</v>
      </c>
      <c r="D7" s="1775"/>
      <c r="E7" s="1872"/>
      <c r="F7" s="2628"/>
      <c r="G7" s="1863"/>
      <c r="H7" s="14"/>
      <c r="I7" s="43"/>
      <c r="J7" s="44"/>
      <c r="K7" s="45"/>
      <c r="L7" s="44"/>
      <c r="M7" s="45"/>
      <c r="N7" s="51"/>
      <c r="O7" s="45"/>
    </row>
    <row r="8" spans="1:15" s="17" customFormat="1">
      <c r="A8" s="135" t="s">
        <v>231</v>
      </c>
      <c r="B8" s="2179">
        <v>497</v>
      </c>
      <c r="C8" s="2678">
        <v>210</v>
      </c>
      <c r="D8" s="2185">
        <v>249</v>
      </c>
      <c r="E8" s="2684">
        <v>111</v>
      </c>
      <c r="F8" s="2696">
        <v>0.501</v>
      </c>
      <c r="G8" s="2700">
        <v>13.2</v>
      </c>
      <c r="H8" s="14"/>
      <c r="I8" s="43" t="s">
        <v>231</v>
      </c>
      <c r="J8" s="45">
        <v>473</v>
      </c>
      <c r="K8" s="45">
        <v>181</v>
      </c>
      <c r="L8" s="45">
        <v>113</v>
      </c>
      <c r="M8" s="45">
        <v>79</v>
      </c>
      <c r="N8" s="51">
        <v>0.23899999999999999</v>
      </c>
      <c r="O8" s="45">
        <v>14.3</v>
      </c>
    </row>
    <row r="9" spans="1:15" s="17" customFormat="1">
      <c r="A9" s="135" t="s">
        <v>232</v>
      </c>
      <c r="B9" s="2179">
        <v>1187</v>
      </c>
      <c r="C9" s="2678">
        <v>292</v>
      </c>
      <c r="D9" s="2185">
        <v>518</v>
      </c>
      <c r="E9" s="2684">
        <v>189</v>
      </c>
      <c r="F9" s="2696">
        <v>0.436</v>
      </c>
      <c r="G9" s="2700">
        <v>11.6</v>
      </c>
      <c r="H9" s="14"/>
      <c r="I9" s="43" t="s">
        <v>232</v>
      </c>
      <c r="J9" s="44">
        <v>1283</v>
      </c>
      <c r="K9" s="45">
        <v>374</v>
      </c>
      <c r="L9" s="45">
        <v>395</v>
      </c>
      <c r="M9" s="45">
        <v>159</v>
      </c>
      <c r="N9" s="51">
        <v>0.308</v>
      </c>
      <c r="O9" s="45">
        <v>8.1999999999999993</v>
      </c>
    </row>
    <row r="10" spans="1:15" s="17" customFormat="1">
      <c r="A10" s="135" t="s">
        <v>233</v>
      </c>
      <c r="B10" s="2179">
        <v>4005</v>
      </c>
      <c r="C10" s="2678">
        <v>569</v>
      </c>
      <c r="D10" s="2185">
        <v>1697</v>
      </c>
      <c r="E10" s="2684">
        <v>348</v>
      </c>
      <c r="F10" s="2696">
        <v>0.42399999999999999</v>
      </c>
      <c r="G10" s="2700">
        <v>5</v>
      </c>
      <c r="H10" s="14"/>
      <c r="I10" s="43" t="s">
        <v>233</v>
      </c>
      <c r="J10" s="44">
        <v>3429</v>
      </c>
      <c r="K10" s="45">
        <v>754</v>
      </c>
      <c r="L10" s="44">
        <v>1553</v>
      </c>
      <c r="M10" s="45">
        <v>410</v>
      </c>
      <c r="N10" s="51">
        <v>0.45300000000000001</v>
      </c>
      <c r="O10" s="45">
        <v>6.8</v>
      </c>
    </row>
    <row r="11" spans="1:15" s="17" customFormat="1">
      <c r="A11" s="135" t="s">
        <v>234</v>
      </c>
      <c r="B11" s="2179">
        <v>369</v>
      </c>
      <c r="C11" s="2678">
        <v>186</v>
      </c>
      <c r="D11" s="2185">
        <v>217</v>
      </c>
      <c r="E11" s="2684">
        <v>128</v>
      </c>
      <c r="F11" s="2696">
        <v>0.58799999999999997</v>
      </c>
      <c r="G11" s="2700">
        <v>23.3</v>
      </c>
      <c r="H11" s="14"/>
      <c r="I11" s="43" t="s">
        <v>234</v>
      </c>
      <c r="J11" s="45">
        <v>291</v>
      </c>
      <c r="K11" s="45">
        <v>187</v>
      </c>
      <c r="L11" s="45">
        <v>101</v>
      </c>
      <c r="M11" s="45">
        <v>96</v>
      </c>
      <c r="N11" s="51">
        <v>0.34699999999999998</v>
      </c>
      <c r="O11" s="45">
        <v>22.1</v>
      </c>
    </row>
    <row r="12" spans="1:15" s="17" customFormat="1">
      <c r="A12" s="135" t="s">
        <v>235</v>
      </c>
      <c r="B12" s="2179">
        <v>26162</v>
      </c>
      <c r="C12" s="2678">
        <v>1632</v>
      </c>
      <c r="D12" s="2185">
        <v>10526</v>
      </c>
      <c r="E12" s="2684">
        <v>878</v>
      </c>
      <c r="F12" s="2696">
        <v>0.40200000000000002</v>
      </c>
      <c r="G12" s="2700">
        <v>2.1</v>
      </c>
      <c r="H12" s="14"/>
      <c r="I12" s="43" t="s">
        <v>235</v>
      </c>
      <c r="J12" s="44">
        <v>24603</v>
      </c>
      <c r="K12" s="44">
        <v>1440</v>
      </c>
      <c r="L12" s="44">
        <v>9392</v>
      </c>
      <c r="M12" s="45">
        <v>894</v>
      </c>
      <c r="N12" s="51">
        <v>0.38200000000000001</v>
      </c>
      <c r="O12" s="45">
        <v>2.4</v>
      </c>
    </row>
    <row r="13" spans="1:15" s="17" customFormat="1">
      <c r="A13" s="135" t="s">
        <v>236</v>
      </c>
      <c r="B13" s="2179">
        <v>2144</v>
      </c>
      <c r="C13" s="2678">
        <v>427</v>
      </c>
      <c r="D13" s="2185">
        <v>843</v>
      </c>
      <c r="E13" s="2684">
        <v>285</v>
      </c>
      <c r="F13" s="2696">
        <v>0.39300000000000002</v>
      </c>
      <c r="G13" s="2700">
        <v>8.1999999999999993</v>
      </c>
      <c r="H13" s="14"/>
      <c r="I13" s="43" t="s">
        <v>236</v>
      </c>
      <c r="J13" s="44">
        <v>1993</v>
      </c>
      <c r="K13" s="45">
        <v>398</v>
      </c>
      <c r="L13" s="45">
        <v>805</v>
      </c>
      <c r="M13" s="45">
        <v>210</v>
      </c>
      <c r="N13" s="51">
        <v>0.40400000000000003</v>
      </c>
      <c r="O13" s="45">
        <v>6.2</v>
      </c>
    </row>
    <row r="14" spans="1:15" s="17" customFormat="1">
      <c r="A14" s="135" t="s">
        <v>237</v>
      </c>
      <c r="B14" s="2179">
        <v>282</v>
      </c>
      <c r="C14" s="2678">
        <v>111</v>
      </c>
      <c r="D14" s="2185">
        <v>80</v>
      </c>
      <c r="E14" s="2684">
        <v>67</v>
      </c>
      <c r="F14" s="2696">
        <v>0.28399999999999997</v>
      </c>
      <c r="G14" s="2700">
        <v>19.7</v>
      </c>
      <c r="H14" s="14"/>
      <c r="I14" s="43" t="s">
        <v>237</v>
      </c>
      <c r="J14" s="45">
        <v>348</v>
      </c>
      <c r="K14" s="45">
        <v>142</v>
      </c>
      <c r="L14" s="45">
        <v>58</v>
      </c>
      <c r="M14" s="45">
        <v>74</v>
      </c>
      <c r="N14" s="51">
        <v>0.16700000000000001</v>
      </c>
      <c r="O14" s="45">
        <v>20.3</v>
      </c>
    </row>
    <row r="15" spans="1:15" s="17" customFormat="1">
      <c r="A15" s="135" t="s">
        <v>238</v>
      </c>
      <c r="B15" s="1597" t="s">
        <v>210</v>
      </c>
      <c r="C15" s="2676" t="s">
        <v>210</v>
      </c>
      <c r="D15" s="1775" t="s">
        <v>210</v>
      </c>
      <c r="E15" s="1955" t="s">
        <v>210</v>
      </c>
      <c r="F15" s="2628" t="s">
        <v>210</v>
      </c>
      <c r="G15" s="1863" t="s">
        <v>210</v>
      </c>
      <c r="H15" s="14"/>
      <c r="I15" s="37" t="s">
        <v>238</v>
      </c>
      <c r="J15" s="46" t="s">
        <v>210</v>
      </c>
      <c r="K15" s="46" t="s">
        <v>210</v>
      </c>
      <c r="L15" s="46" t="s">
        <v>210</v>
      </c>
      <c r="M15" s="46" t="s">
        <v>210</v>
      </c>
      <c r="N15" s="52" t="s">
        <v>210</v>
      </c>
      <c r="O15" s="46" t="s">
        <v>210</v>
      </c>
    </row>
    <row r="16" spans="1:15" s="17" customFormat="1">
      <c r="A16" s="135" t="s">
        <v>239</v>
      </c>
      <c r="B16" s="2179">
        <v>2793</v>
      </c>
      <c r="C16" s="2678">
        <v>497</v>
      </c>
      <c r="D16" s="2185">
        <v>1302</v>
      </c>
      <c r="E16" s="2684">
        <v>304</v>
      </c>
      <c r="F16" s="2696">
        <v>0.46600000000000003</v>
      </c>
      <c r="G16" s="2700">
        <v>6.6</v>
      </c>
      <c r="H16" s="14"/>
      <c r="I16" s="43" t="s">
        <v>239</v>
      </c>
      <c r="J16" s="44">
        <v>2240</v>
      </c>
      <c r="K16" s="45">
        <v>550</v>
      </c>
      <c r="L16" s="44">
        <v>1055</v>
      </c>
      <c r="M16" s="45">
        <v>303</v>
      </c>
      <c r="N16" s="51">
        <v>0.47099999999999997</v>
      </c>
      <c r="O16" s="45">
        <v>8.8000000000000007</v>
      </c>
    </row>
    <row r="17" spans="1:15" s="17" customFormat="1">
      <c r="A17" s="135" t="s">
        <v>240</v>
      </c>
      <c r="B17" s="2179">
        <v>1537</v>
      </c>
      <c r="C17" s="2678">
        <v>406</v>
      </c>
      <c r="D17" s="2185">
        <v>734</v>
      </c>
      <c r="E17" s="2684">
        <v>264</v>
      </c>
      <c r="F17" s="2696">
        <v>0.47799999999999998</v>
      </c>
      <c r="G17" s="2700">
        <v>8.5</v>
      </c>
      <c r="H17" s="14"/>
      <c r="I17" s="43" t="s">
        <v>240</v>
      </c>
      <c r="J17" s="44">
        <v>1061</v>
      </c>
      <c r="K17" s="45">
        <v>287</v>
      </c>
      <c r="L17" s="45">
        <v>597</v>
      </c>
      <c r="M17" s="45">
        <v>188</v>
      </c>
      <c r="N17" s="51">
        <v>0.56299999999999994</v>
      </c>
      <c r="O17" s="45">
        <v>8.8000000000000007</v>
      </c>
    </row>
    <row r="18" spans="1:15" s="17" customFormat="1">
      <c r="A18" s="1205" t="s">
        <v>241</v>
      </c>
      <c r="B18" s="2180">
        <v>98255</v>
      </c>
      <c r="C18" s="2680">
        <v>2302</v>
      </c>
      <c r="D18" s="2186">
        <v>43261</v>
      </c>
      <c r="E18" s="2686">
        <v>1263</v>
      </c>
      <c r="F18" s="2698">
        <v>0.44</v>
      </c>
      <c r="G18" s="2701">
        <v>0.9</v>
      </c>
      <c r="H18" s="14"/>
      <c r="I18" s="43" t="s">
        <v>126</v>
      </c>
      <c r="J18" s="44">
        <v>92990</v>
      </c>
      <c r="K18" s="44">
        <v>2892</v>
      </c>
      <c r="L18" s="44">
        <v>41137</v>
      </c>
      <c r="M18" s="44">
        <v>1779</v>
      </c>
      <c r="N18" s="51">
        <v>0.442</v>
      </c>
      <c r="O18" s="45">
        <v>1.1000000000000001</v>
      </c>
    </row>
    <row r="19" spans="1:15" s="17" customFormat="1">
      <c r="A19" s="135" t="s">
        <v>242</v>
      </c>
      <c r="B19" s="2179">
        <v>614</v>
      </c>
      <c r="C19" s="2678">
        <v>212</v>
      </c>
      <c r="D19" s="2185">
        <v>253</v>
      </c>
      <c r="E19" s="2684">
        <v>145</v>
      </c>
      <c r="F19" s="2696">
        <v>0.41199999999999998</v>
      </c>
      <c r="G19" s="2700">
        <v>13.3</v>
      </c>
      <c r="H19" s="14"/>
      <c r="I19" s="43" t="s">
        <v>242</v>
      </c>
      <c r="J19" s="45">
        <v>665</v>
      </c>
      <c r="K19" s="45">
        <v>202</v>
      </c>
      <c r="L19" s="45">
        <v>253</v>
      </c>
      <c r="M19" s="45">
        <v>92</v>
      </c>
      <c r="N19" s="51">
        <v>0.38</v>
      </c>
      <c r="O19" s="45">
        <v>10.3</v>
      </c>
    </row>
    <row r="20" spans="1:15" s="17" customFormat="1">
      <c r="A20" s="135" t="s">
        <v>243</v>
      </c>
      <c r="B20" s="2179">
        <v>1140</v>
      </c>
      <c r="C20" s="2678">
        <v>244</v>
      </c>
      <c r="D20" s="2185">
        <v>481</v>
      </c>
      <c r="E20" s="2684">
        <v>159</v>
      </c>
      <c r="F20" s="2696">
        <v>0.42199999999999999</v>
      </c>
      <c r="G20" s="2700">
        <v>7.6</v>
      </c>
      <c r="H20" s="14"/>
      <c r="I20" s="43" t="s">
        <v>243</v>
      </c>
      <c r="J20" s="45">
        <v>852</v>
      </c>
      <c r="K20" s="45">
        <v>260</v>
      </c>
      <c r="L20" s="45">
        <v>215</v>
      </c>
      <c r="M20" s="45">
        <v>106</v>
      </c>
      <c r="N20" s="51">
        <v>0.252</v>
      </c>
      <c r="O20" s="45">
        <v>10.4</v>
      </c>
    </row>
    <row r="21" spans="1:15" s="17" customFormat="1">
      <c r="A21" s="135" t="s">
        <v>244</v>
      </c>
      <c r="B21" s="2179">
        <v>728</v>
      </c>
      <c r="C21" s="2678">
        <v>182</v>
      </c>
      <c r="D21" s="2185">
        <v>235</v>
      </c>
      <c r="E21" s="2684">
        <v>101</v>
      </c>
      <c r="F21" s="2696">
        <v>0.32300000000000001</v>
      </c>
      <c r="G21" s="2700">
        <v>12.7</v>
      </c>
      <c r="H21" s="14"/>
      <c r="I21" s="43" t="s">
        <v>244</v>
      </c>
      <c r="J21" s="45">
        <v>684</v>
      </c>
      <c r="K21" s="45">
        <v>204</v>
      </c>
      <c r="L21" s="45">
        <v>202</v>
      </c>
      <c r="M21" s="45">
        <v>98</v>
      </c>
      <c r="N21" s="51">
        <v>0.29499999999999998</v>
      </c>
      <c r="O21" s="45">
        <v>10.9</v>
      </c>
    </row>
    <row r="22" spans="1:15" s="17" customFormat="1">
      <c r="A22" s="135" t="s">
        <v>245</v>
      </c>
      <c r="B22" s="2179">
        <v>488</v>
      </c>
      <c r="C22" s="2678">
        <v>139</v>
      </c>
      <c r="D22" s="2185">
        <v>279</v>
      </c>
      <c r="E22" s="2684">
        <v>104</v>
      </c>
      <c r="F22" s="2696">
        <v>0.57199999999999995</v>
      </c>
      <c r="G22" s="2700">
        <v>11.1</v>
      </c>
      <c r="H22" s="14"/>
      <c r="I22" s="43" t="s">
        <v>245</v>
      </c>
      <c r="J22" s="45">
        <v>289</v>
      </c>
      <c r="K22" s="45">
        <v>158</v>
      </c>
      <c r="L22" s="45">
        <v>90</v>
      </c>
      <c r="M22" s="45">
        <v>68</v>
      </c>
      <c r="N22" s="51">
        <v>0.311</v>
      </c>
      <c r="O22" s="45">
        <v>19.5</v>
      </c>
    </row>
    <row r="23" spans="1:15" s="17" customFormat="1">
      <c r="A23" s="135" t="s">
        <v>246</v>
      </c>
      <c r="B23" s="2179">
        <v>481</v>
      </c>
      <c r="C23" s="2678">
        <v>178</v>
      </c>
      <c r="D23" s="2185">
        <v>187</v>
      </c>
      <c r="E23" s="2684">
        <v>123</v>
      </c>
      <c r="F23" s="2696">
        <v>0.38900000000000001</v>
      </c>
      <c r="G23" s="2700">
        <v>19.2</v>
      </c>
      <c r="H23" s="14"/>
      <c r="I23" s="43" t="s">
        <v>246</v>
      </c>
      <c r="J23" s="45">
        <v>163</v>
      </c>
      <c r="K23" s="45">
        <v>73</v>
      </c>
      <c r="L23" s="45">
        <v>80</v>
      </c>
      <c r="M23" s="45">
        <v>48</v>
      </c>
      <c r="N23" s="51">
        <v>0.49099999999999999</v>
      </c>
      <c r="O23" s="45">
        <v>20.9</v>
      </c>
    </row>
    <row r="24" spans="1:15" s="17" customFormat="1">
      <c r="A24" s="135" t="s">
        <v>247</v>
      </c>
      <c r="B24" s="2179">
        <v>831</v>
      </c>
      <c r="C24" s="2678">
        <v>246</v>
      </c>
      <c r="D24" s="2185">
        <v>346</v>
      </c>
      <c r="E24" s="2684">
        <v>166</v>
      </c>
      <c r="F24" s="2696">
        <v>0.41599999999999998</v>
      </c>
      <c r="G24" s="2700">
        <v>14.1</v>
      </c>
      <c r="H24" s="14"/>
      <c r="I24" s="43" t="s">
        <v>247</v>
      </c>
      <c r="J24" s="45">
        <v>432</v>
      </c>
      <c r="K24" s="45">
        <v>239</v>
      </c>
      <c r="L24" s="45">
        <v>198</v>
      </c>
      <c r="M24" s="45">
        <v>135</v>
      </c>
      <c r="N24" s="51">
        <v>0.45800000000000002</v>
      </c>
      <c r="O24" s="45">
        <v>13.5</v>
      </c>
    </row>
    <row r="25" spans="1:15" s="17" customFormat="1">
      <c r="A25" s="135" t="s">
        <v>248</v>
      </c>
      <c r="B25" s="2179">
        <v>439</v>
      </c>
      <c r="C25" s="2678">
        <v>196</v>
      </c>
      <c r="D25" s="2185">
        <v>213</v>
      </c>
      <c r="E25" s="2684">
        <v>122</v>
      </c>
      <c r="F25" s="2696">
        <v>0.48499999999999999</v>
      </c>
      <c r="G25" s="2700">
        <v>21.1</v>
      </c>
      <c r="H25" s="14"/>
      <c r="I25" s="43" t="s">
        <v>248</v>
      </c>
      <c r="J25" s="45">
        <v>341</v>
      </c>
      <c r="K25" s="45">
        <v>124</v>
      </c>
      <c r="L25" s="45">
        <v>155</v>
      </c>
      <c r="M25" s="45">
        <v>88</v>
      </c>
      <c r="N25" s="51">
        <v>0.45500000000000002</v>
      </c>
      <c r="O25" s="45">
        <v>19.2</v>
      </c>
    </row>
    <row r="26" spans="1:15" s="17" customFormat="1">
      <c r="A26" s="135" t="s">
        <v>249</v>
      </c>
      <c r="B26" s="1597" t="s">
        <v>210</v>
      </c>
      <c r="C26" s="2676" t="s">
        <v>210</v>
      </c>
      <c r="D26" s="1775" t="s">
        <v>210</v>
      </c>
      <c r="E26" s="1955" t="s">
        <v>210</v>
      </c>
      <c r="F26" s="2628" t="s">
        <v>210</v>
      </c>
      <c r="G26" s="1863" t="s">
        <v>210</v>
      </c>
      <c r="H26" s="14"/>
      <c r="I26" s="37" t="s">
        <v>249</v>
      </c>
      <c r="J26" s="46" t="s">
        <v>210</v>
      </c>
      <c r="K26" s="46" t="s">
        <v>210</v>
      </c>
      <c r="L26" s="46" t="s">
        <v>210</v>
      </c>
      <c r="M26" s="46" t="s">
        <v>210</v>
      </c>
      <c r="N26" s="52" t="s">
        <v>210</v>
      </c>
      <c r="O26" s="46" t="s">
        <v>210</v>
      </c>
    </row>
    <row r="27" spans="1:15" s="17" customFormat="1">
      <c r="A27" s="135" t="s">
        <v>250</v>
      </c>
      <c r="B27" s="2179">
        <v>813</v>
      </c>
      <c r="C27" s="2678">
        <v>200</v>
      </c>
      <c r="D27" s="2185">
        <v>211</v>
      </c>
      <c r="E27" s="2684">
        <v>108</v>
      </c>
      <c r="F27" s="2696">
        <v>0.26</v>
      </c>
      <c r="G27" s="2700">
        <v>10.199999999999999</v>
      </c>
      <c r="H27" s="14"/>
      <c r="I27" s="43" t="s">
        <v>250</v>
      </c>
      <c r="J27" s="45">
        <v>658</v>
      </c>
      <c r="K27" s="45">
        <v>258</v>
      </c>
      <c r="L27" s="45">
        <v>190</v>
      </c>
      <c r="M27" s="45">
        <v>106</v>
      </c>
      <c r="N27" s="51">
        <v>0.28899999999999998</v>
      </c>
      <c r="O27" s="45">
        <v>13.1</v>
      </c>
    </row>
    <row r="28" spans="1:15" s="17" customFormat="1">
      <c r="A28" s="135" t="s">
        <v>251</v>
      </c>
      <c r="B28" s="2179">
        <v>1107</v>
      </c>
      <c r="C28" s="2678">
        <v>258</v>
      </c>
      <c r="D28" s="2185">
        <v>386</v>
      </c>
      <c r="E28" s="2684">
        <v>134</v>
      </c>
      <c r="F28" s="2696">
        <v>0.34899999999999998</v>
      </c>
      <c r="G28" s="2700">
        <v>8.3000000000000007</v>
      </c>
      <c r="H28" s="14"/>
      <c r="I28" s="43" t="s">
        <v>251</v>
      </c>
      <c r="J28" s="45">
        <v>610</v>
      </c>
      <c r="K28" s="45">
        <v>206</v>
      </c>
      <c r="L28" s="45">
        <v>171</v>
      </c>
      <c r="M28" s="45">
        <v>95</v>
      </c>
      <c r="N28" s="51">
        <v>0.28000000000000003</v>
      </c>
      <c r="O28" s="45">
        <v>13.1</v>
      </c>
    </row>
    <row r="29" spans="1:15" s="17" customFormat="1">
      <c r="A29" s="135" t="s">
        <v>252</v>
      </c>
      <c r="B29" s="2179">
        <v>1008</v>
      </c>
      <c r="C29" s="2678">
        <v>288</v>
      </c>
      <c r="D29" s="2185">
        <v>332</v>
      </c>
      <c r="E29" s="2684">
        <v>138</v>
      </c>
      <c r="F29" s="2696">
        <v>0.32900000000000001</v>
      </c>
      <c r="G29" s="2700">
        <v>9.6999999999999993</v>
      </c>
      <c r="H29" s="14"/>
      <c r="I29" s="43" t="s">
        <v>252</v>
      </c>
      <c r="J29" s="44">
        <v>1129</v>
      </c>
      <c r="K29" s="45">
        <v>198</v>
      </c>
      <c r="L29" s="45">
        <v>507</v>
      </c>
      <c r="M29" s="45">
        <v>134</v>
      </c>
      <c r="N29" s="51">
        <v>0.44900000000000001</v>
      </c>
      <c r="O29" s="45">
        <v>9.5</v>
      </c>
    </row>
    <row r="30" spans="1:15" s="17" customFormat="1">
      <c r="A30" s="135" t="s">
        <v>253</v>
      </c>
      <c r="B30" s="2179">
        <v>870</v>
      </c>
      <c r="C30" s="2678">
        <v>268</v>
      </c>
      <c r="D30" s="2185">
        <v>292</v>
      </c>
      <c r="E30" s="2684">
        <v>125</v>
      </c>
      <c r="F30" s="2696">
        <v>0.33600000000000002</v>
      </c>
      <c r="G30" s="2700">
        <v>10.199999999999999</v>
      </c>
      <c r="H30" s="14"/>
      <c r="I30" s="43" t="s">
        <v>253</v>
      </c>
      <c r="J30" s="44">
        <v>1003</v>
      </c>
      <c r="K30" s="45">
        <v>269</v>
      </c>
      <c r="L30" s="45">
        <v>378</v>
      </c>
      <c r="M30" s="45">
        <v>153</v>
      </c>
      <c r="N30" s="51">
        <v>0.377</v>
      </c>
      <c r="O30" s="45">
        <v>11.2</v>
      </c>
    </row>
    <row r="31" spans="1:15" s="17" customFormat="1">
      <c r="A31" s="135" t="s">
        <v>254</v>
      </c>
      <c r="B31" s="1597" t="s">
        <v>210</v>
      </c>
      <c r="C31" s="2676" t="s">
        <v>210</v>
      </c>
      <c r="D31" s="1775" t="s">
        <v>210</v>
      </c>
      <c r="E31" s="1955" t="s">
        <v>210</v>
      </c>
      <c r="F31" s="2628" t="s">
        <v>210</v>
      </c>
      <c r="G31" s="1863" t="s">
        <v>210</v>
      </c>
      <c r="H31" s="14"/>
      <c r="I31" s="43" t="s">
        <v>255</v>
      </c>
      <c r="J31" s="45">
        <v>928</v>
      </c>
      <c r="K31" s="45">
        <v>285</v>
      </c>
      <c r="L31" s="45">
        <v>599</v>
      </c>
      <c r="M31" s="45">
        <v>241</v>
      </c>
      <c r="N31" s="51">
        <v>0.64500000000000002</v>
      </c>
      <c r="O31" s="45">
        <v>11</v>
      </c>
    </row>
    <row r="32" spans="1:15" s="17" customFormat="1">
      <c r="A32" s="135" t="s">
        <v>255</v>
      </c>
      <c r="B32" s="2179">
        <v>1138</v>
      </c>
      <c r="C32" s="2678">
        <v>251</v>
      </c>
      <c r="D32" s="2185">
        <v>582</v>
      </c>
      <c r="E32" s="2684">
        <v>157</v>
      </c>
      <c r="F32" s="2696">
        <v>0.51100000000000001</v>
      </c>
      <c r="G32" s="2700">
        <v>8.5</v>
      </c>
      <c r="H32" s="14"/>
      <c r="I32" s="43" t="s">
        <v>256</v>
      </c>
      <c r="J32" s="45">
        <v>397</v>
      </c>
      <c r="K32" s="45">
        <v>112</v>
      </c>
      <c r="L32" s="45">
        <v>158</v>
      </c>
      <c r="M32" s="45">
        <v>82</v>
      </c>
      <c r="N32" s="51">
        <v>0.39800000000000002</v>
      </c>
      <c r="O32" s="45">
        <v>15.3</v>
      </c>
    </row>
    <row r="33" spans="1:15" s="17" customFormat="1">
      <c r="A33" s="135" t="s">
        <v>256</v>
      </c>
      <c r="B33" s="2179">
        <v>436</v>
      </c>
      <c r="C33" s="2678">
        <v>183</v>
      </c>
      <c r="D33" s="2185">
        <v>116</v>
      </c>
      <c r="E33" s="2684">
        <v>70</v>
      </c>
      <c r="F33" s="2696">
        <v>0.26600000000000001</v>
      </c>
      <c r="G33" s="2700">
        <v>13.4</v>
      </c>
      <c r="H33" s="14"/>
      <c r="I33" s="43" t="s">
        <v>257</v>
      </c>
      <c r="J33" s="45">
        <v>256</v>
      </c>
      <c r="K33" s="45">
        <v>118</v>
      </c>
      <c r="L33" s="45">
        <v>90</v>
      </c>
      <c r="M33" s="45">
        <v>62</v>
      </c>
      <c r="N33" s="51">
        <v>0.35199999999999998</v>
      </c>
      <c r="O33" s="45">
        <v>20.6</v>
      </c>
    </row>
    <row r="34" spans="1:15" s="17" customFormat="1">
      <c r="A34" s="135" t="s">
        <v>257</v>
      </c>
      <c r="B34" s="2179">
        <v>339</v>
      </c>
      <c r="C34" s="2678">
        <v>123</v>
      </c>
      <c r="D34" s="2185">
        <v>72</v>
      </c>
      <c r="E34" s="2684">
        <v>60</v>
      </c>
      <c r="F34" s="2696">
        <v>0.21199999999999999</v>
      </c>
      <c r="G34" s="2700">
        <v>14.9</v>
      </c>
      <c r="H34" s="14"/>
      <c r="I34" s="43" t="s">
        <v>258</v>
      </c>
      <c r="J34" s="44">
        <v>4289</v>
      </c>
      <c r="K34" s="45">
        <v>637</v>
      </c>
      <c r="L34" s="44">
        <v>2265</v>
      </c>
      <c r="M34" s="45">
        <v>435</v>
      </c>
      <c r="N34" s="51">
        <v>0.52800000000000002</v>
      </c>
      <c r="O34" s="45">
        <v>5.3</v>
      </c>
    </row>
    <row r="35" spans="1:15" s="17" customFormat="1">
      <c r="A35" s="135" t="s">
        <v>258</v>
      </c>
      <c r="B35" s="2179">
        <v>4012</v>
      </c>
      <c r="C35" s="2678">
        <v>532</v>
      </c>
      <c r="D35" s="2185">
        <v>1909</v>
      </c>
      <c r="E35" s="2684">
        <v>357</v>
      </c>
      <c r="F35" s="2696">
        <v>0.47599999999999998</v>
      </c>
      <c r="G35" s="2700">
        <v>5.5</v>
      </c>
      <c r="H35" s="14"/>
      <c r="I35" s="37" t="s">
        <v>258</v>
      </c>
      <c r="J35" s="46" t="s">
        <v>210</v>
      </c>
      <c r="K35" s="46" t="s">
        <v>210</v>
      </c>
      <c r="L35" s="46" t="s">
        <v>210</v>
      </c>
      <c r="M35" s="46" t="s">
        <v>210</v>
      </c>
      <c r="N35" s="52" t="s">
        <v>210</v>
      </c>
      <c r="O35" s="46" t="s">
        <v>210</v>
      </c>
    </row>
    <row r="36" spans="1:15" s="17" customFormat="1">
      <c r="A36" s="135" t="s">
        <v>259</v>
      </c>
      <c r="B36" s="1597" t="s">
        <v>210</v>
      </c>
      <c r="C36" s="2676" t="s">
        <v>210</v>
      </c>
      <c r="D36" s="1775" t="s">
        <v>210</v>
      </c>
      <c r="E36" s="1955" t="s">
        <v>210</v>
      </c>
      <c r="F36" s="2628" t="s">
        <v>210</v>
      </c>
      <c r="G36" s="1863" t="s">
        <v>210</v>
      </c>
      <c r="H36" s="14"/>
      <c r="I36" s="43" t="s">
        <v>259</v>
      </c>
      <c r="J36" s="45">
        <v>299</v>
      </c>
      <c r="K36" s="45">
        <v>116</v>
      </c>
      <c r="L36" s="45">
        <v>131</v>
      </c>
      <c r="M36" s="45">
        <v>80</v>
      </c>
      <c r="N36" s="51">
        <v>0.438</v>
      </c>
      <c r="O36" s="45">
        <v>18.7</v>
      </c>
    </row>
    <row r="37" spans="1:15" s="17" customFormat="1">
      <c r="A37" s="135" t="s">
        <v>260</v>
      </c>
      <c r="B37" s="2179">
        <v>985</v>
      </c>
      <c r="C37" s="2678">
        <v>258</v>
      </c>
      <c r="D37" s="2185">
        <v>361</v>
      </c>
      <c r="E37" s="2684">
        <v>124</v>
      </c>
      <c r="F37" s="2696">
        <v>0.36599999999999999</v>
      </c>
      <c r="G37" s="2700">
        <v>8.9</v>
      </c>
      <c r="H37" s="14"/>
      <c r="I37" s="43" t="s">
        <v>260</v>
      </c>
      <c r="J37" s="45">
        <v>417</v>
      </c>
      <c r="K37" s="45">
        <v>145</v>
      </c>
      <c r="L37" s="45">
        <v>199</v>
      </c>
      <c r="M37" s="45">
        <v>91</v>
      </c>
      <c r="N37" s="51">
        <v>0.47699999999999998</v>
      </c>
      <c r="O37" s="45">
        <v>16.2</v>
      </c>
    </row>
    <row r="38" spans="1:15" s="17" customFormat="1">
      <c r="A38" s="135" t="s">
        <v>261</v>
      </c>
      <c r="B38" s="2179">
        <v>345</v>
      </c>
      <c r="C38" s="2678">
        <v>160</v>
      </c>
      <c r="D38" s="2185">
        <v>80</v>
      </c>
      <c r="E38" s="2684">
        <v>59</v>
      </c>
      <c r="F38" s="2696">
        <v>0.23200000000000001</v>
      </c>
      <c r="G38" s="2700">
        <v>15.8</v>
      </c>
      <c r="H38" s="14"/>
      <c r="I38" s="43" t="s">
        <v>261</v>
      </c>
      <c r="J38" s="44">
        <v>1279</v>
      </c>
      <c r="K38" s="45">
        <v>297</v>
      </c>
      <c r="L38" s="45">
        <v>340</v>
      </c>
      <c r="M38" s="45">
        <v>141</v>
      </c>
      <c r="N38" s="51">
        <v>0.26600000000000001</v>
      </c>
      <c r="O38" s="45">
        <v>8.1</v>
      </c>
    </row>
    <row r="39" spans="1:15" s="17" customFormat="1">
      <c r="A39" s="135" t="s">
        <v>259</v>
      </c>
      <c r="B39" s="2179">
        <v>1532</v>
      </c>
      <c r="C39" s="2678">
        <v>310</v>
      </c>
      <c r="D39" s="2185">
        <v>487</v>
      </c>
      <c r="E39" s="2684">
        <v>143</v>
      </c>
      <c r="F39" s="2696">
        <v>0.318</v>
      </c>
      <c r="G39" s="2700">
        <v>7.8</v>
      </c>
      <c r="H39" s="14"/>
      <c r="I39" s="37" t="s">
        <v>259</v>
      </c>
      <c r="J39" s="46" t="s">
        <v>210</v>
      </c>
      <c r="K39" s="46" t="s">
        <v>210</v>
      </c>
      <c r="L39" s="46" t="s">
        <v>210</v>
      </c>
      <c r="M39" s="46" t="s">
        <v>210</v>
      </c>
      <c r="N39" s="52" t="s">
        <v>210</v>
      </c>
      <c r="O39" s="46" t="s">
        <v>210</v>
      </c>
    </row>
    <row r="40" spans="1:15" s="17" customFormat="1">
      <c r="A40" s="135" t="s">
        <v>262</v>
      </c>
      <c r="B40" s="2179">
        <v>1073</v>
      </c>
      <c r="C40" s="2678">
        <v>312</v>
      </c>
      <c r="D40" s="2185">
        <v>429</v>
      </c>
      <c r="E40" s="2684">
        <v>157</v>
      </c>
      <c r="F40" s="2696">
        <v>0.4</v>
      </c>
      <c r="G40" s="2700">
        <v>9</v>
      </c>
      <c r="H40" s="14"/>
      <c r="I40" s="43" t="s">
        <v>262</v>
      </c>
      <c r="J40" s="44">
        <v>1439</v>
      </c>
      <c r="K40" s="45">
        <v>399</v>
      </c>
      <c r="L40" s="45">
        <v>604</v>
      </c>
      <c r="M40" s="45">
        <v>191</v>
      </c>
      <c r="N40" s="51">
        <v>0.42</v>
      </c>
      <c r="O40" s="45">
        <v>7.3</v>
      </c>
    </row>
    <row r="41" spans="1:15" s="17" customFormat="1">
      <c r="A41" s="135" t="s">
        <v>263</v>
      </c>
      <c r="B41" s="2179">
        <v>137</v>
      </c>
      <c r="C41" s="2678">
        <v>77</v>
      </c>
      <c r="D41" s="2185">
        <v>39</v>
      </c>
      <c r="E41" s="2684">
        <v>33</v>
      </c>
      <c r="F41" s="2696">
        <v>0.28499999999999998</v>
      </c>
      <c r="G41" s="2700">
        <v>20.5</v>
      </c>
      <c r="H41" s="14"/>
      <c r="I41" s="37" t="s">
        <v>263</v>
      </c>
      <c r="J41" s="46" t="s">
        <v>210</v>
      </c>
      <c r="K41" s="46" t="s">
        <v>210</v>
      </c>
      <c r="L41" s="46" t="s">
        <v>210</v>
      </c>
      <c r="M41" s="46" t="s">
        <v>210</v>
      </c>
      <c r="N41" s="52" t="s">
        <v>210</v>
      </c>
      <c r="O41" s="46" t="s">
        <v>210</v>
      </c>
    </row>
    <row r="42" spans="1:15" s="17" customFormat="1">
      <c r="A42" s="135" t="s">
        <v>264</v>
      </c>
      <c r="B42" s="2179">
        <v>964</v>
      </c>
      <c r="C42" s="2678">
        <v>232</v>
      </c>
      <c r="D42" s="2185">
        <v>325</v>
      </c>
      <c r="E42" s="2684">
        <v>125</v>
      </c>
      <c r="F42" s="2696">
        <v>0.33700000000000002</v>
      </c>
      <c r="G42" s="2700">
        <v>11.7</v>
      </c>
      <c r="H42" s="14"/>
      <c r="I42" s="43" t="s">
        <v>264</v>
      </c>
      <c r="J42" s="45">
        <v>833</v>
      </c>
      <c r="K42" s="45">
        <v>244</v>
      </c>
      <c r="L42" s="45">
        <v>387</v>
      </c>
      <c r="M42" s="45">
        <v>148</v>
      </c>
      <c r="N42" s="51">
        <v>0.46500000000000002</v>
      </c>
      <c r="O42" s="45">
        <v>10.199999999999999</v>
      </c>
    </row>
    <row r="43" spans="1:15" s="17" customFormat="1">
      <c r="A43" s="135" t="s">
        <v>265</v>
      </c>
      <c r="B43" s="2179">
        <v>1259</v>
      </c>
      <c r="C43" s="2678">
        <v>280</v>
      </c>
      <c r="D43" s="2185">
        <v>401</v>
      </c>
      <c r="E43" s="2684">
        <v>148</v>
      </c>
      <c r="F43" s="2696">
        <v>0.31900000000000001</v>
      </c>
      <c r="G43" s="2700">
        <v>9.1</v>
      </c>
      <c r="H43" s="14"/>
      <c r="I43" s="43" t="s">
        <v>265</v>
      </c>
      <c r="J43" s="44">
        <v>1322</v>
      </c>
      <c r="K43" s="45">
        <v>320</v>
      </c>
      <c r="L43" s="45">
        <v>511</v>
      </c>
      <c r="M43" s="45">
        <v>177</v>
      </c>
      <c r="N43" s="51">
        <v>0.38700000000000001</v>
      </c>
      <c r="O43" s="45">
        <v>7.7</v>
      </c>
    </row>
    <row r="44" spans="1:15" s="17" customFormat="1">
      <c r="A44" s="135" t="s">
        <v>266</v>
      </c>
      <c r="B44" s="2179">
        <v>4015</v>
      </c>
      <c r="C44" s="2678">
        <v>605</v>
      </c>
      <c r="D44" s="2185">
        <v>1730</v>
      </c>
      <c r="E44" s="2684">
        <v>449</v>
      </c>
      <c r="F44" s="2696">
        <v>0.43099999999999999</v>
      </c>
      <c r="G44" s="2700">
        <v>6.9</v>
      </c>
      <c r="H44" s="14"/>
      <c r="I44" s="43" t="s">
        <v>266</v>
      </c>
      <c r="J44" s="44">
        <v>3331</v>
      </c>
      <c r="K44" s="45">
        <v>457</v>
      </c>
      <c r="L44" s="44">
        <v>1166</v>
      </c>
      <c r="M44" s="45">
        <v>248</v>
      </c>
      <c r="N44" s="51">
        <v>0.35</v>
      </c>
      <c r="O44" s="45">
        <v>5.3</v>
      </c>
    </row>
    <row r="45" spans="1:15" s="17" customFormat="1">
      <c r="A45" s="135" t="s">
        <v>267</v>
      </c>
      <c r="B45" s="2179">
        <v>1400</v>
      </c>
      <c r="C45" s="2678">
        <v>337</v>
      </c>
      <c r="D45" s="2185">
        <v>433</v>
      </c>
      <c r="E45" s="2684">
        <v>175</v>
      </c>
      <c r="F45" s="2696">
        <v>0.309</v>
      </c>
      <c r="G45" s="2700">
        <v>8.5</v>
      </c>
      <c r="H45" s="14"/>
      <c r="I45" s="43" t="s">
        <v>267</v>
      </c>
      <c r="J45" s="44">
        <v>1092</v>
      </c>
      <c r="K45" s="45">
        <v>242</v>
      </c>
      <c r="L45" s="45">
        <v>424</v>
      </c>
      <c r="M45" s="45">
        <v>143</v>
      </c>
      <c r="N45" s="51">
        <v>0.38800000000000001</v>
      </c>
      <c r="O45" s="45">
        <v>9.6999999999999993</v>
      </c>
    </row>
    <row r="46" spans="1:15" s="17" customFormat="1">
      <c r="A46" s="135" t="s">
        <v>268</v>
      </c>
      <c r="B46" s="1597" t="s">
        <v>210</v>
      </c>
      <c r="C46" s="2676" t="s">
        <v>210</v>
      </c>
      <c r="D46" s="1775" t="s">
        <v>210</v>
      </c>
      <c r="E46" s="1955" t="s">
        <v>210</v>
      </c>
      <c r="F46" s="2628" t="s">
        <v>210</v>
      </c>
      <c r="G46" s="1863" t="s">
        <v>210</v>
      </c>
      <c r="H46" s="14"/>
      <c r="I46" s="37" t="s">
        <v>268</v>
      </c>
      <c r="J46" s="46" t="s">
        <v>210</v>
      </c>
      <c r="K46" s="46" t="s">
        <v>210</v>
      </c>
      <c r="L46" s="46" t="s">
        <v>210</v>
      </c>
      <c r="M46" s="46" t="s">
        <v>210</v>
      </c>
      <c r="N46" s="52" t="s">
        <v>210</v>
      </c>
      <c r="O46" s="46" t="s">
        <v>210</v>
      </c>
    </row>
    <row r="47" spans="1:15" s="17" customFormat="1">
      <c r="A47" s="135" t="s">
        <v>269</v>
      </c>
      <c r="B47" s="2179">
        <v>624</v>
      </c>
      <c r="C47" s="2678">
        <v>274</v>
      </c>
      <c r="D47" s="2185">
        <v>347</v>
      </c>
      <c r="E47" s="2684">
        <v>191</v>
      </c>
      <c r="F47" s="2696">
        <v>0.55600000000000005</v>
      </c>
      <c r="G47" s="2700">
        <v>14.2</v>
      </c>
      <c r="H47" s="14"/>
      <c r="I47" s="43" t="s">
        <v>269</v>
      </c>
      <c r="J47" s="45">
        <v>640</v>
      </c>
      <c r="K47" s="45">
        <v>218</v>
      </c>
      <c r="L47" s="45">
        <v>318</v>
      </c>
      <c r="M47" s="45">
        <v>154</v>
      </c>
      <c r="N47" s="51">
        <v>0.497</v>
      </c>
      <c r="O47" s="45">
        <v>15.6</v>
      </c>
    </row>
    <row r="48" spans="1:15" s="17" customFormat="1">
      <c r="A48" s="135" t="s">
        <v>270</v>
      </c>
      <c r="B48" s="1597" t="s">
        <v>210</v>
      </c>
      <c r="C48" s="2676" t="s">
        <v>210</v>
      </c>
      <c r="D48" s="1775" t="s">
        <v>210</v>
      </c>
      <c r="E48" s="1955" t="s">
        <v>210</v>
      </c>
      <c r="F48" s="2628" t="s">
        <v>210</v>
      </c>
      <c r="G48" s="1863" t="s">
        <v>210</v>
      </c>
      <c r="H48" s="14"/>
      <c r="I48" s="37" t="s">
        <v>270</v>
      </c>
      <c r="J48" s="46" t="s">
        <v>210</v>
      </c>
      <c r="K48" s="46" t="s">
        <v>210</v>
      </c>
      <c r="L48" s="46" t="s">
        <v>210</v>
      </c>
      <c r="M48" s="46" t="s">
        <v>210</v>
      </c>
      <c r="N48" s="52" t="s">
        <v>210</v>
      </c>
      <c r="O48" s="46" t="s">
        <v>210</v>
      </c>
    </row>
    <row r="49" spans="1:15" s="17" customFormat="1">
      <c r="A49" s="135" t="s">
        <v>271</v>
      </c>
      <c r="B49" s="2179">
        <v>987</v>
      </c>
      <c r="C49" s="2678">
        <v>423</v>
      </c>
      <c r="D49" s="2185">
        <v>458</v>
      </c>
      <c r="E49" s="2684">
        <v>208</v>
      </c>
      <c r="F49" s="2696">
        <v>0.46400000000000002</v>
      </c>
      <c r="G49" s="2700">
        <v>11.5</v>
      </c>
      <c r="H49" s="14"/>
      <c r="I49" s="43" t="s">
        <v>271</v>
      </c>
      <c r="J49" s="45">
        <v>843</v>
      </c>
      <c r="K49" s="45">
        <v>259</v>
      </c>
      <c r="L49" s="45">
        <v>233</v>
      </c>
      <c r="M49" s="45">
        <v>131</v>
      </c>
      <c r="N49" s="51">
        <v>0.27600000000000002</v>
      </c>
      <c r="O49" s="45">
        <v>13.1</v>
      </c>
    </row>
    <row r="50" spans="1:15" s="17" customFormat="1">
      <c r="A50" s="135" t="s">
        <v>272</v>
      </c>
      <c r="B50" s="2179">
        <v>4347</v>
      </c>
      <c r="C50" s="2678">
        <v>604</v>
      </c>
      <c r="D50" s="2185">
        <v>1720</v>
      </c>
      <c r="E50" s="2684">
        <v>364</v>
      </c>
      <c r="F50" s="2696">
        <v>0.39600000000000002</v>
      </c>
      <c r="G50" s="2700">
        <v>6.7</v>
      </c>
      <c r="H50" s="14"/>
      <c r="I50" s="43" t="s">
        <v>272</v>
      </c>
      <c r="J50" s="44">
        <v>4141</v>
      </c>
      <c r="K50" s="45">
        <v>731</v>
      </c>
      <c r="L50" s="44">
        <v>1684</v>
      </c>
      <c r="M50" s="45">
        <v>438</v>
      </c>
      <c r="N50" s="51">
        <v>0.40699999999999997</v>
      </c>
      <c r="O50" s="45">
        <v>6.6</v>
      </c>
    </row>
    <row r="51" spans="1:15" s="17" customFormat="1">
      <c r="A51" s="135" t="s">
        <v>273</v>
      </c>
      <c r="B51" s="2179">
        <v>2938</v>
      </c>
      <c r="C51" s="2678">
        <v>501</v>
      </c>
      <c r="D51" s="2185">
        <v>1197</v>
      </c>
      <c r="E51" s="2684">
        <v>307</v>
      </c>
      <c r="F51" s="2696">
        <v>0.40699999999999997</v>
      </c>
      <c r="G51" s="2700">
        <v>6.5</v>
      </c>
      <c r="H51" s="14"/>
      <c r="I51" s="43" t="s">
        <v>273</v>
      </c>
      <c r="J51" s="44">
        <v>2017</v>
      </c>
      <c r="K51" s="45">
        <v>350</v>
      </c>
      <c r="L51" s="45">
        <v>699</v>
      </c>
      <c r="M51" s="45">
        <v>198</v>
      </c>
      <c r="N51" s="51">
        <v>0.34699999999999998</v>
      </c>
      <c r="O51" s="45">
        <v>8.3000000000000007</v>
      </c>
    </row>
    <row r="52" spans="1:15" s="17" customFormat="1">
      <c r="A52" s="135" t="s">
        <v>274</v>
      </c>
      <c r="B52" s="1597" t="s">
        <v>210</v>
      </c>
      <c r="C52" s="2676" t="s">
        <v>210</v>
      </c>
      <c r="D52" s="1775" t="s">
        <v>210</v>
      </c>
      <c r="E52" s="1955" t="s">
        <v>210</v>
      </c>
      <c r="F52" s="2628" t="s">
        <v>210</v>
      </c>
      <c r="G52" s="1863" t="s">
        <v>210</v>
      </c>
      <c r="H52" s="14"/>
      <c r="I52" s="37" t="s">
        <v>274</v>
      </c>
      <c r="J52" s="46" t="s">
        <v>210</v>
      </c>
      <c r="K52" s="46" t="s">
        <v>210</v>
      </c>
      <c r="L52" s="46" t="s">
        <v>210</v>
      </c>
      <c r="M52" s="46" t="s">
        <v>210</v>
      </c>
      <c r="N52" s="52" t="s">
        <v>210</v>
      </c>
      <c r="O52" s="46" t="s">
        <v>210</v>
      </c>
    </row>
    <row r="53" spans="1:15" s="17" customFormat="1">
      <c r="A53" s="135" t="s">
        <v>275</v>
      </c>
      <c r="B53" s="2179">
        <v>1453</v>
      </c>
      <c r="C53" s="2678">
        <v>297</v>
      </c>
      <c r="D53" s="2185">
        <v>599</v>
      </c>
      <c r="E53" s="2684">
        <v>215</v>
      </c>
      <c r="F53" s="2696">
        <v>0.41199999999999998</v>
      </c>
      <c r="G53" s="2700">
        <v>11</v>
      </c>
      <c r="H53" s="14"/>
      <c r="I53" s="43" t="s">
        <v>275</v>
      </c>
      <c r="J53" s="44">
        <v>1572</v>
      </c>
      <c r="K53" s="45">
        <v>428</v>
      </c>
      <c r="L53" s="45">
        <v>507</v>
      </c>
      <c r="M53" s="45">
        <v>185</v>
      </c>
      <c r="N53" s="51">
        <v>0.32300000000000001</v>
      </c>
      <c r="O53" s="45">
        <v>7.9</v>
      </c>
    </row>
    <row r="54" spans="1:15" s="17" customFormat="1">
      <c r="A54" s="135" t="s">
        <v>276</v>
      </c>
      <c r="B54" s="2179">
        <v>7706</v>
      </c>
      <c r="C54" s="2678">
        <v>1100</v>
      </c>
      <c r="D54" s="2185">
        <v>3225</v>
      </c>
      <c r="E54" s="2684">
        <v>592</v>
      </c>
      <c r="F54" s="2696">
        <v>0.41899999999999998</v>
      </c>
      <c r="G54" s="2700">
        <v>4.0999999999999996</v>
      </c>
      <c r="H54" s="14"/>
      <c r="I54" s="43" t="s">
        <v>276</v>
      </c>
      <c r="J54" s="44">
        <v>5798</v>
      </c>
      <c r="K54" s="45">
        <v>821</v>
      </c>
      <c r="L54" s="44">
        <v>2843</v>
      </c>
      <c r="M54" s="45">
        <v>453</v>
      </c>
      <c r="N54" s="51">
        <v>0.49</v>
      </c>
      <c r="O54" s="45">
        <v>4.0999999999999996</v>
      </c>
    </row>
    <row r="55" spans="1:15" s="17" customFormat="1">
      <c r="A55" s="135" t="s">
        <v>277</v>
      </c>
      <c r="B55" s="1597" t="s">
        <v>210</v>
      </c>
      <c r="C55" s="2676" t="s">
        <v>210</v>
      </c>
      <c r="D55" s="1775" t="s">
        <v>210</v>
      </c>
      <c r="E55" s="1955" t="s">
        <v>210</v>
      </c>
      <c r="F55" s="2628" t="s">
        <v>210</v>
      </c>
      <c r="G55" s="1863" t="s">
        <v>210</v>
      </c>
      <c r="H55" s="14"/>
      <c r="I55" s="37" t="s">
        <v>277</v>
      </c>
      <c r="J55" s="46" t="s">
        <v>210</v>
      </c>
      <c r="K55" s="46" t="s">
        <v>210</v>
      </c>
      <c r="L55" s="46" t="s">
        <v>210</v>
      </c>
      <c r="M55" s="46" t="s">
        <v>210</v>
      </c>
      <c r="N55" s="52" t="s">
        <v>210</v>
      </c>
      <c r="O55" s="46" t="s">
        <v>210</v>
      </c>
    </row>
    <row r="56" spans="1:15" s="17" customFormat="1">
      <c r="A56" s="135" t="s">
        <v>278</v>
      </c>
      <c r="B56" s="2179">
        <v>663</v>
      </c>
      <c r="C56" s="2678">
        <v>178</v>
      </c>
      <c r="D56" s="2185">
        <v>312</v>
      </c>
      <c r="E56" s="2684">
        <v>96</v>
      </c>
      <c r="F56" s="2696">
        <v>0.47099999999999997</v>
      </c>
      <c r="G56" s="2700">
        <v>8.3000000000000007</v>
      </c>
      <c r="H56" s="14"/>
      <c r="I56" s="43" t="s">
        <v>278</v>
      </c>
      <c r="J56" s="45">
        <v>565</v>
      </c>
      <c r="K56" s="45">
        <v>141</v>
      </c>
      <c r="L56" s="45">
        <v>168</v>
      </c>
      <c r="M56" s="45">
        <v>74</v>
      </c>
      <c r="N56" s="51">
        <v>0.29699999999999999</v>
      </c>
      <c r="O56" s="45">
        <v>9.8000000000000007</v>
      </c>
    </row>
    <row r="57" spans="1:15" s="17" customFormat="1">
      <c r="A57" s="135" t="s">
        <v>279</v>
      </c>
      <c r="B57" s="91" t="s">
        <v>210</v>
      </c>
      <c r="C57" s="92" t="s">
        <v>210</v>
      </c>
      <c r="D57" s="83" t="s">
        <v>210</v>
      </c>
      <c r="E57" s="49" t="s">
        <v>210</v>
      </c>
      <c r="F57" s="2682" t="s">
        <v>210</v>
      </c>
      <c r="G57" s="49" t="s">
        <v>210</v>
      </c>
      <c r="H57" s="14"/>
      <c r="I57" s="37" t="s">
        <v>279</v>
      </c>
      <c r="J57" s="46" t="s">
        <v>210</v>
      </c>
      <c r="K57" s="46" t="s">
        <v>210</v>
      </c>
      <c r="L57" s="46" t="s">
        <v>210</v>
      </c>
      <c r="M57" s="46" t="s">
        <v>210</v>
      </c>
      <c r="N57" s="46" t="s">
        <v>210</v>
      </c>
      <c r="O57" s="46" t="s">
        <v>210</v>
      </c>
    </row>
    <row r="58" spans="1:15">
      <c r="A58" s="4470" t="s">
        <v>280</v>
      </c>
      <c r="B58" s="4470"/>
      <c r="C58" s="4470"/>
      <c r="D58" s="4470"/>
      <c r="E58" s="4470"/>
      <c r="F58" s="4470"/>
      <c r="G58" s="4470"/>
      <c r="I58" s="4470" t="s">
        <v>280</v>
      </c>
      <c r="J58" s="4470"/>
      <c r="K58" s="4470"/>
      <c r="L58" s="4470"/>
      <c r="M58" s="4470"/>
      <c r="N58" s="4470"/>
      <c r="O58" s="4470"/>
    </row>
    <row r="59" spans="1:15">
      <c r="A59" s="19"/>
    </row>
    <row r="60" spans="1:15" ht="28.5" customHeight="1">
      <c r="A60" s="4467" t="s">
        <v>774</v>
      </c>
      <c r="B60" s="4467"/>
      <c r="C60" s="4467"/>
      <c r="D60" s="4467"/>
      <c r="E60" s="4467"/>
      <c r="F60" s="4467"/>
      <c r="G60" s="4467"/>
      <c r="I60" s="4467" t="s">
        <v>845</v>
      </c>
      <c r="J60" s="4467"/>
      <c r="K60" s="4467"/>
      <c r="L60" s="4467"/>
      <c r="M60" s="4467"/>
      <c r="N60" s="4467"/>
      <c r="O60" s="4467"/>
    </row>
  </sheetData>
  <mergeCells count="14">
    <mergeCell ref="A60:G60"/>
    <mergeCell ref="A1:G1"/>
    <mergeCell ref="A3:A5"/>
    <mergeCell ref="B3:G3"/>
    <mergeCell ref="B4:C4"/>
    <mergeCell ref="D4:G4"/>
    <mergeCell ref="A58:G58"/>
    <mergeCell ref="I58:O58"/>
    <mergeCell ref="I60:O60"/>
    <mergeCell ref="J4:K4"/>
    <mergeCell ref="L4:O4"/>
    <mergeCell ref="I1:O1"/>
    <mergeCell ref="I3:I5"/>
    <mergeCell ref="J3:O3"/>
  </mergeCells>
  <pageMargins left="0.7" right="0.7" top="0.75" bottom="0.75" header="0.3" footer="0.3"/>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O60"/>
  <sheetViews>
    <sheetView workbookViewId="0">
      <selection activeCell="B4" sqref="B4:C4"/>
    </sheetView>
  </sheetViews>
  <sheetFormatPr defaultColWidth="9" defaultRowHeight="14"/>
  <cols>
    <col min="1" max="1" width="17.5" style="14" customWidth="1"/>
    <col min="2" max="7" width="10.83203125" style="14" customWidth="1"/>
    <col min="8" max="8" width="9" style="14"/>
    <col min="9" max="9" width="16.08203125" style="36" customWidth="1"/>
    <col min="10" max="11" width="11.58203125" customWidth="1"/>
    <col min="12" max="15" width="10" customWidth="1"/>
    <col min="16" max="16384" width="9" style="14"/>
  </cols>
  <sheetData>
    <row r="1" spans="1:15" ht="35">
      <c r="A1" s="4230" t="s">
        <v>4510</v>
      </c>
      <c r="B1" s="4230"/>
      <c r="C1" s="4230"/>
      <c r="D1" s="4230"/>
      <c r="E1" s="4230"/>
      <c r="F1" s="4230"/>
      <c r="G1" s="4230"/>
      <c r="H1" s="1735"/>
      <c r="I1" s="4195" t="s">
        <v>1208</v>
      </c>
      <c r="J1" s="4195"/>
      <c r="K1" s="4195"/>
      <c r="L1" s="4195"/>
      <c r="M1" s="4195"/>
      <c r="N1" s="4195"/>
      <c r="O1" s="4195"/>
    </row>
    <row r="2" spans="1:15">
      <c r="A2" s="29"/>
      <c r="I2" s="40"/>
      <c r="J2" s="41"/>
      <c r="K2" s="41"/>
      <c r="L2" s="42"/>
      <c r="M2" s="42"/>
      <c r="N2" s="42"/>
      <c r="O2" s="42"/>
    </row>
    <row r="3" spans="1:15" s="17" customFormat="1" ht="17.5">
      <c r="A3" s="4236" t="s">
        <v>229</v>
      </c>
      <c r="B3" s="4153" t="s">
        <v>85</v>
      </c>
      <c r="C3" s="4154"/>
      <c r="D3" s="4154"/>
      <c r="E3" s="4154"/>
      <c r="F3" s="4154"/>
      <c r="G3" s="4473"/>
      <c r="H3" s="495"/>
      <c r="I3" s="4447" t="s">
        <v>229</v>
      </c>
      <c r="J3" s="4364" t="s">
        <v>85</v>
      </c>
      <c r="K3" s="4364"/>
      <c r="L3" s="4364"/>
      <c r="M3" s="4364"/>
      <c r="N3" s="4364"/>
      <c r="O3" s="4454"/>
    </row>
    <row r="4" spans="1:15" s="17" customFormat="1" ht="32.5">
      <c r="A4" s="4472"/>
      <c r="B4" s="4159" t="s">
        <v>949</v>
      </c>
      <c r="C4" s="4092"/>
      <c r="D4" s="4474" t="s">
        <v>952</v>
      </c>
      <c r="E4" s="4475"/>
      <c r="F4" s="4475"/>
      <c r="G4" s="4476"/>
      <c r="H4" s="896"/>
      <c r="I4" s="4448"/>
      <c r="J4" s="4384" t="s">
        <v>209</v>
      </c>
      <c r="K4" s="4384"/>
      <c r="L4" s="4384" t="s">
        <v>214</v>
      </c>
      <c r="M4" s="4384"/>
      <c r="N4" s="4384"/>
      <c r="O4" s="4385"/>
    </row>
    <row r="5" spans="1:15" s="239" customFormat="1" ht="44.5">
      <c r="A5" s="4237"/>
      <c r="B5" s="312" t="s">
        <v>206</v>
      </c>
      <c r="C5" s="313" t="s">
        <v>207</v>
      </c>
      <c r="D5" s="312" t="s">
        <v>206</v>
      </c>
      <c r="E5" s="314" t="s">
        <v>207</v>
      </c>
      <c r="F5" s="314" t="s">
        <v>14</v>
      </c>
      <c r="G5" s="315" t="s">
        <v>808</v>
      </c>
      <c r="H5" s="740"/>
      <c r="I5" s="4449"/>
      <c r="J5" s="300" t="s">
        <v>206</v>
      </c>
      <c r="K5" s="300" t="s">
        <v>207</v>
      </c>
      <c r="L5" s="300" t="s">
        <v>206</v>
      </c>
      <c r="M5" s="300" t="s">
        <v>207</v>
      </c>
      <c r="N5" s="300" t="s">
        <v>14</v>
      </c>
      <c r="O5" s="299" t="s">
        <v>208</v>
      </c>
    </row>
    <row r="6" spans="1:15" s="17" customFormat="1">
      <c r="A6" s="135" t="s">
        <v>230</v>
      </c>
      <c r="B6" s="1775">
        <v>183563</v>
      </c>
      <c r="C6" s="1854">
        <v>3470</v>
      </c>
      <c r="D6" s="1775">
        <v>38645</v>
      </c>
      <c r="E6" s="1870">
        <v>1485</v>
      </c>
      <c r="F6" s="2627">
        <v>0.22900000000000001</v>
      </c>
      <c r="G6" s="2687">
        <v>0.7</v>
      </c>
      <c r="H6" s="14"/>
      <c r="I6" s="43" t="s">
        <v>230</v>
      </c>
      <c r="J6" s="44">
        <v>168447</v>
      </c>
      <c r="K6" s="44">
        <v>3992</v>
      </c>
      <c r="L6" s="44">
        <v>38645</v>
      </c>
      <c r="M6" s="44">
        <v>1485</v>
      </c>
      <c r="N6" s="51">
        <v>0.22900000000000001</v>
      </c>
      <c r="O6" s="45">
        <v>0.7</v>
      </c>
    </row>
    <row r="7" spans="1:15" s="17" customFormat="1">
      <c r="A7" s="135"/>
      <c r="B7" s="1775"/>
      <c r="C7" s="1854" t="s">
        <v>3</v>
      </c>
      <c r="D7" s="1775"/>
      <c r="E7" s="1872"/>
      <c r="F7" s="2628"/>
      <c r="G7" s="2688"/>
      <c r="H7" s="14"/>
      <c r="I7" s="43"/>
      <c r="J7" s="44"/>
      <c r="K7" s="45"/>
      <c r="L7" s="44"/>
      <c r="M7" s="45"/>
      <c r="N7" s="51"/>
      <c r="O7" s="45"/>
    </row>
    <row r="8" spans="1:15" s="17" customFormat="1">
      <c r="A8" s="135" t="s">
        <v>231</v>
      </c>
      <c r="B8" s="2187">
        <v>497</v>
      </c>
      <c r="C8" s="2689">
        <v>210</v>
      </c>
      <c r="D8" s="2190">
        <v>77</v>
      </c>
      <c r="E8" s="2684">
        <v>54</v>
      </c>
      <c r="F8" s="2696">
        <v>0.155</v>
      </c>
      <c r="G8" s="2697">
        <v>10.5</v>
      </c>
      <c r="H8" s="14"/>
      <c r="I8" s="43" t="s">
        <v>231</v>
      </c>
      <c r="J8" s="45">
        <v>473</v>
      </c>
      <c r="K8" s="45">
        <v>181</v>
      </c>
      <c r="L8" s="45">
        <v>29</v>
      </c>
      <c r="M8" s="45">
        <v>24</v>
      </c>
      <c r="N8" s="51">
        <v>6.0999999999999999E-2</v>
      </c>
      <c r="O8" s="45">
        <v>5.7</v>
      </c>
    </row>
    <row r="9" spans="1:15" s="17" customFormat="1">
      <c r="A9" s="135" t="s">
        <v>232</v>
      </c>
      <c r="B9" s="2187">
        <v>1187</v>
      </c>
      <c r="C9" s="2689">
        <v>292</v>
      </c>
      <c r="D9" s="2190">
        <v>330</v>
      </c>
      <c r="E9" s="2684">
        <v>140</v>
      </c>
      <c r="F9" s="2696">
        <v>0.27800000000000002</v>
      </c>
      <c r="G9" s="2697">
        <v>10.4</v>
      </c>
      <c r="H9" s="14"/>
      <c r="I9" s="43" t="s">
        <v>232</v>
      </c>
      <c r="J9" s="44">
        <v>1283</v>
      </c>
      <c r="K9" s="45">
        <v>374</v>
      </c>
      <c r="L9" s="45">
        <v>400</v>
      </c>
      <c r="M9" s="45">
        <v>171</v>
      </c>
      <c r="N9" s="51">
        <v>0.312</v>
      </c>
      <c r="O9" s="45">
        <v>7.9</v>
      </c>
    </row>
    <row r="10" spans="1:15" s="17" customFormat="1">
      <c r="A10" s="135" t="s">
        <v>233</v>
      </c>
      <c r="B10" s="2187">
        <v>4005</v>
      </c>
      <c r="C10" s="2689">
        <v>569</v>
      </c>
      <c r="D10" s="2190">
        <v>843</v>
      </c>
      <c r="E10" s="2684">
        <v>202</v>
      </c>
      <c r="F10" s="2696">
        <v>0.21</v>
      </c>
      <c r="G10" s="2697">
        <v>4.3</v>
      </c>
      <c r="H10" s="14"/>
      <c r="I10" s="43" t="s">
        <v>233</v>
      </c>
      <c r="J10" s="44">
        <v>3429</v>
      </c>
      <c r="K10" s="45">
        <v>754</v>
      </c>
      <c r="L10" s="45">
        <v>486</v>
      </c>
      <c r="M10" s="45">
        <v>237</v>
      </c>
      <c r="N10" s="51">
        <v>0.14199999999999999</v>
      </c>
      <c r="O10" s="45">
        <v>5.0999999999999996</v>
      </c>
    </row>
    <row r="11" spans="1:15" s="17" customFormat="1">
      <c r="A11" s="135" t="s">
        <v>234</v>
      </c>
      <c r="B11" s="2187">
        <v>369</v>
      </c>
      <c r="C11" s="2689">
        <v>186</v>
      </c>
      <c r="D11" s="2190">
        <v>20</v>
      </c>
      <c r="E11" s="2684">
        <v>22</v>
      </c>
      <c r="F11" s="2696">
        <v>5.3999999999999999E-2</v>
      </c>
      <c r="G11" s="2697">
        <v>5.3</v>
      </c>
      <c r="H11" s="14"/>
      <c r="I11" s="43" t="s">
        <v>234</v>
      </c>
      <c r="J11" s="45">
        <v>291</v>
      </c>
      <c r="K11" s="45">
        <v>187</v>
      </c>
      <c r="L11" s="45">
        <v>30</v>
      </c>
      <c r="M11" s="45">
        <v>35</v>
      </c>
      <c r="N11" s="51">
        <v>0.10299999999999999</v>
      </c>
      <c r="O11" s="45">
        <v>12.2</v>
      </c>
    </row>
    <row r="12" spans="1:15" s="17" customFormat="1">
      <c r="A12" s="135" t="s">
        <v>235</v>
      </c>
      <c r="B12" s="2187">
        <v>26162</v>
      </c>
      <c r="C12" s="2689">
        <v>1632</v>
      </c>
      <c r="D12" s="2190">
        <v>5642</v>
      </c>
      <c r="E12" s="2684">
        <v>531</v>
      </c>
      <c r="F12" s="2696">
        <v>0.216</v>
      </c>
      <c r="G12" s="2697">
        <v>1.7</v>
      </c>
      <c r="H12" s="14"/>
      <c r="I12" s="43" t="s">
        <v>235</v>
      </c>
      <c r="J12" s="44">
        <v>24603</v>
      </c>
      <c r="K12" s="44">
        <v>1440</v>
      </c>
      <c r="L12" s="44">
        <v>5716</v>
      </c>
      <c r="M12" s="45">
        <v>629</v>
      </c>
      <c r="N12" s="51">
        <v>0.23200000000000001</v>
      </c>
      <c r="O12" s="45">
        <v>2.2000000000000002</v>
      </c>
    </row>
    <row r="13" spans="1:15" s="17" customFormat="1">
      <c r="A13" s="135" t="s">
        <v>236</v>
      </c>
      <c r="B13" s="2187">
        <v>2144</v>
      </c>
      <c r="C13" s="2689">
        <v>427</v>
      </c>
      <c r="D13" s="2190">
        <v>408</v>
      </c>
      <c r="E13" s="2684">
        <v>139</v>
      </c>
      <c r="F13" s="2696">
        <v>0.19</v>
      </c>
      <c r="G13" s="2697">
        <v>5</v>
      </c>
      <c r="H13" s="14"/>
      <c r="I13" s="43" t="s">
        <v>236</v>
      </c>
      <c r="J13" s="44">
        <v>1993</v>
      </c>
      <c r="K13" s="45">
        <v>398</v>
      </c>
      <c r="L13" s="45">
        <v>278</v>
      </c>
      <c r="M13" s="45">
        <v>148</v>
      </c>
      <c r="N13" s="51">
        <v>0.13900000000000001</v>
      </c>
      <c r="O13" s="45">
        <v>6.8</v>
      </c>
    </row>
    <row r="14" spans="1:15" s="17" customFormat="1">
      <c r="A14" s="135" t="s">
        <v>237</v>
      </c>
      <c r="B14" s="2187">
        <v>282</v>
      </c>
      <c r="C14" s="2689">
        <v>111</v>
      </c>
      <c r="D14" s="2190">
        <v>31</v>
      </c>
      <c r="E14" s="2684">
        <v>33</v>
      </c>
      <c r="F14" s="2696">
        <v>0.11</v>
      </c>
      <c r="G14" s="2697">
        <v>11.6</v>
      </c>
      <c r="H14" s="14"/>
      <c r="I14" s="43" t="s">
        <v>237</v>
      </c>
      <c r="J14" s="45">
        <v>348</v>
      </c>
      <c r="K14" s="45">
        <v>142</v>
      </c>
      <c r="L14" s="45">
        <v>147</v>
      </c>
      <c r="M14" s="45">
        <v>103</v>
      </c>
      <c r="N14" s="51">
        <v>0.42199999999999999</v>
      </c>
      <c r="O14" s="45">
        <v>23.5</v>
      </c>
    </row>
    <row r="15" spans="1:15" s="17" customFormat="1">
      <c r="A15" s="135" t="s">
        <v>238</v>
      </c>
      <c r="B15" s="1954" t="s">
        <v>210</v>
      </c>
      <c r="C15" s="1956" t="s">
        <v>210</v>
      </c>
      <c r="D15" s="1954" t="s">
        <v>210</v>
      </c>
      <c r="E15" s="1955" t="s">
        <v>210</v>
      </c>
      <c r="F15" s="2628" t="s">
        <v>210</v>
      </c>
      <c r="G15" s="2688" t="s">
        <v>210</v>
      </c>
      <c r="H15" s="14"/>
      <c r="I15" s="37" t="s">
        <v>238</v>
      </c>
      <c r="J15" s="46" t="s">
        <v>210</v>
      </c>
      <c r="K15" s="46" t="s">
        <v>210</v>
      </c>
      <c r="L15" s="46" t="s">
        <v>210</v>
      </c>
      <c r="M15" s="46" t="s">
        <v>210</v>
      </c>
      <c r="N15" s="52" t="s">
        <v>210</v>
      </c>
      <c r="O15" s="46" t="s">
        <v>210</v>
      </c>
    </row>
    <row r="16" spans="1:15" s="17" customFormat="1">
      <c r="A16" s="135" t="s">
        <v>239</v>
      </c>
      <c r="B16" s="2187">
        <v>2793</v>
      </c>
      <c r="C16" s="2689">
        <v>497</v>
      </c>
      <c r="D16" s="2190">
        <v>475</v>
      </c>
      <c r="E16" s="2684">
        <v>175</v>
      </c>
      <c r="F16" s="2696">
        <v>0.17</v>
      </c>
      <c r="G16" s="2697">
        <v>5.4</v>
      </c>
      <c r="H16" s="14"/>
      <c r="I16" s="43" t="s">
        <v>239</v>
      </c>
      <c r="J16" s="44">
        <v>2240</v>
      </c>
      <c r="K16" s="45">
        <v>550</v>
      </c>
      <c r="L16" s="45">
        <v>481</v>
      </c>
      <c r="M16" s="45">
        <v>206</v>
      </c>
      <c r="N16" s="51">
        <v>0.215</v>
      </c>
      <c r="O16" s="45">
        <v>7.1</v>
      </c>
    </row>
    <row r="17" spans="1:15" s="17" customFormat="1">
      <c r="A17" s="135" t="s">
        <v>240</v>
      </c>
      <c r="B17" s="2187">
        <v>1537</v>
      </c>
      <c r="C17" s="2689">
        <v>406</v>
      </c>
      <c r="D17" s="2190">
        <v>177</v>
      </c>
      <c r="E17" s="2684">
        <v>102</v>
      </c>
      <c r="F17" s="2696">
        <v>0.115</v>
      </c>
      <c r="G17" s="2697">
        <v>6.7</v>
      </c>
      <c r="H17" s="14"/>
      <c r="I17" s="43" t="s">
        <v>240</v>
      </c>
      <c r="J17" s="44">
        <v>1061</v>
      </c>
      <c r="K17" s="45">
        <v>287</v>
      </c>
      <c r="L17" s="45">
        <v>159</v>
      </c>
      <c r="M17" s="45">
        <v>63</v>
      </c>
      <c r="N17" s="51">
        <v>0.15</v>
      </c>
      <c r="O17" s="45">
        <v>5.6</v>
      </c>
    </row>
    <row r="18" spans="1:15" s="17" customFormat="1">
      <c r="A18" s="1205" t="s">
        <v>241</v>
      </c>
      <c r="B18" s="2188">
        <v>98255</v>
      </c>
      <c r="C18" s="2690">
        <v>2302</v>
      </c>
      <c r="D18" s="2191">
        <v>20882</v>
      </c>
      <c r="E18" s="2686">
        <v>810</v>
      </c>
      <c r="F18" s="2698">
        <v>0.21299999999999999</v>
      </c>
      <c r="G18" s="2699">
        <v>0.8</v>
      </c>
      <c r="H18" s="14"/>
      <c r="I18" s="43" t="s">
        <v>126</v>
      </c>
      <c r="J18" s="44">
        <v>92990</v>
      </c>
      <c r="K18" s="44">
        <v>2892</v>
      </c>
      <c r="L18" s="44">
        <v>23310</v>
      </c>
      <c r="M18" s="44">
        <v>1136</v>
      </c>
      <c r="N18" s="51">
        <v>0.251</v>
      </c>
      <c r="O18" s="45">
        <v>0.9</v>
      </c>
    </row>
    <row r="19" spans="1:15" s="17" customFormat="1">
      <c r="A19" s="135" t="s">
        <v>242</v>
      </c>
      <c r="B19" s="2187">
        <v>614</v>
      </c>
      <c r="C19" s="2689">
        <v>212</v>
      </c>
      <c r="D19" s="2190">
        <v>111</v>
      </c>
      <c r="E19" s="2684">
        <v>79</v>
      </c>
      <c r="F19" s="2696">
        <v>0.18099999999999999</v>
      </c>
      <c r="G19" s="2697">
        <v>10.8</v>
      </c>
      <c r="H19" s="14"/>
      <c r="I19" s="43" t="s">
        <v>242</v>
      </c>
      <c r="J19" s="45">
        <v>665</v>
      </c>
      <c r="K19" s="45">
        <v>202</v>
      </c>
      <c r="L19" s="45">
        <v>147</v>
      </c>
      <c r="M19" s="45">
        <v>70</v>
      </c>
      <c r="N19" s="51">
        <v>0.221</v>
      </c>
      <c r="O19" s="45">
        <v>8.3000000000000007</v>
      </c>
    </row>
    <row r="20" spans="1:15" s="17" customFormat="1">
      <c r="A20" s="135" t="s">
        <v>243</v>
      </c>
      <c r="B20" s="2187">
        <v>1140</v>
      </c>
      <c r="C20" s="2689">
        <v>244</v>
      </c>
      <c r="D20" s="2190">
        <v>233</v>
      </c>
      <c r="E20" s="2684">
        <v>92</v>
      </c>
      <c r="F20" s="2696">
        <v>0.20399999999999999</v>
      </c>
      <c r="G20" s="2697">
        <v>6.1</v>
      </c>
      <c r="H20" s="14"/>
      <c r="I20" s="43" t="s">
        <v>243</v>
      </c>
      <c r="J20" s="45">
        <v>852</v>
      </c>
      <c r="K20" s="45">
        <v>260</v>
      </c>
      <c r="L20" s="45">
        <v>183</v>
      </c>
      <c r="M20" s="45">
        <v>98</v>
      </c>
      <c r="N20" s="51">
        <v>0.215</v>
      </c>
      <c r="O20" s="45">
        <v>10</v>
      </c>
    </row>
    <row r="21" spans="1:15" s="17" customFormat="1">
      <c r="A21" s="135" t="s">
        <v>244</v>
      </c>
      <c r="B21" s="2187">
        <v>728</v>
      </c>
      <c r="C21" s="2689">
        <v>182</v>
      </c>
      <c r="D21" s="2190">
        <v>112</v>
      </c>
      <c r="E21" s="2684">
        <v>54</v>
      </c>
      <c r="F21" s="2696">
        <v>0.154</v>
      </c>
      <c r="G21" s="2697">
        <v>7.3</v>
      </c>
      <c r="H21" s="14"/>
      <c r="I21" s="43" t="s">
        <v>244</v>
      </c>
      <c r="J21" s="45">
        <v>684</v>
      </c>
      <c r="K21" s="45">
        <v>204</v>
      </c>
      <c r="L21" s="45">
        <v>110</v>
      </c>
      <c r="M21" s="45">
        <v>70</v>
      </c>
      <c r="N21" s="51">
        <v>0.161</v>
      </c>
      <c r="O21" s="45">
        <v>8.8000000000000007</v>
      </c>
    </row>
    <row r="22" spans="1:15" s="17" customFormat="1">
      <c r="A22" s="135" t="s">
        <v>245</v>
      </c>
      <c r="B22" s="2187">
        <v>488</v>
      </c>
      <c r="C22" s="2689">
        <v>139</v>
      </c>
      <c r="D22" s="2190">
        <v>30</v>
      </c>
      <c r="E22" s="2684">
        <v>28</v>
      </c>
      <c r="F22" s="2696">
        <v>6.0999999999999999E-2</v>
      </c>
      <c r="G22" s="2697">
        <v>5.7</v>
      </c>
      <c r="H22" s="14"/>
      <c r="I22" s="43" t="s">
        <v>245</v>
      </c>
      <c r="J22" s="45">
        <v>289</v>
      </c>
      <c r="K22" s="45">
        <v>158</v>
      </c>
      <c r="L22" s="45">
        <v>128</v>
      </c>
      <c r="M22" s="45">
        <v>109</v>
      </c>
      <c r="N22" s="51">
        <v>0.443</v>
      </c>
      <c r="O22" s="45">
        <v>25.7</v>
      </c>
    </row>
    <row r="23" spans="1:15" s="17" customFormat="1">
      <c r="A23" s="135" t="s">
        <v>246</v>
      </c>
      <c r="B23" s="2187">
        <v>481</v>
      </c>
      <c r="C23" s="2689">
        <v>178</v>
      </c>
      <c r="D23" s="2190">
        <v>171</v>
      </c>
      <c r="E23" s="2684">
        <v>101</v>
      </c>
      <c r="F23" s="2696">
        <v>0.35599999999999998</v>
      </c>
      <c r="G23" s="2697">
        <v>17.100000000000001</v>
      </c>
      <c r="H23" s="14"/>
      <c r="I23" s="43" t="s">
        <v>246</v>
      </c>
      <c r="J23" s="45">
        <v>163</v>
      </c>
      <c r="K23" s="45">
        <v>73</v>
      </c>
      <c r="L23" s="45">
        <v>22</v>
      </c>
      <c r="M23" s="45">
        <v>23</v>
      </c>
      <c r="N23" s="51">
        <v>0.13500000000000001</v>
      </c>
      <c r="O23" s="45">
        <v>12.9</v>
      </c>
    </row>
    <row r="24" spans="1:15" s="17" customFormat="1">
      <c r="A24" s="135" t="s">
        <v>247</v>
      </c>
      <c r="B24" s="2187">
        <v>831</v>
      </c>
      <c r="C24" s="2689">
        <v>246</v>
      </c>
      <c r="D24" s="2190">
        <v>197</v>
      </c>
      <c r="E24" s="2684">
        <v>91</v>
      </c>
      <c r="F24" s="2696">
        <v>0.23699999999999999</v>
      </c>
      <c r="G24" s="2697">
        <v>9.6</v>
      </c>
      <c r="H24" s="14"/>
      <c r="I24" s="43" t="s">
        <v>247</v>
      </c>
      <c r="J24" s="45">
        <v>432</v>
      </c>
      <c r="K24" s="45">
        <v>239</v>
      </c>
      <c r="L24" s="45">
        <v>75</v>
      </c>
      <c r="M24" s="45">
        <v>55</v>
      </c>
      <c r="N24" s="51">
        <v>0.17399999999999999</v>
      </c>
      <c r="O24" s="45">
        <v>10.6</v>
      </c>
    </row>
    <row r="25" spans="1:15" s="17" customFormat="1">
      <c r="A25" s="135" t="s">
        <v>248</v>
      </c>
      <c r="B25" s="2187">
        <v>439</v>
      </c>
      <c r="C25" s="2689">
        <v>196</v>
      </c>
      <c r="D25" s="2190">
        <v>52</v>
      </c>
      <c r="E25" s="2684">
        <v>82</v>
      </c>
      <c r="F25" s="2696">
        <v>0.11799999999999999</v>
      </c>
      <c r="G25" s="2697">
        <v>18.3</v>
      </c>
      <c r="H25" s="14"/>
      <c r="I25" s="43" t="s">
        <v>248</v>
      </c>
      <c r="J25" s="45">
        <v>341</v>
      </c>
      <c r="K25" s="45">
        <v>124</v>
      </c>
      <c r="L25" s="45">
        <v>36</v>
      </c>
      <c r="M25" s="45">
        <v>50</v>
      </c>
      <c r="N25" s="51">
        <v>0.106</v>
      </c>
      <c r="O25" s="45">
        <v>14.6</v>
      </c>
    </row>
    <row r="26" spans="1:15" s="17" customFormat="1">
      <c r="A26" s="135" t="s">
        <v>249</v>
      </c>
      <c r="B26" s="1954" t="s">
        <v>210</v>
      </c>
      <c r="C26" s="1956" t="s">
        <v>210</v>
      </c>
      <c r="D26" s="1954" t="s">
        <v>210</v>
      </c>
      <c r="E26" s="1955" t="s">
        <v>210</v>
      </c>
      <c r="F26" s="2628" t="s">
        <v>210</v>
      </c>
      <c r="G26" s="2688" t="s">
        <v>210</v>
      </c>
      <c r="H26" s="14"/>
      <c r="I26" s="37" t="s">
        <v>249</v>
      </c>
      <c r="J26" s="46" t="s">
        <v>210</v>
      </c>
      <c r="K26" s="46" t="s">
        <v>210</v>
      </c>
      <c r="L26" s="46" t="s">
        <v>210</v>
      </c>
      <c r="M26" s="46" t="s">
        <v>210</v>
      </c>
      <c r="N26" s="52" t="s">
        <v>210</v>
      </c>
      <c r="O26" s="46" t="s">
        <v>210</v>
      </c>
    </row>
    <row r="27" spans="1:15" s="17" customFormat="1">
      <c r="A27" s="135" t="s">
        <v>250</v>
      </c>
      <c r="B27" s="2187">
        <v>813</v>
      </c>
      <c r="C27" s="2689">
        <v>200</v>
      </c>
      <c r="D27" s="2190">
        <v>192</v>
      </c>
      <c r="E27" s="2684">
        <v>102</v>
      </c>
      <c r="F27" s="2696">
        <v>0.23599999999999999</v>
      </c>
      <c r="G27" s="2697">
        <v>10.5</v>
      </c>
      <c r="H27" s="14"/>
      <c r="I27" s="43" t="s">
        <v>250</v>
      </c>
      <c r="J27" s="45">
        <v>658</v>
      </c>
      <c r="K27" s="45">
        <v>258</v>
      </c>
      <c r="L27" s="45">
        <v>224</v>
      </c>
      <c r="M27" s="45">
        <v>138</v>
      </c>
      <c r="N27" s="51">
        <v>0.34</v>
      </c>
      <c r="O27" s="45">
        <v>17</v>
      </c>
    </row>
    <row r="28" spans="1:15" s="17" customFormat="1">
      <c r="A28" s="135" t="s">
        <v>251</v>
      </c>
      <c r="B28" s="2187">
        <v>1107</v>
      </c>
      <c r="C28" s="2689">
        <v>258</v>
      </c>
      <c r="D28" s="2190">
        <v>128</v>
      </c>
      <c r="E28" s="2684">
        <v>88</v>
      </c>
      <c r="F28" s="2696">
        <v>0.11600000000000001</v>
      </c>
      <c r="G28" s="2697">
        <v>7.9</v>
      </c>
      <c r="H28" s="14"/>
      <c r="I28" s="43" t="s">
        <v>251</v>
      </c>
      <c r="J28" s="45">
        <v>610</v>
      </c>
      <c r="K28" s="45">
        <v>206</v>
      </c>
      <c r="L28" s="45">
        <v>79</v>
      </c>
      <c r="M28" s="45">
        <v>49</v>
      </c>
      <c r="N28" s="51">
        <v>0.13</v>
      </c>
      <c r="O28" s="45">
        <v>7.4</v>
      </c>
    </row>
    <row r="29" spans="1:15" s="17" customFormat="1">
      <c r="A29" s="135" t="s">
        <v>252</v>
      </c>
      <c r="B29" s="2187">
        <v>1008</v>
      </c>
      <c r="C29" s="2689">
        <v>288</v>
      </c>
      <c r="D29" s="2190">
        <v>339</v>
      </c>
      <c r="E29" s="2684">
        <v>183</v>
      </c>
      <c r="F29" s="2696">
        <v>0.33600000000000002</v>
      </c>
      <c r="G29" s="2697">
        <v>11.8</v>
      </c>
      <c r="H29" s="14"/>
      <c r="I29" s="43" t="s">
        <v>252</v>
      </c>
      <c r="J29" s="44">
        <v>1129</v>
      </c>
      <c r="K29" s="45">
        <v>198</v>
      </c>
      <c r="L29" s="45">
        <v>161</v>
      </c>
      <c r="M29" s="45">
        <v>61</v>
      </c>
      <c r="N29" s="51">
        <v>0.14299999999999999</v>
      </c>
      <c r="O29" s="45">
        <v>4.8</v>
      </c>
    </row>
    <row r="30" spans="1:15" s="17" customFormat="1">
      <c r="A30" s="135" t="s">
        <v>253</v>
      </c>
      <c r="B30" s="2187">
        <v>870</v>
      </c>
      <c r="C30" s="2689">
        <v>268</v>
      </c>
      <c r="D30" s="2190">
        <v>237</v>
      </c>
      <c r="E30" s="2684">
        <v>111</v>
      </c>
      <c r="F30" s="2696">
        <v>0.27200000000000002</v>
      </c>
      <c r="G30" s="2697">
        <v>10</v>
      </c>
      <c r="H30" s="14"/>
      <c r="I30" s="43" t="s">
        <v>253</v>
      </c>
      <c r="J30" s="44">
        <v>1003</v>
      </c>
      <c r="K30" s="45">
        <v>269</v>
      </c>
      <c r="L30" s="45">
        <v>263</v>
      </c>
      <c r="M30" s="45">
        <v>124</v>
      </c>
      <c r="N30" s="51">
        <v>0.26200000000000001</v>
      </c>
      <c r="O30" s="45">
        <v>8.6</v>
      </c>
    </row>
    <row r="31" spans="1:15" s="17" customFormat="1">
      <c r="A31" s="135" t="s">
        <v>254</v>
      </c>
      <c r="B31" s="1954" t="s">
        <v>210</v>
      </c>
      <c r="C31" s="1956" t="s">
        <v>210</v>
      </c>
      <c r="D31" s="1954" t="s">
        <v>210</v>
      </c>
      <c r="E31" s="1955" t="s">
        <v>210</v>
      </c>
      <c r="F31" s="2628" t="s">
        <v>210</v>
      </c>
      <c r="G31" s="2688" t="s">
        <v>210</v>
      </c>
      <c r="H31" s="14"/>
      <c r="I31" s="43" t="s">
        <v>255</v>
      </c>
      <c r="J31" s="45">
        <v>928</v>
      </c>
      <c r="K31" s="45">
        <v>285</v>
      </c>
      <c r="L31" s="45">
        <v>130</v>
      </c>
      <c r="M31" s="45">
        <v>73</v>
      </c>
      <c r="N31" s="51">
        <v>0.14000000000000001</v>
      </c>
      <c r="O31" s="45">
        <v>7.8</v>
      </c>
    </row>
    <row r="32" spans="1:15" s="17" customFormat="1">
      <c r="A32" s="135" t="s">
        <v>255</v>
      </c>
      <c r="B32" s="2187">
        <v>1138</v>
      </c>
      <c r="C32" s="2689">
        <v>251</v>
      </c>
      <c r="D32" s="2190">
        <v>167</v>
      </c>
      <c r="E32" s="2684">
        <v>78</v>
      </c>
      <c r="F32" s="2696">
        <v>0.14699999999999999</v>
      </c>
      <c r="G32" s="2697">
        <v>6.1</v>
      </c>
      <c r="H32" s="14"/>
      <c r="I32" s="43" t="s">
        <v>256</v>
      </c>
      <c r="J32" s="45">
        <v>397</v>
      </c>
      <c r="K32" s="45">
        <v>112</v>
      </c>
      <c r="L32" s="45">
        <v>112</v>
      </c>
      <c r="M32" s="45">
        <v>47</v>
      </c>
      <c r="N32" s="51">
        <v>0.28199999999999997</v>
      </c>
      <c r="O32" s="45">
        <v>13.2</v>
      </c>
    </row>
    <row r="33" spans="1:15" s="17" customFormat="1">
      <c r="A33" s="135" t="s">
        <v>256</v>
      </c>
      <c r="B33" s="2187">
        <v>436</v>
      </c>
      <c r="C33" s="2689">
        <v>183</v>
      </c>
      <c r="D33" s="2190">
        <v>121</v>
      </c>
      <c r="E33" s="2684">
        <v>91</v>
      </c>
      <c r="F33" s="2696">
        <v>0.27800000000000002</v>
      </c>
      <c r="G33" s="2697">
        <v>14.7</v>
      </c>
      <c r="H33" s="14"/>
      <c r="I33" s="43" t="s">
        <v>257</v>
      </c>
      <c r="J33" s="45">
        <v>256</v>
      </c>
      <c r="K33" s="45">
        <v>118</v>
      </c>
      <c r="L33" s="45">
        <v>55</v>
      </c>
      <c r="M33" s="45">
        <v>34</v>
      </c>
      <c r="N33" s="51">
        <v>0.215</v>
      </c>
      <c r="O33" s="45">
        <v>13.5</v>
      </c>
    </row>
    <row r="34" spans="1:15" s="17" customFormat="1">
      <c r="A34" s="135" t="s">
        <v>257</v>
      </c>
      <c r="B34" s="2187">
        <v>339</v>
      </c>
      <c r="C34" s="2689">
        <v>123</v>
      </c>
      <c r="D34" s="2190">
        <v>54</v>
      </c>
      <c r="E34" s="2684">
        <v>56</v>
      </c>
      <c r="F34" s="2696">
        <v>0.159</v>
      </c>
      <c r="G34" s="2697">
        <v>13.9</v>
      </c>
      <c r="H34" s="14"/>
      <c r="I34" s="43" t="s">
        <v>258</v>
      </c>
      <c r="J34" s="44">
        <v>4289</v>
      </c>
      <c r="K34" s="45">
        <v>637</v>
      </c>
      <c r="L34" s="45">
        <v>739</v>
      </c>
      <c r="M34" s="45">
        <v>208</v>
      </c>
      <c r="N34" s="51">
        <v>0.17199999999999999</v>
      </c>
      <c r="O34" s="45">
        <v>4.3</v>
      </c>
    </row>
    <row r="35" spans="1:15" s="17" customFormat="1">
      <c r="A35" s="135" t="s">
        <v>258</v>
      </c>
      <c r="B35" s="2187">
        <v>4012</v>
      </c>
      <c r="C35" s="2689">
        <v>532</v>
      </c>
      <c r="D35" s="2190">
        <v>915</v>
      </c>
      <c r="E35" s="2684">
        <v>246</v>
      </c>
      <c r="F35" s="2696">
        <v>0.22800000000000001</v>
      </c>
      <c r="G35" s="2697">
        <v>5.0999999999999996</v>
      </c>
      <c r="H35" s="14"/>
      <c r="I35" s="37" t="s">
        <v>258</v>
      </c>
      <c r="J35" s="46" t="s">
        <v>210</v>
      </c>
      <c r="K35" s="46" t="s">
        <v>210</v>
      </c>
      <c r="L35" s="46" t="s">
        <v>210</v>
      </c>
      <c r="M35" s="46" t="s">
        <v>210</v>
      </c>
      <c r="N35" s="52" t="s">
        <v>210</v>
      </c>
      <c r="O35" s="46" t="s">
        <v>210</v>
      </c>
    </row>
    <row r="36" spans="1:15" s="17" customFormat="1">
      <c r="A36" s="135" t="s">
        <v>259</v>
      </c>
      <c r="B36" s="1954" t="s">
        <v>210</v>
      </c>
      <c r="C36" s="1956" t="s">
        <v>210</v>
      </c>
      <c r="D36" s="1954" t="s">
        <v>210</v>
      </c>
      <c r="E36" s="1955" t="s">
        <v>210</v>
      </c>
      <c r="F36" s="2628" t="s">
        <v>210</v>
      </c>
      <c r="G36" s="2688" t="s">
        <v>210</v>
      </c>
      <c r="H36" s="14"/>
      <c r="I36" s="43" t="s">
        <v>259</v>
      </c>
      <c r="J36" s="45">
        <v>299</v>
      </c>
      <c r="K36" s="45">
        <v>116</v>
      </c>
      <c r="L36" s="45">
        <v>48</v>
      </c>
      <c r="M36" s="45">
        <v>42</v>
      </c>
      <c r="N36" s="51">
        <v>0.161</v>
      </c>
      <c r="O36" s="45">
        <v>12.5</v>
      </c>
    </row>
    <row r="37" spans="1:15" s="17" customFormat="1">
      <c r="A37" s="135" t="s">
        <v>260</v>
      </c>
      <c r="B37" s="2187">
        <v>985</v>
      </c>
      <c r="C37" s="2689">
        <v>258</v>
      </c>
      <c r="D37" s="2190">
        <v>167</v>
      </c>
      <c r="E37" s="2684">
        <v>83</v>
      </c>
      <c r="F37" s="2696">
        <v>0.17</v>
      </c>
      <c r="G37" s="2697">
        <v>8.1999999999999993</v>
      </c>
      <c r="H37" s="14"/>
      <c r="I37" s="43" t="s">
        <v>260</v>
      </c>
      <c r="J37" s="45">
        <v>417</v>
      </c>
      <c r="K37" s="45">
        <v>145</v>
      </c>
      <c r="L37" s="45">
        <v>61</v>
      </c>
      <c r="M37" s="45">
        <v>52</v>
      </c>
      <c r="N37" s="51">
        <v>0.14599999999999999</v>
      </c>
      <c r="O37" s="45">
        <v>10.5</v>
      </c>
    </row>
    <row r="38" spans="1:15" s="17" customFormat="1">
      <c r="A38" s="135" t="s">
        <v>261</v>
      </c>
      <c r="B38" s="2187">
        <v>345</v>
      </c>
      <c r="C38" s="2689">
        <v>160</v>
      </c>
      <c r="D38" s="2190">
        <v>16</v>
      </c>
      <c r="E38" s="2684">
        <v>27</v>
      </c>
      <c r="F38" s="2696">
        <v>4.5999999999999999E-2</v>
      </c>
      <c r="G38" s="2697">
        <v>9.1</v>
      </c>
      <c r="H38" s="14"/>
      <c r="I38" s="43" t="s">
        <v>261</v>
      </c>
      <c r="J38" s="44">
        <v>1279</v>
      </c>
      <c r="K38" s="45">
        <v>297</v>
      </c>
      <c r="L38" s="45">
        <v>167</v>
      </c>
      <c r="M38" s="45">
        <v>101</v>
      </c>
      <c r="N38" s="51">
        <v>0.13100000000000001</v>
      </c>
      <c r="O38" s="45">
        <v>7.3</v>
      </c>
    </row>
    <row r="39" spans="1:15" s="17" customFormat="1">
      <c r="A39" s="135" t="s">
        <v>259</v>
      </c>
      <c r="B39" s="2187">
        <v>1532</v>
      </c>
      <c r="C39" s="2689">
        <v>310</v>
      </c>
      <c r="D39" s="2190">
        <v>294</v>
      </c>
      <c r="E39" s="2684">
        <v>106</v>
      </c>
      <c r="F39" s="2696">
        <v>0.192</v>
      </c>
      <c r="G39" s="2697">
        <v>5.8</v>
      </c>
      <c r="H39" s="14"/>
      <c r="I39" s="37" t="s">
        <v>259</v>
      </c>
      <c r="J39" s="46" t="s">
        <v>210</v>
      </c>
      <c r="K39" s="46" t="s">
        <v>210</v>
      </c>
      <c r="L39" s="46" t="s">
        <v>210</v>
      </c>
      <c r="M39" s="46" t="s">
        <v>210</v>
      </c>
      <c r="N39" s="52" t="s">
        <v>210</v>
      </c>
      <c r="O39" s="46" t="s">
        <v>210</v>
      </c>
    </row>
    <row r="40" spans="1:15" s="17" customFormat="1">
      <c r="A40" s="135" t="s">
        <v>262</v>
      </c>
      <c r="B40" s="2187">
        <v>1073</v>
      </c>
      <c r="C40" s="2689">
        <v>312</v>
      </c>
      <c r="D40" s="2190">
        <v>266</v>
      </c>
      <c r="E40" s="2684">
        <v>97</v>
      </c>
      <c r="F40" s="2696">
        <v>0.248</v>
      </c>
      <c r="G40" s="2697">
        <v>7.3</v>
      </c>
      <c r="H40" s="14"/>
      <c r="I40" s="43" t="s">
        <v>262</v>
      </c>
      <c r="J40" s="44">
        <v>1439</v>
      </c>
      <c r="K40" s="45">
        <v>399</v>
      </c>
      <c r="L40" s="45">
        <v>264</v>
      </c>
      <c r="M40" s="45">
        <v>120</v>
      </c>
      <c r="N40" s="51">
        <v>0.183</v>
      </c>
      <c r="O40" s="45">
        <v>6.9</v>
      </c>
    </row>
    <row r="41" spans="1:15" s="17" customFormat="1">
      <c r="A41" s="135" t="s">
        <v>263</v>
      </c>
      <c r="B41" s="2187">
        <v>137</v>
      </c>
      <c r="C41" s="2689">
        <v>77</v>
      </c>
      <c r="D41" s="2190">
        <v>6</v>
      </c>
      <c r="E41" s="2684">
        <v>9</v>
      </c>
      <c r="F41" s="2696">
        <v>4.3999999999999997E-2</v>
      </c>
      <c r="G41" s="2697">
        <v>6.5</v>
      </c>
      <c r="H41" s="14"/>
      <c r="I41" s="37" t="s">
        <v>263</v>
      </c>
      <c r="J41" s="46" t="s">
        <v>210</v>
      </c>
      <c r="K41" s="46" t="s">
        <v>210</v>
      </c>
      <c r="L41" s="46" t="s">
        <v>210</v>
      </c>
      <c r="M41" s="46" t="s">
        <v>210</v>
      </c>
      <c r="N41" s="52" t="s">
        <v>210</v>
      </c>
      <c r="O41" s="46" t="s">
        <v>210</v>
      </c>
    </row>
    <row r="42" spans="1:15" s="17" customFormat="1">
      <c r="A42" s="135" t="s">
        <v>264</v>
      </c>
      <c r="B42" s="2187">
        <v>964</v>
      </c>
      <c r="C42" s="2689">
        <v>232</v>
      </c>
      <c r="D42" s="2190">
        <v>169</v>
      </c>
      <c r="E42" s="2684">
        <v>90</v>
      </c>
      <c r="F42" s="2696">
        <v>0.17499999999999999</v>
      </c>
      <c r="G42" s="2697">
        <v>8.3000000000000007</v>
      </c>
      <c r="H42" s="14"/>
      <c r="I42" s="43" t="s">
        <v>264</v>
      </c>
      <c r="J42" s="45">
        <v>833</v>
      </c>
      <c r="K42" s="45">
        <v>244</v>
      </c>
      <c r="L42" s="45">
        <v>278</v>
      </c>
      <c r="M42" s="45">
        <v>116</v>
      </c>
      <c r="N42" s="51">
        <v>0.33400000000000002</v>
      </c>
      <c r="O42" s="45">
        <v>10.3</v>
      </c>
    </row>
    <row r="43" spans="1:15" s="17" customFormat="1">
      <c r="A43" s="135" t="s">
        <v>265</v>
      </c>
      <c r="B43" s="2187">
        <v>1259</v>
      </c>
      <c r="C43" s="2689">
        <v>280</v>
      </c>
      <c r="D43" s="2190">
        <v>270</v>
      </c>
      <c r="E43" s="2684">
        <v>127</v>
      </c>
      <c r="F43" s="2696">
        <v>0.214</v>
      </c>
      <c r="G43" s="2697">
        <v>7.8</v>
      </c>
      <c r="H43" s="14"/>
      <c r="I43" s="43" t="s">
        <v>265</v>
      </c>
      <c r="J43" s="44">
        <v>1322</v>
      </c>
      <c r="K43" s="45">
        <v>320</v>
      </c>
      <c r="L43" s="45">
        <v>237</v>
      </c>
      <c r="M43" s="45">
        <v>108</v>
      </c>
      <c r="N43" s="51">
        <v>0.17899999999999999</v>
      </c>
      <c r="O43" s="45">
        <v>6.5</v>
      </c>
    </row>
    <row r="44" spans="1:15" s="17" customFormat="1">
      <c r="A44" s="135" t="s">
        <v>266</v>
      </c>
      <c r="B44" s="2187">
        <v>4015</v>
      </c>
      <c r="C44" s="2689">
        <v>605</v>
      </c>
      <c r="D44" s="2190">
        <v>734</v>
      </c>
      <c r="E44" s="2684">
        <v>176</v>
      </c>
      <c r="F44" s="2696">
        <v>0.183</v>
      </c>
      <c r="G44" s="2697">
        <v>3.4</v>
      </c>
      <c r="H44" s="14"/>
      <c r="I44" s="43" t="s">
        <v>266</v>
      </c>
      <c r="J44" s="44">
        <v>3331</v>
      </c>
      <c r="K44" s="45">
        <v>457</v>
      </c>
      <c r="L44" s="45">
        <v>524</v>
      </c>
      <c r="M44" s="45">
        <v>124</v>
      </c>
      <c r="N44" s="51">
        <v>0.157</v>
      </c>
      <c r="O44" s="45">
        <v>3.4</v>
      </c>
    </row>
    <row r="45" spans="1:15" s="17" customFormat="1">
      <c r="A45" s="135" t="s">
        <v>267</v>
      </c>
      <c r="B45" s="2187">
        <v>1400</v>
      </c>
      <c r="C45" s="2689">
        <v>337</v>
      </c>
      <c r="D45" s="2190">
        <v>366</v>
      </c>
      <c r="E45" s="2684">
        <v>141</v>
      </c>
      <c r="F45" s="2696">
        <v>0.26100000000000001</v>
      </c>
      <c r="G45" s="2697">
        <v>9.6999999999999993</v>
      </c>
      <c r="H45" s="14"/>
      <c r="I45" s="43" t="s">
        <v>267</v>
      </c>
      <c r="J45" s="44">
        <v>1092</v>
      </c>
      <c r="K45" s="45">
        <v>242</v>
      </c>
      <c r="L45" s="45">
        <v>259</v>
      </c>
      <c r="M45" s="45">
        <v>110</v>
      </c>
      <c r="N45" s="51">
        <v>0.23699999999999999</v>
      </c>
      <c r="O45" s="45">
        <v>9.6</v>
      </c>
    </row>
    <row r="46" spans="1:15" s="17" customFormat="1">
      <c r="A46" s="135" t="s">
        <v>268</v>
      </c>
      <c r="B46" s="1954" t="s">
        <v>210</v>
      </c>
      <c r="C46" s="1956" t="s">
        <v>210</v>
      </c>
      <c r="D46" s="1954" t="s">
        <v>210</v>
      </c>
      <c r="E46" s="1955" t="s">
        <v>210</v>
      </c>
      <c r="F46" s="2628" t="s">
        <v>210</v>
      </c>
      <c r="G46" s="2688" t="s">
        <v>210</v>
      </c>
      <c r="H46" s="14"/>
      <c r="I46" s="37" t="s">
        <v>268</v>
      </c>
      <c r="J46" s="46" t="s">
        <v>210</v>
      </c>
      <c r="K46" s="46" t="s">
        <v>210</v>
      </c>
      <c r="L46" s="46" t="s">
        <v>210</v>
      </c>
      <c r="M46" s="46" t="s">
        <v>210</v>
      </c>
      <c r="N46" s="52" t="s">
        <v>210</v>
      </c>
      <c r="O46" s="46" t="s">
        <v>210</v>
      </c>
    </row>
    <row r="47" spans="1:15" s="17" customFormat="1">
      <c r="A47" s="135" t="s">
        <v>269</v>
      </c>
      <c r="B47" s="2187">
        <v>624</v>
      </c>
      <c r="C47" s="2689">
        <v>274</v>
      </c>
      <c r="D47" s="2190">
        <v>100</v>
      </c>
      <c r="E47" s="2684">
        <v>77</v>
      </c>
      <c r="F47" s="2696">
        <v>0.16</v>
      </c>
      <c r="G47" s="2697">
        <v>11.8</v>
      </c>
      <c r="H47" s="14"/>
      <c r="I47" s="43" t="s">
        <v>269</v>
      </c>
      <c r="J47" s="45">
        <v>640</v>
      </c>
      <c r="K47" s="45">
        <v>218</v>
      </c>
      <c r="L47" s="45">
        <v>72</v>
      </c>
      <c r="M47" s="45">
        <v>55</v>
      </c>
      <c r="N47" s="51">
        <v>0.113</v>
      </c>
      <c r="O47" s="45">
        <v>8.6999999999999993</v>
      </c>
    </row>
    <row r="48" spans="1:15" s="17" customFormat="1">
      <c r="A48" s="135" t="s">
        <v>270</v>
      </c>
      <c r="B48" s="1954" t="s">
        <v>210</v>
      </c>
      <c r="C48" s="1956" t="s">
        <v>210</v>
      </c>
      <c r="D48" s="1954" t="s">
        <v>210</v>
      </c>
      <c r="E48" s="1955" t="s">
        <v>210</v>
      </c>
      <c r="F48" s="2628" t="s">
        <v>210</v>
      </c>
      <c r="G48" s="2688" t="s">
        <v>210</v>
      </c>
      <c r="H48" s="14"/>
      <c r="I48" s="37" t="s">
        <v>270</v>
      </c>
      <c r="J48" s="46" t="s">
        <v>210</v>
      </c>
      <c r="K48" s="46" t="s">
        <v>210</v>
      </c>
      <c r="L48" s="46" t="s">
        <v>210</v>
      </c>
      <c r="M48" s="46" t="s">
        <v>210</v>
      </c>
      <c r="N48" s="52" t="s">
        <v>210</v>
      </c>
      <c r="O48" s="46" t="s">
        <v>210</v>
      </c>
    </row>
    <row r="49" spans="1:15" s="17" customFormat="1">
      <c r="A49" s="135" t="s">
        <v>271</v>
      </c>
      <c r="B49" s="2187">
        <v>987</v>
      </c>
      <c r="C49" s="2689">
        <v>423</v>
      </c>
      <c r="D49" s="2190">
        <v>210</v>
      </c>
      <c r="E49" s="2684">
        <v>123</v>
      </c>
      <c r="F49" s="2696">
        <v>0.21299999999999999</v>
      </c>
      <c r="G49" s="2697">
        <v>12.5</v>
      </c>
      <c r="H49" s="14"/>
      <c r="I49" s="43" t="s">
        <v>271</v>
      </c>
      <c r="J49" s="45">
        <v>843</v>
      </c>
      <c r="K49" s="45">
        <v>259</v>
      </c>
      <c r="L49" s="45">
        <v>156</v>
      </c>
      <c r="M49" s="45">
        <v>124</v>
      </c>
      <c r="N49" s="51">
        <v>0.185</v>
      </c>
      <c r="O49" s="45">
        <v>13.8</v>
      </c>
    </row>
    <row r="50" spans="1:15" s="17" customFormat="1">
      <c r="A50" s="135" t="s">
        <v>272</v>
      </c>
      <c r="B50" s="2187">
        <v>4347</v>
      </c>
      <c r="C50" s="2689">
        <v>604</v>
      </c>
      <c r="D50" s="2190">
        <v>1060</v>
      </c>
      <c r="E50" s="2684">
        <v>332</v>
      </c>
      <c r="F50" s="2696">
        <v>0.24399999999999999</v>
      </c>
      <c r="G50" s="2697">
        <v>6.6</v>
      </c>
      <c r="H50" s="14"/>
      <c r="I50" s="43" t="s">
        <v>272</v>
      </c>
      <c r="J50" s="44">
        <v>4141</v>
      </c>
      <c r="K50" s="45">
        <v>731</v>
      </c>
      <c r="L50" s="45">
        <v>700</v>
      </c>
      <c r="M50" s="45">
        <v>212</v>
      </c>
      <c r="N50" s="51">
        <v>0.16900000000000001</v>
      </c>
      <c r="O50" s="45">
        <v>4</v>
      </c>
    </row>
    <row r="51" spans="1:15" s="17" customFormat="1">
      <c r="A51" s="132" t="s">
        <v>273</v>
      </c>
      <c r="B51" s="2189">
        <v>2938</v>
      </c>
      <c r="C51" s="2691">
        <v>501</v>
      </c>
      <c r="D51" s="2190">
        <v>744</v>
      </c>
      <c r="E51" s="2684">
        <v>213</v>
      </c>
      <c r="F51" s="2696">
        <v>0.253</v>
      </c>
      <c r="G51" s="2697">
        <v>5.9</v>
      </c>
      <c r="H51" s="14"/>
      <c r="I51" s="43" t="s">
        <v>273</v>
      </c>
      <c r="J51" s="44">
        <v>2017</v>
      </c>
      <c r="K51" s="45">
        <v>350</v>
      </c>
      <c r="L51" s="45">
        <v>277</v>
      </c>
      <c r="M51" s="45">
        <v>82</v>
      </c>
      <c r="N51" s="51">
        <v>0.13700000000000001</v>
      </c>
      <c r="O51" s="45">
        <v>3.8</v>
      </c>
    </row>
    <row r="52" spans="1:15" s="17" customFormat="1">
      <c r="A52" s="135" t="s">
        <v>274</v>
      </c>
      <c r="B52" s="1954" t="s">
        <v>210</v>
      </c>
      <c r="C52" s="1956" t="s">
        <v>210</v>
      </c>
      <c r="D52" s="1954" t="s">
        <v>210</v>
      </c>
      <c r="E52" s="1955" t="s">
        <v>210</v>
      </c>
      <c r="F52" s="2628" t="s">
        <v>210</v>
      </c>
      <c r="G52" s="2688" t="s">
        <v>210</v>
      </c>
      <c r="H52" s="14"/>
      <c r="I52" s="37" t="s">
        <v>274</v>
      </c>
      <c r="J52" s="46" t="s">
        <v>210</v>
      </c>
      <c r="K52" s="46" t="s">
        <v>210</v>
      </c>
      <c r="L52" s="46" t="s">
        <v>210</v>
      </c>
      <c r="M52" s="46" t="s">
        <v>210</v>
      </c>
      <c r="N52" s="52" t="s">
        <v>210</v>
      </c>
      <c r="O52" s="46" t="s">
        <v>210</v>
      </c>
    </row>
    <row r="53" spans="1:15" s="17" customFormat="1">
      <c r="A53" s="135" t="s">
        <v>275</v>
      </c>
      <c r="B53" s="2190">
        <v>1453</v>
      </c>
      <c r="C53" s="2683">
        <v>297</v>
      </c>
      <c r="D53" s="2190">
        <v>243</v>
      </c>
      <c r="E53" s="2684">
        <v>112</v>
      </c>
      <c r="F53" s="2696">
        <v>0.16700000000000001</v>
      </c>
      <c r="G53" s="2697">
        <v>7.1</v>
      </c>
      <c r="H53" s="14"/>
      <c r="I53" s="43" t="s">
        <v>275</v>
      </c>
      <c r="J53" s="44">
        <v>1572</v>
      </c>
      <c r="K53" s="45">
        <v>428</v>
      </c>
      <c r="L53" s="45">
        <v>545</v>
      </c>
      <c r="M53" s="45">
        <v>220</v>
      </c>
      <c r="N53" s="51">
        <v>0.34699999999999998</v>
      </c>
      <c r="O53" s="45">
        <v>9.6</v>
      </c>
    </row>
    <row r="54" spans="1:15" s="17" customFormat="1">
      <c r="A54" s="135" t="s">
        <v>276</v>
      </c>
      <c r="B54" s="2190">
        <v>7706</v>
      </c>
      <c r="C54" s="2683">
        <v>1100</v>
      </c>
      <c r="D54" s="2190">
        <v>1578</v>
      </c>
      <c r="E54" s="2684">
        <v>314</v>
      </c>
      <c r="F54" s="2696">
        <v>0.20499999999999999</v>
      </c>
      <c r="G54" s="2697">
        <v>3.6</v>
      </c>
      <c r="H54" s="14"/>
      <c r="I54" s="43" t="s">
        <v>276</v>
      </c>
      <c r="J54" s="44">
        <v>5798</v>
      </c>
      <c r="K54" s="45">
        <v>821</v>
      </c>
      <c r="L54" s="44">
        <v>1170</v>
      </c>
      <c r="M54" s="45">
        <v>284</v>
      </c>
      <c r="N54" s="51">
        <v>0.20200000000000001</v>
      </c>
      <c r="O54" s="45">
        <v>3.6</v>
      </c>
    </row>
    <row r="55" spans="1:15" s="17" customFormat="1">
      <c r="A55" s="135" t="s">
        <v>277</v>
      </c>
      <c r="B55" s="1954" t="s">
        <v>210</v>
      </c>
      <c r="C55" s="1956" t="s">
        <v>210</v>
      </c>
      <c r="D55" s="1954" t="s">
        <v>210</v>
      </c>
      <c r="E55" s="1955" t="s">
        <v>210</v>
      </c>
      <c r="F55" s="2628" t="s">
        <v>210</v>
      </c>
      <c r="G55" s="2688" t="s">
        <v>210</v>
      </c>
      <c r="H55" s="14"/>
      <c r="I55" s="37" t="s">
        <v>277</v>
      </c>
      <c r="J55" s="46" t="s">
        <v>210</v>
      </c>
      <c r="K55" s="46" t="s">
        <v>210</v>
      </c>
      <c r="L55" s="46" t="s">
        <v>210</v>
      </c>
      <c r="M55" s="46" t="s">
        <v>210</v>
      </c>
      <c r="N55" s="52" t="s">
        <v>210</v>
      </c>
      <c r="O55" s="46" t="s">
        <v>210</v>
      </c>
    </row>
    <row r="56" spans="1:15" s="17" customFormat="1">
      <c r="A56" s="135" t="s">
        <v>278</v>
      </c>
      <c r="B56" s="2190">
        <v>663</v>
      </c>
      <c r="C56" s="2683">
        <v>178</v>
      </c>
      <c r="D56" s="2190">
        <v>146</v>
      </c>
      <c r="E56" s="2684">
        <v>73</v>
      </c>
      <c r="F56" s="2696">
        <v>0.22</v>
      </c>
      <c r="G56" s="2697">
        <v>8.6</v>
      </c>
      <c r="H56" s="14"/>
      <c r="I56" s="43" t="s">
        <v>278</v>
      </c>
      <c r="J56" s="45">
        <v>565</v>
      </c>
      <c r="K56" s="45">
        <v>141</v>
      </c>
      <c r="L56" s="45">
        <v>151</v>
      </c>
      <c r="M56" s="45">
        <v>77</v>
      </c>
      <c r="N56" s="51">
        <v>0.26700000000000002</v>
      </c>
      <c r="O56" s="45">
        <v>13.2</v>
      </c>
    </row>
    <row r="57" spans="1:15" s="17" customFormat="1">
      <c r="A57" s="135" t="s">
        <v>279</v>
      </c>
      <c r="B57" s="83" t="s">
        <v>210</v>
      </c>
      <c r="C57" s="85" t="s">
        <v>210</v>
      </c>
      <c r="D57" s="83" t="s">
        <v>210</v>
      </c>
      <c r="E57" s="49" t="s">
        <v>210</v>
      </c>
      <c r="F57" s="49" t="s">
        <v>210</v>
      </c>
      <c r="G57" s="49" t="s">
        <v>210</v>
      </c>
      <c r="H57" s="14"/>
      <c r="I57" s="37" t="s">
        <v>279</v>
      </c>
      <c r="J57" s="46" t="s">
        <v>210</v>
      </c>
      <c r="K57" s="46" t="s">
        <v>210</v>
      </c>
      <c r="L57" s="46" t="s">
        <v>210</v>
      </c>
      <c r="M57" s="46" t="s">
        <v>210</v>
      </c>
      <c r="N57" s="46" t="s">
        <v>210</v>
      </c>
      <c r="O57" s="46" t="s">
        <v>210</v>
      </c>
    </row>
    <row r="58" spans="1:15">
      <c r="A58" s="4466" t="s">
        <v>280</v>
      </c>
      <c r="B58" s="4466"/>
      <c r="C58" s="4466"/>
      <c r="D58" s="4466"/>
      <c r="E58" s="4466"/>
      <c r="F58" s="4466"/>
      <c r="G58" s="4466"/>
      <c r="I58" s="4470" t="s">
        <v>280</v>
      </c>
      <c r="J58" s="4470"/>
      <c r="K58" s="4470"/>
      <c r="L58" s="4470"/>
      <c r="M58" s="4470"/>
      <c r="N58" s="4470"/>
      <c r="O58" s="4470"/>
    </row>
    <row r="59" spans="1:15">
      <c r="A59" s="29"/>
    </row>
    <row r="60" spans="1:15" ht="27.65" customHeight="1">
      <c r="A60" s="3832" t="s">
        <v>775</v>
      </c>
      <c r="B60" s="3832"/>
      <c r="C60" s="3832"/>
      <c r="D60" s="3832"/>
      <c r="E60" s="3832"/>
      <c r="F60" s="3832"/>
      <c r="G60" s="3832"/>
      <c r="I60" s="4467" t="s">
        <v>845</v>
      </c>
      <c r="J60" s="4467"/>
      <c r="K60" s="4467"/>
      <c r="L60" s="4467"/>
      <c r="M60" s="4467"/>
      <c r="N60" s="4467"/>
      <c r="O60" s="4467"/>
    </row>
  </sheetData>
  <mergeCells count="14">
    <mergeCell ref="A60:G60"/>
    <mergeCell ref="A1:G1"/>
    <mergeCell ref="A3:A5"/>
    <mergeCell ref="B3:G3"/>
    <mergeCell ref="B4:C4"/>
    <mergeCell ref="D4:G4"/>
    <mergeCell ref="A58:G58"/>
    <mergeCell ref="I58:O58"/>
    <mergeCell ref="I60:O60"/>
    <mergeCell ref="J4:K4"/>
    <mergeCell ref="L4:O4"/>
    <mergeCell ref="I1:O1"/>
    <mergeCell ref="I3:I5"/>
    <mergeCell ref="J3:O3"/>
  </mergeCells>
  <pageMargins left="0.7" right="0.7" top="0.75" bottom="0.75" header="0.3" footer="0.3"/>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O60"/>
  <sheetViews>
    <sheetView topLeftCell="A43" workbookViewId="0">
      <selection activeCell="B4" sqref="B4:C4"/>
    </sheetView>
  </sheetViews>
  <sheetFormatPr defaultRowHeight="14"/>
  <cols>
    <col min="1" max="1" width="18.5" customWidth="1"/>
    <col min="2" max="7" width="11.25" customWidth="1"/>
    <col min="9" max="9" width="16.08203125" style="36" customWidth="1"/>
    <col min="10" max="15" width="10" customWidth="1"/>
  </cols>
  <sheetData>
    <row r="1" spans="1:15" ht="32.5">
      <c r="A1" s="4230" t="s">
        <v>4509</v>
      </c>
      <c r="B1" s="4230"/>
      <c r="C1" s="4230"/>
      <c r="D1" s="4230"/>
      <c r="E1" s="4230"/>
      <c r="F1" s="4230"/>
      <c r="G1" s="4230"/>
      <c r="H1" s="1476"/>
      <c r="I1" s="4334" t="s">
        <v>1207</v>
      </c>
      <c r="J1" s="4334"/>
      <c r="K1" s="4334"/>
      <c r="L1" s="4334"/>
      <c r="M1" s="4334"/>
      <c r="N1" s="4334"/>
      <c r="O1" s="4334"/>
    </row>
    <row r="2" spans="1:15">
      <c r="A2" s="29"/>
      <c r="B2" s="14"/>
      <c r="C2" s="14"/>
      <c r="D2" s="14"/>
      <c r="E2" s="14"/>
      <c r="F2" s="14"/>
      <c r="G2" s="14"/>
      <c r="I2" s="40"/>
      <c r="J2" s="41"/>
      <c r="K2" s="41"/>
      <c r="L2" s="42"/>
      <c r="M2" s="42"/>
      <c r="N2" s="42"/>
      <c r="O2" s="42"/>
    </row>
    <row r="3" spans="1:15" s="26" customFormat="1" ht="17.5">
      <c r="A3" s="4477" t="s">
        <v>229</v>
      </c>
      <c r="B3" s="4480" t="s">
        <v>85</v>
      </c>
      <c r="C3" s="4481"/>
      <c r="D3" s="4481"/>
      <c r="E3" s="4481"/>
      <c r="F3" s="4481"/>
      <c r="G3" s="4482"/>
      <c r="H3" s="495"/>
      <c r="I3" s="4485" t="s">
        <v>229</v>
      </c>
      <c r="J3" s="4483" t="s">
        <v>85</v>
      </c>
      <c r="K3" s="4483"/>
      <c r="L3" s="4483"/>
      <c r="M3" s="4483"/>
      <c r="N3" s="4483"/>
      <c r="O3" s="4484"/>
    </row>
    <row r="4" spans="1:15" s="26" customFormat="1" ht="28.5" customHeight="1">
      <c r="A4" s="4478"/>
      <c r="B4" s="4159" t="s">
        <v>949</v>
      </c>
      <c r="C4" s="4092"/>
      <c r="D4" s="4159" t="s">
        <v>953</v>
      </c>
      <c r="E4" s="4260"/>
      <c r="F4" s="4260"/>
      <c r="G4" s="4160"/>
      <c r="H4" s="896"/>
      <c r="I4" s="4486"/>
      <c r="J4" s="4384" t="s">
        <v>209</v>
      </c>
      <c r="K4" s="4384"/>
      <c r="L4" s="4384" t="s">
        <v>215</v>
      </c>
      <c r="M4" s="4384"/>
      <c r="N4" s="4384"/>
      <c r="O4" s="4385"/>
    </row>
    <row r="5" spans="1:15" s="130" customFormat="1" ht="44.5">
      <c r="A5" s="4479"/>
      <c r="B5" s="127" t="s">
        <v>206</v>
      </c>
      <c r="C5" s="128" t="s">
        <v>207</v>
      </c>
      <c r="D5" s="127" t="s">
        <v>206</v>
      </c>
      <c r="E5" s="193" t="s">
        <v>207</v>
      </c>
      <c r="F5" s="193" t="s">
        <v>14</v>
      </c>
      <c r="G5" s="129" t="s">
        <v>808</v>
      </c>
      <c r="H5" s="740"/>
      <c r="I5" s="4487"/>
      <c r="J5" s="300" t="s">
        <v>206</v>
      </c>
      <c r="K5" s="300" t="s">
        <v>207</v>
      </c>
      <c r="L5" s="300" t="s">
        <v>206</v>
      </c>
      <c r="M5" s="300" t="s">
        <v>207</v>
      </c>
      <c r="N5" s="300" t="s">
        <v>14</v>
      </c>
      <c r="O5" s="299" t="s">
        <v>208</v>
      </c>
    </row>
    <row r="6" spans="1:15" s="17" customFormat="1" ht="13">
      <c r="A6" s="132" t="s">
        <v>230</v>
      </c>
      <c r="B6" s="1775">
        <v>183563</v>
      </c>
      <c r="C6" s="1953">
        <v>3470</v>
      </c>
      <c r="D6" s="1775">
        <v>42583</v>
      </c>
      <c r="E6" s="1872">
        <v>1487</v>
      </c>
      <c r="F6" s="2628">
        <v>0.23200000000000001</v>
      </c>
      <c r="G6" s="1863">
        <v>0.7</v>
      </c>
      <c r="I6" s="43" t="s">
        <v>230</v>
      </c>
      <c r="J6" s="44">
        <v>168447</v>
      </c>
      <c r="K6" s="44">
        <v>3992</v>
      </c>
      <c r="L6" s="44">
        <v>35833</v>
      </c>
      <c r="M6" s="44">
        <v>1447</v>
      </c>
      <c r="N6" s="51">
        <v>0.21299999999999999</v>
      </c>
      <c r="O6" s="45">
        <v>0.8</v>
      </c>
    </row>
    <row r="7" spans="1:15" s="17" customFormat="1" ht="13">
      <c r="A7" s="135"/>
      <c r="B7" s="1775"/>
      <c r="C7" s="1854" t="s">
        <v>3</v>
      </c>
      <c r="D7" s="1775"/>
      <c r="E7" s="1872"/>
      <c r="F7" s="2628"/>
      <c r="G7" s="1863"/>
      <c r="I7" s="43"/>
      <c r="J7" s="44"/>
      <c r="K7" s="45"/>
      <c r="L7" s="44"/>
      <c r="M7" s="45"/>
      <c r="N7" s="51"/>
      <c r="O7" s="45"/>
    </row>
    <row r="8" spans="1:15" s="17" customFormat="1" ht="13">
      <c r="A8" s="135" t="s">
        <v>231</v>
      </c>
      <c r="B8" s="2179">
        <v>497</v>
      </c>
      <c r="C8" s="2678">
        <v>210</v>
      </c>
      <c r="D8" s="2181">
        <v>93</v>
      </c>
      <c r="E8" s="2679">
        <v>66</v>
      </c>
      <c r="F8" s="2692">
        <v>0.187</v>
      </c>
      <c r="G8" s="2694">
        <v>9.6</v>
      </c>
      <c r="I8" s="43" t="s">
        <v>231</v>
      </c>
      <c r="J8" s="45">
        <v>473</v>
      </c>
      <c r="K8" s="45">
        <v>181</v>
      </c>
      <c r="L8" s="45">
        <v>237</v>
      </c>
      <c r="M8" s="45">
        <v>137</v>
      </c>
      <c r="N8" s="51">
        <v>0.501</v>
      </c>
      <c r="O8" s="45">
        <v>19.3</v>
      </c>
    </row>
    <row r="9" spans="1:15" s="17" customFormat="1" ht="13">
      <c r="A9" s="135" t="s">
        <v>232</v>
      </c>
      <c r="B9" s="2179">
        <v>1187</v>
      </c>
      <c r="C9" s="2678">
        <v>292</v>
      </c>
      <c r="D9" s="2181">
        <v>187</v>
      </c>
      <c r="E9" s="2679">
        <v>118</v>
      </c>
      <c r="F9" s="2692">
        <v>0.158</v>
      </c>
      <c r="G9" s="2694">
        <v>8.3000000000000007</v>
      </c>
      <c r="I9" s="43" t="s">
        <v>232</v>
      </c>
      <c r="J9" s="44">
        <v>1283</v>
      </c>
      <c r="K9" s="45">
        <v>374</v>
      </c>
      <c r="L9" s="45">
        <v>255</v>
      </c>
      <c r="M9" s="45">
        <v>93</v>
      </c>
      <c r="N9" s="51">
        <v>0.19900000000000001</v>
      </c>
      <c r="O9" s="45">
        <v>8.1</v>
      </c>
    </row>
    <row r="10" spans="1:15" s="17" customFormat="1" ht="13">
      <c r="A10" s="135" t="s">
        <v>233</v>
      </c>
      <c r="B10" s="2179">
        <v>4005</v>
      </c>
      <c r="C10" s="2678">
        <v>569</v>
      </c>
      <c r="D10" s="2181">
        <v>890</v>
      </c>
      <c r="E10" s="2679">
        <v>209</v>
      </c>
      <c r="F10" s="2692">
        <v>0.222</v>
      </c>
      <c r="G10" s="2694">
        <v>5.0999999999999996</v>
      </c>
      <c r="I10" s="43" t="s">
        <v>233</v>
      </c>
      <c r="J10" s="44">
        <v>3429</v>
      </c>
      <c r="K10" s="45">
        <v>754</v>
      </c>
      <c r="L10" s="45">
        <v>754</v>
      </c>
      <c r="M10" s="45">
        <v>216</v>
      </c>
      <c r="N10" s="51">
        <v>0.22</v>
      </c>
      <c r="O10" s="45">
        <v>5.4</v>
      </c>
    </row>
    <row r="11" spans="1:15" s="17" customFormat="1" ht="13">
      <c r="A11" s="135" t="s">
        <v>234</v>
      </c>
      <c r="B11" s="2179">
        <v>369</v>
      </c>
      <c r="C11" s="2678">
        <v>186</v>
      </c>
      <c r="D11" s="2181">
        <v>53</v>
      </c>
      <c r="E11" s="2679">
        <v>43</v>
      </c>
      <c r="F11" s="2692">
        <v>0.14399999999999999</v>
      </c>
      <c r="G11" s="2694">
        <v>13.5</v>
      </c>
      <c r="I11" s="43" t="s">
        <v>234</v>
      </c>
      <c r="J11" s="45">
        <v>291</v>
      </c>
      <c r="K11" s="45">
        <v>187</v>
      </c>
      <c r="L11" s="45">
        <v>121</v>
      </c>
      <c r="M11" s="45">
        <v>107</v>
      </c>
      <c r="N11" s="51">
        <v>0.41599999999999998</v>
      </c>
      <c r="O11" s="45">
        <v>30.4</v>
      </c>
    </row>
    <row r="12" spans="1:15" s="17" customFormat="1" ht="13">
      <c r="A12" s="135" t="s">
        <v>235</v>
      </c>
      <c r="B12" s="2179">
        <v>26162</v>
      </c>
      <c r="C12" s="2678">
        <v>1632</v>
      </c>
      <c r="D12" s="2181">
        <v>7121</v>
      </c>
      <c r="E12" s="2679">
        <v>713</v>
      </c>
      <c r="F12" s="2692">
        <v>0.27200000000000002</v>
      </c>
      <c r="G12" s="2694">
        <v>1.9</v>
      </c>
      <c r="I12" s="43" t="s">
        <v>235</v>
      </c>
      <c r="J12" s="44">
        <v>24603</v>
      </c>
      <c r="K12" s="44">
        <v>1440</v>
      </c>
      <c r="L12" s="44">
        <v>6505</v>
      </c>
      <c r="M12" s="45">
        <v>659</v>
      </c>
      <c r="N12" s="51">
        <v>0.26400000000000001</v>
      </c>
      <c r="O12" s="45">
        <v>2.5</v>
      </c>
    </row>
    <row r="13" spans="1:15" s="17" customFormat="1" ht="13">
      <c r="A13" s="135" t="s">
        <v>236</v>
      </c>
      <c r="B13" s="2179">
        <v>2144</v>
      </c>
      <c r="C13" s="2678">
        <v>427</v>
      </c>
      <c r="D13" s="2181">
        <v>652</v>
      </c>
      <c r="E13" s="2679">
        <v>170</v>
      </c>
      <c r="F13" s="2692">
        <v>0.30399999999999999</v>
      </c>
      <c r="G13" s="2694">
        <v>7</v>
      </c>
      <c r="I13" s="43" t="s">
        <v>236</v>
      </c>
      <c r="J13" s="44">
        <v>1993</v>
      </c>
      <c r="K13" s="45">
        <v>398</v>
      </c>
      <c r="L13" s="45">
        <v>587</v>
      </c>
      <c r="M13" s="45">
        <v>180</v>
      </c>
      <c r="N13" s="51">
        <v>0.29499999999999998</v>
      </c>
      <c r="O13" s="45">
        <v>7.2</v>
      </c>
    </row>
    <row r="14" spans="1:15" s="17" customFormat="1" ht="13">
      <c r="A14" s="135" t="s">
        <v>237</v>
      </c>
      <c r="B14" s="2179">
        <v>282</v>
      </c>
      <c r="C14" s="2678">
        <v>111</v>
      </c>
      <c r="D14" s="2181">
        <v>150</v>
      </c>
      <c r="E14" s="2679">
        <v>77</v>
      </c>
      <c r="F14" s="2692">
        <v>0.53200000000000003</v>
      </c>
      <c r="G14" s="2694">
        <v>20.7</v>
      </c>
      <c r="I14" s="43" t="s">
        <v>237</v>
      </c>
      <c r="J14" s="45">
        <v>348</v>
      </c>
      <c r="K14" s="45">
        <v>142</v>
      </c>
      <c r="L14" s="45">
        <v>106</v>
      </c>
      <c r="M14" s="45">
        <v>68</v>
      </c>
      <c r="N14" s="51">
        <v>0.30499999999999999</v>
      </c>
      <c r="O14" s="45">
        <v>20.100000000000001</v>
      </c>
    </row>
    <row r="15" spans="1:15" s="17" customFormat="1" ht="13">
      <c r="A15" s="135" t="s">
        <v>238</v>
      </c>
      <c r="B15" s="1597" t="s">
        <v>210</v>
      </c>
      <c r="C15" s="2676" t="s">
        <v>210</v>
      </c>
      <c r="D15" s="2182" t="s">
        <v>210</v>
      </c>
      <c r="E15" s="2677" t="s">
        <v>210</v>
      </c>
      <c r="F15" s="2674" t="s">
        <v>210</v>
      </c>
      <c r="G15" s="2675" t="s">
        <v>210</v>
      </c>
      <c r="I15" s="37" t="s">
        <v>238</v>
      </c>
      <c r="J15" s="46" t="s">
        <v>210</v>
      </c>
      <c r="K15" s="46" t="s">
        <v>210</v>
      </c>
      <c r="L15" s="46" t="s">
        <v>210</v>
      </c>
      <c r="M15" s="46" t="s">
        <v>210</v>
      </c>
      <c r="N15" s="52" t="s">
        <v>210</v>
      </c>
      <c r="O15" s="46" t="s">
        <v>210</v>
      </c>
    </row>
    <row r="16" spans="1:15" s="17" customFormat="1" ht="13">
      <c r="A16" s="135" t="s">
        <v>239</v>
      </c>
      <c r="B16" s="2179">
        <v>2793</v>
      </c>
      <c r="C16" s="2678">
        <v>497</v>
      </c>
      <c r="D16" s="2181">
        <v>782</v>
      </c>
      <c r="E16" s="2679">
        <v>220</v>
      </c>
      <c r="F16" s="2692">
        <v>0.28000000000000003</v>
      </c>
      <c r="G16" s="2694">
        <v>6.6</v>
      </c>
      <c r="I16" s="43" t="s">
        <v>239</v>
      </c>
      <c r="J16" s="44">
        <v>2240</v>
      </c>
      <c r="K16" s="45">
        <v>550</v>
      </c>
      <c r="L16" s="45">
        <v>491</v>
      </c>
      <c r="M16" s="45">
        <v>205</v>
      </c>
      <c r="N16" s="51">
        <v>0.219</v>
      </c>
      <c r="O16" s="45">
        <v>7.5</v>
      </c>
    </row>
    <row r="17" spans="1:15" s="17" customFormat="1" ht="13">
      <c r="A17" s="135" t="s">
        <v>240</v>
      </c>
      <c r="B17" s="2179">
        <v>1537</v>
      </c>
      <c r="C17" s="2678">
        <v>406</v>
      </c>
      <c r="D17" s="2181">
        <v>410</v>
      </c>
      <c r="E17" s="2679">
        <v>152</v>
      </c>
      <c r="F17" s="2692">
        <v>0.26700000000000002</v>
      </c>
      <c r="G17" s="2694">
        <v>10.4</v>
      </c>
      <c r="I17" s="43" t="s">
        <v>240</v>
      </c>
      <c r="J17" s="44">
        <v>1061</v>
      </c>
      <c r="K17" s="45">
        <v>287</v>
      </c>
      <c r="L17" s="45">
        <v>189</v>
      </c>
      <c r="M17" s="45">
        <v>109</v>
      </c>
      <c r="N17" s="51">
        <v>0.17799999999999999</v>
      </c>
      <c r="O17" s="45">
        <v>8.4</v>
      </c>
    </row>
    <row r="18" spans="1:15" s="17" customFormat="1" ht="13">
      <c r="A18" s="1205" t="s">
        <v>241</v>
      </c>
      <c r="B18" s="2180">
        <v>98255</v>
      </c>
      <c r="C18" s="2680">
        <v>2302</v>
      </c>
      <c r="D18" s="2183">
        <v>19508</v>
      </c>
      <c r="E18" s="2681">
        <v>981</v>
      </c>
      <c r="F18" s="2693">
        <v>0.19900000000000001</v>
      </c>
      <c r="G18" s="2695">
        <v>0.8</v>
      </c>
      <c r="I18" s="43" t="s">
        <v>126</v>
      </c>
      <c r="J18" s="44">
        <v>92990</v>
      </c>
      <c r="K18" s="44">
        <v>2892</v>
      </c>
      <c r="L18" s="44">
        <v>15702</v>
      </c>
      <c r="M18" s="45">
        <v>879</v>
      </c>
      <c r="N18" s="51">
        <v>0.16900000000000001</v>
      </c>
      <c r="O18" s="45">
        <v>0.8</v>
      </c>
    </row>
    <row r="19" spans="1:15" s="17" customFormat="1" ht="13">
      <c r="A19" s="135" t="s">
        <v>242</v>
      </c>
      <c r="B19" s="2179">
        <v>614</v>
      </c>
      <c r="C19" s="2678">
        <v>212</v>
      </c>
      <c r="D19" s="2181">
        <v>199</v>
      </c>
      <c r="E19" s="2679">
        <v>88</v>
      </c>
      <c r="F19" s="2692">
        <v>0.32400000000000001</v>
      </c>
      <c r="G19" s="2694">
        <v>15.6</v>
      </c>
      <c r="I19" s="43" t="s">
        <v>242</v>
      </c>
      <c r="J19" s="45">
        <v>665</v>
      </c>
      <c r="K19" s="45">
        <v>202</v>
      </c>
      <c r="L19" s="45">
        <v>225</v>
      </c>
      <c r="M19" s="45">
        <v>112</v>
      </c>
      <c r="N19" s="51">
        <v>0.33800000000000002</v>
      </c>
      <c r="O19" s="45">
        <v>11.1</v>
      </c>
    </row>
    <row r="20" spans="1:15" s="17" customFormat="1" ht="13">
      <c r="A20" s="135" t="s">
        <v>243</v>
      </c>
      <c r="B20" s="2179">
        <v>1140</v>
      </c>
      <c r="C20" s="2678">
        <v>244</v>
      </c>
      <c r="D20" s="2181">
        <v>335</v>
      </c>
      <c r="E20" s="2679">
        <v>95</v>
      </c>
      <c r="F20" s="2692">
        <v>0.29399999999999998</v>
      </c>
      <c r="G20" s="2694">
        <v>8.6999999999999993</v>
      </c>
      <c r="I20" s="43" t="s">
        <v>243</v>
      </c>
      <c r="J20" s="45">
        <v>852</v>
      </c>
      <c r="K20" s="45">
        <v>260</v>
      </c>
      <c r="L20" s="45">
        <v>318</v>
      </c>
      <c r="M20" s="45">
        <v>169</v>
      </c>
      <c r="N20" s="51">
        <v>0.373</v>
      </c>
      <c r="O20" s="45">
        <v>13.9</v>
      </c>
    </row>
    <row r="21" spans="1:15" s="17" customFormat="1" ht="13">
      <c r="A21" s="135" t="s">
        <v>244</v>
      </c>
      <c r="B21" s="2179">
        <v>728</v>
      </c>
      <c r="C21" s="2678">
        <v>182</v>
      </c>
      <c r="D21" s="2181">
        <v>290</v>
      </c>
      <c r="E21" s="2679">
        <v>125</v>
      </c>
      <c r="F21" s="2692">
        <v>0.39800000000000002</v>
      </c>
      <c r="G21" s="2694">
        <v>12.6</v>
      </c>
      <c r="I21" s="43" t="s">
        <v>244</v>
      </c>
      <c r="J21" s="45">
        <v>684</v>
      </c>
      <c r="K21" s="45">
        <v>204</v>
      </c>
      <c r="L21" s="45">
        <v>279</v>
      </c>
      <c r="M21" s="45">
        <v>121</v>
      </c>
      <c r="N21" s="51">
        <v>0.40799999999999997</v>
      </c>
      <c r="O21" s="45">
        <v>13.5</v>
      </c>
    </row>
    <row r="22" spans="1:15" s="17" customFormat="1" ht="13">
      <c r="A22" s="135" t="s">
        <v>245</v>
      </c>
      <c r="B22" s="2179">
        <v>488</v>
      </c>
      <c r="C22" s="2678">
        <v>139</v>
      </c>
      <c r="D22" s="2181">
        <v>107</v>
      </c>
      <c r="E22" s="2679">
        <v>60</v>
      </c>
      <c r="F22" s="2692">
        <v>0.219</v>
      </c>
      <c r="G22" s="2694">
        <v>11.7</v>
      </c>
      <c r="I22" s="43" t="s">
        <v>245</v>
      </c>
      <c r="J22" s="45">
        <v>289</v>
      </c>
      <c r="K22" s="45">
        <v>158</v>
      </c>
      <c r="L22" s="45">
        <v>71</v>
      </c>
      <c r="M22" s="45">
        <v>51</v>
      </c>
      <c r="N22" s="51">
        <v>0.246</v>
      </c>
      <c r="O22" s="45">
        <v>14.3</v>
      </c>
    </row>
    <row r="23" spans="1:15" s="17" customFormat="1" ht="13">
      <c r="A23" s="135" t="s">
        <v>246</v>
      </c>
      <c r="B23" s="2179">
        <v>481</v>
      </c>
      <c r="C23" s="2678">
        <v>178</v>
      </c>
      <c r="D23" s="2181">
        <v>97</v>
      </c>
      <c r="E23" s="2679">
        <v>51</v>
      </c>
      <c r="F23" s="2692">
        <v>0.20200000000000001</v>
      </c>
      <c r="G23" s="2694">
        <v>9.6999999999999993</v>
      </c>
      <c r="I23" s="43" t="s">
        <v>246</v>
      </c>
      <c r="J23" s="45">
        <v>163</v>
      </c>
      <c r="K23" s="45">
        <v>73</v>
      </c>
      <c r="L23" s="45">
        <v>54</v>
      </c>
      <c r="M23" s="45">
        <v>44</v>
      </c>
      <c r="N23" s="51">
        <v>0.33100000000000002</v>
      </c>
      <c r="O23" s="45">
        <v>20.7</v>
      </c>
    </row>
    <row r="24" spans="1:15" s="17" customFormat="1" ht="13">
      <c r="A24" s="135" t="s">
        <v>247</v>
      </c>
      <c r="B24" s="2179">
        <v>831</v>
      </c>
      <c r="C24" s="2678">
        <v>246</v>
      </c>
      <c r="D24" s="2181">
        <v>163</v>
      </c>
      <c r="E24" s="2679">
        <v>106</v>
      </c>
      <c r="F24" s="2692">
        <v>0.19600000000000001</v>
      </c>
      <c r="G24" s="2694">
        <v>11.4</v>
      </c>
      <c r="I24" s="43" t="s">
        <v>247</v>
      </c>
      <c r="J24" s="45">
        <v>432</v>
      </c>
      <c r="K24" s="45">
        <v>239</v>
      </c>
      <c r="L24" s="45">
        <v>98</v>
      </c>
      <c r="M24" s="45">
        <v>62</v>
      </c>
      <c r="N24" s="51">
        <v>0.22700000000000001</v>
      </c>
      <c r="O24" s="45">
        <v>15.6</v>
      </c>
    </row>
    <row r="25" spans="1:15" s="17" customFormat="1" ht="13">
      <c r="A25" s="135" t="s">
        <v>248</v>
      </c>
      <c r="B25" s="2179">
        <v>439</v>
      </c>
      <c r="C25" s="2678">
        <v>196</v>
      </c>
      <c r="D25" s="2181">
        <v>115</v>
      </c>
      <c r="E25" s="2679">
        <v>65</v>
      </c>
      <c r="F25" s="2692">
        <v>0.26200000000000001</v>
      </c>
      <c r="G25" s="2694">
        <v>12</v>
      </c>
      <c r="I25" s="43" t="s">
        <v>248</v>
      </c>
      <c r="J25" s="45">
        <v>341</v>
      </c>
      <c r="K25" s="45">
        <v>124</v>
      </c>
      <c r="L25" s="45">
        <v>75</v>
      </c>
      <c r="M25" s="45">
        <v>40</v>
      </c>
      <c r="N25" s="51">
        <v>0.22</v>
      </c>
      <c r="O25" s="45">
        <v>11.9</v>
      </c>
    </row>
    <row r="26" spans="1:15" s="17" customFormat="1" ht="13">
      <c r="A26" s="135" t="s">
        <v>249</v>
      </c>
      <c r="B26" s="1597" t="s">
        <v>210</v>
      </c>
      <c r="C26" s="2676" t="s">
        <v>210</v>
      </c>
      <c r="D26" s="2182" t="s">
        <v>210</v>
      </c>
      <c r="E26" s="2677" t="s">
        <v>210</v>
      </c>
      <c r="F26" s="2674" t="s">
        <v>210</v>
      </c>
      <c r="G26" s="2675" t="s">
        <v>210</v>
      </c>
      <c r="I26" s="37" t="s">
        <v>249</v>
      </c>
      <c r="J26" s="46" t="s">
        <v>210</v>
      </c>
      <c r="K26" s="46" t="s">
        <v>210</v>
      </c>
      <c r="L26" s="46" t="s">
        <v>210</v>
      </c>
      <c r="M26" s="46" t="s">
        <v>210</v>
      </c>
      <c r="N26" s="52" t="s">
        <v>210</v>
      </c>
      <c r="O26" s="46" t="s">
        <v>210</v>
      </c>
    </row>
    <row r="27" spans="1:15" s="17" customFormat="1" ht="13">
      <c r="A27" s="135" t="s">
        <v>250</v>
      </c>
      <c r="B27" s="2179">
        <v>813</v>
      </c>
      <c r="C27" s="2678">
        <v>200</v>
      </c>
      <c r="D27" s="2181">
        <v>341</v>
      </c>
      <c r="E27" s="2679">
        <v>98</v>
      </c>
      <c r="F27" s="2692">
        <v>0.41899999999999998</v>
      </c>
      <c r="G27" s="2694">
        <v>11.3</v>
      </c>
      <c r="I27" s="43" t="s">
        <v>250</v>
      </c>
      <c r="J27" s="45">
        <v>658</v>
      </c>
      <c r="K27" s="45">
        <v>258</v>
      </c>
      <c r="L27" s="45">
        <v>240</v>
      </c>
      <c r="M27" s="45">
        <v>159</v>
      </c>
      <c r="N27" s="51">
        <v>0.36499999999999999</v>
      </c>
      <c r="O27" s="45">
        <v>18.100000000000001</v>
      </c>
    </row>
    <row r="28" spans="1:15" s="17" customFormat="1" ht="13">
      <c r="A28" s="135" t="s">
        <v>251</v>
      </c>
      <c r="B28" s="2179">
        <v>1107</v>
      </c>
      <c r="C28" s="2678">
        <v>258</v>
      </c>
      <c r="D28" s="2181">
        <v>444</v>
      </c>
      <c r="E28" s="2679">
        <v>140</v>
      </c>
      <c r="F28" s="2692">
        <v>0.40100000000000002</v>
      </c>
      <c r="G28" s="2694">
        <v>9.6999999999999993</v>
      </c>
      <c r="I28" s="43" t="s">
        <v>251</v>
      </c>
      <c r="J28" s="45">
        <v>610</v>
      </c>
      <c r="K28" s="45">
        <v>206</v>
      </c>
      <c r="L28" s="45">
        <v>324</v>
      </c>
      <c r="M28" s="45">
        <v>175</v>
      </c>
      <c r="N28" s="51">
        <v>0.53100000000000003</v>
      </c>
      <c r="O28" s="45">
        <v>18.100000000000001</v>
      </c>
    </row>
    <row r="29" spans="1:15" s="17" customFormat="1" ht="13">
      <c r="A29" s="135" t="s">
        <v>252</v>
      </c>
      <c r="B29" s="2179">
        <v>1008</v>
      </c>
      <c r="C29" s="2678">
        <v>288</v>
      </c>
      <c r="D29" s="2181">
        <v>270</v>
      </c>
      <c r="E29" s="2679">
        <v>109</v>
      </c>
      <c r="F29" s="2692">
        <v>0.26800000000000002</v>
      </c>
      <c r="G29" s="2694">
        <v>11.5</v>
      </c>
      <c r="I29" s="43" t="s">
        <v>252</v>
      </c>
      <c r="J29" s="44">
        <v>1129</v>
      </c>
      <c r="K29" s="45">
        <v>198</v>
      </c>
      <c r="L29" s="45">
        <v>402</v>
      </c>
      <c r="M29" s="45">
        <v>119</v>
      </c>
      <c r="N29" s="51">
        <v>0.35599999999999998</v>
      </c>
      <c r="O29" s="45">
        <v>8.6</v>
      </c>
    </row>
    <row r="30" spans="1:15" s="17" customFormat="1" ht="13">
      <c r="A30" s="135" t="s">
        <v>253</v>
      </c>
      <c r="B30" s="2179">
        <v>870</v>
      </c>
      <c r="C30" s="2678">
        <v>268</v>
      </c>
      <c r="D30" s="2181">
        <v>252</v>
      </c>
      <c r="E30" s="2679">
        <v>131</v>
      </c>
      <c r="F30" s="2692">
        <v>0.28999999999999998</v>
      </c>
      <c r="G30" s="2694">
        <v>12.4</v>
      </c>
      <c r="I30" s="43" t="s">
        <v>253</v>
      </c>
      <c r="J30" s="44">
        <v>1003</v>
      </c>
      <c r="K30" s="45">
        <v>269</v>
      </c>
      <c r="L30" s="45">
        <v>203</v>
      </c>
      <c r="M30" s="45">
        <v>93</v>
      </c>
      <c r="N30" s="51">
        <v>0.20200000000000001</v>
      </c>
      <c r="O30" s="45">
        <v>8.4</v>
      </c>
    </row>
    <row r="31" spans="1:15" s="17" customFormat="1" ht="13">
      <c r="A31" s="135" t="s">
        <v>254</v>
      </c>
      <c r="B31" s="1597" t="s">
        <v>210</v>
      </c>
      <c r="C31" s="2676" t="s">
        <v>210</v>
      </c>
      <c r="D31" s="2182" t="s">
        <v>210</v>
      </c>
      <c r="E31" s="2677" t="s">
        <v>210</v>
      </c>
      <c r="F31" s="2674" t="s">
        <v>210</v>
      </c>
      <c r="G31" s="2675" t="s">
        <v>210</v>
      </c>
      <c r="I31" s="43" t="s">
        <v>255</v>
      </c>
      <c r="J31" s="45">
        <v>928</v>
      </c>
      <c r="K31" s="45">
        <v>285</v>
      </c>
      <c r="L31" s="45">
        <v>94</v>
      </c>
      <c r="M31" s="45">
        <v>62</v>
      </c>
      <c r="N31" s="51">
        <v>0.10100000000000001</v>
      </c>
      <c r="O31" s="45">
        <v>6.9</v>
      </c>
    </row>
    <row r="32" spans="1:15" s="17" customFormat="1" ht="13">
      <c r="A32" s="135" t="s">
        <v>255</v>
      </c>
      <c r="B32" s="2179">
        <v>1138</v>
      </c>
      <c r="C32" s="2678">
        <v>251</v>
      </c>
      <c r="D32" s="2181">
        <v>339</v>
      </c>
      <c r="E32" s="2679">
        <v>125</v>
      </c>
      <c r="F32" s="2692">
        <v>0.29799999999999999</v>
      </c>
      <c r="G32" s="2694">
        <v>8.8000000000000007</v>
      </c>
      <c r="I32" s="43" t="s">
        <v>256</v>
      </c>
      <c r="J32" s="45">
        <v>397</v>
      </c>
      <c r="K32" s="45">
        <v>112</v>
      </c>
      <c r="L32" s="45">
        <v>59</v>
      </c>
      <c r="M32" s="45">
        <v>38</v>
      </c>
      <c r="N32" s="51">
        <v>0.14899999999999999</v>
      </c>
      <c r="O32" s="45">
        <v>10</v>
      </c>
    </row>
    <row r="33" spans="1:15" s="17" customFormat="1" ht="13">
      <c r="A33" s="135" t="s">
        <v>256</v>
      </c>
      <c r="B33" s="2179">
        <v>436</v>
      </c>
      <c r="C33" s="2678">
        <v>183</v>
      </c>
      <c r="D33" s="2181">
        <v>81</v>
      </c>
      <c r="E33" s="2679">
        <v>42</v>
      </c>
      <c r="F33" s="2692">
        <v>0.186</v>
      </c>
      <c r="G33" s="2694">
        <v>9.9</v>
      </c>
      <c r="I33" s="43" t="s">
        <v>257</v>
      </c>
      <c r="J33" s="45">
        <v>256</v>
      </c>
      <c r="K33" s="45">
        <v>118</v>
      </c>
      <c r="L33" s="45">
        <v>75</v>
      </c>
      <c r="M33" s="45">
        <v>88</v>
      </c>
      <c r="N33" s="51">
        <v>0.29299999999999998</v>
      </c>
      <c r="O33" s="45">
        <v>29.4</v>
      </c>
    </row>
    <row r="34" spans="1:15" s="17" customFormat="1" ht="13">
      <c r="A34" s="135" t="s">
        <v>257</v>
      </c>
      <c r="B34" s="2179">
        <v>339</v>
      </c>
      <c r="C34" s="2678">
        <v>123</v>
      </c>
      <c r="D34" s="2181">
        <v>171</v>
      </c>
      <c r="E34" s="2679">
        <v>74</v>
      </c>
      <c r="F34" s="2692">
        <v>0.504</v>
      </c>
      <c r="G34" s="2694">
        <v>17.600000000000001</v>
      </c>
      <c r="I34" s="43" t="s">
        <v>258</v>
      </c>
      <c r="J34" s="44">
        <v>4289</v>
      </c>
      <c r="K34" s="45">
        <v>637</v>
      </c>
      <c r="L34" s="45">
        <v>895</v>
      </c>
      <c r="M34" s="45">
        <v>190</v>
      </c>
      <c r="N34" s="51">
        <v>0.20899999999999999</v>
      </c>
      <c r="O34" s="45">
        <v>3.7</v>
      </c>
    </row>
    <row r="35" spans="1:15" s="17" customFormat="1" ht="13">
      <c r="A35" s="135" t="s">
        <v>258</v>
      </c>
      <c r="B35" s="2179">
        <v>4012</v>
      </c>
      <c r="C35" s="2678">
        <v>532</v>
      </c>
      <c r="D35" s="2181">
        <v>934</v>
      </c>
      <c r="E35" s="2679">
        <v>203</v>
      </c>
      <c r="F35" s="2692">
        <v>0.23300000000000001</v>
      </c>
      <c r="G35" s="2694">
        <v>4.5</v>
      </c>
      <c r="I35" s="37" t="s">
        <v>258</v>
      </c>
      <c r="J35" s="46" t="s">
        <v>210</v>
      </c>
      <c r="K35" s="46" t="s">
        <v>210</v>
      </c>
      <c r="L35" s="46" t="s">
        <v>210</v>
      </c>
      <c r="M35" s="46" t="s">
        <v>210</v>
      </c>
      <c r="N35" s="52" t="s">
        <v>210</v>
      </c>
      <c r="O35" s="46" t="s">
        <v>210</v>
      </c>
    </row>
    <row r="36" spans="1:15" s="17" customFormat="1" ht="13">
      <c r="A36" s="135" t="s">
        <v>259</v>
      </c>
      <c r="B36" s="1597" t="s">
        <v>210</v>
      </c>
      <c r="C36" s="2676" t="s">
        <v>210</v>
      </c>
      <c r="D36" s="2182" t="s">
        <v>210</v>
      </c>
      <c r="E36" s="2677" t="s">
        <v>210</v>
      </c>
      <c r="F36" s="2674" t="s">
        <v>210</v>
      </c>
      <c r="G36" s="2675" t="s">
        <v>210</v>
      </c>
      <c r="I36" s="43" t="s">
        <v>259</v>
      </c>
      <c r="J36" s="45">
        <v>299</v>
      </c>
      <c r="K36" s="45">
        <v>116</v>
      </c>
      <c r="L36" s="45">
        <v>113</v>
      </c>
      <c r="M36" s="45">
        <v>70</v>
      </c>
      <c r="N36" s="51">
        <v>0.378</v>
      </c>
      <c r="O36" s="45">
        <v>20.6</v>
      </c>
    </row>
    <row r="37" spans="1:15" s="17" customFormat="1" ht="13">
      <c r="A37" s="135" t="s">
        <v>260</v>
      </c>
      <c r="B37" s="2179">
        <v>985</v>
      </c>
      <c r="C37" s="2678">
        <v>258</v>
      </c>
      <c r="D37" s="2181">
        <v>336</v>
      </c>
      <c r="E37" s="2679">
        <v>145</v>
      </c>
      <c r="F37" s="2692">
        <v>0.34100000000000003</v>
      </c>
      <c r="G37" s="2694">
        <v>10.8</v>
      </c>
      <c r="I37" s="43" t="s">
        <v>260</v>
      </c>
      <c r="J37" s="45">
        <v>417</v>
      </c>
      <c r="K37" s="45">
        <v>145</v>
      </c>
      <c r="L37" s="45">
        <v>57</v>
      </c>
      <c r="M37" s="45">
        <v>55</v>
      </c>
      <c r="N37" s="51">
        <v>0.13700000000000001</v>
      </c>
      <c r="O37" s="45">
        <v>12.2</v>
      </c>
    </row>
    <row r="38" spans="1:15" s="17" customFormat="1" ht="13">
      <c r="A38" s="135" t="s">
        <v>261</v>
      </c>
      <c r="B38" s="2179">
        <v>345</v>
      </c>
      <c r="C38" s="2678">
        <v>160</v>
      </c>
      <c r="D38" s="2181">
        <v>181</v>
      </c>
      <c r="E38" s="2679">
        <v>140</v>
      </c>
      <c r="F38" s="2692">
        <v>0.52500000000000002</v>
      </c>
      <c r="G38" s="2694">
        <v>26.2</v>
      </c>
      <c r="I38" s="43" t="s">
        <v>261</v>
      </c>
      <c r="J38" s="44">
        <v>1279</v>
      </c>
      <c r="K38" s="45">
        <v>297</v>
      </c>
      <c r="L38" s="45">
        <v>564</v>
      </c>
      <c r="M38" s="45">
        <v>176</v>
      </c>
      <c r="N38" s="51">
        <v>0.441</v>
      </c>
      <c r="O38" s="45">
        <v>11</v>
      </c>
    </row>
    <row r="39" spans="1:15" s="17" customFormat="1" ht="13">
      <c r="A39" s="135" t="s">
        <v>259</v>
      </c>
      <c r="B39" s="2179">
        <v>1532</v>
      </c>
      <c r="C39" s="2678">
        <v>310</v>
      </c>
      <c r="D39" s="2181">
        <v>632</v>
      </c>
      <c r="E39" s="2679">
        <v>211</v>
      </c>
      <c r="F39" s="2692">
        <v>0.41299999999999998</v>
      </c>
      <c r="G39" s="2694">
        <v>9.5</v>
      </c>
      <c r="I39" s="37" t="s">
        <v>259</v>
      </c>
      <c r="J39" s="46" t="s">
        <v>210</v>
      </c>
      <c r="K39" s="46" t="s">
        <v>210</v>
      </c>
      <c r="L39" s="46" t="s">
        <v>210</v>
      </c>
      <c r="M39" s="46" t="s">
        <v>210</v>
      </c>
      <c r="N39" s="52" t="s">
        <v>210</v>
      </c>
      <c r="O39" s="46" t="s">
        <v>210</v>
      </c>
    </row>
    <row r="40" spans="1:15" s="17" customFormat="1" ht="13">
      <c r="A40" s="135" t="s">
        <v>262</v>
      </c>
      <c r="B40" s="2179">
        <v>1073</v>
      </c>
      <c r="C40" s="2678">
        <v>312</v>
      </c>
      <c r="D40" s="2181">
        <v>289</v>
      </c>
      <c r="E40" s="2679">
        <v>162</v>
      </c>
      <c r="F40" s="2692">
        <v>0.26900000000000002</v>
      </c>
      <c r="G40" s="2694">
        <v>11.9</v>
      </c>
      <c r="I40" s="43" t="s">
        <v>262</v>
      </c>
      <c r="J40" s="44">
        <v>1439</v>
      </c>
      <c r="K40" s="45">
        <v>399</v>
      </c>
      <c r="L40" s="45">
        <v>358</v>
      </c>
      <c r="M40" s="45">
        <v>130</v>
      </c>
      <c r="N40" s="51">
        <v>0.249</v>
      </c>
      <c r="O40" s="45">
        <v>7.1</v>
      </c>
    </row>
    <row r="41" spans="1:15" s="17" customFormat="1" ht="13">
      <c r="A41" s="135" t="s">
        <v>263</v>
      </c>
      <c r="B41" s="2179">
        <v>137</v>
      </c>
      <c r="C41" s="2678">
        <v>77</v>
      </c>
      <c r="D41" s="2181">
        <v>87</v>
      </c>
      <c r="E41" s="2679">
        <v>63</v>
      </c>
      <c r="F41" s="2692">
        <v>0.63500000000000001</v>
      </c>
      <c r="G41" s="2694">
        <v>23.6</v>
      </c>
      <c r="I41" s="37" t="s">
        <v>263</v>
      </c>
      <c r="J41" s="46" t="s">
        <v>210</v>
      </c>
      <c r="K41" s="46" t="s">
        <v>210</v>
      </c>
      <c r="L41" s="46" t="s">
        <v>210</v>
      </c>
      <c r="M41" s="46" t="s">
        <v>210</v>
      </c>
      <c r="N41" s="52" t="s">
        <v>210</v>
      </c>
      <c r="O41" s="46" t="s">
        <v>210</v>
      </c>
    </row>
    <row r="42" spans="1:15" s="17" customFormat="1" ht="13">
      <c r="A42" s="135" t="s">
        <v>264</v>
      </c>
      <c r="B42" s="2179">
        <v>964</v>
      </c>
      <c r="C42" s="2678">
        <v>232</v>
      </c>
      <c r="D42" s="2181">
        <v>318</v>
      </c>
      <c r="E42" s="2679">
        <v>131</v>
      </c>
      <c r="F42" s="2692">
        <v>0.33</v>
      </c>
      <c r="G42" s="2694">
        <v>10</v>
      </c>
      <c r="I42" s="43" t="s">
        <v>264</v>
      </c>
      <c r="J42" s="45">
        <v>833</v>
      </c>
      <c r="K42" s="45">
        <v>244</v>
      </c>
      <c r="L42" s="45">
        <v>126</v>
      </c>
      <c r="M42" s="45">
        <v>77</v>
      </c>
      <c r="N42" s="51">
        <v>0.151</v>
      </c>
      <c r="O42" s="45">
        <v>9.1</v>
      </c>
    </row>
    <row r="43" spans="1:15" s="17" customFormat="1" ht="13">
      <c r="A43" s="135" t="s">
        <v>265</v>
      </c>
      <c r="B43" s="2179">
        <v>1259</v>
      </c>
      <c r="C43" s="2678">
        <v>280</v>
      </c>
      <c r="D43" s="2181">
        <v>419</v>
      </c>
      <c r="E43" s="2679">
        <v>128</v>
      </c>
      <c r="F43" s="2692">
        <v>0.33300000000000002</v>
      </c>
      <c r="G43" s="2694">
        <v>8.9</v>
      </c>
      <c r="I43" s="43" t="s">
        <v>265</v>
      </c>
      <c r="J43" s="44">
        <v>1322</v>
      </c>
      <c r="K43" s="45">
        <v>320</v>
      </c>
      <c r="L43" s="45">
        <v>450</v>
      </c>
      <c r="M43" s="45">
        <v>138</v>
      </c>
      <c r="N43" s="51">
        <v>0.34</v>
      </c>
      <c r="O43" s="45">
        <v>9.8000000000000007</v>
      </c>
    </row>
    <row r="44" spans="1:15" s="17" customFormat="1" ht="13">
      <c r="A44" s="135" t="s">
        <v>266</v>
      </c>
      <c r="B44" s="2179">
        <v>4015</v>
      </c>
      <c r="C44" s="2678">
        <v>605</v>
      </c>
      <c r="D44" s="2181">
        <v>1284</v>
      </c>
      <c r="E44" s="2679">
        <v>258</v>
      </c>
      <c r="F44" s="2692">
        <v>0.32</v>
      </c>
      <c r="G44" s="2694">
        <v>5.8</v>
      </c>
      <c r="I44" s="43" t="s">
        <v>266</v>
      </c>
      <c r="J44" s="44">
        <v>3331</v>
      </c>
      <c r="K44" s="45">
        <v>457</v>
      </c>
      <c r="L44" s="44">
        <v>1174</v>
      </c>
      <c r="M44" s="45">
        <v>250</v>
      </c>
      <c r="N44" s="51">
        <v>0.35199999999999998</v>
      </c>
      <c r="O44" s="45">
        <v>6.4</v>
      </c>
    </row>
    <row r="45" spans="1:15" s="17" customFormat="1" ht="13">
      <c r="A45" s="135" t="s">
        <v>267</v>
      </c>
      <c r="B45" s="2179">
        <v>1400</v>
      </c>
      <c r="C45" s="2678">
        <v>337</v>
      </c>
      <c r="D45" s="2181">
        <v>329</v>
      </c>
      <c r="E45" s="2679">
        <v>126</v>
      </c>
      <c r="F45" s="2692">
        <v>0.23499999999999999</v>
      </c>
      <c r="G45" s="2694">
        <v>7.5</v>
      </c>
      <c r="I45" s="43" t="s">
        <v>267</v>
      </c>
      <c r="J45" s="44">
        <v>1092</v>
      </c>
      <c r="K45" s="45">
        <v>242</v>
      </c>
      <c r="L45" s="45">
        <v>289</v>
      </c>
      <c r="M45" s="45">
        <v>111</v>
      </c>
      <c r="N45" s="51">
        <v>0.26500000000000001</v>
      </c>
      <c r="O45" s="45">
        <v>8.3000000000000007</v>
      </c>
    </row>
    <row r="46" spans="1:15" s="17" customFormat="1" ht="13">
      <c r="A46" s="135" t="s">
        <v>268</v>
      </c>
      <c r="B46" s="1597" t="s">
        <v>210</v>
      </c>
      <c r="C46" s="2676" t="s">
        <v>210</v>
      </c>
      <c r="D46" s="2182" t="s">
        <v>210</v>
      </c>
      <c r="E46" s="2677" t="s">
        <v>210</v>
      </c>
      <c r="F46" s="2674" t="s">
        <v>210</v>
      </c>
      <c r="G46" s="2675" t="s">
        <v>210</v>
      </c>
      <c r="I46" s="37" t="s">
        <v>268</v>
      </c>
      <c r="J46" s="46" t="s">
        <v>210</v>
      </c>
      <c r="K46" s="46" t="s">
        <v>210</v>
      </c>
      <c r="L46" s="46" t="s">
        <v>210</v>
      </c>
      <c r="M46" s="46" t="s">
        <v>210</v>
      </c>
      <c r="N46" s="52" t="s">
        <v>210</v>
      </c>
      <c r="O46" s="46" t="s">
        <v>210</v>
      </c>
    </row>
    <row r="47" spans="1:15" s="17" customFormat="1" ht="13">
      <c r="A47" s="135" t="s">
        <v>269</v>
      </c>
      <c r="B47" s="2179">
        <v>624</v>
      </c>
      <c r="C47" s="2678">
        <v>274</v>
      </c>
      <c r="D47" s="2181">
        <v>98</v>
      </c>
      <c r="E47" s="2679">
        <v>73</v>
      </c>
      <c r="F47" s="2692">
        <v>0.157</v>
      </c>
      <c r="G47" s="2694">
        <v>9.3000000000000007</v>
      </c>
      <c r="I47" s="43" t="s">
        <v>269</v>
      </c>
      <c r="J47" s="45">
        <v>640</v>
      </c>
      <c r="K47" s="45">
        <v>218</v>
      </c>
      <c r="L47" s="45">
        <v>203</v>
      </c>
      <c r="M47" s="45">
        <v>118</v>
      </c>
      <c r="N47" s="51">
        <v>0.317</v>
      </c>
      <c r="O47" s="45">
        <v>16.3</v>
      </c>
    </row>
    <row r="48" spans="1:15" s="17" customFormat="1" ht="13">
      <c r="A48" s="135" t="s">
        <v>270</v>
      </c>
      <c r="B48" s="1597" t="s">
        <v>210</v>
      </c>
      <c r="C48" s="2676" t="s">
        <v>210</v>
      </c>
      <c r="D48" s="2182" t="s">
        <v>210</v>
      </c>
      <c r="E48" s="2677" t="s">
        <v>210</v>
      </c>
      <c r="F48" s="2674" t="s">
        <v>210</v>
      </c>
      <c r="G48" s="2675" t="s">
        <v>210</v>
      </c>
      <c r="I48" s="37" t="s">
        <v>270</v>
      </c>
      <c r="J48" s="46" t="s">
        <v>210</v>
      </c>
      <c r="K48" s="46" t="s">
        <v>210</v>
      </c>
      <c r="L48" s="46" t="s">
        <v>210</v>
      </c>
      <c r="M48" s="46" t="s">
        <v>210</v>
      </c>
      <c r="N48" s="52" t="s">
        <v>210</v>
      </c>
      <c r="O48" s="46" t="s">
        <v>210</v>
      </c>
    </row>
    <row r="49" spans="1:15" s="17" customFormat="1" ht="13">
      <c r="A49" s="135" t="s">
        <v>271</v>
      </c>
      <c r="B49" s="2179">
        <v>987</v>
      </c>
      <c r="C49" s="2678">
        <v>423</v>
      </c>
      <c r="D49" s="2181">
        <v>149</v>
      </c>
      <c r="E49" s="2679">
        <v>99</v>
      </c>
      <c r="F49" s="2692">
        <v>0.151</v>
      </c>
      <c r="G49" s="2694">
        <v>9.6</v>
      </c>
      <c r="I49" s="43" t="s">
        <v>271</v>
      </c>
      <c r="J49" s="45">
        <v>843</v>
      </c>
      <c r="K49" s="45">
        <v>259</v>
      </c>
      <c r="L49" s="45">
        <v>155</v>
      </c>
      <c r="M49" s="45">
        <v>83</v>
      </c>
      <c r="N49" s="51">
        <v>0.184</v>
      </c>
      <c r="O49" s="45">
        <v>10.1</v>
      </c>
    </row>
    <row r="50" spans="1:15" s="17" customFormat="1" ht="13">
      <c r="A50" s="135" t="s">
        <v>272</v>
      </c>
      <c r="B50" s="2179">
        <v>4347</v>
      </c>
      <c r="C50" s="2678">
        <v>604</v>
      </c>
      <c r="D50" s="2181">
        <v>1023</v>
      </c>
      <c r="E50" s="2679">
        <v>253</v>
      </c>
      <c r="F50" s="2692">
        <v>0.23499999999999999</v>
      </c>
      <c r="G50" s="2694">
        <v>4.8</v>
      </c>
      <c r="I50" s="43" t="s">
        <v>272</v>
      </c>
      <c r="J50" s="44">
        <v>4141</v>
      </c>
      <c r="K50" s="45">
        <v>731</v>
      </c>
      <c r="L50" s="44">
        <v>1220</v>
      </c>
      <c r="M50" s="45">
        <v>337</v>
      </c>
      <c r="N50" s="51">
        <v>0.29499999999999998</v>
      </c>
      <c r="O50" s="45">
        <v>6.8</v>
      </c>
    </row>
    <row r="51" spans="1:15" s="17" customFormat="1" ht="13">
      <c r="A51" s="135" t="s">
        <v>273</v>
      </c>
      <c r="B51" s="2179">
        <v>2938</v>
      </c>
      <c r="C51" s="2678">
        <v>501</v>
      </c>
      <c r="D51" s="2181">
        <v>676</v>
      </c>
      <c r="E51" s="2679">
        <v>177</v>
      </c>
      <c r="F51" s="2692">
        <v>0.23</v>
      </c>
      <c r="G51" s="2694">
        <v>5.9</v>
      </c>
      <c r="I51" s="43" t="s">
        <v>273</v>
      </c>
      <c r="J51" s="44">
        <v>2017</v>
      </c>
      <c r="K51" s="45">
        <v>350</v>
      </c>
      <c r="L51" s="45">
        <v>661</v>
      </c>
      <c r="M51" s="45">
        <v>209</v>
      </c>
      <c r="N51" s="51">
        <v>0.32800000000000001</v>
      </c>
      <c r="O51" s="45">
        <v>8.1</v>
      </c>
    </row>
    <row r="52" spans="1:15" s="17" customFormat="1" ht="13">
      <c r="A52" s="135" t="s">
        <v>274</v>
      </c>
      <c r="B52" s="1597" t="s">
        <v>210</v>
      </c>
      <c r="C52" s="2676" t="s">
        <v>210</v>
      </c>
      <c r="D52" s="2182" t="s">
        <v>210</v>
      </c>
      <c r="E52" s="2677" t="s">
        <v>210</v>
      </c>
      <c r="F52" s="2674" t="s">
        <v>210</v>
      </c>
      <c r="G52" s="2675" t="s">
        <v>210</v>
      </c>
      <c r="I52" s="37" t="s">
        <v>274</v>
      </c>
      <c r="J52" s="46" t="s">
        <v>210</v>
      </c>
      <c r="K52" s="46" t="s">
        <v>210</v>
      </c>
      <c r="L52" s="46" t="s">
        <v>210</v>
      </c>
      <c r="M52" s="46" t="s">
        <v>210</v>
      </c>
      <c r="N52" s="52" t="s">
        <v>210</v>
      </c>
      <c r="O52" s="46" t="s">
        <v>210</v>
      </c>
    </row>
    <row r="53" spans="1:15" s="17" customFormat="1" ht="13">
      <c r="A53" s="135" t="s">
        <v>275</v>
      </c>
      <c r="B53" s="2179">
        <v>1453</v>
      </c>
      <c r="C53" s="2678">
        <v>297</v>
      </c>
      <c r="D53" s="2181">
        <v>471</v>
      </c>
      <c r="E53" s="2679">
        <v>150</v>
      </c>
      <c r="F53" s="2692">
        <v>0.32400000000000001</v>
      </c>
      <c r="G53" s="2694">
        <v>9.5</v>
      </c>
      <c r="I53" s="43" t="s">
        <v>275</v>
      </c>
      <c r="J53" s="44">
        <v>1572</v>
      </c>
      <c r="K53" s="45">
        <v>428</v>
      </c>
      <c r="L53" s="45">
        <v>440</v>
      </c>
      <c r="M53" s="45">
        <v>150</v>
      </c>
      <c r="N53" s="51">
        <v>0.28000000000000003</v>
      </c>
      <c r="O53" s="45">
        <v>6.5</v>
      </c>
    </row>
    <row r="54" spans="1:15" s="17" customFormat="1" ht="13">
      <c r="A54" s="135" t="s">
        <v>276</v>
      </c>
      <c r="B54" s="2179">
        <v>7706</v>
      </c>
      <c r="C54" s="2678">
        <v>1100</v>
      </c>
      <c r="D54" s="2181">
        <v>1674</v>
      </c>
      <c r="E54" s="2679">
        <v>311</v>
      </c>
      <c r="F54" s="2692">
        <v>0.217</v>
      </c>
      <c r="G54" s="2694">
        <v>3.5</v>
      </c>
      <c r="I54" s="43" t="s">
        <v>276</v>
      </c>
      <c r="J54" s="44">
        <v>5798</v>
      </c>
      <c r="K54" s="45">
        <v>821</v>
      </c>
      <c r="L54" s="44">
        <v>1177</v>
      </c>
      <c r="M54" s="45">
        <v>277</v>
      </c>
      <c r="N54" s="51">
        <v>0.20300000000000001</v>
      </c>
      <c r="O54" s="45">
        <v>3.9</v>
      </c>
    </row>
    <row r="55" spans="1:15" s="17" customFormat="1" ht="13">
      <c r="A55" s="135" t="s">
        <v>277</v>
      </c>
      <c r="B55" s="1597" t="s">
        <v>210</v>
      </c>
      <c r="C55" s="2676" t="s">
        <v>210</v>
      </c>
      <c r="D55" s="2182" t="s">
        <v>210</v>
      </c>
      <c r="E55" s="2677" t="s">
        <v>210</v>
      </c>
      <c r="F55" s="2674" t="s">
        <v>210</v>
      </c>
      <c r="G55" s="2675" t="s">
        <v>210</v>
      </c>
      <c r="I55" s="37" t="s">
        <v>277</v>
      </c>
      <c r="J55" s="46" t="s">
        <v>210</v>
      </c>
      <c r="K55" s="46" t="s">
        <v>210</v>
      </c>
      <c r="L55" s="46" t="s">
        <v>210</v>
      </c>
      <c r="M55" s="46" t="s">
        <v>210</v>
      </c>
      <c r="N55" s="52" t="s">
        <v>210</v>
      </c>
      <c r="O55" s="46" t="s">
        <v>210</v>
      </c>
    </row>
    <row r="56" spans="1:15" s="17" customFormat="1" ht="13">
      <c r="A56" s="135" t="s">
        <v>278</v>
      </c>
      <c r="B56" s="2179">
        <v>663</v>
      </c>
      <c r="C56" s="2678">
        <v>178</v>
      </c>
      <c r="D56" s="2181">
        <v>144</v>
      </c>
      <c r="E56" s="2679">
        <v>64</v>
      </c>
      <c r="F56" s="2692">
        <v>0.217</v>
      </c>
      <c r="G56" s="2694">
        <v>8.1</v>
      </c>
      <c r="I56" s="43" t="s">
        <v>278</v>
      </c>
      <c r="J56" s="45">
        <v>565</v>
      </c>
      <c r="K56" s="45">
        <v>141</v>
      </c>
      <c r="L56" s="45">
        <v>202</v>
      </c>
      <c r="M56" s="45">
        <v>87</v>
      </c>
      <c r="N56" s="51">
        <v>0.35799999999999998</v>
      </c>
      <c r="O56" s="45">
        <v>12.2</v>
      </c>
    </row>
    <row r="57" spans="1:15" s="17" customFormat="1" ht="13">
      <c r="A57" s="135" t="s">
        <v>279</v>
      </c>
      <c r="B57" s="91" t="s">
        <v>210</v>
      </c>
      <c r="C57" s="92" t="s">
        <v>210</v>
      </c>
      <c r="D57" s="93" t="s">
        <v>210</v>
      </c>
      <c r="E57" s="47" t="s">
        <v>210</v>
      </c>
      <c r="F57" s="47" t="s">
        <v>210</v>
      </c>
      <c r="G57" s="47" t="s">
        <v>210</v>
      </c>
      <c r="I57" s="37" t="s">
        <v>279</v>
      </c>
      <c r="J57" s="46" t="s">
        <v>210</v>
      </c>
      <c r="K57" s="46" t="s">
        <v>210</v>
      </c>
      <c r="L57" s="46" t="s">
        <v>210</v>
      </c>
      <c r="M57" s="46" t="s">
        <v>210</v>
      </c>
      <c r="N57" s="46" t="s">
        <v>210</v>
      </c>
      <c r="O57" s="46" t="s">
        <v>210</v>
      </c>
    </row>
    <row r="58" spans="1:15">
      <c r="A58" s="4466" t="s">
        <v>280</v>
      </c>
      <c r="B58" s="4466"/>
      <c r="C58" s="4466"/>
      <c r="D58" s="4466"/>
      <c r="E58" s="4466"/>
      <c r="F58" s="4466"/>
      <c r="G58" s="4466"/>
      <c r="I58" s="4470" t="s">
        <v>280</v>
      </c>
      <c r="J58" s="4470"/>
      <c r="K58" s="4470"/>
      <c r="L58" s="4470"/>
      <c r="M58" s="4470"/>
      <c r="N58" s="4470"/>
      <c r="O58" s="4470"/>
    </row>
    <row r="59" spans="1:15">
      <c r="A59" s="29"/>
      <c r="B59" s="14"/>
      <c r="C59" s="14"/>
      <c r="D59" s="14"/>
      <c r="E59" s="14"/>
      <c r="F59" s="14"/>
      <c r="G59" s="14"/>
    </row>
    <row r="60" spans="1:15" ht="27.75" customHeight="1">
      <c r="A60" s="3832" t="s">
        <v>775</v>
      </c>
      <c r="B60" s="3832"/>
      <c r="C60" s="3832"/>
      <c r="D60" s="3832"/>
      <c r="E60" s="3832"/>
      <c r="F60" s="3832"/>
      <c r="G60" s="3832"/>
      <c r="I60" s="4467" t="s">
        <v>845</v>
      </c>
      <c r="J60" s="4467"/>
      <c r="K60" s="4467"/>
      <c r="L60" s="4467"/>
      <c r="M60" s="4467"/>
      <c r="N60" s="4467"/>
      <c r="O60" s="4467"/>
    </row>
  </sheetData>
  <mergeCells count="14">
    <mergeCell ref="I1:O1"/>
    <mergeCell ref="A60:G60"/>
    <mergeCell ref="A1:G1"/>
    <mergeCell ref="A3:A5"/>
    <mergeCell ref="B3:G3"/>
    <mergeCell ref="B4:C4"/>
    <mergeCell ref="D4:G4"/>
    <mergeCell ref="A58:G58"/>
    <mergeCell ref="I58:O58"/>
    <mergeCell ref="I60:O60"/>
    <mergeCell ref="J4:K4"/>
    <mergeCell ref="J3:O3"/>
    <mergeCell ref="L4:O4"/>
    <mergeCell ref="I3:I5"/>
  </mergeCell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3"/>
  <sheetViews>
    <sheetView workbookViewId="0">
      <selection sqref="A1:XFD1048576"/>
    </sheetView>
  </sheetViews>
  <sheetFormatPr defaultRowHeight="13"/>
  <cols>
    <col min="1" max="1" width="15.25" style="173" customWidth="1"/>
    <col min="2" max="2" width="10.83203125" style="173" customWidth="1"/>
    <col min="3" max="3" width="12.5" style="173" customWidth="1"/>
    <col min="4" max="4" width="11.1640625" style="173" customWidth="1"/>
    <col min="5" max="5" width="12.1640625" style="173" customWidth="1"/>
    <col min="6" max="6" width="12.25" style="173" customWidth="1"/>
    <col min="7" max="7" width="12.5" style="173" customWidth="1"/>
    <col min="8" max="8" width="13.1640625" style="173" customWidth="1"/>
    <col min="9" max="16384" width="8.6640625" style="173"/>
  </cols>
  <sheetData>
    <row r="1" spans="1:10" ht="25">
      <c r="A1" s="3827" t="s">
        <v>4568</v>
      </c>
      <c r="B1" s="3827"/>
      <c r="C1" s="3827"/>
      <c r="D1" s="3827"/>
      <c r="E1" s="3827"/>
      <c r="F1" s="3827"/>
      <c r="G1" s="3827"/>
      <c r="H1" s="3827"/>
      <c r="I1" s="1471"/>
    </row>
    <row r="3" spans="1:10" ht="32.5" customHeight="1">
      <c r="A3" s="3859" t="s">
        <v>10</v>
      </c>
      <c r="B3" s="3828" t="s">
        <v>47</v>
      </c>
      <c r="C3" s="3860"/>
      <c r="D3" s="3828" t="s">
        <v>1927</v>
      </c>
      <c r="E3" s="3860"/>
      <c r="F3" s="3828" t="s">
        <v>48</v>
      </c>
      <c r="G3" s="3860"/>
      <c r="H3" s="3861" t="s">
        <v>39</v>
      </c>
      <c r="I3" s="507"/>
    </row>
    <row r="4" spans="1:10" ht="27.5">
      <c r="A4" s="3859"/>
      <c r="B4" s="508" t="s">
        <v>50</v>
      </c>
      <c r="C4" s="509" t="s">
        <v>997</v>
      </c>
      <c r="D4" s="510" t="s">
        <v>50</v>
      </c>
      <c r="E4" s="509" t="s">
        <v>997</v>
      </c>
      <c r="F4" s="510" t="s">
        <v>50</v>
      </c>
      <c r="G4" s="509" t="s">
        <v>997</v>
      </c>
      <c r="H4" s="3861"/>
      <c r="I4" s="507"/>
    </row>
    <row r="5" spans="1:10">
      <c r="A5" s="3722" t="s">
        <v>30</v>
      </c>
      <c r="B5" s="1747">
        <v>19714</v>
      </c>
      <c r="C5" s="3724">
        <f>B5/H5</f>
        <v>0.10867336251281655</v>
      </c>
      <c r="D5" s="1747">
        <v>15403</v>
      </c>
      <c r="E5" s="3724">
        <f>D5/H5</f>
        <v>8.4908988677331515E-2</v>
      </c>
      <c r="F5" s="1747">
        <v>74123</v>
      </c>
      <c r="G5" s="3724">
        <f>F5/H5</f>
        <v>0.40860280255338854</v>
      </c>
      <c r="H5" s="1747">
        <v>181406</v>
      </c>
      <c r="J5" s="2946"/>
    </row>
    <row r="6" spans="1:10">
      <c r="A6" s="3727" t="s">
        <v>31</v>
      </c>
      <c r="B6" s="1746">
        <v>19030</v>
      </c>
      <c r="C6" s="3729">
        <f t="shared" ref="C6:C20" si="0">B6/H6</f>
        <v>0.10617405179820794</v>
      </c>
      <c r="D6" s="1746">
        <v>16132</v>
      </c>
      <c r="E6" s="3729">
        <f t="shared" ref="E6:E20" si="1">D6/H6</f>
        <v>9.0005244540656351E-2</v>
      </c>
      <c r="F6" s="1746">
        <v>71037</v>
      </c>
      <c r="G6" s="3729">
        <f t="shared" ref="G6:G20" si="2">F6/H6</f>
        <v>0.39633663255855472</v>
      </c>
      <c r="H6" s="1746">
        <v>179234</v>
      </c>
      <c r="J6" s="2946"/>
    </row>
    <row r="7" spans="1:10">
      <c r="A7" s="3722" t="s">
        <v>32</v>
      </c>
      <c r="B7" s="1747">
        <v>18650</v>
      </c>
      <c r="C7" s="3724">
        <f t="shared" si="0"/>
        <v>0.10455852754682708</v>
      </c>
      <c r="D7" s="1747">
        <v>17659</v>
      </c>
      <c r="E7" s="3724">
        <f t="shared" si="1"/>
        <v>9.9002629380665924E-2</v>
      </c>
      <c r="F7" s="1747">
        <v>69091</v>
      </c>
      <c r="G7" s="3724">
        <f t="shared" si="2"/>
        <v>0.38734869848460213</v>
      </c>
      <c r="H7" s="1747">
        <v>178369</v>
      </c>
      <c r="J7" s="2946"/>
    </row>
    <row r="8" spans="1:10">
      <c r="A8" s="3727" t="s">
        <v>33</v>
      </c>
      <c r="B8" s="1746">
        <v>18108</v>
      </c>
      <c r="C8" s="3729">
        <f t="shared" si="0"/>
        <v>0.10180411646642791</v>
      </c>
      <c r="D8" s="1746">
        <v>19504</v>
      </c>
      <c r="E8" s="3729">
        <f t="shared" si="1"/>
        <v>0.10965250096980396</v>
      </c>
      <c r="F8" s="1746">
        <v>74902</v>
      </c>
      <c r="G8" s="3729">
        <f t="shared" si="2"/>
        <v>0.42110293414890565</v>
      </c>
      <c r="H8" s="1746">
        <v>177871</v>
      </c>
      <c r="J8" s="2946"/>
    </row>
    <row r="9" spans="1:10">
      <c r="A9" s="3722" t="s">
        <v>34</v>
      </c>
      <c r="B9" s="1747">
        <v>18012</v>
      </c>
      <c r="C9" s="3724">
        <f t="shared" si="0"/>
        <v>0.10082340231403478</v>
      </c>
      <c r="D9" s="1747">
        <v>17806</v>
      </c>
      <c r="E9" s="3724">
        <f t="shared" si="1"/>
        <v>9.9670303220281115E-2</v>
      </c>
      <c r="F9" s="1747">
        <v>77951</v>
      </c>
      <c r="G9" s="3724">
        <f t="shared" si="2"/>
        <v>0.43633605561743977</v>
      </c>
      <c r="H9" s="1747">
        <v>178649</v>
      </c>
      <c r="J9" s="2946"/>
    </row>
    <row r="10" spans="1:10">
      <c r="A10" s="3727" t="s">
        <v>35</v>
      </c>
      <c r="B10" s="1746">
        <v>17753</v>
      </c>
      <c r="C10" s="3729">
        <f t="shared" si="0"/>
        <v>9.9619545699407439E-2</v>
      </c>
      <c r="D10" s="1746">
        <v>17441</v>
      </c>
      <c r="E10" s="3729">
        <f t="shared" si="1"/>
        <v>9.7868782546238098E-2</v>
      </c>
      <c r="F10" s="1746">
        <v>84110</v>
      </c>
      <c r="G10" s="3729">
        <f>F10/H10</f>
        <v>0.47197656670856525</v>
      </c>
      <c r="H10" s="1746">
        <v>178208</v>
      </c>
      <c r="J10" s="2946"/>
    </row>
    <row r="11" spans="1:10">
      <c r="A11" s="2947" t="s">
        <v>36</v>
      </c>
      <c r="B11" s="1755">
        <v>17751</v>
      </c>
      <c r="C11" s="2948">
        <f t="shared" si="0"/>
        <v>9.7956548371253713E-2</v>
      </c>
      <c r="D11" s="1755">
        <v>15144</v>
      </c>
      <c r="E11" s="2948">
        <f t="shared" si="1"/>
        <v>8.3570163288505792E-2</v>
      </c>
      <c r="F11" s="1755">
        <v>90027</v>
      </c>
      <c r="G11" s="2948">
        <f t="shared" si="2"/>
        <v>0.49680210580918588</v>
      </c>
      <c r="H11" s="1755">
        <v>181213</v>
      </c>
      <c r="J11" s="2946"/>
    </row>
    <row r="12" spans="1:10">
      <c r="A12" s="2949" t="s">
        <v>53</v>
      </c>
      <c r="B12" s="1754">
        <v>17782</v>
      </c>
      <c r="C12" s="2950">
        <f t="shared" si="0"/>
        <v>9.703630539533209E-2</v>
      </c>
      <c r="D12" s="1754">
        <v>14298</v>
      </c>
      <c r="E12" s="2950">
        <f t="shared" si="1"/>
        <v>7.8024130836939501E-2</v>
      </c>
      <c r="F12" s="1754">
        <v>93476</v>
      </c>
      <c r="G12" s="2950">
        <f t="shared" si="2"/>
        <v>0.51009817136059288</v>
      </c>
      <c r="H12" s="1754">
        <v>183251</v>
      </c>
      <c r="J12" s="2946"/>
    </row>
    <row r="13" spans="1:10">
      <c r="A13" s="2951" t="s">
        <v>52</v>
      </c>
      <c r="B13" s="1755">
        <v>17741</v>
      </c>
      <c r="C13" s="2948">
        <f t="shared" si="0"/>
        <v>9.5755992508352539E-2</v>
      </c>
      <c r="D13" s="1755">
        <v>13501</v>
      </c>
      <c r="E13" s="2948">
        <f t="shared" si="1"/>
        <v>7.2870844645469113E-2</v>
      </c>
      <c r="F13" s="1755">
        <v>94315</v>
      </c>
      <c r="G13" s="2948">
        <f t="shared" si="2"/>
        <v>0.50905960393581362</v>
      </c>
      <c r="H13" s="1755">
        <v>185273</v>
      </c>
      <c r="J13" s="2946"/>
    </row>
    <row r="14" spans="1:10">
      <c r="A14" s="2949" t="s">
        <v>51</v>
      </c>
      <c r="B14" s="1754">
        <v>17350</v>
      </c>
      <c r="C14" s="2950">
        <f t="shared" si="0"/>
        <v>9.5911993145194732E-2</v>
      </c>
      <c r="D14" s="1754">
        <v>12144</v>
      </c>
      <c r="E14" s="2950">
        <f t="shared" si="1"/>
        <v>6.7132867132867133E-2</v>
      </c>
      <c r="F14" s="1754">
        <v>91388</v>
      </c>
      <c r="G14" s="2950">
        <f t="shared" si="2"/>
        <v>0.50519914867740956</v>
      </c>
      <c r="H14" s="1754">
        <v>180895</v>
      </c>
      <c r="J14" s="2946"/>
    </row>
    <row r="15" spans="1:10">
      <c r="A15" s="2951" t="s">
        <v>744</v>
      </c>
      <c r="B15" s="1755">
        <v>17415</v>
      </c>
      <c r="C15" s="2948">
        <f t="shared" si="0"/>
        <v>9.6530660887206299E-2</v>
      </c>
      <c r="D15" s="1755">
        <v>11083</v>
      </c>
      <c r="E15" s="2948">
        <f t="shared" si="1"/>
        <v>6.1432633626925484E-2</v>
      </c>
      <c r="F15" s="1755">
        <v>91177</v>
      </c>
      <c r="G15" s="2948">
        <f t="shared" si="2"/>
        <v>0.50539052929731887</v>
      </c>
      <c r="H15" s="1755">
        <v>180409</v>
      </c>
      <c r="J15" s="2946"/>
    </row>
    <row r="16" spans="1:10">
      <c r="A16" s="2949" t="s">
        <v>897</v>
      </c>
      <c r="B16" s="1754">
        <v>17449</v>
      </c>
      <c r="C16" s="2950">
        <f t="shared" si="0"/>
        <v>9.6991695478649484E-2</v>
      </c>
      <c r="D16" s="1754">
        <v>12894</v>
      </c>
      <c r="E16" s="2950">
        <f t="shared" si="1"/>
        <v>7.1672354948805458E-2</v>
      </c>
      <c r="F16" s="1754">
        <v>87777</v>
      </c>
      <c r="G16" s="2950">
        <f t="shared" si="2"/>
        <v>0.48791564296116774</v>
      </c>
      <c r="H16" s="1754">
        <v>179902</v>
      </c>
      <c r="J16" s="2946"/>
    </row>
    <row r="17" spans="1:10">
      <c r="A17" s="2951" t="s">
        <v>941</v>
      </c>
      <c r="B17" s="1755">
        <v>17279</v>
      </c>
      <c r="C17" s="2948">
        <f t="shared" si="0"/>
        <v>9.6393406041672472E-2</v>
      </c>
      <c r="D17" s="1755">
        <v>14740</v>
      </c>
      <c r="E17" s="2948">
        <f t="shared" si="1"/>
        <v>8.2229226520878079E-2</v>
      </c>
      <c r="F17" s="1755">
        <v>87653</v>
      </c>
      <c r="G17" s="2948">
        <f t="shared" si="2"/>
        <v>0.48898496555186743</v>
      </c>
      <c r="H17" s="1755">
        <v>179255</v>
      </c>
      <c r="J17" s="2946"/>
    </row>
    <row r="18" spans="1:10">
      <c r="A18" s="2949" t="s">
        <v>1579</v>
      </c>
      <c r="B18" s="1754">
        <v>17591</v>
      </c>
      <c r="C18" s="2950">
        <f t="shared" si="0"/>
        <v>9.7892018831595234E-2</v>
      </c>
      <c r="D18" s="1754">
        <v>16275</v>
      </c>
      <c r="E18" s="2950">
        <f t="shared" si="1"/>
        <v>9.0568620685817322E-2</v>
      </c>
      <c r="F18" s="1754">
        <v>85760</v>
      </c>
      <c r="G18" s="2950">
        <f t="shared" si="2"/>
        <v>0.47724515576133292</v>
      </c>
      <c r="H18" s="1754">
        <v>179698</v>
      </c>
      <c r="J18" s="2946"/>
    </row>
    <row r="19" spans="1:10">
      <c r="A19" s="2951" t="s">
        <v>1690</v>
      </c>
      <c r="B19" s="1755">
        <v>17960</v>
      </c>
      <c r="C19" s="2948">
        <f t="shared" si="0"/>
        <v>0.10015000195169825</v>
      </c>
      <c r="D19" s="1755">
        <v>16986</v>
      </c>
      <c r="E19" s="2948">
        <f t="shared" si="1"/>
        <v>9.4718704518460275E-2</v>
      </c>
      <c r="F19" s="1755">
        <v>84993</v>
      </c>
      <c r="G19" s="2948">
        <f t="shared" si="2"/>
        <v>0.47394482827843487</v>
      </c>
      <c r="H19" s="1755">
        <v>179331</v>
      </c>
      <c r="J19" s="2946"/>
    </row>
    <row r="20" spans="1:10">
      <c r="A20" s="3780" t="s">
        <v>1872</v>
      </c>
      <c r="B20" s="3781">
        <v>18031</v>
      </c>
      <c r="C20" s="3782">
        <f t="shared" si="0"/>
        <v>0.10320885612235553</v>
      </c>
      <c r="D20" s="3781">
        <v>16267</v>
      </c>
      <c r="E20" s="3782">
        <f t="shared" si="1"/>
        <v>9.3111777635314585E-2</v>
      </c>
      <c r="F20" s="3781">
        <v>87879</v>
      </c>
      <c r="G20" s="3782">
        <f t="shared" si="2"/>
        <v>0.50301653081784048</v>
      </c>
      <c r="H20" s="3781">
        <v>174704</v>
      </c>
      <c r="J20" s="2946"/>
    </row>
    <row r="21" spans="1:10">
      <c r="A21" s="2507" t="s">
        <v>2012</v>
      </c>
      <c r="B21" s="1880">
        <v>17979</v>
      </c>
      <c r="C21" s="3783">
        <v>0.105</v>
      </c>
      <c r="D21" s="1880">
        <v>16608</v>
      </c>
      <c r="E21" s="3783">
        <v>9.7000000000000003E-2</v>
      </c>
      <c r="F21" s="1755">
        <v>85155</v>
      </c>
      <c r="G21" s="3783">
        <v>0.496</v>
      </c>
      <c r="H21" s="1755">
        <v>171600</v>
      </c>
    </row>
    <row r="23" spans="1:10">
      <c r="A23" s="3858" t="s">
        <v>901</v>
      </c>
      <c r="B23" s="3858"/>
      <c r="C23" s="3858"/>
      <c r="D23" s="3858"/>
      <c r="E23" s="3858"/>
      <c r="F23" s="3858"/>
      <c r="G23" s="3858"/>
      <c r="H23" s="3858"/>
    </row>
  </sheetData>
  <mergeCells count="7">
    <mergeCell ref="A23:H23"/>
    <mergeCell ref="A1:H1"/>
    <mergeCell ref="A3:A4"/>
    <mergeCell ref="B3:C3"/>
    <mergeCell ref="D3:E3"/>
    <mergeCell ref="F3:G3"/>
    <mergeCell ref="H3:H4"/>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90"/>
  <sheetViews>
    <sheetView workbookViewId="0">
      <selection activeCell="A3" sqref="A3:A5"/>
    </sheetView>
  </sheetViews>
  <sheetFormatPr defaultColWidth="14" defaultRowHeight="14"/>
  <cols>
    <col min="1" max="1" width="31.08203125" style="784" customWidth="1"/>
    <col min="2" max="2" width="11.58203125" style="784" customWidth="1"/>
    <col min="3" max="9" width="10.58203125" style="784" customWidth="1"/>
    <col min="10" max="10" width="7.58203125" style="125" customWidth="1"/>
    <col min="11" max="11" width="30.83203125" style="784" customWidth="1"/>
    <col min="12" max="19" width="11.33203125" style="784" customWidth="1"/>
    <col min="20" max="16384" width="14" style="784"/>
  </cols>
  <sheetData>
    <row r="1" spans="1:26" ht="25">
      <c r="A1" s="4230" t="s">
        <v>4508</v>
      </c>
      <c r="B1" s="4230"/>
      <c r="C1" s="4230"/>
      <c r="D1" s="4230"/>
      <c r="E1" s="4230"/>
      <c r="F1" s="4230"/>
      <c r="G1" s="4230"/>
      <c r="H1" s="4230"/>
      <c r="I1" s="4230"/>
      <c r="J1" s="1472"/>
      <c r="K1" s="4359" t="s">
        <v>4414</v>
      </c>
      <c r="L1" s="4359"/>
      <c r="M1" s="4359"/>
      <c r="N1" s="4359"/>
      <c r="O1" s="4359"/>
      <c r="P1" s="4359"/>
      <c r="Q1" s="4359"/>
      <c r="R1" s="4359"/>
      <c r="S1" s="4359"/>
      <c r="T1" s="785"/>
      <c r="U1" s="785"/>
      <c r="V1" s="785"/>
      <c r="W1" s="785"/>
      <c r="X1" s="785"/>
      <c r="Y1" s="785"/>
      <c r="Z1" s="785"/>
    </row>
    <row r="2" spans="1:26">
      <c r="A2" s="786"/>
      <c r="B2" s="785"/>
      <c r="C2" s="785"/>
      <c r="D2" s="785"/>
      <c r="E2" s="785"/>
      <c r="F2" s="785"/>
      <c r="G2" s="785"/>
      <c r="H2" s="785"/>
      <c r="I2" s="785"/>
      <c r="K2" s="786"/>
      <c r="L2" s="785"/>
      <c r="M2" s="785"/>
      <c r="N2" s="785"/>
      <c r="O2" s="785"/>
      <c r="P2" s="785"/>
      <c r="Q2" s="785"/>
      <c r="R2" s="785"/>
      <c r="S2" s="785"/>
      <c r="T2" s="785"/>
      <c r="U2" s="785"/>
      <c r="V2" s="785"/>
      <c r="W2" s="785"/>
      <c r="X2" s="785"/>
      <c r="Y2" s="785"/>
      <c r="Z2" s="785"/>
    </row>
    <row r="3" spans="1:26" ht="17.5">
      <c r="A3" s="4276" t="s">
        <v>2</v>
      </c>
      <c r="B3" s="3865" t="s">
        <v>230</v>
      </c>
      <c r="C3" s="3975"/>
      <c r="D3" s="3975"/>
      <c r="E3" s="3975"/>
      <c r="F3" s="3975"/>
      <c r="G3" s="3975"/>
      <c r="H3" s="3975"/>
      <c r="I3" s="3976"/>
      <c r="J3" s="495"/>
      <c r="K3" s="4488" t="s">
        <v>2</v>
      </c>
      <c r="L3" s="4362" t="s">
        <v>230</v>
      </c>
      <c r="M3" s="4362"/>
      <c r="N3" s="4362"/>
      <c r="O3" s="4362"/>
      <c r="P3" s="4362"/>
      <c r="Q3" s="4362"/>
      <c r="R3" s="4362"/>
      <c r="S3" s="4365"/>
    </row>
    <row r="4" spans="1:26" ht="17.5">
      <c r="A4" s="4431"/>
      <c r="B4" s="4159" t="s">
        <v>807</v>
      </c>
      <c r="C4" s="4260"/>
      <c r="D4" s="4260"/>
      <c r="E4" s="4092"/>
      <c r="F4" s="4159" t="s">
        <v>85</v>
      </c>
      <c r="G4" s="4260"/>
      <c r="H4" s="4260"/>
      <c r="I4" s="4160"/>
      <c r="J4" s="495"/>
      <c r="K4" s="4489"/>
      <c r="L4" s="4384" t="s">
        <v>807</v>
      </c>
      <c r="M4" s="4384"/>
      <c r="N4" s="4384"/>
      <c r="O4" s="4384"/>
      <c r="P4" s="4384" t="s">
        <v>85</v>
      </c>
      <c r="Q4" s="4384"/>
      <c r="R4" s="4384"/>
      <c r="S4" s="4385"/>
    </row>
    <row r="5" spans="1:26" s="307" customFormat="1" ht="27.5">
      <c r="A5" s="4271"/>
      <c r="B5" s="127" t="s">
        <v>206</v>
      </c>
      <c r="C5" s="193" t="s">
        <v>282</v>
      </c>
      <c r="D5" s="193" t="s">
        <v>14</v>
      </c>
      <c r="E5" s="128" t="s">
        <v>808</v>
      </c>
      <c r="F5" s="127" t="s">
        <v>206</v>
      </c>
      <c r="G5" s="193" t="s">
        <v>282</v>
      </c>
      <c r="H5" s="193" t="s">
        <v>14</v>
      </c>
      <c r="I5" s="129" t="s">
        <v>808</v>
      </c>
      <c r="J5" s="507"/>
      <c r="K5" s="4490"/>
      <c r="L5" s="300" t="s">
        <v>206</v>
      </c>
      <c r="M5" s="300" t="s">
        <v>282</v>
      </c>
      <c r="N5" s="300" t="s">
        <v>14</v>
      </c>
      <c r="O5" s="300" t="s">
        <v>808</v>
      </c>
      <c r="P5" s="300" t="s">
        <v>206</v>
      </c>
      <c r="Q5" s="300" t="s">
        <v>282</v>
      </c>
      <c r="R5" s="300" t="s">
        <v>14</v>
      </c>
      <c r="S5" s="299" t="s">
        <v>808</v>
      </c>
    </row>
    <row r="6" spans="1:26" s="8" customFormat="1" ht="26">
      <c r="A6" s="198" t="s">
        <v>209</v>
      </c>
      <c r="B6" s="2192">
        <v>82528567</v>
      </c>
      <c r="C6" s="2711">
        <v>84711</v>
      </c>
      <c r="D6" s="70"/>
      <c r="E6" s="96" t="s">
        <v>210</v>
      </c>
      <c r="F6" s="2192">
        <v>183563</v>
      </c>
      <c r="G6" s="2711">
        <v>3470</v>
      </c>
      <c r="H6" s="70"/>
      <c r="I6" s="71" t="s">
        <v>210</v>
      </c>
      <c r="J6" s="125"/>
      <c r="K6" s="199" t="s">
        <v>209</v>
      </c>
      <c r="L6" s="202">
        <v>80939002</v>
      </c>
      <c r="M6" s="202">
        <v>98045</v>
      </c>
      <c r="N6" s="202">
        <v>80939002</v>
      </c>
      <c r="O6" s="24" t="s">
        <v>210</v>
      </c>
      <c r="P6" s="202">
        <v>168447</v>
      </c>
      <c r="Q6" s="202">
        <v>3992</v>
      </c>
      <c r="R6" s="202">
        <v>168447</v>
      </c>
      <c r="S6" s="24" t="s">
        <v>210</v>
      </c>
    </row>
    <row r="7" spans="1:26" s="8" customFormat="1">
      <c r="A7" s="135" t="s">
        <v>211</v>
      </c>
      <c r="B7" s="2176">
        <v>4988186</v>
      </c>
      <c r="C7" s="2216">
        <v>26460</v>
      </c>
      <c r="D7" s="2662">
        <v>0.06</v>
      </c>
      <c r="E7" s="2667">
        <v>0.1</v>
      </c>
      <c r="F7" s="2176">
        <v>13520</v>
      </c>
      <c r="G7" s="2216">
        <v>906</v>
      </c>
      <c r="H7" s="2662">
        <v>7.3999999999999996E-2</v>
      </c>
      <c r="I7" s="2660">
        <v>0.4</v>
      </c>
      <c r="J7" s="125"/>
      <c r="K7" s="252" t="s">
        <v>809</v>
      </c>
      <c r="L7" s="208">
        <v>4924145</v>
      </c>
      <c r="M7" s="208">
        <v>30224</v>
      </c>
      <c r="N7" s="21">
        <v>6.0999999999999999E-2</v>
      </c>
      <c r="O7" s="12">
        <v>0.1</v>
      </c>
      <c r="P7" s="208">
        <v>11985</v>
      </c>
      <c r="Q7" s="12">
        <v>802</v>
      </c>
      <c r="R7" s="21">
        <v>7.0999999999999994E-2</v>
      </c>
      <c r="S7" s="12">
        <v>0.4</v>
      </c>
    </row>
    <row r="8" spans="1:26" s="8" customFormat="1">
      <c r="A8" s="135" t="s">
        <v>212</v>
      </c>
      <c r="B8" s="2176">
        <v>4201597</v>
      </c>
      <c r="C8" s="2216">
        <v>14044</v>
      </c>
      <c r="D8" s="2662">
        <v>5.0999999999999997E-2</v>
      </c>
      <c r="E8" s="2667">
        <v>0.1</v>
      </c>
      <c r="F8" s="2176">
        <v>10871</v>
      </c>
      <c r="G8" s="2216">
        <v>873</v>
      </c>
      <c r="H8" s="2662">
        <v>5.8999999999999997E-2</v>
      </c>
      <c r="I8" s="2660">
        <v>0.5</v>
      </c>
      <c r="J8" s="125"/>
      <c r="K8" s="252" t="s">
        <v>810</v>
      </c>
      <c r="L8" s="208">
        <v>4113849</v>
      </c>
      <c r="M8" s="208">
        <v>14331</v>
      </c>
      <c r="N8" s="21">
        <v>5.0999999999999997E-2</v>
      </c>
      <c r="O8" s="12">
        <v>0.1</v>
      </c>
      <c r="P8" s="208">
        <v>10335</v>
      </c>
      <c r="Q8" s="12">
        <v>697</v>
      </c>
      <c r="R8" s="21">
        <v>6.0999999999999999E-2</v>
      </c>
      <c r="S8" s="12">
        <v>0.4</v>
      </c>
    </row>
    <row r="9" spans="1:26" s="8" customFormat="1">
      <c r="A9" s="135" t="s">
        <v>213</v>
      </c>
      <c r="B9" s="2176">
        <v>32845163</v>
      </c>
      <c r="C9" s="2216">
        <v>26282</v>
      </c>
      <c r="D9" s="2662">
        <v>0.39800000000000002</v>
      </c>
      <c r="E9" s="2667">
        <v>0.1</v>
      </c>
      <c r="F9" s="2176">
        <v>78042</v>
      </c>
      <c r="G9" s="2216">
        <v>2041</v>
      </c>
      <c r="H9" s="2662">
        <v>0.42499999999999999</v>
      </c>
      <c r="I9" s="2660">
        <v>0.7</v>
      </c>
      <c r="J9" s="125"/>
      <c r="K9" s="252" t="s">
        <v>811</v>
      </c>
      <c r="L9" s="208">
        <v>32578808</v>
      </c>
      <c r="M9" s="208">
        <v>23235</v>
      </c>
      <c r="N9" s="21">
        <v>0.40300000000000002</v>
      </c>
      <c r="O9" s="12">
        <v>0.1</v>
      </c>
      <c r="P9" s="208">
        <v>71649</v>
      </c>
      <c r="Q9" s="208">
        <v>2449</v>
      </c>
      <c r="R9" s="21">
        <v>0.42499999999999999</v>
      </c>
      <c r="S9" s="12">
        <v>0.9</v>
      </c>
    </row>
    <row r="10" spans="1:26" s="8" customFormat="1">
      <c r="A10" s="135" t="s">
        <v>214</v>
      </c>
      <c r="B10" s="2176">
        <v>17016693</v>
      </c>
      <c r="C10" s="2216">
        <v>20209</v>
      </c>
      <c r="D10" s="2662">
        <v>0.20599999999999999</v>
      </c>
      <c r="E10" s="2667">
        <v>0.1</v>
      </c>
      <c r="F10" s="2176">
        <v>38547</v>
      </c>
      <c r="G10" s="2216">
        <v>1186</v>
      </c>
      <c r="H10" s="2662">
        <v>0.21</v>
      </c>
      <c r="I10" s="2660">
        <v>0.6</v>
      </c>
      <c r="J10" s="125"/>
      <c r="K10" s="252" t="s">
        <v>812</v>
      </c>
      <c r="L10" s="208">
        <v>17532181</v>
      </c>
      <c r="M10" s="208">
        <v>22873</v>
      </c>
      <c r="N10" s="21">
        <v>0.217</v>
      </c>
      <c r="O10" s="12">
        <v>0.1</v>
      </c>
      <c r="P10" s="208">
        <v>38645</v>
      </c>
      <c r="Q10" s="208">
        <v>1485</v>
      </c>
      <c r="R10" s="21">
        <v>0.22900000000000001</v>
      </c>
      <c r="S10" s="12">
        <v>0.7</v>
      </c>
    </row>
    <row r="11" spans="1:26" s="8" customFormat="1">
      <c r="A11" s="135" t="s">
        <v>215</v>
      </c>
      <c r="B11" s="2176">
        <v>23476928</v>
      </c>
      <c r="C11" s="2216">
        <v>63362</v>
      </c>
      <c r="D11" s="2662">
        <v>0.28399999999999997</v>
      </c>
      <c r="E11" s="2667">
        <v>0.1</v>
      </c>
      <c r="F11" s="2176">
        <v>42583</v>
      </c>
      <c r="G11" s="2216">
        <v>1487</v>
      </c>
      <c r="H11" s="2662">
        <v>0.23200000000000001</v>
      </c>
      <c r="I11" s="2660">
        <v>0.7</v>
      </c>
      <c r="J11" s="125"/>
      <c r="K11" s="252" t="s">
        <v>813</v>
      </c>
      <c r="L11" s="208">
        <v>21790019</v>
      </c>
      <c r="M11" s="208">
        <v>71146</v>
      </c>
      <c r="N11" s="21">
        <v>0.26900000000000002</v>
      </c>
      <c r="O11" s="12">
        <v>0.1</v>
      </c>
      <c r="P11" s="208">
        <v>35833</v>
      </c>
      <c r="Q11" s="208">
        <v>1447</v>
      </c>
      <c r="R11" s="21">
        <v>0.21299999999999999</v>
      </c>
      <c r="S11" s="12">
        <v>0.8</v>
      </c>
    </row>
    <row r="12" spans="1:26">
      <c r="A12" s="16"/>
      <c r="B12" s="16"/>
      <c r="C12" s="16"/>
      <c r="D12" s="16"/>
      <c r="E12" s="16"/>
      <c r="F12" s="16"/>
      <c r="G12" s="16"/>
      <c r="H12" s="16"/>
      <c r="I12" s="16"/>
      <c r="K12" s="16"/>
      <c r="L12" s="16"/>
      <c r="M12" s="16"/>
      <c r="N12" s="16"/>
      <c r="O12" s="16"/>
      <c r="P12" s="16"/>
      <c r="Q12" s="16"/>
      <c r="R12" s="16"/>
      <c r="S12" s="16"/>
      <c r="T12" s="16"/>
      <c r="U12" s="16"/>
      <c r="V12" s="16"/>
      <c r="W12" s="16"/>
      <c r="X12" s="16"/>
      <c r="Y12" s="16"/>
      <c r="Z12" s="16"/>
    </row>
    <row r="13" spans="1:26" ht="30.65" customHeight="1">
      <c r="A13" s="3832" t="s">
        <v>866</v>
      </c>
      <c r="B13" s="3832"/>
      <c r="C13" s="3832"/>
      <c r="D13" s="3832"/>
      <c r="E13" s="3832"/>
      <c r="F13" s="3832"/>
      <c r="G13" s="3832"/>
      <c r="H13" s="3832"/>
      <c r="I13" s="3832"/>
      <c r="K13" s="3853" t="s">
        <v>836</v>
      </c>
      <c r="L13" s="3853"/>
      <c r="M13" s="3853"/>
      <c r="N13" s="3853"/>
      <c r="O13" s="3853"/>
      <c r="P13" s="3853"/>
      <c r="Q13" s="3853"/>
      <c r="R13" s="3853"/>
      <c r="S13" s="3853"/>
      <c r="T13" s="494"/>
      <c r="U13" s="494"/>
      <c r="V13" s="494"/>
      <c r="W13" s="494"/>
      <c r="X13" s="494"/>
      <c r="Y13" s="494"/>
      <c r="Z13" s="494"/>
    </row>
    <row r="14" spans="1:26">
      <c r="A14" s="479"/>
      <c r="B14" s="479"/>
      <c r="C14" s="479"/>
      <c r="D14" s="479"/>
      <c r="E14" s="479"/>
      <c r="F14" s="479"/>
      <c r="G14" s="479"/>
      <c r="H14" s="479"/>
      <c r="I14" s="479"/>
      <c r="K14" s="479"/>
      <c r="L14" s="479"/>
      <c r="M14" s="479"/>
      <c r="N14" s="479"/>
      <c r="O14" s="479"/>
      <c r="P14" s="479"/>
      <c r="Q14" s="479"/>
      <c r="R14" s="479"/>
      <c r="S14" s="479"/>
      <c r="T14" s="479"/>
      <c r="U14" s="479"/>
      <c r="V14" s="479"/>
      <c r="W14" s="479"/>
      <c r="X14" s="479"/>
      <c r="Y14" s="479"/>
      <c r="Z14" s="479"/>
    </row>
    <row r="15" spans="1:26">
      <c r="A15" s="16"/>
      <c r="B15" s="785"/>
      <c r="C15" s="785"/>
      <c r="D15" s="785"/>
      <c r="E15" s="785"/>
      <c r="F15" s="785"/>
      <c r="G15" s="785"/>
      <c r="H15" s="785"/>
      <c r="I15" s="785"/>
      <c r="K15" s="16"/>
      <c r="L15" s="785"/>
      <c r="M15" s="785"/>
      <c r="N15" s="785"/>
      <c r="O15" s="785"/>
      <c r="P15" s="785"/>
      <c r="Q15" s="785"/>
      <c r="R15" s="785"/>
      <c r="S15" s="785"/>
      <c r="T15" s="785"/>
      <c r="U15" s="785"/>
      <c r="V15" s="785"/>
      <c r="W15" s="785"/>
      <c r="X15" s="785"/>
      <c r="Y15" s="785"/>
      <c r="Z15" s="785"/>
    </row>
    <row r="16" spans="1:26" ht="25">
      <c r="A16" s="4230" t="s">
        <v>4507</v>
      </c>
      <c r="B16" s="4230"/>
      <c r="C16" s="4230"/>
      <c r="D16" s="4230"/>
      <c r="E16" s="4230"/>
      <c r="F16" s="4230"/>
      <c r="G16" s="4230"/>
      <c r="H16" s="4230"/>
      <c r="I16" s="4230"/>
      <c r="J16" s="1472"/>
      <c r="K16" s="4359" t="s">
        <v>4415</v>
      </c>
      <c r="L16" s="4359"/>
      <c r="M16" s="4359"/>
      <c r="N16" s="4359"/>
      <c r="O16" s="4359"/>
      <c r="P16" s="4359"/>
      <c r="Q16" s="4359"/>
      <c r="R16" s="4359"/>
      <c r="S16" s="4359"/>
      <c r="T16" s="785"/>
      <c r="U16" s="785"/>
      <c r="V16" s="785"/>
      <c r="W16" s="785"/>
      <c r="X16" s="785"/>
      <c r="Y16" s="785"/>
      <c r="Z16" s="785"/>
    </row>
    <row r="17" spans="1:26">
      <c r="A17" s="16"/>
      <c r="B17" s="785"/>
      <c r="C17" s="785"/>
      <c r="D17" s="785"/>
      <c r="E17" s="785"/>
      <c r="F17" s="785"/>
      <c r="G17" s="785"/>
      <c r="H17" s="785"/>
      <c r="I17" s="785"/>
      <c r="K17" s="16"/>
      <c r="L17" s="785"/>
      <c r="M17" s="785"/>
      <c r="N17" s="785"/>
      <c r="O17" s="785"/>
      <c r="P17" s="785"/>
      <c r="Q17" s="785"/>
      <c r="R17" s="785"/>
      <c r="S17" s="785"/>
      <c r="T17" s="785"/>
      <c r="U17" s="785"/>
      <c r="V17" s="785"/>
      <c r="W17" s="785"/>
      <c r="X17" s="785"/>
      <c r="Y17" s="785"/>
      <c r="Z17" s="785"/>
    </row>
    <row r="18" spans="1:26" ht="17.5">
      <c r="A18" s="4276" t="s">
        <v>2</v>
      </c>
      <c r="B18" s="3865" t="s">
        <v>204</v>
      </c>
      <c r="C18" s="3975"/>
      <c r="D18" s="3975"/>
      <c r="E18" s="3975"/>
      <c r="F18" s="3975"/>
      <c r="G18" s="3975"/>
      <c r="H18" s="3975"/>
      <c r="I18" s="3976"/>
      <c r="J18" s="495"/>
      <c r="K18" s="4488" t="s">
        <v>2</v>
      </c>
      <c r="L18" s="4362" t="s">
        <v>204</v>
      </c>
      <c r="M18" s="4362"/>
      <c r="N18" s="4362"/>
      <c r="O18" s="4362"/>
      <c r="P18" s="4362"/>
      <c r="Q18" s="4362"/>
      <c r="R18" s="4362"/>
      <c r="S18" s="4365"/>
    </row>
    <row r="19" spans="1:26" ht="17.5">
      <c r="A19" s="4431"/>
      <c r="B19" s="4159" t="s">
        <v>814</v>
      </c>
      <c r="C19" s="4260"/>
      <c r="D19" s="4260"/>
      <c r="E19" s="4092"/>
      <c r="F19" s="4062" t="s">
        <v>85</v>
      </c>
      <c r="G19" s="4063"/>
      <c r="H19" s="4063"/>
      <c r="I19" s="4241"/>
      <c r="J19" s="495"/>
      <c r="K19" s="4489"/>
      <c r="L19" s="4384" t="s">
        <v>814</v>
      </c>
      <c r="M19" s="4384"/>
      <c r="N19" s="4384"/>
      <c r="O19" s="4384"/>
      <c r="P19" s="4460" t="s">
        <v>85</v>
      </c>
      <c r="Q19" s="4461"/>
      <c r="R19" s="4461"/>
      <c r="S19" s="4491"/>
    </row>
    <row r="20" spans="1:26" s="307" customFormat="1" ht="27.5">
      <c r="A20" s="4271"/>
      <c r="B20" s="127" t="s">
        <v>206</v>
      </c>
      <c r="C20" s="193" t="s">
        <v>282</v>
      </c>
      <c r="D20" s="193" t="s">
        <v>14</v>
      </c>
      <c r="E20" s="128" t="s">
        <v>808</v>
      </c>
      <c r="F20" s="127" t="s">
        <v>206</v>
      </c>
      <c r="G20" s="193" t="s">
        <v>282</v>
      </c>
      <c r="H20" s="193" t="s">
        <v>14</v>
      </c>
      <c r="I20" s="129" t="s">
        <v>808</v>
      </c>
      <c r="J20" s="507"/>
      <c r="K20" s="4490"/>
      <c r="L20" s="300" t="s">
        <v>206</v>
      </c>
      <c r="M20" s="300" t="s">
        <v>282</v>
      </c>
      <c r="N20" s="300" t="s">
        <v>14</v>
      </c>
      <c r="O20" s="300" t="s">
        <v>808</v>
      </c>
      <c r="P20" s="300" t="s">
        <v>206</v>
      </c>
      <c r="Q20" s="300" t="s">
        <v>282</v>
      </c>
      <c r="R20" s="300" t="s">
        <v>14</v>
      </c>
      <c r="S20" s="299" t="s">
        <v>808</v>
      </c>
    </row>
    <row r="21" spans="1:26" s="8" customFormat="1" ht="26">
      <c r="A21" s="198" t="s">
        <v>209</v>
      </c>
      <c r="B21" s="2192">
        <v>337337</v>
      </c>
      <c r="C21" s="2711">
        <v>2371</v>
      </c>
      <c r="D21" s="70"/>
      <c r="E21" s="96" t="s">
        <v>210</v>
      </c>
      <c r="F21" s="2192">
        <v>98255</v>
      </c>
      <c r="G21" s="2711">
        <v>2302</v>
      </c>
      <c r="H21" s="70"/>
      <c r="I21" s="71" t="s">
        <v>210</v>
      </c>
      <c r="J21" s="125"/>
      <c r="K21" s="199" t="s">
        <v>209</v>
      </c>
      <c r="L21" s="202">
        <v>329081</v>
      </c>
      <c r="M21" s="202">
        <v>2499</v>
      </c>
      <c r="N21" s="202">
        <v>329081</v>
      </c>
      <c r="O21" s="24" t="s">
        <v>210</v>
      </c>
      <c r="P21" s="202">
        <v>92990</v>
      </c>
      <c r="Q21" s="202">
        <v>2892</v>
      </c>
      <c r="R21" s="202">
        <v>92990</v>
      </c>
      <c r="S21" s="24" t="s">
        <v>210</v>
      </c>
    </row>
    <row r="22" spans="1:26" s="8" customFormat="1">
      <c r="A22" s="135" t="s">
        <v>809</v>
      </c>
      <c r="B22" s="2176">
        <v>21039</v>
      </c>
      <c r="C22" s="2216">
        <v>982</v>
      </c>
      <c r="D22" s="2662">
        <v>6.2E-2</v>
      </c>
      <c r="E22" s="2670">
        <v>0.3</v>
      </c>
      <c r="F22" s="2176">
        <v>8187</v>
      </c>
      <c r="G22" s="2216">
        <v>725</v>
      </c>
      <c r="H22" s="2662">
        <v>8.3000000000000004E-2</v>
      </c>
      <c r="I22" s="2664">
        <v>0.7</v>
      </c>
      <c r="J22" s="125"/>
      <c r="K22" s="252" t="s">
        <v>809</v>
      </c>
      <c r="L22" s="208">
        <v>19732</v>
      </c>
      <c r="M22" s="12">
        <v>917</v>
      </c>
      <c r="N22" s="21">
        <v>0.06</v>
      </c>
      <c r="O22" s="12">
        <v>0.3</v>
      </c>
      <c r="P22" s="208">
        <v>7102</v>
      </c>
      <c r="Q22" s="12">
        <v>566</v>
      </c>
      <c r="R22" s="21">
        <v>7.5999999999999998E-2</v>
      </c>
      <c r="S22" s="12">
        <v>0.6</v>
      </c>
    </row>
    <row r="23" spans="1:26" s="8" customFormat="1">
      <c r="A23" s="135" t="s">
        <v>810</v>
      </c>
      <c r="B23" s="2176">
        <v>17369</v>
      </c>
      <c r="C23" s="2216">
        <v>806</v>
      </c>
      <c r="D23" s="2662">
        <v>5.0999999999999997E-2</v>
      </c>
      <c r="E23" s="2670">
        <v>0.2</v>
      </c>
      <c r="F23" s="2176">
        <v>6417</v>
      </c>
      <c r="G23" s="2216">
        <v>598</v>
      </c>
      <c r="H23" s="2662">
        <v>6.5000000000000002E-2</v>
      </c>
      <c r="I23" s="2664">
        <v>0.6</v>
      </c>
      <c r="J23" s="125"/>
      <c r="K23" s="252" t="s">
        <v>810</v>
      </c>
      <c r="L23" s="208">
        <v>16410</v>
      </c>
      <c r="M23" s="12">
        <v>842</v>
      </c>
      <c r="N23" s="21">
        <v>0.05</v>
      </c>
      <c r="O23" s="12">
        <v>0.3</v>
      </c>
      <c r="P23" s="208">
        <v>5739</v>
      </c>
      <c r="Q23" s="12">
        <v>507</v>
      </c>
      <c r="R23" s="21">
        <v>6.2E-2</v>
      </c>
      <c r="S23" s="12">
        <v>0.6</v>
      </c>
    </row>
    <row r="24" spans="1:26" s="8" customFormat="1">
      <c r="A24" s="135" t="s">
        <v>811</v>
      </c>
      <c r="B24" s="2176">
        <v>131263</v>
      </c>
      <c r="C24" s="2216">
        <v>1060</v>
      </c>
      <c r="D24" s="2662">
        <v>0.38900000000000001</v>
      </c>
      <c r="E24" s="2670">
        <v>0.4</v>
      </c>
      <c r="F24" s="2176">
        <v>43261</v>
      </c>
      <c r="G24" s="2216">
        <v>1263</v>
      </c>
      <c r="H24" s="2662">
        <v>0.44</v>
      </c>
      <c r="I24" s="2664">
        <v>0.9</v>
      </c>
      <c r="J24" s="125"/>
      <c r="K24" s="252" t="s">
        <v>811</v>
      </c>
      <c r="L24" s="208">
        <v>127850</v>
      </c>
      <c r="M24" s="208">
        <v>1145</v>
      </c>
      <c r="N24" s="21">
        <v>0.38900000000000001</v>
      </c>
      <c r="O24" s="12">
        <v>0.4</v>
      </c>
      <c r="P24" s="208">
        <v>41137</v>
      </c>
      <c r="Q24" s="208">
        <v>1779</v>
      </c>
      <c r="R24" s="21">
        <v>0.442</v>
      </c>
      <c r="S24" s="12">
        <v>1.1000000000000001</v>
      </c>
    </row>
    <row r="25" spans="1:26" s="8" customFormat="1">
      <c r="A25" s="135" t="s">
        <v>812</v>
      </c>
      <c r="B25" s="2176">
        <v>66205</v>
      </c>
      <c r="C25" s="2216">
        <v>1068</v>
      </c>
      <c r="D25" s="2662">
        <v>0.19600000000000001</v>
      </c>
      <c r="E25" s="2670">
        <v>0.3</v>
      </c>
      <c r="F25" s="2176">
        <v>20882</v>
      </c>
      <c r="G25" s="2216">
        <v>810</v>
      </c>
      <c r="H25" s="2662">
        <v>0.21299999999999999</v>
      </c>
      <c r="I25" s="2664">
        <v>0.8</v>
      </c>
      <c r="J25" s="125"/>
      <c r="K25" s="252" t="s">
        <v>812</v>
      </c>
      <c r="L25" s="208">
        <v>72987</v>
      </c>
      <c r="M25" s="208">
        <v>1185</v>
      </c>
      <c r="N25" s="21">
        <v>0.222</v>
      </c>
      <c r="O25" s="12">
        <v>0.3</v>
      </c>
      <c r="P25" s="208">
        <v>23310</v>
      </c>
      <c r="Q25" s="208">
        <v>1136</v>
      </c>
      <c r="R25" s="21">
        <v>0.251</v>
      </c>
      <c r="S25" s="12">
        <v>0.9</v>
      </c>
    </row>
    <row r="26" spans="1:26" s="8" customFormat="1">
      <c r="A26" s="135" t="s">
        <v>813</v>
      </c>
      <c r="B26" s="2176">
        <v>101461</v>
      </c>
      <c r="C26" s="2216">
        <v>2062</v>
      </c>
      <c r="D26" s="2662">
        <v>0.30099999999999999</v>
      </c>
      <c r="E26" s="2670">
        <v>0.5</v>
      </c>
      <c r="F26" s="2176">
        <v>19508</v>
      </c>
      <c r="G26" s="2216">
        <v>981</v>
      </c>
      <c r="H26" s="2662">
        <v>0.19900000000000001</v>
      </c>
      <c r="I26" s="2664">
        <v>0.8</v>
      </c>
      <c r="J26" s="125"/>
      <c r="K26" s="252" t="s">
        <v>813</v>
      </c>
      <c r="L26" s="208">
        <v>92102</v>
      </c>
      <c r="M26" s="208">
        <v>2041</v>
      </c>
      <c r="N26" s="21">
        <v>0.28000000000000003</v>
      </c>
      <c r="O26" s="12">
        <v>0.5</v>
      </c>
      <c r="P26" s="208">
        <v>15702</v>
      </c>
      <c r="Q26" s="12">
        <v>879</v>
      </c>
      <c r="R26" s="21">
        <v>0.16900000000000001</v>
      </c>
      <c r="S26" s="12">
        <v>0.8</v>
      </c>
    </row>
    <row r="27" spans="1:26">
      <c r="A27" s="16"/>
      <c r="B27" s="16"/>
      <c r="C27" s="16"/>
      <c r="D27" s="16"/>
      <c r="E27" s="16"/>
      <c r="F27" s="16"/>
      <c r="G27" s="16"/>
      <c r="H27" s="16"/>
      <c r="I27" s="16"/>
      <c r="K27" s="16"/>
      <c r="L27" s="16"/>
      <c r="M27" s="16"/>
      <c r="N27" s="16"/>
      <c r="O27" s="16"/>
      <c r="P27" s="16"/>
      <c r="Q27" s="16"/>
      <c r="R27" s="16"/>
      <c r="S27" s="16"/>
      <c r="T27" s="16"/>
      <c r="U27" s="16"/>
      <c r="V27" s="16"/>
      <c r="W27" s="16"/>
      <c r="X27" s="16"/>
      <c r="Y27" s="16"/>
      <c r="Z27" s="16"/>
    </row>
    <row r="28" spans="1:26" ht="28" customHeight="1">
      <c r="A28" s="3832" t="s">
        <v>866</v>
      </c>
      <c r="B28" s="3832"/>
      <c r="C28" s="3832"/>
      <c r="D28" s="3832"/>
      <c r="E28" s="3832"/>
      <c r="F28" s="3832"/>
      <c r="G28" s="3832"/>
      <c r="H28" s="3832"/>
      <c r="I28" s="3832"/>
      <c r="K28" s="3853" t="s">
        <v>836</v>
      </c>
      <c r="L28" s="3853"/>
      <c r="M28" s="3853"/>
      <c r="N28" s="3853"/>
      <c r="O28" s="3853"/>
      <c r="P28" s="3853"/>
      <c r="Q28" s="3853"/>
      <c r="R28" s="3853"/>
      <c r="S28" s="3853"/>
      <c r="T28" s="494"/>
      <c r="U28" s="494"/>
      <c r="V28" s="494"/>
      <c r="W28" s="494"/>
      <c r="X28" s="494"/>
      <c r="Y28" s="494"/>
      <c r="Z28" s="494"/>
    </row>
    <row r="29" spans="1:26">
      <c r="A29" s="485"/>
      <c r="B29" s="485"/>
      <c r="C29" s="485"/>
      <c r="D29" s="485"/>
      <c r="E29" s="485"/>
      <c r="F29" s="485"/>
      <c r="G29" s="485"/>
      <c r="H29" s="485"/>
      <c r="I29" s="485"/>
      <c r="K29" s="485"/>
      <c r="L29" s="485"/>
      <c r="M29" s="485"/>
      <c r="N29" s="485"/>
      <c r="O29" s="485"/>
      <c r="P29" s="485"/>
      <c r="Q29" s="485"/>
      <c r="R29" s="485"/>
      <c r="S29" s="485"/>
      <c r="T29" s="494"/>
      <c r="U29" s="494"/>
      <c r="V29" s="494"/>
      <c r="W29" s="494"/>
      <c r="X29" s="494"/>
      <c r="Y29" s="494"/>
      <c r="Z29" s="494"/>
    </row>
    <row r="30" spans="1:26">
      <c r="A30" s="16"/>
      <c r="B30" s="785"/>
      <c r="C30" s="785"/>
      <c r="D30" s="785"/>
      <c r="E30" s="785"/>
      <c r="F30" s="785"/>
      <c r="G30" s="785"/>
      <c r="H30" s="785"/>
      <c r="I30" s="785"/>
      <c r="K30" s="16"/>
      <c r="L30" s="785"/>
      <c r="M30" s="785"/>
      <c r="N30" s="785"/>
      <c r="O30" s="785"/>
      <c r="P30" s="785"/>
      <c r="Q30" s="785"/>
      <c r="R30" s="785"/>
      <c r="S30" s="785"/>
      <c r="T30" s="785"/>
      <c r="U30" s="785"/>
      <c r="V30" s="785"/>
      <c r="W30" s="785"/>
      <c r="X30" s="785"/>
      <c r="Y30" s="785"/>
      <c r="Z30" s="785"/>
    </row>
    <row r="31" spans="1:26" ht="25">
      <c r="A31" s="3943" t="s">
        <v>4506</v>
      </c>
      <c r="B31" s="3943"/>
      <c r="C31" s="3943"/>
      <c r="D31" s="3943"/>
      <c r="E31" s="3943"/>
      <c r="F31" s="3943"/>
      <c r="G31" s="3943"/>
      <c r="H31" s="3943"/>
      <c r="I31" s="3943"/>
      <c r="J31" s="1472"/>
      <c r="K31" s="3991" t="s">
        <v>4416</v>
      </c>
      <c r="L31" s="3991"/>
      <c r="M31" s="3991"/>
      <c r="N31" s="3991"/>
      <c r="O31" s="3991"/>
      <c r="P31" s="3991"/>
      <c r="Q31" s="3991"/>
      <c r="R31" s="3991"/>
      <c r="S31" s="3991"/>
      <c r="T31" s="785"/>
      <c r="U31" s="785"/>
      <c r="V31" s="785"/>
      <c r="W31" s="785"/>
      <c r="X31" s="785"/>
      <c r="Y31" s="785"/>
      <c r="Z31" s="785"/>
    </row>
    <row r="32" spans="1:26">
      <c r="A32" s="16"/>
      <c r="B32" s="785"/>
      <c r="C32" s="785"/>
      <c r="D32" s="785"/>
      <c r="E32" s="785"/>
      <c r="F32" s="785"/>
      <c r="G32" s="785"/>
      <c r="H32" s="785"/>
      <c r="I32" s="785"/>
      <c r="K32" s="16"/>
      <c r="L32" s="785"/>
      <c r="M32" s="785"/>
      <c r="N32" s="785"/>
      <c r="O32" s="785"/>
      <c r="P32" s="785"/>
      <c r="Q32" s="785"/>
      <c r="R32" s="785"/>
      <c r="S32" s="785"/>
      <c r="T32" s="785"/>
      <c r="U32" s="785"/>
      <c r="V32" s="785"/>
      <c r="W32" s="785"/>
      <c r="X32" s="785"/>
      <c r="Y32" s="785"/>
      <c r="Z32" s="785"/>
    </row>
    <row r="33" spans="1:26" ht="17.5">
      <c r="A33" s="4276" t="s">
        <v>2</v>
      </c>
      <c r="B33" s="3865" t="s">
        <v>205</v>
      </c>
      <c r="C33" s="3975"/>
      <c r="D33" s="3975"/>
      <c r="E33" s="3975"/>
      <c r="F33" s="3975"/>
      <c r="G33" s="3975"/>
      <c r="H33" s="3975"/>
      <c r="I33" s="3976"/>
      <c r="J33" s="495"/>
      <c r="K33" s="4488" t="s">
        <v>2</v>
      </c>
      <c r="L33" s="4362" t="s">
        <v>205</v>
      </c>
      <c r="M33" s="4362"/>
      <c r="N33" s="4362"/>
      <c r="O33" s="4362"/>
      <c r="P33" s="4362"/>
      <c r="Q33" s="4362"/>
      <c r="R33" s="4362"/>
      <c r="S33" s="4365"/>
    </row>
    <row r="34" spans="1:26" ht="17.5">
      <c r="A34" s="4431"/>
      <c r="B34" s="4159" t="s">
        <v>840</v>
      </c>
      <c r="C34" s="4260"/>
      <c r="D34" s="4260"/>
      <c r="E34" s="4092"/>
      <c r="F34" s="4159" t="s">
        <v>85</v>
      </c>
      <c r="G34" s="4260"/>
      <c r="H34" s="4260"/>
      <c r="I34" s="4160"/>
      <c r="J34" s="495"/>
      <c r="K34" s="4489"/>
      <c r="L34" s="4384" t="s">
        <v>815</v>
      </c>
      <c r="M34" s="4384"/>
      <c r="N34" s="4384"/>
      <c r="O34" s="4384"/>
      <c r="P34" s="4384" t="s">
        <v>85</v>
      </c>
      <c r="Q34" s="4384"/>
      <c r="R34" s="4384"/>
      <c r="S34" s="4385"/>
    </row>
    <row r="35" spans="1:26" s="307" customFormat="1" ht="27.5">
      <c r="A35" s="4271"/>
      <c r="B35" s="127" t="s">
        <v>206</v>
      </c>
      <c r="C35" s="193" t="s">
        <v>282</v>
      </c>
      <c r="D35" s="193" t="s">
        <v>14</v>
      </c>
      <c r="E35" s="128" t="s">
        <v>808</v>
      </c>
      <c r="F35" s="127" t="s">
        <v>206</v>
      </c>
      <c r="G35" s="193" t="s">
        <v>282</v>
      </c>
      <c r="H35" s="193" t="s">
        <v>14</v>
      </c>
      <c r="I35" s="129" t="s">
        <v>808</v>
      </c>
      <c r="J35" s="507"/>
      <c r="K35" s="4490"/>
      <c r="L35" s="300" t="s">
        <v>206</v>
      </c>
      <c r="M35" s="300" t="s">
        <v>282</v>
      </c>
      <c r="N35" s="300" t="s">
        <v>14</v>
      </c>
      <c r="O35" s="300" t="s">
        <v>808</v>
      </c>
      <c r="P35" s="300" t="s">
        <v>206</v>
      </c>
      <c r="Q35" s="300" t="s">
        <v>282</v>
      </c>
      <c r="R35" s="300" t="s">
        <v>14</v>
      </c>
      <c r="S35" s="299" t="s">
        <v>808</v>
      </c>
    </row>
    <row r="36" spans="1:26" s="8" customFormat="1" ht="26">
      <c r="A36" s="198" t="s">
        <v>209</v>
      </c>
      <c r="B36" s="2192">
        <v>43058</v>
      </c>
      <c r="C36" s="2711">
        <v>968</v>
      </c>
      <c r="D36" s="70"/>
      <c r="E36" s="96" t="s">
        <v>210</v>
      </c>
      <c r="F36" s="2192">
        <v>19096</v>
      </c>
      <c r="G36" s="2711">
        <v>1162</v>
      </c>
      <c r="H36" s="70"/>
      <c r="I36" s="71" t="s">
        <v>210</v>
      </c>
      <c r="J36" s="125"/>
      <c r="K36" s="199" t="s">
        <v>209</v>
      </c>
      <c r="L36" s="202">
        <v>43729</v>
      </c>
      <c r="M36" s="202">
        <v>1025</v>
      </c>
      <c r="N36" s="202">
        <v>43729</v>
      </c>
      <c r="O36" s="24" t="s">
        <v>210</v>
      </c>
      <c r="P36" s="202">
        <v>17427</v>
      </c>
      <c r="Q36" s="24">
        <v>973</v>
      </c>
      <c r="R36" s="202">
        <v>17427</v>
      </c>
      <c r="S36" s="24" t="s">
        <v>210</v>
      </c>
    </row>
    <row r="37" spans="1:26" s="8" customFormat="1">
      <c r="A37" s="135" t="s">
        <v>211</v>
      </c>
      <c r="B37" s="2176">
        <v>3091</v>
      </c>
      <c r="C37" s="2216">
        <v>494</v>
      </c>
      <c r="D37" s="2662">
        <v>7.1999999999999995E-2</v>
      </c>
      <c r="E37" s="2667">
        <v>1.1000000000000001</v>
      </c>
      <c r="F37" s="2176">
        <v>1680</v>
      </c>
      <c r="G37" s="2216">
        <v>380</v>
      </c>
      <c r="H37" s="2662">
        <v>8.7999999999999995E-2</v>
      </c>
      <c r="I37" s="2660">
        <v>1.8</v>
      </c>
      <c r="J37" s="125"/>
      <c r="K37" s="252" t="s">
        <v>809</v>
      </c>
      <c r="L37" s="208">
        <v>2510</v>
      </c>
      <c r="M37" s="12">
        <v>383</v>
      </c>
      <c r="N37" s="21">
        <v>5.7000000000000002E-2</v>
      </c>
      <c r="O37" s="12">
        <v>0.8</v>
      </c>
      <c r="P37" s="208">
        <v>1280</v>
      </c>
      <c r="Q37" s="12">
        <v>292</v>
      </c>
      <c r="R37" s="21">
        <v>7.2999999999999995E-2</v>
      </c>
      <c r="S37" s="12">
        <v>1.5</v>
      </c>
    </row>
    <row r="38" spans="1:26" s="8" customFormat="1">
      <c r="A38" s="135" t="s">
        <v>212</v>
      </c>
      <c r="B38" s="2176">
        <v>2407</v>
      </c>
      <c r="C38" s="2216">
        <v>359</v>
      </c>
      <c r="D38" s="2662">
        <v>5.6000000000000001E-2</v>
      </c>
      <c r="E38" s="2667">
        <v>0.8</v>
      </c>
      <c r="F38" s="2176">
        <v>1289</v>
      </c>
      <c r="G38" s="2216">
        <v>266</v>
      </c>
      <c r="H38" s="2662">
        <v>6.8000000000000005E-2</v>
      </c>
      <c r="I38" s="2660">
        <v>1.3</v>
      </c>
      <c r="J38" s="125"/>
      <c r="K38" s="252" t="s">
        <v>810</v>
      </c>
      <c r="L38" s="208">
        <v>2140</v>
      </c>
      <c r="M38" s="12">
        <v>343</v>
      </c>
      <c r="N38" s="21">
        <v>4.9000000000000002E-2</v>
      </c>
      <c r="O38" s="12">
        <v>0.8</v>
      </c>
      <c r="P38" s="12">
        <v>827</v>
      </c>
      <c r="Q38" s="12">
        <v>202</v>
      </c>
      <c r="R38" s="21">
        <v>4.7E-2</v>
      </c>
      <c r="S38" s="12">
        <v>1.1000000000000001</v>
      </c>
    </row>
    <row r="39" spans="1:26" s="8" customFormat="1">
      <c r="A39" s="135" t="s">
        <v>213</v>
      </c>
      <c r="B39" s="2176">
        <v>17514</v>
      </c>
      <c r="C39" s="2216">
        <v>526</v>
      </c>
      <c r="D39" s="2662">
        <v>0.40699999999999997</v>
      </c>
      <c r="E39" s="2667">
        <v>1.5</v>
      </c>
      <c r="F39" s="2176">
        <v>8549</v>
      </c>
      <c r="G39" s="2216">
        <v>676</v>
      </c>
      <c r="H39" s="2662">
        <v>0.44800000000000001</v>
      </c>
      <c r="I39" s="2660">
        <v>2.4</v>
      </c>
      <c r="J39" s="125"/>
      <c r="K39" s="252" t="s">
        <v>811</v>
      </c>
      <c r="L39" s="208">
        <v>17981</v>
      </c>
      <c r="M39" s="12">
        <v>463</v>
      </c>
      <c r="N39" s="21">
        <v>0.41099999999999998</v>
      </c>
      <c r="O39" s="12">
        <v>1.4</v>
      </c>
      <c r="P39" s="208">
        <v>7825</v>
      </c>
      <c r="Q39" s="12">
        <v>662</v>
      </c>
      <c r="R39" s="21">
        <v>0.44900000000000001</v>
      </c>
      <c r="S39" s="12">
        <v>2.6</v>
      </c>
    </row>
    <row r="40" spans="1:26" s="8" customFormat="1">
      <c r="A40" s="135" t="s">
        <v>214</v>
      </c>
      <c r="B40" s="2176">
        <v>9806</v>
      </c>
      <c r="C40" s="2216">
        <v>474</v>
      </c>
      <c r="D40" s="2662">
        <v>0.22800000000000001</v>
      </c>
      <c r="E40" s="2667">
        <v>1.1000000000000001</v>
      </c>
      <c r="F40" s="2176">
        <v>4040</v>
      </c>
      <c r="G40" s="2216">
        <v>382</v>
      </c>
      <c r="H40" s="2662">
        <v>0.21199999999999999</v>
      </c>
      <c r="I40" s="2660">
        <v>1.8</v>
      </c>
      <c r="J40" s="125"/>
      <c r="K40" s="252" t="s">
        <v>812</v>
      </c>
      <c r="L40" s="208">
        <v>10692</v>
      </c>
      <c r="M40" s="12">
        <v>492</v>
      </c>
      <c r="N40" s="21">
        <v>0.245</v>
      </c>
      <c r="O40" s="12">
        <v>1.1000000000000001</v>
      </c>
      <c r="P40" s="208">
        <v>4863</v>
      </c>
      <c r="Q40" s="12">
        <v>408</v>
      </c>
      <c r="R40" s="21">
        <v>0.27900000000000003</v>
      </c>
      <c r="S40" s="12">
        <v>2</v>
      </c>
    </row>
    <row r="41" spans="1:26" s="8" customFormat="1">
      <c r="A41" s="135" t="s">
        <v>215</v>
      </c>
      <c r="B41" s="2176">
        <v>10240</v>
      </c>
      <c r="C41" s="2216">
        <v>831</v>
      </c>
      <c r="D41" s="2662">
        <v>0.23799999999999999</v>
      </c>
      <c r="E41" s="2667">
        <v>1.5</v>
      </c>
      <c r="F41" s="2176">
        <v>3538</v>
      </c>
      <c r="G41" s="2216">
        <v>429</v>
      </c>
      <c r="H41" s="2662">
        <v>0.185</v>
      </c>
      <c r="I41" s="2660">
        <v>1.9</v>
      </c>
      <c r="J41" s="125"/>
      <c r="K41" s="252" t="s">
        <v>813</v>
      </c>
      <c r="L41" s="208">
        <v>10406</v>
      </c>
      <c r="M41" s="12">
        <v>918</v>
      </c>
      <c r="N41" s="21">
        <v>0.23799999999999999</v>
      </c>
      <c r="O41" s="12">
        <v>1.7</v>
      </c>
      <c r="P41" s="208">
        <v>2632</v>
      </c>
      <c r="Q41" s="12">
        <v>373</v>
      </c>
      <c r="R41" s="21">
        <v>0.151</v>
      </c>
      <c r="S41" s="12">
        <v>2</v>
      </c>
    </row>
    <row r="42" spans="1:26">
      <c r="A42" s="16"/>
      <c r="B42" s="16"/>
      <c r="C42" s="16"/>
      <c r="D42" s="16"/>
      <c r="E42" s="16"/>
      <c r="F42" s="16"/>
      <c r="G42" s="16"/>
      <c r="H42" s="16"/>
      <c r="I42" s="16"/>
      <c r="K42" s="16"/>
      <c r="L42" s="16"/>
      <c r="M42" s="16"/>
      <c r="N42" s="16"/>
      <c r="O42" s="16"/>
      <c r="P42" s="16"/>
      <c r="Q42" s="16"/>
      <c r="R42" s="16"/>
      <c r="S42" s="16"/>
      <c r="T42" s="16"/>
      <c r="U42" s="16"/>
      <c r="V42" s="16"/>
      <c r="W42" s="16"/>
      <c r="X42" s="16"/>
      <c r="Y42" s="16"/>
      <c r="Z42" s="16"/>
    </row>
    <row r="43" spans="1:26" ht="29.5" customHeight="1">
      <c r="A43" s="3832" t="s">
        <v>866</v>
      </c>
      <c r="B43" s="3832"/>
      <c r="C43" s="3832"/>
      <c r="D43" s="3832"/>
      <c r="E43" s="3832"/>
      <c r="F43" s="3832"/>
      <c r="G43" s="3832"/>
      <c r="H43" s="3832"/>
      <c r="I43" s="3832"/>
      <c r="K43" s="3853" t="s">
        <v>836</v>
      </c>
      <c r="L43" s="3853"/>
      <c r="M43" s="3853"/>
      <c r="N43" s="3853"/>
      <c r="O43" s="3853"/>
      <c r="P43" s="3853"/>
      <c r="Q43" s="3853"/>
      <c r="R43" s="3853"/>
      <c r="S43" s="3853"/>
      <c r="T43" s="494"/>
      <c r="U43" s="494"/>
      <c r="V43" s="494"/>
      <c r="W43" s="494"/>
      <c r="X43" s="494"/>
      <c r="Y43" s="494"/>
      <c r="Z43" s="494"/>
    </row>
    <row r="44" spans="1:26">
      <c r="A44" s="479"/>
      <c r="B44" s="479"/>
      <c r="C44" s="479"/>
      <c r="D44" s="479"/>
      <c r="E44" s="479"/>
      <c r="F44" s="479"/>
      <c r="G44" s="479"/>
      <c r="H44" s="479"/>
      <c r="I44" s="479"/>
      <c r="K44" s="479"/>
      <c r="L44" s="479"/>
      <c r="M44" s="479"/>
      <c r="N44" s="479"/>
      <c r="O44" s="479"/>
      <c r="P44" s="479"/>
      <c r="Q44" s="479"/>
      <c r="R44" s="479"/>
      <c r="S44" s="479"/>
      <c r="T44" s="479"/>
      <c r="U44" s="479"/>
      <c r="V44" s="479"/>
      <c r="W44" s="479"/>
      <c r="X44" s="479"/>
      <c r="Y44" s="479"/>
      <c r="Z44" s="479"/>
    </row>
    <row r="45" spans="1:26">
      <c r="A45" s="16"/>
      <c r="B45" s="785"/>
      <c r="C45" s="785"/>
      <c r="D45" s="785"/>
      <c r="E45" s="785"/>
      <c r="F45" s="785"/>
      <c r="G45" s="785"/>
      <c r="H45" s="785"/>
      <c r="I45" s="785"/>
      <c r="K45" s="16"/>
      <c r="L45" s="785"/>
      <c r="M45" s="785"/>
      <c r="N45" s="785"/>
      <c r="O45" s="785"/>
      <c r="P45" s="785"/>
      <c r="Q45" s="785"/>
      <c r="R45" s="785"/>
      <c r="S45" s="785"/>
      <c r="T45" s="785"/>
      <c r="U45" s="785"/>
      <c r="V45" s="785"/>
      <c r="W45" s="785"/>
      <c r="X45" s="785"/>
      <c r="Y45" s="785"/>
      <c r="Z45" s="785"/>
    </row>
    <row r="46" spans="1:26" ht="25">
      <c r="A46" s="4230" t="s">
        <v>4505</v>
      </c>
      <c r="B46" s="4230"/>
      <c r="C46" s="4230"/>
      <c r="D46" s="4230"/>
      <c r="E46" s="4230"/>
      <c r="F46" s="4230"/>
      <c r="G46" s="4230"/>
      <c r="H46" s="4230"/>
      <c r="I46" s="4230"/>
      <c r="J46" s="1472"/>
      <c r="K46" s="4359" t="s">
        <v>4417</v>
      </c>
      <c r="L46" s="4359"/>
      <c r="M46" s="4359"/>
      <c r="N46" s="4359"/>
      <c r="O46" s="4359"/>
      <c r="P46" s="4359"/>
      <c r="Q46" s="4359"/>
      <c r="R46" s="4359"/>
      <c r="S46" s="4359"/>
      <c r="T46" s="785"/>
      <c r="U46" s="785"/>
      <c r="V46" s="785"/>
      <c r="W46" s="785"/>
      <c r="X46" s="785"/>
      <c r="Y46" s="785"/>
      <c r="Z46" s="785"/>
    </row>
    <row r="47" spans="1:26">
      <c r="A47" s="16"/>
      <c r="B47" s="785"/>
      <c r="C47" s="785"/>
      <c r="D47" s="785"/>
      <c r="E47" s="785"/>
      <c r="F47" s="785"/>
      <c r="G47" s="785"/>
      <c r="H47" s="785"/>
      <c r="I47" s="785"/>
      <c r="K47" s="16"/>
      <c r="L47" s="785"/>
      <c r="M47" s="785"/>
      <c r="N47" s="785"/>
      <c r="O47" s="785"/>
      <c r="P47" s="785"/>
      <c r="Q47" s="785"/>
      <c r="R47" s="785"/>
      <c r="S47" s="785"/>
      <c r="T47" s="785"/>
      <c r="U47" s="785"/>
      <c r="V47" s="785"/>
      <c r="W47" s="785"/>
      <c r="X47" s="785"/>
      <c r="Y47" s="785"/>
      <c r="Z47" s="785"/>
    </row>
    <row r="48" spans="1:26" ht="17.5">
      <c r="A48" s="4276" t="s">
        <v>2</v>
      </c>
      <c r="B48" s="3865" t="s">
        <v>226</v>
      </c>
      <c r="C48" s="3975"/>
      <c r="D48" s="3975"/>
      <c r="E48" s="3975"/>
      <c r="F48" s="3975"/>
      <c r="G48" s="3975"/>
      <c r="H48" s="3975"/>
      <c r="I48" s="3976"/>
      <c r="J48" s="495"/>
      <c r="K48" s="4488" t="s">
        <v>2</v>
      </c>
      <c r="L48" s="4362" t="s">
        <v>226</v>
      </c>
      <c r="M48" s="4362"/>
      <c r="N48" s="4362"/>
      <c r="O48" s="4362"/>
      <c r="P48" s="4362"/>
      <c r="Q48" s="4362"/>
      <c r="R48" s="4362"/>
      <c r="S48" s="4365"/>
    </row>
    <row r="49" spans="1:26" ht="17.5">
      <c r="A49" s="4431"/>
      <c r="B49" s="4159" t="s">
        <v>841</v>
      </c>
      <c r="C49" s="4260"/>
      <c r="D49" s="4260"/>
      <c r="E49" s="4092"/>
      <c r="F49" s="4159" t="s">
        <v>85</v>
      </c>
      <c r="G49" s="4260"/>
      <c r="H49" s="4260"/>
      <c r="I49" s="4160"/>
      <c r="J49" s="495"/>
      <c r="K49" s="4489"/>
      <c r="L49" s="4384" t="s">
        <v>815</v>
      </c>
      <c r="M49" s="4384"/>
      <c r="N49" s="4384"/>
      <c r="O49" s="4384"/>
      <c r="P49" s="4384" t="s">
        <v>85</v>
      </c>
      <c r="Q49" s="4384"/>
      <c r="R49" s="4384"/>
      <c r="S49" s="4385"/>
    </row>
    <row r="50" spans="1:26" s="307" customFormat="1" ht="27.5">
      <c r="A50" s="4271"/>
      <c r="B50" s="127" t="s">
        <v>206</v>
      </c>
      <c r="C50" s="193" t="s">
        <v>282</v>
      </c>
      <c r="D50" s="193" t="s">
        <v>14</v>
      </c>
      <c r="E50" s="128" t="s">
        <v>808</v>
      </c>
      <c r="F50" s="127" t="s">
        <v>206</v>
      </c>
      <c r="G50" s="193" t="s">
        <v>282</v>
      </c>
      <c r="H50" s="193" t="s">
        <v>14</v>
      </c>
      <c r="I50" s="129" t="s">
        <v>808</v>
      </c>
      <c r="J50" s="507"/>
      <c r="K50" s="4490"/>
      <c r="L50" s="300" t="s">
        <v>206</v>
      </c>
      <c r="M50" s="300" t="s">
        <v>282</v>
      </c>
      <c r="N50" s="300" t="s">
        <v>14</v>
      </c>
      <c r="O50" s="300" t="s">
        <v>808</v>
      </c>
      <c r="P50" s="300" t="s">
        <v>206</v>
      </c>
      <c r="Q50" s="300" t="s">
        <v>282</v>
      </c>
      <c r="R50" s="300" t="s">
        <v>14</v>
      </c>
      <c r="S50" s="299" t="s">
        <v>808</v>
      </c>
    </row>
    <row r="51" spans="1:26" ht="26">
      <c r="A51" s="198" t="s">
        <v>209</v>
      </c>
      <c r="B51" s="2192">
        <v>243756</v>
      </c>
      <c r="C51" s="2711">
        <v>1872</v>
      </c>
      <c r="D51" s="70"/>
      <c r="E51" s="96" t="s">
        <v>210</v>
      </c>
      <c r="F51" s="2192">
        <v>61667</v>
      </c>
      <c r="G51" s="2711">
        <v>1929</v>
      </c>
      <c r="H51" s="70"/>
      <c r="I51" s="71" t="s">
        <v>210</v>
      </c>
      <c r="K51" s="199" t="s">
        <v>209</v>
      </c>
      <c r="L51" s="202">
        <v>236895</v>
      </c>
      <c r="M51" s="202">
        <v>2078</v>
      </c>
      <c r="N51" s="202">
        <v>236895</v>
      </c>
      <c r="O51" s="24" t="s">
        <v>210</v>
      </c>
      <c r="P51" s="202">
        <v>58027</v>
      </c>
      <c r="Q51" s="202">
        <v>2207</v>
      </c>
      <c r="R51" s="202">
        <v>58027</v>
      </c>
      <c r="S51" s="24" t="s">
        <v>210</v>
      </c>
    </row>
    <row r="52" spans="1:26">
      <c r="A52" s="135" t="s">
        <v>211</v>
      </c>
      <c r="B52" s="2176">
        <v>14440</v>
      </c>
      <c r="C52" s="2216">
        <v>750</v>
      </c>
      <c r="D52" s="2662">
        <v>5.8999999999999997E-2</v>
      </c>
      <c r="E52" s="2667">
        <v>0.3</v>
      </c>
      <c r="F52" s="2176">
        <v>5089</v>
      </c>
      <c r="G52" s="2216">
        <v>510</v>
      </c>
      <c r="H52" s="2662">
        <v>8.3000000000000004E-2</v>
      </c>
      <c r="I52" s="2660">
        <v>0.8</v>
      </c>
      <c r="K52" s="252" t="s">
        <v>809</v>
      </c>
      <c r="L52" s="208">
        <v>14036</v>
      </c>
      <c r="M52" s="12">
        <v>765</v>
      </c>
      <c r="N52" s="21">
        <v>5.8999999999999997E-2</v>
      </c>
      <c r="O52" s="12">
        <v>0.3</v>
      </c>
      <c r="P52" s="208">
        <v>4261</v>
      </c>
      <c r="Q52" s="12">
        <v>412</v>
      </c>
      <c r="R52" s="21">
        <v>7.2999999999999995E-2</v>
      </c>
      <c r="S52" s="12">
        <v>0.7</v>
      </c>
    </row>
    <row r="53" spans="1:26">
      <c r="A53" s="135" t="s">
        <v>212</v>
      </c>
      <c r="B53" s="2176">
        <v>11892</v>
      </c>
      <c r="C53" s="2216">
        <v>595</v>
      </c>
      <c r="D53" s="2662">
        <v>4.9000000000000002E-2</v>
      </c>
      <c r="E53" s="2667">
        <v>0.3</v>
      </c>
      <c r="F53" s="2176">
        <v>3867</v>
      </c>
      <c r="G53" s="2216">
        <v>462</v>
      </c>
      <c r="H53" s="2662">
        <v>6.3E-2</v>
      </c>
      <c r="I53" s="2660">
        <v>0.7</v>
      </c>
      <c r="K53" s="252" t="s">
        <v>810</v>
      </c>
      <c r="L53" s="208">
        <v>11721</v>
      </c>
      <c r="M53" s="12">
        <v>663</v>
      </c>
      <c r="N53" s="21">
        <v>4.9000000000000002E-2</v>
      </c>
      <c r="O53" s="12">
        <v>0.3</v>
      </c>
      <c r="P53" s="208">
        <v>3825</v>
      </c>
      <c r="Q53" s="12">
        <v>373</v>
      </c>
      <c r="R53" s="21">
        <v>6.6000000000000003E-2</v>
      </c>
      <c r="S53" s="12">
        <v>0.7</v>
      </c>
    </row>
    <row r="54" spans="1:26">
      <c r="A54" s="135" t="s">
        <v>213</v>
      </c>
      <c r="B54" s="2176">
        <v>91288</v>
      </c>
      <c r="C54" s="2216">
        <v>818</v>
      </c>
      <c r="D54" s="2662">
        <v>0.375</v>
      </c>
      <c r="E54" s="2667">
        <v>0.4</v>
      </c>
      <c r="F54" s="2176">
        <v>26443</v>
      </c>
      <c r="G54" s="2216">
        <v>1133</v>
      </c>
      <c r="H54" s="2662">
        <v>0.42899999999999999</v>
      </c>
      <c r="I54" s="2660">
        <v>1.3</v>
      </c>
      <c r="K54" s="252" t="s">
        <v>811</v>
      </c>
      <c r="L54" s="208">
        <v>88195</v>
      </c>
      <c r="M54" s="12">
        <v>950</v>
      </c>
      <c r="N54" s="21">
        <v>0.372</v>
      </c>
      <c r="O54" s="12">
        <v>0.5</v>
      </c>
      <c r="P54" s="208">
        <v>24904</v>
      </c>
      <c r="Q54" s="208">
        <v>1382</v>
      </c>
      <c r="R54" s="21">
        <v>0.42899999999999999</v>
      </c>
      <c r="S54" s="12">
        <v>1.5</v>
      </c>
    </row>
    <row r="55" spans="1:26">
      <c r="A55" s="135" t="s">
        <v>214</v>
      </c>
      <c r="B55" s="2176">
        <v>45461</v>
      </c>
      <c r="C55" s="2216">
        <v>777</v>
      </c>
      <c r="D55" s="2662">
        <v>0.187</v>
      </c>
      <c r="E55" s="2667">
        <v>0.3</v>
      </c>
      <c r="F55" s="2176">
        <v>13187</v>
      </c>
      <c r="G55" s="2216">
        <v>763</v>
      </c>
      <c r="H55" s="2662">
        <v>0.214</v>
      </c>
      <c r="I55" s="2660">
        <v>1</v>
      </c>
      <c r="K55" s="252" t="s">
        <v>812</v>
      </c>
      <c r="L55" s="208">
        <v>50049</v>
      </c>
      <c r="M55" s="12">
        <v>842</v>
      </c>
      <c r="N55" s="21">
        <v>0.21099999999999999</v>
      </c>
      <c r="O55" s="12">
        <v>0.4</v>
      </c>
      <c r="P55" s="208">
        <v>13921</v>
      </c>
      <c r="Q55" s="12">
        <v>924</v>
      </c>
      <c r="R55" s="21">
        <v>0.24</v>
      </c>
      <c r="S55" s="12">
        <v>1.1000000000000001</v>
      </c>
    </row>
    <row r="56" spans="1:26">
      <c r="A56" s="135" t="s">
        <v>215</v>
      </c>
      <c r="B56" s="2176">
        <v>80675</v>
      </c>
      <c r="C56" s="2216">
        <v>1617</v>
      </c>
      <c r="D56" s="2662">
        <v>0.33100000000000002</v>
      </c>
      <c r="E56" s="2667">
        <v>0.5</v>
      </c>
      <c r="F56" s="2176">
        <v>13081</v>
      </c>
      <c r="G56" s="2216">
        <v>798</v>
      </c>
      <c r="H56" s="2662">
        <v>0.21199999999999999</v>
      </c>
      <c r="I56" s="2660">
        <v>1.1000000000000001</v>
      </c>
      <c r="K56" s="252" t="s">
        <v>813</v>
      </c>
      <c r="L56" s="208">
        <v>72894</v>
      </c>
      <c r="M56" s="208">
        <v>1953</v>
      </c>
      <c r="N56" s="21">
        <v>0.308</v>
      </c>
      <c r="O56" s="12">
        <v>0.6</v>
      </c>
      <c r="P56" s="208">
        <v>11116</v>
      </c>
      <c r="Q56" s="12">
        <v>710</v>
      </c>
      <c r="R56" s="21">
        <v>0.192</v>
      </c>
      <c r="S56" s="12">
        <v>1.1000000000000001</v>
      </c>
    </row>
    <row r="57" spans="1:26">
      <c r="A57" s="16"/>
      <c r="B57" s="16"/>
      <c r="C57" s="16"/>
      <c r="D57" s="16"/>
      <c r="E57" s="16"/>
      <c r="F57" s="16"/>
      <c r="G57" s="16"/>
      <c r="H57" s="16"/>
      <c r="I57" s="16"/>
      <c r="K57" s="16"/>
      <c r="L57" s="16"/>
      <c r="M57" s="16"/>
      <c r="N57" s="16"/>
      <c r="O57" s="16"/>
      <c r="P57" s="16"/>
      <c r="Q57" s="16"/>
      <c r="R57" s="16"/>
      <c r="S57" s="16"/>
      <c r="T57" s="16"/>
      <c r="U57" s="16"/>
      <c r="V57" s="16"/>
      <c r="W57" s="16"/>
      <c r="X57" s="16"/>
      <c r="Y57" s="16"/>
      <c r="Z57" s="16"/>
    </row>
    <row r="58" spans="1:26" ht="30" customHeight="1">
      <c r="A58" s="3832" t="s">
        <v>866</v>
      </c>
      <c r="B58" s="3832"/>
      <c r="C58" s="3832"/>
      <c r="D58" s="3832"/>
      <c r="E58" s="3832"/>
      <c r="F58" s="3832"/>
      <c r="G58" s="3832"/>
      <c r="H58" s="3832"/>
      <c r="I58" s="3832"/>
      <c r="K58" s="3853" t="s">
        <v>836</v>
      </c>
      <c r="L58" s="3853"/>
      <c r="M58" s="3853"/>
      <c r="N58" s="3853"/>
      <c r="O58" s="3853"/>
      <c r="P58" s="3853"/>
      <c r="Q58" s="3853"/>
      <c r="R58" s="3853"/>
      <c r="S58" s="3853"/>
      <c r="T58" s="494"/>
      <c r="U58" s="494"/>
      <c r="V58" s="494"/>
      <c r="W58" s="494"/>
      <c r="X58" s="494"/>
      <c r="Y58" s="494"/>
      <c r="Z58" s="494"/>
    </row>
    <row r="59" spans="1:26">
      <c r="A59" s="479"/>
      <c r="B59" s="479"/>
      <c r="C59" s="479"/>
      <c r="D59" s="479"/>
      <c r="E59" s="479"/>
      <c r="F59" s="479"/>
      <c r="G59" s="479"/>
      <c r="H59" s="479"/>
      <c r="I59" s="479"/>
      <c r="K59" s="479"/>
      <c r="L59" s="479"/>
      <c r="M59" s="479"/>
      <c r="N59" s="479"/>
      <c r="O59" s="479"/>
      <c r="P59" s="479"/>
      <c r="Q59" s="479"/>
      <c r="R59" s="479"/>
      <c r="S59" s="479"/>
      <c r="T59" s="479"/>
      <c r="U59" s="479"/>
      <c r="V59" s="479"/>
      <c r="W59" s="479"/>
      <c r="X59" s="479"/>
      <c r="Y59" s="479"/>
      <c r="Z59" s="479"/>
    </row>
    <row r="60" spans="1:26">
      <c r="A60" s="16"/>
      <c r="B60" s="785"/>
      <c r="C60" s="785"/>
      <c r="D60" s="785"/>
      <c r="E60" s="785"/>
      <c r="F60" s="785"/>
      <c r="G60" s="785"/>
      <c r="H60" s="785"/>
      <c r="I60" s="785"/>
      <c r="K60" s="16"/>
      <c r="L60" s="785"/>
      <c r="M60" s="785"/>
      <c r="N60" s="785"/>
      <c r="O60" s="785"/>
      <c r="P60" s="785"/>
      <c r="Q60" s="785"/>
      <c r="R60" s="785"/>
      <c r="S60" s="785"/>
      <c r="T60" s="785"/>
      <c r="U60" s="785"/>
      <c r="V60" s="785"/>
      <c r="W60" s="785"/>
      <c r="X60" s="785"/>
      <c r="Y60" s="785"/>
      <c r="Z60" s="785"/>
    </row>
    <row r="61" spans="1:26" ht="25">
      <c r="A61" s="4230" t="s">
        <v>4504</v>
      </c>
      <c r="B61" s="4230"/>
      <c r="C61" s="4230"/>
      <c r="D61" s="4230"/>
      <c r="E61" s="4230"/>
      <c r="F61" s="4230"/>
      <c r="G61" s="4230"/>
      <c r="H61" s="4230"/>
      <c r="I61" s="4230"/>
      <c r="J61" s="1472"/>
      <c r="K61" s="4359" t="s">
        <v>4418</v>
      </c>
      <c r="L61" s="4359"/>
      <c r="M61" s="4359"/>
      <c r="N61" s="4359"/>
      <c r="O61" s="4359"/>
      <c r="P61" s="4359"/>
      <c r="Q61" s="4359"/>
      <c r="R61" s="4359"/>
      <c r="S61" s="4359"/>
      <c r="T61" s="785"/>
      <c r="U61" s="785"/>
      <c r="V61" s="785"/>
      <c r="W61" s="785"/>
      <c r="X61" s="785"/>
      <c r="Y61" s="785"/>
      <c r="Z61" s="785"/>
    </row>
    <row r="62" spans="1:26">
      <c r="A62" s="16"/>
      <c r="B62" s="785"/>
      <c r="C62" s="785"/>
      <c r="D62" s="785"/>
      <c r="E62" s="785"/>
      <c r="F62" s="785"/>
      <c r="G62" s="785"/>
      <c r="H62" s="785"/>
      <c r="I62" s="785"/>
      <c r="K62" s="16"/>
      <c r="L62" s="785"/>
      <c r="M62" s="785"/>
      <c r="N62" s="785"/>
      <c r="O62" s="785"/>
      <c r="P62" s="785"/>
      <c r="Q62" s="785"/>
      <c r="R62" s="785"/>
      <c r="S62" s="785"/>
      <c r="T62" s="785"/>
      <c r="U62" s="785"/>
      <c r="V62" s="785"/>
      <c r="W62" s="785"/>
      <c r="X62" s="785"/>
      <c r="Y62" s="785"/>
      <c r="Z62" s="785"/>
    </row>
    <row r="63" spans="1:26" ht="17.5">
      <c r="A63" s="4276" t="s">
        <v>2</v>
      </c>
      <c r="B63" s="3865" t="s">
        <v>227</v>
      </c>
      <c r="C63" s="3975"/>
      <c r="D63" s="3975"/>
      <c r="E63" s="3975"/>
      <c r="F63" s="3975"/>
      <c r="G63" s="3975"/>
      <c r="H63" s="3975"/>
      <c r="I63" s="3976"/>
      <c r="J63" s="495"/>
      <c r="K63" s="4488" t="s">
        <v>2</v>
      </c>
      <c r="L63" s="4362" t="s">
        <v>227</v>
      </c>
      <c r="M63" s="4362"/>
      <c r="N63" s="4362"/>
      <c r="O63" s="4362"/>
      <c r="P63" s="4362"/>
      <c r="Q63" s="4362"/>
      <c r="R63" s="4362"/>
      <c r="S63" s="4365"/>
    </row>
    <row r="64" spans="1:26" ht="17.5">
      <c r="A64" s="4431"/>
      <c r="B64" s="4159" t="s">
        <v>842</v>
      </c>
      <c r="C64" s="4260"/>
      <c r="D64" s="4260"/>
      <c r="E64" s="4092"/>
      <c r="F64" s="4159" t="s">
        <v>85</v>
      </c>
      <c r="G64" s="4260"/>
      <c r="H64" s="4260"/>
      <c r="I64" s="4160"/>
      <c r="J64" s="495"/>
      <c r="K64" s="4489"/>
      <c r="L64" s="4384" t="s">
        <v>815</v>
      </c>
      <c r="M64" s="4384"/>
      <c r="N64" s="4384"/>
      <c r="O64" s="4384"/>
      <c r="P64" s="4384" t="s">
        <v>85</v>
      </c>
      <c r="Q64" s="4384"/>
      <c r="R64" s="4384"/>
      <c r="S64" s="4385"/>
    </row>
    <row r="65" spans="1:26" s="307" customFormat="1" ht="27.5">
      <c r="A65" s="4271"/>
      <c r="B65" s="127" t="s">
        <v>206</v>
      </c>
      <c r="C65" s="193" t="s">
        <v>282</v>
      </c>
      <c r="D65" s="193" t="s">
        <v>14</v>
      </c>
      <c r="E65" s="128" t="s">
        <v>808</v>
      </c>
      <c r="F65" s="127" t="s">
        <v>206</v>
      </c>
      <c r="G65" s="193" t="s">
        <v>282</v>
      </c>
      <c r="H65" s="193" t="s">
        <v>14</v>
      </c>
      <c r="I65" s="129" t="s">
        <v>808</v>
      </c>
      <c r="J65" s="507"/>
      <c r="K65" s="4490"/>
      <c r="L65" s="300" t="s">
        <v>206</v>
      </c>
      <c r="M65" s="300" t="s">
        <v>282</v>
      </c>
      <c r="N65" s="300" t="s">
        <v>14</v>
      </c>
      <c r="O65" s="300" t="s">
        <v>808</v>
      </c>
      <c r="P65" s="300" t="s">
        <v>206</v>
      </c>
      <c r="Q65" s="300" t="s">
        <v>282</v>
      </c>
      <c r="R65" s="300" t="s">
        <v>14</v>
      </c>
      <c r="S65" s="299" t="s">
        <v>808</v>
      </c>
    </row>
    <row r="66" spans="1:26" s="8" customFormat="1" ht="26">
      <c r="A66" s="198" t="s">
        <v>209</v>
      </c>
      <c r="B66" s="2192">
        <v>14228</v>
      </c>
      <c r="C66" s="2711">
        <v>460</v>
      </c>
      <c r="D66" s="70"/>
      <c r="E66" s="96" t="s">
        <v>210</v>
      </c>
      <c r="F66" s="2192">
        <v>3997</v>
      </c>
      <c r="G66" s="2711">
        <v>402</v>
      </c>
      <c r="H66" s="70"/>
      <c r="I66" s="71" t="s">
        <v>210</v>
      </c>
      <c r="J66" s="125"/>
      <c r="K66" s="199" t="s">
        <v>209</v>
      </c>
      <c r="L66" s="202">
        <v>14655</v>
      </c>
      <c r="M66" s="24">
        <v>570</v>
      </c>
      <c r="N66" s="202">
        <v>14655</v>
      </c>
      <c r="O66" s="24" t="s">
        <v>210</v>
      </c>
      <c r="P66" s="202">
        <v>4472</v>
      </c>
      <c r="Q66" s="24">
        <v>463</v>
      </c>
      <c r="R66" s="202">
        <v>4472</v>
      </c>
      <c r="S66" s="24" t="s">
        <v>210</v>
      </c>
    </row>
    <row r="67" spans="1:26" s="8" customFormat="1">
      <c r="A67" s="135" t="s">
        <v>211</v>
      </c>
      <c r="B67" s="2176">
        <v>871</v>
      </c>
      <c r="C67" s="2216">
        <v>172</v>
      </c>
      <c r="D67" s="2662">
        <v>6.0999999999999999E-2</v>
      </c>
      <c r="E67" s="2667">
        <v>1.2</v>
      </c>
      <c r="F67" s="2176">
        <v>276</v>
      </c>
      <c r="G67" s="2216">
        <v>117</v>
      </c>
      <c r="H67" s="2662">
        <v>6.9000000000000006E-2</v>
      </c>
      <c r="I67" s="2660">
        <v>2.7</v>
      </c>
      <c r="J67" s="125"/>
      <c r="K67" s="252" t="s">
        <v>809</v>
      </c>
      <c r="L67" s="12">
        <v>948</v>
      </c>
      <c r="M67" s="12">
        <v>202</v>
      </c>
      <c r="N67" s="21">
        <v>6.5000000000000002E-2</v>
      </c>
      <c r="O67" s="12">
        <v>1.3</v>
      </c>
      <c r="P67" s="12">
        <v>451</v>
      </c>
      <c r="Q67" s="12">
        <v>128</v>
      </c>
      <c r="R67" s="21">
        <v>0.10100000000000001</v>
      </c>
      <c r="S67" s="12">
        <v>2.7</v>
      </c>
    </row>
    <row r="68" spans="1:26" s="8" customFormat="1">
      <c r="A68" s="135" t="s">
        <v>212</v>
      </c>
      <c r="B68" s="2176">
        <v>789</v>
      </c>
      <c r="C68" s="2216">
        <v>184</v>
      </c>
      <c r="D68" s="2662">
        <v>5.5E-2</v>
      </c>
      <c r="E68" s="2667">
        <v>1.3</v>
      </c>
      <c r="F68" s="2176">
        <v>195</v>
      </c>
      <c r="G68" s="2216">
        <v>102</v>
      </c>
      <c r="H68" s="2662">
        <v>4.9000000000000002E-2</v>
      </c>
      <c r="I68" s="2660">
        <v>2.4</v>
      </c>
      <c r="J68" s="125"/>
      <c r="K68" s="252" t="s">
        <v>810</v>
      </c>
      <c r="L68" s="12">
        <v>614</v>
      </c>
      <c r="M68" s="12">
        <v>148</v>
      </c>
      <c r="N68" s="21">
        <v>4.2000000000000003E-2</v>
      </c>
      <c r="O68" s="12">
        <v>1</v>
      </c>
      <c r="P68" s="12">
        <v>217</v>
      </c>
      <c r="Q68" s="12">
        <v>90</v>
      </c>
      <c r="R68" s="21">
        <v>4.9000000000000002E-2</v>
      </c>
      <c r="S68" s="12">
        <v>1.9</v>
      </c>
    </row>
    <row r="69" spans="1:26" s="8" customFormat="1">
      <c r="A69" s="135" t="s">
        <v>213</v>
      </c>
      <c r="B69" s="2176">
        <v>6659</v>
      </c>
      <c r="C69" s="2216">
        <v>243</v>
      </c>
      <c r="D69" s="2662">
        <v>0.46800000000000003</v>
      </c>
      <c r="E69" s="2667">
        <v>1.8</v>
      </c>
      <c r="F69" s="2176">
        <v>2204</v>
      </c>
      <c r="G69" s="2216">
        <v>289</v>
      </c>
      <c r="H69" s="2662">
        <v>0.55100000000000005</v>
      </c>
      <c r="I69" s="2660">
        <v>4.5999999999999996</v>
      </c>
      <c r="J69" s="125"/>
      <c r="K69" s="252" t="s">
        <v>811</v>
      </c>
      <c r="L69" s="208">
        <v>6577</v>
      </c>
      <c r="M69" s="12">
        <v>227</v>
      </c>
      <c r="N69" s="21">
        <v>0.44900000000000001</v>
      </c>
      <c r="O69" s="12">
        <v>2.1</v>
      </c>
      <c r="P69" s="208">
        <v>2252</v>
      </c>
      <c r="Q69" s="12">
        <v>333</v>
      </c>
      <c r="R69" s="21">
        <v>0.504</v>
      </c>
      <c r="S69" s="12">
        <v>4.4000000000000004</v>
      </c>
    </row>
    <row r="70" spans="1:26" s="8" customFormat="1">
      <c r="A70" s="135" t="s">
        <v>214</v>
      </c>
      <c r="B70" s="2176">
        <v>2967</v>
      </c>
      <c r="C70" s="2216">
        <v>211</v>
      </c>
      <c r="D70" s="2662">
        <v>0.20899999999999999</v>
      </c>
      <c r="E70" s="2667">
        <v>1.5</v>
      </c>
      <c r="F70" s="2176">
        <v>805</v>
      </c>
      <c r="G70" s="2216">
        <v>149</v>
      </c>
      <c r="H70" s="2662">
        <v>0.20100000000000001</v>
      </c>
      <c r="I70" s="2660">
        <v>3.3</v>
      </c>
      <c r="J70" s="125"/>
      <c r="K70" s="252" t="s">
        <v>812</v>
      </c>
      <c r="L70" s="208">
        <v>3845</v>
      </c>
      <c r="M70" s="12">
        <v>302</v>
      </c>
      <c r="N70" s="21">
        <v>0.26200000000000001</v>
      </c>
      <c r="O70" s="12">
        <v>1.7</v>
      </c>
      <c r="P70" s="208">
        <v>1154</v>
      </c>
      <c r="Q70" s="12">
        <v>196</v>
      </c>
      <c r="R70" s="21">
        <v>0.25800000000000001</v>
      </c>
      <c r="S70" s="12">
        <v>4</v>
      </c>
    </row>
    <row r="71" spans="1:26" s="8" customFormat="1">
      <c r="A71" s="135" t="s">
        <v>215</v>
      </c>
      <c r="B71" s="2176">
        <v>2942</v>
      </c>
      <c r="C71" s="2216">
        <v>371</v>
      </c>
      <c r="D71" s="2662">
        <v>0.20699999999999999</v>
      </c>
      <c r="E71" s="2667">
        <v>2.1</v>
      </c>
      <c r="F71" s="2176">
        <v>517</v>
      </c>
      <c r="G71" s="2216">
        <v>120</v>
      </c>
      <c r="H71" s="2662">
        <v>0.129</v>
      </c>
      <c r="I71" s="2660">
        <v>3</v>
      </c>
      <c r="J71" s="125"/>
      <c r="K71" s="252" t="s">
        <v>813</v>
      </c>
      <c r="L71" s="208">
        <v>2671</v>
      </c>
      <c r="M71" s="12">
        <v>346</v>
      </c>
      <c r="N71" s="21">
        <v>0.182</v>
      </c>
      <c r="O71" s="12">
        <v>1.9</v>
      </c>
      <c r="P71" s="12">
        <v>398</v>
      </c>
      <c r="Q71" s="12">
        <v>116</v>
      </c>
      <c r="R71" s="21">
        <v>8.8999999999999996E-2</v>
      </c>
      <c r="S71" s="12">
        <v>2.5</v>
      </c>
    </row>
    <row r="72" spans="1:26">
      <c r="A72" s="16"/>
      <c r="B72" s="16"/>
      <c r="C72" s="16"/>
      <c r="D72" s="16"/>
      <c r="E72" s="16"/>
      <c r="F72" s="16"/>
      <c r="G72" s="16"/>
      <c r="H72" s="16"/>
      <c r="I72" s="16"/>
      <c r="K72" s="16"/>
      <c r="L72" s="16"/>
      <c r="M72" s="16"/>
      <c r="N72" s="16"/>
      <c r="O72" s="16"/>
      <c r="P72" s="16"/>
      <c r="Q72" s="16"/>
      <c r="R72" s="16"/>
      <c r="S72" s="16"/>
      <c r="T72" s="16"/>
      <c r="U72" s="16"/>
      <c r="V72" s="16"/>
      <c r="W72" s="16"/>
      <c r="X72" s="16"/>
      <c r="Y72" s="16"/>
      <c r="Z72" s="16"/>
    </row>
    <row r="73" spans="1:26" ht="30" customHeight="1">
      <c r="A73" s="3832" t="s">
        <v>866</v>
      </c>
      <c r="B73" s="3832"/>
      <c r="C73" s="3832"/>
      <c r="D73" s="3832"/>
      <c r="E73" s="3832"/>
      <c r="F73" s="3832"/>
      <c r="G73" s="3832"/>
      <c r="H73" s="3832"/>
      <c r="I73" s="3832"/>
      <c r="K73" s="3853" t="s">
        <v>836</v>
      </c>
      <c r="L73" s="3853"/>
      <c r="M73" s="3853"/>
      <c r="N73" s="3853"/>
      <c r="O73" s="3853"/>
      <c r="P73" s="3853"/>
      <c r="Q73" s="3853"/>
      <c r="R73" s="3853"/>
      <c r="S73" s="3853"/>
      <c r="T73" s="494"/>
      <c r="U73" s="494"/>
      <c r="V73" s="494"/>
      <c r="W73" s="494"/>
      <c r="X73" s="494"/>
      <c r="Y73" s="494"/>
      <c r="Z73" s="494"/>
    </row>
    <row r="74" spans="1:26">
      <c r="A74" s="479"/>
      <c r="B74" s="479"/>
      <c r="C74" s="479"/>
      <c r="D74" s="479"/>
      <c r="E74" s="479"/>
      <c r="F74" s="479"/>
      <c r="G74" s="479"/>
      <c r="H74" s="479"/>
      <c r="I74" s="479"/>
      <c r="K74" s="479"/>
      <c r="L74" s="479"/>
      <c r="M74" s="479"/>
      <c r="N74" s="479"/>
      <c r="O74" s="479"/>
      <c r="P74" s="479"/>
      <c r="Q74" s="479"/>
      <c r="R74" s="479"/>
      <c r="S74" s="479"/>
      <c r="T74" s="479"/>
      <c r="U74" s="479"/>
      <c r="V74" s="479"/>
      <c r="W74" s="479"/>
      <c r="X74" s="479"/>
      <c r="Y74" s="479"/>
      <c r="Z74" s="479"/>
    </row>
    <row r="75" spans="1:26">
      <c r="A75" s="16"/>
      <c r="B75" s="785"/>
      <c r="C75" s="785"/>
      <c r="D75" s="785"/>
      <c r="E75" s="785"/>
      <c r="F75" s="785"/>
      <c r="G75" s="785"/>
      <c r="H75" s="785"/>
      <c r="I75" s="785"/>
      <c r="K75" s="16"/>
      <c r="L75" s="785"/>
      <c r="M75" s="785"/>
      <c r="N75" s="785"/>
      <c r="O75" s="785"/>
      <c r="P75" s="785"/>
      <c r="Q75" s="785"/>
      <c r="R75" s="785"/>
      <c r="S75" s="785"/>
      <c r="T75" s="785"/>
      <c r="U75" s="785"/>
      <c r="V75" s="785"/>
      <c r="W75" s="785"/>
      <c r="X75" s="785"/>
      <c r="Y75" s="785"/>
      <c r="Z75" s="785"/>
    </row>
    <row r="76" spans="1:26" ht="25">
      <c r="A76" s="4230" t="s">
        <v>4503</v>
      </c>
      <c r="B76" s="4230"/>
      <c r="C76" s="4230"/>
      <c r="D76" s="4230"/>
      <c r="E76" s="4230"/>
      <c r="F76" s="4230"/>
      <c r="G76" s="4230"/>
      <c r="H76" s="4230"/>
      <c r="I76" s="4230"/>
      <c r="J76" s="1472"/>
      <c r="K76" s="4359" t="s">
        <v>4419</v>
      </c>
      <c r="L76" s="4359"/>
      <c r="M76" s="4359"/>
      <c r="N76" s="4359"/>
      <c r="O76" s="4359"/>
      <c r="P76" s="4359"/>
      <c r="Q76" s="4359"/>
      <c r="R76" s="4359"/>
      <c r="S76" s="4359"/>
      <c r="T76" s="785"/>
      <c r="U76" s="785"/>
      <c r="V76" s="785"/>
      <c r="W76" s="785"/>
      <c r="X76" s="785"/>
      <c r="Y76" s="785"/>
      <c r="Z76" s="785"/>
    </row>
    <row r="77" spans="1:26">
      <c r="A77" s="16"/>
      <c r="B77" s="785"/>
      <c r="C77" s="785"/>
      <c r="D77" s="785"/>
      <c r="E77" s="785"/>
      <c r="F77" s="785"/>
      <c r="G77" s="785"/>
      <c r="H77" s="785"/>
      <c r="I77" s="785"/>
      <c r="K77" s="16"/>
      <c r="L77" s="785"/>
      <c r="M77" s="785"/>
      <c r="N77" s="785"/>
      <c r="O77" s="785"/>
      <c r="P77" s="785"/>
      <c r="Q77" s="785"/>
      <c r="R77" s="785"/>
      <c r="S77" s="785"/>
      <c r="T77" s="785"/>
      <c r="U77" s="785"/>
      <c r="V77" s="785"/>
      <c r="W77" s="785"/>
      <c r="X77" s="785"/>
      <c r="Y77" s="785"/>
      <c r="Z77" s="785"/>
    </row>
    <row r="78" spans="1:26" ht="17.5">
      <c r="A78" s="4276" t="s">
        <v>2</v>
      </c>
      <c r="B78" s="3865" t="s">
        <v>228</v>
      </c>
      <c r="C78" s="3975"/>
      <c r="D78" s="3975"/>
      <c r="E78" s="3975"/>
      <c r="F78" s="3975"/>
      <c r="G78" s="3975"/>
      <c r="H78" s="3975"/>
      <c r="I78" s="3976"/>
      <c r="J78" s="495"/>
      <c r="K78" s="4488" t="s">
        <v>2</v>
      </c>
      <c r="L78" s="4362" t="s">
        <v>228</v>
      </c>
      <c r="M78" s="4362"/>
      <c r="N78" s="4362"/>
      <c r="O78" s="4362"/>
      <c r="P78" s="4362"/>
      <c r="Q78" s="4362"/>
      <c r="R78" s="4362"/>
      <c r="S78" s="4365"/>
    </row>
    <row r="79" spans="1:26" ht="17.5">
      <c r="A79" s="4431"/>
      <c r="B79" s="4159" t="s">
        <v>843</v>
      </c>
      <c r="C79" s="4260"/>
      <c r="D79" s="4260"/>
      <c r="E79" s="4092"/>
      <c r="F79" s="4159" t="s">
        <v>85</v>
      </c>
      <c r="G79" s="4260"/>
      <c r="H79" s="4260"/>
      <c r="I79" s="4160"/>
      <c r="J79" s="495"/>
      <c r="K79" s="4489"/>
      <c r="L79" s="4384" t="s">
        <v>815</v>
      </c>
      <c r="M79" s="4384"/>
      <c r="N79" s="4384"/>
      <c r="O79" s="4384"/>
      <c r="P79" s="4384" t="s">
        <v>85</v>
      </c>
      <c r="Q79" s="4384"/>
      <c r="R79" s="4384"/>
      <c r="S79" s="4385"/>
    </row>
    <row r="80" spans="1:26" s="307" customFormat="1" ht="27.5">
      <c r="A80" s="4271"/>
      <c r="B80" s="127" t="s">
        <v>206</v>
      </c>
      <c r="C80" s="193" t="s">
        <v>282</v>
      </c>
      <c r="D80" s="193" t="s">
        <v>14</v>
      </c>
      <c r="E80" s="128" t="s">
        <v>808</v>
      </c>
      <c r="F80" s="127" t="s">
        <v>206</v>
      </c>
      <c r="G80" s="193" t="s">
        <v>282</v>
      </c>
      <c r="H80" s="193" t="s">
        <v>14</v>
      </c>
      <c r="I80" s="129" t="s">
        <v>808</v>
      </c>
      <c r="J80" s="507"/>
      <c r="K80" s="4490"/>
      <c r="L80" s="300" t="s">
        <v>206</v>
      </c>
      <c r="M80" s="300" t="s">
        <v>282</v>
      </c>
      <c r="N80" s="300" t="s">
        <v>14</v>
      </c>
      <c r="O80" s="300" t="s">
        <v>808</v>
      </c>
      <c r="P80" s="300" t="s">
        <v>206</v>
      </c>
      <c r="Q80" s="300" t="s">
        <v>282</v>
      </c>
      <c r="R80" s="300" t="s">
        <v>14</v>
      </c>
      <c r="S80" s="299" t="s">
        <v>808</v>
      </c>
    </row>
    <row r="81" spans="1:26" s="8" customFormat="1" ht="26">
      <c r="A81" s="198" t="s">
        <v>209</v>
      </c>
      <c r="B81" s="2192">
        <v>36293</v>
      </c>
      <c r="C81" s="2711">
        <v>791</v>
      </c>
      <c r="D81" s="70"/>
      <c r="E81" s="96" t="s">
        <v>210</v>
      </c>
      <c r="F81" s="2192">
        <v>13495</v>
      </c>
      <c r="G81" s="2711">
        <v>1010</v>
      </c>
      <c r="H81" s="70"/>
      <c r="I81" s="71" t="s">
        <v>210</v>
      </c>
      <c r="J81" s="125"/>
      <c r="K81" s="199" t="s">
        <v>209</v>
      </c>
      <c r="L81" s="202">
        <v>33798</v>
      </c>
      <c r="M81" s="24">
        <v>837</v>
      </c>
      <c r="N81" s="202">
        <v>33798</v>
      </c>
      <c r="O81" s="24" t="s">
        <v>210</v>
      </c>
      <c r="P81" s="202">
        <v>13064</v>
      </c>
      <c r="Q81" s="24">
        <v>916</v>
      </c>
      <c r="R81" s="202">
        <v>13064</v>
      </c>
      <c r="S81" s="24" t="s">
        <v>210</v>
      </c>
    </row>
    <row r="82" spans="1:26" s="8" customFormat="1">
      <c r="A82" s="135" t="s">
        <v>211</v>
      </c>
      <c r="B82" s="2176">
        <v>2637</v>
      </c>
      <c r="C82" s="2216">
        <v>344</v>
      </c>
      <c r="D82" s="2662">
        <v>7.2999999999999995E-2</v>
      </c>
      <c r="E82" s="2667">
        <v>0.9</v>
      </c>
      <c r="F82" s="2176">
        <v>1142</v>
      </c>
      <c r="G82" s="2216">
        <v>268</v>
      </c>
      <c r="H82" s="2662">
        <v>8.5000000000000006E-2</v>
      </c>
      <c r="I82" s="2660">
        <v>1.8</v>
      </c>
      <c r="J82" s="125"/>
      <c r="K82" s="252" t="s">
        <v>809</v>
      </c>
      <c r="L82" s="208">
        <v>2238</v>
      </c>
      <c r="M82" s="12">
        <v>333</v>
      </c>
      <c r="N82" s="21">
        <v>6.6000000000000003E-2</v>
      </c>
      <c r="O82" s="12">
        <v>0.9</v>
      </c>
      <c r="P82" s="208">
        <v>1110</v>
      </c>
      <c r="Q82" s="12">
        <v>268</v>
      </c>
      <c r="R82" s="21">
        <v>8.5000000000000006E-2</v>
      </c>
      <c r="S82" s="12">
        <v>1.9</v>
      </c>
    </row>
    <row r="83" spans="1:26" s="8" customFormat="1">
      <c r="A83" s="135" t="s">
        <v>212</v>
      </c>
      <c r="B83" s="2176">
        <v>2281</v>
      </c>
      <c r="C83" s="2216">
        <v>334</v>
      </c>
      <c r="D83" s="2662">
        <v>6.3E-2</v>
      </c>
      <c r="E83" s="2667">
        <v>0.9</v>
      </c>
      <c r="F83" s="2176">
        <v>1066</v>
      </c>
      <c r="G83" s="2216">
        <v>265</v>
      </c>
      <c r="H83" s="2662">
        <v>7.9000000000000001E-2</v>
      </c>
      <c r="I83" s="2660">
        <v>1.8</v>
      </c>
      <c r="J83" s="125"/>
      <c r="K83" s="252" t="s">
        <v>810</v>
      </c>
      <c r="L83" s="208">
        <v>1935</v>
      </c>
      <c r="M83" s="12">
        <v>327</v>
      </c>
      <c r="N83" s="21">
        <v>5.7000000000000002E-2</v>
      </c>
      <c r="O83" s="12">
        <v>0.9</v>
      </c>
      <c r="P83" s="12">
        <v>870</v>
      </c>
      <c r="Q83" s="12">
        <v>206</v>
      </c>
      <c r="R83" s="21">
        <v>6.7000000000000004E-2</v>
      </c>
      <c r="S83" s="12">
        <v>1.5</v>
      </c>
    </row>
    <row r="84" spans="1:26" s="8" customFormat="1">
      <c r="A84" s="135" t="s">
        <v>213</v>
      </c>
      <c r="B84" s="2176">
        <v>15802</v>
      </c>
      <c r="C84" s="2216">
        <v>420</v>
      </c>
      <c r="D84" s="2662">
        <v>0.435</v>
      </c>
      <c r="E84" s="2667">
        <v>1.5</v>
      </c>
      <c r="F84" s="2176">
        <v>6065</v>
      </c>
      <c r="G84" s="2216">
        <v>564</v>
      </c>
      <c r="H84" s="2662">
        <v>0.44900000000000001</v>
      </c>
      <c r="I84" s="2660">
        <v>2.9</v>
      </c>
      <c r="J84" s="125"/>
      <c r="K84" s="252" t="s">
        <v>811</v>
      </c>
      <c r="L84" s="208">
        <v>15097</v>
      </c>
      <c r="M84" s="12">
        <v>408</v>
      </c>
      <c r="N84" s="21">
        <v>0.44700000000000001</v>
      </c>
      <c r="O84" s="12">
        <v>1.6</v>
      </c>
      <c r="P84" s="208">
        <v>6156</v>
      </c>
      <c r="Q84" s="12">
        <v>581</v>
      </c>
      <c r="R84" s="21">
        <v>0.47099999999999997</v>
      </c>
      <c r="S84" s="12">
        <v>3</v>
      </c>
    </row>
    <row r="85" spans="1:26" s="8" customFormat="1">
      <c r="A85" s="135" t="s">
        <v>214</v>
      </c>
      <c r="B85" s="2176">
        <v>7971</v>
      </c>
      <c r="C85" s="2216">
        <v>330</v>
      </c>
      <c r="D85" s="2662">
        <v>0.22</v>
      </c>
      <c r="E85" s="2667">
        <v>0.8</v>
      </c>
      <c r="F85" s="2176">
        <v>2850</v>
      </c>
      <c r="G85" s="2216">
        <v>291</v>
      </c>
      <c r="H85" s="2662">
        <v>0.21099999999999999</v>
      </c>
      <c r="I85" s="2660">
        <v>2</v>
      </c>
      <c r="J85" s="125"/>
      <c r="K85" s="252" t="s">
        <v>812</v>
      </c>
      <c r="L85" s="208">
        <v>8401</v>
      </c>
      <c r="M85" s="12">
        <v>470</v>
      </c>
      <c r="N85" s="21">
        <v>0.249</v>
      </c>
      <c r="O85" s="12">
        <v>1.2</v>
      </c>
      <c r="P85" s="208">
        <v>3372</v>
      </c>
      <c r="Q85" s="12">
        <v>407</v>
      </c>
      <c r="R85" s="21">
        <v>0.25800000000000001</v>
      </c>
      <c r="S85" s="12">
        <v>2.6</v>
      </c>
    </row>
    <row r="86" spans="1:26" s="8" customFormat="1">
      <c r="A86" s="135" t="s">
        <v>215</v>
      </c>
      <c r="B86" s="2176">
        <v>7602</v>
      </c>
      <c r="C86" s="2216">
        <v>672</v>
      </c>
      <c r="D86" s="2662">
        <v>0.20899999999999999</v>
      </c>
      <c r="E86" s="2667">
        <v>1.5</v>
      </c>
      <c r="F86" s="2176">
        <v>2372</v>
      </c>
      <c r="G86" s="2216">
        <v>435</v>
      </c>
      <c r="H86" s="2662">
        <v>0.17599999999999999</v>
      </c>
      <c r="I86" s="2660">
        <v>2.7</v>
      </c>
      <c r="J86" s="125"/>
      <c r="K86" s="252" t="s">
        <v>813</v>
      </c>
      <c r="L86" s="208">
        <v>6127</v>
      </c>
      <c r="M86" s="12">
        <v>552</v>
      </c>
      <c r="N86" s="21">
        <v>0.18099999999999999</v>
      </c>
      <c r="O86" s="12">
        <v>1.3</v>
      </c>
      <c r="P86" s="208">
        <v>1556</v>
      </c>
      <c r="Q86" s="12">
        <v>288</v>
      </c>
      <c r="R86" s="21">
        <v>0.11899999999999999</v>
      </c>
      <c r="S86" s="12">
        <v>2</v>
      </c>
    </row>
    <row r="87" spans="1:26">
      <c r="A87" s="16"/>
      <c r="B87" s="16"/>
      <c r="C87" s="16"/>
      <c r="D87" s="16"/>
      <c r="E87" s="16"/>
      <c r="F87" s="16"/>
      <c r="G87" s="16"/>
      <c r="H87" s="16"/>
      <c r="I87" s="16"/>
      <c r="K87" s="16"/>
      <c r="L87" s="16"/>
      <c r="M87" s="16"/>
      <c r="N87" s="16"/>
      <c r="O87" s="16"/>
      <c r="P87" s="16"/>
      <c r="Q87" s="16"/>
      <c r="R87" s="16"/>
      <c r="S87" s="16"/>
      <c r="T87" s="16"/>
      <c r="U87" s="16"/>
      <c r="V87" s="16"/>
      <c r="W87" s="16"/>
      <c r="X87" s="16"/>
      <c r="Y87" s="16"/>
      <c r="Z87" s="16"/>
    </row>
    <row r="88" spans="1:26" ht="29.15" customHeight="1">
      <c r="A88" s="3832" t="s">
        <v>866</v>
      </c>
      <c r="B88" s="3832"/>
      <c r="C88" s="3832"/>
      <c r="D88" s="3832"/>
      <c r="E88" s="3832"/>
      <c r="F88" s="3832"/>
      <c r="G88" s="3832"/>
      <c r="H88" s="3832"/>
      <c r="I88" s="3832"/>
      <c r="K88" s="3853" t="s">
        <v>836</v>
      </c>
      <c r="L88" s="3853"/>
      <c r="M88" s="3853"/>
      <c r="N88" s="3853"/>
      <c r="O88" s="3853"/>
      <c r="P88" s="3853"/>
      <c r="Q88" s="3853"/>
      <c r="R88" s="3853"/>
      <c r="S88" s="3853"/>
      <c r="T88" s="494"/>
      <c r="U88" s="494"/>
      <c r="V88" s="494"/>
      <c r="W88" s="494"/>
      <c r="X88" s="494"/>
      <c r="Y88" s="494"/>
      <c r="Z88" s="494"/>
    </row>
    <row r="89" spans="1:26">
      <c r="A89" s="479"/>
      <c r="B89" s="479"/>
      <c r="C89" s="479"/>
      <c r="D89" s="479"/>
      <c r="E89" s="479"/>
      <c r="F89" s="479"/>
      <c r="G89" s="479"/>
      <c r="H89" s="479"/>
      <c r="I89" s="479"/>
      <c r="K89" s="479"/>
      <c r="L89" s="479"/>
      <c r="M89" s="479"/>
      <c r="N89" s="479"/>
      <c r="O89" s="479"/>
      <c r="P89" s="479"/>
      <c r="Q89" s="479"/>
      <c r="R89" s="479"/>
      <c r="S89" s="479"/>
      <c r="T89" s="479"/>
      <c r="U89" s="479"/>
      <c r="V89" s="479"/>
      <c r="W89" s="479"/>
      <c r="X89" s="479"/>
      <c r="Y89" s="479"/>
      <c r="Z89" s="479"/>
    </row>
    <row r="90" spans="1:26">
      <c r="A90" s="16"/>
      <c r="B90" s="785"/>
      <c r="C90" s="785"/>
      <c r="D90" s="785"/>
      <c r="E90" s="785"/>
      <c r="F90" s="785"/>
      <c r="G90" s="785"/>
      <c r="H90" s="785"/>
      <c r="I90" s="785"/>
      <c r="K90" s="16"/>
      <c r="L90" s="785"/>
      <c r="M90" s="785"/>
      <c r="N90" s="785"/>
      <c r="O90" s="785"/>
      <c r="P90" s="785"/>
      <c r="Q90" s="785"/>
      <c r="R90" s="785"/>
      <c r="S90" s="785"/>
      <c r="T90" s="785"/>
      <c r="U90" s="785"/>
      <c r="V90" s="785"/>
      <c r="W90" s="785"/>
      <c r="X90" s="785"/>
      <c r="Y90" s="785"/>
      <c r="Z90" s="785"/>
    </row>
  </sheetData>
  <mergeCells count="72">
    <mergeCell ref="A88:I88"/>
    <mergeCell ref="A73:I73"/>
    <mergeCell ref="A76:I76"/>
    <mergeCell ref="A78:A80"/>
    <mergeCell ref="B78:I78"/>
    <mergeCell ref="B79:E79"/>
    <mergeCell ref="F79:I79"/>
    <mergeCell ref="A58:I58"/>
    <mergeCell ref="A61:I61"/>
    <mergeCell ref="A63:A65"/>
    <mergeCell ref="B63:I63"/>
    <mergeCell ref="B64:E64"/>
    <mergeCell ref="F64:I64"/>
    <mergeCell ref="A43:I43"/>
    <mergeCell ref="A46:I46"/>
    <mergeCell ref="A48:A50"/>
    <mergeCell ref="B48:I48"/>
    <mergeCell ref="B49:E49"/>
    <mergeCell ref="F49:I49"/>
    <mergeCell ref="A28:I28"/>
    <mergeCell ref="A31:I31"/>
    <mergeCell ref="A33:A35"/>
    <mergeCell ref="B33:I33"/>
    <mergeCell ref="B34:E34"/>
    <mergeCell ref="F34:I34"/>
    <mergeCell ref="A13:I13"/>
    <mergeCell ref="A16:I16"/>
    <mergeCell ref="A18:A20"/>
    <mergeCell ref="B18:I18"/>
    <mergeCell ref="B19:E19"/>
    <mergeCell ref="F19:I19"/>
    <mergeCell ref="A1:I1"/>
    <mergeCell ref="A3:A5"/>
    <mergeCell ref="B3:I3"/>
    <mergeCell ref="B4:E4"/>
    <mergeCell ref="F4:I4"/>
    <mergeCell ref="K28:S28"/>
    <mergeCell ref="K1:S1"/>
    <mergeCell ref="K3:K5"/>
    <mergeCell ref="L3:S3"/>
    <mergeCell ref="L4:O4"/>
    <mergeCell ref="P4:S4"/>
    <mergeCell ref="K13:S13"/>
    <mergeCell ref="K16:S16"/>
    <mergeCell ref="K18:K20"/>
    <mergeCell ref="L18:S18"/>
    <mergeCell ref="L19:O19"/>
    <mergeCell ref="P19:S19"/>
    <mergeCell ref="K58:S58"/>
    <mergeCell ref="K31:S31"/>
    <mergeCell ref="K33:K35"/>
    <mergeCell ref="L33:S33"/>
    <mergeCell ref="L34:O34"/>
    <mergeCell ref="P34:S34"/>
    <mergeCell ref="K43:S43"/>
    <mergeCell ref="K46:S46"/>
    <mergeCell ref="K48:K50"/>
    <mergeCell ref="L48:S48"/>
    <mergeCell ref="L49:O49"/>
    <mergeCell ref="P49:S49"/>
    <mergeCell ref="K88:S88"/>
    <mergeCell ref="K61:S61"/>
    <mergeCell ref="K63:K65"/>
    <mergeCell ref="L63:S63"/>
    <mergeCell ref="L64:O64"/>
    <mergeCell ref="P64:S64"/>
    <mergeCell ref="K73:S73"/>
    <mergeCell ref="K76:S76"/>
    <mergeCell ref="K78:K80"/>
    <mergeCell ref="L78:S78"/>
    <mergeCell ref="L79:O79"/>
    <mergeCell ref="P79:S79"/>
  </mergeCells>
  <pageMargins left="0.7" right="0.7" top="0.75" bottom="0.75" header="0.3" footer="0.3"/>
  <pageSetup orientation="portrait"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113"/>
  <sheetViews>
    <sheetView workbookViewId="0">
      <selection activeCell="A3" sqref="A3:A5"/>
    </sheetView>
  </sheetViews>
  <sheetFormatPr defaultColWidth="9" defaultRowHeight="14"/>
  <cols>
    <col min="1" max="1" width="39.5" style="26" customWidth="1"/>
    <col min="2" max="2" width="13" style="26" customWidth="1"/>
    <col min="3" max="3" width="10.25" style="26" customWidth="1"/>
    <col min="4" max="4" width="11.5" style="26" customWidth="1"/>
    <col min="5" max="5" width="10.08203125" style="26" customWidth="1"/>
    <col min="6" max="6" width="9" style="6"/>
    <col min="7" max="7" width="39.5" style="26" customWidth="1"/>
    <col min="8" max="8" width="13" style="26" customWidth="1"/>
    <col min="9" max="11" width="11.58203125" style="26" customWidth="1"/>
    <col min="12" max="16384" width="9" style="26"/>
  </cols>
  <sheetData>
    <row r="1" spans="1:11" s="6" customFormat="1" ht="35">
      <c r="A1" s="4230" t="s">
        <v>4502</v>
      </c>
      <c r="B1" s="4230"/>
      <c r="C1" s="4230"/>
      <c r="D1" s="4230"/>
      <c r="E1" s="4230"/>
      <c r="F1" s="1734"/>
      <c r="G1" s="4195" t="s">
        <v>4421</v>
      </c>
      <c r="H1" s="4195"/>
      <c r="I1" s="4195"/>
      <c r="J1" s="4195"/>
      <c r="K1" s="4195"/>
    </row>
    <row r="2" spans="1:11">
      <c r="A2" s="16"/>
      <c r="B2" s="17"/>
      <c r="C2" s="17"/>
      <c r="D2" s="17"/>
      <c r="E2" s="17"/>
      <c r="G2" s="16"/>
      <c r="H2" s="17"/>
      <c r="I2" s="17"/>
      <c r="J2" s="17"/>
      <c r="K2" s="17"/>
    </row>
    <row r="3" spans="1:11" ht="17.5">
      <c r="A3" s="4276" t="s">
        <v>968</v>
      </c>
      <c r="B3" s="3865" t="s">
        <v>230</v>
      </c>
      <c r="C3" s="3975"/>
      <c r="D3" s="3975"/>
      <c r="E3" s="3976"/>
      <c r="F3" s="495"/>
      <c r="G3" s="4488" t="s">
        <v>816</v>
      </c>
      <c r="H3" s="4362" t="s">
        <v>230</v>
      </c>
      <c r="I3" s="4362"/>
      <c r="J3" s="4362"/>
      <c r="K3" s="4365"/>
    </row>
    <row r="4" spans="1:11" ht="27.5">
      <c r="A4" s="4431"/>
      <c r="B4" s="4159" t="s">
        <v>807</v>
      </c>
      <c r="C4" s="4092"/>
      <c r="D4" s="4159" t="s">
        <v>85</v>
      </c>
      <c r="E4" s="4160"/>
      <c r="F4" s="507"/>
      <c r="G4" s="4489"/>
      <c r="H4" s="4384" t="s">
        <v>807</v>
      </c>
      <c r="I4" s="4384"/>
      <c r="J4" s="4384" t="s">
        <v>85</v>
      </c>
      <c r="K4" s="4385"/>
    </row>
    <row r="5" spans="1:11" s="130" customFormat="1" ht="27.5">
      <c r="A5" s="4493"/>
      <c r="B5" s="127" t="s">
        <v>206</v>
      </c>
      <c r="C5" s="128" t="s">
        <v>282</v>
      </c>
      <c r="D5" s="127" t="s">
        <v>206</v>
      </c>
      <c r="E5" s="129" t="s">
        <v>282</v>
      </c>
      <c r="F5" s="507"/>
      <c r="G5" s="4492"/>
      <c r="H5" s="300" t="s">
        <v>206</v>
      </c>
      <c r="I5" s="300" t="s">
        <v>282</v>
      </c>
      <c r="J5" s="300" t="s">
        <v>206</v>
      </c>
      <c r="K5" s="299" t="s">
        <v>282</v>
      </c>
    </row>
    <row r="6" spans="1:11" ht="14.5" thickBot="1">
      <c r="A6" s="787" t="s">
        <v>9</v>
      </c>
      <c r="B6" s="2193">
        <v>304907256</v>
      </c>
      <c r="C6" s="2712">
        <v>14582</v>
      </c>
      <c r="D6" s="2196">
        <v>517397</v>
      </c>
      <c r="E6" s="2713">
        <v>7515</v>
      </c>
      <c r="G6" s="774" t="s">
        <v>9</v>
      </c>
      <c r="H6" s="202">
        <v>291985651</v>
      </c>
      <c r="I6" s="202">
        <v>16364</v>
      </c>
      <c r="J6" s="202">
        <v>457907</v>
      </c>
      <c r="K6" s="202">
        <v>7346</v>
      </c>
    </row>
    <row r="7" spans="1:11">
      <c r="A7" s="73" t="s">
        <v>1027</v>
      </c>
      <c r="B7" s="2194">
        <v>82528567</v>
      </c>
      <c r="C7" s="2714">
        <v>84711</v>
      </c>
      <c r="D7" s="2194">
        <v>183563</v>
      </c>
      <c r="E7" s="2715">
        <v>3470</v>
      </c>
      <c r="G7" s="37" t="s">
        <v>817</v>
      </c>
      <c r="H7" s="208">
        <v>80939002</v>
      </c>
      <c r="I7" s="208">
        <v>98045</v>
      </c>
      <c r="J7" s="208">
        <v>168447</v>
      </c>
      <c r="K7" s="208">
        <v>3992</v>
      </c>
    </row>
    <row r="8" spans="1:11">
      <c r="A8" s="79" t="s">
        <v>1036</v>
      </c>
      <c r="B8" s="2195">
        <v>4988186</v>
      </c>
      <c r="C8" s="2716">
        <v>26460</v>
      </c>
      <c r="D8" s="2195">
        <v>13520</v>
      </c>
      <c r="E8" s="2717">
        <v>906</v>
      </c>
      <c r="G8" s="37" t="s">
        <v>818</v>
      </c>
      <c r="H8" s="208">
        <v>4924145</v>
      </c>
      <c r="I8" s="208">
        <v>30224</v>
      </c>
      <c r="J8" s="208">
        <v>11985</v>
      </c>
      <c r="K8" s="12">
        <v>802</v>
      </c>
    </row>
    <row r="9" spans="1:11">
      <c r="A9" s="79" t="s">
        <v>1037</v>
      </c>
      <c r="B9" s="2195">
        <v>4201597</v>
      </c>
      <c r="C9" s="2716">
        <v>14044</v>
      </c>
      <c r="D9" s="2195">
        <v>10871</v>
      </c>
      <c r="E9" s="2717">
        <v>873</v>
      </c>
      <c r="G9" s="37" t="s">
        <v>819</v>
      </c>
      <c r="H9" s="208">
        <v>4113849</v>
      </c>
      <c r="I9" s="208">
        <v>14331</v>
      </c>
      <c r="J9" s="208">
        <v>10335</v>
      </c>
      <c r="K9" s="12">
        <v>697</v>
      </c>
    </row>
    <row r="10" spans="1:11">
      <c r="A10" s="79" t="s">
        <v>1038</v>
      </c>
      <c r="B10" s="2195">
        <v>16339431</v>
      </c>
      <c r="C10" s="2716">
        <v>23209</v>
      </c>
      <c r="D10" s="2195">
        <v>39993</v>
      </c>
      <c r="E10" s="2717">
        <v>1428</v>
      </c>
      <c r="G10" s="37" t="s">
        <v>820</v>
      </c>
      <c r="H10" s="208">
        <v>16091724</v>
      </c>
      <c r="I10" s="208">
        <v>19989</v>
      </c>
      <c r="J10" s="208">
        <v>36400</v>
      </c>
      <c r="K10" s="208">
        <v>1598</v>
      </c>
    </row>
    <row r="11" spans="1:11">
      <c r="A11" s="79" t="s">
        <v>1039</v>
      </c>
      <c r="B11" s="2195">
        <v>16505732</v>
      </c>
      <c r="C11" s="2716">
        <v>26466</v>
      </c>
      <c r="D11" s="2195">
        <v>38049</v>
      </c>
      <c r="E11" s="2717">
        <v>1292</v>
      </c>
      <c r="G11" s="37" t="s">
        <v>821</v>
      </c>
      <c r="H11" s="208">
        <v>16487084</v>
      </c>
      <c r="I11" s="208">
        <v>25429</v>
      </c>
      <c r="J11" s="208">
        <v>35249</v>
      </c>
      <c r="K11" s="208">
        <v>1577</v>
      </c>
    </row>
    <row r="12" spans="1:11">
      <c r="A12" s="79" t="s">
        <v>1040</v>
      </c>
      <c r="B12" s="2195">
        <v>17016693</v>
      </c>
      <c r="C12" s="2716">
        <v>20209</v>
      </c>
      <c r="D12" s="2195">
        <v>38547</v>
      </c>
      <c r="E12" s="2717">
        <v>1186</v>
      </c>
      <c r="G12" s="37" t="s">
        <v>822</v>
      </c>
      <c r="H12" s="208">
        <v>17532181</v>
      </c>
      <c r="I12" s="208">
        <v>22873</v>
      </c>
      <c r="J12" s="208">
        <v>38645</v>
      </c>
      <c r="K12" s="208">
        <v>1485</v>
      </c>
    </row>
    <row r="13" spans="1:11">
      <c r="A13" s="79" t="s">
        <v>1041</v>
      </c>
      <c r="B13" s="2195">
        <v>19347853</v>
      </c>
      <c r="C13" s="2716">
        <v>42814</v>
      </c>
      <c r="D13" s="2195">
        <v>37013</v>
      </c>
      <c r="E13" s="2717">
        <v>1506</v>
      </c>
      <c r="G13" s="37" t="s">
        <v>823</v>
      </c>
      <c r="H13" s="208">
        <v>17941769</v>
      </c>
      <c r="I13" s="208">
        <v>46745</v>
      </c>
      <c r="J13" s="208">
        <v>31494</v>
      </c>
      <c r="K13" s="208">
        <v>1320</v>
      </c>
    </row>
    <row r="14" spans="1:11">
      <c r="A14" s="79" t="s">
        <v>1042</v>
      </c>
      <c r="B14" s="2195">
        <v>4129075</v>
      </c>
      <c r="C14" s="2716">
        <v>27490</v>
      </c>
      <c r="D14" s="2195">
        <v>5570</v>
      </c>
      <c r="E14" s="2717">
        <v>504</v>
      </c>
      <c r="G14" s="37" t="s">
        <v>824</v>
      </c>
      <c r="H14" s="208">
        <v>3848250</v>
      </c>
      <c r="I14" s="208">
        <v>30143</v>
      </c>
      <c r="J14" s="208">
        <v>4339</v>
      </c>
      <c r="K14" s="12">
        <v>503</v>
      </c>
    </row>
    <row r="15" spans="1:11">
      <c r="A15" s="73" t="s">
        <v>1028</v>
      </c>
      <c r="B15" s="2195">
        <v>222378689</v>
      </c>
      <c r="C15" s="2716">
        <v>82424</v>
      </c>
      <c r="D15" s="2195">
        <v>333834</v>
      </c>
      <c r="E15" s="2717">
        <v>5461</v>
      </c>
      <c r="G15" s="37" t="s">
        <v>825</v>
      </c>
      <c r="H15" s="208">
        <v>211046649</v>
      </c>
      <c r="I15" s="208">
        <v>96340</v>
      </c>
      <c r="J15" s="208">
        <v>289460</v>
      </c>
      <c r="K15" s="208">
        <v>4806</v>
      </c>
    </row>
    <row r="16" spans="1:11">
      <c r="A16" s="16"/>
      <c r="B16" s="17"/>
      <c r="C16" s="17"/>
      <c r="D16" s="17"/>
      <c r="E16" s="17"/>
      <c r="G16" s="16"/>
      <c r="H16" s="17"/>
      <c r="I16" s="17"/>
      <c r="J16" s="17"/>
      <c r="K16" s="17"/>
    </row>
    <row r="17" spans="1:11" ht="28" customHeight="1">
      <c r="A17" s="3832" t="s">
        <v>868</v>
      </c>
      <c r="B17" s="3832"/>
      <c r="C17" s="3832"/>
      <c r="D17" s="3832"/>
      <c r="E17" s="3832"/>
      <c r="G17" s="3832" t="s">
        <v>883</v>
      </c>
      <c r="H17" s="3832"/>
      <c r="I17" s="3832"/>
      <c r="J17" s="3832"/>
      <c r="K17" s="3832"/>
    </row>
    <row r="18" spans="1:11">
      <c r="A18" s="16"/>
      <c r="B18" s="17"/>
      <c r="C18" s="17"/>
      <c r="D18" s="17"/>
      <c r="E18" s="17"/>
      <c r="G18" s="16"/>
      <c r="H18" s="17"/>
      <c r="I18" s="17"/>
      <c r="J18" s="17"/>
      <c r="K18" s="17"/>
    </row>
    <row r="19" spans="1:11">
      <c r="A19" s="16"/>
      <c r="B19" s="17"/>
      <c r="C19" s="17"/>
      <c r="D19" s="17"/>
      <c r="E19" s="17"/>
      <c r="G19" s="16"/>
      <c r="H19" s="17"/>
      <c r="I19" s="17"/>
      <c r="J19" s="17"/>
      <c r="K19" s="17"/>
    </row>
    <row r="20" spans="1:11" ht="35">
      <c r="A20" s="4494" t="s">
        <v>4501</v>
      </c>
      <c r="B20" s="4230"/>
      <c r="C20" s="4230"/>
      <c r="D20" s="4230"/>
      <c r="E20" s="4230"/>
      <c r="F20" s="1734"/>
      <c r="G20" s="4359" t="s">
        <v>4422</v>
      </c>
      <c r="H20" s="4359"/>
      <c r="I20" s="4359"/>
      <c r="J20" s="4359"/>
      <c r="K20" s="4359"/>
    </row>
    <row r="21" spans="1:11">
      <c r="A21" s="16"/>
      <c r="B21" s="17"/>
      <c r="C21" s="17"/>
      <c r="D21" s="17"/>
      <c r="E21" s="17"/>
      <c r="G21" s="16"/>
      <c r="H21" s="17"/>
      <c r="I21" s="17"/>
      <c r="J21" s="17"/>
      <c r="K21" s="17"/>
    </row>
    <row r="22" spans="1:11" ht="17.5">
      <c r="A22" s="4276" t="s">
        <v>968</v>
      </c>
      <c r="B22" s="3865" t="s">
        <v>204</v>
      </c>
      <c r="C22" s="3975"/>
      <c r="D22" s="3975"/>
      <c r="E22" s="3976"/>
      <c r="F22" s="495"/>
      <c r="G22" s="4488" t="s">
        <v>816</v>
      </c>
      <c r="H22" s="4362" t="s">
        <v>204</v>
      </c>
      <c r="I22" s="4362"/>
      <c r="J22" s="4362"/>
      <c r="K22" s="4365"/>
    </row>
    <row r="23" spans="1:11" ht="27.5">
      <c r="A23" s="4431"/>
      <c r="B23" s="4159" t="s">
        <v>814</v>
      </c>
      <c r="C23" s="4092"/>
      <c r="D23" s="4159" t="s">
        <v>85</v>
      </c>
      <c r="E23" s="4160"/>
      <c r="F23" s="507"/>
      <c r="G23" s="4489"/>
      <c r="H23" s="4384" t="s">
        <v>814</v>
      </c>
      <c r="I23" s="4384"/>
      <c r="J23" s="4384" t="s">
        <v>85</v>
      </c>
      <c r="K23" s="4385"/>
    </row>
    <row r="24" spans="1:11" s="130" customFormat="1" ht="27.5">
      <c r="A24" s="4493"/>
      <c r="B24" s="127" t="s">
        <v>206</v>
      </c>
      <c r="C24" s="128" t="s">
        <v>282</v>
      </c>
      <c r="D24" s="127" t="s">
        <v>206</v>
      </c>
      <c r="E24" s="129" t="s">
        <v>282</v>
      </c>
      <c r="F24" s="507"/>
      <c r="G24" s="4492"/>
      <c r="H24" s="300" t="s">
        <v>206</v>
      </c>
      <c r="I24" s="300" t="s">
        <v>282</v>
      </c>
      <c r="J24" s="300" t="s">
        <v>206</v>
      </c>
      <c r="K24" s="299" t="s">
        <v>282</v>
      </c>
    </row>
    <row r="25" spans="1:11" ht="14.5" thickBot="1">
      <c r="A25" s="787" t="s">
        <v>9</v>
      </c>
      <c r="B25" s="788">
        <v>1352544</v>
      </c>
      <c r="C25" s="2712">
        <v>1086</v>
      </c>
      <c r="D25" s="2196">
        <v>281928</v>
      </c>
      <c r="E25" s="2713">
        <v>4739</v>
      </c>
      <c r="G25" s="774" t="s">
        <v>9</v>
      </c>
      <c r="H25" s="202">
        <v>1281840</v>
      </c>
      <c r="I25" s="24">
        <v>989</v>
      </c>
      <c r="J25" s="202">
        <v>255980</v>
      </c>
      <c r="K25" s="202">
        <v>4841</v>
      </c>
    </row>
    <row r="26" spans="1:11">
      <c r="A26" s="73" t="s">
        <v>1027</v>
      </c>
      <c r="B26" s="2194">
        <v>337337</v>
      </c>
      <c r="C26" s="2714">
        <v>2371</v>
      </c>
      <c r="D26" s="2194">
        <v>98255</v>
      </c>
      <c r="E26" s="2715">
        <v>2302</v>
      </c>
      <c r="G26" s="37" t="s">
        <v>817</v>
      </c>
      <c r="H26" s="208">
        <v>329081</v>
      </c>
      <c r="I26" s="208">
        <v>2499</v>
      </c>
      <c r="J26" s="208">
        <v>92990</v>
      </c>
      <c r="K26" s="208">
        <v>2892</v>
      </c>
    </row>
    <row r="27" spans="1:11">
      <c r="A27" s="79" t="s">
        <v>1036</v>
      </c>
      <c r="B27" s="2195">
        <v>21039</v>
      </c>
      <c r="C27" s="2716">
        <v>982</v>
      </c>
      <c r="D27" s="2195">
        <v>8187</v>
      </c>
      <c r="E27" s="2717">
        <v>725</v>
      </c>
      <c r="G27" s="37" t="s">
        <v>818</v>
      </c>
      <c r="H27" s="208">
        <v>19732</v>
      </c>
      <c r="I27" s="12">
        <v>917</v>
      </c>
      <c r="J27" s="208">
        <v>7102</v>
      </c>
      <c r="K27" s="12">
        <v>566</v>
      </c>
    </row>
    <row r="28" spans="1:11">
      <c r="A28" s="79" t="s">
        <v>1037</v>
      </c>
      <c r="B28" s="2195">
        <v>17369</v>
      </c>
      <c r="C28" s="2716">
        <v>806</v>
      </c>
      <c r="D28" s="2195">
        <v>6417</v>
      </c>
      <c r="E28" s="2717">
        <v>598</v>
      </c>
      <c r="G28" s="37" t="s">
        <v>819</v>
      </c>
      <c r="H28" s="208">
        <v>16410</v>
      </c>
      <c r="I28" s="12">
        <v>842</v>
      </c>
      <c r="J28" s="208">
        <v>5739</v>
      </c>
      <c r="K28" s="12">
        <v>507</v>
      </c>
    </row>
    <row r="29" spans="1:11">
      <c r="A29" s="79" t="s">
        <v>1038</v>
      </c>
      <c r="B29" s="2195">
        <v>65642</v>
      </c>
      <c r="C29" s="2716">
        <v>1273</v>
      </c>
      <c r="D29" s="2195">
        <v>22045</v>
      </c>
      <c r="E29" s="2717">
        <v>906</v>
      </c>
      <c r="G29" s="37" t="s">
        <v>820</v>
      </c>
      <c r="H29" s="208">
        <v>62444</v>
      </c>
      <c r="I29" s="208">
        <v>1285</v>
      </c>
      <c r="J29" s="208">
        <v>20345</v>
      </c>
      <c r="K29" s="208">
        <v>1054</v>
      </c>
    </row>
    <row r="30" spans="1:11">
      <c r="A30" s="79" t="s">
        <v>1039</v>
      </c>
      <c r="B30" s="2195">
        <v>65621</v>
      </c>
      <c r="C30" s="2716">
        <v>1226</v>
      </c>
      <c r="D30" s="2195">
        <v>21216</v>
      </c>
      <c r="E30" s="2717">
        <v>967</v>
      </c>
      <c r="G30" s="37" t="s">
        <v>821</v>
      </c>
      <c r="H30" s="208">
        <v>65406</v>
      </c>
      <c r="I30" s="208">
        <v>1265</v>
      </c>
      <c r="J30" s="208">
        <v>20792</v>
      </c>
      <c r="K30" s="208">
        <v>1122</v>
      </c>
    </row>
    <row r="31" spans="1:11">
      <c r="A31" s="79" t="s">
        <v>1040</v>
      </c>
      <c r="B31" s="2195">
        <v>66205</v>
      </c>
      <c r="C31" s="2716">
        <v>1068</v>
      </c>
      <c r="D31" s="2195">
        <v>20882</v>
      </c>
      <c r="E31" s="2717">
        <v>810</v>
      </c>
      <c r="G31" s="37" t="s">
        <v>822</v>
      </c>
      <c r="H31" s="208">
        <v>72987</v>
      </c>
      <c r="I31" s="208">
        <v>1185</v>
      </c>
      <c r="J31" s="208">
        <v>23310</v>
      </c>
      <c r="K31" s="208">
        <v>1136</v>
      </c>
    </row>
    <row r="32" spans="1:11">
      <c r="A32" s="79" t="s">
        <v>1041</v>
      </c>
      <c r="B32" s="2195">
        <v>83384</v>
      </c>
      <c r="C32" s="2716">
        <v>1819</v>
      </c>
      <c r="D32" s="2195">
        <v>17014</v>
      </c>
      <c r="E32" s="2717">
        <v>948</v>
      </c>
      <c r="G32" s="37" t="s">
        <v>823</v>
      </c>
      <c r="H32" s="208">
        <v>76533</v>
      </c>
      <c r="I32" s="208">
        <v>1892</v>
      </c>
      <c r="J32" s="208">
        <v>13873</v>
      </c>
      <c r="K32" s="12">
        <v>879</v>
      </c>
    </row>
    <row r="33" spans="1:11">
      <c r="A33" s="79" t="s">
        <v>1042</v>
      </c>
      <c r="B33" s="2195">
        <v>18077</v>
      </c>
      <c r="C33" s="2716">
        <v>1056</v>
      </c>
      <c r="D33" s="2195">
        <v>2494</v>
      </c>
      <c r="E33" s="2717">
        <v>328</v>
      </c>
      <c r="G33" s="37" t="s">
        <v>824</v>
      </c>
      <c r="H33" s="208">
        <v>15569</v>
      </c>
      <c r="I33" s="208">
        <v>1031</v>
      </c>
      <c r="J33" s="208">
        <v>1829</v>
      </c>
      <c r="K33" s="12">
        <v>325</v>
      </c>
    </row>
    <row r="34" spans="1:11">
      <c r="A34" s="73" t="s">
        <v>1028</v>
      </c>
      <c r="B34" s="2195">
        <v>1015207</v>
      </c>
      <c r="C34" s="2716">
        <v>2544</v>
      </c>
      <c r="D34" s="2195">
        <v>183673</v>
      </c>
      <c r="E34" s="2717">
        <v>3316</v>
      </c>
      <c r="G34" s="37" t="s">
        <v>825</v>
      </c>
      <c r="H34" s="208">
        <v>952759</v>
      </c>
      <c r="I34" s="208">
        <v>2463</v>
      </c>
      <c r="J34" s="208">
        <v>162990</v>
      </c>
      <c r="K34" s="208">
        <v>2953</v>
      </c>
    </row>
    <row r="35" spans="1:11">
      <c r="A35" s="16"/>
      <c r="B35" s="17"/>
      <c r="C35" s="17"/>
      <c r="D35" s="17"/>
      <c r="E35" s="17"/>
      <c r="G35" s="16"/>
      <c r="H35" s="17"/>
      <c r="I35" s="17"/>
      <c r="J35" s="17"/>
      <c r="K35" s="17"/>
    </row>
    <row r="36" spans="1:11" ht="27" customHeight="1">
      <c r="A36" s="3832" t="s">
        <v>868</v>
      </c>
      <c r="B36" s="3832"/>
      <c r="C36" s="3832"/>
      <c r="D36" s="3832"/>
      <c r="E36" s="3832"/>
      <c r="G36" s="3832" t="s">
        <v>883</v>
      </c>
      <c r="H36" s="3832"/>
      <c r="I36" s="3832"/>
      <c r="J36" s="3832"/>
      <c r="K36" s="3832"/>
    </row>
    <row r="37" spans="1:11">
      <c r="A37" s="486"/>
      <c r="B37" s="486"/>
      <c r="C37" s="486"/>
      <c r="D37" s="486"/>
      <c r="E37" s="486"/>
      <c r="G37" s="486"/>
      <c r="H37" s="486"/>
      <c r="I37" s="486"/>
      <c r="J37" s="486"/>
      <c r="K37" s="486"/>
    </row>
    <row r="38" spans="1:11">
      <c r="A38" s="17"/>
      <c r="B38" s="17"/>
      <c r="C38" s="17"/>
      <c r="D38" s="17"/>
      <c r="E38" s="17"/>
      <c r="G38" s="17"/>
      <c r="H38" s="17"/>
      <c r="I38" s="17"/>
      <c r="J38" s="17"/>
      <c r="K38" s="17"/>
    </row>
    <row r="39" spans="1:11" s="6" customFormat="1" ht="35">
      <c r="A39" s="4494" t="s">
        <v>4499</v>
      </c>
      <c r="B39" s="4230"/>
      <c r="C39" s="4230"/>
      <c r="D39" s="4230"/>
      <c r="E39" s="4230"/>
      <c r="F39" s="1734"/>
      <c r="G39" s="4195" t="s">
        <v>4423</v>
      </c>
      <c r="H39" s="4195"/>
      <c r="I39" s="4195"/>
      <c r="J39" s="4195"/>
      <c r="K39" s="4195"/>
    </row>
    <row r="40" spans="1:11">
      <c r="A40" s="16"/>
      <c r="B40" s="17"/>
      <c r="C40" s="17"/>
      <c r="D40" s="17"/>
      <c r="E40" s="17"/>
      <c r="G40" s="16"/>
      <c r="H40" s="17"/>
      <c r="I40" s="17"/>
      <c r="J40" s="17"/>
      <c r="K40" s="17"/>
    </row>
    <row r="41" spans="1:11" ht="17.5">
      <c r="A41" s="4276" t="s">
        <v>968</v>
      </c>
      <c r="B41" s="3865" t="s">
        <v>205</v>
      </c>
      <c r="C41" s="3975"/>
      <c r="D41" s="3975"/>
      <c r="E41" s="3976"/>
      <c r="F41" s="495"/>
      <c r="G41" s="4395" t="s">
        <v>816</v>
      </c>
      <c r="H41" s="4362" t="s">
        <v>205</v>
      </c>
      <c r="I41" s="4362"/>
      <c r="J41" s="4362"/>
      <c r="K41" s="4365"/>
    </row>
    <row r="42" spans="1:11" ht="27.5">
      <c r="A42" s="4431"/>
      <c r="B42" s="4159" t="s">
        <v>840</v>
      </c>
      <c r="C42" s="4260"/>
      <c r="D42" s="4260" t="s">
        <v>85</v>
      </c>
      <c r="E42" s="4160"/>
      <c r="F42" s="507"/>
      <c r="G42" s="4396"/>
      <c r="H42" s="4384" t="s">
        <v>840</v>
      </c>
      <c r="I42" s="4384"/>
      <c r="J42" s="4384" t="s">
        <v>85</v>
      </c>
      <c r="K42" s="4385"/>
    </row>
    <row r="43" spans="1:11" s="130" customFormat="1" ht="27.5">
      <c r="A43" s="4493"/>
      <c r="B43" s="127" t="s">
        <v>206</v>
      </c>
      <c r="C43" s="193" t="s">
        <v>282</v>
      </c>
      <c r="D43" s="193" t="s">
        <v>206</v>
      </c>
      <c r="E43" s="129" t="s">
        <v>282</v>
      </c>
      <c r="F43" s="507"/>
      <c r="G43" s="4397"/>
      <c r="H43" s="300" t="s">
        <v>206</v>
      </c>
      <c r="I43" s="300" t="s">
        <v>282</v>
      </c>
      <c r="J43" s="300" t="s">
        <v>206</v>
      </c>
      <c r="K43" s="299" t="s">
        <v>282</v>
      </c>
    </row>
    <row r="44" spans="1:11" ht="14.5" thickBot="1">
      <c r="A44" s="787" t="s">
        <v>9</v>
      </c>
      <c r="B44" s="2193">
        <v>184515</v>
      </c>
      <c r="C44" s="2712">
        <v>491</v>
      </c>
      <c r="D44" s="2196">
        <v>55134</v>
      </c>
      <c r="E44" s="2713">
        <v>2131</v>
      </c>
      <c r="G44" s="774" t="s">
        <v>9</v>
      </c>
      <c r="H44" s="202">
        <v>173708</v>
      </c>
      <c r="I44" s="24">
        <v>448</v>
      </c>
      <c r="J44" s="202">
        <v>46858</v>
      </c>
      <c r="K44" s="202">
        <v>1842</v>
      </c>
    </row>
    <row r="45" spans="1:11">
      <c r="A45" s="73" t="s">
        <v>1027</v>
      </c>
      <c r="B45" s="2194">
        <v>43058</v>
      </c>
      <c r="C45" s="2714">
        <v>968</v>
      </c>
      <c r="D45" s="2194">
        <v>19096</v>
      </c>
      <c r="E45" s="2715">
        <v>1162</v>
      </c>
      <c r="G45" s="37" t="s">
        <v>817</v>
      </c>
      <c r="H45" s="208">
        <v>43729</v>
      </c>
      <c r="I45" s="208">
        <v>1025</v>
      </c>
      <c r="J45" s="208">
        <v>17427</v>
      </c>
      <c r="K45" s="12">
        <v>973</v>
      </c>
    </row>
    <row r="46" spans="1:11">
      <c r="A46" s="79" t="s">
        <v>1036</v>
      </c>
      <c r="B46" s="2195">
        <v>3091</v>
      </c>
      <c r="C46" s="2716">
        <v>494</v>
      </c>
      <c r="D46" s="2195">
        <v>1680</v>
      </c>
      <c r="E46" s="2717">
        <v>380</v>
      </c>
      <c r="G46" s="37" t="s">
        <v>818</v>
      </c>
      <c r="H46" s="208">
        <v>2510</v>
      </c>
      <c r="I46" s="12">
        <v>383</v>
      </c>
      <c r="J46" s="208">
        <v>1280</v>
      </c>
      <c r="K46" s="12">
        <v>292</v>
      </c>
    </row>
    <row r="47" spans="1:11">
      <c r="A47" s="79" t="s">
        <v>1037</v>
      </c>
      <c r="B47" s="2195">
        <v>2407</v>
      </c>
      <c r="C47" s="2716">
        <v>359</v>
      </c>
      <c r="D47" s="2195">
        <v>1289</v>
      </c>
      <c r="E47" s="2717">
        <v>266</v>
      </c>
      <c r="G47" s="37" t="s">
        <v>819</v>
      </c>
      <c r="H47" s="208">
        <v>2140</v>
      </c>
      <c r="I47" s="12">
        <v>343</v>
      </c>
      <c r="J47" s="12">
        <v>827</v>
      </c>
      <c r="K47" s="12">
        <v>202</v>
      </c>
    </row>
    <row r="48" spans="1:11">
      <c r="A48" s="79" t="s">
        <v>1038</v>
      </c>
      <c r="B48" s="2195">
        <v>9027</v>
      </c>
      <c r="C48" s="2716">
        <v>575</v>
      </c>
      <c r="D48" s="2195">
        <v>4421</v>
      </c>
      <c r="E48" s="2717">
        <v>565</v>
      </c>
      <c r="G48" s="37" t="s">
        <v>820</v>
      </c>
      <c r="H48" s="208">
        <v>8784</v>
      </c>
      <c r="I48" s="12">
        <v>486</v>
      </c>
      <c r="J48" s="208">
        <v>3731</v>
      </c>
      <c r="K48" s="12">
        <v>384</v>
      </c>
    </row>
    <row r="49" spans="1:11">
      <c r="A49" s="79" t="s">
        <v>1039</v>
      </c>
      <c r="B49" s="2195">
        <v>8487</v>
      </c>
      <c r="C49" s="2716">
        <v>581</v>
      </c>
      <c r="D49" s="2195">
        <v>4128</v>
      </c>
      <c r="E49" s="2717">
        <v>444</v>
      </c>
      <c r="G49" s="37" t="s">
        <v>821</v>
      </c>
      <c r="H49" s="208">
        <v>9197</v>
      </c>
      <c r="I49" s="12">
        <v>452</v>
      </c>
      <c r="J49" s="208">
        <v>4094</v>
      </c>
      <c r="K49" s="12">
        <v>453</v>
      </c>
    </row>
    <row r="50" spans="1:11">
      <c r="A50" s="79" t="s">
        <v>1040</v>
      </c>
      <c r="B50" s="2195">
        <v>9806</v>
      </c>
      <c r="C50" s="2716">
        <v>474</v>
      </c>
      <c r="D50" s="2195">
        <v>4040</v>
      </c>
      <c r="E50" s="2717">
        <v>382</v>
      </c>
      <c r="G50" s="37" t="s">
        <v>822</v>
      </c>
      <c r="H50" s="208">
        <v>10692</v>
      </c>
      <c r="I50" s="12">
        <v>492</v>
      </c>
      <c r="J50" s="208">
        <v>4863</v>
      </c>
      <c r="K50" s="12">
        <v>408</v>
      </c>
    </row>
    <row r="51" spans="1:11">
      <c r="A51" s="79" t="s">
        <v>1041</v>
      </c>
      <c r="B51" s="2195">
        <v>8771</v>
      </c>
      <c r="C51" s="2716">
        <v>741</v>
      </c>
      <c r="D51" s="2195">
        <v>3127</v>
      </c>
      <c r="E51" s="2717">
        <v>407</v>
      </c>
      <c r="G51" s="37" t="s">
        <v>823</v>
      </c>
      <c r="H51" s="208">
        <v>8978</v>
      </c>
      <c r="I51" s="12">
        <v>887</v>
      </c>
      <c r="J51" s="208">
        <v>2431</v>
      </c>
      <c r="K51" s="12">
        <v>367</v>
      </c>
    </row>
    <row r="52" spans="1:11">
      <c r="A52" s="79" t="s">
        <v>1042</v>
      </c>
      <c r="B52" s="2195">
        <v>1469</v>
      </c>
      <c r="C52" s="2716">
        <v>341</v>
      </c>
      <c r="D52" s="2195">
        <v>411</v>
      </c>
      <c r="E52" s="2717">
        <v>167</v>
      </c>
      <c r="G52" s="37" t="s">
        <v>824</v>
      </c>
      <c r="H52" s="208">
        <v>1428</v>
      </c>
      <c r="I52" s="12">
        <v>415</v>
      </c>
      <c r="J52" s="12">
        <v>201</v>
      </c>
      <c r="K52" s="12">
        <v>98</v>
      </c>
    </row>
    <row r="53" spans="1:11">
      <c r="A53" s="73" t="s">
        <v>1028</v>
      </c>
      <c r="B53" s="2195">
        <v>141457</v>
      </c>
      <c r="C53" s="2716">
        <v>898</v>
      </c>
      <c r="D53" s="2195">
        <v>36038</v>
      </c>
      <c r="E53" s="2717">
        <v>1452</v>
      </c>
      <c r="G53" s="37" t="s">
        <v>825</v>
      </c>
      <c r="H53" s="208">
        <v>129979</v>
      </c>
      <c r="I53" s="12">
        <v>978</v>
      </c>
      <c r="J53" s="208">
        <v>29431</v>
      </c>
      <c r="K53" s="208">
        <v>1268</v>
      </c>
    </row>
    <row r="54" spans="1:11">
      <c r="A54" s="16"/>
      <c r="B54" s="17"/>
      <c r="C54" s="17"/>
      <c r="D54" s="17"/>
      <c r="E54" s="17"/>
      <c r="G54" s="16"/>
      <c r="H54" s="17"/>
      <c r="I54" s="17"/>
      <c r="J54" s="17"/>
      <c r="K54" s="17"/>
    </row>
    <row r="55" spans="1:11" ht="28" customHeight="1">
      <c r="A55" s="3832" t="s">
        <v>868</v>
      </c>
      <c r="B55" s="3832"/>
      <c r="C55" s="3832"/>
      <c r="D55" s="3832"/>
      <c r="E55" s="3832"/>
      <c r="G55" s="3832" t="s">
        <v>883</v>
      </c>
      <c r="H55" s="3832"/>
      <c r="I55" s="3832"/>
      <c r="J55" s="3832"/>
      <c r="K55" s="3832"/>
    </row>
    <row r="56" spans="1:11">
      <c r="A56" s="16"/>
      <c r="B56" s="17"/>
      <c r="C56" s="17"/>
      <c r="D56" s="17"/>
      <c r="E56" s="17"/>
      <c r="G56" s="16"/>
      <c r="H56" s="17"/>
      <c r="I56" s="17"/>
      <c r="J56" s="17"/>
      <c r="K56" s="17"/>
    </row>
    <row r="57" spans="1:11">
      <c r="A57" s="16"/>
      <c r="B57" s="17"/>
      <c r="C57" s="17"/>
      <c r="D57" s="17"/>
      <c r="E57" s="17"/>
      <c r="G57" s="16"/>
      <c r="H57" s="17"/>
      <c r="I57" s="17"/>
      <c r="J57" s="17"/>
      <c r="K57" s="17"/>
    </row>
    <row r="58" spans="1:11" ht="35">
      <c r="A58" s="4494" t="s">
        <v>4500</v>
      </c>
      <c r="B58" s="4230"/>
      <c r="C58" s="4230"/>
      <c r="D58" s="4230"/>
      <c r="E58" s="4230"/>
      <c r="F58" s="1734"/>
      <c r="G58" s="4359" t="s">
        <v>4424</v>
      </c>
      <c r="H58" s="4359"/>
      <c r="I58" s="4359"/>
      <c r="J58" s="4359"/>
      <c r="K58" s="4359"/>
    </row>
    <row r="59" spans="1:11">
      <c r="A59" s="16"/>
      <c r="B59" s="17"/>
      <c r="C59" s="17"/>
      <c r="D59" s="17"/>
      <c r="E59" s="17"/>
      <c r="G59" s="16"/>
      <c r="H59" s="17"/>
      <c r="I59" s="17"/>
      <c r="J59" s="17"/>
      <c r="K59" s="17"/>
    </row>
    <row r="60" spans="1:11" ht="17.5">
      <c r="A60" s="4276" t="s">
        <v>968</v>
      </c>
      <c r="B60" s="3865" t="s">
        <v>226</v>
      </c>
      <c r="C60" s="3975"/>
      <c r="D60" s="3975"/>
      <c r="E60" s="3976"/>
      <c r="F60" s="495"/>
      <c r="G60" s="4488" t="s">
        <v>816</v>
      </c>
      <c r="H60" s="4362" t="s">
        <v>226</v>
      </c>
      <c r="I60" s="4362"/>
      <c r="J60" s="4362"/>
      <c r="K60" s="4365"/>
    </row>
    <row r="61" spans="1:11" ht="27.5">
      <c r="A61" s="4431"/>
      <c r="B61" s="4159" t="s">
        <v>841</v>
      </c>
      <c r="C61" s="4260"/>
      <c r="D61" s="4260" t="s">
        <v>85</v>
      </c>
      <c r="E61" s="4160"/>
      <c r="F61" s="507"/>
      <c r="G61" s="4489"/>
      <c r="H61" s="4384" t="s">
        <v>841</v>
      </c>
      <c r="I61" s="4384"/>
      <c r="J61" s="4384" t="s">
        <v>85</v>
      </c>
      <c r="K61" s="4385"/>
    </row>
    <row r="62" spans="1:11" s="130" customFormat="1" ht="27.5">
      <c r="A62" s="4493"/>
      <c r="B62" s="127" t="s">
        <v>206</v>
      </c>
      <c r="C62" s="193" t="s">
        <v>282</v>
      </c>
      <c r="D62" s="193" t="s">
        <v>206</v>
      </c>
      <c r="E62" s="129" t="s">
        <v>282</v>
      </c>
      <c r="F62" s="507"/>
      <c r="G62" s="4492"/>
      <c r="H62" s="300" t="s">
        <v>206</v>
      </c>
      <c r="I62" s="300" t="s">
        <v>282</v>
      </c>
      <c r="J62" s="300" t="s">
        <v>206</v>
      </c>
      <c r="K62" s="299" t="s">
        <v>282</v>
      </c>
    </row>
    <row r="63" spans="1:11" ht="14.5" thickBot="1">
      <c r="A63" s="787" t="s">
        <v>9</v>
      </c>
      <c r="B63" s="2193">
        <v>945724</v>
      </c>
      <c r="C63" s="2712">
        <v>822</v>
      </c>
      <c r="D63" s="2196">
        <v>176758</v>
      </c>
      <c r="E63" s="2713">
        <v>3787</v>
      </c>
      <c r="G63" s="774" t="s">
        <v>9</v>
      </c>
      <c r="H63" s="202">
        <v>900433</v>
      </c>
      <c r="I63" s="24">
        <v>766</v>
      </c>
      <c r="J63" s="202">
        <v>159592</v>
      </c>
      <c r="K63" s="202">
        <v>3828</v>
      </c>
    </row>
    <row r="64" spans="1:11">
      <c r="A64" s="73" t="s">
        <v>1027</v>
      </c>
      <c r="B64" s="2194">
        <v>243756</v>
      </c>
      <c r="C64" s="2714">
        <v>1872</v>
      </c>
      <c r="D64" s="2194">
        <v>61667</v>
      </c>
      <c r="E64" s="2715">
        <v>1929</v>
      </c>
      <c r="G64" s="37" t="s">
        <v>817</v>
      </c>
      <c r="H64" s="208">
        <v>236895</v>
      </c>
      <c r="I64" s="208">
        <v>2078</v>
      </c>
      <c r="J64" s="208">
        <v>58027</v>
      </c>
      <c r="K64" s="208">
        <v>2207</v>
      </c>
    </row>
    <row r="65" spans="1:11">
      <c r="A65" s="79" t="s">
        <v>1036</v>
      </c>
      <c r="B65" s="2195">
        <v>14440</v>
      </c>
      <c r="C65" s="2716">
        <v>750</v>
      </c>
      <c r="D65" s="2195">
        <v>5089</v>
      </c>
      <c r="E65" s="2717">
        <v>510</v>
      </c>
      <c r="G65" s="37" t="s">
        <v>818</v>
      </c>
      <c r="H65" s="208">
        <v>14036</v>
      </c>
      <c r="I65" s="12">
        <v>765</v>
      </c>
      <c r="J65" s="208">
        <v>4261</v>
      </c>
      <c r="K65" s="12">
        <v>412</v>
      </c>
    </row>
    <row r="66" spans="1:11">
      <c r="A66" s="79" t="s">
        <v>1037</v>
      </c>
      <c r="B66" s="2195">
        <v>11892</v>
      </c>
      <c r="C66" s="2716">
        <v>595</v>
      </c>
      <c r="D66" s="2195">
        <v>3867</v>
      </c>
      <c r="E66" s="2717">
        <v>462</v>
      </c>
      <c r="G66" s="37" t="s">
        <v>819</v>
      </c>
      <c r="H66" s="208">
        <v>11721</v>
      </c>
      <c r="I66" s="12">
        <v>663</v>
      </c>
      <c r="J66" s="208">
        <v>3825</v>
      </c>
      <c r="K66" s="12">
        <v>373</v>
      </c>
    </row>
    <row r="67" spans="1:11">
      <c r="A67" s="79" t="s">
        <v>1038</v>
      </c>
      <c r="B67" s="2195">
        <v>45108</v>
      </c>
      <c r="C67" s="2716">
        <v>1048</v>
      </c>
      <c r="D67" s="2195">
        <v>13380</v>
      </c>
      <c r="E67" s="2717">
        <v>724</v>
      </c>
      <c r="G67" s="37" t="s">
        <v>820</v>
      </c>
      <c r="H67" s="208">
        <v>43235</v>
      </c>
      <c r="I67" s="208">
        <v>1004</v>
      </c>
      <c r="J67" s="208">
        <v>12342</v>
      </c>
      <c r="K67" s="12">
        <v>801</v>
      </c>
    </row>
    <row r="68" spans="1:11">
      <c r="A68" s="79" t="s">
        <v>1039</v>
      </c>
      <c r="B68" s="2195">
        <v>46180</v>
      </c>
      <c r="C68" s="2716">
        <v>949</v>
      </c>
      <c r="D68" s="2195">
        <v>13063</v>
      </c>
      <c r="E68" s="2717">
        <v>785</v>
      </c>
      <c r="G68" s="37" t="s">
        <v>821</v>
      </c>
      <c r="H68" s="208">
        <v>44960</v>
      </c>
      <c r="I68" s="208">
        <v>1113</v>
      </c>
      <c r="J68" s="208">
        <v>12562</v>
      </c>
      <c r="K68" s="12">
        <v>859</v>
      </c>
    </row>
    <row r="69" spans="1:11">
      <c r="A69" s="79" t="s">
        <v>1040</v>
      </c>
      <c r="B69" s="2195">
        <v>45461</v>
      </c>
      <c r="C69" s="2716">
        <v>777</v>
      </c>
      <c r="D69" s="2195">
        <v>13187</v>
      </c>
      <c r="E69" s="2717">
        <v>763</v>
      </c>
      <c r="G69" s="37" t="s">
        <v>822</v>
      </c>
      <c r="H69" s="208">
        <v>50049</v>
      </c>
      <c r="I69" s="12">
        <v>842</v>
      </c>
      <c r="J69" s="208">
        <v>13921</v>
      </c>
      <c r="K69" s="12">
        <v>924</v>
      </c>
    </row>
    <row r="70" spans="1:11">
      <c r="A70" s="79" t="s">
        <v>1041</v>
      </c>
      <c r="B70" s="2195">
        <v>65809</v>
      </c>
      <c r="C70" s="2716">
        <v>1397</v>
      </c>
      <c r="D70" s="2195">
        <v>11256</v>
      </c>
      <c r="E70" s="2717">
        <v>748</v>
      </c>
      <c r="G70" s="37" t="s">
        <v>823</v>
      </c>
      <c r="H70" s="208">
        <v>60272</v>
      </c>
      <c r="I70" s="208">
        <v>1913</v>
      </c>
      <c r="J70" s="208">
        <v>9815</v>
      </c>
      <c r="K70" s="12">
        <v>671</v>
      </c>
    </row>
    <row r="71" spans="1:11">
      <c r="A71" s="79" t="s">
        <v>1042</v>
      </c>
      <c r="B71" s="2195">
        <v>14866</v>
      </c>
      <c r="C71" s="2716">
        <v>971</v>
      </c>
      <c r="D71" s="2195">
        <v>1825</v>
      </c>
      <c r="E71" s="2717">
        <v>234</v>
      </c>
      <c r="G71" s="37" t="s">
        <v>824</v>
      </c>
      <c r="H71" s="208">
        <v>12622</v>
      </c>
      <c r="I71" s="12">
        <v>823</v>
      </c>
      <c r="J71" s="208">
        <v>1301</v>
      </c>
      <c r="K71" s="12">
        <v>242</v>
      </c>
    </row>
    <row r="72" spans="1:11">
      <c r="A72" s="73" t="s">
        <v>1028</v>
      </c>
      <c r="B72" s="2195">
        <v>701968</v>
      </c>
      <c r="C72" s="2716">
        <v>1993</v>
      </c>
      <c r="D72" s="2195">
        <v>115091</v>
      </c>
      <c r="E72" s="2717">
        <v>2481</v>
      </c>
      <c r="G72" s="37" t="s">
        <v>825</v>
      </c>
      <c r="H72" s="208">
        <v>663538</v>
      </c>
      <c r="I72" s="208">
        <v>2077</v>
      </c>
      <c r="J72" s="208">
        <v>101565</v>
      </c>
      <c r="K72" s="208">
        <v>2337</v>
      </c>
    </row>
    <row r="73" spans="1:11">
      <c r="A73" s="16"/>
      <c r="B73" s="17"/>
      <c r="C73" s="17"/>
      <c r="D73" s="17"/>
      <c r="E73" s="17"/>
      <c r="G73" s="16"/>
      <c r="H73" s="17"/>
      <c r="I73" s="17"/>
      <c r="J73" s="17"/>
      <c r="K73" s="17"/>
    </row>
    <row r="74" spans="1:11" ht="30.65" customHeight="1">
      <c r="A74" s="3832" t="s">
        <v>868</v>
      </c>
      <c r="B74" s="3832"/>
      <c r="C74" s="3832"/>
      <c r="D74" s="3832"/>
      <c r="E74" s="3832"/>
      <c r="G74" s="3832" t="s">
        <v>883</v>
      </c>
      <c r="H74" s="3832"/>
      <c r="I74" s="3832"/>
      <c r="J74" s="3832"/>
      <c r="K74" s="3832"/>
    </row>
    <row r="75" spans="1:11">
      <c r="A75" s="486"/>
      <c r="B75" s="486"/>
      <c r="C75" s="486"/>
      <c r="D75" s="486"/>
      <c r="E75" s="486"/>
      <c r="G75" s="486"/>
      <c r="H75" s="486"/>
      <c r="I75" s="486"/>
      <c r="J75" s="486"/>
      <c r="K75" s="486"/>
    </row>
    <row r="76" spans="1:11">
      <c r="A76" s="17"/>
      <c r="B76" s="17"/>
      <c r="C76" s="17"/>
      <c r="D76" s="17"/>
      <c r="E76" s="17"/>
      <c r="G76" s="17"/>
      <c r="H76" s="17"/>
      <c r="I76" s="17"/>
      <c r="J76" s="17"/>
      <c r="K76" s="17"/>
    </row>
    <row r="77" spans="1:11" s="6" customFormat="1" ht="35">
      <c r="A77" s="4494" t="s">
        <v>4497</v>
      </c>
      <c r="B77" s="4230"/>
      <c r="C77" s="4230"/>
      <c r="D77" s="4230"/>
      <c r="E77" s="4230"/>
      <c r="F77" s="1734"/>
      <c r="G77" s="4195" t="s">
        <v>4425</v>
      </c>
      <c r="H77" s="4195"/>
      <c r="I77" s="4195"/>
      <c r="J77" s="4195"/>
      <c r="K77" s="4195"/>
    </row>
    <row r="78" spans="1:11">
      <c r="A78" s="16"/>
      <c r="B78" s="17"/>
      <c r="C78" s="17"/>
      <c r="D78" s="17"/>
      <c r="E78" s="17"/>
      <c r="G78" s="16"/>
      <c r="H78" s="17"/>
      <c r="I78" s="17"/>
      <c r="J78" s="17"/>
      <c r="K78" s="17"/>
    </row>
    <row r="79" spans="1:11" ht="17.5">
      <c r="A79" s="4276" t="s">
        <v>968</v>
      </c>
      <c r="B79" s="3865" t="s">
        <v>227</v>
      </c>
      <c r="C79" s="3975"/>
      <c r="D79" s="3975"/>
      <c r="E79" s="3976"/>
      <c r="F79" s="495"/>
      <c r="G79" s="4488" t="s">
        <v>816</v>
      </c>
      <c r="H79" s="4362" t="s">
        <v>227</v>
      </c>
      <c r="I79" s="4362"/>
      <c r="J79" s="4362"/>
      <c r="K79" s="4365"/>
    </row>
    <row r="80" spans="1:11" ht="27.5">
      <c r="A80" s="4431"/>
      <c r="B80" s="4159" t="s">
        <v>842</v>
      </c>
      <c r="C80" s="4092"/>
      <c r="D80" s="4159" t="s">
        <v>85</v>
      </c>
      <c r="E80" s="4160"/>
      <c r="F80" s="507"/>
      <c r="G80" s="4489"/>
      <c r="H80" s="4384" t="s">
        <v>842</v>
      </c>
      <c r="I80" s="4384"/>
      <c r="J80" s="4384" t="s">
        <v>85</v>
      </c>
      <c r="K80" s="4385"/>
    </row>
    <row r="81" spans="1:11" s="130" customFormat="1" ht="27.5">
      <c r="A81" s="4493"/>
      <c r="B81" s="127" t="s">
        <v>206</v>
      </c>
      <c r="C81" s="128" t="s">
        <v>282</v>
      </c>
      <c r="D81" s="127" t="s">
        <v>206</v>
      </c>
      <c r="E81" s="129" t="s">
        <v>282</v>
      </c>
      <c r="F81" s="507"/>
      <c r="G81" s="4492"/>
      <c r="H81" s="300" t="s">
        <v>206</v>
      </c>
      <c r="I81" s="300" t="s">
        <v>282</v>
      </c>
      <c r="J81" s="300" t="s">
        <v>206</v>
      </c>
      <c r="K81" s="299" t="s">
        <v>282</v>
      </c>
    </row>
    <row r="82" spans="1:11" ht="14.5" thickBot="1">
      <c r="A82" s="787" t="s">
        <v>9</v>
      </c>
      <c r="B82" s="2193">
        <v>67218</v>
      </c>
      <c r="C82" s="2712">
        <v>225</v>
      </c>
      <c r="D82" s="2196">
        <v>13354</v>
      </c>
      <c r="E82" s="2713">
        <v>797</v>
      </c>
      <c r="G82" s="774" t="s">
        <v>9</v>
      </c>
      <c r="H82" s="202">
        <v>62956</v>
      </c>
      <c r="I82" s="24">
        <v>222</v>
      </c>
      <c r="J82" s="202">
        <v>13072</v>
      </c>
      <c r="K82" s="24">
        <v>817</v>
      </c>
    </row>
    <row r="83" spans="1:11">
      <c r="A83" s="73" t="s">
        <v>1027</v>
      </c>
      <c r="B83" s="2194">
        <v>14228</v>
      </c>
      <c r="C83" s="2714">
        <v>460</v>
      </c>
      <c r="D83" s="2194">
        <v>3997</v>
      </c>
      <c r="E83" s="2715">
        <v>402</v>
      </c>
      <c r="G83" s="37" t="s">
        <v>817</v>
      </c>
      <c r="H83" s="208">
        <v>14655</v>
      </c>
      <c r="I83" s="12">
        <v>570</v>
      </c>
      <c r="J83" s="208">
        <v>4472</v>
      </c>
      <c r="K83" s="12">
        <v>463</v>
      </c>
    </row>
    <row r="84" spans="1:11">
      <c r="A84" s="79" t="s">
        <v>1036</v>
      </c>
      <c r="B84" s="2195">
        <v>871</v>
      </c>
      <c r="C84" s="2716">
        <v>172</v>
      </c>
      <c r="D84" s="2195">
        <v>276</v>
      </c>
      <c r="E84" s="2717">
        <v>117</v>
      </c>
      <c r="G84" s="37" t="s">
        <v>818</v>
      </c>
      <c r="H84" s="12">
        <v>948</v>
      </c>
      <c r="I84" s="12">
        <v>202</v>
      </c>
      <c r="J84" s="12">
        <v>451</v>
      </c>
      <c r="K84" s="12">
        <v>128</v>
      </c>
    </row>
    <row r="85" spans="1:11">
      <c r="A85" s="79" t="s">
        <v>1037</v>
      </c>
      <c r="B85" s="2195">
        <v>789</v>
      </c>
      <c r="C85" s="2716">
        <v>184</v>
      </c>
      <c r="D85" s="2195">
        <v>195</v>
      </c>
      <c r="E85" s="2717">
        <v>102</v>
      </c>
      <c r="G85" s="37" t="s">
        <v>819</v>
      </c>
      <c r="H85" s="12">
        <v>614</v>
      </c>
      <c r="I85" s="12">
        <v>148</v>
      </c>
      <c r="J85" s="12">
        <v>217</v>
      </c>
      <c r="K85" s="12">
        <v>90</v>
      </c>
    </row>
    <row r="86" spans="1:11">
      <c r="A86" s="79" t="s">
        <v>1038</v>
      </c>
      <c r="B86" s="2195">
        <v>3625</v>
      </c>
      <c r="C86" s="2716">
        <v>314</v>
      </c>
      <c r="D86" s="2195">
        <v>1274</v>
      </c>
      <c r="E86" s="2717">
        <v>221</v>
      </c>
      <c r="G86" s="37" t="s">
        <v>820</v>
      </c>
      <c r="H86" s="208">
        <v>3044</v>
      </c>
      <c r="I86" s="12">
        <v>277</v>
      </c>
      <c r="J86" s="208">
        <v>1035</v>
      </c>
      <c r="K86" s="12">
        <v>211</v>
      </c>
    </row>
    <row r="87" spans="1:11">
      <c r="A87" s="79" t="s">
        <v>1039</v>
      </c>
      <c r="B87" s="2195">
        <v>3034</v>
      </c>
      <c r="C87" s="2716">
        <v>302</v>
      </c>
      <c r="D87" s="2195">
        <v>930</v>
      </c>
      <c r="E87" s="2717">
        <v>212</v>
      </c>
      <c r="G87" s="37" t="s">
        <v>821</v>
      </c>
      <c r="H87" s="208">
        <v>3533</v>
      </c>
      <c r="I87" s="12">
        <v>279</v>
      </c>
      <c r="J87" s="208">
        <v>1217</v>
      </c>
      <c r="K87" s="12">
        <v>252</v>
      </c>
    </row>
    <row r="88" spans="1:11">
      <c r="A88" s="79" t="s">
        <v>1040</v>
      </c>
      <c r="B88" s="2195">
        <v>2967</v>
      </c>
      <c r="C88" s="2716">
        <v>211</v>
      </c>
      <c r="D88" s="2195">
        <v>805</v>
      </c>
      <c r="E88" s="2717">
        <v>149</v>
      </c>
      <c r="G88" s="37" t="s">
        <v>822</v>
      </c>
      <c r="H88" s="208">
        <v>3845</v>
      </c>
      <c r="I88" s="12">
        <v>302</v>
      </c>
      <c r="J88" s="208">
        <v>1154</v>
      </c>
      <c r="K88" s="12">
        <v>196</v>
      </c>
    </row>
    <row r="89" spans="1:11">
      <c r="A89" s="79" t="s">
        <v>1041</v>
      </c>
      <c r="B89" s="2195">
        <v>2432</v>
      </c>
      <c r="C89" s="2716">
        <v>324</v>
      </c>
      <c r="D89" s="2195">
        <v>460</v>
      </c>
      <c r="E89" s="2717">
        <v>123</v>
      </c>
      <c r="G89" s="37" t="s">
        <v>823</v>
      </c>
      <c r="H89" s="208">
        <v>2340</v>
      </c>
      <c r="I89" s="12">
        <v>339</v>
      </c>
      <c r="J89" s="12">
        <v>364</v>
      </c>
      <c r="K89" s="12">
        <v>111</v>
      </c>
    </row>
    <row r="90" spans="1:11">
      <c r="A90" s="79" t="s">
        <v>1042</v>
      </c>
      <c r="B90" s="2195">
        <v>510</v>
      </c>
      <c r="C90" s="2716">
        <v>150</v>
      </c>
      <c r="D90" s="2195">
        <v>57</v>
      </c>
      <c r="E90" s="2717">
        <v>38</v>
      </c>
      <c r="G90" s="37" t="s">
        <v>824</v>
      </c>
      <c r="H90" s="12">
        <v>331</v>
      </c>
      <c r="I90" s="12">
        <v>132</v>
      </c>
      <c r="J90" s="12">
        <v>34</v>
      </c>
      <c r="K90" s="12">
        <v>37</v>
      </c>
    </row>
    <row r="91" spans="1:11">
      <c r="A91" s="73" t="s">
        <v>1028</v>
      </c>
      <c r="B91" s="2195">
        <v>52990</v>
      </c>
      <c r="C91" s="2716">
        <v>530</v>
      </c>
      <c r="D91" s="2195">
        <v>9357</v>
      </c>
      <c r="E91" s="2717">
        <v>589</v>
      </c>
      <c r="G91" s="37" t="s">
        <v>825</v>
      </c>
      <c r="H91" s="208">
        <v>48301</v>
      </c>
      <c r="I91" s="12">
        <v>553</v>
      </c>
      <c r="J91" s="208">
        <v>8600</v>
      </c>
      <c r="K91" s="12">
        <v>521</v>
      </c>
    </row>
    <row r="92" spans="1:11">
      <c r="A92" s="16"/>
      <c r="B92" s="17"/>
      <c r="C92" s="17"/>
      <c r="D92" s="17"/>
      <c r="E92" s="17"/>
      <c r="G92" s="16"/>
      <c r="H92" s="17"/>
      <c r="I92" s="17"/>
      <c r="J92" s="17"/>
      <c r="K92" s="17"/>
    </row>
    <row r="93" spans="1:11" ht="30" customHeight="1">
      <c r="A93" s="3832" t="s">
        <v>868</v>
      </c>
      <c r="B93" s="3832"/>
      <c r="C93" s="3832"/>
      <c r="D93" s="3832"/>
      <c r="E93" s="3832"/>
      <c r="G93" s="3832" t="s">
        <v>883</v>
      </c>
      <c r="H93" s="3832"/>
      <c r="I93" s="3832"/>
      <c r="J93" s="3832"/>
      <c r="K93" s="3832"/>
    </row>
    <row r="94" spans="1:11">
      <c r="A94" s="16"/>
      <c r="B94" s="17"/>
      <c r="C94" s="17"/>
      <c r="D94" s="17"/>
      <c r="E94" s="17"/>
      <c r="G94" s="16"/>
      <c r="H94" s="17"/>
      <c r="I94" s="17"/>
      <c r="J94" s="17"/>
      <c r="K94" s="17"/>
    </row>
    <row r="95" spans="1:11">
      <c r="A95" s="16"/>
      <c r="B95" s="17"/>
      <c r="C95" s="17"/>
      <c r="D95" s="17"/>
      <c r="E95" s="17"/>
      <c r="G95" s="16"/>
      <c r="H95" s="17"/>
      <c r="I95" s="17"/>
      <c r="J95" s="17"/>
      <c r="K95" s="17"/>
    </row>
    <row r="96" spans="1:11" s="6" customFormat="1" ht="35">
      <c r="A96" s="4494" t="s">
        <v>4498</v>
      </c>
      <c r="B96" s="4230"/>
      <c r="C96" s="4230"/>
      <c r="D96" s="4230"/>
      <c r="E96" s="4230"/>
      <c r="F96" s="1734"/>
      <c r="G96" s="4195" t="s">
        <v>4420</v>
      </c>
      <c r="H96" s="4195"/>
      <c r="I96" s="4195"/>
      <c r="J96" s="4195"/>
      <c r="K96" s="4195"/>
    </row>
    <row r="97" spans="1:11">
      <c r="A97" s="16"/>
      <c r="B97" s="17"/>
      <c r="C97" s="17"/>
      <c r="D97" s="17"/>
      <c r="E97" s="17"/>
      <c r="G97" s="16"/>
      <c r="H97" s="17"/>
      <c r="I97" s="17"/>
      <c r="J97" s="17"/>
      <c r="K97" s="17"/>
    </row>
    <row r="98" spans="1:11" ht="17.5">
      <c r="A98" s="4276" t="s">
        <v>968</v>
      </c>
      <c r="B98" s="3865" t="s">
        <v>228</v>
      </c>
      <c r="C98" s="3975"/>
      <c r="D98" s="3975"/>
      <c r="E98" s="3976"/>
      <c r="F98" s="495"/>
      <c r="G98" s="4488" t="s">
        <v>816</v>
      </c>
      <c r="H98" s="4362" t="s">
        <v>228</v>
      </c>
      <c r="I98" s="4362"/>
      <c r="J98" s="4362"/>
      <c r="K98" s="4365"/>
    </row>
    <row r="99" spans="1:11" ht="27.5">
      <c r="A99" s="4431"/>
      <c r="B99" s="4159" t="s">
        <v>843</v>
      </c>
      <c r="C99" s="4092"/>
      <c r="D99" s="4159" t="s">
        <v>85</v>
      </c>
      <c r="E99" s="4160"/>
      <c r="F99" s="507"/>
      <c r="G99" s="4489"/>
      <c r="H99" s="4384" t="s">
        <v>843</v>
      </c>
      <c r="I99" s="4384"/>
      <c r="J99" s="4384" t="s">
        <v>85</v>
      </c>
      <c r="K99" s="4385"/>
    </row>
    <row r="100" spans="1:11" s="130" customFormat="1" ht="27.5">
      <c r="A100" s="4493"/>
      <c r="B100" s="127" t="s">
        <v>206</v>
      </c>
      <c r="C100" s="128" t="s">
        <v>282</v>
      </c>
      <c r="D100" s="127" t="s">
        <v>206</v>
      </c>
      <c r="E100" s="129" t="s">
        <v>282</v>
      </c>
      <c r="F100" s="507"/>
      <c r="G100" s="4492"/>
      <c r="H100" s="300" t="s">
        <v>206</v>
      </c>
      <c r="I100" s="300" t="s">
        <v>282</v>
      </c>
      <c r="J100" s="300" t="s">
        <v>206</v>
      </c>
      <c r="K100" s="299" t="s">
        <v>282</v>
      </c>
    </row>
    <row r="101" spans="1:11" ht="14.5" thickBot="1">
      <c r="A101" s="787" t="s">
        <v>9</v>
      </c>
      <c r="B101" s="2193">
        <v>155003</v>
      </c>
      <c r="C101" s="2712">
        <v>369</v>
      </c>
      <c r="D101" s="2196">
        <v>36659</v>
      </c>
      <c r="E101" s="2713">
        <v>1904</v>
      </c>
      <c r="G101" s="774" t="s">
        <v>9</v>
      </c>
      <c r="H101" s="202">
        <v>144669</v>
      </c>
      <c r="I101" s="24">
        <v>356</v>
      </c>
      <c r="J101" s="202">
        <v>36440</v>
      </c>
      <c r="K101" s="202">
        <v>1499</v>
      </c>
    </row>
    <row r="102" spans="1:11">
      <c r="A102" s="73" t="s">
        <v>1027</v>
      </c>
      <c r="B102" s="2194">
        <v>36293</v>
      </c>
      <c r="C102" s="2714">
        <v>791</v>
      </c>
      <c r="D102" s="2194">
        <v>13495</v>
      </c>
      <c r="E102" s="2715">
        <v>1010</v>
      </c>
      <c r="G102" s="37" t="s">
        <v>817</v>
      </c>
      <c r="H102" s="208">
        <v>33798</v>
      </c>
      <c r="I102" s="12">
        <v>837</v>
      </c>
      <c r="J102" s="208">
        <v>13064</v>
      </c>
      <c r="K102" s="12">
        <v>916</v>
      </c>
    </row>
    <row r="103" spans="1:11">
      <c r="A103" s="79" t="s">
        <v>1036</v>
      </c>
      <c r="B103" s="2195">
        <v>2637</v>
      </c>
      <c r="C103" s="2716">
        <v>344</v>
      </c>
      <c r="D103" s="2195">
        <v>1142</v>
      </c>
      <c r="E103" s="2717">
        <v>268</v>
      </c>
      <c r="G103" s="37" t="s">
        <v>818</v>
      </c>
      <c r="H103" s="208">
        <v>2238</v>
      </c>
      <c r="I103" s="12">
        <v>333</v>
      </c>
      <c r="J103" s="208">
        <v>1110</v>
      </c>
      <c r="K103" s="12">
        <v>268</v>
      </c>
    </row>
    <row r="104" spans="1:11">
      <c r="A104" s="79" t="s">
        <v>1037</v>
      </c>
      <c r="B104" s="2195">
        <v>2281</v>
      </c>
      <c r="C104" s="2716">
        <v>334</v>
      </c>
      <c r="D104" s="2195">
        <v>1066</v>
      </c>
      <c r="E104" s="2717">
        <v>265</v>
      </c>
      <c r="G104" s="37" t="s">
        <v>819</v>
      </c>
      <c r="H104" s="208">
        <v>1935</v>
      </c>
      <c r="I104" s="12">
        <v>327</v>
      </c>
      <c r="J104" s="12">
        <v>870</v>
      </c>
      <c r="K104" s="12">
        <v>206</v>
      </c>
    </row>
    <row r="105" spans="1:11">
      <c r="A105" s="79" t="s">
        <v>1038</v>
      </c>
      <c r="B105" s="2195">
        <v>7882</v>
      </c>
      <c r="C105" s="2716">
        <v>481</v>
      </c>
      <c r="D105" s="2195">
        <v>2970</v>
      </c>
      <c r="E105" s="2717">
        <v>339</v>
      </c>
      <c r="G105" s="37" t="s">
        <v>820</v>
      </c>
      <c r="H105" s="208">
        <v>7381</v>
      </c>
      <c r="I105" s="12">
        <v>502</v>
      </c>
      <c r="J105" s="208">
        <v>3237</v>
      </c>
      <c r="K105" s="12">
        <v>443</v>
      </c>
    </row>
    <row r="106" spans="1:11">
      <c r="A106" s="79" t="s">
        <v>1039</v>
      </c>
      <c r="B106" s="2195">
        <v>7920</v>
      </c>
      <c r="C106" s="2716">
        <v>441</v>
      </c>
      <c r="D106" s="2195">
        <v>3095</v>
      </c>
      <c r="E106" s="2717">
        <v>412</v>
      </c>
      <c r="G106" s="37" t="s">
        <v>821</v>
      </c>
      <c r="H106" s="208">
        <v>7716</v>
      </c>
      <c r="I106" s="12">
        <v>523</v>
      </c>
      <c r="J106" s="208">
        <v>2919</v>
      </c>
      <c r="K106" s="12">
        <v>389</v>
      </c>
    </row>
    <row r="107" spans="1:11">
      <c r="A107" s="79" t="s">
        <v>1040</v>
      </c>
      <c r="B107" s="2195">
        <v>7971</v>
      </c>
      <c r="C107" s="2716">
        <v>330</v>
      </c>
      <c r="D107" s="2195">
        <v>2850</v>
      </c>
      <c r="E107" s="2717">
        <v>291</v>
      </c>
      <c r="G107" s="37" t="s">
        <v>822</v>
      </c>
      <c r="H107" s="208">
        <v>8401</v>
      </c>
      <c r="I107" s="12">
        <v>470</v>
      </c>
      <c r="J107" s="208">
        <v>3372</v>
      </c>
      <c r="K107" s="12">
        <v>407</v>
      </c>
    </row>
    <row r="108" spans="1:11">
      <c r="A108" s="79" t="s">
        <v>1041</v>
      </c>
      <c r="B108" s="2195">
        <v>6372</v>
      </c>
      <c r="C108" s="2716">
        <v>611</v>
      </c>
      <c r="D108" s="2195">
        <v>2171</v>
      </c>
      <c r="E108" s="2717">
        <v>414</v>
      </c>
      <c r="G108" s="37" t="s">
        <v>823</v>
      </c>
      <c r="H108" s="208">
        <v>4939</v>
      </c>
      <c r="I108" s="12">
        <v>510</v>
      </c>
      <c r="J108" s="208">
        <v>1263</v>
      </c>
      <c r="K108" s="12">
        <v>248</v>
      </c>
    </row>
    <row r="109" spans="1:11">
      <c r="A109" s="79" t="s">
        <v>1042</v>
      </c>
      <c r="B109" s="2195">
        <v>1230</v>
      </c>
      <c r="C109" s="2716">
        <v>280</v>
      </c>
      <c r="D109" s="2195">
        <v>201</v>
      </c>
      <c r="E109" s="2717">
        <v>104</v>
      </c>
      <c r="G109" s="37" t="s">
        <v>824</v>
      </c>
      <c r="H109" s="208">
        <v>1188</v>
      </c>
      <c r="I109" s="12">
        <v>265</v>
      </c>
      <c r="J109" s="12">
        <v>293</v>
      </c>
      <c r="K109" s="12">
        <v>146</v>
      </c>
    </row>
    <row r="110" spans="1:11">
      <c r="A110" s="73" t="s">
        <v>1028</v>
      </c>
      <c r="B110" s="2195">
        <v>118710</v>
      </c>
      <c r="C110" s="2716">
        <v>814</v>
      </c>
      <c r="D110" s="2195">
        <v>23164</v>
      </c>
      <c r="E110" s="2717">
        <v>1213</v>
      </c>
      <c r="G110" s="37" t="s">
        <v>825</v>
      </c>
      <c r="H110" s="208">
        <v>110871</v>
      </c>
      <c r="I110" s="12">
        <v>793</v>
      </c>
      <c r="J110" s="208">
        <v>23376</v>
      </c>
      <c r="K110" s="208">
        <v>1063</v>
      </c>
    </row>
    <row r="111" spans="1:11">
      <c r="A111" s="16"/>
      <c r="B111" s="17"/>
      <c r="C111" s="17"/>
      <c r="D111" s="17"/>
      <c r="E111" s="17"/>
      <c r="G111" s="16"/>
      <c r="H111" s="17"/>
      <c r="I111" s="17"/>
      <c r="J111" s="17"/>
      <c r="K111" s="17"/>
    </row>
    <row r="112" spans="1:11" ht="32.5" customHeight="1">
      <c r="A112" s="3832" t="s">
        <v>868</v>
      </c>
      <c r="B112" s="3832"/>
      <c r="C112" s="3832"/>
      <c r="D112" s="3832"/>
      <c r="E112" s="3832"/>
      <c r="G112" s="3832" t="s">
        <v>883</v>
      </c>
      <c r="H112" s="3832"/>
      <c r="I112" s="3832"/>
      <c r="J112" s="3832"/>
      <c r="K112" s="3832"/>
    </row>
    <row r="113" spans="1:11">
      <c r="A113" s="16"/>
      <c r="B113" s="17"/>
      <c r="C113" s="17"/>
      <c r="D113" s="17"/>
      <c r="E113" s="17"/>
      <c r="G113" s="16"/>
      <c r="H113" s="17"/>
      <c r="I113" s="17"/>
      <c r="J113" s="17"/>
      <c r="K113" s="17"/>
    </row>
  </sheetData>
  <mergeCells count="72">
    <mergeCell ref="A112:E112"/>
    <mergeCell ref="A93:E93"/>
    <mergeCell ref="A96:E96"/>
    <mergeCell ref="A98:A100"/>
    <mergeCell ref="B98:E98"/>
    <mergeCell ref="B99:C99"/>
    <mergeCell ref="D99:E99"/>
    <mergeCell ref="A74:E74"/>
    <mergeCell ref="A77:E77"/>
    <mergeCell ref="A79:A81"/>
    <mergeCell ref="B79:E79"/>
    <mergeCell ref="B80:C80"/>
    <mergeCell ref="D80:E80"/>
    <mergeCell ref="A55:E55"/>
    <mergeCell ref="A58:E58"/>
    <mergeCell ref="A60:A62"/>
    <mergeCell ref="B60:E60"/>
    <mergeCell ref="B61:C61"/>
    <mergeCell ref="D61:E61"/>
    <mergeCell ref="A36:E36"/>
    <mergeCell ref="A39:E39"/>
    <mergeCell ref="A41:A43"/>
    <mergeCell ref="B41:E41"/>
    <mergeCell ref="B42:C42"/>
    <mergeCell ref="D42:E42"/>
    <mergeCell ref="A17:E17"/>
    <mergeCell ref="A20:E20"/>
    <mergeCell ref="A22:A24"/>
    <mergeCell ref="B22:E22"/>
    <mergeCell ref="B23:C23"/>
    <mergeCell ref="D23:E23"/>
    <mergeCell ref="A1:E1"/>
    <mergeCell ref="A3:A5"/>
    <mergeCell ref="B3:E3"/>
    <mergeCell ref="B4:C4"/>
    <mergeCell ref="D4:E4"/>
    <mergeCell ref="G36:K36"/>
    <mergeCell ref="G1:K1"/>
    <mergeCell ref="G3:G5"/>
    <mergeCell ref="H3:K3"/>
    <mergeCell ref="H4:I4"/>
    <mergeCell ref="J4:K4"/>
    <mergeCell ref="G17:K17"/>
    <mergeCell ref="G20:K20"/>
    <mergeCell ref="G22:G24"/>
    <mergeCell ref="H22:K22"/>
    <mergeCell ref="H23:I23"/>
    <mergeCell ref="J23:K23"/>
    <mergeCell ref="G74:K74"/>
    <mergeCell ref="G39:K39"/>
    <mergeCell ref="G41:G43"/>
    <mergeCell ref="H41:K41"/>
    <mergeCell ref="H42:I42"/>
    <mergeCell ref="J42:K42"/>
    <mergeCell ref="G55:K55"/>
    <mergeCell ref="G58:K58"/>
    <mergeCell ref="G60:G62"/>
    <mergeCell ref="H60:K60"/>
    <mergeCell ref="H61:I61"/>
    <mergeCell ref="J61:K61"/>
    <mergeCell ref="G112:K112"/>
    <mergeCell ref="G77:K77"/>
    <mergeCell ref="G79:G81"/>
    <mergeCell ref="H79:K79"/>
    <mergeCell ref="H80:I80"/>
    <mergeCell ref="J80:K80"/>
    <mergeCell ref="G93:K93"/>
    <mergeCell ref="G96:K96"/>
    <mergeCell ref="G98:G100"/>
    <mergeCell ref="H98:K98"/>
    <mergeCell ref="H99:I99"/>
    <mergeCell ref="J99:K99"/>
  </mergeCell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208"/>
  <sheetViews>
    <sheetView workbookViewId="0">
      <selection activeCell="A3" sqref="A3:A6"/>
    </sheetView>
  </sheetViews>
  <sheetFormatPr defaultColWidth="8.58203125" defaultRowHeight="14"/>
  <cols>
    <col min="1" max="1" width="40.33203125" style="26" customWidth="1"/>
    <col min="2" max="9" width="12.58203125" style="26" customWidth="1"/>
    <col min="10" max="10" width="8.58203125" style="26"/>
    <col min="11" max="11" width="8.58203125" style="6"/>
    <col min="12" max="16384" width="8.58203125" style="26"/>
  </cols>
  <sheetData>
    <row r="1" spans="1:11" ht="25">
      <c r="A1" s="4494" t="s">
        <v>4496</v>
      </c>
      <c r="B1" s="4230"/>
      <c r="C1" s="4230"/>
      <c r="D1" s="4230"/>
      <c r="E1" s="4230"/>
      <c r="F1" s="4230"/>
      <c r="G1" s="4230"/>
      <c r="H1" s="4230"/>
      <c r="I1" s="4230"/>
      <c r="J1" s="1474"/>
    </row>
    <row r="2" spans="1:11">
      <c r="A2" s="16"/>
      <c r="B2" s="17"/>
      <c r="C2" s="17"/>
      <c r="D2" s="17"/>
      <c r="E2" s="17"/>
    </row>
    <row r="3" spans="1:11" ht="17.5">
      <c r="A3" s="4276" t="s">
        <v>969</v>
      </c>
      <c r="B3" s="3966" t="s">
        <v>230</v>
      </c>
      <c r="C3" s="3841"/>
      <c r="D3" s="3841"/>
      <c r="E3" s="3841"/>
      <c r="F3" s="3841"/>
      <c r="G3" s="3841"/>
      <c r="H3" s="3841"/>
      <c r="I3" s="4281"/>
      <c r="K3" s="495"/>
    </row>
    <row r="4" spans="1:11" ht="17.5">
      <c r="A4" s="4495"/>
      <c r="B4" s="4062" t="s">
        <v>470</v>
      </c>
      <c r="C4" s="4063"/>
      <c r="D4" s="4063"/>
      <c r="E4" s="4063"/>
      <c r="F4" s="4062" t="s">
        <v>471</v>
      </c>
      <c r="G4" s="4063"/>
      <c r="H4" s="4063"/>
      <c r="I4" s="4241"/>
      <c r="K4" s="495"/>
    </row>
    <row r="5" spans="1:11" ht="27.5">
      <c r="A5" s="4431"/>
      <c r="B5" s="4159" t="s">
        <v>807</v>
      </c>
      <c r="C5" s="4260"/>
      <c r="D5" s="4260" t="s">
        <v>85</v>
      </c>
      <c r="E5" s="4092"/>
      <c r="F5" s="4159" t="s">
        <v>807</v>
      </c>
      <c r="G5" s="4260"/>
      <c r="H5" s="4260" t="s">
        <v>85</v>
      </c>
      <c r="I5" s="4160"/>
      <c r="K5" s="507"/>
    </row>
    <row r="6" spans="1:11" s="130" customFormat="1" ht="27.5">
      <c r="A6" s="4493"/>
      <c r="B6" s="127" t="s">
        <v>206</v>
      </c>
      <c r="C6" s="193" t="s">
        <v>282</v>
      </c>
      <c r="D6" s="193" t="s">
        <v>206</v>
      </c>
      <c r="E6" s="128" t="s">
        <v>282</v>
      </c>
      <c r="F6" s="127" t="s">
        <v>206</v>
      </c>
      <c r="G6" s="193" t="s">
        <v>282</v>
      </c>
      <c r="H6" s="193" t="s">
        <v>206</v>
      </c>
      <c r="I6" s="129" t="s">
        <v>282</v>
      </c>
      <c r="K6" s="507"/>
    </row>
    <row r="7" spans="1:11" ht="14.5" thickBot="1">
      <c r="A7" s="787" t="s">
        <v>9</v>
      </c>
      <c r="B7" s="2197">
        <v>291985651</v>
      </c>
      <c r="C7" s="2197">
        <v>16364</v>
      </c>
      <c r="D7" s="2197">
        <v>457907</v>
      </c>
      <c r="E7" s="2718">
        <v>7346</v>
      </c>
      <c r="F7" s="2200">
        <v>291985651</v>
      </c>
      <c r="G7" s="2197">
        <v>16364</v>
      </c>
      <c r="H7" s="2197">
        <v>457907</v>
      </c>
      <c r="I7" s="2197">
        <v>7346</v>
      </c>
    </row>
    <row r="8" spans="1:11">
      <c r="A8" s="73" t="s">
        <v>826</v>
      </c>
      <c r="B8" s="1774">
        <v>143278658</v>
      </c>
      <c r="C8" s="1870">
        <v>14485</v>
      </c>
      <c r="D8" s="1870">
        <v>226629</v>
      </c>
      <c r="E8" s="1953">
        <v>4438</v>
      </c>
      <c r="F8" s="1774">
        <v>148706993</v>
      </c>
      <c r="G8" s="1870">
        <v>12416</v>
      </c>
      <c r="H8" s="1870">
        <v>231278</v>
      </c>
      <c r="I8" s="1870">
        <v>4051</v>
      </c>
    </row>
    <row r="9" spans="1:11">
      <c r="A9" s="73" t="s">
        <v>1027</v>
      </c>
      <c r="B9" s="1775">
        <v>39877311</v>
      </c>
      <c r="C9" s="1872">
        <v>53307</v>
      </c>
      <c r="D9" s="1872">
        <v>82918</v>
      </c>
      <c r="E9" s="1854">
        <v>2258</v>
      </c>
      <c r="F9" s="1775">
        <v>41061691</v>
      </c>
      <c r="G9" s="1872">
        <v>51960</v>
      </c>
      <c r="H9" s="1872">
        <v>85529</v>
      </c>
      <c r="I9" s="1872">
        <v>2532</v>
      </c>
    </row>
    <row r="10" spans="1:11">
      <c r="A10" s="789" t="s">
        <v>1029</v>
      </c>
      <c r="B10" s="2040">
        <v>2540944</v>
      </c>
      <c r="C10" s="1834">
        <v>17127</v>
      </c>
      <c r="D10" s="1834">
        <v>6506</v>
      </c>
      <c r="E10" s="2041">
        <v>541</v>
      </c>
      <c r="F10" s="2040">
        <v>2383201</v>
      </c>
      <c r="G10" s="1834">
        <v>15733</v>
      </c>
      <c r="H10" s="1834">
        <v>5479</v>
      </c>
      <c r="I10" s="1834">
        <v>538</v>
      </c>
    </row>
    <row r="11" spans="1:11">
      <c r="A11" s="119" t="s">
        <v>827</v>
      </c>
      <c r="B11" s="1775">
        <v>1406714</v>
      </c>
      <c r="C11" s="1872">
        <v>8106</v>
      </c>
      <c r="D11" s="1872">
        <v>3261</v>
      </c>
      <c r="E11" s="1854">
        <v>414</v>
      </c>
      <c r="F11" s="1775">
        <v>1287811</v>
      </c>
      <c r="G11" s="1872">
        <v>7845</v>
      </c>
      <c r="H11" s="1872">
        <v>2471</v>
      </c>
      <c r="I11" s="1872">
        <v>331</v>
      </c>
    </row>
    <row r="12" spans="1:11">
      <c r="A12" s="119" t="s">
        <v>828</v>
      </c>
      <c r="B12" s="1775">
        <v>1134230</v>
      </c>
      <c r="C12" s="1872">
        <v>15167</v>
      </c>
      <c r="D12" s="1872">
        <v>3245</v>
      </c>
      <c r="E12" s="1854">
        <v>375</v>
      </c>
      <c r="F12" s="1775">
        <v>1095390</v>
      </c>
      <c r="G12" s="1872">
        <v>13590</v>
      </c>
      <c r="H12" s="1872">
        <v>3008</v>
      </c>
      <c r="I12" s="1872">
        <v>406</v>
      </c>
    </row>
    <row r="13" spans="1:11">
      <c r="A13" s="789" t="s">
        <v>1030</v>
      </c>
      <c r="B13" s="2040">
        <v>2111194</v>
      </c>
      <c r="C13" s="1834">
        <v>10418</v>
      </c>
      <c r="D13" s="1834">
        <v>4980</v>
      </c>
      <c r="E13" s="2041">
        <v>469</v>
      </c>
      <c r="F13" s="2040">
        <v>2002655</v>
      </c>
      <c r="G13" s="1834">
        <v>9365</v>
      </c>
      <c r="H13" s="1834">
        <v>5355</v>
      </c>
      <c r="I13" s="1834">
        <v>560</v>
      </c>
    </row>
    <row r="14" spans="1:11">
      <c r="A14" s="119" t="s">
        <v>827</v>
      </c>
      <c r="B14" s="1775">
        <v>1839133</v>
      </c>
      <c r="C14" s="1872">
        <v>9604</v>
      </c>
      <c r="D14" s="1872">
        <v>4215</v>
      </c>
      <c r="E14" s="1854">
        <v>430</v>
      </c>
      <c r="F14" s="1775">
        <v>1727451</v>
      </c>
      <c r="G14" s="1872">
        <v>8364</v>
      </c>
      <c r="H14" s="1872">
        <v>4396</v>
      </c>
      <c r="I14" s="1872">
        <v>509</v>
      </c>
    </row>
    <row r="15" spans="1:11">
      <c r="A15" s="119" t="s">
        <v>828</v>
      </c>
      <c r="B15" s="1775">
        <v>272061</v>
      </c>
      <c r="C15" s="1872">
        <v>4611</v>
      </c>
      <c r="D15" s="1872">
        <v>765</v>
      </c>
      <c r="E15" s="1854">
        <v>183</v>
      </c>
      <c r="F15" s="1775">
        <v>275204</v>
      </c>
      <c r="G15" s="1872">
        <v>3316</v>
      </c>
      <c r="H15" s="1872">
        <v>959</v>
      </c>
      <c r="I15" s="1872">
        <v>229</v>
      </c>
    </row>
    <row r="16" spans="1:11">
      <c r="A16" s="789" t="s">
        <v>1031</v>
      </c>
      <c r="B16" s="2040">
        <v>8251244</v>
      </c>
      <c r="C16" s="1834">
        <v>15322</v>
      </c>
      <c r="D16" s="1834">
        <v>19668</v>
      </c>
      <c r="E16" s="2041">
        <v>982</v>
      </c>
      <c r="F16" s="2040">
        <v>7840480</v>
      </c>
      <c r="G16" s="1834">
        <v>13706</v>
      </c>
      <c r="H16" s="1834">
        <v>16732</v>
      </c>
      <c r="I16" s="1834">
        <v>1040</v>
      </c>
    </row>
    <row r="17" spans="1:9">
      <c r="A17" s="119" t="s">
        <v>827</v>
      </c>
      <c r="B17" s="1775">
        <v>7376903</v>
      </c>
      <c r="C17" s="1872">
        <v>15604</v>
      </c>
      <c r="D17" s="1872">
        <v>17621</v>
      </c>
      <c r="E17" s="1854">
        <v>934</v>
      </c>
      <c r="F17" s="1775">
        <v>6971951</v>
      </c>
      <c r="G17" s="1872">
        <v>15604</v>
      </c>
      <c r="H17" s="1872">
        <v>14807</v>
      </c>
      <c r="I17" s="1872">
        <v>990</v>
      </c>
    </row>
    <row r="18" spans="1:9">
      <c r="A18" s="119" t="s">
        <v>828</v>
      </c>
      <c r="B18" s="1775">
        <v>874341</v>
      </c>
      <c r="C18" s="1872">
        <v>7922</v>
      </c>
      <c r="D18" s="1872">
        <v>2047</v>
      </c>
      <c r="E18" s="1854">
        <v>305</v>
      </c>
      <c r="F18" s="1775">
        <v>868529</v>
      </c>
      <c r="G18" s="1872">
        <v>7225</v>
      </c>
      <c r="H18" s="1872">
        <v>1925</v>
      </c>
      <c r="I18" s="1872">
        <v>279</v>
      </c>
    </row>
    <row r="19" spans="1:9">
      <c r="A19" s="789" t="s">
        <v>1032</v>
      </c>
      <c r="B19" s="2040">
        <v>8471803</v>
      </c>
      <c r="C19" s="1834">
        <v>18532</v>
      </c>
      <c r="D19" s="1834">
        <v>17632</v>
      </c>
      <c r="E19" s="2041">
        <v>1022</v>
      </c>
      <c r="F19" s="2040">
        <v>8015281</v>
      </c>
      <c r="G19" s="1834">
        <v>14892</v>
      </c>
      <c r="H19" s="1834">
        <v>17617</v>
      </c>
      <c r="I19" s="1834">
        <v>939</v>
      </c>
    </row>
    <row r="20" spans="1:9">
      <c r="A20" s="119" t="s">
        <v>827</v>
      </c>
      <c r="B20" s="1775">
        <v>7599028</v>
      </c>
      <c r="C20" s="1872">
        <v>18841</v>
      </c>
      <c r="D20" s="1872">
        <v>15369</v>
      </c>
      <c r="E20" s="1854">
        <v>976</v>
      </c>
      <c r="F20" s="1775">
        <v>7148204</v>
      </c>
      <c r="G20" s="1872">
        <v>16683</v>
      </c>
      <c r="H20" s="1872">
        <v>14950</v>
      </c>
      <c r="I20" s="1872">
        <v>830</v>
      </c>
    </row>
    <row r="21" spans="1:9">
      <c r="A21" s="119" t="s">
        <v>828</v>
      </c>
      <c r="B21" s="1775">
        <v>872775</v>
      </c>
      <c r="C21" s="1872">
        <v>6667</v>
      </c>
      <c r="D21" s="1872">
        <v>2263</v>
      </c>
      <c r="E21" s="1854">
        <v>360</v>
      </c>
      <c r="F21" s="1775">
        <v>867077</v>
      </c>
      <c r="G21" s="1872">
        <v>6789</v>
      </c>
      <c r="H21" s="1872">
        <v>2667</v>
      </c>
      <c r="I21" s="1872">
        <v>430</v>
      </c>
    </row>
    <row r="22" spans="1:9">
      <c r="A22" s="789" t="s">
        <v>1033</v>
      </c>
      <c r="B22" s="2040">
        <v>9004575</v>
      </c>
      <c r="C22" s="1834">
        <v>16259</v>
      </c>
      <c r="D22" s="1834">
        <v>19296</v>
      </c>
      <c r="E22" s="2041">
        <v>966</v>
      </c>
      <c r="F22" s="2040">
        <v>8527606</v>
      </c>
      <c r="G22" s="1834">
        <v>13269</v>
      </c>
      <c r="H22" s="1834">
        <v>19349</v>
      </c>
      <c r="I22" s="1834">
        <v>967</v>
      </c>
    </row>
    <row r="23" spans="1:9">
      <c r="A23" s="119" t="s">
        <v>827</v>
      </c>
      <c r="B23" s="1775">
        <v>8154105</v>
      </c>
      <c r="C23" s="1872">
        <v>16814</v>
      </c>
      <c r="D23" s="1872">
        <v>16804</v>
      </c>
      <c r="E23" s="1854">
        <v>925</v>
      </c>
      <c r="F23" s="1775">
        <v>7709574</v>
      </c>
      <c r="G23" s="1872">
        <v>12801</v>
      </c>
      <c r="H23" s="1872">
        <v>16211</v>
      </c>
      <c r="I23" s="1872">
        <v>886</v>
      </c>
    </row>
    <row r="24" spans="1:9">
      <c r="A24" s="119" t="s">
        <v>828</v>
      </c>
      <c r="B24" s="1775">
        <v>850470</v>
      </c>
      <c r="C24" s="1872">
        <v>6410</v>
      </c>
      <c r="D24" s="1872">
        <v>2492</v>
      </c>
      <c r="E24" s="1854">
        <v>346</v>
      </c>
      <c r="F24" s="1775">
        <v>818032</v>
      </c>
      <c r="G24" s="1872">
        <v>5984</v>
      </c>
      <c r="H24" s="1872">
        <v>3138</v>
      </c>
      <c r="I24" s="1872">
        <v>399</v>
      </c>
    </row>
    <row r="25" spans="1:9">
      <c r="A25" s="789" t="s">
        <v>1034</v>
      </c>
      <c r="B25" s="2040">
        <v>7903841</v>
      </c>
      <c r="C25" s="1834">
        <v>27783</v>
      </c>
      <c r="D25" s="1834">
        <v>12901</v>
      </c>
      <c r="E25" s="2041">
        <v>923</v>
      </c>
      <c r="F25" s="2040">
        <v>10037928</v>
      </c>
      <c r="G25" s="1834">
        <v>27246</v>
      </c>
      <c r="H25" s="1834">
        <v>18593</v>
      </c>
      <c r="I25" s="1834">
        <v>931</v>
      </c>
    </row>
    <row r="26" spans="1:9">
      <c r="A26" s="119" t="s">
        <v>827</v>
      </c>
      <c r="B26" s="1775">
        <v>6123271</v>
      </c>
      <c r="C26" s="1872">
        <v>22767</v>
      </c>
      <c r="D26" s="1872">
        <v>10067</v>
      </c>
      <c r="E26" s="1854">
        <v>852</v>
      </c>
      <c r="F26" s="1775">
        <v>7705169</v>
      </c>
      <c r="G26" s="1872">
        <v>23247</v>
      </c>
      <c r="H26" s="1872">
        <v>13982</v>
      </c>
      <c r="I26" s="1872">
        <v>884</v>
      </c>
    </row>
    <row r="27" spans="1:9">
      <c r="A27" s="119" t="s">
        <v>828</v>
      </c>
      <c r="B27" s="1775">
        <v>1780570</v>
      </c>
      <c r="C27" s="1872">
        <v>12710</v>
      </c>
      <c r="D27" s="1872">
        <v>2834</v>
      </c>
      <c r="E27" s="1854">
        <v>424</v>
      </c>
      <c r="F27" s="1775">
        <v>2332759</v>
      </c>
      <c r="G27" s="1872">
        <v>15550</v>
      </c>
      <c r="H27" s="1872">
        <v>4611</v>
      </c>
      <c r="I27" s="1872">
        <v>443</v>
      </c>
    </row>
    <row r="28" spans="1:9">
      <c r="A28" s="789" t="s">
        <v>1035</v>
      </c>
      <c r="B28" s="2040">
        <v>1593710</v>
      </c>
      <c r="C28" s="1834">
        <v>14291</v>
      </c>
      <c r="D28" s="1834">
        <v>1935</v>
      </c>
      <c r="E28" s="2041">
        <v>350</v>
      </c>
      <c r="F28" s="2040">
        <v>2254540</v>
      </c>
      <c r="G28" s="1834">
        <v>17784</v>
      </c>
      <c r="H28" s="1834">
        <v>2404</v>
      </c>
      <c r="I28" s="1834">
        <v>360</v>
      </c>
    </row>
    <row r="29" spans="1:9">
      <c r="A29" s="119" t="s">
        <v>827</v>
      </c>
      <c r="B29" s="1775">
        <v>916120</v>
      </c>
      <c r="C29" s="1872">
        <v>9778</v>
      </c>
      <c r="D29" s="1872">
        <v>1050</v>
      </c>
      <c r="E29" s="1854">
        <v>262</v>
      </c>
      <c r="F29" s="1775">
        <v>1348393</v>
      </c>
      <c r="G29" s="1872">
        <v>11669</v>
      </c>
      <c r="H29" s="1872">
        <v>1323</v>
      </c>
      <c r="I29" s="1872">
        <v>244</v>
      </c>
    </row>
    <row r="30" spans="1:9">
      <c r="A30" s="119" t="s">
        <v>828</v>
      </c>
      <c r="B30" s="1775">
        <v>677590</v>
      </c>
      <c r="C30" s="1872">
        <v>8533</v>
      </c>
      <c r="D30" s="1872">
        <v>885</v>
      </c>
      <c r="E30" s="1854">
        <v>254</v>
      </c>
      <c r="F30" s="1775">
        <v>906147</v>
      </c>
      <c r="G30" s="1872">
        <v>8383</v>
      </c>
      <c r="H30" s="1872">
        <v>1081</v>
      </c>
      <c r="I30" s="1872">
        <v>237</v>
      </c>
    </row>
    <row r="31" spans="1:9">
      <c r="A31" s="73" t="s">
        <v>1028</v>
      </c>
      <c r="B31" s="1775">
        <v>103401347</v>
      </c>
      <c r="C31" s="1872">
        <v>50386</v>
      </c>
      <c r="D31" s="1872">
        <v>143711</v>
      </c>
      <c r="E31" s="1854">
        <v>3077</v>
      </c>
      <c r="F31" s="1775">
        <v>107645302</v>
      </c>
      <c r="G31" s="1872">
        <v>50912</v>
      </c>
      <c r="H31" s="1872">
        <v>145749</v>
      </c>
      <c r="I31" s="1872">
        <v>2784</v>
      </c>
    </row>
    <row r="32" spans="1:9">
      <c r="A32" s="16"/>
      <c r="B32" s="17"/>
      <c r="C32" s="17"/>
      <c r="D32" s="17"/>
      <c r="E32" s="17"/>
    </row>
    <row r="33" spans="1:11" ht="28.5" customHeight="1">
      <c r="A33" s="3832" t="s">
        <v>947</v>
      </c>
      <c r="B33" s="3832"/>
      <c r="C33" s="3832"/>
      <c r="D33" s="3832"/>
      <c r="E33" s="3832"/>
      <c r="F33" s="3832"/>
      <c r="G33" s="3832"/>
      <c r="H33" s="3832"/>
      <c r="I33" s="3832"/>
    </row>
    <row r="34" spans="1:11">
      <c r="A34" s="485"/>
      <c r="B34" s="485"/>
      <c r="C34" s="485"/>
      <c r="D34" s="485"/>
      <c r="E34" s="485"/>
    </row>
    <row r="35" spans="1:11">
      <c r="A35" s="17"/>
      <c r="B35" s="17"/>
      <c r="C35" s="17"/>
      <c r="D35" s="17"/>
      <c r="E35" s="17"/>
    </row>
    <row r="36" spans="1:11" ht="25">
      <c r="A36" s="4494" t="s">
        <v>4495</v>
      </c>
      <c r="B36" s="4230"/>
      <c r="C36" s="4230"/>
      <c r="D36" s="4230"/>
      <c r="E36" s="4230"/>
      <c r="F36" s="4230"/>
      <c r="G36" s="4230"/>
      <c r="H36" s="4230"/>
      <c r="I36" s="4230"/>
      <c r="J36" s="1474"/>
    </row>
    <row r="37" spans="1:11">
      <c r="A37" s="16"/>
      <c r="B37" s="17"/>
      <c r="C37" s="17"/>
      <c r="D37" s="17"/>
      <c r="E37" s="17"/>
    </row>
    <row r="38" spans="1:11" ht="17.5">
      <c r="A38" s="4276" t="s">
        <v>969</v>
      </c>
      <c r="B38" s="3966" t="s">
        <v>204</v>
      </c>
      <c r="C38" s="3841"/>
      <c r="D38" s="3841"/>
      <c r="E38" s="3841"/>
      <c r="F38" s="3841"/>
      <c r="G38" s="3841"/>
      <c r="H38" s="3841"/>
      <c r="I38" s="4281"/>
      <c r="K38" s="495"/>
    </row>
    <row r="39" spans="1:11" ht="17.5">
      <c r="A39" s="4495"/>
      <c r="B39" s="4062" t="s">
        <v>470</v>
      </c>
      <c r="C39" s="4063"/>
      <c r="D39" s="4063"/>
      <c r="E39" s="4063"/>
      <c r="F39" s="4062" t="s">
        <v>471</v>
      </c>
      <c r="G39" s="4063"/>
      <c r="H39" s="4063"/>
      <c r="I39" s="4241"/>
      <c r="K39" s="495"/>
    </row>
    <row r="40" spans="1:11" ht="27.5">
      <c r="A40" s="4431"/>
      <c r="B40" s="4159" t="s">
        <v>814</v>
      </c>
      <c r="C40" s="4260"/>
      <c r="D40" s="4260" t="s">
        <v>85</v>
      </c>
      <c r="E40" s="4092"/>
      <c r="F40" s="4159" t="s">
        <v>814</v>
      </c>
      <c r="G40" s="4260"/>
      <c r="H40" s="4260" t="s">
        <v>85</v>
      </c>
      <c r="I40" s="4160"/>
      <c r="K40" s="507"/>
    </row>
    <row r="41" spans="1:11" s="130" customFormat="1" ht="27.5">
      <c r="A41" s="4493"/>
      <c r="B41" s="127" t="s">
        <v>206</v>
      </c>
      <c r="C41" s="193" t="s">
        <v>282</v>
      </c>
      <c r="D41" s="193" t="s">
        <v>206</v>
      </c>
      <c r="E41" s="128" t="s">
        <v>282</v>
      </c>
      <c r="F41" s="127" t="s">
        <v>206</v>
      </c>
      <c r="G41" s="193" t="s">
        <v>282</v>
      </c>
      <c r="H41" s="193" t="s">
        <v>206</v>
      </c>
      <c r="I41" s="129" t="s">
        <v>282</v>
      </c>
      <c r="K41" s="507"/>
    </row>
    <row r="42" spans="1:11" ht="14.5" thickBot="1">
      <c r="A42" s="787" t="s">
        <v>9</v>
      </c>
      <c r="B42" s="2197">
        <v>1281840</v>
      </c>
      <c r="C42" s="2197">
        <v>989</v>
      </c>
      <c r="D42" s="2197">
        <v>255980</v>
      </c>
      <c r="E42" s="2718">
        <v>4841</v>
      </c>
      <c r="F42" s="2200">
        <v>1281840</v>
      </c>
      <c r="G42" s="2197">
        <v>989</v>
      </c>
      <c r="H42" s="2197">
        <v>255980</v>
      </c>
      <c r="I42" s="2197">
        <v>4841</v>
      </c>
    </row>
    <row r="43" spans="1:11">
      <c r="A43" s="73" t="s">
        <v>826</v>
      </c>
      <c r="B43" s="1774">
        <v>641567</v>
      </c>
      <c r="C43" s="1870">
        <v>839</v>
      </c>
      <c r="D43" s="1870">
        <v>127459</v>
      </c>
      <c r="E43" s="1953">
        <v>2670</v>
      </c>
      <c r="F43" s="1774">
        <v>640273</v>
      </c>
      <c r="G43" s="1870">
        <v>718</v>
      </c>
      <c r="H43" s="1870">
        <v>128521</v>
      </c>
      <c r="I43" s="1870">
        <v>2793</v>
      </c>
    </row>
    <row r="44" spans="1:11">
      <c r="A44" s="73" t="s">
        <v>1027</v>
      </c>
      <c r="B44" s="1775">
        <v>162941</v>
      </c>
      <c r="C44" s="1872">
        <v>1436</v>
      </c>
      <c r="D44" s="1872">
        <v>45459</v>
      </c>
      <c r="E44" s="1854">
        <v>1672</v>
      </c>
      <c r="F44" s="1775">
        <v>166140</v>
      </c>
      <c r="G44" s="1872">
        <v>1751</v>
      </c>
      <c r="H44" s="1872">
        <v>47531</v>
      </c>
      <c r="I44" s="1872">
        <v>1723</v>
      </c>
    </row>
    <row r="45" spans="1:11">
      <c r="A45" s="789" t="s">
        <v>1029</v>
      </c>
      <c r="B45" s="2040">
        <v>10472</v>
      </c>
      <c r="C45" s="1834">
        <v>691</v>
      </c>
      <c r="D45" s="1834">
        <v>4005</v>
      </c>
      <c r="E45" s="2041">
        <v>476</v>
      </c>
      <c r="F45" s="2040">
        <v>9260</v>
      </c>
      <c r="G45" s="1834">
        <v>633</v>
      </c>
      <c r="H45" s="1834">
        <v>3097</v>
      </c>
      <c r="I45" s="1834">
        <v>404</v>
      </c>
    </row>
    <row r="46" spans="1:11">
      <c r="A46" s="119" t="s">
        <v>827</v>
      </c>
      <c r="B46" s="1775">
        <v>3976</v>
      </c>
      <c r="C46" s="1872">
        <v>453</v>
      </c>
      <c r="D46" s="1872">
        <v>1785</v>
      </c>
      <c r="E46" s="1854">
        <v>329</v>
      </c>
      <c r="F46" s="1775">
        <v>3021</v>
      </c>
      <c r="G46" s="1872">
        <v>363</v>
      </c>
      <c r="H46" s="1872">
        <v>1235</v>
      </c>
      <c r="I46" s="1872">
        <v>277</v>
      </c>
    </row>
    <row r="47" spans="1:11">
      <c r="A47" s="119" t="s">
        <v>828</v>
      </c>
      <c r="B47" s="1775">
        <v>6496</v>
      </c>
      <c r="C47" s="1872">
        <v>533</v>
      </c>
      <c r="D47" s="1872">
        <v>2220</v>
      </c>
      <c r="E47" s="1854">
        <v>320</v>
      </c>
      <c r="F47" s="1775">
        <v>6239</v>
      </c>
      <c r="G47" s="1872">
        <v>550</v>
      </c>
      <c r="H47" s="1872">
        <v>1862</v>
      </c>
      <c r="I47" s="1872">
        <v>294</v>
      </c>
    </row>
    <row r="48" spans="1:11">
      <c r="A48" s="789" t="s">
        <v>1030</v>
      </c>
      <c r="B48" s="2040">
        <v>8573</v>
      </c>
      <c r="C48" s="1834">
        <v>600</v>
      </c>
      <c r="D48" s="1834">
        <v>2750</v>
      </c>
      <c r="E48" s="2041">
        <v>321</v>
      </c>
      <c r="F48" s="2040">
        <v>7837</v>
      </c>
      <c r="G48" s="1834">
        <v>587</v>
      </c>
      <c r="H48" s="1834">
        <v>2989</v>
      </c>
      <c r="I48" s="1834">
        <v>381</v>
      </c>
    </row>
    <row r="49" spans="1:9">
      <c r="A49" s="119" t="s">
        <v>827</v>
      </c>
      <c r="B49" s="1775">
        <v>6935</v>
      </c>
      <c r="C49" s="1872">
        <v>548</v>
      </c>
      <c r="D49" s="1872">
        <v>2286</v>
      </c>
      <c r="E49" s="1854">
        <v>298</v>
      </c>
      <c r="F49" s="1775">
        <v>6234</v>
      </c>
      <c r="G49" s="1872">
        <v>498</v>
      </c>
      <c r="H49" s="1872">
        <v>2521</v>
      </c>
      <c r="I49" s="1872">
        <v>375</v>
      </c>
    </row>
    <row r="50" spans="1:9">
      <c r="A50" s="119" t="s">
        <v>828</v>
      </c>
      <c r="B50" s="1775">
        <v>1638</v>
      </c>
      <c r="C50" s="1872">
        <v>242</v>
      </c>
      <c r="D50" s="1872">
        <v>464</v>
      </c>
      <c r="E50" s="1854">
        <v>135</v>
      </c>
      <c r="F50" s="1775">
        <v>1603</v>
      </c>
      <c r="G50" s="1872">
        <v>301</v>
      </c>
      <c r="H50" s="1872">
        <v>468</v>
      </c>
      <c r="I50" s="1872">
        <v>155</v>
      </c>
    </row>
    <row r="51" spans="1:9">
      <c r="A51" s="789" t="s">
        <v>1031</v>
      </c>
      <c r="B51" s="2040">
        <v>32550</v>
      </c>
      <c r="C51" s="1834">
        <v>1045</v>
      </c>
      <c r="D51" s="1834">
        <v>10742</v>
      </c>
      <c r="E51" s="2041">
        <v>614</v>
      </c>
      <c r="F51" s="2040">
        <v>29894</v>
      </c>
      <c r="G51" s="1834">
        <v>885</v>
      </c>
      <c r="H51" s="1834">
        <v>9603</v>
      </c>
      <c r="I51" s="1834">
        <v>680</v>
      </c>
    </row>
    <row r="52" spans="1:9">
      <c r="A52" s="119" t="s">
        <v>827</v>
      </c>
      <c r="B52" s="1775">
        <v>27539</v>
      </c>
      <c r="C52" s="1872">
        <v>926</v>
      </c>
      <c r="D52" s="1872">
        <v>9554</v>
      </c>
      <c r="E52" s="1854">
        <v>601</v>
      </c>
      <c r="F52" s="1775">
        <v>25040</v>
      </c>
      <c r="G52" s="1872">
        <v>866</v>
      </c>
      <c r="H52" s="1872">
        <v>8418</v>
      </c>
      <c r="I52" s="1872">
        <v>644</v>
      </c>
    </row>
    <row r="53" spans="1:9">
      <c r="A53" s="119" t="s">
        <v>828</v>
      </c>
      <c r="B53" s="1775">
        <v>5011</v>
      </c>
      <c r="C53" s="1872">
        <v>551</v>
      </c>
      <c r="D53" s="1872">
        <v>1188</v>
      </c>
      <c r="E53" s="1854">
        <v>226</v>
      </c>
      <c r="F53" s="1775">
        <v>4854</v>
      </c>
      <c r="G53" s="1872">
        <v>454</v>
      </c>
      <c r="H53" s="1872">
        <v>1185</v>
      </c>
      <c r="I53" s="1872">
        <v>233</v>
      </c>
    </row>
    <row r="54" spans="1:9">
      <c r="A54" s="789" t="s">
        <v>1032</v>
      </c>
      <c r="B54" s="2040">
        <v>33074</v>
      </c>
      <c r="C54" s="1834">
        <v>969</v>
      </c>
      <c r="D54" s="1834">
        <v>10383</v>
      </c>
      <c r="E54" s="2041">
        <v>763</v>
      </c>
      <c r="F54" s="2040">
        <v>32332</v>
      </c>
      <c r="G54" s="1834">
        <v>851</v>
      </c>
      <c r="H54" s="1834">
        <v>10409</v>
      </c>
      <c r="I54" s="1834">
        <v>636</v>
      </c>
    </row>
    <row r="55" spans="1:9">
      <c r="A55" s="119" t="s">
        <v>827</v>
      </c>
      <c r="B55" s="2198">
        <v>26355</v>
      </c>
      <c r="C55" s="2199">
        <v>895</v>
      </c>
      <c r="D55" s="2199">
        <v>8620</v>
      </c>
      <c r="E55" s="2093">
        <v>739</v>
      </c>
      <c r="F55" s="1775">
        <v>25334</v>
      </c>
      <c r="G55" s="1872">
        <v>830</v>
      </c>
      <c r="H55" s="1872">
        <v>8460</v>
      </c>
      <c r="I55" s="1872">
        <v>579</v>
      </c>
    </row>
    <row r="56" spans="1:9">
      <c r="A56" s="119" t="s">
        <v>828</v>
      </c>
      <c r="B56" s="1775">
        <v>6719</v>
      </c>
      <c r="C56" s="1872">
        <v>513</v>
      </c>
      <c r="D56" s="1872">
        <v>1763</v>
      </c>
      <c r="E56" s="1854">
        <v>300</v>
      </c>
      <c r="F56" s="1775">
        <v>6998</v>
      </c>
      <c r="G56" s="1872">
        <v>504</v>
      </c>
      <c r="H56" s="1872">
        <v>1949</v>
      </c>
      <c r="I56" s="1872">
        <v>349</v>
      </c>
    </row>
    <row r="57" spans="1:9">
      <c r="A57" s="789" t="s">
        <v>1033</v>
      </c>
      <c r="B57" s="2040">
        <v>38137</v>
      </c>
      <c r="C57" s="1834">
        <v>879</v>
      </c>
      <c r="D57" s="1834">
        <v>11797</v>
      </c>
      <c r="E57" s="2041">
        <v>764</v>
      </c>
      <c r="F57" s="2040">
        <v>34850</v>
      </c>
      <c r="G57" s="1834">
        <v>883</v>
      </c>
      <c r="H57" s="1834">
        <v>11513</v>
      </c>
      <c r="I57" s="1834">
        <v>714</v>
      </c>
    </row>
    <row r="58" spans="1:9">
      <c r="A58" s="119" t="s">
        <v>827</v>
      </c>
      <c r="B58" s="1775">
        <v>31202</v>
      </c>
      <c r="C58" s="1872">
        <v>815</v>
      </c>
      <c r="D58" s="1872">
        <v>9940</v>
      </c>
      <c r="E58" s="1854">
        <v>705</v>
      </c>
      <c r="F58" s="1775">
        <v>27276</v>
      </c>
      <c r="G58" s="1872">
        <v>891</v>
      </c>
      <c r="H58" s="1872">
        <v>9114</v>
      </c>
      <c r="I58" s="1872">
        <v>678</v>
      </c>
    </row>
    <row r="59" spans="1:9">
      <c r="A59" s="119" t="s">
        <v>828</v>
      </c>
      <c r="B59" s="1775">
        <v>6935</v>
      </c>
      <c r="C59" s="1872">
        <v>549</v>
      </c>
      <c r="D59" s="1872">
        <v>1857</v>
      </c>
      <c r="E59" s="1854">
        <v>314</v>
      </c>
      <c r="F59" s="1775">
        <v>7574</v>
      </c>
      <c r="G59" s="1872">
        <v>533</v>
      </c>
      <c r="H59" s="1872">
        <v>2399</v>
      </c>
      <c r="I59" s="1872">
        <v>332</v>
      </c>
    </row>
    <row r="60" spans="1:9">
      <c r="A60" s="789" t="s">
        <v>1034</v>
      </c>
      <c r="B60" s="2040">
        <v>33906</v>
      </c>
      <c r="C60" s="1834">
        <v>1191</v>
      </c>
      <c r="D60" s="1834">
        <v>5204</v>
      </c>
      <c r="E60" s="2041">
        <v>502</v>
      </c>
      <c r="F60" s="2040">
        <v>42627</v>
      </c>
      <c r="G60" s="1834">
        <v>1317</v>
      </c>
      <c r="H60" s="1834">
        <v>8669</v>
      </c>
      <c r="I60" s="1834">
        <v>637</v>
      </c>
    </row>
    <row r="61" spans="1:9">
      <c r="A61" s="119" t="s">
        <v>827</v>
      </c>
      <c r="B61" s="1775">
        <v>26599</v>
      </c>
      <c r="C61" s="1872">
        <v>1082</v>
      </c>
      <c r="D61" s="1872">
        <v>4419</v>
      </c>
      <c r="E61" s="1854">
        <v>438</v>
      </c>
      <c r="F61" s="1775">
        <v>31072</v>
      </c>
      <c r="G61" s="1872">
        <v>1181</v>
      </c>
      <c r="H61" s="1872">
        <v>6369</v>
      </c>
      <c r="I61" s="1872">
        <v>520</v>
      </c>
    </row>
    <row r="62" spans="1:9">
      <c r="A62" s="119" t="s">
        <v>828</v>
      </c>
      <c r="B62" s="1775">
        <v>7307</v>
      </c>
      <c r="C62" s="1872">
        <v>764</v>
      </c>
      <c r="D62" s="1872">
        <v>785</v>
      </c>
      <c r="E62" s="1854">
        <v>200</v>
      </c>
      <c r="F62" s="1775">
        <v>11555</v>
      </c>
      <c r="G62" s="1872">
        <v>1001</v>
      </c>
      <c r="H62" s="1872">
        <v>2300</v>
      </c>
      <c r="I62" s="1872">
        <v>343</v>
      </c>
    </row>
    <row r="63" spans="1:9">
      <c r="A63" s="789" t="s">
        <v>1035</v>
      </c>
      <c r="B63" s="2040">
        <v>6229</v>
      </c>
      <c r="C63" s="1834">
        <v>528</v>
      </c>
      <c r="D63" s="1834">
        <v>578</v>
      </c>
      <c r="E63" s="2041">
        <v>189</v>
      </c>
      <c r="F63" s="2040">
        <v>9340</v>
      </c>
      <c r="G63" s="1834">
        <v>755</v>
      </c>
      <c r="H63" s="1834">
        <v>1251</v>
      </c>
      <c r="I63" s="1834">
        <v>238</v>
      </c>
    </row>
    <row r="64" spans="1:9">
      <c r="A64" s="119" t="s">
        <v>827</v>
      </c>
      <c r="B64" s="1775">
        <v>3880</v>
      </c>
      <c r="C64" s="1872">
        <v>373</v>
      </c>
      <c r="D64" s="1872">
        <v>433</v>
      </c>
      <c r="E64" s="1854">
        <v>179</v>
      </c>
      <c r="F64" s="1775">
        <v>5908</v>
      </c>
      <c r="G64" s="1872">
        <v>598</v>
      </c>
      <c r="H64" s="1872">
        <v>784</v>
      </c>
      <c r="I64" s="1872">
        <v>173</v>
      </c>
    </row>
    <row r="65" spans="1:11">
      <c r="A65" s="119" t="s">
        <v>828</v>
      </c>
      <c r="B65" s="1775">
        <v>2349</v>
      </c>
      <c r="C65" s="1872">
        <v>362</v>
      </c>
      <c r="D65" s="1872">
        <v>145</v>
      </c>
      <c r="E65" s="1854">
        <v>75</v>
      </c>
      <c r="F65" s="1775">
        <v>3432</v>
      </c>
      <c r="G65" s="1872">
        <v>449</v>
      </c>
      <c r="H65" s="1872">
        <v>467</v>
      </c>
      <c r="I65" s="1872">
        <v>139</v>
      </c>
    </row>
    <row r="66" spans="1:11">
      <c r="A66" s="73" t="s">
        <v>1028</v>
      </c>
      <c r="B66" s="1775">
        <v>478626</v>
      </c>
      <c r="C66" s="1872">
        <v>1518</v>
      </c>
      <c r="D66" s="1872">
        <v>82000</v>
      </c>
      <c r="E66" s="1854">
        <v>1794</v>
      </c>
      <c r="F66" s="1775">
        <v>474133</v>
      </c>
      <c r="G66" s="1872">
        <v>1778</v>
      </c>
      <c r="H66" s="1872">
        <v>80990</v>
      </c>
      <c r="I66" s="1872">
        <v>1801</v>
      </c>
    </row>
    <row r="67" spans="1:11">
      <c r="A67" s="16"/>
      <c r="B67" s="17"/>
      <c r="C67" s="17"/>
      <c r="D67" s="17"/>
      <c r="E67" s="17"/>
    </row>
    <row r="68" spans="1:11" ht="27.75" customHeight="1">
      <c r="A68" s="3832" t="s">
        <v>947</v>
      </c>
      <c r="B68" s="3832"/>
      <c r="C68" s="3832"/>
      <c r="D68" s="3832"/>
      <c r="E68" s="3832"/>
      <c r="F68" s="3832"/>
      <c r="G68" s="3832"/>
      <c r="H68" s="3832"/>
      <c r="I68" s="3832"/>
    </row>
    <row r="69" spans="1:11">
      <c r="A69" s="485"/>
      <c r="B69" s="485"/>
      <c r="C69" s="485"/>
      <c r="D69" s="485"/>
      <c r="E69" s="485"/>
    </row>
    <row r="70" spans="1:11">
      <c r="A70" s="17"/>
      <c r="B70" s="17"/>
      <c r="C70" s="17"/>
      <c r="D70" s="17"/>
      <c r="E70" s="17"/>
    </row>
    <row r="71" spans="1:11" ht="25">
      <c r="A71" s="4494" t="s">
        <v>4494</v>
      </c>
      <c r="B71" s="4230"/>
      <c r="C71" s="4230"/>
      <c r="D71" s="4230"/>
      <c r="E71" s="4230"/>
      <c r="F71" s="4230"/>
      <c r="G71" s="4230"/>
      <c r="H71" s="4230"/>
      <c r="I71" s="4230"/>
      <c r="J71" s="1474"/>
    </row>
    <row r="72" spans="1:11">
      <c r="A72" s="16"/>
      <c r="B72" s="17"/>
      <c r="C72" s="17"/>
      <c r="D72" s="17"/>
      <c r="E72" s="17"/>
    </row>
    <row r="73" spans="1:11" ht="17.5">
      <c r="A73" s="4276" t="s">
        <v>969</v>
      </c>
      <c r="B73" s="3966" t="s">
        <v>205</v>
      </c>
      <c r="C73" s="3841"/>
      <c r="D73" s="3841"/>
      <c r="E73" s="3841"/>
      <c r="F73" s="3841"/>
      <c r="G73" s="3841"/>
      <c r="H73" s="3841"/>
      <c r="I73" s="4281"/>
      <c r="K73" s="495"/>
    </row>
    <row r="74" spans="1:11" ht="17.5">
      <c r="A74" s="4495"/>
      <c r="B74" s="4062" t="s">
        <v>470</v>
      </c>
      <c r="C74" s="4063"/>
      <c r="D74" s="4063"/>
      <c r="E74" s="4063"/>
      <c r="F74" s="4062" t="s">
        <v>471</v>
      </c>
      <c r="G74" s="4063"/>
      <c r="H74" s="4063"/>
      <c r="I74" s="4241"/>
      <c r="K74" s="495"/>
    </row>
    <row r="75" spans="1:11" ht="27.5">
      <c r="A75" s="4431"/>
      <c r="B75" s="4159" t="s">
        <v>840</v>
      </c>
      <c r="C75" s="4260"/>
      <c r="D75" s="4260" t="s">
        <v>85</v>
      </c>
      <c r="E75" s="4092"/>
      <c r="F75" s="4159" t="s">
        <v>840</v>
      </c>
      <c r="G75" s="4260"/>
      <c r="H75" s="4260" t="s">
        <v>85</v>
      </c>
      <c r="I75" s="4160"/>
      <c r="K75" s="507"/>
    </row>
    <row r="76" spans="1:11" s="130" customFormat="1" ht="27.5">
      <c r="A76" s="4493"/>
      <c r="B76" s="127" t="s">
        <v>206</v>
      </c>
      <c r="C76" s="193" t="s">
        <v>282</v>
      </c>
      <c r="D76" s="193" t="s">
        <v>206</v>
      </c>
      <c r="E76" s="128" t="s">
        <v>282</v>
      </c>
      <c r="F76" s="127" t="s">
        <v>206</v>
      </c>
      <c r="G76" s="193" t="s">
        <v>282</v>
      </c>
      <c r="H76" s="193" t="s">
        <v>206</v>
      </c>
      <c r="I76" s="129" t="s">
        <v>282</v>
      </c>
      <c r="K76" s="507"/>
    </row>
    <row r="77" spans="1:11" ht="14.5" thickBot="1">
      <c r="A77" s="787" t="s">
        <v>9</v>
      </c>
      <c r="B77" s="2197">
        <v>173708</v>
      </c>
      <c r="C77" s="2197">
        <v>448</v>
      </c>
      <c r="D77" s="2197">
        <v>46858</v>
      </c>
      <c r="E77" s="2718">
        <v>1842</v>
      </c>
      <c r="F77" s="2200">
        <v>173708</v>
      </c>
      <c r="G77" s="2197">
        <v>448</v>
      </c>
      <c r="H77" s="2197">
        <v>46858</v>
      </c>
      <c r="I77" s="2197">
        <v>1842</v>
      </c>
    </row>
    <row r="78" spans="1:11">
      <c r="A78" s="73" t="s">
        <v>826</v>
      </c>
      <c r="B78" s="1774">
        <v>87162</v>
      </c>
      <c r="C78" s="1870">
        <v>317</v>
      </c>
      <c r="D78" s="1870">
        <v>23334</v>
      </c>
      <c r="E78" s="1953">
        <v>988</v>
      </c>
      <c r="F78" s="1774">
        <v>86546</v>
      </c>
      <c r="G78" s="1870">
        <v>309</v>
      </c>
      <c r="H78" s="1870">
        <v>23524</v>
      </c>
      <c r="I78" s="1870">
        <v>1072</v>
      </c>
    </row>
    <row r="79" spans="1:11">
      <c r="A79" s="73" t="s">
        <v>1027</v>
      </c>
      <c r="B79" s="1775">
        <v>21191</v>
      </c>
      <c r="C79" s="1872">
        <v>565</v>
      </c>
      <c r="D79" s="1872">
        <v>8753</v>
      </c>
      <c r="E79" s="1854">
        <v>617</v>
      </c>
      <c r="F79" s="1775">
        <v>22538</v>
      </c>
      <c r="G79" s="1872">
        <v>777</v>
      </c>
      <c r="H79" s="1872">
        <v>8674</v>
      </c>
      <c r="I79" s="1872">
        <v>576</v>
      </c>
    </row>
    <row r="80" spans="1:11">
      <c r="A80" s="789" t="s">
        <v>1029</v>
      </c>
      <c r="B80" s="2040">
        <v>1270</v>
      </c>
      <c r="C80" s="1834">
        <v>271</v>
      </c>
      <c r="D80" s="1834">
        <v>717</v>
      </c>
      <c r="E80" s="2041">
        <v>209</v>
      </c>
      <c r="F80" s="2040">
        <v>1240</v>
      </c>
      <c r="G80" s="1834">
        <v>249</v>
      </c>
      <c r="H80" s="1834">
        <v>563</v>
      </c>
      <c r="I80" s="1834">
        <v>164</v>
      </c>
    </row>
    <row r="81" spans="1:9">
      <c r="A81" s="119" t="s">
        <v>827</v>
      </c>
      <c r="B81" s="1775">
        <v>616</v>
      </c>
      <c r="C81" s="1872">
        <v>227</v>
      </c>
      <c r="D81" s="1872">
        <v>414</v>
      </c>
      <c r="E81" s="1854">
        <v>188</v>
      </c>
      <c r="F81" s="1775">
        <v>735</v>
      </c>
      <c r="G81" s="1872">
        <v>203</v>
      </c>
      <c r="H81" s="1872">
        <v>350</v>
      </c>
      <c r="I81" s="1872">
        <v>153</v>
      </c>
    </row>
    <row r="82" spans="1:9">
      <c r="A82" s="119" t="s">
        <v>828</v>
      </c>
      <c r="B82" s="1775">
        <v>654</v>
      </c>
      <c r="C82" s="1872">
        <v>178</v>
      </c>
      <c r="D82" s="1872">
        <v>303</v>
      </c>
      <c r="E82" s="1854">
        <v>132</v>
      </c>
      <c r="F82" s="1775">
        <v>505</v>
      </c>
      <c r="G82" s="1872">
        <v>147</v>
      </c>
      <c r="H82" s="1872">
        <v>213</v>
      </c>
      <c r="I82" s="1872">
        <v>81</v>
      </c>
    </row>
    <row r="83" spans="1:9">
      <c r="A83" s="789" t="s">
        <v>1030</v>
      </c>
      <c r="B83" s="2040">
        <v>1104</v>
      </c>
      <c r="C83" s="1834">
        <v>251</v>
      </c>
      <c r="D83" s="1834">
        <v>362</v>
      </c>
      <c r="E83" s="2041">
        <v>141</v>
      </c>
      <c r="F83" s="2040">
        <v>1036</v>
      </c>
      <c r="G83" s="1834">
        <v>218</v>
      </c>
      <c r="H83" s="1834">
        <v>465</v>
      </c>
      <c r="I83" s="1834">
        <v>143</v>
      </c>
    </row>
    <row r="84" spans="1:9">
      <c r="A84" s="119" t="s">
        <v>827</v>
      </c>
      <c r="B84" s="1775">
        <v>848</v>
      </c>
      <c r="C84" s="1872">
        <v>217</v>
      </c>
      <c r="D84" s="1872">
        <v>270</v>
      </c>
      <c r="E84" s="1854">
        <v>109</v>
      </c>
      <c r="F84" s="1775">
        <v>895</v>
      </c>
      <c r="G84" s="1872">
        <v>200</v>
      </c>
      <c r="H84" s="1872">
        <v>409</v>
      </c>
      <c r="I84" s="1872">
        <v>126</v>
      </c>
    </row>
    <row r="85" spans="1:9">
      <c r="A85" s="119" t="s">
        <v>828</v>
      </c>
      <c r="B85" s="1775">
        <v>256</v>
      </c>
      <c r="C85" s="1872">
        <v>126</v>
      </c>
      <c r="D85" s="1872">
        <v>92</v>
      </c>
      <c r="E85" s="1854">
        <v>73</v>
      </c>
      <c r="F85" s="1775">
        <v>141</v>
      </c>
      <c r="G85" s="1872">
        <v>84</v>
      </c>
      <c r="H85" s="1872">
        <v>56</v>
      </c>
      <c r="I85" s="1872">
        <v>56</v>
      </c>
    </row>
    <row r="86" spans="1:9">
      <c r="A86" s="789" t="s">
        <v>1031</v>
      </c>
      <c r="B86" s="2040">
        <v>4325</v>
      </c>
      <c r="C86" s="1834">
        <v>398</v>
      </c>
      <c r="D86" s="1834">
        <v>1859</v>
      </c>
      <c r="E86" s="2041">
        <v>277</v>
      </c>
      <c r="F86" s="2040">
        <v>4459</v>
      </c>
      <c r="G86" s="1834">
        <v>384</v>
      </c>
      <c r="H86" s="1834">
        <v>1872</v>
      </c>
      <c r="I86" s="1834">
        <v>273</v>
      </c>
    </row>
    <row r="87" spans="1:9">
      <c r="A87" s="119" t="s">
        <v>827</v>
      </c>
      <c r="B87" s="1775">
        <v>3562</v>
      </c>
      <c r="C87" s="1872">
        <v>370</v>
      </c>
      <c r="D87" s="1872">
        <v>1604</v>
      </c>
      <c r="E87" s="1854">
        <v>272</v>
      </c>
      <c r="F87" s="1775">
        <v>3685</v>
      </c>
      <c r="G87" s="1872">
        <v>370</v>
      </c>
      <c r="H87" s="1872">
        <v>1594</v>
      </c>
      <c r="I87" s="1872">
        <v>273</v>
      </c>
    </row>
    <row r="88" spans="1:9">
      <c r="A88" s="119" t="s">
        <v>828</v>
      </c>
      <c r="B88" s="1775">
        <v>763</v>
      </c>
      <c r="C88" s="1872">
        <v>238</v>
      </c>
      <c r="D88" s="1872">
        <v>255</v>
      </c>
      <c r="E88" s="1854">
        <v>138</v>
      </c>
      <c r="F88" s="1775">
        <v>774</v>
      </c>
      <c r="G88" s="1872">
        <v>208</v>
      </c>
      <c r="H88" s="1872">
        <v>278</v>
      </c>
      <c r="I88" s="1872">
        <v>119</v>
      </c>
    </row>
    <row r="89" spans="1:9">
      <c r="A89" s="789" t="s">
        <v>1032</v>
      </c>
      <c r="B89" s="2040">
        <v>4898</v>
      </c>
      <c r="C89" s="1834">
        <v>386</v>
      </c>
      <c r="D89" s="1834">
        <v>2274</v>
      </c>
      <c r="E89" s="2041">
        <v>341</v>
      </c>
      <c r="F89" s="2040">
        <v>4299</v>
      </c>
      <c r="G89" s="1834">
        <v>398</v>
      </c>
      <c r="H89" s="1834">
        <v>1820</v>
      </c>
      <c r="I89" s="1834">
        <v>306</v>
      </c>
    </row>
    <row r="90" spans="1:9">
      <c r="A90" s="119" t="s">
        <v>827</v>
      </c>
      <c r="B90" s="1775">
        <v>3851</v>
      </c>
      <c r="C90" s="1872">
        <v>378</v>
      </c>
      <c r="D90" s="1872">
        <v>1860</v>
      </c>
      <c r="E90" s="1854">
        <v>312</v>
      </c>
      <c r="F90" s="1775">
        <v>3701</v>
      </c>
      <c r="G90" s="1872">
        <v>385</v>
      </c>
      <c r="H90" s="1872">
        <v>1564</v>
      </c>
      <c r="I90" s="1872">
        <v>292</v>
      </c>
    </row>
    <row r="91" spans="1:9">
      <c r="A91" s="119" t="s">
        <v>828</v>
      </c>
      <c r="B91" s="1775">
        <v>1047</v>
      </c>
      <c r="C91" s="1872">
        <v>264</v>
      </c>
      <c r="D91" s="1872">
        <v>414</v>
      </c>
      <c r="E91" s="1854">
        <v>165</v>
      </c>
      <c r="F91" s="1775">
        <v>598</v>
      </c>
      <c r="G91" s="1872">
        <v>161</v>
      </c>
      <c r="H91" s="1872">
        <v>256</v>
      </c>
      <c r="I91" s="1872">
        <v>112</v>
      </c>
    </row>
    <row r="92" spans="1:9">
      <c r="A92" s="789" t="s">
        <v>1033</v>
      </c>
      <c r="B92" s="2040">
        <v>5816</v>
      </c>
      <c r="C92" s="1834">
        <v>343</v>
      </c>
      <c r="D92" s="1834">
        <v>2668</v>
      </c>
      <c r="E92" s="2041">
        <v>325</v>
      </c>
      <c r="F92" s="2040">
        <v>4876</v>
      </c>
      <c r="G92" s="1834">
        <v>346</v>
      </c>
      <c r="H92" s="1834">
        <v>2195</v>
      </c>
      <c r="I92" s="1834">
        <v>225</v>
      </c>
    </row>
    <row r="93" spans="1:9">
      <c r="A93" s="119" t="s">
        <v>827</v>
      </c>
      <c r="B93" s="1775">
        <v>4900</v>
      </c>
      <c r="C93" s="1872">
        <v>369</v>
      </c>
      <c r="D93" s="1872">
        <v>2201</v>
      </c>
      <c r="E93" s="1854">
        <v>294</v>
      </c>
      <c r="F93" s="1775">
        <v>4012</v>
      </c>
      <c r="G93" s="1872">
        <v>302</v>
      </c>
      <c r="H93" s="1872">
        <v>1754</v>
      </c>
      <c r="I93" s="1872">
        <v>222</v>
      </c>
    </row>
    <row r="94" spans="1:9">
      <c r="A94" s="119" t="s">
        <v>828</v>
      </c>
      <c r="B94" s="1775">
        <v>916</v>
      </c>
      <c r="C94" s="1872">
        <v>247</v>
      </c>
      <c r="D94" s="1872">
        <v>467</v>
      </c>
      <c r="E94" s="1854">
        <v>160</v>
      </c>
      <c r="F94" s="1775">
        <v>864</v>
      </c>
      <c r="G94" s="1872">
        <v>267</v>
      </c>
      <c r="H94" s="1872">
        <v>441</v>
      </c>
      <c r="I94" s="1872">
        <v>185</v>
      </c>
    </row>
    <row r="95" spans="1:9">
      <c r="A95" s="789" t="s">
        <v>1034</v>
      </c>
      <c r="B95" s="2040">
        <v>3334</v>
      </c>
      <c r="C95" s="1834">
        <v>455</v>
      </c>
      <c r="D95" s="1834">
        <v>805</v>
      </c>
      <c r="E95" s="2041">
        <v>232</v>
      </c>
      <c r="F95" s="2040">
        <v>5644</v>
      </c>
      <c r="G95" s="1834">
        <v>779</v>
      </c>
      <c r="H95" s="1834">
        <v>1626</v>
      </c>
      <c r="I95" s="1834">
        <v>303</v>
      </c>
    </row>
    <row r="96" spans="1:9">
      <c r="A96" s="119" t="s">
        <v>827</v>
      </c>
      <c r="B96" s="1775">
        <v>2874</v>
      </c>
      <c r="C96" s="1872">
        <v>368</v>
      </c>
      <c r="D96" s="1872">
        <v>722</v>
      </c>
      <c r="E96" s="1854">
        <v>210</v>
      </c>
      <c r="F96" s="1775">
        <v>4740</v>
      </c>
      <c r="G96" s="1872">
        <v>848</v>
      </c>
      <c r="H96" s="1872">
        <v>1274</v>
      </c>
      <c r="I96" s="1872">
        <v>264</v>
      </c>
    </row>
    <row r="97" spans="1:11">
      <c r="A97" s="119" t="s">
        <v>828</v>
      </c>
      <c r="B97" s="1775">
        <v>460</v>
      </c>
      <c r="C97" s="1872">
        <v>271</v>
      </c>
      <c r="D97" s="1872">
        <v>83</v>
      </c>
      <c r="E97" s="1854">
        <v>68</v>
      </c>
      <c r="F97" s="1775">
        <v>904</v>
      </c>
      <c r="G97" s="1872">
        <v>300</v>
      </c>
      <c r="H97" s="1872">
        <v>352</v>
      </c>
      <c r="I97" s="1872">
        <v>147</v>
      </c>
    </row>
    <row r="98" spans="1:11">
      <c r="A98" s="789" t="s">
        <v>1035</v>
      </c>
      <c r="B98" s="2040">
        <v>444</v>
      </c>
      <c r="C98" s="1834">
        <v>193</v>
      </c>
      <c r="D98" s="1834">
        <v>68</v>
      </c>
      <c r="E98" s="2041">
        <v>59</v>
      </c>
      <c r="F98" s="2040">
        <v>984</v>
      </c>
      <c r="G98" s="1834">
        <v>279</v>
      </c>
      <c r="H98" s="1834">
        <v>133</v>
      </c>
      <c r="I98" s="1834">
        <v>72</v>
      </c>
    </row>
    <row r="99" spans="1:11">
      <c r="A99" s="119" t="s">
        <v>827</v>
      </c>
      <c r="B99" s="1775">
        <v>299</v>
      </c>
      <c r="C99" s="1872">
        <v>165</v>
      </c>
      <c r="D99" s="1872">
        <v>59</v>
      </c>
      <c r="E99" s="1854">
        <v>57</v>
      </c>
      <c r="F99" s="1775">
        <v>610</v>
      </c>
      <c r="G99" s="1872">
        <v>230</v>
      </c>
      <c r="H99" s="1872">
        <v>98</v>
      </c>
      <c r="I99" s="1872">
        <v>67</v>
      </c>
    </row>
    <row r="100" spans="1:11">
      <c r="A100" s="119" t="s">
        <v>828</v>
      </c>
      <c r="B100" s="1775">
        <v>145</v>
      </c>
      <c r="C100" s="1872">
        <v>71</v>
      </c>
      <c r="D100" s="1872">
        <v>9</v>
      </c>
      <c r="E100" s="1854">
        <v>14</v>
      </c>
      <c r="F100" s="1775">
        <v>374</v>
      </c>
      <c r="G100" s="1872">
        <v>126</v>
      </c>
      <c r="H100" s="1872">
        <v>35</v>
      </c>
      <c r="I100" s="1872">
        <v>30</v>
      </c>
    </row>
    <row r="101" spans="1:11">
      <c r="A101" s="73" t="s">
        <v>1028</v>
      </c>
      <c r="B101" s="1775">
        <v>65971</v>
      </c>
      <c r="C101" s="1872">
        <v>533</v>
      </c>
      <c r="D101" s="1872">
        <v>14581</v>
      </c>
      <c r="E101" s="1854">
        <v>756</v>
      </c>
      <c r="F101" s="1775">
        <v>64008</v>
      </c>
      <c r="G101" s="1872">
        <v>766</v>
      </c>
      <c r="H101" s="1872">
        <v>14850</v>
      </c>
      <c r="I101" s="1872">
        <v>788</v>
      </c>
    </row>
    <row r="102" spans="1:11">
      <c r="A102" s="16"/>
      <c r="B102" s="17"/>
      <c r="C102" s="17"/>
      <c r="D102" s="17"/>
      <c r="E102" s="17"/>
    </row>
    <row r="103" spans="1:11" ht="30.75" customHeight="1">
      <c r="A103" s="3832" t="s">
        <v>947</v>
      </c>
      <c r="B103" s="3832"/>
      <c r="C103" s="3832"/>
      <c r="D103" s="3832"/>
      <c r="E103" s="3832"/>
      <c r="F103" s="3832"/>
      <c r="G103" s="3832"/>
      <c r="H103" s="3832"/>
      <c r="I103" s="3832"/>
    </row>
    <row r="104" spans="1:11">
      <c r="A104" s="485"/>
      <c r="B104" s="485"/>
      <c r="C104" s="485"/>
      <c r="D104" s="485"/>
      <c r="E104" s="485"/>
    </row>
    <row r="105" spans="1:11">
      <c r="A105" s="17"/>
      <c r="B105" s="17"/>
      <c r="C105" s="17"/>
      <c r="D105" s="17"/>
      <c r="E105" s="17"/>
    </row>
    <row r="106" spans="1:11" ht="25">
      <c r="A106" s="4494" t="s">
        <v>4493</v>
      </c>
      <c r="B106" s="4230"/>
      <c r="C106" s="4230"/>
      <c r="D106" s="4230"/>
      <c r="E106" s="4230"/>
      <c r="F106" s="4230"/>
      <c r="G106" s="4230"/>
      <c r="H106" s="4230"/>
      <c r="I106" s="4230"/>
      <c r="J106" s="1474"/>
    </row>
    <row r="107" spans="1:11">
      <c r="A107" s="16"/>
      <c r="B107" s="17"/>
      <c r="C107" s="17"/>
      <c r="D107" s="17"/>
      <c r="E107" s="17"/>
    </row>
    <row r="108" spans="1:11" ht="17.5">
      <c r="A108" s="4276" t="s">
        <v>969</v>
      </c>
      <c r="B108" s="3966" t="s">
        <v>226</v>
      </c>
      <c r="C108" s="3841"/>
      <c r="D108" s="3841"/>
      <c r="E108" s="3841"/>
      <c r="F108" s="3841"/>
      <c r="G108" s="3841"/>
      <c r="H108" s="3841"/>
      <c r="I108" s="4281"/>
      <c r="K108" s="495"/>
    </row>
    <row r="109" spans="1:11" ht="17.5">
      <c r="A109" s="4495"/>
      <c r="B109" s="4062" t="s">
        <v>470</v>
      </c>
      <c r="C109" s="4063"/>
      <c r="D109" s="4063"/>
      <c r="E109" s="4063"/>
      <c r="F109" s="4062" t="s">
        <v>471</v>
      </c>
      <c r="G109" s="4063"/>
      <c r="H109" s="4063"/>
      <c r="I109" s="4241"/>
      <c r="K109" s="495"/>
    </row>
    <row r="110" spans="1:11" ht="27.5">
      <c r="A110" s="4431"/>
      <c r="B110" s="4159" t="s">
        <v>841</v>
      </c>
      <c r="C110" s="4260"/>
      <c r="D110" s="4260" t="s">
        <v>85</v>
      </c>
      <c r="E110" s="4092"/>
      <c r="F110" s="4159" t="s">
        <v>841</v>
      </c>
      <c r="G110" s="4260"/>
      <c r="H110" s="4260" t="s">
        <v>85</v>
      </c>
      <c r="I110" s="4160"/>
      <c r="K110" s="507"/>
    </row>
    <row r="111" spans="1:11" s="130" customFormat="1" ht="27.5">
      <c r="A111" s="4493"/>
      <c r="B111" s="127" t="s">
        <v>206</v>
      </c>
      <c r="C111" s="193" t="s">
        <v>282</v>
      </c>
      <c r="D111" s="193" t="s">
        <v>206</v>
      </c>
      <c r="E111" s="128" t="s">
        <v>282</v>
      </c>
      <c r="F111" s="127" t="s">
        <v>206</v>
      </c>
      <c r="G111" s="193" t="s">
        <v>282</v>
      </c>
      <c r="H111" s="193" t="s">
        <v>206</v>
      </c>
      <c r="I111" s="129" t="s">
        <v>282</v>
      </c>
      <c r="K111" s="507"/>
    </row>
    <row r="112" spans="1:11" ht="14.5" thickBot="1">
      <c r="A112" s="787" t="s">
        <v>9</v>
      </c>
      <c r="B112" s="2197">
        <v>900433</v>
      </c>
      <c r="C112" s="2197">
        <v>766</v>
      </c>
      <c r="D112" s="2197">
        <v>159592</v>
      </c>
      <c r="E112" s="2718">
        <v>3828</v>
      </c>
      <c r="F112" s="2200">
        <v>900433</v>
      </c>
      <c r="G112" s="2197">
        <v>766</v>
      </c>
      <c r="H112" s="2197">
        <v>159592</v>
      </c>
      <c r="I112" s="2197">
        <v>3828</v>
      </c>
    </row>
    <row r="113" spans="1:9">
      <c r="A113" s="73" t="s">
        <v>826</v>
      </c>
      <c r="B113" s="1774">
        <v>449843</v>
      </c>
      <c r="C113" s="1870">
        <v>680</v>
      </c>
      <c r="D113" s="1870">
        <v>79160</v>
      </c>
      <c r="E113" s="1953">
        <v>2211</v>
      </c>
      <c r="F113" s="1774">
        <v>450590</v>
      </c>
      <c r="G113" s="1870">
        <v>580</v>
      </c>
      <c r="H113" s="1870">
        <v>80432</v>
      </c>
      <c r="I113" s="1870">
        <v>2236</v>
      </c>
    </row>
    <row r="114" spans="1:9">
      <c r="A114" s="73" t="s">
        <v>1027</v>
      </c>
      <c r="B114" s="1775">
        <v>117029</v>
      </c>
      <c r="C114" s="1872">
        <v>1216</v>
      </c>
      <c r="D114" s="1872">
        <v>27578</v>
      </c>
      <c r="E114" s="1854">
        <v>1359</v>
      </c>
      <c r="F114" s="1775">
        <v>119866</v>
      </c>
      <c r="G114" s="1872">
        <v>1465</v>
      </c>
      <c r="H114" s="1872">
        <v>30449</v>
      </c>
      <c r="I114" s="1872">
        <v>1251</v>
      </c>
    </row>
    <row r="115" spans="1:9">
      <c r="A115" s="789" t="s">
        <v>1029</v>
      </c>
      <c r="B115" s="2040">
        <v>7463</v>
      </c>
      <c r="C115" s="1834">
        <v>576</v>
      </c>
      <c r="D115" s="1834">
        <v>2398</v>
      </c>
      <c r="E115" s="2041">
        <v>313</v>
      </c>
      <c r="F115" s="2040">
        <v>6573</v>
      </c>
      <c r="G115" s="1834">
        <v>504</v>
      </c>
      <c r="H115" s="1834">
        <v>1863</v>
      </c>
      <c r="I115" s="1834">
        <v>297</v>
      </c>
    </row>
    <row r="116" spans="1:9">
      <c r="A116" s="119" t="s">
        <v>827</v>
      </c>
      <c r="B116" s="1775">
        <v>2738</v>
      </c>
      <c r="C116" s="1872">
        <v>333</v>
      </c>
      <c r="D116" s="1872">
        <v>1039</v>
      </c>
      <c r="E116" s="1854">
        <v>214</v>
      </c>
      <c r="F116" s="1775">
        <v>1839</v>
      </c>
      <c r="G116" s="1872">
        <v>273</v>
      </c>
      <c r="H116" s="1872">
        <v>598</v>
      </c>
      <c r="I116" s="1872">
        <v>186</v>
      </c>
    </row>
    <row r="117" spans="1:9">
      <c r="A117" s="119" t="s">
        <v>828</v>
      </c>
      <c r="B117" s="1775">
        <v>4725</v>
      </c>
      <c r="C117" s="1872">
        <v>470</v>
      </c>
      <c r="D117" s="1872">
        <v>1359</v>
      </c>
      <c r="E117" s="1854">
        <v>236</v>
      </c>
      <c r="F117" s="1775">
        <v>4734</v>
      </c>
      <c r="G117" s="1872">
        <v>464</v>
      </c>
      <c r="H117" s="1872">
        <v>1265</v>
      </c>
      <c r="I117" s="1872">
        <v>236</v>
      </c>
    </row>
    <row r="118" spans="1:9">
      <c r="A118" s="789" t="s">
        <v>1030</v>
      </c>
      <c r="B118" s="2040">
        <v>6061</v>
      </c>
      <c r="C118" s="1834">
        <v>474</v>
      </c>
      <c r="D118" s="1834">
        <v>1694</v>
      </c>
      <c r="E118" s="2041">
        <v>247</v>
      </c>
      <c r="F118" s="2040">
        <v>5660</v>
      </c>
      <c r="G118" s="1834">
        <v>523</v>
      </c>
      <c r="H118" s="1834">
        <v>2131</v>
      </c>
      <c r="I118" s="1834">
        <v>309</v>
      </c>
    </row>
    <row r="119" spans="1:9">
      <c r="A119" s="119" t="s">
        <v>827</v>
      </c>
      <c r="B119" s="1775">
        <v>4833</v>
      </c>
      <c r="C119" s="1872">
        <v>420</v>
      </c>
      <c r="D119" s="1872">
        <v>1366</v>
      </c>
      <c r="E119" s="1854">
        <v>210</v>
      </c>
      <c r="F119" s="1775">
        <v>4364</v>
      </c>
      <c r="G119" s="1872">
        <v>428</v>
      </c>
      <c r="H119" s="1872">
        <v>1740</v>
      </c>
      <c r="I119" s="1872">
        <v>294</v>
      </c>
    </row>
    <row r="120" spans="1:9">
      <c r="A120" s="119" t="s">
        <v>828</v>
      </c>
      <c r="B120" s="1775">
        <v>1228</v>
      </c>
      <c r="C120" s="1872">
        <v>214</v>
      </c>
      <c r="D120" s="1872">
        <v>328</v>
      </c>
      <c r="E120" s="1854">
        <v>118</v>
      </c>
      <c r="F120" s="1775">
        <v>1296</v>
      </c>
      <c r="G120" s="1872">
        <v>261</v>
      </c>
      <c r="H120" s="1872">
        <v>391</v>
      </c>
      <c r="I120" s="1872">
        <v>138</v>
      </c>
    </row>
    <row r="121" spans="1:9">
      <c r="A121" s="789" t="s">
        <v>1031</v>
      </c>
      <c r="B121" s="2040">
        <v>22414</v>
      </c>
      <c r="C121" s="1834">
        <v>806</v>
      </c>
      <c r="D121" s="1834">
        <v>6435</v>
      </c>
      <c r="E121" s="2041">
        <v>538</v>
      </c>
      <c r="F121" s="2040">
        <v>20821</v>
      </c>
      <c r="G121" s="1834">
        <v>655</v>
      </c>
      <c r="H121" s="1834">
        <v>5907</v>
      </c>
      <c r="I121" s="1834">
        <v>496</v>
      </c>
    </row>
    <row r="122" spans="1:9">
      <c r="A122" s="119" t="s">
        <v>827</v>
      </c>
      <c r="B122" s="1775">
        <v>18653</v>
      </c>
      <c r="C122" s="1872">
        <v>758</v>
      </c>
      <c r="D122" s="1872">
        <v>5636</v>
      </c>
      <c r="E122" s="1854">
        <v>506</v>
      </c>
      <c r="F122" s="1775">
        <v>17262</v>
      </c>
      <c r="G122" s="1872">
        <v>692</v>
      </c>
      <c r="H122" s="1872">
        <v>5159</v>
      </c>
      <c r="I122" s="1872">
        <v>469</v>
      </c>
    </row>
    <row r="123" spans="1:9">
      <c r="A123" s="119" t="s">
        <v>828</v>
      </c>
      <c r="B123" s="1775">
        <v>3761</v>
      </c>
      <c r="C123" s="1872">
        <v>458</v>
      </c>
      <c r="D123" s="1872">
        <v>799</v>
      </c>
      <c r="E123" s="1854">
        <v>186</v>
      </c>
      <c r="F123" s="1775">
        <v>3559</v>
      </c>
      <c r="G123" s="1872">
        <v>352</v>
      </c>
      <c r="H123" s="1872">
        <v>748</v>
      </c>
      <c r="I123" s="1872">
        <v>155</v>
      </c>
    </row>
    <row r="124" spans="1:9">
      <c r="A124" s="789" t="s">
        <v>1032</v>
      </c>
      <c r="B124" s="2040">
        <v>22664</v>
      </c>
      <c r="C124" s="1834">
        <v>805</v>
      </c>
      <c r="D124" s="1834">
        <v>6162</v>
      </c>
      <c r="E124" s="2041">
        <v>579</v>
      </c>
      <c r="F124" s="2040">
        <v>22296</v>
      </c>
      <c r="G124" s="1834">
        <v>753</v>
      </c>
      <c r="H124" s="1834">
        <v>6400</v>
      </c>
      <c r="I124" s="1834">
        <v>497</v>
      </c>
    </row>
    <row r="125" spans="1:9">
      <c r="A125" s="119" t="s">
        <v>827</v>
      </c>
      <c r="B125" s="1775">
        <v>17974</v>
      </c>
      <c r="C125" s="1872">
        <v>802</v>
      </c>
      <c r="D125" s="1872">
        <v>5095</v>
      </c>
      <c r="E125" s="1854">
        <v>521</v>
      </c>
      <c r="F125" s="1775">
        <v>17073</v>
      </c>
      <c r="G125" s="1872">
        <v>704</v>
      </c>
      <c r="H125" s="1872">
        <v>5057</v>
      </c>
      <c r="I125" s="1872">
        <v>395</v>
      </c>
    </row>
    <row r="126" spans="1:9">
      <c r="A126" s="119" t="s">
        <v>828</v>
      </c>
      <c r="B126" s="1775">
        <v>4690</v>
      </c>
      <c r="C126" s="1872">
        <v>372</v>
      </c>
      <c r="D126" s="1872">
        <v>1067</v>
      </c>
      <c r="E126" s="1854">
        <v>218</v>
      </c>
      <c r="F126" s="1775">
        <v>5223</v>
      </c>
      <c r="G126" s="1872">
        <v>393</v>
      </c>
      <c r="H126" s="1872">
        <v>1343</v>
      </c>
      <c r="I126" s="1872">
        <v>261</v>
      </c>
    </row>
    <row r="127" spans="1:9">
      <c r="A127" s="789" t="s">
        <v>1033</v>
      </c>
      <c r="B127" s="2040">
        <v>25712</v>
      </c>
      <c r="C127" s="1834">
        <v>668</v>
      </c>
      <c r="D127" s="1834">
        <v>6614</v>
      </c>
      <c r="E127" s="2041">
        <v>555</v>
      </c>
      <c r="F127" s="2040">
        <v>24337</v>
      </c>
      <c r="G127" s="1834">
        <v>757</v>
      </c>
      <c r="H127" s="1834">
        <v>7307</v>
      </c>
      <c r="I127" s="1834">
        <v>617</v>
      </c>
    </row>
    <row r="128" spans="1:9">
      <c r="A128" s="119" t="s">
        <v>827</v>
      </c>
      <c r="B128" s="1775">
        <v>20560</v>
      </c>
      <c r="C128" s="1872">
        <v>629</v>
      </c>
      <c r="D128" s="1872">
        <v>5546</v>
      </c>
      <c r="E128" s="1854">
        <v>534</v>
      </c>
      <c r="F128" s="1775">
        <v>18236</v>
      </c>
      <c r="G128" s="1872">
        <v>779</v>
      </c>
      <c r="H128" s="1872">
        <v>5579</v>
      </c>
      <c r="I128" s="1872">
        <v>584</v>
      </c>
    </row>
    <row r="129" spans="1:11">
      <c r="A129" s="119" t="s">
        <v>828</v>
      </c>
      <c r="B129" s="1775">
        <v>5152</v>
      </c>
      <c r="C129" s="1872">
        <v>402</v>
      </c>
      <c r="D129" s="1872">
        <v>1068</v>
      </c>
      <c r="E129" s="1854">
        <v>202</v>
      </c>
      <c r="F129" s="1775">
        <v>6101</v>
      </c>
      <c r="G129" s="1872">
        <v>475</v>
      </c>
      <c r="H129" s="1872">
        <v>1728</v>
      </c>
      <c r="I129" s="1872">
        <v>293</v>
      </c>
    </row>
    <row r="130" spans="1:11">
      <c r="A130" s="789" t="s">
        <v>1034</v>
      </c>
      <c r="B130" s="2040">
        <v>27578</v>
      </c>
      <c r="C130" s="1834">
        <v>1105</v>
      </c>
      <c r="D130" s="1834">
        <v>3853</v>
      </c>
      <c r="E130" s="2041">
        <v>413</v>
      </c>
      <c r="F130" s="2040">
        <v>32694</v>
      </c>
      <c r="G130" s="1834">
        <v>1304</v>
      </c>
      <c r="H130" s="1834">
        <v>5962</v>
      </c>
      <c r="I130" s="1834">
        <v>444</v>
      </c>
    </row>
    <row r="131" spans="1:11">
      <c r="A131" s="119" t="s">
        <v>827</v>
      </c>
      <c r="B131" s="1775">
        <v>21101</v>
      </c>
      <c r="C131" s="1872">
        <v>1012</v>
      </c>
      <c r="D131" s="1872">
        <v>3191</v>
      </c>
      <c r="E131" s="1854">
        <v>376</v>
      </c>
      <c r="F131" s="1775">
        <v>22735</v>
      </c>
      <c r="G131" s="1872">
        <v>1027</v>
      </c>
      <c r="H131" s="1872">
        <v>4239</v>
      </c>
      <c r="I131" s="1872">
        <v>375</v>
      </c>
    </row>
    <row r="132" spans="1:11">
      <c r="A132" s="119" t="s">
        <v>828</v>
      </c>
      <c r="B132" s="1775">
        <v>6477</v>
      </c>
      <c r="C132" s="1872">
        <v>672</v>
      </c>
      <c r="D132" s="1872">
        <v>662</v>
      </c>
      <c r="E132" s="1854">
        <v>173</v>
      </c>
      <c r="F132" s="1775">
        <v>9959</v>
      </c>
      <c r="G132" s="1872">
        <v>933</v>
      </c>
      <c r="H132" s="1872">
        <v>1723</v>
      </c>
      <c r="I132" s="1872">
        <v>290</v>
      </c>
    </row>
    <row r="133" spans="1:11">
      <c r="A133" s="789" t="s">
        <v>1035</v>
      </c>
      <c r="B133" s="2040">
        <v>5137</v>
      </c>
      <c r="C133" s="1834">
        <v>451</v>
      </c>
      <c r="D133" s="1834">
        <v>422</v>
      </c>
      <c r="E133" s="2041">
        <v>135</v>
      </c>
      <c r="F133" s="2040">
        <v>7485</v>
      </c>
      <c r="G133" s="1834">
        <v>618</v>
      </c>
      <c r="H133" s="1834">
        <v>879</v>
      </c>
      <c r="I133" s="1834">
        <v>186</v>
      </c>
    </row>
    <row r="134" spans="1:11">
      <c r="A134" s="119" t="s">
        <v>827</v>
      </c>
      <c r="B134" s="1775">
        <v>3136</v>
      </c>
      <c r="C134" s="1872">
        <v>312</v>
      </c>
      <c r="D134" s="1872">
        <v>286</v>
      </c>
      <c r="E134" s="1854">
        <v>117</v>
      </c>
      <c r="F134" s="1775">
        <v>4678</v>
      </c>
      <c r="G134" s="1872">
        <v>485</v>
      </c>
      <c r="H134" s="1872">
        <v>514</v>
      </c>
      <c r="I134" s="1872">
        <v>143</v>
      </c>
    </row>
    <row r="135" spans="1:11">
      <c r="A135" s="119" t="s">
        <v>828</v>
      </c>
      <c r="B135" s="1775">
        <v>2001</v>
      </c>
      <c r="C135" s="1872">
        <v>364</v>
      </c>
      <c r="D135" s="1872">
        <v>136</v>
      </c>
      <c r="E135" s="1854">
        <v>75</v>
      </c>
      <c r="F135" s="1775">
        <v>2807</v>
      </c>
      <c r="G135" s="1872">
        <v>394</v>
      </c>
      <c r="H135" s="1872">
        <v>365</v>
      </c>
      <c r="I135" s="1872">
        <v>117</v>
      </c>
    </row>
    <row r="136" spans="1:11">
      <c r="A136" s="73" t="s">
        <v>1028</v>
      </c>
      <c r="B136" s="1775">
        <v>332814</v>
      </c>
      <c r="C136" s="1872">
        <v>1213</v>
      </c>
      <c r="D136" s="1872">
        <v>51582</v>
      </c>
      <c r="E136" s="1854">
        <v>1410</v>
      </c>
      <c r="F136" s="1775">
        <v>330724</v>
      </c>
      <c r="G136" s="1872">
        <v>1471</v>
      </c>
      <c r="H136" s="1872">
        <v>49983</v>
      </c>
      <c r="I136" s="1872">
        <v>1478</v>
      </c>
    </row>
    <row r="137" spans="1:11">
      <c r="A137" s="16"/>
      <c r="B137" s="17"/>
      <c r="C137" s="17"/>
      <c r="D137" s="17"/>
      <c r="E137" s="17"/>
    </row>
    <row r="138" spans="1:11" ht="28.5" customHeight="1">
      <c r="A138" s="3832" t="s">
        <v>947</v>
      </c>
      <c r="B138" s="3832"/>
      <c r="C138" s="3832"/>
      <c r="D138" s="3832"/>
      <c r="E138" s="3832"/>
      <c r="F138" s="3832"/>
      <c r="G138" s="3832"/>
      <c r="H138" s="3832"/>
      <c r="I138" s="3832"/>
    </row>
    <row r="139" spans="1:11">
      <c r="A139" s="485"/>
      <c r="B139" s="485"/>
      <c r="C139" s="485"/>
      <c r="D139" s="485"/>
      <c r="E139" s="485"/>
    </row>
    <row r="140" spans="1:11">
      <c r="A140" s="17"/>
      <c r="B140" s="17"/>
      <c r="C140" s="17"/>
      <c r="D140" s="17"/>
      <c r="E140" s="17"/>
    </row>
    <row r="141" spans="1:11" ht="25">
      <c r="A141" s="4494" t="s">
        <v>4492</v>
      </c>
      <c r="B141" s="4230"/>
      <c r="C141" s="4230"/>
      <c r="D141" s="4230"/>
      <c r="E141" s="4230"/>
      <c r="F141" s="4230"/>
      <c r="G141" s="4230"/>
      <c r="H141" s="4230"/>
      <c r="I141" s="4230"/>
      <c r="J141" s="1474"/>
    </row>
    <row r="142" spans="1:11">
      <c r="A142" s="16"/>
      <c r="B142" s="17"/>
      <c r="C142" s="17"/>
      <c r="D142" s="17"/>
      <c r="E142" s="17"/>
    </row>
    <row r="143" spans="1:11" ht="17.5">
      <c r="A143" s="4276" t="s">
        <v>969</v>
      </c>
      <c r="B143" s="3966" t="s">
        <v>227</v>
      </c>
      <c r="C143" s="3841"/>
      <c r="D143" s="3841"/>
      <c r="E143" s="3841"/>
      <c r="F143" s="3841"/>
      <c r="G143" s="3841"/>
      <c r="H143" s="3841"/>
      <c r="I143" s="4281"/>
      <c r="K143" s="495"/>
    </row>
    <row r="144" spans="1:11" ht="17.5">
      <c r="A144" s="4495"/>
      <c r="B144" s="4062" t="s">
        <v>470</v>
      </c>
      <c r="C144" s="4063"/>
      <c r="D144" s="4063"/>
      <c r="E144" s="4063"/>
      <c r="F144" s="4062" t="s">
        <v>471</v>
      </c>
      <c r="G144" s="4063"/>
      <c r="H144" s="4063"/>
      <c r="I144" s="4241"/>
      <c r="K144" s="495"/>
    </row>
    <row r="145" spans="1:11" ht="27.5">
      <c r="A145" s="4431"/>
      <c r="B145" s="4159" t="s">
        <v>842</v>
      </c>
      <c r="C145" s="4260"/>
      <c r="D145" s="4260" t="s">
        <v>85</v>
      </c>
      <c r="E145" s="4092"/>
      <c r="F145" s="4159" t="s">
        <v>842</v>
      </c>
      <c r="G145" s="4260"/>
      <c r="H145" s="4260" t="s">
        <v>85</v>
      </c>
      <c r="I145" s="4160"/>
      <c r="K145" s="507"/>
    </row>
    <row r="146" spans="1:11" s="130" customFormat="1" ht="27.5">
      <c r="A146" s="4493"/>
      <c r="B146" s="127" t="s">
        <v>206</v>
      </c>
      <c r="C146" s="193" t="s">
        <v>282</v>
      </c>
      <c r="D146" s="193" t="s">
        <v>206</v>
      </c>
      <c r="E146" s="128" t="s">
        <v>282</v>
      </c>
      <c r="F146" s="127" t="s">
        <v>206</v>
      </c>
      <c r="G146" s="193" t="s">
        <v>282</v>
      </c>
      <c r="H146" s="193" t="s">
        <v>206</v>
      </c>
      <c r="I146" s="129" t="s">
        <v>282</v>
      </c>
      <c r="K146" s="507"/>
    </row>
    <row r="147" spans="1:11" ht="14.5" thickBot="1">
      <c r="A147" s="787" t="s">
        <v>9</v>
      </c>
      <c r="B147" s="2197">
        <v>62956</v>
      </c>
      <c r="C147" s="2197">
        <v>222</v>
      </c>
      <c r="D147" s="2197">
        <v>13072</v>
      </c>
      <c r="E147" s="2718">
        <v>817</v>
      </c>
      <c r="F147" s="2200">
        <v>62956</v>
      </c>
      <c r="G147" s="2197">
        <v>222</v>
      </c>
      <c r="H147" s="2197">
        <v>13072</v>
      </c>
      <c r="I147" s="2197">
        <v>817</v>
      </c>
    </row>
    <row r="148" spans="1:11">
      <c r="A148" s="73" t="s">
        <v>826</v>
      </c>
      <c r="B148" s="1774">
        <v>31564</v>
      </c>
      <c r="C148" s="1870">
        <v>194</v>
      </c>
      <c r="D148" s="1870">
        <v>6256</v>
      </c>
      <c r="E148" s="1953">
        <v>435</v>
      </c>
      <c r="F148" s="1774">
        <v>31392</v>
      </c>
      <c r="G148" s="1870">
        <v>210</v>
      </c>
      <c r="H148" s="1870">
        <v>6816</v>
      </c>
      <c r="I148" s="1870">
        <v>498</v>
      </c>
    </row>
    <row r="149" spans="1:11">
      <c r="A149" s="73" t="s">
        <v>1027</v>
      </c>
      <c r="B149" s="1775">
        <v>7370</v>
      </c>
      <c r="C149" s="1872">
        <v>307</v>
      </c>
      <c r="D149" s="1872">
        <v>2130</v>
      </c>
      <c r="E149" s="1854">
        <v>302</v>
      </c>
      <c r="F149" s="1775">
        <v>7285</v>
      </c>
      <c r="G149" s="1872">
        <v>390</v>
      </c>
      <c r="H149" s="1872">
        <v>2342</v>
      </c>
      <c r="I149" s="1872">
        <v>282</v>
      </c>
    </row>
    <row r="150" spans="1:11">
      <c r="A150" s="789" t="s">
        <v>1029</v>
      </c>
      <c r="B150" s="2040">
        <v>415</v>
      </c>
      <c r="C150" s="1834">
        <v>140</v>
      </c>
      <c r="D150" s="1834">
        <v>223</v>
      </c>
      <c r="E150" s="2041">
        <v>100</v>
      </c>
      <c r="F150" s="2040">
        <v>533</v>
      </c>
      <c r="G150" s="1834">
        <v>160</v>
      </c>
      <c r="H150" s="1834">
        <v>228</v>
      </c>
      <c r="I150" s="1834">
        <v>110</v>
      </c>
    </row>
    <row r="151" spans="1:11">
      <c r="A151" s="119" t="s">
        <v>827</v>
      </c>
      <c r="B151" s="1775">
        <v>167</v>
      </c>
      <c r="C151" s="1872">
        <v>93</v>
      </c>
      <c r="D151" s="1872">
        <v>101</v>
      </c>
      <c r="E151" s="1854">
        <v>73</v>
      </c>
      <c r="F151" s="1775">
        <v>158</v>
      </c>
      <c r="G151" s="1872">
        <v>88</v>
      </c>
      <c r="H151" s="1872">
        <v>119</v>
      </c>
      <c r="I151" s="1872">
        <v>77</v>
      </c>
    </row>
    <row r="152" spans="1:11">
      <c r="A152" s="119" t="s">
        <v>828</v>
      </c>
      <c r="B152" s="1775">
        <v>248</v>
      </c>
      <c r="C152" s="1872">
        <v>101</v>
      </c>
      <c r="D152" s="1872">
        <v>122</v>
      </c>
      <c r="E152" s="1854">
        <v>62</v>
      </c>
      <c r="F152" s="1775">
        <v>375</v>
      </c>
      <c r="G152" s="1872">
        <v>144</v>
      </c>
      <c r="H152" s="1872">
        <v>109</v>
      </c>
      <c r="I152" s="1872">
        <v>73</v>
      </c>
    </row>
    <row r="153" spans="1:11">
      <c r="A153" s="789" t="s">
        <v>1030</v>
      </c>
      <c r="B153" s="2040">
        <v>384</v>
      </c>
      <c r="C153" s="1834">
        <v>132</v>
      </c>
      <c r="D153" s="1834">
        <v>128</v>
      </c>
      <c r="E153" s="2041">
        <v>70</v>
      </c>
      <c r="F153" s="2040">
        <v>230</v>
      </c>
      <c r="G153" s="1834">
        <v>75</v>
      </c>
      <c r="H153" s="1834">
        <v>89</v>
      </c>
      <c r="I153" s="1834">
        <v>60</v>
      </c>
    </row>
    <row r="154" spans="1:11">
      <c r="A154" s="119" t="s">
        <v>827</v>
      </c>
      <c r="B154" s="1775">
        <v>360</v>
      </c>
      <c r="C154" s="1872">
        <v>134</v>
      </c>
      <c r="D154" s="1872">
        <v>123</v>
      </c>
      <c r="E154" s="1854">
        <v>71</v>
      </c>
      <c r="F154" s="1775">
        <v>201</v>
      </c>
      <c r="G154" s="1872">
        <v>75</v>
      </c>
      <c r="H154" s="1872">
        <v>89</v>
      </c>
      <c r="I154" s="1872">
        <v>60</v>
      </c>
    </row>
    <row r="155" spans="1:11">
      <c r="A155" s="119" t="s">
        <v>828</v>
      </c>
      <c r="B155" s="1775">
        <v>24</v>
      </c>
      <c r="C155" s="1872">
        <v>25</v>
      </c>
      <c r="D155" s="1872">
        <v>5</v>
      </c>
      <c r="E155" s="1854">
        <v>8</v>
      </c>
      <c r="F155" s="1775">
        <v>29</v>
      </c>
      <c r="G155" s="1872">
        <v>27</v>
      </c>
      <c r="H155" s="1872">
        <v>0</v>
      </c>
      <c r="I155" s="1872">
        <v>123</v>
      </c>
    </row>
    <row r="156" spans="1:11">
      <c r="A156" s="789" t="s">
        <v>1031</v>
      </c>
      <c r="B156" s="2040">
        <v>1712</v>
      </c>
      <c r="C156" s="1834">
        <v>215</v>
      </c>
      <c r="D156" s="1834">
        <v>508</v>
      </c>
      <c r="E156" s="2041">
        <v>163</v>
      </c>
      <c r="F156" s="2040">
        <v>1332</v>
      </c>
      <c r="G156" s="1834">
        <v>188</v>
      </c>
      <c r="H156" s="1834">
        <v>527</v>
      </c>
      <c r="I156" s="1834">
        <v>122</v>
      </c>
    </row>
    <row r="157" spans="1:11">
      <c r="A157" s="119" t="s">
        <v>827</v>
      </c>
      <c r="B157" s="1775">
        <v>1549</v>
      </c>
      <c r="C157" s="1872">
        <v>220</v>
      </c>
      <c r="D157" s="1872">
        <v>469</v>
      </c>
      <c r="E157" s="1854">
        <v>162</v>
      </c>
      <c r="F157" s="1775">
        <v>1161</v>
      </c>
      <c r="G157" s="1872">
        <v>174</v>
      </c>
      <c r="H157" s="1872">
        <v>506</v>
      </c>
      <c r="I157" s="1872">
        <v>123</v>
      </c>
    </row>
    <row r="158" spans="1:11">
      <c r="A158" s="119" t="s">
        <v>828</v>
      </c>
      <c r="B158" s="1775">
        <v>163</v>
      </c>
      <c r="C158" s="1872">
        <v>79</v>
      </c>
      <c r="D158" s="1872">
        <v>39</v>
      </c>
      <c r="E158" s="1854">
        <v>33</v>
      </c>
      <c r="F158" s="1775">
        <v>171</v>
      </c>
      <c r="G158" s="1872">
        <v>77</v>
      </c>
      <c r="H158" s="1872">
        <v>21</v>
      </c>
      <c r="I158" s="1872">
        <v>17</v>
      </c>
    </row>
    <row r="159" spans="1:11">
      <c r="A159" s="789" t="s">
        <v>1032</v>
      </c>
      <c r="B159" s="2040">
        <v>1675</v>
      </c>
      <c r="C159" s="1834">
        <v>228</v>
      </c>
      <c r="D159" s="1834">
        <v>523</v>
      </c>
      <c r="E159" s="2041">
        <v>150</v>
      </c>
      <c r="F159" s="2040">
        <v>1858</v>
      </c>
      <c r="G159" s="1834">
        <v>205</v>
      </c>
      <c r="H159" s="1834">
        <v>694</v>
      </c>
      <c r="I159" s="1834">
        <v>171</v>
      </c>
    </row>
    <row r="160" spans="1:11">
      <c r="A160" s="119" t="s">
        <v>827</v>
      </c>
      <c r="B160" s="1775">
        <v>1354</v>
      </c>
      <c r="C160" s="1872">
        <v>210</v>
      </c>
      <c r="D160" s="1872">
        <v>494</v>
      </c>
      <c r="E160" s="1854">
        <v>145</v>
      </c>
      <c r="F160" s="1775">
        <v>1535</v>
      </c>
      <c r="G160" s="1872">
        <v>189</v>
      </c>
      <c r="H160" s="1872">
        <v>646</v>
      </c>
      <c r="I160" s="1872">
        <v>178</v>
      </c>
    </row>
    <row r="161" spans="1:10">
      <c r="A161" s="119" t="s">
        <v>828</v>
      </c>
      <c r="B161" s="1775">
        <v>321</v>
      </c>
      <c r="C161" s="1872">
        <v>126</v>
      </c>
      <c r="D161" s="1872">
        <v>29</v>
      </c>
      <c r="E161" s="1854">
        <v>36</v>
      </c>
      <c r="F161" s="1775">
        <v>323</v>
      </c>
      <c r="G161" s="1872">
        <v>145</v>
      </c>
      <c r="H161" s="1872">
        <v>48</v>
      </c>
      <c r="I161" s="1872">
        <v>50</v>
      </c>
    </row>
    <row r="162" spans="1:10">
      <c r="A162" s="789" t="s">
        <v>1033</v>
      </c>
      <c r="B162" s="2040">
        <v>2187</v>
      </c>
      <c r="C162" s="1834">
        <v>188</v>
      </c>
      <c r="D162" s="1834">
        <v>626</v>
      </c>
      <c r="E162" s="2041">
        <v>128</v>
      </c>
      <c r="F162" s="2040">
        <v>1658</v>
      </c>
      <c r="G162" s="1834">
        <v>182</v>
      </c>
      <c r="H162" s="1834">
        <v>528</v>
      </c>
      <c r="I162" s="1834">
        <v>120</v>
      </c>
    </row>
    <row r="163" spans="1:10">
      <c r="A163" s="119" t="s">
        <v>827</v>
      </c>
      <c r="B163" s="1775">
        <v>1963</v>
      </c>
      <c r="C163" s="1872">
        <v>199</v>
      </c>
      <c r="D163" s="1872">
        <v>515</v>
      </c>
      <c r="E163" s="1854">
        <v>121</v>
      </c>
      <c r="F163" s="1775">
        <v>1556</v>
      </c>
      <c r="G163" s="1872">
        <v>178</v>
      </c>
      <c r="H163" s="1872">
        <v>474</v>
      </c>
      <c r="I163" s="1872">
        <v>111</v>
      </c>
    </row>
    <row r="164" spans="1:10">
      <c r="A164" s="119" t="s">
        <v>828</v>
      </c>
      <c r="B164" s="1775">
        <v>224</v>
      </c>
      <c r="C164" s="1872">
        <v>94</v>
      </c>
      <c r="D164" s="1872">
        <v>111</v>
      </c>
      <c r="E164" s="1854">
        <v>67</v>
      </c>
      <c r="F164" s="1775">
        <v>102</v>
      </c>
      <c r="G164" s="1872">
        <v>65</v>
      </c>
      <c r="H164" s="1872">
        <v>54</v>
      </c>
      <c r="I164" s="1872">
        <v>44</v>
      </c>
    </row>
    <row r="165" spans="1:10">
      <c r="A165" s="789" t="s">
        <v>1034</v>
      </c>
      <c r="B165" s="2040">
        <v>855</v>
      </c>
      <c r="C165" s="1834">
        <v>202</v>
      </c>
      <c r="D165" s="1834">
        <v>122</v>
      </c>
      <c r="E165" s="2041">
        <v>64</v>
      </c>
      <c r="F165" s="2040">
        <v>1485</v>
      </c>
      <c r="G165" s="1834">
        <v>263</v>
      </c>
      <c r="H165" s="1834">
        <v>242</v>
      </c>
      <c r="I165" s="1834">
        <v>80</v>
      </c>
    </row>
    <row r="166" spans="1:10">
      <c r="A166" s="119" t="s">
        <v>827</v>
      </c>
      <c r="B166" s="1775">
        <v>791</v>
      </c>
      <c r="C166" s="1872">
        <v>194</v>
      </c>
      <c r="D166" s="1872">
        <v>122</v>
      </c>
      <c r="E166" s="1854">
        <v>64</v>
      </c>
      <c r="F166" s="1775">
        <v>1310</v>
      </c>
      <c r="G166" s="1872">
        <v>252</v>
      </c>
      <c r="H166" s="1872">
        <v>214</v>
      </c>
      <c r="I166" s="1872">
        <v>79</v>
      </c>
    </row>
    <row r="167" spans="1:10">
      <c r="A167" s="119" t="s">
        <v>828</v>
      </c>
      <c r="B167" s="1775">
        <v>64</v>
      </c>
      <c r="C167" s="1872">
        <v>46</v>
      </c>
      <c r="D167" s="1872">
        <v>0</v>
      </c>
      <c r="E167" s="1854">
        <v>123</v>
      </c>
      <c r="F167" s="1775">
        <v>175</v>
      </c>
      <c r="G167" s="1872">
        <v>85</v>
      </c>
      <c r="H167" s="1872">
        <v>28</v>
      </c>
      <c r="I167" s="1872">
        <v>33</v>
      </c>
    </row>
    <row r="168" spans="1:10">
      <c r="A168" s="789" t="s">
        <v>1035</v>
      </c>
      <c r="B168" s="2040">
        <v>142</v>
      </c>
      <c r="C168" s="1834">
        <v>94</v>
      </c>
      <c r="D168" s="1834">
        <v>0</v>
      </c>
      <c r="E168" s="2041">
        <v>123</v>
      </c>
      <c r="F168" s="2040">
        <v>189</v>
      </c>
      <c r="G168" s="1834">
        <v>83</v>
      </c>
      <c r="H168" s="1834">
        <v>34</v>
      </c>
      <c r="I168" s="1834">
        <v>37</v>
      </c>
    </row>
    <row r="169" spans="1:10">
      <c r="A169" s="119" t="s">
        <v>827</v>
      </c>
      <c r="B169" s="1775">
        <v>119</v>
      </c>
      <c r="C169" s="1872">
        <v>91</v>
      </c>
      <c r="D169" s="1872">
        <v>0</v>
      </c>
      <c r="E169" s="1854">
        <v>123</v>
      </c>
      <c r="F169" s="1775">
        <v>107</v>
      </c>
      <c r="G169" s="1872">
        <v>57</v>
      </c>
      <c r="H169" s="1872">
        <v>34</v>
      </c>
      <c r="I169" s="1872">
        <v>37</v>
      </c>
    </row>
    <row r="170" spans="1:10">
      <c r="A170" s="119" t="s">
        <v>828</v>
      </c>
      <c r="B170" s="1775">
        <v>23</v>
      </c>
      <c r="C170" s="1872">
        <v>21</v>
      </c>
      <c r="D170" s="1872">
        <v>0</v>
      </c>
      <c r="E170" s="1854">
        <v>123</v>
      </c>
      <c r="F170" s="1775">
        <v>82</v>
      </c>
      <c r="G170" s="1872">
        <v>54</v>
      </c>
      <c r="H170" s="1872">
        <v>0</v>
      </c>
      <c r="I170" s="1872">
        <v>123</v>
      </c>
    </row>
    <row r="171" spans="1:10">
      <c r="A171" s="73" t="s">
        <v>1028</v>
      </c>
      <c r="B171" s="1775">
        <v>24194</v>
      </c>
      <c r="C171" s="1872">
        <v>339</v>
      </c>
      <c r="D171" s="1872">
        <v>4126</v>
      </c>
      <c r="E171" s="1854">
        <v>293</v>
      </c>
      <c r="F171" s="1775">
        <v>24107</v>
      </c>
      <c r="G171" s="1872">
        <v>377</v>
      </c>
      <c r="H171" s="1872">
        <v>4474</v>
      </c>
      <c r="I171" s="1872">
        <v>333</v>
      </c>
    </row>
    <row r="172" spans="1:10">
      <c r="A172" s="16"/>
      <c r="B172" s="17"/>
      <c r="C172" s="17"/>
      <c r="D172" s="17"/>
      <c r="E172" s="17"/>
    </row>
    <row r="173" spans="1:10" ht="28.5" customHeight="1">
      <c r="A173" s="3832" t="s">
        <v>947</v>
      </c>
      <c r="B173" s="3832"/>
      <c r="C173" s="3832"/>
      <c r="D173" s="3832"/>
      <c r="E173" s="3832"/>
      <c r="F173" s="3832"/>
      <c r="G173" s="3832"/>
      <c r="H173" s="3832"/>
      <c r="I173" s="3832"/>
    </row>
    <row r="174" spans="1:10">
      <c r="A174" s="485"/>
      <c r="B174" s="485"/>
      <c r="C174" s="485"/>
      <c r="D174" s="485"/>
      <c r="E174" s="485"/>
    </row>
    <row r="175" spans="1:10">
      <c r="A175" s="17"/>
      <c r="B175" s="17"/>
      <c r="C175" s="17"/>
      <c r="D175" s="17"/>
      <c r="E175" s="17"/>
    </row>
    <row r="176" spans="1:10" ht="25">
      <c r="A176" s="4494" t="s">
        <v>4491</v>
      </c>
      <c r="B176" s="4230"/>
      <c r="C176" s="4230"/>
      <c r="D176" s="4230"/>
      <c r="E176" s="4230"/>
      <c r="F176" s="4230"/>
      <c r="G176" s="4230"/>
      <c r="H176" s="4230"/>
      <c r="I176" s="4230"/>
      <c r="J176" s="1474"/>
    </row>
    <row r="177" spans="1:11">
      <c r="A177" s="16"/>
      <c r="B177" s="17"/>
      <c r="C177" s="17"/>
      <c r="D177" s="17"/>
      <c r="E177" s="17"/>
    </row>
    <row r="178" spans="1:11" ht="17.5">
      <c r="A178" s="4276" t="s">
        <v>969</v>
      </c>
      <c r="B178" s="3966" t="s">
        <v>228</v>
      </c>
      <c r="C178" s="3841"/>
      <c r="D178" s="3841"/>
      <c r="E178" s="3841"/>
      <c r="F178" s="3841"/>
      <c r="G178" s="3841"/>
      <c r="H178" s="3841"/>
      <c r="I178" s="4281"/>
      <c r="K178" s="495"/>
    </row>
    <row r="179" spans="1:11" ht="17.5">
      <c r="A179" s="4495"/>
      <c r="B179" s="4062" t="s">
        <v>470</v>
      </c>
      <c r="C179" s="4063"/>
      <c r="D179" s="4063"/>
      <c r="E179" s="4063"/>
      <c r="F179" s="4062" t="s">
        <v>471</v>
      </c>
      <c r="G179" s="4063"/>
      <c r="H179" s="4063"/>
      <c r="I179" s="4241"/>
      <c r="K179" s="495"/>
    </row>
    <row r="180" spans="1:11" ht="27.5">
      <c r="A180" s="4431"/>
      <c r="B180" s="4159" t="s">
        <v>843</v>
      </c>
      <c r="C180" s="4260"/>
      <c r="D180" s="4260" t="s">
        <v>85</v>
      </c>
      <c r="E180" s="4092"/>
      <c r="F180" s="4159" t="s">
        <v>843</v>
      </c>
      <c r="G180" s="4260"/>
      <c r="H180" s="4260" t="s">
        <v>85</v>
      </c>
      <c r="I180" s="4160"/>
      <c r="K180" s="507"/>
    </row>
    <row r="181" spans="1:11" s="130" customFormat="1" ht="27.5">
      <c r="A181" s="4493"/>
      <c r="B181" s="127" t="s">
        <v>206</v>
      </c>
      <c r="C181" s="193" t="s">
        <v>282</v>
      </c>
      <c r="D181" s="193" t="s">
        <v>206</v>
      </c>
      <c r="E181" s="128" t="s">
        <v>282</v>
      </c>
      <c r="F181" s="127" t="s">
        <v>206</v>
      </c>
      <c r="G181" s="193" t="s">
        <v>282</v>
      </c>
      <c r="H181" s="193" t="s">
        <v>206</v>
      </c>
      <c r="I181" s="129" t="s">
        <v>282</v>
      </c>
      <c r="K181" s="507"/>
    </row>
    <row r="182" spans="1:11" ht="14.5" thickBot="1">
      <c r="A182" s="787" t="s">
        <v>9</v>
      </c>
      <c r="B182" s="2197">
        <v>144669</v>
      </c>
      <c r="C182" s="2197">
        <v>356</v>
      </c>
      <c r="D182" s="2197">
        <v>36440</v>
      </c>
      <c r="E182" s="2718">
        <v>1499</v>
      </c>
      <c r="F182" s="2200">
        <v>144669</v>
      </c>
      <c r="G182" s="2197">
        <v>356</v>
      </c>
      <c r="H182" s="2197">
        <v>36440</v>
      </c>
      <c r="I182" s="2197">
        <v>1499</v>
      </c>
    </row>
    <row r="183" spans="1:11">
      <c r="A183" s="73" t="s">
        <v>826</v>
      </c>
      <c r="B183" s="1774">
        <v>72957</v>
      </c>
      <c r="C183" s="1870">
        <v>282</v>
      </c>
      <c r="D183" s="1870">
        <v>18704</v>
      </c>
      <c r="E183" s="1953">
        <v>1020</v>
      </c>
      <c r="F183" s="1774">
        <v>71712</v>
      </c>
      <c r="G183" s="1870">
        <v>271</v>
      </c>
      <c r="H183" s="1870">
        <v>17736</v>
      </c>
      <c r="I183" s="1870">
        <v>894</v>
      </c>
    </row>
    <row r="184" spans="1:11">
      <c r="A184" s="73" t="s">
        <v>1027</v>
      </c>
      <c r="B184" s="1775">
        <v>17347</v>
      </c>
      <c r="C184" s="1872">
        <v>534</v>
      </c>
      <c r="D184" s="1872">
        <v>6998</v>
      </c>
      <c r="E184" s="1854">
        <v>596</v>
      </c>
      <c r="F184" s="1775">
        <v>16451</v>
      </c>
      <c r="G184" s="1872">
        <v>542</v>
      </c>
      <c r="H184" s="1872">
        <v>6066</v>
      </c>
      <c r="I184" s="1872">
        <v>581</v>
      </c>
    </row>
    <row r="185" spans="1:11">
      <c r="A185" s="789" t="s">
        <v>1029</v>
      </c>
      <c r="B185" s="2040">
        <v>1324</v>
      </c>
      <c r="C185" s="1834">
        <v>244</v>
      </c>
      <c r="D185" s="1834">
        <v>667</v>
      </c>
      <c r="E185" s="2041">
        <v>206</v>
      </c>
      <c r="F185" s="2040">
        <v>914</v>
      </c>
      <c r="G185" s="1834">
        <v>196</v>
      </c>
      <c r="H185" s="1834">
        <v>443</v>
      </c>
      <c r="I185" s="1834">
        <v>163</v>
      </c>
    </row>
    <row r="186" spans="1:11">
      <c r="A186" s="119" t="s">
        <v>827</v>
      </c>
      <c r="B186" s="1775">
        <v>455</v>
      </c>
      <c r="C186" s="1872">
        <v>173</v>
      </c>
      <c r="D186" s="1872">
        <v>231</v>
      </c>
      <c r="E186" s="1854">
        <v>119</v>
      </c>
      <c r="F186" s="1775">
        <v>289</v>
      </c>
      <c r="G186" s="1872">
        <v>127</v>
      </c>
      <c r="H186" s="1872">
        <v>168</v>
      </c>
      <c r="I186" s="1872">
        <v>102</v>
      </c>
    </row>
    <row r="187" spans="1:11">
      <c r="A187" s="119" t="s">
        <v>828</v>
      </c>
      <c r="B187" s="1775">
        <v>869</v>
      </c>
      <c r="C187" s="1872">
        <v>196</v>
      </c>
      <c r="D187" s="1872">
        <v>436</v>
      </c>
      <c r="E187" s="1854">
        <v>149</v>
      </c>
      <c r="F187" s="1775">
        <v>625</v>
      </c>
      <c r="G187" s="1872">
        <v>176</v>
      </c>
      <c r="H187" s="1872">
        <v>275</v>
      </c>
      <c r="I187" s="1872">
        <v>133</v>
      </c>
    </row>
    <row r="188" spans="1:11">
      <c r="A188" s="789" t="s">
        <v>1030</v>
      </c>
      <c r="B188" s="2040">
        <v>1024</v>
      </c>
      <c r="C188" s="1834">
        <v>250</v>
      </c>
      <c r="D188" s="1834">
        <v>566</v>
      </c>
      <c r="E188" s="2041">
        <v>169</v>
      </c>
      <c r="F188" s="2040">
        <v>911</v>
      </c>
      <c r="G188" s="1834">
        <v>224</v>
      </c>
      <c r="H188" s="1834">
        <v>304</v>
      </c>
      <c r="I188" s="1834">
        <v>131</v>
      </c>
    </row>
    <row r="189" spans="1:11">
      <c r="A189" s="119" t="s">
        <v>827</v>
      </c>
      <c r="B189" s="1775">
        <v>894</v>
      </c>
      <c r="C189" s="1872">
        <v>228</v>
      </c>
      <c r="D189" s="1872">
        <v>527</v>
      </c>
      <c r="E189" s="1854">
        <v>165</v>
      </c>
      <c r="F189" s="1775">
        <v>774</v>
      </c>
      <c r="G189" s="1872">
        <v>214</v>
      </c>
      <c r="H189" s="1872">
        <v>283</v>
      </c>
      <c r="I189" s="1872">
        <v>129</v>
      </c>
    </row>
    <row r="190" spans="1:11">
      <c r="A190" s="119" t="s">
        <v>828</v>
      </c>
      <c r="B190" s="1775">
        <v>130</v>
      </c>
      <c r="C190" s="1872">
        <v>89</v>
      </c>
      <c r="D190" s="1872">
        <v>39</v>
      </c>
      <c r="E190" s="1854">
        <v>43</v>
      </c>
      <c r="F190" s="1775">
        <v>137</v>
      </c>
      <c r="G190" s="1872">
        <v>90</v>
      </c>
      <c r="H190" s="1872">
        <v>21</v>
      </c>
      <c r="I190" s="1872">
        <v>25</v>
      </c>
    </row>
    <row r="191" spans="1:11">
      <c r="A191" s="789" t="s">
        <v>1031</v>
      </c>
      <c r="B191" s="2040">
        <v>4099</v>
      </c>
      <c r="C191" s="1834">
        <v>363</v>
      </c>
      <c r="D191" s="1834">
        <v>1940</v>
      </c>
      <c r="E191" s="2041">
        <v>288</v>
      </c>
      <c r="F191" s="2040">
        <v>3282</v>
      </c>
      <c r="G191" s="1834">
        <v>390</v>
      </c>
      <c r="H191" s="1834">
        <v>1297</v>
      </c>
      <c r="I191" s="1834">
        <v>265</v>
      </c>
    </row>
    <row r="192" spans="1:11">
      <c r="A192" s="119" t="s">
        <v>827</v>
      </c>
      <c r="B192" s="1775">
        <v>3775</v>
      </c>
      <c r="C192" s="1872">
        <v>354</v>
      </c>
      <c r="D192" s="1872">
        <v>1845</v>
      </c>
      <c r="E192" s="1854">
        <v>297</v>
      </c>
      <c r="F192" s="1775">
        <v>2932</v>
      </c>
      <c r="G192" s="1872">
        <v>404</v>
      </c>
      <c r="H192" s="1872">
        <v>1159</v>
      </c>
      <c r="I192" s="1872">
        <v>244</v>
      </c>
    </row>
    <row r="193" spans="1:9">
      <c r="A193" s="119" t="s">
        <v>828</v>
      </c>
      <c r="B193" s="1775">
        <v>324</v>
      </c>
      <c r="C193" s="1872">
        <v>154</v>
      </c>
      <c r="D193" s="1872">
        <v>95</v>
      </c>
      <c r="E193" s="1854">
        <v>85</v>
      </c>
      <c r="F193" s="1775">
        <v>350</v>
      </c>
      <c r="G193" s="1872">
        <v>112</v>
      </c>
      <c r="H193" s="1872">
        <v>138</v>
      </c>
      <c r="I193" s="1872">
        <v>87</v>
      </c>
    </row>
    <row r="194" spans="1:9">
      <c r="A194" s="789" t="s">
        <v>1032</v>
      </c>
      <c r="B194" s="2040">
        <v>3837</v>
      </c>
      <c r="C194" s="1834">
        <v>377</v>
      </c>
      <c r="D194" s="1834">
        <v>1424</v>
      </c>
      <c r="E194" s="2041">
        <v>252</v>
      </c>
      <c r="F194" s="2040">
        <v>3879</v>
      </c>
      <c r="G194" s="1834">
        <v>389</v>
      </c>
      <c r="H194" s="1834">
        <v>1495</v>
      </c>
      <c r="I194" s="1834">
        <v>311</v>
      </c>
    </row>
    <row r="195" spans="1:9">
      <c r="A195" s="119" t="s">
        <v>827</v>
      </c>
      <c r="B195" s="2198">
        <v>3176</v>
      </c>
      <c r="C195" s="2199">
        <v>350</v>
      </c>
      <c r="D195" s="2199">
        <v>1171</v>
      </c>
      <c r="E195" s="2093">
        <v>230</v>
      </c>
      <c r="F195" s="1775">
        <v>3025</v>
      </c>
      <c r="G195" s="1872">
        <v>341</v>
      </c>
      <c r="H195" s="1872">
        <v>1193</v>
      </c>
      <c r="I195" s="1872">
        <v>252</v>
      </c>
    </row>
    <row r="196" spans="1:9">
      <c r="A196" s="119" t="s">
        <v>828</v>
      </c>
      <c r="B196" s="1775">
        <v>661</v>
      </c>
      <c r="C196" s="1872">
        <v>196</v>
      </c>
      <c r="D196" s="1872">
        <v>253</v>
      </c>
      <c r="E196" s="1854">
        <v>127</v>
      </c>
      <c r="F196" s="1775">
        <v>854</v>
      </c>
      <c r="G196" s="1872">
        <v>222</v>
      </c>
      <c r="H196" s="1872">
        <v>302</v>
      </c>
      <c r="I196" s="1872">
        <v>142</v>
      </c>
    </row>
    <row r="197" spans="1:9">
      <c r="A197" s="789" t="s">
        <v>1033</v>
      </c>
      <c r="B197" s="2040">
        <v>4422</v>
      </c>
      <c r="C197" s="1834">
        <v>353</v>
      </c>
      <c r="D197" s="1834">
        <v>1889</v>
      </c>
      <c r="E197" s="2041">
        <v>323</v>
      </c>
      <c r="F197" s="2040">
        <v>3979</v>
      </c>
      <c r="G197" s="1834">
        <v>301</v>
      </c>
      <c r="H197" s="1834">
        <v>1483</v>
      </c>
      <c r="I197" s="1834">
        <v>242</v>
      </c>
    </row>
    <row r="198" spans="1:9">
      <c r="A198" s="119" t="s">
        <v>827</v>
      </c>
      <c r="B198" s="1775">
        <v>3779</v>
      </c>
      <c r="C198" s="1872">
        <v>332</v>
      </c>
      <c r="D198" s="1872">
        <v>1678</v>
      </c>
      <c r="E198" s="1854">
        <v>313</v>
      </c>
      <c r="F198" s="1775">
        <v>3472</v>
      </c>
      <c r="G198" s="1872">
        <v>294</v>
      </c>
      <c r="H198" s="1872">
        <v>1307</v>
      </c>
      <c r="I198" s="1872">
        <v>207</v>
      </c>
    </row>
    <row r="199" spans="1:9">
      <c r="A199" s="119" t="s">
        <v>828</v>
      </c>
      <c r="B199" s="1775">
        <v>643</v>
      </c>
      <c r="C199" s="1872">
        <v>154</v>
      </c>
      <c r="D199" s="1872">
        <v>211</v>
      </c>
      <c r="E199" s="1854">
        <v>98</v>
      </c>
      <c r="F199" s="1775">
        <v>507</v>
      </c>
      <c r="G199" s="1872">
        <v>177</v>
      </c>
      <c r="H199" s="1872">
        <v>176</v>
      </c>
      <c r="I199" s="1872">
        <v>110</v>
      </c>
    </row>
    <row r="200" spans="1:9">
      <c r="A200" s="789" t="s">
        <v>1034</v>
      </c>
      <c r="B200" s="2040">
        <v>2135</v>
      </c>
      <c r="C200" s="1834">
        <v>287</v>
      </c>
      <c r="D200" s="1834">
        <v>424</v>
      </c>
      <c r="E200" s="2041">
        <v>143</v>
      </c>
      <c r="F200" s="2040">
        <v>2804</v>
      </c>
      <c r="G200" s="1834">
        <v>413</v>
      </c>
      <c r="H200" s="1834">
        <v>839</v>
      </c>
      <c r="I200" s="1834">
        <v>209</v>
      </c>
    </row>
    <row r="201" spans="1:9">
      <c r="A201" s="119" t="s">
        <v>827</v>
      </c>
      <c r="B201" s="1775">
        <v>1829</v>
      </c>
      <c r="C201" s="1872">
        <v>294</v>
      </c>
      <c r="D201" s="1872">
        <v>384</v>
      </c>
      <c r="E201" s="1854">
        <v>131</v>
      </c>
      <c r="F201" s="1775">
        <v>2287</v>
      </c>
      <c r="G201" s="1872">
        <v>364</v>
      </c>
      <c r="H201" s="1872">
        <v>642</v>
      </c>
      <c r="I201" s="1872">
        <v>179</v>
      </c>
    </row>
    <row r="202" spans="1:9">
      <c r="A202" s="119" t="s">
        <v>828</v>
      </c>
      <c r="B202" s="1775">
        <v>306</v>
      </c>
      <c r="C202" s="1872">
        <v>131</v>
      </c>
      <c r="D202" s="1872">
        <v>40</v>
      </c>
      <c r="E202" s="1854">
        <v>40</v>
      </c>
      <c r="F202" s="1775">
        <v>517</v>
      </c>
      <c r="G202" s="1872">
        <v>195</v>
      </c>
      <c r="H202" s="1872">
        <v>197</v>
      </c>
      <c r="I202" s="1872">
        <v>120</v>
      </c>
    </row>
    <row r="203" spans="1:9">
      <c r="A203" s="789" t="s">
        <v>1035</v>
      </c>
      <c r="B203" s="2040">
        <v>506</v>
      </c>
      <c r="C203" s="1834">
        <v>161</v>
      </c>
      <c r="D203" s="1834">
        <v>88</v>
      </c>
      <c r="E203" s="2041">
        <v>75</v>
      </c>
      <c r="F203" s="2040">
        <v>682</v>
      </c>
      <c r="G203" s="1834">
        <v>212</v>
      </c>
      <c r="H203" s="1834">
        <v>205</v>
      </c>
      <c r="I203" s="1834">
        <v>133</v>
      </c>
    </row>
    <row r="204" spans="1:9">
      <c r="A204" s="119" t="s">
        <v>827</v>
      </c>
      <c r="B204" s="1775">
        <v>326</v>
      </c>
      <c r="C204" s="1872">
        <v>126</v>
      </c>
      <c r="D204" s="1872">
        <v>88</v>
      </c>
      <c r="E204" s="1854">
        <v>75</v>
      </c>
      <c r="F204" s="1775">
        <v>513</v>
      </c>
      <c r="G204" s="1872">
        <v>185</v>
      </c>
      <c r="H204" s="1872">
        <v>138</v>
      </c>
      <c r="I204" s="1872">
        <v>107</v>
      </c>
    </row>
    <row r="205" spans="1:9">
      <c r="A205" s="119" t="s">
        <v>828</v>
      </c>
      <c r="B205" s="1775">
        <v>180</v>
      </c>
      <c r="C205" s="1872">
        <v>94</v>
      </c>
      <c r="D205" s="1872">
        <v>0</v>
      </c>
      <c r="E205" s="1854">
        <v>123</v>
      </c>
      <c r="F205" s="1775">
        <v>169</v>
      </c>
      <c r="G205" s="1872">
        <v>98</v>
      </c>
      <c r="H205" s="1872">
        <v>67</v>
      </c>
      <c r="I205" s="1872">
        <v>56</v>
      </c>
    </row>
    <row r="206" spans="1:9">
      <c r="A206" s="73" t="s">
        <v>1028</v>
      </c>
      <c r="B206" s="1775">
        <v>55610</v>
      </c>
      <c r="C206" s="1872">
        <v>581</v>
      </c>
      <c r="D206" s="1872">
        <v>11706</v>
      </c>
      <c r="E206" s="1854">
        <v>752</v>
      </c>
      <c r="F206" s="1775">
        <v>55261</v>
      </c>
      <c r="G206" s="1872">
        <v>580</v>
      </c>
      <c r="H206" s="1872">
        <v>11670</v>
      </c>
      <c r="I206" s="1872">
        <v>654</v>
      </c>
    </row>
    <row r="207" spans="1:9">
      <c r="A207" s="16"/>
      <c r="B207" s="17"/>
      <c r="C207" s="17"/>
      <c r="D207" s="17"/>
      <c r="E207" s="17"/>
    </row>
    <row r="208" spans="1:9">
      <c r="A208" s="3832" t="s">
        <v>947</v>
      </c>
      <c r="B208" s="3832"/>
      <c r="C208" s="3832"/>
      <c r="D208" s="3832"/>
      <c r="E208" s="3832"/>
      <c r="F208" s="3832"/>
      <c r="G208" s="3832"/>
      <c r="H208" s="3832"/>
      <c r="I208" s="3832"/>
    </row>
  </sheetData>
  <mergeCells count="60">
    <mergeCell ref="A1:I1"/>
    <mergeCell ref="A3:A6"/>
    <mergeCell ref="B3:I3"/>
    <mergeCell ref="B4:E4"/>
    <mergeCell ref="F4:I4"/>
    <mergeCell ref="B5:C5"/>
    <mergeCell ref="D5:E5"/>
    <mergeCell ref="F5:G5"/>
    <mergeCell ref="H5:I5"/>
    <mergeCell ref="A33:I33"/>
    <mergeCell ref="A36:I36"/>
    <mergeCell ref="A38:A41"/>
    <mergeCell ref="B38:I38"/>
    <mergeCell ref="B39:E39"/>
    <mergeCell ref="F39:I39"/>
    <mergeCell ref="B40:C40"/>
    <mergeCell ref="D40:E40"/>
    <mergeCell ref="F40:G40"/>
    <mergeCell ref="H40:I40"/>
    <mergeCell ref="A68:I68"/>
    <mergeCell ref="A71:I71"/>
    <mergeCell ref="A73:A76"/>
    <mergeCell ref="B73:I73"/>
    <mergeCell ref="B74:E74"/>
    <mergeCell ref="F74:I74"/>
    <mergeCell ref="B75:C75"/>
    <mergeCell ref="D75:E75"/>
    <mergeCell ref="F75:G75"/>
    <mergeCell ref="H75:I75"/>
    <mergeCell ref="A103:I103"/>
    <mergeCell ref="A106:I106"/>
    <mergeCell ref="A108:A111"/>
    <mergeCell ref="B108:I108"/>
    <mergeCell ref="B109:E109"/>
    <mergeCell ref="F109:I109"/>
    <mergeCell ref="B110:C110"/>
    <mergeCell ref="D110:E110"/>
    <mergeCell ref="F110:G110"/>
    <mergeCell ref="H110:I110"/>
    <mergeCell ref="A138:I138"/>
    <mergeCell ref="A141:I141"/>
    <mergeCell ref="A143:A146"/>
    <mergeCell ref="B143:I143"/>
    <mergeCell ref="B144:E144"/>
    <mergeCell ref="F144:I144"/>
    <mergeCell ref="B145:C145"/>
    <mergeCell ref="D145:E145"/>
    <mergeCell ref="F145:G145"/>
    <mergeCell ref="H145:I145"/>
    <mergeCell ref="A208:I208"/>
    <mergeCell ref="A173:I173"/>
    <mergeCell ref="A176:I176"/>
    <mergeCell ref="A178:A181"/>
    <mergeCell ref="B178:I178"/>
    <mergeCell ref="B179:E179"/>
    <mergeCell ref="F179:I179"/>
    <mergeCell ref="B180:C180"/>
    <mergeCell ref="D180:E180"/>
    <mergeCell ref="F180:G180"/>
    <mergeCell ref="H180:I180"/>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244"/>
  <sheetViews>
    <sheetView zoomScaleNormal="100" workbookViewId="0">
      <selection activeCell="A3" sqref="A3:A6"/>
    </sheetView>
  </sheetViews>
  <sheetFormatPr defaultColWidth="8.58203125" defaultRowHeight="14"/>
  <cols>
    <col min="1" max="1" width="29.33203125" style="26" customWidth="1"/>
    <col min="2" max="9" width="12.08203125" style="26" customWidth="1"/>
    <col min="10" max="10" width="8.58203125" style="26"/>
    <col min="11" max="11" width="8.58203125" style="6"/>
    <col min="12" max="16384" width="8.58203125" style="26"/>
  </cols>
  <sheetData>
    <row r="1" spans="1:11" ht="25">
      <c r="A1" s="4494" t="s">
        <v>4490</v>
      </c>
      <c r="B1" s="4230"/>
      <c r="C1" s="4230"/>
      <c r="D1" s="4230"/>
      <c r="E1" s="4230"/>
      <c r="F1" s="4230"/>
      <c r="G1" s="4230"/>
      <c r="H1" s="4230"/>
      <c r="I1" s="4230"/>
      <c r="J1" s="1474"/>
    </row>
    <row r="2" spans="1:11">
      <c r="A2" s="16"/>
      <c r="B2" s="17"/>
      <c r="C2" s="17"/>
      <c r="D2" s="17"/>
      <c r="E2" s="17"/>
    </row>
    <row r="3" spans="1:11" ht="17.5">
      <c r="A3" s="4276" t="s">
        <v>970</v>
      </c>
      <c r="B3" s="3966" t="s">
        <v>230</v>
      </c>
      <c r="C3" s="3841"/>
      <c r="D3" s="3841"/>
      <c r="E3" s="3841"/>
      <c r="F3" s="3841"/>
      <c r="G3" s="3841"/>
      <c r="H3" s="3841"/>
      <c r="I3" s="4281"/>
      <c r="K3" s="495"/>
    </row>
    <row r="4" spans="1:11" ht="17.5">
      <c r="A4" s="4495"/>
      <c r="B4" s="4062" t="s">
        <v>470</v>
      </c>
      <c r="C4" s="4063"/>
      <c r="D4" s="4063"/>
      <c r="E4" s="4063"/>
      <c r="F4" s="4062" t="s">
        <v>471</v>
      </c>
      <c r="G4" s="4063"/>
      <c r="H4" s="4063"/>
      <c r="I4" s="4241"/>
      <c r="K4" s="495"/>
    </row>
    <row r="5" spans="1:11" ht="27.5">
      <c r="A5" s="4431"/>
      <c r="B5" s="4159" t="s">
        <v>807</v>
      </c>
      <c r="C5" s="4260"/>
      <c r="D5" s="4260" t="s">
        <v>85</v>
      </c>
      <c r="E5" s="4092"/>
      <c r="F5" s="4159" t="s">
        <v>807</v>
      </c>
      <c r="G5" s="4260"/>
      <c r="H5" s="4260" t="s">
        <v>85</v>
      </c>
      <c r="I5" s="4160"/>
      <c r="K5" s="507"/>
    </row>
    <row r="6" spans="1:11" s="130" customFormat="1" ht="27.5">
      <c r="A6" s="4493"/>
      <c r="B6" s="127" t="s">
        <v>206</v>
      </c>
      <c r="C6" s="193" t="s">
        <v>282</v>
      </c>
      <c r="D6" s="193" t="s">
        <v>206</v>
      </c>
      <c r="E6" s="128" t="s">
        <v>282</v>
      </c>
      <c r="F6" s="127" t="s">
        <v>206</v>
      </c>
      <c r="G6" s="193" t="s">
        <v>282</v>
      </c>
      <c r="H6" s="193" t="s">
        <v>206</v>
      </c>
      <c r="I6" s="129" t="s">
        <v>282</v>
      </c>
      <c r="K6" s="507"/>
    </row>
    <row r="7" spans="1:11" ht="14.5" thickBot="1">
      <c r="A7" s="787" t="s">
        <v>9</v>
      </c>
      <c r="B7" s="2197">
        <v>291985651</v>
      </c>
      <c r="C7" s="2197">
        <v>16364</v>
      </c>
      <c r="D7" s="2197">
        <v>457907</v>
      </c>
      <c r="E7" s="2718">
        <v>7346</v>
      </c>
      <c r="F7" s="2200">
        <v>291985651</v>
      </c>
      <c r="G7" s="2197">
        <v>16364</v>
      </c>
      <c r="H7" s="2197">
        <v>457907</v>
      </c>
      <c r="I7" s="2197">
        <v>7346</v>
      </c>
    </row>
    <row r="8" spans="1:11">
      <c r="A8" s="73" t="s">
        <v>826</v>
      </c>
      <c r="B8" s="1774">
        <v>143278658</v>
      </c>
      <c r="C8" s="1870">
        <v>14485</v>
      </c>
      <c r="D8" s="1870">
        <v>226629</v>
      </c>
      <c r="E8" s="1953">
        <v>4438</v>
      </c>
      <c r="F8" s="1774">
        <v>148706993</v>
      </c>
      <c r="G8" s="1870">
        <v>12416</v>
      </c>
      <c r="H8" s="1870">
        <v>231278</v>
      </c>
      <c r="I8" s="1870">
        <v>4051</v>
      </c>
    </row>
    <row r="9" spans="1:11">
      <c r="A9" s="790" t="s">
        <v>1019</v>
      </c>
      <c r="B9" s="2040">
        <v>33415274</v>
      </c>
      <c r="C9" s="1834">
        <v>30357</v>
      </c>
      <c r="D9" s="1834">
        <v>68387</v>
      </c>
      <c r="E9" s="2041">
        <v>2200</v>
      </c>
      <c r="F9" s="2040">
        <v>33898553</v>
      </c>
      <c r="G9" s="1834">
        <v>30386</v>
      </c>
      <c r="H9" s="1834">
        <v>68140</v>
      </c>
      <c r="I9" s="1834">
        <v>2209</v>
      </c>
    </row>
    <row r="10" spans="1:11">
      <c r="A10" s="752" t="s">
        <v>1020</v>
      </c>
      <c r="B10" s="1775">
        <v>1094837</v>
      </c>
      <c r="C10" s="1872">
        <v>7440</v>
      </c>
      <c r="D10" s="1872">
        <v>2805</v>
      </c>
      <c r="E10" s="1854">
        <v>433</v>
      </c>
      <c r="F10" s="1775">
        <v>1018088</v>
      </c>
      <c r="G10" s="1872">
        <v>6967</v>
      </c>
      <c r="H10" s="1872">
        <v>2198</v>
      </c>
      <c r="I10" s="1872">
        <v>372</v>
      </c>
    </row>
    <row r="11" spans="1:11">
      <c r="A11" s="752" t="s">
        <v>1021</v>
      </c>
      <c r="B11" s="1775">
        <v>8510346</v>
      </c>
      <c r="C11" s="1872">
        <v>14859</v>
      </c>
      <c r="D11" s="1872">
        <v>20890</v>
      </c>
      <c r="E11" s="1854">
        <v>1011</v>
      </c>
      <c r="F11" s="1775">
        <v>8153824</v>
      </c>
      <c r="G11" s="1872">
        <v>16713</v>
      </c>
      <c r="H11" s="1872">
        <v>18730</v>
      </c>
      <c r="I11" s="1872">
        <v>1079</v>
      </c>
    </row>
    <row r="12" spans="1:11">
      <c r="A12" s="752" t="s">
        <v>1022</v>
      </c>
      <c r="B12" s="1775">
        <v>9334334</v>
      </c>
      <c r="C12" s="1872">
        <v>19655</v>
      </c>
      <c r="D12" s="1872">
        <v>19703</v>
      </c>
      <c r="E12" s="1854">
        <v>1161</v>
      </c>
      <c r="F12" s="1775">
        <v>8831156</v>
      </c>
      <c r="G12" s="1872">
        <v>18091</v>
      </c>
      <c r="H12" s="1872">
        <v>18062</v>
      </c>
      <c r="I12" s="1872">
        <v>969</v>
      </c>
    </row>
    <row r="13" spans="1:11">
      <c r="A13" s="752" t="s">
        <v>1015</v>
      </c>
      <c r="B13" s="1775">
        <v>5854988</v>
      </c>
      <c r="C13" s="1872">
        <v>8285</v>
      </c>
      <c r="D13" s="1872">
        <v>11333</v>
      </c>
      <c r="E13" s="1854">
        <v>762</v>
      </c>
      <c r="F13" s="1775">
        <v>5555209</v>
      </c>
      <c r="G13" s="1872">
        <v>6668</v>
      </c>
      <c r="H13" s="1872">
        <v>11640</v>
      </c>
      <c r="I13" s="1872">
        <v>718</v>
      </c>
    </row>
    <row r="14" spans="1:11">
      <c r="A14" s="752" t="s">
        <v>1023</v>
      </c>
      <c r="B14" s="1775">
        <v>2660094</v>
      </c>
      <c r="C14" s="1872">
        <v>8858</v>
      </c>
      <c r="D14" s="1872">
        <v>4170</v>
      </c>
      <c r="E14" s="1854">
        <v>431</v>
      </c>
      <c r="F14" s="1775">
        <v>2653407</v>
      </c>
      <c r="G14" s="1872">
        <v>8661</v>
      </c>
      <c r="H14" s="1872">
        <v>4579</v>
      </c>
      <c r="I14" s="1872">
        <v>479</v>
      </c>
    </row>
    <row r="15" spans="1:11">
      <c r="A15" s="752" t="s">
        <v>1024</v>
      </c>
      <c r="B15" s="1775">
        <v>3145991</v>
      </c>
      <c r="C15" s="1872">
        <v>11858</v>
      </c>
      <c r="D15" s="1872">
        <v>4755</v>
      </c>
      <c r="E15" s="1854">
        <v>562</v>
      </c>
      <c r="F15" s="1775">
        <v>3502249</v>
      </c>
      <c r="G15" s="1872">
        <v>15761</v>
      </c>
      <c r="H15" s="1872">
        <v>5264</v>
      </c>
      <c r="I15" s="1872">
        <v>564</v>
      </c>
    </row>
    <row r="16" spans="1:11">
      <c r="A16" s="752" t="s">
        <v>1017</v>
      </c>
      <c r="B16" s="1775">
        <v>1631392</v>
      </c>
      <c r="C16" s="1872">
        <v>11270</v>
      </c>
      <c r="D16" s="1872">
        <v>2868</v>
      </c>
      <c r="E16" s="1854">
        <v>455</v>
      </c>
      <c r="F16" s="1775">
        <v>2161975</v>
      </c>
      <c r="G16" s="1872">
        <v>12774</v>
      </c>
      <c r="H16" s="1872">
        <v>4170</v>
      </c>
      <c r="I16" s="1872">
        <v>565</v>
      </c>
    </row>
    <row r="17" spans="1:9">
      <c r="A17" s="752" t="s">
        <v>1018</v>
      </c>
      <c r="B17" s="1775">
        <v>1183292</v>
      </c>
      <c r="C17" s="1872">
        <v>10157</v>
      </c>
      <c r="D17" s="1872">
        <v>1863</v>
      </c>
      <c r="E17" s="1854">
        <v>316</v>
      </c>
      <c r="F17" s="1775">
        <v>2022645</v>
      </c>
      <c r="G17" s="1872">
        <v>12512</v>
      </c>
      <c r="H17" s="1872">
        <v>3497</v>
      </c>
      <c r="I17" s="1872">
        <v>410</v>
      </c>
    </row>
    <row r="18" spans="1:9">
      <c r="A18" s="73"/>
      <c r="B18" s="1775"/>
      <c r="C18" s="1872"/>
      <c r="D18" s="1872"/>
      <c r="E18" s="1854"/>
      <c r="F18" s="1775"/>
      <c r="G18" s="1872"/>
      <c r="H18" s="1872"/>
      <c r="I18" s="1872"/>
    </row>
    <row r="19" spans="1:9">
      <c r="A19" s="790" t="s">
        <v>1025</v>
      </c>
      <c r="B19" s="2040">
        <v>6462037</v>
      </c>
      <c r="C19" s="1834">
        <v>38971</v>
      </c>
      <c r="D19" s="1834">
        <v>14531</v>
      </c>
      <c r="E19" s="2041">
        <v>828</v>
      </c>
      <c r="F19" s="2040">
        <v>7163138</v>
      </c>
      <c r="G19" s="1834">
        <v>38825</v>
      </c>
      <c r="H19" s="1834">
        <v>17389</v>
      </c>
      <c r="I19" s="1834">
        <v>1025</v>
      </c>
    </row>
    <row r="20" spans="1:9">
      <c r="A20" s="752" t="s">
        <v>1020</v>
      </c>
      <c r="B20" s="1775">
        <v>894036</v>
      </c>
      <c r="C20" s="1872">
        <v>11948</v>
      </c>
      <c r="D20" s="1872">
        <v>2931</v>
      </c>
      <c r="E20" s="1854">
        <v>395</v>
      </c>
      <c r="F20" s="1775">
        <v>889792</v>
      </c>
      <c r="G20" s="1872">
        <v>10404</v>
      </c>
      <c r="H20" s="1872">
        <v>2800</v>
      </c>
      <c r="I20" s="1872">
        <v>391</v>
      </c>
    </row>
    <row r="21" spans="1:9">
      <c r="A21" s="752" t="s">
        <v>1021</v>
      </c>
      <c r="B21" s="1775">
        <v>1270089</v>
      </c>
      <c r="C21" s="1872">
        <v>12060</v>
      </c>
      <c r="D21" s="1872">
        <v>2644</v>
      </c>
      <c r="E21" s="1854">
        <v>321</v>
      </c>
      <c r="F21" s="1775">
        <v>1255906</v>
      </c>
      <c r="G21" s="1872">
        <v>11437</v>
      </c>
      <c r="H21" s="1872">
        <v>2906</v>
      </c>
      <c r="I21" s="1872">
        <v>347</v>
      </c>
    </row>
    <row r="22" spans="1:9">
      <c r="A22" s="752" t="s">
        <v>1022</v>
      </c>
      <c r="B22" s="1775">
        <v>1070848</v>
      </c>
      <c r="C22" s="1872">
        <v>7090</v>
      </c>
      <c r="D22" s="1872">
        <v>3208</v>
      </c>
      <c r="E22" s="1854">
        <v>404</v>
      </c>
      <c r="F22" s="1775">
        <v>1056940</v>
      </c>
      <c r="G22" s="1872">
        <v>7525</v>
      </c>
      <c r="H22" s="1872">
        <v>3471</v>
      </c>
      <c r="I22" s="1872">
        <v>491</v>
      </c>
    </row>
    <row r="23" spans="1:9">
      <c r="A23" s="752" t="s">
        <v>1015</v>
      </c>
      <c r="B23" s="1775">
        <v>609045</v>
      </c>
      <c r="C23" s="1872">
        <v>5403</v>
      </c>
      <c r="D23" s="1872">
        <v>1655</v>
      </c>
      <c r="E23" s="1854">
        <v>286</v>
      </c>
      <c r="F23" s="1775">
        <v>589312</v>
      </c>
      <c r="G23" s="1872">
        <v>5647</v>
      </c>
      <c r="H23" s="1872">
        <v>2168</v>
      </c>
      <c r="I23" s="1872">
        <v>334</v>
      </c>
    </row>
    <row r="24" spans="1:9">
      <c r="A24" s="752" t="s">
        <v>1023</v>
      </c>
      <c r="B24" s="1775">
        <v>574925</v>
      </c>
      <c r="C24" s="1872">
        <v>5817</v>
      </c>
      <c r="D24" s="1872">
        <v>1078</v>
      </c>
      <c r="E24" s="1854">
        <v>287</v>
      </c>
      <c r="F24" s="1775">
        <v>688825</v>
      </c>
      <c r="G24" s="1872">
        <v>7450</v>
      </c>
      <c r="H24" s="1872">
        <v>1208</v>
      </c>
      <c r="I24" s="1872">
        <v>230</v>
      </c>
    </row>
    <row r="25" spans="1:9">
      <c r="A25" s="752" t="s">
        <v>1024</v>
      </c>
      <c r="B25" s="1775">
        <v>922456</v>
      </c>
      <c r="C25" s="1872">
        <v>9232</v>
      </c>
      <c r="D25" s="1872">
        <v>1316</v>
      </c>
      <c r="E25" s="1854">
        <v>331</v>
      </c>
      <c r="F25" s="1775">
        <v>1121949</v>
      </c>
      <c r="G25" s="1872">
        <v>9547</v>
      </c>
      <c r="H25" s="1872">
        <v>1775</v>
      </c>
      <c r="I25" s="1872">
        <v>288</v>
      </c>
    </row>
    <row r="26" spans="1:9">
      <c r="A26" s="752" t="s">
        <v>1017</v>
      </c>
      <c r="B26" s="1775">
        <v>610328</v>
      </c>
      <c r="C26" s="1872">
        <v>6439</v>
      </c>
      <c r="D26" s="1872">
        <v>806</v>
      </c>
      <c r="E26" s="1854">
        <v>235</v>
      </c>
      <c r="F26" s="1775">
        <v>778061</v>
      </c>
      <c r="G26" s="1872">
        <v>7143</v>
      </c>
      <c r="H26" s="1872">
        <v>1479</v>
      </c>
      <c r="I26" s="1872">
        <v>295</v>
      </c>
    </row>
    <row r="27" spans="1:9">
      <c r="A27" s="752" t="s">
        <v>1018</v>
      </c>
      <c r="B27" s="1775">
        <v>510310</v>
      </c>
      <c r="C27" s="1872">
        <v>6035</v>
      </c>
      <c r="D27" s="1872">
        <v>893</v>
      </c>
      <c r="E27" s="1854">
        <v>196</v>
      </c>
      <c r="F27" s="1775">
        <v>782353</v>
      </c>
      <c r="G27" s="1872">
        <v>7171</v>
      </c>
      <c r="H27" s="1872">
        <v>1582</v>
      </c>
      <c r="I27" s="1872">
        <v>321</v>
      </c>
    </row>
    <row r="28" spans="1:9">
      <c r="A28" s="73"/>
      <c r="B28" s="1775"/>
      <c r="C28" s="1872"/>
      <c r="D28" s="1872"/>
      <c r="E28" s="1854"/>
      <c r="F28" s="1775"/>
      <c r="G28" s="1872"/>
      <c r="H28" s="1872"/>
      <c r="I28" s="1872"/>
    </row>
    <row r="29" spans="1:9">
      <c r="A29" s="790" t="s">
        <v>1026</v>
      </c>
      <c r="B29" s="2040">
        <v>103401347</v>
      </c>
      <c r="C29" s="1834">
        <v>50386</v>
      </c>
      <c r="D29" s="1834">
        <v>143711</v>
      </c>
      <c r="E29" s="2041">
        <v>3077</v>
      </c>
      <c r="F29" s="2040">
        <v>107645302</v>
      </c>
      <c r="G29" s="1834">
        <v>50912</v>
      </c>
      <c r="H29" s="1834">
        <v>145749</v>
      </c>
      <c r="I29" s="1834">
        <v>2784</v>
      </c>
    </row>
    <row r="30" spans="1:9">
      <c r="A30" s="752" t="s">
        <v>1020</v>
      </c>
      <c r="B30" s="1775">
        <v>2177211</v>
      </c>
      <c r="C30" s="1872">
        <v>12337</v>
      </c>
      <c r="D30" s="1872">
        <v>4832</v>
      </c>
      <c r="E30" s="1854">
        <v>431</v>
      </c>
      <c r="F30" s="1775">
        <v>2077835</v>
      </c>
      <c r="G30" s="1872">
        <v>13419</v>
      </c>
      <c r="H30" s="1872">
        <v>4639</v>
      </c>
      <c r="I30" s="1872">
        <v>528</v>
      </c>
    </row>
    <row r="31" spans="1:9">
      <c r="A31" s="752" t="s">
        <v>1021</v>
      </c>
      <c r="B31" s="1775">
        <v>477955</v>
      </c>
      <c r="C31" s="1872">
        <v>6122</v>
      </c>
      <c r="D31" s="1872">
        <v>811</v>
      </c>
      <c r="E31" s="1854">
        <v>211</v>
      </c>
      <c r="F31" s="1775">
        <v>448534</v>
      </c>
      <c r="G31" s="1872">
        <v>5368</v>
      </c>
      <c r="H31" s="1872">
        <v>792</v>
      </c>
      <c r="I31" s="1872">
        <v>211</v>
      </c>
    </row>
    <row r="32" spans="1:9">
      <c r="A32" s="752" t="s">
        <v>1022</v>
      </c>
      <c r="B32" s="1775">
        <v>184707</v>
      </c>
      <c r="C32" s="1872">
        <v>3137</v>
      </c>
      <c r="D32" s="1872">
        <v>272</v>
      </c>
      <c r="E32" s="1854">
        <v>128</v>
      </c>
      <c r="F32" s="1775">
        <v>165745</v>
      </c>
      <c r="G32" s="1872">
        <v>3004</v>
      </c>
      <c r="H32" s="1872">
        <v>193</v>
      </c>
      <c r="I32" s="1872">
        <v>81</v>
      </c>
    </row>
    <row r="33" spans="1:11">
      <c r="A33" s="752" t="s">
        <v>1015</v>
      </c>
      <c r="B33" s="1775">
        <v>292040</v>
      </c>
      <c r="C33" s="1872">
        <v>4993</v>
      </c>
      <c r="D33" s="1872">
        <v>642</v>
      </c>
      <c r="E33" s="1854">
        <v>204</v>
      </c>
      <c r="F33" s="1775">
        <v>240719</v>
      </c>
      <c r="G33" s="1872">
        <v>3987</v>
      </c>
      <c r="H33" s="1872">
        <v>607</v>
      </c>
      <c r="I33" s="1872">
        <v>153</v>
      </c>
    </row>
    <row r="34" spans="1:11">
      <c r="A34" s="752" t="s">
        <v>1023</v>
      </c>
      <c r="B34" s="1775">
        <v>1373197</v>
      </c>
      <c r="C34" s="1872">
        <v>10843</v>
      </c>
      <c r="D34" s="1872">
        <v>3645</v>
      </c>
      <c r="E34" s="1854">
        <v>496</v>
      </c>
      <c r="F34" s="1775">
        <v>1040930</v>
      </c>
      <c r="G34" s="1872">
        <v>10127</v>
      </c>
      <c r="H34" s="1872">
        <v>2967</v>
      </c>
      <c r="I34" s="1872">
        <v>395</v>
      </c>
    </row>
    <row r="35" spans="1:11">
      <c r="A35" s="752" t="s">
        <v>1024</v>
      </c>
      <c r="B35" s="1775">
        <v>6793268</v>
      </c>
      <c r="C35" s="1872">
        <v>16694</v>
      </c>
      <c r="D35" s="1872">
        <v>13734</v>
      </c>
      <c r="E35" s="1854">
        <v>976</v>
      </c>
      <c r="F35" s="1775">
        <v>5728205</v>
      </c>
      <c r="G35" s="1872">
        <v>16553</v>
      </c>
      <c r="H35" s="1872">
        <v>13716</v>
      </c>
      <c r="I35" s="1872">
        <v>885</v>
      </c>
    </row>
    <row r="36" spans="1:11">
      <c r="A36" s="752" t="s">
        <v>1017</v>
      </c>
      <c r="B36" s="1775">
        <v>17927226</v>
      </c>
      <c r="C36" s="1872">
        <v>14800</v>
      </c>
      <c r="D36" s="1872">
        <v>31478</v>
      </c>
      <c r="E36" s="1854">
        <v>1251</v>
      </c>
      <c r="F36" s="1775">
        <v>17082031</v>
      </c>
      <c r="G36" s="1872">
        <v>15676</v>
      </c>
      <c r="H36" s="1872">
        <v>30329</v>
      </c>
      <c r="I36" s="1872">
        <v>1266</v>
      </c>
    </row>
    <row r="37" spans="1:11">
      <c r="A37" s="752" t="s">
        <v>1018</v>
      </c>
      <c r="B37" s="1775">
        <v>74175743</v>
      </c>
      <c r="C37" s="1872">
        <v>10943</v>
      </c>
      <c r="D37" s="1872">
        <v>88297</v>
      </c>
      <c r="E37" s="1854">
        <v>1948</v>
      </c>
      <c r="F37" s="1775">
        <v>80861303</v>
      </c>
      <c r="G37" s="1872">
        <v>13330</v>
      </c>
      <c r="H37" s="1872">
        <v>92506</v>
      </c>
      <c r="I37" s="1872">
        <v>2063</v>
      </c>
    </row>
    <row r="38" spans="1:11">
      <c r="A38" s="16"/>
      <c r="B38" s="17"/>
      <c r="C38" s="17"/>
      <c r="D38" s="17"/>
      <c r="E38" s="17"/>
    </row>
    <row r="39" spans="1:11" ht="27" customHeight="1">
      <c r="A39" s="3832" t="s">
        <v>829</v>
      </c>
      <c r="B39" s="3832"/>
      <c r="C39" s="3832"/>
      <c r="D39" s="3832"/>
      <c r="E39" s="3832"/>
      <c r="F39" s="3832"/>
      <c r="G39" s="3832"/>
      <c r="H39" s="3832"/>
      <c r="I39" s="3832"/>
    </row>
    <row r="40" spans="1:11">
      <c r="A40" s="485"/>
      <c r="B40" s="485"/>
      <c r="C40" s="485"/>
      <c r="D40" s="485"/>
      <c r="E40" s="485"/>
    </row>
    <row r="41" spans="1:11">
      <c r="A41" s="17"/>
      <c r="B41" s="17"/>
      <c r="C41" s="17"/>
      <c r="D41" s="17"/>
      <c r="E41" s="17"/>
    </row>
    <row r="42" spans="1:11" ht="25">
      <c r="A42" s="4494" t="s">
        <v>4489</v>
      </c>
      <c r="B42" s="4230"/>
      <c r="C42" s="4230"/>
      <c r="D42" s="4230"/>
      <c r="E42" s="4230"/>
      <c r="F42" s="4230"/>
      <c r="G42" s="4230"/>
      <c r="H42" s="4230"/>
      <c r="I42" s="4230"/>
      <c r="J42" s="1474"/>
    </row>
    <row r="43" spans="1:11">
      <c r="A43" s="16"/>
      <c r="B43" s="17"/>
      <c r="C43" s="17"/>
      <c r="D43" s="17"/>
      <c r="E43" s="17"/>
    </row>
    <row r="44" spans="1:11" ht="17.5">
      <c r="A44" s="4276" t="s">
        <v>970</v>
      </c>
      <c r="B44" s="3966" t="s">
        <v>204</v>
      </c>
      <c r="C44" s="3841"/>
      <c r="D44" s="3841"/>
      <c r="E44" s="3841"/>
      <c r="F44" s="3841"/>
      <c r="G44" s="3841"/>
      <c r="H44" s="3841"/>
      <c r="I44" s="4281"/>
      <c r="K44" s="495"/>
    </row>
    <row r="45" spans="1:11" ht="17.5">
      <c r="A45" s="4495"/>
      <c r="B45" s="4062" t="s">
        <v>470</v>
      </c>
      <c r="C45" s="4063"/>
      <c r="D45" s="4063"/>
      <c r="E45" s="4063"/>
      <c r="F45" s="4062" t="s">
        <v>471</v>
      </c>
      <c r="G45" s="4063"/>
      <c r="H45" s="4063"/>
      <c r="I45" s="4241"/>
      <c r="K45" s="495"/>
    </row>
    <row r="46" spans="1:11" ht="27.5">
      <c r="A46" s="4431"/>
      <c r="B46" s="4159" t="s">
        <v>814</v>
      </c>
      <c r="C46" s="4260"/>
      <c r="D46" s="4260" t="s">
        <v>85</v>
      </c>
      <c r="E46" s="4092"/>
      <c r="F46" s="4159" t="s">
        <v>814</v>
      </c>
      <c r="G46" s="4260"/>
      <c r="H46" s="4260" t="s">
        <v>85</v>
      </c>
      <c r="I46" s="4160"/>
      <c r="K46" s="507"/>
    </row>
    <row r="47" spans="1:11" s="130" customFormat="1" ht="27.5">
      <c r="A47" s="4493"/>
      <c r="B47" s="127" t="s">
        <v>206</v>
      </c>
      <c r="C47" s="193" t="s">
        <v>282</v>
      </c>
      <c r="D47" s="193" t="s">
        <v>206</v>
      </c>
      <c r="E47" s="128" t="s">
        <v>282</v>
      </c>
      <c r="F47" s="127" t="s">
        <v>206</v>
      </c>
      <c r="G47" s="193" t="s">
        <v>282</v>
      </c>
      <c r="H47" s="193" t="s">
        <v>206</v>
      </c>
      <c r="I47" s="129" t="s">
        <v>282</v>
      </c>
      <c r="K47" s="507"/>
    </row>
    <row r="48" spans="1:11" ht="14.5" thickBot="1">
      <c r="A48" s="791" t="s">
        <v>9</v>
      </c>
      <c r="B48" s="2197">
        <v>1281840</v>
      </c>
      <c r="C48" s="2197">
        <v>989</v>
      </c>
      <c r="D48" s="2197">
        <v>255980</v>
      </c>
      <c r="E48" s="2718">
        <v>4841</v>
      </c>
      <c r="F48" s="2200">
        <v>1281840</v>
      </c>
      <c r="G48" s="2197">
        <v>989</v>
      </c>
      <c r="H48" s="2197">
        <v>255980</v>
      </c>
      <c r="I48" s="2197">
        <v>4841</v>
      </c>
    </row>
    <row r="49" spans="1:9">
      <c r="A49" s="72" t="s">
        <v>826</v>
      </c>
      <c r="B49" s="1774">
        <v>641567</v>
      </c>
      <c r="C49" s="1870">
        <v>839</v>
      </c>
      <c r="D49" s="1870">
        <v>127459</v>
      </c>
      <c r="E49" s="1953">
        <v>2670</v>
      </c>
      <c r="F49" s="1774">
        <v>640273</v>
      </c>
      <c r="G49" s="1870">
        <v>718</v>
      </c>
      <c r="H49" s="1870">
        <v>128521</v>
      </c>
      <c r="I49" s="1870">
        <v>2793</v>
      </c>
    </row>
    <row r="50" spans="1:9">
      <c r="A50" s="790" t="s">
        <v>1019</v>
      </c>
      <c r="B50" s="2040">
        <v>126486</v>
      </c>
      <c r="C50" s="1834">
        <v>1473</v>
      </c>
      <c r="D50" s="1834">
        <v>37037</v>
      </c>
      <c r="E50" s="2041">
        <v>1589</v>
      </c>
      <c r="F50" s="2040">
        <v>123885</v>
      </c>
      <c r="G50" s="1834">
        <v>1872</v>
      </c>
      <c r="H50" s="1834">
        <v>36901</v>
      </c>
      <c r="I50" s="1834">
        <v>1574</v>
      </c>
    </row>
    <row r="51" spans="1:9">
      <c r="A51" s="752" t="s">
        <v>1020</v>
      </c>
      <c r="B51" s="1775">
        <v>4300</v>
      </c>
      <c r="C51" s="1872">
        <v>507</v>
      </c>
      <c r="D51" s="1872">
        <v>1787</v>
      </c>
      <c r="E51" s="1854">
        <v>339</v>
      </c>
      <c r="F51" s="1775">
        <v>3155</v>
      </c>
      <c r="G51" s="1872">
        <v>377</v>
      </c>
      <c r="H51" s="1872">
        <v>1242</v>
      </c>
      <c r="I51" s="1872">
        <v>317</v>
      </c>
    </row>
    <row r="52" spans="1:9">
      <c r="A52" s="752" t="s">
        <v>1021</v>
      </c>
      <c r="B52" s="1775">
        <v>32679</v>
      </c>
      <c r="C52" s="1872">
        <v>872</v>
      </c>
      <c r="D52" s="1872">
        <v>11462</v>
      </c>
      <c r="E52" s="1854">
        <v>683</v>
      </c>
      <c r="F52" s="1775">
        <v>30050</v>
      </c>
      <c r="G52" s="1872">
        <v>891</v>
      </c>
      <c r="H52" s="1872">
        <v>10787</v>
      </c>
      <c r="I52" s="1872">
        <v>750</v>
      </c>
    </row>
    <row r="53" spans="1:9">
      <c r="A53" s="752" t="s">
        <v>1022</v>
      </c>
      <c r="B53" s="1775">
        <v>33009</v>
      </c>
      <c r="C53" s="1872">
        <v>915</v>
      </c>
      <c r="D53" s="1872">
        <v>11095</v>
      </c>
      <c r="E53" s="1854">
        <v>811</v>
      </c>
      <c r="F53" s="1775">
        <v>30986</v>
      </c>
      <c r="G53" s="1872">
        <v>946</v>
      </c>
      <c r="H53" s="1872">
        <v>10127</v>
      </c>
      <c r="I53" s="1872">
        <v>679</v>
      </c>
    </row>
    <row r="54" spans="1:9">
      <c r="A54" s="752" t="s">
        <v>1015</v>
      </c>
      <c r="B54" s="1775">
        <v>21060</v>
      </c>
      <c r="C54" s="1872">
        <v>457</v>
      </c>
      <c r="D54" s="1872">
        <v>6523</v>
      </c>
      <c r="E54" s="1854">
        <v>514</v>
      </c>
      <c r="F54" s="1775">
        <v>18706</v>
      </c>
      <c r="G54" s="1872">
        <v>471</v>
      </c>
      <c r="H54" s="1872">
        <v>6366</v>
      </c>
      <c r="I54" s="1872">
        <v>548</v>
      </c>
    </row>
    <row r="55" spans="1:9">
      <c r="A55" s="752" t="s">
        <v>1023</v>
      </c>
      <c r="B55" s="1775">
        <v>8159</v>
      </c>
      <c r="C55" s="1872">
        <v>496</v>
      </c>
      <c r="D55" s="1872">
        <v>1977</v>
      </c>
      <c r="E55" s="1854">
        <v>326</v>
      </c>
      <c r="F55" s="1775">
        <v>8287</v>
      </c>
      <c r="G55" s="1872">
        <v>569</v>
      </c>
      <c r="H55" s="1872">
        <v>2307</v>
      </c>
      <c r="I55" s="1872">
        <v>342</v>
      </c>
    </row>
    <row r="56" spans="1:9">
      <c r="A56" s="752" t="s">
        <v>1024</v>
      </c>
      <c r="B56" s="1775">
        <v>11891</v>
      </c>
      <c r="C56" s="1872">
        <v>725</v>
      </c>
      <c r="D56" s="1872">
        <v>2062</v>
      </c>
      <c r="E56" s="1854">
        <v>316</v>
      </c>
      <c r="F56" s="1775">
        <v>13224</v>
      </c>
      <c r="G56" s="1872">
        <v>770</v>
      </c>
      <c r="H56" s="1872">
        <v>2320</v>
      </c>
      <c r="I56" s="1872">
        <v>308</v>
      </c>
    </row>
    <row r="57" spans="1:9">
      <c r="A57" s="752" t="s">
        <v>1017</v>
      </c>
      <c r="B57" s="1775">
        <v>8778</v>
      </c>
      <c r="C57" s="1872">
        <v>698</v>
      </c>
      <c r="D57" s="1872">
        <v>1394</v>
      </c>
      <c r="E57" s="1854">
        <v>288</v>
      </c>
      <c r="F57" s="1775">
        <v>10424</v>
      </c>
      <c r="G57" s="1872">
        <v>791</v>
      </c>
      <c r="H57" s="1872">
        <v>1950</v>
      </c>
      <c r="I57" s="1872">
        <v>340</v>
      </c>
    </row>
    <row r="58" spans="1:9">
      <c r="A58" s="752" t="s">
        <v>1018</v>
      </c>
      <c r="B58" s="1775">
        <v>6610</v>
      </c>
      <c r="C58" s="1872">
        <v>536</v>
      </c>
      <c r="D58" s="1872">
        <v>737</v>
      </c>
      <c r="E58" s="1854">
        <v>168</v>
      </c>
      <c r="F58" s="1775">
        <v>9053</v>
      </c>
      <c r="G58" s="1872">
        <v>736</v>
      </c>
      <c r="H58" s="1872">
        <v>1802</v>
      </c>
      <c r="I58" s="1872">
        <v>289</v>
      </c>
    </row>
    <row r="59" spans="1:9">
      <c r="A59" s="73"/>
      <c r="B59" s="1775"/>
      <c r="C59" s="1872"/>
      <c r="D59" s="1872"/>
      <c r="E59" s="1854"/>
      <c r="F59" s="1775"/>
      <c r="G59" s="1872"/>
      <c r="H59" s="1872"/>
      <c r="I59" s="1872"/>
    </row>
    <row r="60" spans="1:9">
      <c r="A60" s="790" t="s">
        <v>1025</v>
      </c>
      <c r="B60" s="2040">
        <v>36455</v>
      </c>
      <c r="C60" s="1834">
        <v>1315</v>
      </c>
      <c r="D60" s="1834">
        <v>8422</v>
      </c>
      <c r="E60" s="2041">
        <v>664</v>
      </c>
      <c r="F60" s="2040">
        <v>42255</v>
      </c>
      <c r="G60" s="1834">
        <v>1782</v>
      </c>
      <c r="H60" s="1834">
        <v>10630</v>
      </c>
      <c r="I60" s="1834">
        <v>783</v>
      </c>
    </row>
    <row r="61" spans="1:9">
      <c r="A61" s="752" t="s">
        <v>1020</v>
      </c>
      <c r="B61" s="1775">
        <v>5951</v>
      </c>
      <c r="C61" s="1872">
        <v>524</v>
      </c>
      <c r="D61" s="1872">
        <v>2124</v>
      </c>
      <c r="E61" s="1854">
        <v>334</v>
      </c>
      <c r="F61" s="1775">
        <v>5828</v>
      </c>
      <c r="G61" s="1872">
        <v>530</v>
      </c>
      <c r="H61" s="1872">
        <v>1727</v>
      </c>
      <c r="I61" s="1872">
        <v>268</v>
      </c>
    </row>
    <row r="62" spans="1:9">
      <c r="A62" s="752" t="s">
        <v>1021</v>
      </c>
      <c r="B62" s="1775">
        <v>6601</v>
      </c>
      <c r="C62" s="1872">
        <v>577</v>
      </c>
      <c r="D62" s="1872">
        <v>1503</v>
      </c>
      <c r="E62" s="1854">
        <v>241</v>
      </c>
      <c r="F62" s="1775">
        <v>6571</v>
      </c>
      <c r="G62" s="1872">
        <v>566</v>
      </c>
      <c r="H62" s="1872">
        <v>1706</v>
      </c>
      <c r="I62" s="1872">
        <v>276</v>
      </c>
    </row>
    <row r="63" spans="1:9">
      <c r="A63" s="752" t="s">
        <v>1022</v>
      </c>
      <c r="B63" s="1775">
        <v>8383</v>
      </c>
      <c r="C63" s="1872">
        <v>581</v>
      </c>
      <c r="D63" s="1872">
        <v>2379</v>
      </c>
      <c r="E63" s="1854">
        <v>358</v>
      </c>
      <c r="F63" s="1775">
        <v>8681</v>
      </c>
      <c r="G63" s="1872">
        <v>591</v>
      </c>
      <c r="H63" s="1872">
        <v>2569</v>
      </c>
      <c r="I63" s="1872">
        <v>398</v>
      </c>
    </row>
    <row r="64" spans="1:9">
      <c r="A64" s="752" t="s">
        <v>1015</v>
      </c>
      <c r="B64" s="1775">
        <v>4736</v>
      </c>
      <c r="C64" s="1872">
        <v>397</v>
      </c>
      <c r="D64" s="1872">
        <v>1209</v>
      </c>
      <c r="E64" s="1854">
        <v>228</v>
      </c>
      <c r="F64" s="1775">
        <v>5418</v>
      </c>
      <c r="G64" s="1872">
        <v>450</v>
      </c>
      <c r="H64" s="1872">
        <v>1646</v>
      </c>
      <c r="I64" s="1872">
        <v>282</v>
      </c>
    </row>
    <row r="65" spans="1:9">
      <c r="A65" s="752" t="s">
        <v>1023</v>
      </c>
      <c r="B65" s="1775">
        <v>1948</v>
      </c>
      <c r="C65" s="1872">
        <v>328</v>
      </c>
      <c r="D65" s="1872">
        <v>504</v>
      </c>
      <c r="E65" s="1854">
        <v>165</v>
      </c>
      <c r="F65" s="1775">
        <v>2835</v>
      </c>
      <c r="G65" s="1872">
        <v>429</v>
      </c>
      <c r="H65" s="1872">
        <v>746</v>
      </c>
      <c r="I65" s="1872">
        <v>207</v>
      </c>
    </row>
    <row r="66" spans="1:9">
      <c r="A66" s="752" t="s">
        <v>1024</v>
      </c>
      <c r="B66" s="1775">
        <v>3022</v>
      </c>
      <c r="C66" s="1872">
        <v>477</v>
      </c>
      <c r="D66" s="1872">
        <v>257</v>
      </c>
      <c r="E66" s="1854">
        <v>116</v>
      </c>
      <c r="F66" s="1775">
        <v>4562</v>
      </c>
      <c r="G66" s="1872">
        <v>563</v>
      </c>
      <c r="H66" s="1872">
        <v>818</v>
      </c>
      <c r="I66" s="1872">
        <v>213</v>
      </c>
    </row>
    <row r="67" spans="1:9">
      <c r="A67" s="752" t="s">
        <v>1017</v>
      </c>
      <c r="B67" s="1775">
        <v>2999</v>
      </c>
      <c r="C67" s="1872">
        <v>423</v>
      </c>
      <c r="D67" s="1872">
        <v>166</v>
      </c>
      <c r="E67" s="1854">
        <v>115</v>
      </c>
      <c r="F67" s="1775">
        <v>4321</v>
      </c>
      <c r="G67" s="1872">
        <v>539</v>
      </c>
      <c r="H67" s="1872">
        <v>674</v>
      </c>
      <c r="I67" s="1872">
        <v>182</v>
      </c>
    </row>
    <row r="68" spans="1:9">
      <c r="A68" s="752" t="s">
        <v>1018</v>
      </c>
      <c r="B68" s="1775">
        <v>2815</v>
      </c>
      <c r="C68" s="1872">
        <v>376</v>
      </c>
      <c r="D68" s="1872">
        <v>280</v>
      </c>
      <c r="E68" s="1854">
        <v>108</v>
      </c>
      <c r="F68" s="1775">
        <v>4039</v>
      </c>
      <c r="G68" s="1872">
        <v>433</v>
      </c>
      <c r="H68" s="1872">
        <v>744</v>
      </c>
      <c r="I68" s="1872">
        <v>208</v>
      </c>
    </row>
    <row r="69" spans="1:9">
      <c r="A69" s="73"/>
      <c r="B69" s="1775"/>
      <c r="C69" s="1872"/>
      <c r="D69" s="1872"/>
      <c r="E69" s="1854"/>
      <c r="F69" s="1775"/>
      <c r="G69" s="1872"/>
      <c r="H69" s="1872"/>
      <c r="I69" s="1872"/>
    </row>
    <row r="70" spans="1:9">
      <c r="A70" s="790" t="s">
        <v>1026</v>
      </c>
      <c r="B70" s="2040">
        <v>478626</v>
      </c>
      <c r="C70" s="1834">
        <v>1518</v>
      </c>
      <c r="D70" s="1834">
        <v>82000</v>
      </c>
      <c r="E70" s="2041">
        <v>1794</v>
      </c>
      <c r="F70" s="2040">
        <v>474133</v>
      </c>
      <c r="G70" s="1834">
        <v>1778</v>
      </c>
      <c r="H70" s="1834">
        <v>80990</v>
      </c>
      <c r="I70" s="1834">
        <v>1801</v>
      </c>
    </row>
    <row r="71" spans="1:9">
      <c r="A71" s="752" t="s">
        <v>1020</v>
      </c>
      <c r="B71" s="1775">
        <v>7851</v>
      </c>
      <c r="C71" s="1872">
        <v>681</v>
      </c>
      <c r="D71" s="1872">
        <v>2364</v>
      </c>
      <c r="E71" s="1854">
        <v>295</v>
      </c>
      <c r="F71" s="1775">
        <v>7745</v>
      </c>
      <c r="G71" s="1872">
        <v>655</v>
      </c>
      <c r="H71" s="1872">
        <v>2221</v>
      </c>
      <c r="I71" s="1872">
        <v>420</v>
      </c>
    </row>
    <row r="72" spans="1:9">
      <c r="A72" s="752" t="s">
        <v>1021</v>
      </c>
      <c r="B72" s="1775">
        <v>1619</v>
      </c>
      <c r="C72" s="1872">
        <v>290</v>
      </c>
      <c r="D72" s="1872">
        <v>373</v>
      </c>
      <c r="E72" s="1854">
        <v>140</v>
      </c>
      <c r="F72" s="1775">
        <v>1612</v>
      </c>
      <c r="G72" s="1872">
        <v>262</v>
      </c>
      <c r="H72" s="1872">
        <v>407</v>
      </c>
      <c r="I72" s="1872">
        <v>172</v>
      </c>
    </row>
    <row r="73" spans="1:9">
      <c r="A73" s="752" t="s">
        <v>1022</v>
      </c>
      <c r="B73" s="1775">
        <v>703</v>
      </c>
      <c r="C73" s="1872">
        <v>163</v>
      </c>
      <c r="D73" s="1872">
        <v>91</v>
      </c>
      <c r="E73" s="1854">
        <v>49</v>
      </c>
      <c r="F73" s="1775">
        <v>738</v>
      </c>
      <c r="G73" s="1872">
        <v>186</v>
      </c>
      <c r="H73" s="1872">
        <v>129</v>
      </c>
      <c r="I73" s="1872">
        <v>63</v>
      </c>
    </row>
    <row r="74" spans="1:9">
      <c r="A74" s="752" t="s">
        <v>1015</v>
      </c>
      <c r="B74" s="1775">
        <v>1222</v>
      </c>
      <c r="C74" s="1872">
        <v>224</v>
      </c>
      <c r="D74" s="1872">
        <v>404</v>
      </c>
      <c r="E74" s="1854">
        <v>147</v>
      </c>
      <c r="F74" s="1775">
        <v>1373</v>
      </c>
      <c r="G74" s="1872">
        <v>270</v>
      </c>
      <c r="H74" s="1872">
        <v>436</v>
      </c>
      <c r="I74" s="1872">
        <v>143</v>
      </c>
    </row>
    <row r="75" spans="1:9">
      <c r="A75" s="752" t="s">
        <v>1023</v>
      </c>
      <c r="B75" s="1775">
        <v>7598</v>
      </c>
      <c r="C75" s="1872">
        <v>544</v>
      </c>
      <c r="D75" s="1872">
        <v>2179</v>
      </c>
      <c r="E75" s="1854">
        <v>362</v>
      </c>
      <c r="F75" s="1775">
        <v>4791</v>
      </c>
      <c r="G75" s="1872">
        <v>522</v>
      </c>
      <c r="H75" s="1872">
        <v>1681</v>
      </c>
      <c r="I75" s="1872">
        <v>289</v>
      </c>
    </row>
    <row r="76" spans="1:9">
      <c r="A76" s="752" t="s">
        <v>1024</v>
      </c>
      <c r="B76" s="1775">
        <v>37240</v>
      </c>
      <c r="C76" s="1872">
        <v>898</v>
      </c>
      <c r="D76" s="1872">
        <v>8146</v>
      </c>
      <c r="E76" s="1854">
        <v>634</v>
      </c>
      <c r="F76" s="1775">
        <v>25496</v>
      </c>
      <c r="G76" s="1872">
        <v>814</v>
      </c>
      <c r="H76" s="1872">
        <v>7320</v>
      </c>
      <c r="I76" s="1872">
        <v>562</v>
      </c>
    </row>
    <row r="77" spans="1:9">
      <c r="A77" s="752" t="s">
        <v>1017</v>
      </c>
      <c r="B77" s="1775">
        <v>81019</v>
      </c>
      <c r="C77" s="1872">
        <v>762</v>
      </c>
      <c r="D77" s="1872">
        <v>17030</v>
      </c>
      <c r="E77" s="1854">
        <v>777</v>
      </c>
      <c r="F77" s="1775">
        <v>72426</v>
      </c>
      <c r="G77" s="1872">
        <v>984</v>
      </c>
      <c r="H77" s="1872">
        <v>16083</v>
      </c>
      <c r="I77" s="1872">
        <v>819</v>
      </c>
    </row>
    <row r="78" spans="1:9">
      <c r="A78" s="752" t="s">
        <v>1018</v>
      </c>
      <c r="B78" s="1775">
        <v>341374</v>
      </c>
      <c r="C78" s="1872">
        <v>683</v>
      </c>
      <c r="D78" s="1872">
        <v>51413</v>
      </c>
      <c r="E78" s="1854">
        <v>1282</v>
      </c>
      <c r="F78" s="1775">
        <v>359952</v>
      </c>
      <c r="G78" s="1872">
        <v>839</v>
      </c>
      <c r="H78" s="1872">
        <v>52713</v>
      </c>
      <c r="I78" s="1872">
        <v>1290</v>
      </c>
    </row>
    <row r="79" spans="1:9">
      <c r="A79" s="16"/>
      <c r="B79" s="17"/>
      <c r="C79" s="17"/>
      <c r="D79" s="17"/>
      <c r="E79" s="17"/>
    </row>
    <row r="80" spans="1:9" ht="28.5" customHeight="1">
      <c r="A80" s="3832" t="s">
        <v>829</v>
      </c>
      <c r="B80" s="3832"/>
      <c r="C80" s="3832"/>
      <c r="D80" s="3832"/>
      <c r="E80" s="3832"/>
      <c r="F80" s="3832"/>
      <c r="G80" s="3832"/>
      <c r="H80" s="3832"/>
      <c r="I80" s="3832"/>
    </row>
    <row r="81" spans="1:11">
      <c r="A81" s="485"/>
      <c r="B81" s="485"/>
      <c r="C81" s="485"/>
      <c r="D81" s="485"/>
      <c r="E81" s="485"/>
    </row>
    <row r="82" spans="1:11">
      <c r="A82" s="17"/>
      <c r="B82" s="17"/>
      <c r="C82" s="17"/>
      <c r="D82" s="17"/>
      <c r="E82" s="17"/>
    </row>
    <row r="83" spans="1:11" ht="25">
      <c r="A83" s="4494" t="s">
        <v>4488</v>
      </c>
      <c r="B83" s="4230"/>
      <c r="C83" s="4230"/>
      <c r="D83" s="4230"/>
      <c r="E83" s="4230"/>
      <c r="F83" s="4230"/>
      <c r="G83" s="4230"/>
      <c r="H83" s="4230"/>
      <c r="I83" s="4230"/>
      <c r="J83" s="1474"/>
    </row>
    <row r="84" spans="1:11">
      <c r="A84" s="16"/>
      <c r="B84" s="17"/>
      <c r="C84" s="17"/>
      <c r="D84" s="17"/>
      <c r="E84" s="17"/>
    </row>
    <row r="85" spans="1:11" ht="17.5">
      <c r="A85" s="4276" t="s">
        <v>970</v>
      </c>
      <c r="B85" s="3966" t="s">
        <v>205</v>
      </c>
      <c r="C85" s="3841"/>
      <c r="D85" s="3841"/>
      <c r="E85" s="3841"/>
      <c r="F85" s="3841"/>
      <c r="G85" s="3841"/>
      <c r="H85" s="3841"/>
      <c r="I85" s="4281"/>
      <c r="K85" s="495"/>
    </row>
    <row r="86" spans="1:11" ht="17.5">
      <c r="A86" s="4495"/>
      <c r="B86" s="4062" t="s">
        <v>470</v>
      </c>
      <c r="C86" s="4063"/>
      <c r="D86" s="4063"/>
      <c r="E86" s="4063"/>
      <c r="F86" s="4062" t="s">
        <v>471</v>
      </c>
      <c r="G86" s="4063"/>
      <c r="H86" s="4063"/>
      <c r="I86" s="4241"/>
      <c r="K86" s="495"/>
    </row>
    <row r="87" spans="1:11" ht="27.5">
      <c r="A87" s="4431"/>
      <c r="B87" s="4159" t="s">
        <v>840</v>
      </c>
      <c r="C87" s="4260"/>
      <c r="D87" s="4260" t="s">
        <v>85</v>
      </c>
      <c r="E87" s="4092"/>
      <c r="F87" s="4159" t="s">
        <v>840</v>
      </c>
      <c r="G87" s="4260"/>
      <c r="H87" s="4260" t="s">
        <v>85</v>
      </c>
      <c r="I87" s="4160"/>
      <c r="K87" s="507"/>
    </row>
    <row r="88" spans="1:11" s="130" customFormat="1" ht="27.5">
      <c r="A88" s="4493"/>
      <c r="B88" s="127" t="s">
        <v>206</v>
      </c>
      <c r="C88" s="193" t="s">
        <v>282</v>
      </c>
      <c r="D88" s="193" t="s">
        <v>206</v>
      </c>
      <c r="E88" s="128" t="s">
        <v>282</v>
      </c>
      <c r="F88" s="127" t="s">
        <v>206</v>
      </c>
      <c r="G88" s="193" t="s">
        <v>282</v>
      </c>
      <c r="H88" s="193" t="s">
        <v>206</v>
      </c>
      <c r="I88" s="129" t="s">
        <v>282</v>
      </c>
      <c r="K88" s="507"/>
    </row>
    <row r="89" spans="1:11" ht="14.5" thickBot="1">
      <c r="A89" s="787" t="s">
        <v>9</v>
      </c>
      <c r="B89" s="2197">
        <v>173708</v>
      </c>
      <c r="C89" s="2197">
        <v>448</v>
      </c>
      <c r="D89" s="2197">
        <v>46858</v>
      </c>
      <c r="E89" s="2718">
        <v>1842</v>
      </c>
      <c r="F89" s="2200">
        <v>173708</v>
      </c>
      <c r="G89" s="2197">
        <v>448</v>
      </c>
      <c r="H89" s="2197">
        <v>46858</v>
      </c>
      <c r="I89" s="2197">
        <v>1842</v>
      </c>
    </row>
    <row r="90" spans="1:11">
      <c r="A90" s="73" t="s">
        <v>826</v>
      </c>
      <c r="B90" s="1774">
        <v>87162</v>
      </c>
      <c r="C90" s="1870">
        <v>317</v>
      </c>
      <c r="D90" s="1870">
        <v>23334</v>
      </c>
      <c r="E90" s="1953">
        <v>988</v>
      </c>
      <c r="F90" s="1774">
        <v>86546</v>
      </c>
      <c r="G90" s="1870">
        <v>309</v>
      </c>
      <c r="H90" s="1870">
        <v>23524</v>
      </c>
      <c r="I90" s="1870">
        <v>1072</v>
      </c>
    </row>
    <row r="91" spans="1:11">
      <c r="A91" s="790" t="s">
        <v>1019</v>
      </c>
      <c r="B91" s="2040">
        <v>16950</v>
      </c>
      <c r="C91" s="1834">
        <v>688</v>
      </c>
      <c r="D91" s="1834">
        <v>7130</v>
      </c>
      <c r="E91" s="2041">
        <v>609</v>
      </c>
      <c r="F91" s="2040">
        <v>18378</v>
      </c>
      <c r="G91" s="1834">
        <v>1001</v>
      </c>
      <c r="H91" s="1834">
        <v>7043</v>
      </c>
      <c r="I91" s="1834">
        <v>587</v>
      </c>
    </row>
    <row r="92" spans="1:11">
      <c r="A92" s="752" t="s">
        <v>1020</v>
      </c>
      <c r="B92" s="1775">
        <v>601</v>
      </c>
      <c r="C92" s="1872">
        <v>222</v>
      </c>
      <c r="D92" s="1872">
        <v>374</v>
      </c>
      <c r="E92" s="1854">
        <v>186</v>
      </c>
      <c r="F92" s="1775">
        <v>765</v>
      </c>
      <c r="G92" s="1872">
        <v>214</v>
      </c>
      <c r="H92" s="1872">
        <v>348</v>
      </c>
      <c r="I92" s="1872">
        <v>146</v>
      </c>
    </row>
    <row r="93" spans="1:11">
      <c r="A93" s="752" t="s">
        <v>1021</v>
      </c>
      <c r="B93" s="1775">
        <v>4165</v>
      </c>
      <c r="C93" s="1872">
        <v>394</v>
      </c>
      <c r="D93" s="1872">
        <v>1864</v>
      </c>
      <c r="E93" s="1854">
        <v>282</v>
      </c>
      <c r="F93" s="1775">
        <v>4368</v>
      </c>
      <c r="G93" s="1872">
        <v>369</v>
      </c>
      <c r="H93" s="1872">
        <v>1929</v>
      </c>
      <c r="I93" s="1872">
        <v>284</v>
      </c>
    </row>
    <row r="94" spans="1:11">
      <c r="A94" s="752" t="s">
        <v>1022</v>
      </c>
      <c r="B94" s="1775">
        <v>5113</v>
      </c>
      <c r="C94" s="1872">
        <v>397</v>
      </c>
      <c r="D94" s="1872">
        <v>2464</v>
      </c>
      <c r="E94" s="1854">
        <v>353</v>
      </c>
      <c r="F94" s="1775">
        <v>4375</v>
      </c>
      <c r="G94" s="1872">
        <v>411</v>
      </c>
      <c r="H94" s="1872">
        <v>1874</v>
      </c>
      <c r="I94" s="1872">
        <v>302</v>
      </c>
    </row>
    <row r="95" spans="1:11">
      <c r="A95" s="752" t="s">
        <v>1015</v>
      </c>
      <c r="B95" s="1775">
        <v>3162</v>
      </c>
      <c r="C95" s="1872">
        <v>184</v>
      </c>
      <c r="D95" s="1872">
        <v>1341</v>
      </c>
      <c r="E95" s="1854">
        <v>217</v>
      </c>
      <c r="F95" s="1775">
        <v>3042</v>
      </c>
      <c r="G95" s="1872">
        <v>169</v>
      </c>
      <c r="H95" s="1872">
        <v>1388</v>
      </c>
      <c r="I95" s="1872">
        <v>180</v>
      </c>
    </row>
    <row r="96" spans="1:11">
      <c r="A96" s="752" t="s">
        <v>1023</v>
      </c>
      <c r="B96" s="1775">
        <v>1233</v>
      </c>
      <c r="C96" s="1872">
        <v>170</v>
      </c>
      <c r="D96" s="1872">
        <v>365</v>
      </c>
      <c r="E96" s="1854">
        <v>98</v>
      </c>
      <c r="F96" s="1775">
        <v>1610</v>
      </c>
      <c r="G96" s="1872">
        <v>377</v>
      </c>
      <c r="H96" s="1872">
        <v>675</v>
      </c>
      <c r="I96" s="1872">
        <v>155</v>
      </c>
    </row>
    <row r="97" spans="1:9">
      <c r="A97" s="752" t="s">
        <v>1024</v>
      </c>
      <c r="B97" s="1775">
        <v>1341</v>
      </c>
      <c r="C97" s="1872">
        <v>339</v>
      </c>
      <c r="D97" s="1872">
        <v>392</v>
      </c>
      <c r="E97" s="1854">
        <v>176</v>
      </c>
      <c r="F97" s="1775">
        <v>1858</v>
      </c>
      <c r="G97" s="1872">
        <v>343</v>
      </c>
      <c r="H97" s="1872">
        <v>341</v>
      </c>
      <c r="I97" s="1872">
        <v>147</v>
      </c>
    </row>
    <row r="98" spans="1:9">
      <c r="A98" s="752" t="s">
        <v>1017</v>
      </c>
      <c r="B98" s="1775">
        <v>651</v>
      </c>
      <c r="C98" s="1872">
        <v>214</v>
      </c>
      <c r="D98" s="1872">
        <v>166</v>
      </c>
      <c r="E98" s="1854">
        <v>90</v>
      </c>
      <c r="F98" s="1775">
        <v>1004</v>
      </c>
      <c r="G98" s="1872">
        <v>254</v>
      </c>
      <c r="H98" s="1872">
        <v>273</v>
      </c>
      <c r="I98" s="1872">
        <v>135</v>
      </c>
    </row>
    <row r="99" spans="1:9">
      <c r="A99" s="752" t="s">
        <v>1018</v>
      </c>
      <c r="B99" s="1775">
        <v>684</v>
      </c>
      <c r="C99" s="1872">
        <v>204</v>
      </c>
      <c r="D99" s="1872">
        <v>164</v>
      </c>
      <c r="E99" s="1854">
        <v>88</v>
      </c>
      <c r="F99" s="1775">
        <v>1356</v>
      </c>
      <c r="G99" s="1872">
        <v>324</v>
      </c>
      <c r="H99" s="1872">
        <v>215</v>
      </c>
      <c r="I99" s="1872">
        <v>122</v>
      </c>
    </row>
    <row r="100" spans="1:9">
      <c r="A100" s="73"/>
      <c r="B100" s="1775"/>
      <c r="C100" s="1872"/>
      <c r="D100" s="1872"/>
      <c r="E100" s="1854"/>
      <c r="F100" s="1775"/>
      <c r="G100" s="1872"/>
      <c r="H100" s="1872"/>
      <c r="I100" s="1872"/>
    </row>
    <row r="101" spans="1:9">
      <c r="A101" s="790" t="s">
        <v>1025</v>
      </c>
      <c r="B101" s="2040">
        <v>4241</v>
      </c>
      <c r="C101" s="1834">
        <v>565</v>
      </c>
      <c r="D101" s="1834">
        <v>1623</v>
      </c>
      <c r="E101" s="2041">
        <v>321</v>
      </c>
      <c r="F101" s="2040">
        <v>4160</v>
      </c>
      <c r="G101" s="1834">
        <v>528</v>
      </c>
      <c r="H101" s="1834">
        <v>1631</v>
      </c>
      <c r="I101" s="1834">
        <v>281</v>
      </c>
    </row>
    <row r="102" spans="1:9">
      <c r="A102" s="752" t="s">
        <v>1020</v>
      </c>
      <c r="B102" s="1775">
        <v>598</v>
      </c>
      <c r="C102" s="1872">
        <v>182</v>
      </c>
      <c r="D102" s="1872">
        <v>320</v>
      </c>
      <c r="E102" s="1854">
        <v>149</v>
      </c>
      <c r="F102" s="1775">
        <v>508</v>
      </c>
      <c r="G102" s="1872">
        <v>150</v>
      </c>
      <c r="H102" s="1872">
        <v>231</v>
      </c>
      <c r="I102" s="1872">
        <v>79</v>
      </c>
    </row>
    <row r="103" spans="1:9">
      <c r="A103" s="752" t="s">
        <v>1021</v>
      </c>
      <c r="B103" s="1775">
        <v>895</v>
      </c>
      <c r="C103" s="1872">
        <v>233</v>
      </c>
      <c r="D103" s="1872">
        <v>249</v>
      </c>
      <c r="E103" s="1854">
        <v>118</v>
      </c>
      <c r="F103" s="1775">
        <v>906</v>
      </c>
      <c r="G103" s="1872">
        <v>217</v>
      </c>
      <c r="H103" s="1872">
        <v>316</v>
      </c>
      <c r="I103" s="1872">
        <v>127</v>
      </c>
    </row>
    <row r="104" spans="1:9">
      <c r="A104" s="752" t="s">
        <v>1022</v>
      </c>
      <c r="B104" s="1775">
        <v>1343</v>
      </c>
      <c r="C104" s="1872">
        <v>283</v>
      </c>
      <c r="D104" s="1872">
        <v>636</v>
      </c>
      <c r="E104" s="1854">
        <v>205</v>
      </c>
      <c r="F104" s="1775">
        <v>825</v>
      </c>
      <c r="G104" s="1872">
        <v>237</v>
      </c>
      <c r="H104" s="1872">
        <v>395</v>
      </c>
      <c r="I104" s="1872">
        <v>168</v>
      </c>
    </row>
    <row r="105" spans="1:9">
      <c r="A105" s="752" t="s">
        <v>1015</v>
      </c>
      <c r="B105" s="1775">
        <v>580</v>
      </c>
      <c r="C105" s="1872">
        <v>171</v>
      </c>
      <c r="D105" s="1872">
        <v>245</v>
      </c>
      <c r="E105" s="1854">
        <v>108</v>
      </c>
      <c r="F105" s="1775">
        <v>578</v>
      </c>
      <c r="G105" s="1872">
        <v>155</v>
      </c>
      <c r="H105" s="1872">
        <v>274</v>
      </c>
      <c r="I105" s="1872">
        <v>100</v>
      </c>
    </row>
    <row r="106" spans="1:9">
      <c r="A106" s="752" t="s">
        <v>1023</v>
      </c>
      <c r="B106" s="1775">
        <v>323</v>
      </c>
      <c r="C106" s="1872">
        <v>163</v>
      </c>
      <c r="D106" s="1872">
        <v>125</v>
      </c>
      <c r="E106" s="1854">
        <v>91</v>
      </c>
      <c r="F106" s="1775">
        <v>207</v>
      </c>
      <c r="G106" s="1872">
        <v>137</v>
      </c>
      <c r="H106" s="1872">
        <v>66</v>
      </c>
      <c r="I106" s="1872">
        <v>49</v>
      </c>
    </row>
    <row r="107" spans="1:9">
      <c r="A107" s="752" t="s">
        <v>1024</v>
      </c>
      <c r="B107" s="1775">
        <v>221</v>
      </c>
      <c r="C107" s="1872">
        <v>174</v>
      </c>
      <c r="D107" s="1872">
        <v>39</v>
      </c>
      <c r="E107" s="1854">
        <v>43</v>
      </c>
      <c r="F107" s="1775">
        <v>330</v>
      </c>
      <c r="G107" s="1872">
        <v>167</v>
      </c>
      <c r="H107" s="1872">
        <v>112</v>
      </c>
      <c r="I107" s="1872">
        <v>101</v>
      </c>
    </row>
    <row r="108" spans="1:9">
      <c r="A108" s="752" t="s">
        <v>1017</v>
      </c>
      <c r="B108" s="1775">
        <v>55</v>
      </c>
      <c r="C108" s="1872">
        <v>57</v>
      </c>
      <c r="D108" s="1872">
        <v>0</v>
      </c>
      <c r="E108" s="1854">
        <v>123</v>
      </c>
      <c r="F108" s="1775">
        <v>157</v>
      </c>
      <c r="G108" s="1872">
        <v>89</v>
      </c>
      <c r="H108" s="1872">
        <v>61</v>
      </c>
      <c r="I108" s="1872">
        <v>55</v>
      </c>
    </row>
    <row r="109" spans="1:9">
      <c r="A109" s="752" t="s">
        <v>1018</v>
      </c>
      <c r="B109" s="1775">
        <v>226</v>
      </c>
      <c r="C109" s="1872">
        <v>93</v>
      </c>
      <c r="D109" s="1872">
        <v>9</v>
      </c>
      <c r="E109" s="1854">
        <v>14</v>
      </c>
      <c r="F109" s="1775">
        <v>649</v>
      </c>
      <c r="G109" s="1872">
        <v>206</v>
      </c>
      <c r="H109" s="1872">
        <v>176</v>
      </c>
      <c r="I109" s="1872">
        <v>128</v>
      </c>
    </row>
    <row r="110" spans="1:9">
      <c r="A110" s="73"/>
      <c r="B110" s="1775"/>
      <c r="C110" s="1872"/>
      <c r="D110" s="1872"/>
      <c r="E110" s="1854"/>
      <c r="F110" s="1775"/>
      <c r="G110" s="1872"/>
      <c r="H110" s="1872"/>
      <c r="I110" s="1872"/>
    </row>
    <row r="111" spans="1:9">
      <c r="A111" s="790" t="s">
        <v>1026</v>
      </c>
      <c r="B111" s="2040">
        <v>65971</v>
      </c>
      <c r="C111" s="1834">
        <v>533</v>
      </c>
      <c r="D111" s="1834">
        <v>14581</v>
      </c>
      <c r="E111" s="2041">
        <v>756</v>
      </c>
      <c r="F111" s="2040">
        <v>64008</v>
      </c>
      <c r="G111" s="1834">
        <v>766</v>
      </c>
      <c r="H111" s="1834">
        <v>14850</v>
      </c>
      <c r="I111" s="1834">
        <v>788</v>
      </c>
    </row>
    <row r="112" spans="1:9">
      <c r="A112" s="752" t="s">
        <v>1020</v>
      </c>
      <c r="B112" s="1775">
        <v>1369</v>
      </c>
      <c r="C112" s="1872">
        <v>259</v>
      </c>
      <c r="D112" s="1872">
        <v>453</v>
      </c>
      <c r="E112" s="1854">
        <v>147</v>
      </c>
      <c r="F112" s="1775">
        <v>926</v>
      </c>
      <c r="G112" s="1872">
        <v>206</v>
      </c>
      <c r="H112" s="1872">
        <v>412</v>
      </c>
      <c r="I112" s="1872">
        <v>139</v>
      </c>
    </row>
    <row r="113" spans="1:11">
      <c r="A113" s="752" t="s">
        <v>1021</v>
      </c>
      <c r="B113" s="1775">
        <v>111</v>
      </c>
      <c r="C113" s="1872">
        <v>61</v>
      </c>
      <c r="D113" s="1872">
        <v>5</v>
      </c>
      <c r="E113" s="1854">
        <v>9</v>
      </c>
      <c r="F113" s="1775">
        <v>157</v>
      </c>
      <c r="G113" s="1872">
        <v>70</v>
      </c>
      <c r="H113" s="1872">
        <v>31</v>
      </c>
      <c r="I113" s="1872">
        <v>30</v>
      </c>
    </row>
    <row r="114" spans="1:11">
      <c r="A114" s="752" t="s">
        <v>1022</v>
      </c>
      <c r="B114" s="1775">
        <v>110</v>
      </c>
      <c r="C114" s="1872">
        <v>89</v>
      </c>
      <c r="D114" s="1872">
        <v>0</v>
      </c>
      <c r="E114" s="1854">
        <v>123</v>
      </c>
      <c r="F114" s="1775">
        <v>79</v>
      </c>
      <c r="G114" s="1872">
        <v>60</v>
      </c>
      <c r="H114" s="1872">
        <v>12</v>
      </c>
      <c r="I114" s="1872">
        <v>20</v>
      </c>
    </row>
    <row r="115" spans="1:11">
      <c r="A115" s="752" t="s">
        <v>1015</v>
      </c>
      <c r="B115" s="1775">
        <v>164</v>
      </c>
      <c r="C115" s="1872">
        <v>74</v>
      </c>
      <c r="D115" s="1872">
        <v>94</v>
      </c>
      <c r="E115" s="1854">
        <v>66</v>
      </c>
      <c r="F115" s="1775">
        <v>152</v>
      </c>
      <c r="G115" s="1872">
        <v>86</v>
      </c>
      <c r="H115" s="1872">
        <v>51</v>
      </c>
      <c r="I115" s="1872">
        <v>42</v>
      </c>
    </row>
    <row r="116" spans="1:11">
      <c r="A116" s="752" t="s">
        <v>1023</v>
      </c>
      <c r="B116" s="1775">
        <v>813</v>
      </c>
      <c r="C116" s="1872">
        <v>188</v>
      </c>
      <c r="D116" s="1872">
        <v>315</v>
      </c>
      <c r="E116" s="1854">
        <v>102</v>
      </c>
      <c r="F116" s="1775">
        <v>456</v>
      </c>
      <c r="G116" s="1872">
        <v>259</v>
      </c>
      <c r="H116" s="1872">
        <v>239</v>
      </c>
      <c r="I116" s="1872">
        <v>121</v>
      </c>
    </row>
    <row r="117" spans="1:11">
      <c r="A117" s="752" t="s">
        <v>1024</v>
      </c>
      <c r="B117" s="1775">
        <v>3909</v>
      </c>
      <c r="C117" s="1872">
        <v>358</v>
      </c>
      <c r="D117" s="1872">
        <v>1370</v>
      </c>
      <c r="E117" s="1854">
        <v>239</v>
      </c>
      <c r="F117" s="1775">
        <v>2982</v>
      </c>
      <c r="G117" s="1872">
        <v>353</v>
      </c>
      <c r="H117" s="1872">
        <v>1448</v>
      </c>
      <c r="I117" s="1872">
        <v>232</v>
      </c>
    </row>
    <row r="118" spans="1:11">
      <c r="A118" s="752" t="s">
        <v>1017</v>
      </c>
      <c r="B118" s="1775">
        <v>9999</v>
      </c>
      <c r="C118" s="1872">
        <v>266</v>
      </c>
      <c r="D118" s="1872">
        <v>3028</v>
      </c>
      <c r="E118" s="1854">
        <v>338</v>
      </c>
      <c r="F118" s="1775">
        <v>9286</v>
      </c>
      <c r="G118" s="1872">
        <v>261</v>
      </c>
      <c r="H118" s="1872">
        <v>2903</v>
      </c>
      <c r="I118" s="1872">
        <v>348</v>
      </c>
    </row>
    <row r="119" spans="1:11">
      <c r="A119" s="752" t="s">
        <v>1018</v>
      </c>
      <c r="B119" s="1775">
        <v>49496</v>
      </c>
      <c r="C119" s="1872">
        <v>247</v>
      </c>
      <c r="D119" s="1872">
        <v>9316</v>
      </c>
      <c r="E119" s="1854">
        <v>599</v>
      </c>
      <c r="F119" s="1775">
        <v>49970</v>
      </c>
      <c r="G119" s="1872">
        <v>370</v>
      </c>
      <c r="H119" s="1872">
        <v>9754</v>
      </c>
      <c r="I119" s="1872">
        <v>533</v>
      </c>
    </row>
    <row r="120" spans="1:11">
      <c r="A120" s="16"/>
      <c r="B120" s="17"/>
      <c r="C120" s="17"/>
      <c r="D120" s="17"/>
      <c r="E120" s="17"/>
    </row>
    <row r="121" spans="1:11" ht="28" customHeight="1">
      <c r="A121" s="3832" t="s">
        <v>829</v>
      </c>
      <c r="B121" s="3832"/>
      <c r="C121" s="3832"/>
      <c r="D121" s="3832"/>
      <c r="E121" s="3832"/>
      <c r="F121" s="3832"/>
      <c r="G121" s="3832"/>
      <c r="H121" s="3832"/>
      <c r="I121" s="3832"/>
    </row>
    <row r="122" spans="1:11">
      <c r="A122" s="485"/>
      <c r="B122" s="485"/>
      <c r="C122" s="485"/>
      <c r="D122" s="485"/>
      <c r="E122" s="485"/>
    </row>
    <row r="123" spans="1:11">
      <c r="A123" s="17"/>
      <c r="B123" s="17"/>
      <c r="C123" s="17"/>
      <c r="D123" s="17"/>
      <c r="E123" s="17"/>
    </row>
    <row r="124" spans="1:11" ht="25">
      <c r="A124" s="4494" t="s">
        <v>4487</v>
      </c>
      <c r="B124" s="4230"/>
      <c r="C124" s="4230"/>
      <c r="D124" s="4230"/>
      <c r="E124" s="4230"/>
      <c r="F124" s="4230"/>
      <c r="G124" s="4230"/>
      <c r="H124" s="4230"/>
      <c r="I124" s="4230"/>
      <c r="J124" s="1474"/>
    </row>
    <row r="125" spans="1:11">
      <c r="A125" s="16"/>
      <c r="B125" s="17"/>
      <c r="C125" s="17"/>
      <c r="D125" s="17"/>
      <c r="E125" s="17"/>
    </row>
    <row r="126" spans="1:11" ht="17.5">
      <c r="A126" s="4276" t="s">
        <v>970</v>
      </c>
      <c r="B126" s="3966" t="s">
        <v>226</v>
      </c>
      <c r="C126" s="3841"/>
      <c r="D126" s="3841"/>
      <c r="E126" s="3841"/>
      <c r="F126" s="3841"/>
      <c r="G126" s="3841"/>
      <c r="H126" s="3841"/>
      <c r="I126" s="4281"/>
      <c r="K126" s="495"/>
    </row>
    <row r="127" spans="1:11" ht="17.5">
      <c r="A127" s="4495"/>
      <c r="B127" s="4062" t="s">
        <v>470</v>
      </c>
      <c r="C127" s="4063"/>
      <c r="D127" s="4063"/>
      <c r="E127" s="4063"/>
      <c r="F127" s="4062" t="s">
        <v>471</v>
      </c>
      <c r="G127" s="4063"/>
      <c r="H127" s="4063"/>
      <c r="I127" s="4241"/>
      <c r="K127" s="495"/>
    </row>
    <row r="128" spans="1:11" ht="27.5">
      <c r="A128" s="4431"/>
      <c r="B128" s="4159" t="s">
        <v>841</v>
      </c>
      <c r="C128" s="4260"/>
      <c r="D128" s="4260" t="s">
        <v>85</v>
      </c>
      <c r="E128" s="4092"/>
      <c r="F128" s="4159" t="s">
        <v>841</v>
      </c>
      <c r="G128" s="4260"/>
      <c r="H128" s="4260" t="s">
        <v>85</v>
      </c>
      <c r="I128" s="4160"/>
      <c r="K128" s="507"/>
    </row>
    <row r="129" spans="1:11" s="130" customFormat="1" ht="27.5">
      <c r="A129" s="4493"/>
      <c r="B129" s="127" t="s">
        <v>206</v>
      </c>
      <c r="C129" s="193" t="s">
        <v>282</v>
      </c>
      <c r="D129" s="193" t="s">
        <v>206</v>
      </c>
      <c r="E129" s="128" t="s">
        <v>282</v>
      </c>
      <c r="F129" s="127" t="s">
        <v>206</v>
      </c>
      <c r="G129" s="193" t="s">
        <v>282</v>
      </c>
      <c r="H129" s="193" t="s">
        <v>206</v>
      </c>
      <c r="I129" s="129" t="s">
        <v>282</v>
      </c>
      <c r="K129" s="507"/>
    </row>
    <row r="130" spans="1:11" ht="14.5" thickBot="1">
      <c r="A130" s="787" t="s">
        <v>9</v>
      </c>
      <c r="B130" s="2197">
        <v>900433</v>
      </c>
      <c r="C130" s="2197">
        <v>766</v>
      </c>
      <c r="D130" s="2197">
        <v>159592</v>
      </c>
      <c r="E130" s="2718">
        <v>3828</v>
      </c>
      <c r="F130" s="2200">
        <v>900433</v>
      </c>
      <c r="G130" s="2197">
        <v>766</v>
      </c>
      <c r="H130" s="2197">
        <v>159592</v>
      </c>
      <c r="I130" s="2197">
        <v>3828</v>
      </c>
    </row>
    <row r="131" spans="1:11">
      <c r="A131" s="73" t="s">
        <v>826</v>
      </c>
      <c r="B131" s="1774">
        <v>449843</v>
      </c>
      <c r="C131" s="1870">
        <v>680</v>
      </c>
      <c r="D131" s="1870">
        <v>79160</v>
      </c>
      <c r="E131" s="1953">
        <v>2211</v>
      </c>
      <c r="F131" s="1774">
        <v>450590</v>
      </c>
      <c r="G131" s="1870">
        <v>580</v>
      </c>
      <c r="H131" s="1870">
        <v>80432</v>
      </c>
      <c r="I131" s="1870">
        <v>2236</v>
      </c>
    </row>
    <row r="132" spans="1:11">
      <c r="A132" s="790" t="s">
        <v>1019</v>
      </c>
      <c r="B132" s="2040">
        <v>88995</v>
      </c>
      <c r="C132" s="1834">
        <v>1046</v>
      </c>
      <c r="D132" s="1834">
        <v>22159</v>
      </c>
      <c r="E132" s="2041">
        <v>1246</v>
      </c>
      <c r="F132" s="2040">
        <v>86187</v>
      </c>
      <c r="G132" s="1834">
        <v>1375</v>
      </c>
      <c r="H132" s="1834">
        <v>22886</v>
      </c>
      <c r="I132" s="1834">
        <v>1067</v>
      </c>
    </row>
    <row r="133" spans="1:11">
      <c r="A133" s="752" t="s">
        <v>1020</v>
      </c>
      <c r="B133" s="1775">
        <v>2990</v>
      </c>
      <c r="C133" s="1872">
        <v>367</v>
      </c>
      <c r="D133" s="1872">
        <v>1130</v>
      </c>
      <c r="E133" s="1854">
        <v>219</v>
      </c>
      <c r="F133" s="1775">
        <v>2028</v>
      </c>
      <c r="G133" s="1872">
        <v>293</v>
      </c>
      <c r="H133" s="1872">
        <v>652</v>
      </c>
      <c r="I133" s="1872">
        <v>228</v>
      </c>
    </row>
    <row r="134" spans="1:11">
      <c r="A134" s="752" t="s">
        <v>1021</v>
      </c>
      <c r="B134" s="1775">
        <v>22185</v>
      </c>
      <c r="C134" s="1872">
        <v>757</v>
      </c>
      <c r="D134" s="1872">
        <v>6642</v>
      </c>
      <c r="E134" s="1854">
        <v>559</v>
      </c>
      <c r="F134" s="1775">
        <v>20580</v>
      </c>
      <c r="G134" s="1872">
        <v>725</v>
      </c>
      <c r="H134" s="1872">
        <v>6735</v>
      </c>
      <c r="I134" s="1872">
        <v>513</v>
      </c>
    </row>
    <row r="135" spans="1:11">
      <c r="A135" s="752" t="s">
        <v>1022</v>
      </c>
      <c r="B135" s="1775">
        <v>22488</v>
      </c>
      <c r="C135" s="1872">
        <v>798</v>
      </c>
      <c r="D135" s="1872">
        <v>6554</v>
      </c>
      <c r="E135" s="1854">
        <v>572</v>
      </c>
      <c r="F135" s="1775">
        <v>21007</v>
      </c>
      <c r="G135" s="1872">
        <v>770</v>
      </c>
      <c r="H135" s="1872">
        <v>6139</v>
      </c>
      <c r="I135" s="1872">
        <v>498</v>
      </c>
    </row>
    <row r="136" spans="1:11">
      <c r="A136" s="752" t="s">
        <v>1015</v>
      </c>
      <c r="B136" s="1775">
        <v>13930</v>
      </c>
      <c r="C136" s="1872">
        <v>391</v>
      </c>
      <c r="D136" s="1872">
        <v>3582</v>
      </c>
      <c r="E136" s="1854">
        <v>392</v>
      </c>
      <c r="F136" s="1775">
        <v>12224</v>
      </c>
      <c r="G136" s="1872">
        <v>400</v>
      </c>
      <c r="H136" s="1872">
        <v>3718</v>
      </c>
      <c r="I136" s="1872">
        <v>418</v>
      </c>
    </row>
    <row r="137" spans="1:11">
      <c r="A137" s="752" t="s">
        <v>1023</v>
      </c>
      <c r="B137" s="1775">
        <v>5911</v>
      </c>
      <c r="C137" s="1872">
        <v>397</v>
      </c>
      <c r="D137" s="1872">
        <v>1355</v>
      </c>
      <c r="E137" s="1854">
        <v>260</v>
      </c>
      <c r="F137" s="1775">
        <v>5721</v>
      </c>
      <c r="G137" s="1872">
        <v>489</v>
      </c>
      <c r="H137" s="1872">
        <v>1415</v>
      </c>
      <c r="I137" s="1872">
        <v>302</v>
      </c>
    </row>
    <row r="138" spans="1:11">
      <c r="A138" s="752" t="s">
        <v>1024</v>
      </c>
      <c r="B138" s="1775">
        <v>9486</v>
      </c>
      <c r="C138" s="1872">
        <v>708</v>
      </c>
      <c r="D138" s="1872">
        <v>1383</v>
      </c>
      <c r="E138" s="1854">
        <v>260</v>
      </c>
      <c r="F138" s="1775">
        <v>10089</v>
      </c>
      <c r="G138" s="1872">
        <v>709</v>
      </c>
      <c r="H138" s="1872">
        <v>1585</v>
      </c>
      <c r="I138" s="1872">
        <v>254</v>
      </c>
    </row>
    <row r="139" spans="1:11">
      <c r="A139" s="752" t="s">
        <v>1017</v>
      </c>
      <c r="B139" s="1775">
        <v>7352</v>
      </c>
      <c r="C139" s="1872">
        <v>647</v>
      </c>
      <c r="D139" s="1872">
        <v>1125</v>
      </c>
      <c r="E139" s="1854">
        <v>270</v>
      </c>
      <c r="F139" s="1775">
        <v>8371</v>
      </c>
      <c r="G139" s="1872">
        <v>713</v>
      </c>
      <c r="H139" s="1872">
        <v>1387</v>
      </c>
      <c r="I139" s="1872">
        <v>263</v>
      </c>
    </row>
    <row r="140" spans="1:11">
      <c r="A140" s="752" t="s">
        <v>1018</v>
      </c>
      <c r="B140" s="1775">
        <v>4653</v>
      </c>
      <c r="C140" s="1872">
        <v>414</v>
      </c>
      <c r="D140" s="1872">
        <v>388</v>
      </c>
      <c r="E140" s="1854">
        <v>126</v>
      </c>
      <c r="F140" s="1775">
        <v>6167</v>
      </c>
      <c r="G140" s="1872">
        <v>504</v>
      </c>
      <c r="H140" s="1872">
        <v>1255</v>
      </c>
      <c r="I140" s="1872">
        <v>207</v>
      </c>
    </row>
    <row r="141" spans="1:11">
      <c r="A141" s="73"/>
      <c r="B141" s="1775"/>
      <c r="C141" s="1872"/>
      <c r="D141" s="1872"/>
      <c r="E141" s="1854"/>
      <c r="F141" s="1775"/>
      <c r="G141" s="1872"/>
      <c r="H141" s="1872"/>
      <c r="I141" s="1872"/>
    </row>
    <row r="142" spans="1:11">
      <c r="A142" s="790" t="s">
        <v>1025</v>
      </c>
      <c r="B142" s="2040">
        <v>28034</v>
      </c>
      <c r="C142" s="1834">
        <v>1165</v>
      </c>
      <c r="D142" s="1834">
        <v>5419</v>
      </c>
      <c r="E142" s="2041">
        <v>502</v>
      </c>
      <c r="F142" s="2040">
        <v>33679</v>
      </c>
      <c r="G142" s="1834">
        <v>1486</v>
      </c>
      <c r="H142" s="1834">
        <v>7563</v>
      </c>
      <c r="I142" s="1834">
        <v>621</v>
      </c>
    </row>
    <row r="143" spans="1:11">
      <c r="A143" s="752" t="s">
        <v>1020</v>
      </c>
      <c r="B143" s="1775">
        <v>4360</v>
      </c>
      <c r="C143" s="1872">
        <v>463</v>
      </c>
      <c r="D143" s="1872">
        <v>1294</v>
      </c>
      <c r="E143" s="1854">
        <v>243</v>
      </c>
      <c r="F143" s="1775">
        <v>4432</v>
      </c>
      <c r="G143" s="1872">
        <v>449</v>
      </c>
      <c r="H143" s="1872">
        <v>1178</v>
      </c>
      <c r="I143" s="1872">
        <v>233</v>
      </c>
    </row>
    <row r="144" spans="1:11">
      <c r="A144" s="752" t="s">
        <v>1021</v>
      </c>
      <c r="B144" s="1775">
        <v>5018</v>
      </c>
      <c r="C144" s="1872">
        <v>501</v>
      </c>
      <c r="D144" s="1872">
        <v>1081</v>
      </c>
      <c r="E144" s="1854">
        <v>210</v>
      </c>
      <c r="F144" s="1775">
        <v>4905</v>
      </c>
      <c r="G144" s="1872">
        <v>475</v>
      </c>
      <c r="H144" s="1872">
        <v>1146</v>
      </c>
      <c r="I144" s="1872">
        <v>211</v>
      </c>
    </row>
    <row r="145" spans="1:9">
      <c r="A145" s="752" t="s">
        <v>1022</v>
      </c>
      <c r="B145" s="1775">
        <v>5850</v>
      </c>
      <c r="C145" s="1872">
        <v>419</v>
      </c>
      <c r="D145" s="1872">
        <v>1310</v>
      </c>
      <c r="E145" s="1854">
        <v>238</v>
      </c>
      <c r="F145" s="1775">
        <v>6601</v>
      </c>
      <c r="G145" s="1872">
        <v>458</v>
      </c>
      <c r="H145" s="1872">
        <v>1784</v>
      </c>
      <c r="I145" s="1872">
        <v>284</v>
      </c>
    </row>
    <row r="146" spans="1:9">
      <c r="A146" s="752" t="s">
        <v>1015</v>
      </c>
      <c r="B146" s="1775">
        <v>3588</v>
      </c>
      <c r="C146" s="1872">
        <v>375</v>
      </c>
      <c r="D146" s="1872">
        <v>780</v>
      </c>
      <c r="E146" s="1854">
        <v>193</v>
      </c>
      <c r="F146" s="1775">
        <v>4338</v>
      </c>
      <c r="G146" s="1872">
        <v>424</v>
      </c>
      <c r="H146" s="1872">
        <v>1233</v>
      </c>
      <c r="I146" s="1872">
        <v>259</v>
      </c>
    </row>
    <row r="147" spans="1:9">
      <c r="A147" s="752" t="s">
        <v>1023</v>
      </c>
      <c r="B147" s="1775">
        <v>1470</v>
      </c>
      <c r="C147" s="1872">
        <v>271</v>
      </c>
      <c r="D147" s="1872">
        <v>330</v>
      </c>
      <c r="E147" s="1854">
        <v>113</v>
      </c>
      <c r="F147" s="1775">
        <v>2477</v>
      </c>
      <c r="G147" s="1872">
        <v>401</v>
      </c>
      <c r="H147" s="1872">
        <v>576</v>
      </c>
      <c r="I147" s="1872">
        <v>175</v>
      </c>
    </row>
    <row r="148" spans="1:9">
      <c r="A148" s="752" t="s">
        <v>1024</v>
      </c>
      <c r="B148" s="1775">
        <v>2586</v>
      </c>
      <c r="C148" s="1872">
        <v>424</v>
      </c>
      <c r="D148" s="1872">
        <v>199</v>
      </c>
      <c r="E148" s="1854">
        <v>107</v>
      </c>
      <c r="F148" s="1775">
        <v>4036</v>
      </c>
      <c r="G148" s="1872">
        <v>523</v>
      </c>
      <c r="H148" s="1872">
        <v>671</v>
      </c>
      <c r="I148" s="1872">
        <v>182</v>
      </c>
    </row>
    <row r="149" spans="1:9">
      <c r="A149" s="752" t="s">
        <v>1017</v>
      </c>
      <c r="B149" s="1775">
        <v>2804</v>
      </c>
      <c r="C149" s="1872">
        <v>412</v>
      </c>
      <c r="D149" s="1872">
        <v>166</v>
      </c>
      <c r="E149" s="1854">
        <v>115</v>
      </c>
      <c r="F149" s="1775">
        <v>3886</v>
      </c>
      <c r="G149" s="1872">
        <v>507</v>
      </c>
      <c r="H149" s="1872">
        <v>497</v>
      </c>
      <c r="I149" s="1872">
        <v>138</v>
      </c>
    </row>
    <row r="150" spans="1:9">
      <c r="A150" s="752" t="s">
        <v>1018</v>
      </c>
      <c r="B150" s="1775">
        <v>2358</v>
      </c>
      <c r="C150" s="1872">
        <v>358</v>
      </c>
      <c r="D150" s="1872">
        <v>259</v>
      </c>
      <c r="E150" s="1854">
        <v>107</v>
      </c>
      <c r="F150" s="1775">
        <v>3004</v>
      </c>
      <c r="G150" s="1872">
        <v>342</v>
      </c>
      <c r="H150" s="1872">
        <v>478</v>
      </c>
      <c r="I150" s="1872">
        <v>157</v>
      </c>
    </row>
    <row r="151" spans="1:9">
      <c r="A151" s="73"/>
      <c r="B151" s="1775"/>
      <c r="C151" s="1872"/>
      <c r="D151" s="1872"/>
      <c r="E151" s="1854"/>
      <c r="F151" s="1775"/>
      <c r="G151" s="1872"/>
      <c r="H151" s="1872"/>
      <c r="I151" s="1872"/>
    </row>
    <row r="152" spans="1:9">
      <c r="A152" s="790" t="s">
        <v>1026</v>
      </c>
      <c r="B152" s="2040">
        <v>332814</v>
      </c>
      <c r="C152" s="1834">
        <v>1213</v>
      </c>
      <c r="D152" s="1834">
        <v>51582</v>
      </c>
      <c r="E152" s="2041">
        <v>1410</v>
      </c>
      <c r="F152" s="2040">
        <v>330724</v>
      </c>
      <c r="G152" s="1834">
        <v>1471</v>
      </c>
      <c r="H152" s="1834">
        <v>49983</v>
      </c>
      <c r="I152" s="1834">
        <v>1478</v>
      </c>
    </row>
    <row r="153" spans="1:9">
      <c r="A153" s="752" t="s">
        <v>1020</v>
      </c>
      <c r="B153" s="1775">
        <v>5127</v>
      </c>
      <c r="C153" s="1872">
        <v>492</v>
      </c>
      <c r="D153" s="1872">
        <v>1469</v>
      </c>
      <c r="E153" s="1854">
        <v>266</v>
      </c>
      <c r="F153" s="1775">
        <v>5690</v>
      </c>
      <c r="G153" s="1872">
        <v>556</v>
      </c>
      <c r="H153" s="1872">
        <v>1357</v>
      </c>
      <c r="I153" s="1872">
        <v>335</v>
      </c>
    </row>
    <row r="154" spans="1:9">
      <c r="A154" s="752" t="s">
        <v>1021</v>
      </c>
      <c r="B154" s="1775">
        <v>1179</v>
      </c>
      <c r="C154" s="1872">
        <v>252</v>
      </c>
      <c r="D154" s="1872">
        <v>335</v>
      </c>
      <c r="E154" s="1854">
        <v>141</v>
      </c>
      <c r="F154" s="1775">
        <v>1097</v>
      </c>
      <c r="G154" s="1872">
        <v>225</v>
      </c>
      <c r="H154" s="1872">
        <v>311</v>
      </c>
      <c r="I154" s="1872">
        <v>138</v>
      </c>
    </row>
    <row r="155" spans="1:9">
      <c r="A155" s="752" t="s">
        <v>1022</v>
      </c>
      <c r="B155" s="1775">
        <v>517</v>
      </c>
      <c r="C155" s="1872">
        <v>139</v>
      </c>
      <c r="D155" s="1872">
        <v>74</v>
      </c>
      <c r="E155" s="1854">
        <v>41</v>
      </c>
      <c r="F155" s="1775">
        <v>528</v>
      </c>
      <c r="G155" s="1872">
        <v>158</v>
      </c>
      <c r="H155" s="1872">
        <v>68</v>
      </c>
      <c r="I155" s="1872">
        <v>44</v>
      </c>
    </row>
    <row r="156" spans="1:9">
      <c r="A156" s="752" t="s">
        <v>1015</v>
      </c>
      <c r="B156" s="1775">
        <v>809</v>
      </c>
      <c r="C156" s="1872">
        <v>196</v>
      </c>
      <c r="D156" s="1872">
        <v>294</v>
      </c>
      <c r="E156" s="1854">
        <v>145</v>
      </c>
      <c r="F156" s="1775">
        <v>880</v>
      </c>
      <c r="G156" s="1872">
        <v>212</v>
      </c>
      <c r="H156" s="1872">
        <v>227</v>
      </c>
      <c r="I156" s="1872">
        <v>102</v>
      </c>
    </row>
    <row r="157" spans="1:9">
      <c r="A157" s="752" t="s">
        <v>1023</v>
      </c>
      <c r="B157" s="1775">
        <v>5597</v>
      </c>
      <c r="C157" s="1872">
        <v>441</v>
      </c>
      <c r="D157" s="1872">
        <v>1263</v>
      </c>
      <c r="E157" s="1854">
        <v>246</v>
      </c>
      <c r="F157" s="1775">
        <v>3307</v>
      </c>
      <c r="G157" s="1872">
        <v>421</v>
      </c>
      <c r="H157" s="1872">
        <v>948</v>
      </c>
      <c r="I157" s="1872">
        <v>220</v>
      </c>
    </row>
    <row r="158" spans="1:9">
      <c r="A158" s="752" t="s">
        <v>1024</v>
      </c>
      <c r="B158" s="1775">
        <v>28283</v>
      </c>
      <c r="C158" s="1872">
        <v>833</v>
      </c>
      <c r="D158" s="1872">
        <v>5078</v>
      </c>
      <c r="E158" s="1854">
        <v>521</v>
      </c>
      <c r="F158" s="1775">
        <v>18007</v>
      </c>
      <c r="G158" s="1872">
        <v>728</v>
      </c>
      <c r="H158" s="1872">
        <v>4032</v>
      </c>
      <c r="I158" s="1872">
        <v>457</v>
      </c>
    </row>
    <row r="159" spans="1:9">
      <c r="A159" s="752" t="s">
        <v>1017</v>
      </c>
      <c r="B159" s="1775">
        <v>57973</v>
      </c>
      <c r="C159" s="1872">
        <v>688</v>
      </c>
      <c r="D159" s="1872">
        <v>10878</v>
      </c>
      <c r="E159" s="1854">
        <v>598</v>
      </c>
      <c r="F159" s="1775">
        <v>50955</v>
      </c>
      <c r="G159" s="1872">
        <v>839</v>
      </c>
      <c r="H159" s="1872">
        <v>10043</v>
      </c>
      <c r="I159" s="1872">
        <v>679</v>
      </c>
    </row>
    <row r="160" spans="1:9">
      <c r="A160" s="752" t="s">
        <v>1018</v>
      </c>
      <c r="B160" s="1775">
        <v>233329</v>
      </c>
      <c r="C160" s="1872">
        <v>524</v>
      </c>
      <c r="D160" s="1872">
        <v>32191</v>
      </c>
      <c r="E160" s="1854">
        <v>932</v>
      </c>
      <c r="F160" s="1775">
        <v>250260</v>
      </c>
      <c r="G160" s="1872">
        <v>630</v>
      </c>
      <c r="H160" s="1872">
        <v>32997</v>
      </c>
      <c r="I160" s="1872">
        <v>948</v>
      </c>
    </row>
    <row r="161" spans="1:11">
      <c r="A161" s="16"/>
      <c r="B161" s="17"/>
      <c r="C161" s="17"/>
      <c r="D161" s="17"/>
      <c r="E161" s="17"/>
    </row>
    <row r="162" spans="1:11" ht="29.15" customHeight="1">
      <c r="A162" s="3832" t="s">
        <v>829</v>
      </c>
      <c r="B162" s="3832"/>
      <c r="C162" s="3832"/>
      <c r="D162" s="3832"/>
      <c r="E162" s="3832"/>
      <c r="F162" s="3832"/>
      <c r="G162" s="3832"/>
      <c r="H162" s="3832"/>
      <c r="I162" s="3832"/>
    </row>
    <row r="163" spans="1:11">
      <c r="A163" s="485"/>
      <c r="B163" s="485"/>
      <c r="C163" s="485"/>
      <c r="D163" s="485"/>
      <c r="E163" s="485"/>
    </row>
    <row r="164" spans="1:11">
      <c r="A164" s="17"/>
      <c r="B164" s="17"/>
      <c r="C164" s="17"/>
      <c r="D164" s="17"/>
      <c r="E164" s="17"/>
    </row>
    <row r="165" spans="1:11" ht="25">
      <c r="A165" s="4494" t="s">
        <v>4486</v>
      </c>
      <c r="B165" s="4230"/>
      <c r="C165" s="4230"/>
      <c r="D165" s="4230"/>
      <c r="E165" s="4230"/>
      <c r="F165" s="4230"/>
      <c r="G165" s="4230"/>
      <c r="H165" s="4230"/>
      <c r="I165" s="4230"/>
      <c r="J165" s="1474"/>
    </row>
    <row r="166" spans="1:11">
      <c r="A166" s="16"/>
      <c r="B166" s="17"/>
      <c r="C166" s="17"/>
      <c r="D166" s="17"/>
      <c r="E166" s="17"/>
    </row>
    <row r="167" spans="1:11" ht="17.5">
      <c r="A167" s="4276" t="s">
        <v>970</v>
      </c>
      <c r="B167" s="3966" t="s">
        <v>227</v>
      </c>
      <c r="C167" s="3841"/>
      <c r="D167" s="3841"/>
      <c r="E167" s="3841"/>
      <c r="F167" s="3841"/>
      <c r="G167" s="3841"/>
      <c r="H167" s="3841"/>
      <c r="I167" s="4281"/>
      <c r="K167" s="495"/>
    </row>
    <row r="168" spans="1:11" ht="17.5">
      <c r="A168" s="4495"/>
      <c r="B168" s="4062" t="s">
        <v>470</v>
      </c>
      <c r="C168" s="4063"/>
      <c r="D168" s="4063"/>
      <c r="E168" s="4063"/>
      <c r="F168" s="4062" t="s">
        <v>471</v>
      </c>
      <c r="G168" s="4063"/>
      <c r="H168" s="4063"/>
      <c r="I168" s="4241"/>
      <c r="K168" s="495"/>
    </row>
    <row r="169" spans="1:11" ht="27.5">
      <c r="A169" s="4431"/>
      <c r="B169" s="4159" t="s">
        <v>842</v>
      </c>
      <c r="C169" s="4260"/>
      <c r="D169" s="4260" t="s">
        <v>85</v>
      </c>
      <c r="E169" s="4092"/>
      <c r="F169" s="4159" t="s">
        <v>842</v>
      </c>
      <c r="G169" s="4260"/>
      <c r="H169" s="4260" t="s">
        <v>85</v>
      </c>
      <c r="I169" s="4160"/>
      <c r="K169" s="507"/>
    </row>
    <row r="170" spans="1:11" s="130" customFormat="1" ht="27.5">
      <c r="A170" s="4493"/>
      <c r="B170" s="127" t="s">
        <v>206</v>
      </c>
      <c r="C170" s="193" t="s">
        <v>282</v>
      </c>
      <c r="D170" s="193" t="s">
        <v>206</v>
      </c>
      <c r="E170" s="128" t="s">
        <v>282</v>
      </c>
      <c r="F170" s="127" t="s">
        <v>206</v>
      </c>
      <c r="G170" s="193" t="s">
        <v>282</v>
      </c>
      <c r="H170" s="193" t="s">
        <v>206</v>
      </c>
      <c r="I170" s="129" t="s">
        <v>282</v>
      </c>
      <c r="K170" s="507"/>
    </row>
    <row r="171" spans="1:11" ht="14.5" thickBot="1">
      <c r="A171" s="787" t="s">
        <v>9</v>
      </c>
      <c r="B171" s="2197">
        <v>62956</v>
      </c>
      <c r="C171" s="2197">
        <v>222</v>
      </c>
      <c r="D171" s="2197">
        <v>13072</v>
      </c>
      <c r="E171" s="2718">
        <v>817</v>
      </c>
      <c r="F171" s="2200">
        <v>62956</v>
      </c>
      <c r="G171" s="2197">
        <v>222</v>
      </c>
      <c r="H171" s="2197">
        <v>13072</v>
      </c>
      <c r="I171" s="2197">
        <v>817</v>
      </c>
    </row>
    <row r="172" spans="1:11">
      <c r="A172" s="73" t="s">
        <v>826</v>
      </c>
      <c r="B172" s="1774">
        <v>31564</v>
      </c>
      <c r="C172" s="1870">
        <v>194</v>
      </c>
      <c r="D172" s="1870">
        <v>6256</v>
      </c>
      <c r="E172" s="1953">
        <v>435</v>
      </c>
      <c r="F172" s="1774">
        <v>31392</v>
      </c>
      <c r="G172" s="1870">
        <v>210</v>
      </c>
      <c r="H172" s="1870">
        <v>6816</v>
      </c>
      <c r="I172" s="1870">
        <v>498</v>
      </c>
    </row>
    <row r="173" spans="1:11">
      <c r="A173" s="790" t="s">
        <v>1019</v>
      </c>
      <c r="B173" s="2040">
        <v>6303</v>
      </c>
      <c r="C173" s="1834">
        <v>321</v>
      </c>
      <c r="D173" s="1834">
        <v>1824</v>
      </c>
      <c r="E173" s="2041">
        <v>282</v>
      </c>
      <c r="F173" s="2040">
        <v>6028</v>
      </c>
      <c r="G173" s="1834">
        <v>382</v>
      </c>
      <c r="H173" s="1834">
        <v>2082</v>
      </c>
      <c r="I173" s="1834">
        <v>293</v>
      </c>
    </row>
    <row r="174" spans="1:11">
      <c r="A174" s="752" t="s">
        <v>1020</v>
      </c>
      <c r="B174" s="1775">
        <v>183</v>
      </c>
      <c r="C174" s="1872">
        <v>89</v>
      </c>
      <c r="D174" s="1872">
        <v>79</v>
      </c>
      <c r="E174" s="1854">
        <v>57</v>
      </c>
      <c r="F174" s="1775">
        <v>136</v>
      </c>
      <c r="G174" s="1872">
        <v>86</v>
      </c>
      <c r="H174" s="1872">
        <v>99</v>
      </c>
      <c r="I174" s="1872">
        <v>70</v>
      </c>
    </row>
    <row r="175" spans="1:11">
      <c r="A175" s="752" t="s">
        <v>1021</v>
      </c>
      <c r="B175" s="1775">
        <v>1809</v>
      </c>
      <c r="C175" s="1872">
        <v>217</v>
      </c>
      <c r="D175" s="1872">
        <v>598</v>
      </c>
      <c r="E175" s="1854">
        <v>183</v>
      </c>
      <c r="F175" s="1775">
        <v>1456</v>
      </c>
      <c r="G175" s="1872">
        <v>236</v>
      </c>
      <c r="H175" s="1872">
        <v>690</v>
      </c>
      <c r="I175" s="1872">
        <v>235</v>
      </c>
    </row>
    <row r="176" spans="1:11">
      <c r="A176" s="752" t="s">
        <v>1022</v>
      </c>
      <c r="B176" s="1775">
        <v>1759</v>
      </c>
      <c r="C176" s="1872">
        <v>208</v>
      </c>
      <c r="D176" s="1872">
        <v>570</v>
      </c>
      <c r="E176" s="1854">
        <v>151</v>
      </c>
      <c r="F176" s="1775">
        <v>1725</v>
      </c>
      <c r="G176" s="1872">
        <v>214</v>
      </c>
      <c r="H176" s="1872">
        <v>726</v>
      </c>
      <c r="I176" s="1872">
        <v>141</v>
      </c>
    </row>
    <row r="177" spans="1:11">
      <c r="A177" s="752" t="s">
        <v>1015</v>
      </c>
      <c r="B177" s="1775">
        <v>1310</v>
      </c>
      <c r="C177" s="1872">
        <v>109</v>
      </c>
      <c r="D177" s="1872">
        <v>388</v>
      </c>
      <c r="E177" s="1854">
        <v>110</v>
      </c>
      <c r="F177" s="1775">
        <v>1075</v>
      </c>
      <c r="G177" s="1872">
        <v>112</v>
      </c>
      <c r="H177" s="1872">
        <v>284</v>
      </c>
      <c r="I177" s="1872">
        <v>102</v>
      </c>
      <c r="K177" s="2201"/>
    </row>
    <row r="178" spans="1:11">
      <c r="A178" s="752" t="s">
        <v>1023</v>
      </c>
      <c r="B178" s="1775">
        <v>357</v>
      </c>
      <c r="C178" s="1872">
        <v>96</v>
      </c>
      <c r="D178" s="1872">
        <v>55</v>
      </c>
      <c r="E178" s="1854">
        <v>48</v>
      </c>
      <c r="F178" s="1775">
        <v>405</v>
      </c>
      <c r="G178" s="1872">
        <v>146</v>
      </c>
      <c r="H178" s="1872">
        <v>62</v>
      </c>
      <c r="I178" s="1872">
        <v>40</v>
      </c>
    </row>
    <row r="179" spans="1:11">
      <c r="A179" s="752" t="s">
        <v>1024</v>
      </c>
      <c r="B179" s="1775">
        <v>322</v>
      </c>
      <c r="C179" s="1872">
        <v>132</v>
      </c>
      <c r="D179" s="1872">
        <v>84</v>
      </c>
      <c r="E179" s="1854">
        <v>62</v>
      </c>
      <c r="F179" s="1775">
        <v>483</v>
      </c>
      <c r="G179" s="1872">
        <v>121</v>
      </c>
      <c r="H179" s="1872">
        <v>184</v>
      </c>
      <c r="I179" s="1872">
        <v>76</v>
      </c>
    </row>
    <row r="180" spans="1:11">
      <c r="A180" s="752" t="s">
        <v>1017</v>
      </c>
      <c r="B180" s="1775">
        <v>234</v>
      </c>
      <c r="C180" s="1872">
        <v>123</v>
      </c>
      <c r="D180" s="1872">
        <v>8</v>
      </c>
      <c r="E180" s="1854">
        <v>15</v>
      </c>
      <c r="F180" s="1775">
        <v>264</v>
      </c>
      <c r="G180" s="1872">
        <v>108</v>
      </c>
      <c r="H180" s="1872">
        <v>8</v>
      </c>
      <c r="I180" s="1872">
        <v>13</v>
      </c>
    </row>
    <row r="181" spans="1:11">
      <c r="A181" s="752" t="s">
        <v>1018</v>
      </c>
      <c r="B181" s="1775">
        <v>329</v>
      </c>
      <c r="C181" s="1872">
        <v>148</v>
      </c>
      <c r="D181" s="1872">
        <v>42</v>
      </c>
      <c r="E181" s="1854">
        <v>26</v>
      </c>
      <c r="F181" s="1775">
        <v>484</v>
      </c>
      <c r="G181" s="1872">
        <v>157</v>
      </c>
      <c r="H181" s="1872">
        <v>29</v>
      </c>
      <c r="I181" s="1872">
        <v>22</v>
      </c>
    </row>
    <row r="182" spans="1:11">
      <c r="A182" s="73"/>
      <c r="B182" s="1775"/>
      <c r="C182" s="1872"/>
      <c r="D182" s="1872"/>
      <c r="E182" s="1854"/>
      <c r="F182" s="1775"/>
      <c r="G182" s="1872"/>
      <c r="H182" s="1872"/>
      <c r="I182" s="1872"/>
    </row>
    <row r="183" spans="1:11">
      <c r="A183" s="790" t="s">
        <v>1025</v>
      </c>
      <c r="B183" s="2040">
        <v>1067</v>
      </c>
      <c r="C183" s="1834">
        <v>201</v>
      </c>
      <c r="D183" s="1834">
        <v>306</v>
      </c>
      <c r="E183" s="2041">
        <v>110</v>
      </c>
      <c r="F183" s="2040">
        <v>1257</v>
      </c>
      <c r="G183" s="1834">
        <v>226</v>
      </c>
      <c r="H183" s="1834">
        <v>260</v>
      </c>
      <c r="I183" s="1834">
        <v>100</v>
      </c>
    </row>
    <row r="184" spans="1:11">
      <c r="A184" s="752" t="s">
        <v>1020</v>
      </c>
      <c r="B184" s="1775">
        <v>222</v>
      </c>
      <c r="C184" s="1872">
        <v>100</v>
      </c>
      <c r="D184" s="1872">
        <v>110</v>
      </c>
      <c r="E184" s="1854">
        <v>62</v>
      </c>
      <c r="F184" s="1775">
        <v>375</v>
      </c>
      <c r="G184" s="1872">
        <v>144</v>
      </c>
      <c r="H184" s="1872">
        <v>109</v>
      </c>
      <c r="I184" s="1872">
        <v>73</v>
      </c>
    </row>
    <row r="185" spans="1:11">
      <c r="A185" s="752" t="s">
        <v>1021</v>
      </c>
      <c r="B185" s="1775">
        <v>224</v>
      </c>
      <c r="C185" s="1872">
        <v>95</v>
      </c>
      <c r="D185" s="1872">
        <v>52</v>
      </c>
      <c r="E185" s="1854">
        <v>32</v>
      </c>
      <c r="F185" s="1775">
        <v>200</v>
      </c>
      <c r="G185" s="1872">
        <v>82</v>
      </c>
      <c r="H185" s="1872">
        <v>21</v>
      </c>
      <c r="I185" s="1872">
        <v>17</v>
      </c>
    </row>
    <row r="186" spans="1:11">
      <c r="A186" s="752" t="s">
        <v>1022</v>
      </c>
      <c r="B186" s="1775">
        <v>316</v>
      </c>
      <c r="C186" s="1872">
        <v>120</v>
      </c>
      <c r="D186" s="1872">
        <v>68</v>
      </c>
      <c r="E186" s="1854">
        <v>54</v>
      </c>
      <c r="F186" s="1775">
        <v>347</v>
      </c>
      <c r="G186" s="1872">
        <v>147</v>
      </c>
      <c r="H186" s="1872">
        <v>63</v>
      </c>
      <c r="I186" s="1872">
        <v>55</v>
      </c>
    </row>
    <row r="187" spans="1:11">
      <c r="A187" s="752" t="s">
        <v>1015</v>
      </c>
      <c r="B187" s="1775">
        <v>189</v>
      </c>
      <c r="C187" s="1872">
        <v>88</v>
      </c>
      <c r="D187" s="1872">
        <v>76</v>
      </c>
      <c r="E187" s="1854">
        <v>59</v>
      </c>
      <c r="F187" s="1775">
        <v>43</v>
      </c>
      <c r="G187" s="1872">
        <v>33</v>
      </c>
      <c r="H187" s="1872">
        <v>19</v>
      </c>
      <c r="I187" s="1872">
        <v>18</v>
      </c>
    </row>
    <row r="188" spans="1:11">
      <c r="A188" s="752" t="s">
        <v>1023</v>
      </c>
      <c r="B188" s="1775">
        <v>19</v>
      </c>
      <c r="C188" s="1872">
        <v>17</v>
      </c>
      <c r="D188" s="1872">
        <v>0</v>
      </c>
      <c r="E188" s="1854">
        <v>123</v>
      </c>
      <c r="F188" s="1775">
        <v>54</v>
      </c>
      <c r="G188" s="1872">
        <v>46</v>
      </c>
      <c r="H188" s="1872">
        <v>35</v>
      </c>
      <c r="I188" s="1872">
        <v>37</v>
      </c>
    </row>
    <row r="189" spans="1:11">
      <c r="A189" s="752" t="s">
        <v>1024</v>
      </c>
      <c r="B189" s="1775">
        <v>43</v>
      </c>
      <c r="C189" s="1872">
        <v>41</v>
      </c>
      <c r="D189" s="1872">
        <v>0</v>
      </c>
      <c r="E189" s="1854">
        <v>123</v>
      </c>
      <c r="F189" s="1775">
        <v>97</v>
      </c>
      <c r="G189" s="1872">
        <v>65</v>
      </c>
      <c r="H189" s="1872">
        <v>0</v>
      </c>
      <c r="I189" s="1872">
        <v>123</v>
      </c>
    </row>
    <row r="190" spans="1:11">
      <c r="A190" s="752" t="s">
        <v>1017</v>
      </c>
      <c r="B190" s="1775">
        <v>23</v>
      </c>
      <c r="C190" s="1872">
        <v>21</v>
      </c>
      <c r="D190" s="1872">
        <v>0</v>
      </c>
      <c r="E190" s="1854">
        <v>123</v>
      </c>
      <c r="F190" s="1775">
        <v>49</v>
      </c>
      <c r="G190" s="1872">
        <v>39</v>
      </c>
      <c r="H190" s="1872">
        <v>13</v>
      </c>
      <c r="I190" s="1872">
        <v>24</v>
      </c>
    </row>
    <row r="191" spans="1:11">
      <c r="A191" s="752" t="s">
        <v>1018</v>
      </c>
      <c r="B191" s="1775">
        <v>31</v>
      </c>
      <c r="C191" s="1872">
        <v>37</v>
      </c>
      <c r="D191" s="1872">
        <v>0</v>
      </c>
      <c r="E191" s="1854">
        <v>123</v>
      </c>
      <c r="F191" s="1775">
        <v>92</v>
      </c>
      <c r="G191" s="1872">
        <v>52</v>
      </c>
      <c r="H191" s="1872">
        <v>0</v>
      </c>
      <c r="I191" s="1872">
        <v>123</v>
      </c>
    </row>
    <row r="192" spans="1:11">
      <c r="A192" s="73"/>
      <c r="B192" s="1775"/>
      <c r="C192" s="1872"/>
      <c r="D192" s="1872"/>
      <c r="E192" s="1854"/>
      <c r="F192" s="1775"/>
      <c r="G192" s="1872"/>
      <c r="H192" s="1872"/>
      <c r="I192" s="1872"/>
    </row>
    <row r="193" spans="1:11">
      <c r="A193" s="790" t="s">
        <v>1026</v>
      </c>
      <c r="B193" s="2040">
        <v>24194</v>
      </c>
      <c r="C193" s="1834">
        <v>339</v>
      </c>
      <c r="D193" s="1834">
        <v>4126</v>
      </c>
      <c r="E193" s="2041">
        <v>293</v>
      </c>
      <c r="F193" s="2040">
        <v>24107</v>
      </c>
      <c r="G193" s="1834">
        <v>377</v>
      </c>
      <c r="H193" s="1834">
        <v>4474</v>
      </c>
      <c r="I193" s="1834">
        <v>333</v>
      </c>
    </row>
    <row r="194" spans="1:11">
      <c r="A194" s="752" t="s">
        <v>1020</v>
      </c>
      <c r="B194" s="1775">
        <v>433</v>
      </c>
      <c r="C194" s="1872">
        <v>126</v>
      </c>
      <c r="D194" s="1872">
        <v>109</v>
      </c>
      <c r="E194" s="1854">
        <v>61</v>
      </c>
      <c r="F194" s="1775">
        <v>317</v>
      </c>
      <c r="G194" s="1872">
        <v>114</v>
      </c>
      <c r="H194" s="1872">
        <v>106</v>
      </c>
      <c r="I194" s="1872">
        <v>57</v>
      </c>
    </row>
    <row r="195" spans="1:11">
      <c r="A195" s="752" t="s">
        <v>1021</v>
      </c>
      <c r="B195" s="1775">
        <v>66</v>
      </c>
      <c r="C195" s="1872">
        <v>46</v>
      </c>
      <c r="D195" s="1872">
        <v>21</v>
      </c>
      <c r="E195" s="1854">
        <v>32</v>
      </c>
      <c r="F195" s="1775">
        <v>92</v>
      </c>
      <c r="G195" s="1872">
        <v>65</v>
      </c>
      <c r="H195" s="1872">
        <v>8</v>
      </c>
      <c r="I195" s="1872">
        <v>9</v>
      </c>
    </row>
    <row r="196" spans="1:11">
      <c r="A196" s="752" t="s">
        <v>1022</v>
      </c>
      <c r="B196" s="1775">
        <v>20</v>
      </c>
      <c r="C196" s="1872">
        <v>23</v>
      </c>
      <c r="D196" s="1872">
        <v>0</v>
      </c>
      <c r="E196" s="1854">
        <v>123</v>
      </c>
      <c r="F196" s="1775">
        <v>26</v>
      </c>
      <c r="G196" s="1872">
        <v>21</v>
      </c>
      <c r="H196" s="1872">
        <v>23</v>
      </c>
      <c r="I196" s="1872">
        <v>20</v>
      </c>
    </row>
    <row r="197" spans="1:11">
      <c r="A197" s="752" t="s">
        <v>1015</v>
      </c>
      <c r="B197" s="1775">
        <v>81</v>
      </c>
      <c r="C197" s="1872">
        <v>49</v>
      </c>
      <c r="D197" s="1872">
        <v>16</v>
      </c>
      <c r="E197" s="1854">
        <v>16</v>
      </c>
      <c r="F197" s="1775">
        <v>198</v>
      </c>
      <c r="G197" s="1872">
        <v>108</v>
      </c>
      <c r="H197" s="1872">
        <v>126</v>
      </c>
      <c r="I197" s="1872">
        <v>103</v>
      </c>
    </row>
    <row r="198" spans="1:11">
      <c r="A198" s="752" t="s">
        <v>1023</v>
      </c>
      <c r="B198" s="1775">
        <v>388</v>
      </c>
      <c r="C198" s="1872">
        <v>80</v>
      </c>
      <c r="D198" s="1872">
        <v>155</v>
      </c>
      <c r="E198" s="1854">
        <v>42</v>
      </c>
      <c r="F198" s="1775">
        <v>211</v>
      </c>
      <c r="G198" s="1872">
        <v>97</v>
      </c>
      <c r="H198" s="1872">
        <v>108</v>
      </c>
      <c r="I198" s="1872">
        <v>53</v>
      </c>
    </row>
    <row r="199" spans="1:11">
      <c r="A199" s="752" t="s">
        <v>1024</v>
      </c>
      <c r="B199" s="1775">
        <v>1489</v>
      </c>
      <c r="C199" s="1872">
        <v>145</v>
      </c>
      <c r="D199" s="1872">
        <v>525</v>
      </c>
      <c r="E199" s="1854">
        <v>121</v>
      </c>
      <c r="F199" s="1775">
        <v>1200</v>
      </c>
      <c r="G199" s="1872">
        <v>169</v>
      </c>
      <c r="H199" s="1872">
        <v>446</v>
      </c>
      <c r="I199" s="1872">
        <v>93</v>
      </c>
    </row>
    <row r="200" spans="1:11">
      <c r="A200" s="752" t="s">
        <v>1017</v>
      </c>
      <c r="B200" s="1775">
        <v>3614</v>
      </c>
      <c r="C200" s="1872">
        <v>150</v>
      </c>
      <c r="D200" s="1872">
        <v>768</v>
      </c>
      <c r="E200" s="1854">
        <v>145</v>
      </c>
      <c r="F200" s="1775">
        <v>3403</v>
      </c>
      <c r="G200" s="1872">
        <v>120</v>
      </c>
      <c r="H200" s="1872">
        <v>801</v>
      </c>
      <c r="I200" s="1872">
        <v>156</v>
      </c>
    </row>
    <row r="201" spans="1:11">
      <c r="A201" s="752" t="s">
        <v>1018</v>
      </c>
      <c r="B201" s="1775">
        <v>18103</v>
      </c>
      <c r="C201" s="1872">
        <v>169</v>
      </c>
      <c r="D201" s="1872">
        <v>2532</v>
      </c>
      <c r="E201" s="1854">
        <v>217</v>
      </c>
      <c r="F201" s="1775">
        <v>18660</v>
      </c>
      <c r="G201" s="1872">
        <v>175</v>
      </c>
      <c r="H201" s="1872">
        <v>2856</v>
      </c>
      <c r="I201" s="1872">
        <v>243</v>
      </c>
    </row>
    <row r="202" spans="1:11">
      <c r="A202" s="16"/>
      <c r="B202" s="17"/>
      <c r="C202" s="17"/>
      <c r="D202" s="17"/>
      <c r="E202" s="17"/>
    </row>
    <row r="203" spans="1:11" ht="27" customHeight="1">
      <c r="A203" s="3832" t="s">
        <v>829</v>
      </c>
      <c r="B203" s="3832"/>
      <c r="C203" s="3832"/>
      <c r="D203" s="3832"/>
      <c r="E203" s="3832"/>
      <c r="F203" s="3832"/>
      <c r="G203" s="3832"/>
      <c r="H203" s="3832"/>
      <c r="I203" s="3832"/>
    </row>
    <row r="204" spans="1:11">
      <c r="A204" s="485"/>
      <c r="B204" s="485"/>
      <c r="C204" s="485"/>
      <c r="D204" s="485"/>
      <c r="E204" s="485"/>
    </row>
    <row r="205" spans="1:11">
      <c r="A205" s="17"/>
      <c r="B205" s="17"/>
      <c r="C205" s="17"/>
      <c r="D205" s="17"/>
      <c r="E205" s="17"/>
    </row>
    <row r="206" spans="1:11" ht="25">
      <c r="A206" s="4494" t="s">
        <v>4485</v>
      </c>
      <c r="B206" s="4230"/>
      <c r="C206" s="4230"/>
      <c r="D206" s="4230"/>
      <c r="E206" s="4230"/>
      <c r="F206" s="4230"/>
      <c r="G206" s="4230"/>
      <c r="H206" s="4230"/>
      <c r="I206" s="4230"/>
      <c r="J206" s="1474"/>
    </row>
    <row r="207" spans="1:11">
      <c r="A207" s="16"/>
      <c r="B207" s="17"/>
      <c r="C207" s="17"/>
      <c r="D207" s="17"/>
      <c r="E207" s="17"/>
    </row>
    <row r="208" spans="1:11" ht="17.5">
      <c r="A208" s="4276" t="s">
        <v>970</v>
      </c>
      <c r="B208" s="3966" t="s">
        <v>228</v>
      </c>
      <c r="C208" s="3841"/>
      <c r="D208" s="3841"/>
      <c r="E208" s="3841"/>
      <c r="F208" s="3841"/>
      <c r="G208" s="3841"/>
      <c r="H208" s="3841"/>
      <c r="I208" s="4281"/>
      <c r="K208" s="495"/>
    </row>
    <row r="209" spans="1:11" ht="17.5">
      <c r="A209" s="4495"/>
      <c r="B209" s="4062" t="s">
        <v>470</v>
      </c>
      <c r="C209" s="4063"/>
      <c r="D209" s="4063"/>
      <c r="E209" s="4063"/>
      <c r="F209" s="4062" t="s">
        <v>471</v>
      </c>
      <c r="G209" s="4063"/>
      <c r="H209" s="4063"/>
      <c r="I209" s="4241"/>
      <c r="K209" s="495"/>
    </row>
    <row r="210" spans="1:11" ht="27.5">
      <c r="A210" s="4431"/>
      <c r="B210" s="4159" t="s">
        <v>843</v>
      </c>
      <c r="C210" s="4260"/>
      <c r="D210" s="4260" t="s">
        <v>85</v>
      </c>
      <c r="E210" s="4092"/>
      <c r="F210" s="4159" t="s">
        <v>843</v>
      </c>
      <c r="G210" s="4260"/>
      <c r="H210" s="4260" t="s">
        <v>85</v>
      </c>
      <c r="I210" s="4160"/>
      <c r="K210" s="507"/>
    </row>
    <row r="211" spans="1:11" s="130" customFormat="1" ht="27.5">
      <c r="A211" s="4493"/>
      <c r="B211" s="127" t="s">
        <v>206</v>
      </c>
      <c r="C211" s="193" t="s">
        <v>282</v>
      </c>
      <c r="D211" s="193" t="s">
        <v>206</v>
      </c>
      <c r="E211" s="128" t="s">
        <v>282</v>
      </c>
      <c r="F211" s="127" t="s">
        <v>206</v>
      </c>
      <c r="G211" s="193" t="s">
        <v>282</v>
      </c>
      <c r="H211" s="193" t="s">
        <v>206</v>
      </c>
      <c r="I211" s="129" t="s">
        <v>282</v>
      </c>
      <c r="K211" s="507"/>
    </row>
    <row r="212" spans="1:11" ht="14.5" thickBot="1">
      <c r="A212" s="787" t="s">
        <v>9</v>
      </c>
      <c r="B212" s="2197">
        <v>144669</v>
      </c>
      <c r="C212" s="2197">
        <v>356</v>
      </c>
      <c r="D212" s="2197">
        <v>36440</v>
      </c>
      <c r="E212" s="2718">
        <v>1499</v>
      </c>
      <c r="F212" s="2200">
        <v>144669</v>
      </c>
      <c r="G212" s="2197">
        <v>356</v>
      </c>
      <c r="H212" s="2197">
        <v>36440</v>
      </c>
      <c r="I212" s="2197">
        <v>1499</v>
      </c>
    </row>
    <row r="213" spans="1:11">
      <c r="A213" s="73" t="s">
        <v>826</v>
      </c>
      <c r="B213" s="1774">
        <v>72957</v>
      </c>
      <c r="C213" s="1870">
        <v>282</v>
      </c>
      <c r="D213" s="1870">
        <v>18704</v>
      </c>
      <c r="E213" s="1953">
        <v>1020</v>
      </c>
      <c r="F213" s="1774">
        <v>71712</v>
      </c>
      <c r="G213" s="1870">
        <v>271</v>
      </c>
      <c r="H213" s="1870">
        <v>17736</v>
      </c>
      <c r="I213" s="1870">
        <v>894</v>
      </c>
    </row>
    <row r="214" spans="1:11">
      <c r="A214" s="790" t="s">
        <v>1019</v>
      </c>
      <c r="B214" s="2040">
        <v>14234</v>
      </c>
      <c r="C214" s="1834">
        <v>534</v>
      </c>
      <c r="D214" s="1834">
        <v>5924</v>
      </c>
      <c r="E214" s="2041">
        <v>577</v>
      </c>
      <c r="F214" s="2040">
        <v>13292</v>
      </c>
      <c r="G214" s="1834">
        <v>464</v>
      </c>
      <c r="H214" s="1834">
        <v>4890</v>
      </c>
      <c r="I214" s="1834">
        <v>500</v>
      </c>
    </row>
    <row r="215" spans="1:11">
      <c r="A215" s="752" t="s">
        <v>1020</v>
      </c>
      <c r="B215" s="1775">
        <v>526</v>
      </c>
      <c r="C215" s="1872">
        <v>179</v>
      </c>
      <c r="D215" s="1872">
        <v>204</v>
      </c>
      <c r="E215" s="1854">
        <v>112</v>
      </c>
      <c r="F215" s="1775">
        <v>226</v>
      </c>
      <c r="G215" s="1872">
        <v>126</v>
      </c>
      <c r="H215" s="1872">
        <v>143</v>
      </c>
      <c r="I215" s="1872">
        <v>99</v>
      </c>
    </row>
    <row r="216" spans="1:11">
      <c r="A216" s="752" t="s">
        <v>1021</v>
      </c>
      <c r="B216" s="1775">
        <v>4520</v>
      </c>
      <c r="C216" s="1872">
        <v>366</v>
      </c>
      <c r="D216" s="1872">
        <v>2358</v>
      </c>
      <c r="E216" s="1854">
        <v>361</v>
      </c>
      <c r="F216" s="1775">
        <v>3646</v>
      </c>
      <c r="G216" s="1872">
        <v>385</v>
      </c>
      <c r="H216" s="1872">
        <v>1433</v>
      </c>
      <c r="I216" s="1872">
        <v>277</v>
      </c>
    </row>
    <row r="217" spans="1:11">
      <c r="A217" s="752" t="s">
        <v>1022</v>
      </c>
      <c r="B217" s="1775">
        <v>3649</v>
      </c>
      <c r="C217" s="1872">
        <v>335</v>
      </c>
      <c r="D217" s="1872">
        <v>1507</v>
      </c>
      <c r="E217" s="1854">
        <v>275</v>
      </c>
      <c r="F217" s="1775">
        <v>3879</v>
      </c>
      <c r="G217" s="1872">
        <v>359</v>
      </c>
      <c r="H217" s="1872">
        <v>1388</v>
      </c>
      <c r="I217" s="1872">
        <v>272</v>
      </c>
    </row>
    <row r="218" spans="1:11">
      <c r="A218" s="752" t="s">
        <v>1015</v>
      </c>
      <c r="B218" s="1775">
        <v>2658</v>
      </c>
      <c r="C218" s="1872">
        <v>129</v>
      </c>
      <c r="D218" s="1872">
        <v>1212</v>
      </c>
      <c r="E218" s="1854">
        <v>195</v>
      </c>
      <c r="F218" s="1775">
        <v>2365</v>
      </c>
      <c r="G218" s="1872">
        <v>167</v>
      </c>
      <c r="H218" s="1872">
        <v>976</v>
      </c>
      <c r="I218" s="1872">
        <v>155</v>
      </c>
    </row>
    <row r="219" spans="1:11">
      <c r="A219" s="752" t="s">
        <v>1023</v>
      </c>
      <c r="B219" s="1775">
        <v>658</v>
      </c>
      <c r="C219" s="1872">
        <v>192</v>
      </c>
      <c r="D219" s="1872">
        <v>202</v>
      </c>
      <c r="E219" s="1854">
        <v>108</v>
      </c>
      <c r="F219" s="1775">
        <v>551</v>
      </c>
      <c r="G219" s="1872">
        <v>156</v>
      </c>
      <c r="H219" s="1872">
        <v>155</v>
      </c>
      <c r="I219" s="1872">
        <v>82</v>
      </c>
    </row>
    <row r="220" spans="1:11">
      <c r="A220" s="752" t="s">
        <v>1024</v>
      </c>
      <c r="B220" s="1775">
        <v>742</v>
      </c>
      <c r="C220" s="1872">
        <v>189</v>
      </c>
      <c r="D220" s="1872">
        <v>203</v>
      </c>
      <c r="E220" s="1854">
        <v>98</v>
      </c>
      <c r="F220" s="1775">
        <v>794</v>
      </c>
      <c r="G220" s="1872">
        <v>217</v>
      </c>
      <c r="H220" s="1872">
        <v>210</v>
      </c>
      <c r="I220" s="1872">
        <v>112</v>
      </c>
    </row>
    <row r="221" spans="1:11">
      <c r="A221" s="752" t="s">
        <v>1017</v>
      </c>
      <c r="B221" s="1775">
        <v>537</v>
      </c>
      <c r="C221" s="1872">
        <v>175</v>
      </c>
      <c r="D221" s="1872">
        <v>95</v>
      </c>
      <c r="E221" s="1854">
        <v>63</v>
      </c>
      <c r="F221" s="1775">
        <v>785</v>
      </c>
      <c r="G221" s="1872">
        <v>198</v>
      </c>
      <c r="H221" s="1872">
        <v>282</v>
      </c>
      <c r="I221" s="1872">
        <v>126</v>
      </c>
    </row>
    <row r="222" spans="1:11">
      <c r="A222" s="752" t="s">
        <v>1018</v>
      </c>
      <c r="B222" s="1775">
        <v>944</v>
      </c>
      <c r="C222" s="1872">
        <v>216</v>
      </c>
      <c r="D222" s="1872">
        <v>143</v>
      </c>
      <c r="E222" s="1854">
        <v>66</v>
      </c>
      <c r="F222" s="1775">
        <v>1046</v>
      </c>
      <c r="G222" s="1872">
        <v>244</v>
      </c>
      <c r="H222" s="1872">
        <v>303</v>
      </c>
      <c r="I222" s="1872">
        <v>144</v>
      </c>
    </row>
    <row r="223" spans="1:11">
      <c r="A223" s="73"/>
      <c r="B223" s="1775"/>
      <c r="C223" s="1872"/>
      <c r="D223" s="1872"/>
      <c r="E223" s="1854"/>
      <c r="F223" s="1775"/>
      <c r="G223" s="1872"/>
      <c r="H223" s="1872"/>
      <c r="I223" s="1872"/>
    </row>
    <row r="224" spans="1:11">
      <c r="A224" s="790" t="s">
        <v>1025</v>
      </c>
      <c r="B224" s="2040">
        <v>3113</v>
      </c>
      <c r="C224" s="1834">
        <v>389</v>
      </c>
      <c r="D224" s="1834">
        <v>1074</v>
      </c>
      <c r="E224" s="2041">
        <v>256</v>
      </c>
      <c r="F224" s="2040">
        <v>3159</v>
      </c>
      <c r="G224" s="1834">
        <v>413</v>
      </c>
      <c r="H224" s="1834">
        <v>1176</v>
      </c>
      <c r="I224" s="1834">
        <v>267</v>
      </c>
    </row>
    <row r="225" spans="1:9">
      <c r="A225" s="752" t="s">
        <v>1020</v>
      </c>
      <c r="B225" s="1775">
        <v>771</v>
      </c>
      <c r="C225" s="1872">
        <v>178</v>
      </c>
      <c r="D225" s="1872">
        <v>400</v>
      </c>
      <c r="E225" s="1854">
        <v>145</v>
      </c>
      <c r="F225" s="1775">
        <v>513</v>
      </c>
      <c r="G225" s="1872">
        <v>157</v>
      </c>
      <c r="H225" s="1872">
        <v>209</v>
      </c>
      <c r="I225" s="1872">
        <v>109</v>
      </c>
    </row>
    <row r="226" spans="1:9">
      <c r="A226" s="752" t="s">
        <v>1021</v>
      </c>
      <c r="B226" s="1775">
        <v>464</v>
      </c>
      <c r="C226" s="1872">
        <v>159</v>
      </c>
      <c r="D226" s="1872">
        <v>121</v>
      </c>
      <c r="E226" s="1854">
        <v>71</v>
      </c>
      <c r="F226" s="1775">
        <v>560</v>
      </c>
      <c r="G226" s="1872">
        <v>179</v>
      </c>
      <c r="H226" s="1872">
        <v>223</v>
      </c>
      <c r="I226" s="1872">
        <v>117</v>
      </c>
    </row>
    <row r="227" spans="1:9">
      <c r="A227" s="752" t="s">
        <v>1022</v>
      </c>
      <c r="B227" s="1775">
        <v>874</v>
      </c>
      <c r="C227" s="1872">
        <v>238</v>
      </c>
      <c r="D227" s="1872">
        <v>365</v>
      </c>
      <c r="E227" s="1854">
        <v>170</v>
      </c>
      <c r="F227" s="1775">
        <v>908</v>
      </c>
      <c r="G227" s="1872">
        <v>226</v>
      </c>
      <c r="H227" s="1872">
        <v>327</v>
      </c>
      <c r="I227" s="1872">
        <v>138</v>
      </c>
    </row>
    <row r="228" spans="1:9">
      <c r="A228" s="752" t="s">
        <v>1015</v>
      </c>
      <c r="B228" s="1775">
        <v>379</v>
      </c>
      <c r="C228" s="1872">
        <v>111</v>
      </c>
      <c r="D228" s="1872">
        <v>108</v>
      </c>
      <c r="E228" s="1854">
        <v>57</v>
      </c>
      <c r="F228" s="1775">
        <v>459</v>
      </c>
      <c r="G228" s="1872">
        <v>153</v>
      </c>
      <c r="H228" s="1872">
        <v>120</v>
      </c>
      <c r="I228" s="1872">
        <v>72</v>
      </c>
    </row>
    <row r="229" spans="1:9">
      <c r="A229" s="752" t="s">
        <v>1023</v>
      </c>
      <c r="B229" s="1775">
        <v>136</v>
      </c>
      <c r="C229" s="1872">
        <v>92</v>
      </c>
      <c r="D229" s="1872">
        <v>49</v>
      </c>
      <c r="E229" s="1854">
        <v>50</v>
      </c>
      <c r="F229" s="1775">
        <v>97</v>
      </c>
      <c r="G229" s="1872">
        <v>75</v>
      </c>
      <c r="H229" s="1872">
        <v>69</v>
      </c>
      <c r="I229" s="1872">
        <v>62</v>
      </c>
    </row>
    <row r="230" spans="1:9">
      <c r="A230" s="752" t="s">
        <v>1024</v>
      </c>
      <c r="B230" s="1775">
        <v>172</v>
      </c>
      <c r="C230" s="1872">
        <v>116</v>
      </c>
      <c r="D230" s="1872">
        <v>19</v>
      </c>
      <c r="E230" s="1854">
        <v>24</v>
      </c>
      <c r="F230" s="1775">
        <v>99</v>
      </c>
      <c r="G230" s="1872">
        <v>93</v>
      </c>
      <c r="H230" s="1872">
        <v>35</v>
      </c>
      <c r="I230" s="1872">
        <v>46</v>
      </c>
    </row>
    <row r="231" spans="1:9">
      <c r="A231" s="752" t="s">
        <v>1017</v>
      </c>
      <c r="B231" s="1775">
        <v>117</v>
      </c>
      <c r="C231" s="1872">
        <v>91</v>
      </c>
      <c r="D231" s="1872">
        <v>0</v>
      </c>
      <c r="E231" s="1854">
        <v>123</v>
      </c>
      <c r="F231" s="1775">
        <v>229</v>
      </c>
      <c r="G231" s="1872">
        <v>111</v>
      </c>
      <c r="H231" s="1872">
        <v>103</v>
      </c>
      <c r="I231" s="1872">
        <v>78</v>
      </c>
    </row>
    <row r="232" spans="1:9">
      <c r="A232" s="752" t="s">
        <v>1018</v>
      </c>
      <c r="B232" s="1775">
        <v>200</v>
      </c>
      <c r="C232" s="1872">
        <v>99</v>
      </c>
      <c r="D232" s="1872">
        <v>12</v>
      </c>
      <c r="E232" s="1854">
        <v>21</v>
      </c>
      <c r="F232" s="1775">
        <v>294</v>
      </c>
      <c r="G232" s="1872">
        <v>148</v>
      </c>
      <c r="H232" s="1872">
        <v>90</v>
      </c>
      <c r="I232" s="1872">
        <v>84</v>
      </c>
    </row>
    <row r="233" spans="1:9">
      <c r="A233" s="73"/>
      <c r="B233" s="1775"/>
      <c r="C233" s="1872"/>
      <c r="D233" s="1872"/>
      <c r="E233" s="1854"/>
      <c r="F233" s="1775"/>
      <c r="G233" s="1872"/>
      <c r="H233" s="1872"/>
      <c r="I233" s="1872"/>
    </row>
    <row r="234" spans="1:9">
      <c r="A234" s="790" t="s">
        <v>1026</v>
      </c>
      <c r="B234" s="2040">
        <v>55610</v>
      </c>
      <c r="C234" s="1834">
        <v>581</v>
      </c>
      <c r="D234" s="1834">
        <v>11706</v>
      </c>
      <c r="E234" s="2041">
        <v>752</v>
      </c>
      <c r="F234" s="2040">
        <v>55261</v>
      </c>
      <c r="G234" s="1834">
        <v>580</v>
      </c>
      <c r="H234" s="1834">
        <v>11670</v>
      </c>
      <c r="I234" s="1834">
        <v>654</v>
      </c>
    </row>
    <row r="235" spans="1:9">
      <c r="A235" s="752" t="s">
        <v>1020</v>
      </c>
      <c r="B235" s="1775">
        <v>922</v>
      </c>
      <c r="C235" s="1872">
        <v>222</v>
      </c>
      <c r="D235" s="1872">
        <v>333</v>
      </c>
      <c r="E235" s="1854">
        <v>131</v>
      </c>
      <c r="F235" s="1775">
        <v>812</v>
      </c>
      <c r="G235" s="1872">
        <v>183</v>
      </c>
      <c r="H235" s="1872">
        <v>346</v>
      </c>
      <c r="I235" s="1872">
        <v>142</v>
      </c>
    </row>
    <row r="236" spans="1:9">
      <c r="A236" s="752" t="s">
        <v>1021</v>
      </c>
      <c r="B236" s="1775">
        <v>263</v>
      </c>
      <c r="C236" s="1872">
        <v>146</v>
      </c>
      <c r="D236" s="1872">
        <v>12</v>
      </c>
      <c r="E236" s="1854">
        <v>14</v>
      </c>
      <c r="F236" s="1775">
        <v>266</v>
      </c>
      <c r="G236" s="1872">
        <v>139</v>
      </c>
      <c r="H236" s="1872">
        <v>57</v>
      </c>
      <c r="I236" s="1872">
        <v>70</v>
      </c>
    </row>
    <row r="237" spans="1:9">
      <c r="A237" s="752" t="s">
        <v>1022</v>
      </c>
      <c r="B237" s="1775">
        <v>56</v>
      </c>
      <c r="C237" s="1872">
        <v>49</v>
      </c>
      <c r="D237" s="1872">
        <v>17</v>
      </c>
      <c r="E237" s="1854">
        <v>23</v>
      </c>
      <c r="F237" s="1775">
        <v>105</v>
      </c>
      <c r="G237" s="1872">
        <v>79</v>
      </c>
      <c r="H237" s="1872">
        <v>26</v>
      </c>
      <c r="I237" s="1872">
        <v>41</v>
      </c>
    </row>
    <row r="238" spans="1:9">
      <c r="A238" s="752" t="s">
        <v>1015</v>
      </c>
      <c r="B238" s="1775">
        <v>168</v>
      </c>
      <c r="C238" s="1872">
        <v>91</v>
      </c>
      <c r="D238" s="1872">
        <v>0</v>
      </c>
      <c r="E238" s="1854">
        <v>123</v>
      </c>
      <c r="F238" s="1775">
        <v>143</v>
      </c>
      <c r="G238" s="1872">
        <v>96</v>
      </c>
      <c r="H238" s="1872">
        <v>32</v>
      </c>
      <c r="I238" s="1872">
        <v>39</v>
      </c>
    </row>
    <row r="239" spans="1:9">
      <c r="A239" s="752" t="s">
        <v>1023</v>
      </c>
      <c r="B239" s="1775">
        <v>800</v>
      </c>
      <c r="C239" s="1872">
        <v>184</v>
      </c>
      <c r="D239" s="1872">
        <v>446</v>
      </c>
      <c r="E239" s="1854">
        <v>159</v>
      </c>
      <c r="F239" s="1775">
        <v>817</v>
      </c>
      <c r="G239" s="1872">
        <v>264</v>
      </c>
      <c r="H239" s="1872">
        <v>386</v>
      </c>
      <c r="I239" s="1872">
        <v>143</v>
      </c>
    </row>
    <row r="240" spans="1:9">
      <c r="A240" s="752" t="s">
        <v>1024</v>
      </c>
      <c r="B240" s="1775">
        <v>3559</v>
      </c>
      <c r="C240" s="1872">
        <v>244</v>
      </c>
      <c r="D240" s="1872">
        <v>1173</v>
      </c>
      <c r="E240" s="1854">
        <v>259</v>
      </c>
      <c r="F240" s="1775">
        <v>3307</v>
      </c>
      <c r="G240" s="1872">
        <v>219</v>
      </c>
      <c r="H240" s="1872">
        <v>1394</v>
      </c>
      <c r="I240" s="1872">
        <v>185</v>
      </c>
    </row>
    <row r="241" spans="1:9">
      <c r="A241" s="752" t="s">
        <v>1017</v>
      </c>
      <c r="B241" s="1775">
        <v>9433</v>
      </c>
      <c r="C241" s="1872">
        <v>201</v>
      </c>
      <c r="D241" s="1872">
        <v>2356</v>
      </c>
      <c r="E241" s="1854">
        <v>353</v>
      </c>
      <c r="F241" s="1775">
        <v>8766</v>
      </c>
      <c r="G241" s="1872">
        <v>261</v>
      </c>
      <c r="H241" s="1872">
        <v>2323</v>
      </c>
      <c r="I241" s="1872">
        <v>298</v>
      </c>
    </row>
    <row r="242" spans="1:9">
      <c r="A242" s="752" t="s">
        <v>1018</v>
      </c>
      <c r="B242" s="1775">
        <v>40409</v>
      </c>
      <c r="C242" s="1872">
        <v>297</v>
      </c>
      <c r="D242" s="1872">
        <v>7369</v>
      </c>
      <c r="E242" s="1854">
        <v>475</v>
      </c>
      <c r="F242" s="1775">
        <v>41045</v>
      </c>
      <c r="G242" s="1872">
        <v>335</v>
      </c>
      <c r="H242" s="1872">
        <v>7106</v>
      </c>
      <c r="I242" s="1872">
        <v>420</v>
      </c>
    </row>
    <row r="243" spans="1:9">
      <c r="A243" s="16"/>
      <c r="B243" s="17"/>
      <c r="C243" s="17"/>
      <c r="D243" s="17"/>
      <c r="E243" s="17"/>
    </row>
    <row r="244" spans="1:9" ht="27" customHeight="1">
      <c r="A244" s="3832" t="s">
        <v>829</v>
      </c>
      <c r="B244" s="3832"/>
      <c r="C244" s="3832"/>
      <c r="D244" s="3832"/>
      <c r="E244" s="3832"/>
      <c r="F244" s="3832"/>
      <c r="G244" s="3832"/>
      <c r="H244" s="3832"/>
      <c r="I244" s="3832"/>
    </row>
  </sheetData>
  <mergeCells count="60">
    <mergeCell ref="A1:I1"/>
    <mergeCell ref="A3:A6"/>
    <mergeCell ref="B3:I3"/>
    <mergeCell ref="B4:E4"/>
    <mergeCell ref="F4:I4"/>
    <mergeCell ref="B5:C5"/>
    <mergeCell ref="D5:E5"/>
    <mergeCell ref="F5:G5"/>
    <mergeCell ref="H5:I5"/>
    <mergeCell ref="A39:I39"/>
    <mergeCell ref="A42:I42"/>
    <mergeCell ref="A44:A47"/>
    <mergeCell ref="B44:I44"/>
    <mergeCell ref="B45:E45"/>
    <mergeCell ref="F45:I45"/>
    <mergeCell ref="B46:C46"/>
    <mergeCell ref="D46:E46"/>
    <mergeCell ref="F46:G46"/>
    <mergeCell ref="H46:I46"/>
    <mergeCell ref="A80:I80"/>
    <mergeCell ref="A83:I83"/>
    <mergeCell ref="A85:A88"/>
    <mergeCell ref="B85:I85"/>
    <mergeCell ref="B86:E86"/>
    <mergeCell ref="F86:I86"/>
    <mergeCell ref="B87:C87"/>
    <mergeCell ref="D87:E87"/>
    <mergeCell ref="F87:G87"/>
    <mergeCell ref="H87:I87"/>
    <mergeCell ref="A121:I121"/>
    <mergeCell ref="A124:I124"/>
    <mergeCell ref="A126:A129"/>
    <mergeCell ref="B126:I126"/>
    <mergeCell ref="B127:E127"/>
    <mergeCell ref="F127:I127"/>
    <mergeCell ref="B128:C128"/>
    <mergeCell ref="D128:E128"/>
    <mergeCell ref="F128:G128"/>
    <mergeCell ref="H128:I128"/>
    <mergeCell ref="A162:I162"/>
    <mergeCell ref="A165:I165"/>
    <mergeCell ref="A167:A170"/>
    <mergeCell ref="B167:I167"/>
    <mergeCell ref="B168:E168"/>
    <mergeCell ref="F168:I168"/>
    <mergeCell ref="B169:C169"/>
    <mergeCell ref="D169:E169"/>
    <mergeCell ref="F169:G169"/>
    <mergeCell ref="H169:I169"/>
    <mergeCell ref="A244:I244"/>
    <mergeCell ref="A203:I203"/>
    <mergeCell ref="A206:I206"/>
    <mergeCell ref="A208:A211"/>
    <mergeCell ref="B208:I208"/>
    <mergeCell ref="B209:E209"/>
    <mergeCell ref="F209:I209"/>
    <mergeCell ref="B210:C210"/>
    <mergeCell ref="D210:E210"/>
    <mergeCell ref="F210:G210"/>
    <mergeCell ref="H210:I210"/>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K172"/>
  <sheetViews>
    <sheetView workbookViewId="0">
      <selection activeCell="A3" sqref="A3:A6"/>
    </sheetView>
  </sheetViews>
  <sheetFormatPr defaultColWidth="9" defaultRowHeight="14"/>
  <cols>
    <col min="1" max="1" width="40" style="8" customWidth="1"/>
    <col min="2" max="9" width="12.75" style="8" customWidth="1"/>
    <col min="10" max="10" width="9" style="8"/>
    <col min="11" max="11" width="9" style="125"/>
    <col min="12" max="16384" width="9" style="8"/>
  </cols>
  <sheetData>
    <row r="1" spans="1:11" ht="25">
      <c r="A1" s="4494" t="s">
        <v>4484</v>
      </c>
      <c r="B1" s="4230"/>
      <c r="C1" s="4230"/>
      <c r="D1" s="4230"/>
      <c r="E1" s="4230"/>
      <c r="F1" s="4230"/>
      <c r="G1" s="4230"/>
      <c r="H1" s="4230"/>
      <c r="I1" s="4230"/>
      <c r="J1" s="1472"/>
    </row>
    <row r="2" spans="1:11">
      <c r="A2" s="16"/>
      <c r="B2" s="16"/>
      <c r="C2" s="16"/>
      <c r="D2" s="16"/>
      <c r="E2" s="16"/>
    </row>
    <row r="3" spans="1:11" ht="17.5">
      <c r="A3" s="4276" t="s">
        <v>971</v>
      </c>
      <c r="B3" s="3966" t="s">
        <v>230</v>
      </c>
      <c r="C3" s="3841"/>
      <c r="D3" s="3841"/>
      <c r="E3" s="3841"/>
      <c r="F3" s="3841"/>
      <c r="G3" s="3841"/>
      <c r="H3" s="3841"/>
      <c r="I3" s="4281"/>
      <c r="K3" s="495"/>
    </row>
    <row r="4" spans="1:11" ht="17.5">
      <c r="A4" s="4495"/>
      <c r="B4" s="4062" t="s">
        <v>470</v>
      </c>
      <c r="C4" s="4063"/>
      <c r="D4" s="4063"/>
      <c r="E4" s="4063"/>
      <c r="F4" s="4062" t="s">
        <v>471</v>
      </c>
      <c r="G4" s="4063"/>
      <c r="H4" s="4063"/>
      <c r="I4" s="4241"/>
      <c r="K4" s="495"/>
    </row>
    <row r="5" spans="1:11" ht="27.5">
      <c r="A5" s="4431"/>
      <c r="B5" s="4159" t="s">
        <v>807</v>
      </c>
      <c r="C5" s="4260"/>
      <c r="D5" s="4260" t="s">
        <v>85</v>
      </c>
      <c r="E5" s="4092"/>
      <c r="F5" s="4159" t="s">
        <v>807</v>
      </c>
      <c r="G5" s="4260"/>
      <c r="H5" s="4260" t="s">
        <v>85</v>
      </c>
      <c r="I5" s="4160"/>
      <c r="K5" s="507"/>
    </row>
    <row r="6" spans="1:11" s="307" customFormat="1" ht="27.5">
      <c r="A6" s="4493"/>
      <c r="B6" s="127" t="s">
        <v>206</v>
      </c>
      <c r="C6" s="193" t="s">
        <v>282</v>
      </c>
      <c r="D6" s="193" t="s">
        <v>206</v>
      </c>
      <c r="E6" s="128" t="s">
        <v>282</v>
      </c>
      <c r="F6" s="127" t="s">
        <v>206</v>
      </c>
      <c r="G6" s="193" t="s">
        <v>282</v>
      </c>
      <c r="H6" s="193" t="s">
        <v>206</v>
      </c>
      <c r="I6" s="129" t="s">
        <v>282</v>
      </c>
      <c r="K6" s="507"/>
    </row>
    <row r="7" spans="1:11" ht="14.5" thickBot="1">
      <c r="A7" s="787" t="s">
        <v>9</v>
      </c>
      <c r="B7" s="2197">
        <v>243073468</v>
      </c>
      <c r="C7" s="2656">
        <v>8985</v>
      </c>
      <c r="D7" s="2197">
        <v>346020</v>
      </c>
      <c r="E7" s="2657">
        <v>5525</v>
      </c>
      <c r="F7" s="2200">
        <v>243073468</v>
      </c>
      <c r="G7" s="2656">
        <v>8985</v>
      </c>
      <c r="H7" s="2197">
        <v>346020</v>
      </c>
      <c r="I7" s="2656">
        <v>5525</v>
      </c>
    </row>
    <row r="8" spans="1:11">
      <c r="A8" s="73" t="s">
        <v>826</v>
      </c>
      <c r="B8" s="1774">
        <v>118264295</v>
      </c>
      <c r="C8" s="202">
        <v>7454</v>
      </c>
      <c r="D8" s="1870">
        <v>168533</v>
      </c>
      <c r="E8" s="733">
        <v>3569</v>
      </c>
      <c r="F8" s="1774">
        <v>124809173</v>
      </c>
      <c r="G8" s="202">
        <v>6226</v>
      </c>
      <c r="H8" s="1870">
        <v>177487</v>
      </c>
      <c r="I8" s="202">
        <v>3020</v>
      </c>
    </row>
    <row r="9" spans="1:11">
      <c r="A9" s="737" t="s">
        <v>830</v>
      </c>
      <c r="B9" s="2040">
        <v>7039370</v>
      </c>
      <c r="C9" s="2658">
        <v>28694</v>
      </c>
      <c r="D9" s="1834">
        <v>11117</v>
      </c>
      <c r="E9" s="738">
        <v>915</v>
      </c>
      <c r="F9" s="2040">
        <v>9053555</v>
      </c>
      <c r="G9" s="2658">
        <v>29460</v>
      </c>
      <c r="H9" s="1834">
        <v>15305</v>
      </c>
      <c r="I9" s="554">
        <v>911</v>
      </c>
    </row>
    <row r="10" spans="1:11">
      <c r="A10" s="792" t="s">
        <v>1015</v>
      </c>
      <c r="B10" s="1775">
        <v>44654</v>
      </c>
      <c r="C10" s="208">
        <v>1981</v>
      </c>
      <c r="D10" s="1872">
        <v>107</v>
      </c>
      <c r="E10" s="80">
        <v>67</v>
      </c>
      <c r="F10" s="1775">
        <v>62378</v>
      </c>
      <c r="G10" s="208">
        <v>1908</v>
      </c>
      <c r="H10" s="1872">
        <v>210</v>
      </c>
      <c r="I10" s="12">
        <v>81</v>
      </c>
    </row>
    <row r="11" spans="1:11">
      <c r="A11" s="792" t="s">
        <v>1016</v>
      </c>
      <c r="B11" s="1775">
        <v>4417359</v>
      </c>
      <c r="C11" s="208">
        <v>16705</v>
      </c>
      <c r="D11" s="1872">
        <v>6690</v>
      </c>
      <c r="E11" s="80">
        <v>671</v>
      </c>
      <c r="F11" s="1775">
        <v>5060139</v>
      </c>
      <c r="G11" s="208">
        <v>16530</v>
      </c>
      <c r="H11" s="1872">
        <v>8191</v>
      </c>
      <c r="I11" s="12">
        <v>662</v>
      </c>
    </row>
    <row r="12" spans="1:11">
      <c r="A12" s="792" t="s">
        <v>1017</v>
      </c>
      <c r="B12" s="1775">
        <v>1533579</v>
      </c>
      <c r="C12" s="208">
        <v>11184</v>
      </c>
      <c r="D12" s="1872">
        <v>2780</v>
      </c>
      <c r="E12" s="80">
        <v>457</v>
      </c>
      <c r="F12" s="1775">
        <v>2071815</v>
      </c>
      <c r="G12" s="208">
        <v>12529</v>
      </c>
      <c r="H12" s="1872">
        <v>3915</v>
      </c>
      <c r="I12" s="12">
        <v>537</v>
      </c>
    </row>
    <row r="13" spans="1:11">
      <c r="A13" s="792" t="s">
        <v>1018</v>
      </c>
      <c r="B13" s="1775">
        <v>1043778</v>
      </c>
      <c r="C13" s="208">
        <v>9186</v>
      </c>
      <c r="D13" s="1872">
        <v>1540</v>
      </c>
      <c r="E13" s="80">
        <v>283</v>
      </c>
      <c r="F13" s="1775">
        <v>1859223</v>
      </c>
      <c r="G13" s="208">
        <v>11666</v>
      </c>
      <c r="H13" s="1872">
        <v>2989</v>
      </c>
      <c r="I13" s="12">
        <v>371</v>
      </c>
    </row>
    <row r="14" spans="1:11">
      <c r="A14" s="493"/>
      <c r="B14" s="1775"/>
      <c r="C14" s="12"/>
      <c r="D14" s="1872"/>
      <c r="E14" s="80"/>
      <c r="F14" s="1775"/>
      <c r="G14" s="12"/>
      <c r="H14" s="1872"/>
      <c r="I14" s="12"/>
    </row>
    <row r="15" spans="1:11">
      <c r="A15" s="737" t="s">
        <v>831</v>
      </c>
      <c r="B15" s="2040">
        <v>2458160</v>
      </c>
      <c r="C15" s="2658">
        <v>16974</v>
      </c>
      <c r="D15" s="1834">
        <v>3719</v>
      </c>
      <c r="E15" s="738">
        <v>506</v>
      </c>
      <c r="F15" s="2040">
        <v>3238906</v>
      </c>
      <c r="G15" s="2658">
        <v>19043</v>
      </c>
      <c r="H15" s="1834">
        <v>5692</v>
      </c>
      <c r="I15" s="554">
        <v>534</v>
      </c>
    </row>
    <row r="16" spans="1:11">
      <c r="A16" s="792" t="s">
        <v>1015</v>
      </c>
      <c r="B16" s="1775">
        <v>13622</v>
      </c>
      <c r="C16" s="208">
        <v>1107</v>
      </c>
      <c r="D16" s="1872">
        <v>67</v>
      </c>
      <c r="E16" s="80">
        <v>75</v>
      </c>
      <c r="F16" s="1775">
        <v>17009</v>
      </c>
      <c r="G16" s="208">
        <v>1106</v>
      </c>
      <c r="H16" s="1872">
        <v>93</v>
      </c>
      <c r="I16" s="12">
        <v>56</v>
      </c>
    </row>
    <row r="17" spans="1:11">
      <c r="A17" s="792" t="s">
        <v>1016</v>
      </c>
      <c r="B17" s="1775">
        <v>1359165</v>
      </c>
      <c r="C17" s="208">
        <v>11132</v>
      </c>
      <c r="D17" s="1872">
        <v>2080</v>
      </c>
      <c r="E17" s="80">
        <v>422</v>
      </c>
      <c r="F17" s="1775">
        <v>1697289</v>
      </c>
      <c r="G17" s="208">
        <v>12328</v>
      </c>
      <c r="H17" s="1872">
        <v>2664</v>
      </c>
      <c r="I17" s="12">
        <v>362</v>
      </c>
    </row>
    <row r="18" spans="1:11">
      <c r="A18" s="792" t="s">
        <v>1017</v>
      </c>
      <c r="B18" s="1775">
        <v>594697</v>
      </c>
      <c r="C18" s="208">
        <v>6334</v>
      </c>
      <c r="D18" s="1872">
        <v>776</v>
      </c>
      <c r="E18" s="80">
        <v>234</v>
      </c>
      <c r="F18" s="1775">
        <v>764090</v>
      </c>
      <c r="G18" s="208">
        <v>7060</v>
      </c>
      <c r="H18" s="1872">
        <v>1440</v>
      </c>
      <c r="I18" s="12">
        <v>296</v>
      </c>
    </row>
    <row r="19" spans="1:11">
      <c r="A19" s="792" t="s">
        <v>1018</v>
      </c>
      <c r="B19" s="1775">
        <v>490676</v>
      </c>
      <c r="C19" s="208">
        <v>5872</v>
      </c>
      <c r="D19" s="1872">
        <v>796</v>
      </c>
      <c r="E19" s="80">
        <v>191</v>
      </c>
      <c r="F19" s="1775">
        <v>760518</v>
      </c>
      <c r="G19" s="208">
        <v>7156</v>
      </c>
      <c r="H19" s="1872">
        <v>1495</v>
      </c>
      <c r="I19" s="12">
        <v>296</v>
      </c>
    </row>
    <row r="20" spans="1:11">
      <c r="A20" s="493"/>
      <c r="B20" s="1775"/>
      <c r="C20" s="12"/>
      <c r="D20" s="1872"/>
      <c r="E20" s="80"/>
      <c r="F20" s="1775"/>
      <c r="G20" s="12"/>
      <c r="H20" s="1872"/>
      <c r="I20" s="12"/>
    </row>
    <row r="21" spans="1:11">
      <c r="A21" s="737" t="s">
        <v>832</v>
      </c>
      <c r="B21" s="2040">
        <v>108766765</v>
      </c>
      <c r="C21" s="2658">
        <v>33935</v>
      </c>
      <c r="D21" s="1834">
        <v>153697</v>
      </c>
      <c r="E21" s="2659">
        <v>3290</v>
      </c>
      <c r="F21" s="2040">
        <v>112516712</v>
      </c>
      <c r="G21" s="2658">
        <v>35992</v>
      </c>
      <c r="H21" s="1834">
        <v>156490</v>
      </c>
      <c r="I21" s="2658">
        <v>2859</v>
      </c>
    </row>
    <row r="22" spans="1:11">
      <c r="A22" s="792" t="s">
        <v>1015</v>
      </c>
      <c r="B22" s="1775">
        <v>6697797</v>
      </c>
      <c r="C22" s="208">
        <v>3862</v>
      </c>
      <c r="D22" s="1872">
        <v>13456</v>
      </c>
      <c r="E22" s="80">
        <v>800</v>
      </c>
      <c r="F22" s="1775">
        <v>6305853</v>
      </c>
      <c r="G22" s="208">
        <v>3952</v>
      </c>
      <c r="H22" s="1872">
        <v>14112</v>
      </c>
      <c r="I22" s="12">
        <v>803</v>
      </c>
    </row>
    <row r="23" spans="1:11">
      <c r="A23" s="792" t="s">
        <v>1016</v>
      </c>
      <c r="B23" s="1775">
        <v>9693407</v>
      </c>
      <c r="C23" s="208">
        <v>22282</v>
      </c>
      <c r="D23" s="1872">
        <v>19928</v>
      </c>
      <c r="E23" s="84">
        <v>1171</v>
      </c>
      <c r="F23" s="1775">
        <v>7978137</v>
      </c>
      <c r="G23" s="208">
        <v>21270</v>
      </c>
      <c r="H23" s="1872">
        <v>18654</v>
      </c>
      <c r="I23" s="208">
        <v>1041</v>
      </c>
    </row>
    <row r="24" spans="1:11">
      <c r="A24" s="792" t="s">
        <v>1017</v>
      </c>
      <c r="B24" s="1775">
        <v>18040670</v>
      </c>
      <c r="C24" s="208">
        <v>14875</v>
      </c>
      <c r="D24" s="1872">
        <v>31596</v>
      </c>
      <c r="E24" s="84">
        <v>1260</v>
      </c>
      <c r="F24" s="1775">
        <v>17186162</v>
      </c>
      <c r="G24" s="208">
        <v>15689</v>
      </c>
      <c r="H24" s="1872">
        <v>30623</v>
      </c>
      <c r="I24" s="208">
        <v>1264</v>
      </c>
    </row>
    <row r="25" spans="1:11">
      <c r="A25" s="792" t="s">
        <v>1018</v>
      </c>
      <c r="B25" s="1775">
        <v>74334891</v>
      </c>
      <c r="C25" s="208">
        <v>10302</v>
      </c>
      <c r="D25" s="1872">
        <v>88717</v>
      </c>
      <c r="E25" s="84">
        <v>1948</v>
      </c>
      <c r="F25" s="1775">
        <v>81046560</v>
      </c>
      <c r="G25" s="208">
        <v>12660</v>
      </c>
      <c r="H25" s="1872">
        <v>93101</v>
      </c>
      <c r="I25" s="208">
        <v>2060</v>
      </c>
    </row>
    <row r="26" spans="1:11">
      <c r="A26" s="16"/>
      <c r="B26" s="16"/>
      <c r="C26" s="16"/>
      <c r="D26" s="16"/>
      <c r="E26" s="16"/>
    </row>
    <row r="27" spans="1:11" ht="28.5" customHeight="1">
      <c r="A27" s="3832" t="s">
        <v>833</v>
      </c>
      <c r="B27" s="3832"/>
      <c r="C27" s="3832"/>
      <c r="D27" s="3832"/>
      <c r="E27" s="3832"/>
      <c r="F27" s="3832"/>
      <c r="G27" s="3832"/>
      <c r="H27" s="3832"/>
      <c r="I27" s="3832"/>
    </row>
    <row r="28" spans="1:11">
      <c r="A28" s="494"/>
      <c r="B28" s="16"/>
      <c r="C28" s="16"/>
      <c r="D28" s="16"/>
      <c r="E28" s="16"/>
    </row>
    <row r="29" spans="1:11">
      <c r="A29" s="16"/>
      <c r="B29" s="16"/>
      <c r="C29" s="16"/>
      <c r="D29" s="16"/>
      <c r="E29" s="16"/>
    </row>
    <row r="30" spans="1:11" ht="25">
      <c r="A30" s="4494" t="s">
        <v>4483</v>
      </c>
      <c r="B30" s="4230"/>
      <c r="C30" s="4230"/>
      <c r="D30" s="4230"/>
      <c r="E30" s="4230"/>
      <c r="F30" s="4230"/>
      <c r="G30" s="4230"/>
      <c r="H30" s="4230"/>
      <c r="I30" s="4230"/>
      <c r="J30" s="1472"/>
    </row>
    <row r="31" spans="1:11">
      <c r="A31" s="16"/>
      <c r="B31" s="16"/>
      <c r="C31" s="16"/>
      <c r="D31" s="16"/>
      <c r="E31" s="16"/>
    </row>
    <row r="32" spans="1:11" ht="17.5">
      <c r="A32" s="4276" t="s">
        <v>971</v>
      </c>
      <c r="B32" s="3966" t="s">
        <v>204</v>
      </c>
      <c r="C32" s="3841"/>
      <c r="D32" s="3841"/>
      <c r="E32" s="3841"/>
      <c r="F32" s="3841"/>
      <c r="G32" s="3841"/>
      <c r="H32" s="3841"/>
      <c r="I32" s="4281"/>
      <c r="K32" s="495"/>
    </row>
    <row r="33" spans="1:11" ht="17.5">
      <c r="A33" s="4495"/>
      <c r="B33" s="4062" t="s">
        <v>470</v>
      </c>
      <c r="C33" s="4063"/>
      <c r="D33" s="4063"/>
      <c r="E33" s="4063"/>
      <c r="F33" s="4062" t="s">
        <v>471</v>
      </c>
      <c r="G33" s="4063"/>
      <c r="H33" s="4063"/>
      <c r="I33" s="4241"/>
      <c r="K33" s="495"/>
    </row>
    <row r="34" spans="1:11" ht="27.5">
      <c r="A34" s="4431"/>
      <c r="B34" s="4159" t="s">
        <v>814</v>
      </c>
      <c r="C34" s="4260"/>
      <c r="D34" s="4260" t="s">
        <v>85</v>
      </c>
      <c r="E34" s="4092"/>
      <c r="F34" s="4159" t="s">
        <v>814</v>
      </c>
      <c r="G34" s="4260"/>
      <c r="H34" s="4260" t="s">
        <v>85</v>
      </c>
      <c r="I34" s="4160"/>
      <c r="K34" s="507"/>
    </row>
    <row r="35" spans="1:11" s="307" customFormat="1" ht="27.5">
      <c r="A35" s="4493"/>
      <c r="B35" s="127" t="s">
        <v>206</v>
      </c>
      <c r="C35" s="193" t="s">
        <v>282</v>
      </c>
      <c r="D35" s="193" t="s">
        <v>206</v>
      </c>
      <c r="E35" s="128" t="s">
        <v>282</v>
      </c>
      <c r="F35" s="127" t="s">
        <v>206</v>
      </c>
      <c r="G35" s="193" t="s">
        <v>282</v>
      </c>
      <c r="H35" s="193" t="s">
        <v>206</v>
      </c>
      <c r="I35" s="129" t="s">
        <v>282</v>
      </c>
      <c r="K35" s="507"/>
    </row>
    <row r="36" spans="1:11" ht="14.5" thickBot="1">
      <c r="A36" s="787" t="s">
        <v>9</v>
      </c>
      <c r="B36" s="2197">
        <v>1085378</v>
      </c>
      <c r="C36" s="2197">
        <v>104</v>
      </c>
      <c r="D36" s="2197">
        <v>191887</v>
      </c>
      <c r="E36" s="2718">
        <v>3555</v>
      </c>
      <c r="F36" s="2200">
        <v>1085378</v>
      </c>
      <c r="G36" s="2197">
        <v>104</v>
      </c>
      <c r="H36" s="2197">
        <v>191887</v>
      </c>
      <c r="I36" s="2197">
        <v>3555</v>
      </c>
    </row>
    <row r="37" spans="1:11">
      <c r="A37" s="73" t="s">
        <v>826</v>
      </c>
      <c r="B37" s="1774">
        <v>540471</v>
      </c>
      <c r="C37" s="1870">
        <v>230</v>
      </c>
      <c r="D37" s="1870">
        <v>94281</v>
      </c>
      <c r="E37" s="1953">
        <v>2018</v>
      </c>
      <c r="F37" s="1774">
        <v>544907</v>
      </c>
      <c r="G37" s="1870">
        <v>205</v>
      </c>
      <c r="H37" s="1870">
        <v>97606</v>
      </c>
      <c r="I37" s="1870">
        <v>2089</v>
      </c>
    </row>
    <row r="38" spans="1:11">
      <c r="A38" s="737" t="s">
        <v>830</v>
      </c>
      <c r="B38" s="2040">
        <v>30479</v>
      </c>
      <c r="C38" s="1834">
        <v>1116</v>
      </c>
      <c r="D38" s="1834">
        <v>4852</v>
      </c>
      <c r="E38" s="2041">
        <v>446</v>
      </c>
      <c r="F38" s="2040">
        <v>36980</v>
      </c>
      <c r="G38" s="1834">
        <v>1307</v>
      </c>
      <c r="H38" s="1834">
        <v>7153</v>
      </c>
      <c r="I38" s="1834">
        <v>530</v>
      </c>
    </row>
    <row r="39" spans="1:11">
      <c r="A39" s="792" t="s">
        <v>1015</v>
      </c>
      <c r="B39" s="1775">
        <v>386</v>
      </c>
      <c r="C39" s="1872">
        <v>145</v>
      </c>
      <c r="D39" s="1872">
        <v>98</v>
      </c>
      <c r="E39" s="1854">
        <v>67</v>
      </c>
      <c r="F39" s="1775">
        <v>438</v>
      </c>
      <c r="G39" s="1872">
        <v>134</v>
      </c>
      <c r="H39" s="1872">
        <v>115</v>
      </c>
      <c r="I39" s="1872">
        <v>61</v>
      </c>
    </row>
    <row r="40" spans="1:11">
      <c r="A40" s="792" t="s">
        <v>1016</v>
      </c>
      <c r="B40" s="1775">
        <v>16358</v>
      </c>
      <c r="C40" s="1872">
        <v>835</v>
      </c>
      <c r="D40" s="1872">
        <v>2894</v>
      </c>
      <c r="E40" s="1854">
        <v>371</v>
      </c>
      <c r="F40" s="1775">
        <v>18965</v>
      </c>
      <c r="G40" s="1872">
        <v>1025</v>
      </c>
      <c r="H40" s="1872">
        <v>3771</v>
      </c>
      <c r="I40" s="1872">
        <v>426</v>
      </c>
    </row>
    <row r="41" spans="1:11">
      <c r="A41" s="792" t="s">
        <v>1017</v>
      </c>
      <c r="B41" s="1775">
        <v>8365</v>
      </c>
      <c r="C41" s="1872">
        <v>699</v>
      </c>
      <c r="D41" s="1872">
        <v>1329</v>
      </c>
      <c r="E41" s="1854">
        <v>295</v>
      </c>
      <c r="F41" s="1775">
        <v>9988</v>
      </c>
      <c r="G41" s="1872">
        <v>779</v>
      </c>
      <c r="H41" s="1872">
        <v>1766</v>
      </c>
      <c r="I41" s="1872">
        <v>312</v>
      </c>
    </row>
    <row r="42" spans="1:11">
      <c r="A42" s="792" t="s">
        <v>1018</v>
      </c>
      <c r="B42" s="1775">
        <v>5370</v>
      </c>
      <c r="C42" s="1872">
        <v>516</v>
      </c>
      <c r="D42" s="1872">
        <v>531</v>
      </c>
      <c r="E42" s="1854">
        <v>153</v>
      </c>
      <c r="F42" s="1775">
        <v>7589</v>
      </c>
      <c r="G42" s="1872">
        <v>630</v>
      </c>
      <c r="H42" s="1872">
        <v>1501</v>
      </c>
      <c r="I42" s="1872">
        <v>267</v>
      </c>
    </row>
    <row r="43" spans="1:11">
      <c r="A43" s="493"/>
      <c r="B43" s="1775"/>
      <c r="C43" s="1872"/>
      <c r="D43" s="1872"/>
      <c r="E43" s="1854"/>
      <c r="F43" s="1775"/>
      <c r="G43" s="1872"/>
      <c r="H43" s="1872"/>
      <c r="I43" s="1872"/>
    </row>
    <row r="44" spans="1:11">
      <c r="A44" s="737" t="s">
        <v>831</v>
      </c>
      <c r="B44" s="2040">
        <v>9656</v>
      </c>
      <c r="C44" s="1834">
        <v>843</v>
      </c>
      <c r="D44" s="1834">
        <v>930</v>
      </c>
      <c r="E44" s="2041">
        <v>212</v>
      </c>
      <c r="F44" s="2040">
        <v>14987</v>
      </c>
      <c r="G44" s="1834">
        <v>1097</v>
      </c>
      <c r="H44" s="1834">
        <v>2767</v>
      </c>
      <c r="I44" s="1834">
        <v>395</v>
      </c>
    </row>
    <row r="45" spans="1:11">
      <c r="A45" s="792" t="s">
        <v>1015</v>
      </c>
      <c r="B45" s="1775">
        <v>106</v>
      </c>
      <c r="C45" s="1872">
        <v>79</v>
      </c>
      <c r="D45" s="1872">
        <v>21</v>
      </c>
      <c r="E45" s="1854">
        <v>28</v>
      </c>
      <c r="F45" s="1775">
        <v>73</v>
      </c>
      <c r="G45" s="1872">
        <v>65</v>
      </c>
      <c r="H45" s="1872">
        <v>39</v>
      </c>
      <c r="I45" s="1872">
        <v>40</v>
      </c>
    </row>
    <row r="46" spans="1:11">
      <c r="A46" s="792" t="s">
        <v>1016</v>
      </c>
      <c r="B46" s="1775">
        <v>3912</v>
      </c>
      <c r="C46" s="1872">
        <v>509</v>
      </c>
      <c r="D46" s="1872">
        <v>498</v>
      </c>
      <c r="E46" s="1854">
        <v>151</v>
      </c>
      <c r="F46" s="1775">
        <v>6730</v>
      </c>
      <c r="G46" s="1872">
        <v>748</v>
      </c>
      <c r="H46" s="1872">
        <v>1358</v>
      </c>
      <c r="I46" s="1872">
        <v>280</v>
      </c>
    </row>
    <row r="47" spans="1:11">
      <c r="A47" s="792" t="s">
        <v>1017</v>
      </c>
      <c r="B47" s="1775">
        <v>2932</v>
      </c>
      <c r="C47" s="1872">
        <v>419</v>
      </c>
      <c r="D47" s="1872">
        <v>166</v>
      </c>
      <c r="E47" s="1854">
        <v>115</v>
      </c>
      <c r="F47" s="1775">
        <v>4271</v>
      </c>
      <c r="G47" s="1872">
        <v>526</v>
      </c>
      <c r="H47" s="1872">
        <v>641</v>
      </c>
      <c r="I47" s="1872">
        <v>178</v>
      </c>
    </row>
    <row r="48" spans="1:11">
      <c r="A48" s="792" t="s">
        <v>1018</v>
      </c>
      <c r="B48" s="1775">
        <v>2706</v>
      </c>
      <c r="C48" s="1872">
        <v>378</v>
      </c>
      <c r="D48" s="1872">
        <v>245</v>
      </c>
      <c r="E48" s="1854">
        <v>106</v>
      </c>
      <c r="F48" s="1775">
        <v>3913</v>
      </c>
      <c r="G48" s="1872">
        <v>424</v>
      </c>
      <c r="H48" s="1872">
        <v>729</v>
      </c>
      <c r="I48" s="1872">
        <v>205</v>
      </c>
    </row>
    <row r="49" spans="1:11">
      <c r="A49" s="493"/>
      <c r="B49" s="1775"/>
      <c r="C49" s="1872"/>
      <c r="D49" s="1872"/>
      <c r="E49" s="1854"/>
      <c r="F49" s="1775"/>
      <c r="G49" s="1872"/>
      <c r="H49" s="1872"/>
      <c r="I49" s="1872"/>
    </row>
    <row r="50" spans="1:11">
      <c r="A50" s="737" t="s">
        <v>832</v>
      </c>
      <c r="B50" s="2040">
        <v>500336</v>
      </c>
      <c r="C50" s="1834">
        <v>1323</v>
      </c>
      <c r="D50" s="1834">
        <v>88499</v>
      </c>
      <c r="E50" s="2041">
        <v>1932</v>
      </c>
      <c r="F50" s="2040">
        <v>492940</v>
      </c>
      <c r="G50" s="1834">
        <v>1459</v>
      </c>
      <c r="H50" s="1834">
        <v>87686</v>
      </c>
      <c r="I50" s="1834">
        <v>1903</v>
      </c>
    </row>
    <row r="51" spans="1:11">
      <c r="A51" s="792" t="s">
        <v>1015</v>
      </c>
      <c r="B51" s="1775">
        <v>26526</v>
      </c>
      <c r="C51" s="1872">
        <v>166</v>
      </c>
      <c r="D51" s="1872">
        <v>8017</v>
      </c>
      <c r="E51" s="1854">
        <v>519</v>
      </c>
      <c r="F51" s="1775">
        <v>24986</v>
      </c>
      <c r="G51" s="1872">
        <v>171</v>
      </c>
      <c r="H51" s="1872">
        <v>8294</v>
      </c>
      <c r="I51" s="1872">
        <v>559</v>
      </c>
    </row>
    <row r="52" spans="1:11">
      <c r="A52" s="792" t="s">
        <v>1016</v>
      </c>
      <c r="B52" s="1775">
        <v>49588</v>
      </c>
      <c r="C52" s="1872">
        <v>964</v>
      </c>
      <c r="D52" s="1872">
        <v>11733</v>
      </c>
      <c r="E52" s="1854">
        <v>771</v>
      </c>
      <c r="F52" s="1775">
        <v>33500</v>
      </c>
      <c r="G52" s="1872">
        <v>912</v>
      </c>
      <c r="H52" s="1872">
        <v>10063</v>
      </c>
      <c r="I52" s="1872">
        <v>639</v>
      </c>
    </row>
    <row r="53" spans="1:11">
      <c r="A53" s="792" t="s">
        <v>1017</v>
      </c>
      <c r="B53" s="1775">
        <v>81499</v>
      </c>
      <c r="C53" s="1872">
        <v>752</v>
      </c>
      <c r="D53" s="1872">
        <v>17095</v>
      </c>
      <c r="E53" s="1854">
        <v>782</v>
      </c>
      <c r="F53" s="1775">
        <v>72912</v>
      </c>
      <c r="G53" s="1872">
        <v>949</v>
      </c>
      <c r="H53" s="1872">
        <v>16300</v>
      </c>
      <c r="I53" s="1872">
        <v>815</v>
      </c>
    </row>
    <row r="54" spans="1:11">
      <c r="A54" s="792" t="s">
        <v>1018</v>
      </c>
      <c r="B54" s="1775">
        <v>342723</v>
      </c>
      <c r="C54" s="1872">
        <v>687</v>
      </c>
      <c r="D54" s="1872">
        <v>51654</v>
      </c>
      <c r="E54" s="1854">
        <v>1288</v>
      </c>
      <c r="F54" s="1775">
        <v>361542</v>
      </c>
      <c r="G54" s="1872">
        <v>708</v>
      </c>
      <c r="H54" s="1872">
        <v>53029</v>
      </c>
      <c r="I54" s="1872">
        <v>1280</v>
      </c>
    </row>
    <row r="55" spans="1:11">
      <c r="A55" s="16"/>
      <c r="B55" s="16"/>
      <c r="C55" s="16"/>
      <c r="D55" s="16"/>
      <c r="E55" s="16"/>
    </row>
    <row r="56" spans="1:11" ht="30" customHeight="1">
      <c r="A56" s="3832" t="s">
        <v>833</v>
      </c>
      <c r="B56" s="3832"/>
      <c r="C56" s="3832"/>
      <c r="D56" s="3832"/>
      <c r="E56" s="3832"/>
      <c r="F56" s="3832"/>
      <c r="G56" s="3832"/>
      <c r="H56" s="3832"/>
      <c r="I56" s="3832"/>
    </row>
    <row r="57" spans="1:11">
      <c r="A57" s="485"/>
      <c r="B57" s="485"/>
      <c r="C57" s="485"/>
      <c r="D57" s="485"/>
      <c r="E57" s="485"/>
    </row>
    <row r="58" spans="1:11">
      <c r="A58" s="16"/>
      <c r="B58" s="16"/>
      <c r="C58" s="16"/>
      <c r="D58" s="16"/>
      <c r="E58" s="16"/>
    </row>
    <row r="59" spans="1:11" ht="25">
      <c r="A59" s="4494" t="s">
        <v>4482</v>
      </c>
      <c r="B59" s="4230"/>
      <c r="C59" s="4230"/>
      <c r="D59" s="4230"/>
      <c r="E59" s="4230"/>
      <c r="F59" s="4230"/>
      <c r="G59" s="4230"/>
      <c r="H59" s="4230"/>
      <c r="I59" s="4230"/>
      <c r="J59" s="1472"/>
    </row>
    <row r="60" spans="1:11">
      <c r="A60" s="16"/>
      <c r="B60" s="16"/>
      <c r="C60" s="16"/>
      <c r="D60" s="16"/>
      <c r="E60" s="16"/>
    </row>
    <row r="61" spans="1:11" ht="17.5">
      <c r="A61" s="4276" t="s">
        <v>971</v>
      </c>
      <c r="B61" s="3966" t="s">
        <v>205</v>
      </c>
      <c r="C61" s="3841"/>
      <c r="D61" s="3841"/>
      <c r="E61" s="3841"/>
      <c r="F61" s="3841"/>
      <c r="G61" s="3841"/>
      <c r="H61" s="3841"/>
      <c r="I61" s="4281"/>
      <c r="K61" s="495"/>
    </row>
    <row r="62" spans="1:11" ht="17.5">
      <c r="A62" s="4495"/>
      <c r="B62" s="4062" t="s">
        <v>470</v>
      </c>
      <c r="C62" s="4063"/>
      <c r="D62" s="4063"/>
      <c r="E62" s="4063"/>
      <c r="F62" s="4062" t="s">
        <v>471</v>
      </c>
      <c r="G62" s="4063"/>
      <c r="H62" s="4063"/>
      <c r="I62" s="4241"/>
      <c r="K62" s="495"/>
    </row>
    <row r="63" spans="1:11" ht="27.5">
      <c r="A63" s="4431"/>
      <c r="B63" s="4159" t="s">
        <v>840</v>
      </c>
      <c r="C63" s="4260"/>
      <c r="D63" s="4260" t="s">
        <v>85</v>
      </c>
      <c r="E63" s="4092"/>
      <c r="F63" s="4159" t="s">
        <v>840</v>
      </c>
      <c r="G63" s="4260"/>
      <c r="H63" s="4260" t="s">
        <v>85</v>
      </c>
      <c r="I63" s="4160"/>
      <c r="K63" s="507"/>
    </row>
    <row r="64" spans="1:11" s="307" customFormat="1" ht="27.5">
      <c r="A64" s="4493"/>
      <c r="B64" s="127" t="s">
        <v>206</v>
      </c>
      <c r="C64" s="193" t="s">
        <v>282</v>
      </c>
      <c r="D64" s="193" t="s">
        <v>206</v>
      </c>
      <c r="E64" s="128" t="s">
        <v>282</v>
      </c>
      <c r="F64" s="127" t="s">
        <v>206</v>
      </c>
      <c r="G64" s="193" t="s">
        <v>282</v>
      </c>
      <c r="H64" s="193" t="s">
        <v>206</v>
      </c>
      <c r="I64" s="129" t="s">
        <v>282</v>
      </c>
      <c r="K64" s="507"/>
    </row>
    <row r="65" spans="1:9" ht="14.5" thickBot="1">
      <c r="A65" s="787" t="s">
        <v>9</v>
      </c>
      <c r="B65" s="2197">
        <v>146494</v>
      </c>
      <c r="C65" s="2197">
        <v>72</v>
      </c>
      <c r="D65" s="2197">
        <v>34945</v>
      </c>
      <c r="E65" s="2718">
        <v>1353</v>
      </c>
      <c r="F65" s="2200">
        <v>146494</v>
      </c>
      <c r="G65" s="2197">
        <v>72</v>
      </c>
      <c r="H65" s="2197">
        <v>34945</v>
      </c>
      <c r="I65" s="2197">
        <v>1353</v>
      </c>
    </row>
    <row r="66" spans="1:9">
      <c r="A66" s="73" t="s">
        <v>826</v>
      </c>
      <c r="B66" s="1774">
        <v>72857</v>
      </c>
      <c r="C66" s="1870">
        <v>47</v>
      </c>
      <c r="D66" s="1870">
        <v>16969</v>
      </c>
      <c r="E66" s="1953">
        <v>786</v>
      </c>
      <c r="F66" s="1774">
        <v>73637</v>
      </c>
      <c r="G66" s="1870">
        <v>59</v>
      </c>
      <c r="H66" s="1870">
        <v>17976</v>
      </c>
      <c r="I66" s="1870">
        <v>795</v>
      </c>
    </row>
    <row r="67" spans="1:9">
      <c r="A67" s="737" t="s">
        <v>830</v>
      </c>
      <c r="B67" s="2040">
        <v>3173</v>
      </c>
      <c r="C67" s="1834">
        <v>383</v>
      </c>
      <c r="D67" s="1834">
        <v>781</v>
      </c>
      <c r="E67" s="2041">
        <v>211</v>
      </c>
      <c r="F67" s="2040">
        <v>5350</v>
      </c>
      <c r="G67" s="1834">
        <v>863</v>
      </c>
      <c r="H67" s="1834">
        <v>1372</v>
      </c>
      <c r="I67" s="1834">
        <v>278</v>
      </c>
    </row>
    <row r="68" spans="1:9">
      <c r="A68" s="792" t="s">
        <v>1015</v>
      </c>
      <c r="B68" s="1775">
        <v>55</v>
      </c>
      <c r="C68" s="1872">
        <v>51</v>
      </c>
      <c r="D68" s="1872">
        <v>13</v>
      </c>
      <c r="E68" s="1854">
        <v>13</v>
      </c>
      <c r="F68" s="1775">
        <v>93</v>
      </c>
      <c r="G68" s="1872">
        <v>66</v>
      </c>
      <c r="H68" s="1872">
        <v>58</v>
      </c>
      <c r="I68" s="1872">
        <v>48</v>
      </c>
    </row>
    <row r="69" spans="1:9">
      <c r="A69" s="792" t="s">
        <v>1016</v>
      </c>
      <c r="B69" s="1775">
        <v>1954</v>
      </c>
      <c r="C69" s="1872">
        <v>355</v>
      </c>
      <c r="D69" s="1872">
        <v>463</v>
      </c>
      <c r="E69" s="1854">
        <v>188</v>
      </c>
      <c r="F69" s="1775">
        <v>3035</v>
      </c>
      <c r="G69" s="1872">
        <v>692</v>
      </c>
      <c r="H69" s="1872">
        <v>861</v>
      </c>
      <c r="I69" s="1872">
        <v>207</v>
      </c>
    </row>
    <row r="70" spans="1:9">
      <c r="A70" s="792" t="s">
        <v>1017</v>
      </c>
      <c r="B70" s="1775">
        <v>651</v>
      </c>
      <c r="C70" s="1872">
        <v>214</v>
      </c>
      <c r="D70" s="1872">
        <v>166</v>
      </c>
      <c r="E70" s="1854">
        <v>90</v>
      </c>
      <c r="F70" s="1775">
        <v>969</v>
      </c>
      <c r="G70" s="1872">
        <v>252</v>
      </c>
      <c r="H70" s="1872">
        <v>255</v>
      </c>
      <c r="I70" s="1872">
        <v>131</v>
      </c>
    </row>
    <row r="71" spans="1:9">
      <c r="A71" s="792" t="s">
        <v>1018</v>
      </c>
      <c r="B71" s="1775">
        <v>513</v>
      </c>
      <c r="C71" s="1872">
        <v>203</v>
      </c>
      <c r="D71" s="1872">
        <v>139</v>
      </c>
      <c r="E71" s="1854">
        <v>91</v>
      </c>
      <c r="F71" s="1775">
        <v>1253</v>
      </c>
      <c r="G71" s="1872">
        <v>323</v>
      </c>
      <c r="H71" s="1872">
        <v>198</v>
      </c>
      <c r="I71" s="1872">
        <v>118</v>
      </c>
    </row>
    <row r="72" spans="1:9">
      <c r="A72" s="493"/>
      <c r="B72" s="1775"/>
      <c r="C72" s="1872"/>
      <c r="D72" s="1872"/>
      <c r="E72" s="1854"/>
      <c r="F72" s="1775"/>
      <c r="G72" s="1872"/>
      <c r="H72" s="1872"/>
      <c r="I72" s="1872"/>
    </row>
    <row r="73" spans="1:9">
      <c r="A73" s="737" t="s">
        <v>831</v>
      </c>
      <c r="B73" s="2040">
        <v>605</v>
      </c>
      <c r="C73" s="1834">
        <v>294</v>
      </c>
      <c r="D73" s="1834">
        <v>92</v>
      </c>
      <c r="E73" s="2041">
        <v>73</v>
      </c>
      <c r="F73" s="2040">
        <v>1278</v>
      </c>
      <c r="G73" s="1834">
        <v>334</v>
      </c>
      <c r="H73" s="1834">
        <v>387</v>
      </c>
      <c r="I73" s="1834">
        <v>150</v>
      </c>
    </row>
    <row r="74" spans="1:9">
      <c r="A74" s="792" t="s">
        <v>1015</v>
      </c>
      <c r="B74" s="1775">
        <v>22</v>
      </c>
      <c r="C74" s="1872">
        <v>37</v>
      </c>
      <c r="D74" s="1872">
        <v>0</v>
      </c>
      <c r="E74" s="1854">
        <v>123</v>
      </c>
      <c r="F74" s="1775">
        <v>0</v>
      </c>
      <c r="G74" s="1872">
        <v>123</v>
      </c>
      <c r="H74" s="1872">
        <v>0</v>
      </c>
      <c r="I74" s="1872">
        <v>123</v>
      </c>
    </row>
    <row r="75" spans="1:9">
      <c r="A75" s="792" t="s">
        <v>1016</v>
      </c>
      <c r="B75" s="1775">
        <v>376</v>
      </c>
      <c r="C75" s="1872">
        <v>244</v>
      </c>
      <c r="D75" s="1872">
        <v>83</v>
      </c>
      <c r="E75" s="1854">
        <v>68</v>
      </c>
      <c r="F75" s="1775">
        <v>506</v>
      </c>
      <c r="G75" s="1872">
        <v>232</v>
      </c>
      <c r="H75" s="1872">
        <v>165</v>
      </c>
      <c r="I75" s="1872">
        <v>97</v>
      </c>
    </row>
    <row r="76" spans="1:9">
      <c r="A76" s="792" t="s">
        <v>1017</v>
      </c>
      <c r="B76" s="1775">
        <v>11</v>
      </c>
      <c r="C76" s="1872">
        <v>12</v>
      </c>
      <c r="D76" s="1872">
        <v>0</v>
      </c>
      <c r="E76" s="1854">
        <v>123</v>
      </c>
      <c r="F76" s="1775">
        <v>157</v>
      </c>
      <c r="G76" s="1872">
        <v>89</v>
      </c>
      <c r="H76" s="1872">
        <v>61</v>
      </c>
      <c r="I76" s="1872">
        <v>55</v>
      </c>
    </row>
    <row r="77" spans="1:9">
      <c r="A77" s="792" t="s">
        <v>1018</v>
      </c>
      <c r="B77" s="1775">
        <v>196</v>
      </c>
      <c r="C77" s="1872">
        <v>85</v>
      </c>
      <c r="D77" s="1872">
        <v>9</v>
      </c>
      <c r="E77" s="1854">
        <v>14</v>
      </c>
      <c r="F77" s="1775">
        <v>615</v>
      </c>
      <c r="G77" s="1872">
        <v>202</v>
      </c>
      <c r="H77" s="1872">
        <v>161</v>
      </c>
      <c r="I77" s="1872">
        <v>126</v>
      </c>
    </row>
    <row r="78" spans="1:9">
      <c r="A78" s="493"/>
      <c r="B78" s="1775"/>
      <c r="C78" s="1872"/>
      <c r="D78" s="1872"/>
      <c r="E78" s="1854"/>
      <c r="F78" s="1775"/>
      <c r="G78" s="1872"/>
      <c r="H78" s="1872"/>
      <c r="I78" s="1872"/>
    </row>
    <row r="79" spans="1:9">
      <c r="A79" s="737" t="s">
        <v>832</v>
      </c>
      <c r="B79" s="2040">
        <v>69079</v>
      </c>
      <c r="C79" s="1834">
        <v>469</v>
      </c>
      <c r="D79" s="1834">
        <v>16096</v>
      </c>
      <c r="E79" s="2041">
        <v>792</v>
      </c>
      <c r="F79" s="2040">
        <v>67009</v>
      </c>
      <c r="G79" s="1834">
        <v>793</v>
      </c>
      <c r="H79" s="1834">
        <v>16217</v>
      </c>
      <c r="I79" s="1834">
        <v>770</v>
      </c>
    </row>
    <row r="80" spans="1:9">
      <c r="A80" s="792" t="s">
        <v>1015</v>
      </c>
      <c r="B80" s="1775">
        <v>3829</v>
      </c>
      <c r="C80" s="1872">
        <v>81</v>
      </c>
      <c r="D80" s="1872">
        <v>1667</v>
      </c>
      <c r="E80" s="1854">
        <v>208</v>
      </c>
      <c r="F80" s="1775">
        <v>3679</v>
      </c>
      <c r="G80" s="1872">
        <v>83</v>
      </c>
      <c r="H80" s="1872">
        <v>1655</v>
      </c>
      <c r="I80" s="1872">
        <v>159</v>
      </c>
    </row>
    <row r="81" spans="1:11">
      <c r="A81" s="792" t="s">
        <v>1016</v>
      </c>
      <c r="B81" s="1775">
        <v>5510</v>
      </c>
      <c r="C81" s="1872">
        <v>400</v>
      </c>
      <c r="D81" s="1872">
        <v>2060</v>
      </c>
      <c r="E81" s="1854">
        <v>301</v>
      </c>
      <c r="F81" s="1775">
        <v>3902</v>
      </c>
      <c r="G81" s="1872">
        <v>604</v>
      </c>
      <c r="H81" s="1872">
        <v>1855</v>
      </c>
      <c r="I81" s="1872">
        <v>281</v>
      </c>
    </row>
    <row r="82" spans="1:11">
      <c r="A82" s="792" t="s">
        <v>1017</v>
      </c>
      <c r="B82" s="1775">
        <v>10043</v>
      </c>
      <c r="C82" s="1872">
        <v>260</v>
      </c>
      <c r="D82" s="1872">
        <v>3028</v>
      </c>
      <c r="E82" s="1854">
        <v>338</v>
      </c>
      <c r="F82" s="1775">
        <v>9321</v>
      </c>
      <c r="G82" s="1872">
        <v>260</v>
      </c>
      <c r="H82" s="1872">
        <v>2921</v>
      </c>
      <c r="I82" s="1872">
        <v>343</v>
      </c>
    </row>
    <row r="83" spans="1:11">
      <c r="A83" s="792" t="s">
        <v>1018</v>
      </c>
      <c r="B83" s="1775">
        <v>49697</v>
      </c>
      <c r="C83" s="1872">
        <v>254</v>
      </c>
      <c r="D83" s="1872">
        <v>9341</v>
      </c>
      <c r="E83" s="1854">
        <v>600</v>
      </c>
      <c r="F83" s="1775">
        <v>50107</v>
      </c>
      <c r="G83" s="1872">
        <v>363</v>
      </c>
      <c r="H83" s="1872">
        <v>9786</v>
      </c>
      <c r="I83" s="1872">
        <v>530</v>
      </c>
    </row>
    <row r="84" spans="1:11">
      <c r="A84" s="16"/>
      <c r="B84" s="16"/>
      <c r="C84" s="16"/>
      <c r="D84" s="16"/>
      <c r="E84" s="16"/>
    </row>
    <row r="85" spans="1:11" ht="27" customHeight="1">
      <c r="A85" s="3832" t="s">
        <v>833</v>
      </c>
      <c r="B85" s="3832"/>
      <c r="C85" s="3832"/>
      <c r="D85" s="3832"/>
      <c r="E85" s="3832"/>
      <c r="F85" s="3832"/>
      <c r="G85" s="3832"/>
      <c r="H85" s="3832"/>
      <c r="I85" s="3832"/>
    </row>
    <row r="86" spans="1:11">
      <c r="A86" s="494"/>
      <c r="B86" s="16"/>
      <c r="C86" s="16"/>
      <c r="D86" s="16"/>
      <c r="E86" s="16"/>
    </row>
    <row r="87" spans="1:11">
      <c r="A87" s="16"/>
      <c r="B87" s="16"/>
      <c r="C87" s="16"/>
      <c r="D87" s="16"/>
      <c r="E87" s="16"/>
    </row>
    <row r="88" spans="1:11" ht="25">
      <c r="A88" s="4494" t="s">
        <v>4481</v>
      </c>
      <c r="B88" s="4230"/>
      <c r="C88" s="4230"/>
      <c r="D88" s="4230"/>
      <c r="E88" s="4230"/>
      <c r="F88" s="4230"/>
      <c r="G88" s="4230"/>
      <c r="H88" s="4230"/>
      <c r="I88" s="4230"/>
      <c r="J88" s="1472"/>
    </row>
    <row r="89" spans="1:11">
      <c r="A89" s="16"/>
      <c r="B89" s="16"/>
      <c r="C89" s="16"/>
      <c r="D89" s="16"/>
      <c r="E89" s="16"/>
    </row>
    <row r="90" spans="1:11" ht="17.5">
      <c r="A90" s="4276" t="s">
        <v>971</v>
      </c>
      <c r="B90" s="3966" t="s">
        <v>226</v>
      </c>
      <c r="C90" s="3841"/>
      <c r="D90" s="3841"/>
      <c r="E90" s="3841"/>
      <c r="F90" s="3841"/>
      <c r="G90" s="3841"/>
      <c r="H90" s="3841"/>
      <c r="I90" s="4281"/>
      <c r="K90" s="495"/>
    </row>
    <row r="91" spans="1:11" ht="17.5">
      <c r="A91" s="4495"/>
      <c r="B91" s="4062" t="s">
        <v>470</v>
      </c>
      <c r="C91" s="4063"/>
      <c r="D91" s="4063"/>
      <c r="E91" s="4063"/>
      <c r="F91" s="4062" t="s">
        <v>471</v>
      </c>
      <c r="G91" s="4063"/>
      <c r="H91" s="4063"/>
      <c r="I91" s="4241"/>
      <c r="K91" s="495"/>
    </row>
    <row r="92" spans="1:11" ht="27.5">
      <c r="A92" s="4431"/>
      <c r="B92" s="4159" t="s">
        <v>841</v>
      </c>
      <c r="C92" s="4260"/>
      <c r="D92" s="4260" t="s">
        <v>85</v>
      </c>
      <c r="E92" s="4092"/>
      <c r="F92" s="4159" t="s">
        <v>841</v>
      </c>
      <c r="G92" s="4260"/>
      <c r="H92" s="4260" t="s">
        <v>85</v>
      </c>
      <c r="I92" s="4160"/>
      <c r="K92" s="507"/>
    </row>
    <row r="93" spans="1:11" s="307" customFormat="1" ht="27.5">
      <c r="A93" s="4493"/>
      <c r="B93" s="127" t="s">
        <v>206</v>
      </c>
      <c r="C93" s="193" t="s">
        <v>282</v>
      </c>
      <c r="D93" s="193" t="s">
        <v>206</v>
      </c>
      <c r="E93" s="128" t="s">
        <v>282</v>
      </c>
      <c r="F93" s="127" t="s">
        <v>206</v>
      </c>
      <c r="G93" s="193" t="s">
        <v>282</v>
      </c>
      <c r="H93" s="193" t="s">
        <v>206</v>
      </c>
      <c r="I93" s="129" t="s">
        <v>282</v>
      </c>
      <c r="K93" s="507"/>
    </row>
    <row r="94" spans="1:11" ht="14.5" thickBot="1">
      <c r="A94" s="787" t="s">
        <v>9</v>
      </c>
      <c r="B94" s="2197">
        <v>763851</v>
      </c>
      <c r="C94" s="2197" t="s">
        <v>747</v>
      </c>
      <c r="D94" s="2197">
        <v>120333</v>
      </c>
      <c r="E94" s="2718">
        <v>2815</v>
      </c>
      <c r="F94" s="2200">
        <v>763851</v>
      </c>
      <c r="G94" s="2197" t="s">
        <v>747</v>
      </c>
      <c r="H94" s="2197">
        <v>120333</v>
      </c>
      <c r="I94" s="2197">
        <v>2815</v>
      </c>
    </row>
    <row r="95" spans="1:11">
      <c r="A95" s="73" t="s">
        <v>826</v>
      </c>
      <c r="B95" s="1774">
        <v>380129</v>
      </c>
      <c r="C95" s="1870">
        <v>23</v>
      </c>
      <c r="D95" s="1870">
        <v>59271</v>
      </c>
      <c r="E95" s="1953">
        <v>1627</v>
      </c>
      <c r="F95" s="1774">
        <v>383722</v>
      </c>
      <c r="G95" s="1870">
        <v>25</v>
      </c>
      <c r="H95" s="1870">
        <v>61062</v>
      </c>
      <c r="I95" s="1870">
        <v>1683</v>
      </c>
    </row>
    <row r="96" spans="1:11">
      <c r="A96" s="737" t="s">
        <v>830</v>
      </c>
      <c r="B96" s="2040">
        <v>24237</v>
      </c>
      <c r="C96" s="1834">
        <v>1000</v>
      </c>
      <c r="D96" s="1834">
        <v>3477</v>
      </c>
      <c r="E96" s="2041">
        <v>389</v>
      </c>
      <c r="F96" s="2040">
        <v>27413</v>
      </c>
      <c r="G96" s="1834">
        <v>1096</v>
      </c>
      <c r="H96" s="1834">
        <v>4753</v>
      </c>
      <c r="I96" s="1834">
        <v>412</v>
      </c>
    </row>
    <row r="97" spans="1:9">
      <c r="A97" s="792" t="s">
        <v>1015</v>
      </c>
      <c r="B97" s="1775">
        <v>249</v>
      </c>
      <c r="C97" s="1872">
        <v>121</v>
      </c>
      <c r="D97" s="1872">
        <v>59</v>
      </c>
      <c r="E97" s="1854">
        <v>54</v>
      </c>
      <c r="F97" s="1775">
        <v>284</v>
      </c>
      <c r="G97" s="1872">
        <v>126</v>
      </c>
      <c r="H97" s="1872">
        <v>31</v>
      </c>
      <c r="I97" s="1872">
        <v>26</v>
      </c>
    </row>
    <row r="98" spans="1:9">
      <c r="A98" s="792" t="s">
        <v>1016</v>
      </c>
      <c r="B98" s="1775">
        <v>13032</v>
      </c>
      <c r="C98" s="1872">
        <v>781</v>
      </c>
      <c r="D98" s="1872">
        <v>2082</v>
      </c>
      <c r="E98" s="1854">
        <v>313</v>
      </c>
      <c r="F98" s="1775">
        <v>14046</v>
      </c>
      <c r="G98" s="1872">
        <v>874</v>
      </c>
      <c r="H98" s="1872">
        <v>2418</v>
      </c>
      <c r="I98" s="1872">
        <v>337</v>
      </c>
    </row>
    <row r="99" spans="1:9">
      <c r="A99" s="792" t="s">
        <v>1017</v>
      </c>
      <c r="B99" s="1775">
        <v>7017</v>
      </c>
      <c r="C99" s="1872">
        <v>647</v>
      </c>
      <c r="D99" s="1872">
        <v>1069</v>
      </c>
      <c r="E99" s="1854">
        <v>273</v>
      </c>
      <c r="F99" s="1775">
        <v>8004</v>
      </c>
      <c r="G99" s="1872">
        <v>705</v>
      </c>
      <c r="H99" s="1872">
        <v>1251</v>
      </c>
      <c r="I99" s="1872">
        <v>241</v>
      </c>
    </row>
    <row r="100" spans="1:9">
      <c r="A100" s="792" t="s">
        <v>1018</v>
      </c>
      <c r="B100" s="1775">
        <v>3939</v>
      </c>
      <c r="C100" s="1872">
        <v>398</v>
      </c>
      <c r="D100" s="1872">
        <v>267</v>
      </c>
      <c r="E100" s="1854">
        <v>108</v>
      </c>
      <c r="F100" s="1775">
        <v>5079</v>
      </c>
      <c r="G100" s="1872">
        <v>419</v>
      </c>
      <c r="H100" s="1872">
        <v>1053</v>
      </c>
      <c r="I100" s="1872">
        <v>180</v>
      </c>
    </row>
    <row r="101" spans="1:9">
      <c r="A101" s="493"/>
      <c r="B101" s="1775"/>
      <c r="C101" s="1872"/>
      <c r="D101" s="1872"/>
      <c r="E101" s="1854"/>
      <c r="F101" s="1775"/>
      <c r="G101" s="1872"/>
      <c r="H101" s="1872"/>
      <c r="I101" s="1872"/>
    </row>
    <row r="102" spans="1:9">
      <c r="A102" s="737" t="s">
        <v>831</v>
      </c>
      <c r="B102" s="2040">
        <v>8478</v>
      </c>
      <c r="C102" s="1834">
        <v>774</v>
      </c>
      <c r="D102" s="1834">
        <v>798</v>
      </c>
      <c r="E102" s="2041">
        <v>185</v>
      </c>
      <c r="F102" s="2040">
        <v>12766</v>
      </c>
      <c r="G102" s="1834">
        <v>1024</v>
      </c>
      <c r="H102" s="1834">
        <v>2088</v>
      </c>
      <c r="I102" s="1834">
        <v>341</v>
      </c>
    </row>
    <row r="103" spans="1:9">
      <c r="A103" s="792" t="s">
        <v>1015</v>
      </c>
      <c r="B103" s="1775">
        <v>84</v>
      </c>
      <c r="C103" s="1872">
        <v>70</v>
      </c>
      <c r="D103" s="1872">
        <v>21</v>
      </c>
      <c r="E103" s="1854">
        <v>28</v>
      </c>
      <c r="F103" s="1775">
        <v>73</v>
      </c>
      <c r="G103" s="1872">
        <v>65</v>
      </c>
      <c r="H103" s="1872">
        <v>39</v>
      </c>
      <c r="I103" s="1872">
        <v>40</v>
      </c>
    </row>
    <row r="104" spans="1:9">
      <c r="A104" s="792" t="s">
        <v>1016</v>
      </c>
      <c r="B104" s="1775">
        <v>3302</v>
      </c>
      <c r="C104" s="1872">
        <v>422</v>
      </c>
      <c r="D104" s="1872">
        <v>387</v>
      </c>
      <c r="E104" s="1854">
        <v>123</v>
      </c>
      <c r="F104" s="1775">
        <v>5912</v>
      </c>
      <c r="G104" s="1872">
        <v>687</v>
      </c>
      <c r="H104" s="1872">
        <v>1074</v>
      </c>
      <c r="I104" s="1872">
        <v>247</v>
      </c>
    </row>
    <row r="105" spans="1:9">
      <c r="A105" s="792" t="s">
        <v>1017</v>
      </c>
      <c r="B105" s="1775">
        <v>2781</v>
      </c>
      <c r="C105" s="1872">
        <v>412</v>
      </c>
      <c r="D105" s="1872">
        <v>166</v>
      </c>
      <c r="E105" s="1854">
        <v>115</v>
      </c>
      <c r="F105" s="1775">
        <v>3869</v>
      </c>
      <c r="G105" s="1872">
        <v>502</v>
      </c>
      <c r="H105" s="1872">
        <v>497</v>
      </c>
      <c r="I105" s="1872">
        <v>138</v>
      </c>
    </row>
    <row r="106" spans="1:9">
      <c r="A106" s="792" t="s">
        <v>1018</v>
      </c>
      <c r="B106" s="1775">
        <v>2311</v>
      </c>
      <c r="C106" s="1872">
        <v>360</v>
      </c>
      <c r="D106" s="1872">
        <v>224</v>
      </c>
      <c r="E106" s="1854">
        <v>103</v>
      </c>
      <c r="F106" s="1775">
        <v>2912</v>
      </c>
      <c r="G106" s="1872">
        <v>338</v>
      </c>
      <c r="H106" s="1872">
        <v>478</v>
      </c>
      <c r="I106" s="1872">
        <v>157</v>
      </c>
    </row>
    <row r="107" spans="1:9">
      <c r="A107" s="493"/>
      <c r="B107" s="1775"/>
      <c r="C107" s="1872"/>
      <c r="D107" s="1872"/>
      <c r="E107" s="1854"/>
      <c r="F107" s="1775"/>
      <c r="G107" s="1872"/>
      <c r="H107" s="1872"/>
      <c r="I107" s="1872"/>
    </row>
    <row r="108" spans="1:9">
      <c r="A108" s="737" t="s">
        <v>832</v>
      </c>
      <c r="B108" s="2040">
        <v>347414</v>
      </c>
      <c r="C108" s="1834">
        <v>1167</v>
      </c>
      <c r="D108" s="1834">
        <v>54996</v>
      </c>
      <c r="E108" s="2041">
        <v>1516</v>
      </c>
      <c r="F108" s="2040">
        <v>343543</v>
      </c>
      <c r="G108" s="1834">
        <v>1349</v>
      </c>
      <c r="H108" s="1834">
        <v>54221</v>
      </c>
      <c r="I108" s="1834">
        <v>1612</v>
      </c>
    </row>
    <row r="109" spans="1:9">
      <c r="A109" s="792" t="s">
        <v>1015</v>
      </c>
      <c r="B109" s="1775">
        <v>17994</v>
      </c>
      <c r="C109" s="1872">
        <v>140</v>
      </c>
      <c r="D109" s="1872">
        <v>4576</v>
      </c>
      <c r="E109" s="1854">
        <v>404</v>
      </c>
      <c r="F109" s="1775">
        <v>17085</v>
      </c>
      <c r="G109" s="1872">
        <v>144</v>
      </c>
      <c r="H109" s="1872">
        <v>5108</v>
      </c>
      <c r="I109" s="1872">
        <v>460</v>
      </c>
    </row>
    <row r="110" spans="1:9">
      <c r="A110" s="792" t="s">
        <v>1016</v>
      </c>
      <c r="B110" s="1775">
        <v>36999</v>
      </c>
      <c r="C110" s="1872">
        <v>868</v>
      </c>
      <c r="D110" s="1872">
        <v>7139</v>
      </c>
      <c r="E110" s="1854">
        <v>625</v>
      </c>
      <c r="F110" s="1775">
        <v>23679</v>
      </c>
      <c r="G110" s="1872">
        <v>868</v>
      </c>
      <c r="H110" s="1872">
        <v>5735</v>
      </c>
      <c r="I110" s="1872">
        <v>557</v>
      </c>
    </row>
    <row r="111" spans="1:9">
      <c r="A111" s="792" t="s">
        <v>1017</v>
      </c>
      <c r="B111" s="1775">
        <v>58331</v>
      </c>
      <c r="C111" s="1872">
        <v>675</v>
      </c>
      <c r="D111" s="1872">
        <v>10934</v>
      </c>
      <c r="E111" s="1854">
        <v>606</v>
      </c>
      <c r="F111" s="1775">
        <v>51339</v>
      </c>
      <c r="G111" s="1872">
        <v>820</v>
      </c>
      <c r="H111" s="1872">
        <v>10179</v>
      </c>
      <c r="I111" s="1872">
        <v>682</v>
      </c>
    </row>
    <row r="112" spans="1:9">
      <c r="A112" s="792" t="s">
        <v>1018</v>
      </c>
      <c r="B112" s="1775">
        <v>234090</v>
      </c>
      <c r="C112" s="1872">
        <v>496</v>
      </c>
      <c r="D112" s="1872">
        <v>32347</v>
      </c>
      <c r="E112" s="1854">
        <v>928</v>
      </c>
      <c r="F112" s="1775">
        <v>251440</v>
      </c>
      <c r="G112" s="1872">
        <v>544</v>
      </c>
      <c r="H112" s="1872">
        <v>33199</v>
      </c>
      <c r="I112" s="1872">
        <v>941</v>
      </c>
    </row>
    <row r="113" spans="1:11">
      <c r="A113" s="16"/>
      <c r="B113" s="16"/>
      <c r="C113" s="16"/>
      <c r="D113" s="16"/>
      <c r="E113" s="16"/>
    </row>
    <row r="114" spans="1:11" ht="29.15" customHeight="1">
      <c r="A114" s="3832" t="s">
        <v>833</v>
      </c>
      <c r="B114" s="3832"/>
      <c r="C114" s="3832"/>
      <c r="D114" s="3832"/>
      <c r="E114" s="3832"/>
      <c r="F114" s="3832"/>
      <c r="G114" s="3832"/>
      <c r="H114" s="3832"/>
      <c r="I114" s="3832"/>
    </row>
    <row r="115" spans="1:11">
      <c r="A115" s="485"/>
      <c r="B115" s="485"/>
      <c r="C115" s="485"/>
      <c r="D115" s="485"/>
      <c r="E115" s="485"/>
    </row>
    <row r="116" spans="1:11">
      <c r="A116" s="16"/>
      <c r="B116" s="16"/>
      <c r="C116" s="16"/>
      <c r="D116" s="16"/>
      <c r="E116" s="16"/>
    </row>
    <row r="117" spans="1:11" ht="25">
      <c r="A117" s="4494" t="s">
        <v>4480</v>
      </c>
      <c r="B117" s="4230"/>
      <c r="C117" s="4230"/>
      <c r="D117" s="4230"/>
      <c r="E117" s="4230"/>
      <c r="F117" s="4230"/>
      <c r="G117" s="4230"/>
      <c r="H117" s="4230"/>
      <c r="I117" s="4230"/>
      <c r="J117" s="1472"/>
    </row>
    <row r="118" spans="1:11">
      <c r="A118" s="16"/>
      <c r="B118" s="16"/>
      <c r="C118" s="16"/>
      <c r="D118" s="16"/>
      <c r="E118" s="16"/>
    </row>
    <row r="119" spans="1:11" ht="17.5">
      <c r="A119" s="4276" t="s">
        <v>971</v>
      </c>
      <c r="B119" s="3966" t="s">
        <v>227</v>
      </c>
      <c r="C119" s="3841"/>
      <c r="D119" s="3841"/>
      <c r="E119" s="3841"/>
      <c r="F119" s="3841"/>
      <c r="G119" s="3841"/>
      <c r="H119" s="3841"/>
      <c r="I119" s="4281"/>
      <c r="K119" s="495"/>
    </row>
    <row r="120" spans="1:11" ht="17.5">
      <c r="A120" s="4495"/>
      <c r="B120" s="4062" t="s">
        <v>470</v>
      </c>
      <c r="C120" s="4063"/>
      <c r="D120" s="4063"/>
      <c r="E120" s="4063"/>
      <c r="F120" s="4062" t="s">
        <v>471</v>
      </c>
      <c r="G120" s="4063"/>
      <c r="H120" s="4063"/>
      <c r="I120" s="4241"/>
      <c r="K120" s="495"/>
    </row>
    <row r="121" spans="1:11" ht="27.5">
      <c r="A121" s="4431"/>
      <c r="B121" s="4159" t="s">
        <v>842</v>
      </c>
      <c r="C121" s="4260"/>
      <c r="D121" s="4260" t="s">
        <v>85</v>
      </c>
      <c r="E121" s="4092"/>
      <c r="F121" s="4159" t="s">
        <v>842</v>
      </c>
      <c r="G121" s="4260"/>
      <c r="H121" s="4260" t="s">
        <v>85</v>
      </c>
      <c r="I121" s="4160"/>
      <c r="K121" s="507"/>
    </row>
    <row r="122" spans="1:11" s="307" customFormat="1" ht="27.5">
      <c r="A122" s="4493"/>
      <c r="B122" s="127" t="s">
        <v>206</v>
      </c>
      <c r="C122" s="193" t="s">
        <v>282</v>
      </c>
      <c r="D122" s="193" t="s">
        <v>206</v>
      </c>
      <c r="E122" s="128" t="s">
        <v>282</v>
      </c>
      <c r="F122" s="127" t="s">
        <v>206</v>
      </c>
      <c r="G122" s="193" t="s">
        <v>282</v>
      </c>
      <c r="H122" s="193" t="s">
        <v>206</v>
      </c>
      <c r="I122" s="129" t="s">
        <v>282</v>
      </c>
      <c r="K122" s="507"/>
    </row>
    <row r="123" spans="1:11" ht="14.5" thickBot="1">
      <c r="A123" s="787" t="s">
        <v>9</v>
      </c>
      <c r="B123" s="2197">
        <v>53250</v>
      </c>
      <c r="C123" s="2197">
        <v>78</v>
      </c>
      <c r="D123" s="2197">
        <v>9620</v>
      </c>
      <c r="E123" s="2718">
        <v>500</v>
      </c>
      <c r="F123" s="2200">
        <v>53250</v>
      </c>
      <c r="G123" s="2197">
        <v>78</v>
      </c>
      <c r="H123" s="2197">
        <v>9620</v>
      </c>
      <c r="I123" s="2197">
        <v>500</v>
      </c>
    </row>
    <row r="124" spans="1:11">
      <c r="A124" s="73" t="s">
        <v>826</v>
      </c>
      <c r="B124" s="1774">
        <v>26532</v>
      </c>
      <c r="C124" s="1870">
        <v>120</v>
      </c>
      <c r="D124" s="1870">
        <v>4649</v>
      </c>
      <c r="E124" s="1953">
        <v>285</v>
      </c>
      <c r="F124" s="1774">
        <v>26718</v>
      </c>
      <c r="G124" s="1870">
        <v>122</v>
      </c>
      <c r="H124" s="1870">
        <v>4971</v>
      </c>
      <c r="I124" s="1870">
        <v>327</v>
      </c>
    </row>
    <row r="125" spans="1:11">
      <c r="A125" s="737" t="s">
        <v>830</v>
      </c>
      <c r="B125" s="2040">
        <v>910</v>
      </c>
      <c r="C125" s="1834">
        <v>207</v>
      </c>
      <c r="D125" s="1834">
        <v>122</v>
      </c>
      <c r="E125" s="2041">
        <v>64</v>
      </c>
      <c r="F125" s="2040">
        <v>1417</v>
      </c>
      <c r="G125" s="1834">
        <v>257</v>
      </c>
      <c r="H125" s="1834">
        <v>248</v>
      </c>
      <c r="I125" s="1834">
        <v>88</v>
      </c>
    </row>
    <row r="126" spans="1:11">
      <c r="A126" s="792" t="s">
        <v>1015</v>
      </c>
      <c r="B126" s="1775">
        <v>30</v>
      </c>
      <c r="C126" s="1872">
        <v>28</v>
      </c>
      <c r="D126" s="1872">
        <v>0</v>
      </c>
      <c r="E126" s="1854">
        <v>123</v>
      </c>
      <c r="F126" s="1775">
        <v>29</v>
      </c>
      <c r="G126" s="1872">
        <v>41</v>
      </c>
      <c r="H126" s="1872">
        <v>0</v>
      </c>
      <c r="I126" s="1872">
        <v>123</v>
      </c>
    </row>
    <row r="127" spans="1:11">
      <c r="A127" s="792" t="s">
        <v>1016</v>
      </c>
      <c r="B127" s="1775">
        <v>473</v>
      </c>
      <c r="C127" s="1872">
        <v>151</v>
      </c>
      <c r="D127" s="1872">
        <v>101</v>
      </c>
      <c r="E127" s="1854">
        <v>63</v>
      </c>
      <c r="F127" s="1775">
        <v>764</v>
      </c>
      <c r="G127" s="1872">
        <v>187</v>
      </c>
      <c r="H127" s="1872">
        <v>224</v>
      </c>
      <c r="I127" s="1872">
        <v>86</v>
      </c>
    </row>
    <row r="128" spans="1:11">
      <c r="A128" s="792" t="s">
        <v>1017</v>
      </c>
      <c r="B128" s="1775">
        <v>216</v>
      </c>
      <c r="C128" s="1872">
        <v>114</v>
      </c>
      <c r="D128" s="1872">
        <v>8</v>
      </c>
      <c r="E128" s="1854">
        <v>15</v>
      </c>
      <c r="F128" s="1775">
        <v>264</v>
      </c>
      <c r="G128" s="1872">
        <v>108</v>
      </c>
      <c r="H128" s="1872">
        <v>8</v>
      </c>
      <c r="I128" s="1872">
        <v>13</v>
      </c>
    </row>
    <row r="129" spans="1:9">
      <c r="A129" s="792" t="s">
        <v>1018</v>
      </c>
      <c r="B129" s="1775">
        <v>191</v>
      </c>
      <c r="C129" s="1872">
        <v>80</v>
      </c>
      <c r="D129" s="1872">
        <v>13</v>
      </c>
      <c r="E129" s="1854">
        <v>12</v>
      </c>
      <c r="F129" s="1775">
        <v>360</v>
      </c>
      <c r="G129" s="1872">
        <v>115</v>
      </c>
      <c r="H129" s="1872">
        <v>16</v>
      </c>
      <c r="I129" s="1872">
        <v>11</v>
      </c>
    </row>
    <row r="130" spans="1:9">
      <c r="A130" s="493"/>
      <c r="B130" s="1775"/>
      <c r="C130" s="1872"/>
      <c r="D130" s="1872"/>
      <c r="E130" s="1854"/>
      <c r="F130" s="1775"/>
      <c r="G130" s="1872"/>
      <c r="H130" s="1872"/>
      <c r="I130" s="1872"/>
    </row>
    <row r="131" spans="1:9">
      <c r="A131" s="737" t="s">
        <v>831</v>
      </c>
      <c r="B131" s="2040">
        <v>87</v>
      </c>
      <c r="C131" s="1834">
        <v>51</v>
      </c>
      <c r="D131" s="1834">
        <v>0</v>
      </c>
      <c r="E131" s="2041">
        <v>123</v>
      </c>
      <c r="F131" s="2040">
        <v>257</v>
      </c>
      <c r="G131" s="1834">
        <v>102</v>
      </c>
      <c r="H131" s="1834">
        <v>28</v>
      </c>
      <c r="I131" s="1834">
        <v>33</v>
      </c>
    </row>
    <row r="132" spans="1:9">
      <c r="A132" s="792" t="s">
        <v>1015</v>
      </c>
      <c r="B132" s="1775">
        <v>0</v>
      </c>
      <c r="C132" s="1872">
        <v>123</v>
      </c>
      <c r="D132" s="1872">
        <v>0</v>
      </c>
      <c r="E132" s="1854">
        <v>123</v>
      </c>
      <c r="F132" s="1775">
        <v>0</v>
      </c>
      <c r="G132" s="1872">
        <v>123</v>
      </c>
      <c r="H132" s="1872">
        <v>0</v>
      </c>
      <c r="I132" s="1872">
        <v>123</v>
      </c>
    </row>
    <row r="133" spans="1:9">
      <c r="A133" s="792" t="s">
        <v>1016</v>
      </c>
      <c r="B133" s="1775">
        <v>51</v>
      </c>
      <c r="C133" s="1872">
        <v>44</v>
      </c>
      <c r="D133" s="1872">
        <v>0</v>
      </c>
      <c r="E133" s="1854">
        <v>123</v>
      </c>
      <c r="F133" s="1775">
        <v>116</v>
      </c>
      <c r="G133" s="1872">
        <v>76</v>
      </c>
      <c r="H133" s="1872">
        <v>15</v>
      </c>
      <c r="I133" s="1872">
        <v>24</v>
      </c>
    </row>
    <row r="134" spans="1:9">
      <c r="A134" s="792" t="s">
        <v>1017</v>
      </c>
      <c r="B134" s="1775">
        <v>23</v>
      </c>
      <c r="C134" s="1872">
        <v>21</v>
      </c>
      <c r="D134" s="1872">
        <v>0</v>
      </c>
      <c r="E134" s="1854">
        <v>123</v>
      </c>
      <c r="F134" s="1775">
        <v>49</v>
      </c>
      <c r="G134" s="1872">
        <v>39</v>
      </c>
      <c r="H134" s="1872">
        <v>13</v>
      </c>
      <c r="I134" s="1872">
        <v>24</v>
      </c>
    </row>
    <row r="135" spans="1:9">
      <c r="A135" s="792" t="s">
        <v>1018</v>
      </c>
      <c r="B135" s="1775">
        <v>13</v>
      </c>
      <c r="C135" s="1872">
        <v>15</v>
      </c>
      <c r="D135" s="1872">
        <v>0</v>
      </c>
      <c r="E135" s="1854">
        <v>123</v>
      </c>
      <c r="F135" s="1775">
        <v>92</v>
      </c>
      <c r="G135" s="1872">
        <v>52</v>
      </c>
      <c r="H135" s="1872">
        <v>0</v>
      </c>
      <c r="I135" s="1872">
        <v>123</v>
      </c>
    </row>
    <row r="136" spans="1:9">
      <c r="A136" s="493"/>
      <c r="B136" s="1775"/>
      <c r="C136" s="1872"/>
      <c r="D136" s="1872"/>
      <c r="E136" s="1854"/>
      <c r="F136" s="1775"/>
      <c r="G136" s="1872"/>
      <c r="H136" s="1872"/>
      <c r="I136" s="1872"/>
    </row>
    <row r="137" spans="1:9">
      <c r="A137" s="737" t="s">
        <v>832</v>
      </c>
      <c r="B137" s="2040">
        <v>25535</v>
      </c>
      <c r="C137" s="1834">
        <v>255</v>
      </c>
      <c r="D137" s="1834">
        <v>4527</v>
      </c>
      <c r="E137" s="2041">
        <v>282</v>
      </c>
      <c r="F137" s="2040">
        <v>25044</v>
      </c>
      <c r="G137" s="1834">
        <v>278</v>
      </c>
      <c r="H137" s="1834">
        <v>4695</v>
      </c>
      <c r="I137" s="1834">
        <v>333</v>
      </c>
    </row>
    <row r="138" spans="1:9">
      <c r="A138" s="792" t="s">
        <v>1015</v>
      </c>
      <c r="B138" s="1775">
        <v>1550</v>
      </c>
      <c r="C138" s="1872">
        <v>65</v>
      </c>
      <c r="D138" s="1872">
        <v>480</v>
      </c>
      <c r="E138" s="1854">
        <v>117</v>
      </c>
      <c r="F138" s="1775">
        <v>1287</v>
      </c>
      <c r="G138" s="1872">
        <v>50</v>
      </c>
      <c r="H138" s="1872">
        <v>429</v>
      </c>
      <c r="I138" s="1872">
        <v>97</v>
      </c>
    </row>
    <row r="139" spans="1:9">
      <c r="A139" s="792" t="s">
        <v>1016</v>
      </c>
      <c r="B139" s="1775">
        <v>2094</v>
      </c>
      <c r="C139" s="1872">
        <v>155</v>
      </c>
      <c r="D139" s="1872">
        <v>718</v>
      </c>
      <c r="E139" s="1854">
        <v>138</v>
      </c>
      <c r="F139" s="1775">
        <v>1570</v>
      </c>
      <c r="G139" s="1872">
        <v>217</v>
      </c>
      <c r="H139" s="1872">
        <v>596</v>
      </c>
      <c r="I139" s="1872">
        <v>105</v>
      </c>
    </row>
    <row r="140" spans="1:9">
      <c r="A140" s="792" t="s">
        <v>1017</v>
      </c>
      <c r="B140" s="1775">
        <v>3632</v>
      </c>
      <c r="C140" s="1872">
        <v>141</v>
      </c>
      <c r="D140" s="1872">
        <v>768</v>
      </c>
      <c r="E140" s="1854">
        <v>145</v>
      </c>
      <c r="F140" s="1775">
        <v>3403</v>
      </c>
      <c r="G140" s="1872">
        <v>120</v>
      </c>
      <c r="H140" s="1872">
        <v>801</v>
      </c>
      <c r="I140" s="1872">
        <v>156</v>
      </c>
    </row>
    <row r="141" spans="1:9">
      <c r="A141" s="792" t="s">
        <v>1018</v>
      </c>
      <c r="B141" s="1775">
        <v>18259</v>
      </c>
      <c r="C141" s="1872">
        <v>111</v>
      </c>
      <c r="D141" s="1872">
        <v>2561</v>
      </c>
      <c r="E141" s="1854">
        <v>214</v>
      </c>
      <c r="F141" s="1775">
        <v>18784</v>
      </c>
      <c r="G141" s="1872">
        <v>144</v>
      </c>
      <c r="H141" s="1872">
        <v>2869</v>
      </c>
      <c r="I141" s="1872">
        <v>238</v>
      </c>
    </row>
    <row r="142" spans="1:9">
      <c r="A142" s="16"/>
      <c r="B142" s="16"/>
      <c r="C142" s="16"/>
      <c r="D142" s="16"/>
      <c r="E142" s="16"/>
    </row>
    <row r="143" spans="1:9" ht="27.65" customHeight="1">
      <c r="A143" s="3832" t="s">
        <v>833</v>
      </c>
      <c r="B143" s="3832"/>
      <c r="C143" s="3832"/>
      <c r="D143" s="3832"/>
      <c r="E143" s="3832"/>
      <c r="F143" s="3832"/>
      <c r="G143" s="3832"/>
      <c r="H143" s="3832"/>
      <c r="I143" s="3832"/>
    </row>
    <row r="144" spans="1:9">
      <c r="A144" s="485"/>
      <c r="B144" s="485"/>
      <c r="C144" s="485"/>
      <c r="D144" s="485"/>
      <c r="E144" s="485"/>
    </row>
    <row r="145" spans="1:11">
      <c r="A145" s="16"/>
      <c r="B145" s="16"/>
      <c r="C145" s="16"/>
      <c r="D145" s="16"/>
      <c r="E145" s="16"/>
    </row>
    <row r="146" spans="1:11" s="125" customFormat="1" ht="25">
      <c r="A146" s="4494" t="s">
        <v>4479</v>
      </c>
      <c r="B146" s="4230"/>
      <c r="C146" s="4230"/>
      <c r="D146" s="4230"/>
      <c r="E146" s="4230"/>
      <c r="F146" s="4230"/>
      <c r="G146" s="4230"/>
      <c r="H146" s="4230"/>
      <c r="I146" s="4230"/>
      <c r="J146" s="1472"/>
    </row>
    <row r="147" spans="1:11">
      <c r="A147" s="16"/>
      <c r="B147" s="16"/>
      <c r="C147" s="16"/>
      <c r="D147" s="16"/>
      <c r="E147" s="16"/>
    </row>
    <row r="148" spans="1:11" ht="17.5">
      <c r="A148" s="4276" t="s">
        <v>971</v>
      </c>
      <c r="B148" s="3966" t="s">
        <v>228</v>
      </c>
      <c r="C148" s="3841"/>
      <c r="D148" s="3841"/>
      <c r="E148" s="3841"/>
      <c r="F148" s="3841"/>
      <c r="G148" s="3841"/>
      <c r="H148" s="3841"/>
      <c r="I148" s="4281"/>
      <c r="K148" s="495"/>
    </row>
    <row r="149" spans="1:11" ht="17.5">
      <c r="A149" s="4495"/>
      <c r="B149" s="4062" t="s">
        <v>470</v>
      </c>
      <c r="C149" s="4063"/>
      <c r="D149" s="4063"/>
      <c r="E149" s="4063"/>
      <c r="F149" s="4062" t="s">
        <v>471</v>
      </c>
      <c r="G149" s="4063"/>
      <c r="H149" s="4063"/>
      <c r="I149" s="4241"/>
      <c r="K149" s="495"/>
    </row>
    <row r="150" spans="1:11" ht="27.5">
      <c r="A150" s="4431"/>
      <c r="B150" s="4159" t="s">
        <v>843</v>
      </c>
      <c r="C150" s="4260"/>
      <c r="D150" s="4260" t="s">
        <v>85</v>
      </c>
      <c r="E150" s="4092"/>
      <c r="F150" s="4159" t="s">
        <v>843</v>
      </c>
      <c r="G150" s="4260"/>
      <c r="H150" s="4260" t="s">
        <v>85</v>
      </c>
      <c r="I150" s="4160"/>
      <c r="K150" s="507"/>
    </row>
    <row r="151" spans="1:11" s="307" customFormat="1" ht="27.5">
      <c r="A151" s="4493"/>
      <c r="B151" s="127" t="s">
        <v>206</v>
      </c>
      <c r="C151" s="193" t="s">
        <v>282</v>
      </c>
      <c r="D151" s="193" t="s">
        <v>206</v>
      </c>
      <c r="E151" s="128" t="s">
        <v>282</v>
      </c>
      <c r="F151" s="127" t="s">
        <v>206</v>
      </c>
      <c r="G151" s="193" t="s">
        <v>282</v>
      </c>
      <c r="H151" s="193" t="s">
        <v>206</v>
      </c>
      <c r="I151" s="129" t="s">
        <v>282</v>
      </c>
      <c r="K151" s="507"/>
    </row>
    <row r="152" spans="1:11" ht="14.5" thickBot="1">
      <c r="A152" s="787" t="s">
        <v>9</v>
      </c>
      <c r="B152" s="2197">
        <v>121709</v>
      </c>
      <c r="C152" s="2197">
        <v>41</v>
      </c>
      <c r="D152" s="2197">
        <v>26971</v>
      </c>
      <c r="E152" s="2718">
        <v>1068</v>
      </c>
      <c r="F152" s="2200">
        <v>121709</v>
      </c>
      <c r="G152" s="2197">
        <v>41</v>
      </c>
      <c r="H152" s="2197">
        <v>26971</v>
      </c>
      <c r="I152" s="2197">
        <v>1068</v>
      </c>
    </row>
    <row r="153" spans="1:11">
      <c r="A153" s="73" t="s">
        <v>826</v>
      </c>
      <c r="B153" s="1774">
        <v>60912</v>
      </c>
      <c r="C153" s="1870">
        <v>159</v>
      </c>
      <c r="D153" s="1870">
        <v>13387</v>
      </c>
      <c r="E153" s="1953">
        <v>811</v>
      </c>
      <c r="F153" s="1774">
        <v>60797</v>
      </c>
      <c r="G153" s="1870">
        <v>151</v>
      </c>
      <c r="H153" s="1870">
        <v>13584</v>
      </c>
      <c r="I153" s="1870">
        <v>642</v>
      </c>
    </row>
    <row r="154" spans="1:11">
      <c r="A154" s="737" t="s">
        <v>830</v>
      </c>
      <c r="B154" s="2040">
        <v>2155</v>
      </c>
      <c r="C154" s="1834">
        <v>333</v>
      </c>
      <c r="D154" s="1834">
        <v>472</v>
      </c>
      <c r="E154" s="2041">
        <v>152</v>
      </c>
      <c r="F154" s="2040">
        <v>2800</v>
      </c>
      <c r="G154" s="1834">
        <v>378</v>
      </c>
      <c r="H154" s="1834">
        <v>780</v>
      </c>
      <c r="I154" s="1834">
        <v>207</v>
      </c>
    </row>
    <row r="155" spans="1:11">
      <c r="A155" s="792" t="s">
        <v>1015</v>
      </c>
      <c r="B155" s="1775">
        <v>52</v>
      </c>
      <c r="C155" s="1872">
        <v>56</v>
      </c>
      <c r="D155" s="1872">
        <v>26</v>
      </c>
      <c r="E155" s="1854">
        <v>40</v>
      </c>
      <c r="F155" s="1775">
        <v>32</v>
      </c>
      <c r="G155" s="1872">
        <v>33</v>
      </c>
      <c r="H155" s="1872">
        <v>26</v>
      </c>
      <c r="I155" s="1872">
        <v>31</v>
      </c>
    </row>
    <row r="156" spans="1:11">
      <c r="A156" s="792" t="s">
        <v>1016</v>
      </c>
      <c r="B156" s="1775">
        <v>899</v>
      </c>
      <c r="C156" s="1872">
        <v>203</v>
      </c>
      <c r="D156" s="1872">
        <v>248</v>
      </c>
      <c r="E156" s="1854">
        <v>117</v>
      </c>
      <c r="F156" s="1775">
        <v>1120</v>
      </c>
      <c r="G156" s="1872">
        <v>250</v>
      </c>
      <c r="H156" s="1872">
        <v>268</v>
      </c>
      <c r="I156" s="1872">
        <v>135</v>
      </c>
    </row>
    <row r="157" spans="1:11">
      <c r="A157" s="792" t="s">
        <v>1017</v>
      </c>
      <c r="B157" s="1775">
        <v>477</v>
      </c>
      <c r="C157" s="1872">
        <v>172</v>
      </c>
      <c r="D157" s="1872">
        <v>86</v>
      </c>
      <c r="E157" s="1854">
        <v>61</v>
      </c>
      <c r="F157" s="1775">
        <v>751</v>
      </c>
      <c r="G157" s="1872">
        <v>192</v>
      </c>
      <c r="H157" s="1872">
        <v>252</v>
      </c>
      <c r="I157" s="1872">
        <v>117</v>
      </c>
    </row>
    <row r="158" spans="1:11">
      <c r="A158" s="792" t="s">
        <v>1018</v>
      </c>
      <c r="B158" s="1775">
        <v>727</v>
      </c>
      <c r="C158" s="1872">
        <v>197</v>
      </c>
      <c r="D158" s="1872">
        <v>112</v>
      </c>
      <c r="E158" s="1854">
        <v>65</v>
      </c>
      <c r="F158" s="1775">
        <v>897</v>
      </c>
      <c r="G158" s="1872">
        <v>223</v>
      </c>
      <c r="H158" s="1872">
        <v>234</v>
      </c>
      <c r="I158" s="1872">
        <v>128</v>
      </c>
    </row>
    <row r="159" spans="1:11">
      <c r="A159" s="493"/>
      <c r="B159" s="1775"/>
      <c r="C159" s="1872"/>
      <c r="D159" s="1872"/>
      <c r="E159" s="1854"/>
      <c r="F159" s="1775"/>
      <c r="G159" s="1872"/>
      <c r="H159" s="1872"/>
      <c r="I159" s="1872"/>
    </row>
    <row r="160" spans="1:11">
      <c r="A160" s="737" t="s">
        <v>831</v>
      </c>
      <c r="B160" s="2040">
        <v>486</v>
      </c>
      <c r="C160" s="1834">
        <v>154</v>
      </c>
      <c r="D160" s="1834">
        <v>40</v>
      </c>
      <c r="E160" s="2041">
        <v>40</v>
      </c>
      <c r="F160" s="2040">
        <v>686</v>
      </c>
      <c r="G160" s="1834">
        <v>208</v>
      </c>
      <c r="H160" s="1834">
        <v>264</v>
      </c>
      <c r="I160" s="1834">
        <v>134</v>
      </c>
    </row>
    <row r="161" spans="1:9">
      <c r="A161" s="792" t="s">
        <v>1015</v>
      </c>
      <c r="B161" s="1775">
        <v>0</v>
      </c>
      <c r="C161" s="1872">
        <v>123</v>
      </c>
      <c r="D161" s="1872">
        <v>0</v>
      </c>
      <c r="E161" s="1854">
        <v>123</v>
      </c>
      <c r="F161" s="1775">
        <v>0</v>
      </c>
      <c r="G161" s="1872">
        <v>123</v>
      </c>
      <c r="H161" s="1872">
        <v>0</v>
      </c>
      <c r="I161" s="1872">
        <v>123</v>
      </c>
    </row>
    <row r="162" spans="1:9">
      <c r="A162" s="792" t="s">
        <v>1016</v>
      </c>
      <c r="B162" s="1775">
        <v>183</v>
      </c>
      <c r="C162" s="1872">
        <v>114</v>
      </c>
      <c r="D162" s="1872">
        <v>28</v>
      </c>
      <c r="E162" s="1854">
        <v>34</v>
      </c>
      <c r="F162" s="1775">
        <v>196</v>
      </c>
      <c r="G162" s="1872">
        <v>119</v>
      </c>
      <c r="H162" s="1872">
        <v>104</v>
      </c>
      <c r="I162" s="1872">
        <v>78</v>
      </c>
    </row>
    <row r="163" spans="1:9">
      <c r="A163" s="792" t="s">
        <v>1017</v>
      </c>
      <c r="B163" s="1775">
        <v>117</v>
      </c>
      <c r="C163" s="1872">
        <v>91</v>
      </c>
      <c r="D163" s="1872">
        <v>0</v>
      </c>
      <c r="E163" s="1854">
        <v>123</v>
      </c>
      <c r="F163" s="1775">
        <v>196</v>
      </c>
      <c r="G163" s="1872">
        <v>103</v>
      </c>
      <c r="H163" s="1872">
        <v>70</v>
      </c>
      <c r="I163" s="1872">
        <v>63</v>
      </c>
    </row>
    <row r="164" spans="1:9">
      <c r="A164" s="792" t="s">
        <v>1018</v>
      </c>
      <c r="B164" s="1775">
        <v>186</v>
      </c>
      <c r="C164" s="1872">
        <v>99</v>
      </c>
      <c r="D164" s="1872">
        <v>12</v>
      </c>
      <c r="E164" s="1854">
        <v>21</v>
      </c>
      <c r="F164" s="1775">
        <v>294</v>
      </c>
      <c r="G164" s="1872">
        <v>148</v>
      </c>
      <c r="H164" s="1872">
        <v>90</v>
      </c>
      <c r="I164" s="1872">
        <v>84</v>
      </c>
    </row>
    <row r="165" spans="1:9">
      <c r="A165" s="493"/>
      <c r="B165" s="1775"/>
      <c r="C165" s="1872"/>
      <c r="D165" s="1872"/>
      <c r="E165" s="1854"/>
      <c r="F165" s="1775"/>
      <c r="G165" s="1872"/>
      <c r="H165" s="1872"/>
      <c r="I165" s="1872"/>
    </row>
    <row r="166" spans="1:9">
      <c r="A166" s="737" t="s">
        <v>832</v>
      </c>
      <c r="B166" s="2040">
        <v>58271</v>
      </c>
      <c r="C166" s="1834">
        <v>411</v>
      </c>
      <c r="D166" s="1834">
        <v>12875</v>
      </c>
      <c r="E166" s="2041">
        <v>833</v>
      </c>
      <c r="F166" s="2040">
        <v>57311</v>
      </c>
      <c r="G166" s="1834">
        <v>456</v>
      </c>
      <c r="H166" s="1834">
        <v>12540</v>
      </c>
      <c r="I166" s="1834">
        <v>610</v>
      </c>
    </row>
    <row r="167" spans="1:9">
      <c r="A167" s="792" t="s">
        <v>1015</v>
      </c>
      <c r="B167" s="1775">
        <v>3153</v>
      </c>
      <c r="C167" s="1872">
        <v>66</v>
      </c>
      <c r="D167" s="1872">
        <v>1294</v>
      </c>
      <c r="E167" s="1854">
        <v>190</v>
      </c>
      <c r="F167" s="1775">
        <v>2935</v>
      </c>
      <c r="G167" s="1872">
        <v>36</v>
      </c>
      <c r="H167" s="1872">
        <v>1102</v>
      </c>
      <c r="I167" s="1872">
        <v>167</v>
      </c>
    </row>
    <row r="168" spans="1:9">
      <c r="A168" s="792" t="s">
        <v>1016</v>
      </c>
      <c r="B168" s="1775">
        <v>4985</v>
      </c>
      <c r="C168" s="1872">
        <v>237</v>
      </c>
      <c r="D168" s="1872">
        <v>1816</v>
      </c>
      <c r="E168" s="1854">
        <v>305</v>
      </c>
      <c r="F168" s="1775">
        <v>4349</v>
      </c>
      <c r="G168" s="1872">
        <v>264</v>
      </c>
      <c r="H168" s="1872">
        <v>1877</v>
      </c>
      <c r="I168" s="1872">
        <v>245</v>
      </c>
    </row>
    <row r="169" spans="1:9">
      <c r="A169" s="792" t="s">
        <v>1017</v>
      </c>
      <c r="B169" s="1775">
        <v>9493</v>
      </c>
      <c r="C169" s="1872">
        <v>200</v>
      </c>
      <c r="D169" s="1872">
        <v>2365</v>
      </c>
      <c r="E169" s="1854">
        <v>353</v>
      </c>
      <c r="F169" s="1775">
        <v>8833</v>
      </c>
      <c r="G169" s="1872">
        <v>254</v>
      </c>
      <c r="H169" s="1872">
        <v>2386</v>
      </c>
      <c r="I169" s="1872">
        <v>281</v>
      </c>
    </row>
    <row r="170" spans="1:9">
      <c r="A170" s="792" t="s">
        <v>1018</v>
      </c>
      <c r="B170" s="1775">
        <v>40640</v>
      </c>
      <c r="C170" s="1872">
        <v>276</v>
      </c>
      <c r="D170" s="1872">
        <v>7400</v>
      </c>
      <c r="E170" s="1854">
        <v>483</v>
      </c>
      <c r="F170" s="1775">
        <v>41194</v>
      </c>
      <c r="G170" s="1872">
        <v>305</v>
      </c>
      <c r="H170" s="1872">
        <v>7175</v>
      </c>
      <c r="I170" s="1872">
        <v>419</v>
      </c>
    </row>
    <row r="171" spans="1:9">
      <c r="A171" s="16"/>
      <c r="B171" s="16"/>
      <c r="C171" s="16"/>
      <c r="D171" s="16"/>
      <c r="E171" s="16"/>
    </row>
    <row r="172" spans="1:9" ht="28.5" customHeight="1">
      <c r="A172" s="3832" t="s">
        <v>833</v>
      </c>
      <c r="B172" s="3832"/>
      <c r="C172" s="3832"/>
      <c r="D172" s="3832"/>
      <c r="E172" s="3832"/>
      <c r="F172" s="3832"/>
      <c r="G172" s="3832"/>
      <c r="H172" s="3832"/>
      <c r="I172" s="3832"/>
    </row>
  </sheetData>
  <mergeCells count="60">
    <mergeCell ref="A1:I1"/>
    <mergeCell ref="A3:A6"/>
    <mergeCell ref="B3:I3"/>
    <mergeCell ref="B4:E4"/>
    <mergeCell ref="F4:I4"/>
    <mergeCell ref="B5:C5"/>
    <mergeCell ref="D5:E5"/>
    <mergeCell ref="F5:G5"/>
    <mergeCell ref="H5:I5"/>
    <mergeCell ref="A27:I27"/>
    <mergeCell ref="A32:A35"/>
    <mergeCell ref="B32:I32"/>
    <mergeCell ref="B33:E33"/>
    <mergeCell ref="F33:I33"/>
    <mergeCell ref="B34:C34"/>
    <mergeCell ref="D34:E34"/>
    <mergeCell ref="F34:G34"/>
    <mergeCell ref="H34:I34"/>
    <mergeCell ref="A30:I30"/>
    <mergeCell ref="A56:I56"/>
    <mergeCell ref="A61:A64"/>
    <mergeCell ref="B61:I61"/>
    <mergeCell ref="B62:E62"/>
    <mergeCell ref="F62:I62"/>
    <mergeCell ref="B63:C63"/>
    <mergeCell ref="D63:E63"/>
    <mergeCell ref="F63:G63"/>
    <mergeCell ref="H63:I63"/>
    <mergeCell ref="A59:I59"/>
    <mergeCell ref="A85:I85"/>
    <mergeCell ref="A90:A93"/>
    <mergeCell ref="B90:I90"/>
    <mergeCell ref="B91:E91"/>
    <mergeCell ref="F91:I91"/>
    <mergeCell ref="B92:C92"/>
    <mergeCell ref="D92:E92"/>
    <mergeCell ref="F92:G92"/>
    <mergeCell ref="H92:I92"/>
    <mergeCell ref="A88:I88"/>
    <mergeCell ref="A114:I114"/>
    <mergeCell ref="A119:A122"/>
    <mergeCell ref="B119:I119"/>
    <mergeCell ref="B120:E120"/>
    <mergeCell ref="F120:I120"/>
    <mergeCell ref="B121:C121"/>
    <mergeCell ref="D121:E121"/>
    <mergeCell ref="F121:G121"/>
    <mergeCell ref="H121:I121"/>
    <mergeCell ref="A117:I117"/>
    <mergeCell ref="A172:I172"/>
    <mergeCell ref="A143:I143"/>
    <mergeCell ref="A148:A151"/>
    <mergeCell ref="B148:I148"/>
    <mergeCell ref="B149:E149"/>
    <mergeCell ref="F149:I149"/>
    <mergeCell ref="B150:C150"/>
    <mergeCell ref="D150:E150"/>
    <mergeCell ref="F150:G150"/>
    <mergeCell ref="H150:I150"/>
    <mergeCell ref="A146:I146"/>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O73"/>
  <sheetViews>
    <sheetView zoomScaleNormal="100" workbookViewId="0">
      <selection sqref="A1:XFD1048576"/>
    </sheetView>
  </sheetViews>
  <sheetFormatPr defaultRowHeight="14"/>
  <cols>
    <col min="1" max="1" width="38.5" customWidth="1"/>
    <col min="2" max="5" width="10.58203125" customWidth="1"/>
    <col min="7" max="7" width="36.4140625" customWidth="1"/>
    <col min="8" max="11" width="10.58203125" customWidth="1"/>
    <col min="13" max="13" width="36.4140625" customWidth="1"/>
    <col min="14" max="17" width="10.33203125" customWidth="1"/>
    <col min="19" max="19" width="36.1640625" customWidth="1"/>
    <col min="20" max="23" width="10.33203125" customWidth="1"/>
    <col min="24" max="24" width="8.5" customWidth="1"/>
    <col min="25" max="25" width="37.33203125" customWidth="1"/>
    <col min="26" max="29" width="10.33203125" customWidth="1"/>
    <col min="30" max="30" width="7.33203125" customWidth="1"/>
    <col min="31" max="31" width="37.58203125" customWidth="1"/>
    <col min="32" max="35" width="10.33203125" customWidth="1"/>
    <col min="36" max="36" width="8.08203125" customWidth="1"/>
    <col min="37" max="37" width="38" customWidth="1"/>
    <col min="38" max="41" width="10.33203125" customWidth="1"/>
  </cols>
  <sheetData>
    <row r="1" spans="1:41" ht="25">
      <c r="A1" s="3961" t="s">
        <v>2436</v>
      </c>
      <c r="B1" s="3961"/>
      <c r="C1" s="3961"/>
      <c r="D1" s="3961"/>
      <c r="E1" s="3961"/>
      <c r="F1" s="2404"/>
      <c r="G1" s="4195" t="s">
        <v>2437</v>
      </c>
      <c r="H1" s="4195"/>
      <c r="I1" s="4195"/>
      <c r="J1" s="4195"/>
      <c r="K1" s="4195"/>
      <c r="M1" s="4218" t="s">
        <v>1565</v>
      </c>
      <c r="N1" s="4218"/>
      <c r="O1" s="4218"/>
      <c r="P1" s="4218"/>
      <c r="Q1" s="4218"/>
      <c r="S1" s="4218" t="s">
        <v>1203</v>
      </c>
      <c r="T1" s="4218"/>
      <c r="U1" s="4218"/>
      <c r="V1" s="4218"/>
      <c r="W1" s="4218"/>
      <c r="X1" s="29"/>
      <c r="Y1" s="4218" t="s">
        <v>1204</v>
      </c>
      <c r="Z1" s="4218"/>
      <c r="AA1" s="4218"/>
      <c r="AB1" s="4218"/>
      <c r="AC1" s="4218"/>
      <c r="AD1" s="29"/>
      <c r="AE1" s="4218" t="s">
        <v>1205</v>
      </c>
      <c r="AF1" s="4218"/>
      <c r="AG1" s="4218"/>
      <c r="AH1" s="4218"/>
      <c r="AI1" s="4218"/>
      <c r="AJ1" s="29"/>
      <c r="AK1" s="4218" t="s">
        <v>1206</v>
      </c>
      <c r="AL1" s="4218"/>
      <c r="AM1" s="4218"/>
      <c r="AN1" s="4218"/>
      <c r="AO1" s="4218"/>
    </row>
    <row r="2" spans="1:41">
      <c r="A2" s="22"/>
      <c r="B2" s="16"/>
      <c r="C2" s="16"/>
      <c r="D2" s="16"/>
      <c r="E2" s="16"/>
      <c r="G2" s="22"/>
      <c r="H2" s="16"/>
      <c r="I2" s="16"/>
      <c r="J2" s="16"/>
      <c r="K2" s="16"/>
      <c r="M2" s="22"/>
      <c r="N2" s="16"/>
      <c r="O2" s="16"/>
      <c r="P2" s="16"/>
      <c r="Q2" s="16"/>
      <c r="S2" s="22"/>
      <c r="T2" s="16"/>
      <c r="U2" s="16"/>
      <c r="V2" s="16"/>
      <c r="W2" s="16"/>
      <c r="X2" s="29"/>
      <c r="Y2" s="22"/>
      <c r="Z2" s="16"/>
      <c r="AA2" s="16"/>
      <c r="AB2" s="16"/>
      <c r="AC2" s="16"/>
      <c r="AD2" s="29"/>
      <c r="AE2" s="22"/>
      <c r="AF2" s="16"/>
      <c r="AG2" s="16"/>
      <c r="AH2" s="16"/>
      <c r="AI2" s="16"/>
      <c r="AJ2" s="29"/>
      <c r="AK2" s="22"/>
      <c r="AL2" s="16"/>
      <c r="AM2" s="16"/>
      <c r="AN2" s="16"/>
      <c r="AO2" s="16"/>
    </row>
    <row r="3" spans="1:41" ht="18" customHeight="1">
      <c r="A3" s="3867" t="s">
        <v>469</v>
      </c>
      <c r="B3" s="4272" t="s">
        <v>204</v>
      </c>
      <c r="C3" s="4273"/>
      <c r="D3" s="4273"/>
      <c r="E3" s="4274"/>
      <c r="F3" s="495"/>
      <c r="G3" s="4276" t="s">
        <v>469</v>
      </c>
      <c r="H3" s="4272" t="s">
        <v>204</v>
      </c>
      <c r="I3" s="4273"/>
      <c r="J3" s="4273"/>
      <c r="K3" s="4274"/>
      <c r="M3" s="4267" t="s">
        <v>469</v>
      </c>
      <c r="N3" s="4269" t="s">
        <v>204</v>
      </c>
      <c r="O3" s="4265"/>
      <c r="P3" s="4265"/>
      <c r="Q3" s="4266"/>
      <c r="S3" s="4267" t="s">
        <v>469</v>
      </c>
      <c r="T3" s="4269" t="s">
        <v>204</v>
      </c>
      <c r="U3" s="4265"/>
      <c r="V3" s="4265"/>
      <c r="W3" s="4266"/>
      <c r="X3" s="29"/>
      <c r="Y3" s="4497" t="s">
        <v>469</v>
      </c>
      <c r="Z3" s="4273" t="s">
        <v>204</v>
      </c>
      <c r="AA3" s="4273"/>
      <c r="AB3" s="4273"/>
      <c r="AC3" s="4274"/>
      <c r="AD3" s="29"/>
      <c r="AE3" s="4497" t="s">
        <v>469</v>
      </c>
      <c r="AF3" s="4273" t="s">
        <v>204</v>
      </c>
      <c r="AG3" s="4273"/>
      <c r="AH3" s="4273"/>
      <c r="AI3" s="4274"/>
      <c r="AJ3" s="29"/>
      <c r="AK3" s="4497" t="s">
        <v>469</v>
      </c>
      <c r="AL3" s="4273" t="s">
        <v>204</v>
      </c>
      <c r="AM3" s="4273"/>
      <c r="AN3" s="4273"/>
      <c r="AO3" s="4274"/>
    </row>
    <row r="4" spans="1:41" s="149" customFormat="1" ht="30">
      <c r="A4" s="3963"/>
      <c r="B4" s="143" t="s">
        <v>206</v>
      </c>
      <c r="C4" s="144" t="s">
        <v>282</v>
      </c>
      <c r="D4" s="127" t="s">
        <v>7</v>
      </c>
      <c r="E4" s="190" t="s">
        <v>808</v>
      </c>
      <c r="F4" s="2405"/>
      <c r="G4" s="4271"/>
      <c r="H4" s="143" t="s">
        <v>206</v>
      </c>
      <c r="I4" s="144" t="s">
        <v>282</v>
      </c>
      <c r="J4" s="127" t="s">
        <v>7</v>
      </c>
      <c r="K4" s="190" t="s">
        <v>808</v>
      </c>
      <c r="M4" s="4268"/>
      <c r="N4" s="143" t="s">
        <v>206</v>
      </c>
      <c r="O4" s="144" t="s">
        <v>282</v>
      </c>
      <c r="P4" s="127" t="s">
        <v>7</v>
      </c>
      <c r="Q4" s="190" t="s">
        <v>808</v>
      </c>
      <c r="S4" s="4268"/>
      <c r="T4" s="143" t="s">
        <v>206</v>
      </c>
      <c r="U4" s="191" t="s">
        <v>282</v>
      </c>
      <c r="V4" s="191" t="s">
        <v>7</v>
      </c>
      <c r="W4" s="145" t="s">
        <v>808</v>
      </c>
      <c r="X4" s="192"/>
      <c r="Y4" s="4430"/>
      <c r="Z4" s="193" t="s">
        <v>206</v>
      </c>
      <c r="AA4" s="193" t="s">
        <v>282</v>
      </c>
      <c r="AB4" s="193" t="s">
        <v>7</v>
      </c>
      <c r="AC4" s="129" t="s">
        <v>808</v>
      </c>
      <c r="AD4" s="192"/>
      <c r="AE4" s="4430"/>
      <c r="AF4" s="193" t="s">
        <v>206</v>
      </c>
      <c r="AG4" s="193" t="s">
        <v>282</v>
      </c>
      <c r="AH4" s="193" t="s">
        <v>7</v>
      </c>
      <c r="AI4" s="129" t="s">
        <v>808</v>
      </c>
      <c r="AJ4" s="192"/>
      <c r="AK4" s="4430"/>
      <c r="AL4" s="193" t="s">
        <v>206</v>
      </c>
      <c r="AM4" s="193" t="s">
        <v>282</v>
      </c>
      <c r="AN4" s="193" t="s">
        <v>7</v>
      </c>
      <c r="AO4" s="129" t="s">
        <v>808</v>
      </c>
    </row>
    <row r="5" spans="1:41" s="26" customFormat="1" ht="13.5" thickBot="1">
      <c r="A5" s="3043" t="s">
        <v>216</v>
      </c>
      <c r="B5" s="2203">
        <v>1021687</v>
      </c>
      <c r="C5" s="3049" t="s">
        <v>2438</v>
      </c>
      <c r="D5" s="2203">
        <v>1021687</v>
      </c>
      <c r="E5" s="3124" t="s">
        <v>210</v>
      </c>
      <c r="G5" s="323" t="s">
        <v>216</v>
      </c>
      <c r="H5" s="332">
        <v>996668</v>
      </c>
      <c r="I5" s="3213">
        <v>1193</v>
      </c>
      <c r="J5" s="332">
        <v>996668</v>
      </c>
      <c r="K5" s="333" t="s">
        <v>210</v>
      </c>
      <c r="M5" s="221" t="s">
        <v>216</v>
      </c>
      <c r="N5" s="195">
        <v>995589</v>
      </c>
      <c r="O5" s="196">
        <v>1657</v>
      </c>
      <c r="P5" s="3105">
        <v>995589</v>
      </c>
      <c r="Q5" s="197" t="s">
        <v>210</v>
      </c>
      <c r="S5" s="222" t="s">
        <v>216</v>
      </c>
      <c r="T5" s="124">
        <v>997744</v>
      </c>
      <c r="U5" s="71" t="s">
        <v>2439</v>
      </c>
      <c r="V5" s="70">
        <v>997744</v>
      </c>
      <c r="W5" s="71" t="s">
        <v>210</v>
      </c>
      <c r="X5" s="16"/>
      <c r="Y5" s="2964" t="s">
        <v>216</v>
      </c>
      <c r="Z5" s="223">
        <v>990937</v>
      </c>
      <c r="AA5" s="224" t="s">
        <v>2434</v>
      </c>
      <c r="AB5" s="223">
        <v>990937</v>
      </c>
      <c r="AC5" s="224" t="s">
        <v>210</v>
      </c>
      <c r="AD5" s="16"/>
      <c r="AE5" s="2964" t="s">
        <v>216</v>
      </c>
      <c r="AF5" s="200">
        <v>985914</v>
      </c>
      <c r="AG5" s="201" t="s">
        <v>2440</v>
      </c>
      <c r="AH5" s="200">
        <v>985914</v>
      </c>
      <c r="AI5" s="201" t="s">
        <v>210</v>
      </c>
      <c r="AJ5" s="16"/>
      <c r="AK5" s="2964" t="s">
        <v>216</v>
      </c>
      <c r="AL5" s="202">
        <v>974586</v>
      </c>
      <c r="AM5" s="24" t="s">
        <v>2441</v>
      </c>
      <c r="AN5" s="202">
        <v>974586</v>
      </c>
      <c r="AO5" s="24" t="s">
        <v>210</v>
      </c>
    </row>
    <row r="6" spans="1:41" s="26" customFormat="1" ht="13">
      <c r="A6" s="3050" t="s">
        <v>217</v>
      </c>
      <c r="B6" s="1917">
        <v>33927</v>
      </c>
      <c r="C6" s="3052" t="s">
        <v>2442</v>
      </c>
      <c r="D6" s="3055">
        <v>3.3000000000000002E-2</v>
      </c>
      <c r="E6" s="3003" t="s">
        <v>2443</v>
      </c>
      <c r="G6" s="325" t="s">
        <v>217</v>
      </c>
      <c r="H6" s="3127">
        <v>36278</v>
      </c>
      <c r="I6" s="3128">
        <v>3946</v>
      </c>
      <c r="J6" s="3129">
        <v>3.6</v>
      </c>
      <c r="K6" s="3130">
        <v>0.4</v>
      </c>
      <c r="M6" s="153" t="s">
        <v>217</v>
      </c>
      <c r="N6" s="203">
        <v>38532</v>
      </c>
      <c r="O6" s="204">
        <v>3682</v>
      </c>
      <c r="P6" s="205">
        <v>3.9</v>
      </c>
      <c r="Q6" s="206">
        <v>0.4</v>
      </c>
      <c r="S6" s="154" t="s">
        <v>217</v>
      </c>
      <c r="T6" s="140">
        <v>34495</v>
      </c>
      <c r="U6" s="38" t="s">
        <v>2444</v>
      </c>
      <c r="V6" s="58">
        <v>3.5000000000000003E-2</v>
      </c>
      <c r="W6" s="38" t="s">
        <v>2349</v>
      </c>
      <c r="X6" s="16"/>
      <c r="Y6" s="700" t="s">
        <v>217</v>
      </c>
      <c r="Z6" s="223">
        <v>36083</v>
      </c>
      <c r="AA6" s="224" t="s">
        <v>2445</v>
      </c>
      <c r="AB6" s="225">
        <v>3.5999999999999997E-2</v>
      </c>
      <c r="AC6" s="224" t="s">
        <v>2349</v>
      </c>
      <c r="AD6" s="16"/>
      <c r="AE6" s="700" t="s">
        <v>217</v>
      </c>
      <c r="AF6" s="200">
        <v>39945</v>
      </c>
      <c r="AG6" s="201" t="s">
        <v>2250</v>
      </c>
      <c r="AH6" s="207">
        <v>4.1000000000000002E-2</v>
      </c>
      <c r="AI6" s="201" t="s">
        <v>2349</v>
      </c>
      <c r="AJ6" s="16"/>
      <c r="AK6" s="700" t="s">
        <v>217</v>
      </c>
      <c r="AL6" s="208">
        <v>39436</v>
      </c>
      <c r="AM6" s="12" t="s">
        <v>2268</v>
      </c>
      <c r="AN6" s="21">
        <v>0.04</v>
      </c>
      <c r="AO6" s="12" t="s">
        <v>2446</v>
      </c>
    </row>
    <row r="7" spans="1:41" s="26" customFormat="1" ht="13">
      <c r="A7" s="3056" t="s">
        <v>218</v>
      </c>
      <c r="B7" s="2062">
        <v>38284</v>
      </c>
      <c r="C7" s="3057" t="s">
        <v>2447</v>
      </c>
      <c r="D7" s="3115">
        <v>3.6999999999999998E-2</v>
      </c>
      <c r="E7" s="3016" t="s">
        <v>2448</v>
      </c>
      <c r="G7" s="326" t="s">
        <v>218</v>
      </c>
      <c r="H7" s="3136">
        <v>39700</v>
      </c>
      <c r="I7" s="3137">
        <v>3265</v>
      </c>
      <c r="J7" s="3141">
        <v>4</v>
      </c>
      <c r="K7" s="3156">
        <v>0.3</v>
      </c>
      <c r="M7" s="154" t="s">
        <v>218</v>
      </c>
      <c r="N7" s="209">
        <v>41547</v>
      </c>
      <c r="O7" s="210">
        <v>4019</v>
      </c>
      <c r="P7" s="3121">
        <v>4.2</v>
      </c>
      <c r="Q7" s="212">
        <v>0.4</v>
      </c>
      <c r="S7" s="154" t="s">
        <v>218</v>
      </c>
      <c r="T7" s="140">
        <v>42636</v>
      </c>
      <c r="U7" s="38" t="s">
        <v>2449</v>
      </c>
      <c r="V7" s="58">
        <v>4.2999999999999997E-2</v>
      </c>
      <c r="W7" s="38" t="s">
        <v>2349</v>
      </c>
      <c r="X7" s="16"/>
      <c r="Y7" s="700" t="s">
        <v>218</v>
      </c>
      <c r="Z7" s="223">
        <v>43580</v>
      </c>
      <c r="AA7" s="224" t="s">
        <v>2450</v>
      </c>
      <c r="AB7" s="225">
        <v>4.3999999999999997E-2</v>
      </c>
      <c r="AC7" s="224" t="s">
        <v>2349</v>
      </c>
      <c r="AD7" s="16"/>
      <c r="AE7" s="700" t="s">
        <v>218</v>
      </c>
      <c r="AF7" s="200">
        <v>50050</v>
      </c>
      <c r="AG7" s="201" t="s">
        <v>2451</v>
      </c>
      <c r="AH7" s="207">
        <v>5.0999999999999997E-2</v>
      </c>
      <c r="AI7" s="201" t="s">
        <v>2349</v>
      </c>
      <c r="AJ7" s="16"/>
      <c r="AK7" s="700" t="s">
        <v>218</v>
      </c>
      <c r="AL7" s="208">
        <v>41453</v>
      </c>
      <c r="AM7" s="12" t="s">
        <v>2452</v>
      </c>
      <c r="AN7" s="21">
        <v>4.2999999999999997E-2</v>
      </c>
      <c r="AO7" s="12" t="s">
        <v>2349</v>
      </c>
    </row>
    <row r="8" spans="1:41" s="26" customFormat="1" ht="13">
      <c r="A8" s="3056" t="s">
        <v>219</v>
      </c>
      <c r="B8" s="2062">
        <v>269095</v>
      </c>
      <c r="C8" s="3057" t="s">
        <v>2453</v>
      </c>
      <c r="D8" s="3115">
        <v>0.26300000000000001</v>
      </c>
      <c r="E8" s="3214" t="s">
        <v>2034</v>
      </c>
      <c r="G8" s="326" t="s">
        <v>219</v>
      </c>
      <c r="H8" s="3136">
        <v>273421</v>
      </c>
      <c r="I8" s="3137">
        <v>8164</v>
      </c>
      <c r="J8" s="3138">
        <v>27.4</v>
      </c>
      <c r="K8" s="3156">
        <v>0.8</v>
      </c>
      <c r="M8" s="3215" t="s">
        <v>219</v>
      </c>
      <c r="N8" s="209">
        <v>266728</v>
      </c>
      <c r="O8" s="210">
        <v>8453</v>
      </c>
      <c r="P8" s="3121">
        <v>26.8</v>
      </c>
      <c r="Q8" s="3216">
        <v>0.8</v>
      </c>
      <c r="S8" s="3215" t="s">
        <v>219</v>
      </c>
      <c r="T8" s="3217">
        <v>280494</v>
      </c>
      <c r="U8" s="3218" t="s">
        <v>2454</v>
      </c>
      <c r="V8" s="3219">
        <v>0.28100000000000003</v>
      </c>
      <c r="W8" s="3218" t="s">
        <v>2178</v>
      </c>
      <c r="X8" s="16"/>
      <c r="Y8" s="3220" t="s">
        <v>219</v>
      </c>
      <c r="Z8" s="223">
        <v>277743</v>
      </c>
      <c r="AA8" s="224" t="s">
        <v>2455</v>
      </c>
      <c r="AB8" s="225">
        <v>0.28000000000000003</v>
      </c>
      <c r="AC8" s="224" t="s">
        <v>2178</v>
      </c>
      <c r="AD8" s="16"/>
      <c r="AE8" s="700" t="s">
        <v>219</v>
      </c>
      <c r="AF8" s="200">
        <v>267568</v>
      </c>
      <c r="AG8" s="201" t="s">
        <v>2456</v>
      </c>
      <c r="AH8" s="207">
        <v>0.27100000000000002</v>
      </c>
      <c r="AI8" s="201" t="s">
        <v>2186</v>
      </c>
      <c r="AJ8" s="16"/>
      <c r="AK8" s="700" t="s">
        <v>219</v>
      </c>
      <c r="AL8" s="208">
        <v>277667</v>
      </c>
      <c r="AM8" s="12" t="s">
        <v>2457</v>
      </c>
      <c r="AN8" s="21">
        <v>0.28499999999999998</v>
      </c>
      <c r="AO8" s="12" t="s">
        <v>2178</v>
      </c>
    </row>
    <row r="9" spans="1:41" s="26" customFormat="1" ht="13">
      <c r="A9" s="3056" t="s">
        <v>220</v>
      </c>
      <c r="B9" s="2062">
        <v>206891</v>
      </c>
      <c r="C9" s="3057" t="s">
        <v>2458</v>
      </c>
      <c r="D9" s="3115">
        <v>0.20200000000000001</v>
      </c>
      <c r="E9" s="3221" t="s">
        <v>2090</v>
      </c>
      <c r="G9" s="326" t="s">
        <v>220</v>
      </c>
      <c r="H9" s="3136">
        <v>205964</v>
      </c>
      <c r="I9" s="3137">
        <v>6827</v>
      </c>
      <c r="J9" s="3138">
        <v>20.7</v>
      </c>
      <c r="K9" s="3156">
        <v>0.7</v>
      </c>
      <c r="M9" s="3222" t="s">
        <v>220</v>
      </c>
      <c r="N9" s="209">
        <v>204652</v>
      </c>
      <c r="O9" s="210">
        <v>6805</v>
      </c>
      <c r="P9" s="3121">
        <v>20.6</v>
      </c>
      <c r="Q9" s="3223">
        <v>0.7</v>
      </c>
      <c r="S9" s="3222" t="s">
        <v>220</v>
      </c>
      <c r="T9" s="3224">
        <v>204452</v>
      </c>
      <c r="U9" s="3225" t="s">
        <v>2459</v>
      </c>
      <c r="V9" s="3226">
        <v>0.20499999999999999</v>
      </c>
      <c r="W9" s="3225" t="s">
        <v>2186</v>
      </c>
      <c r="X9" s="16"/>
      <c r="Y9" s="3227" t="s">
        <v>220</v>
      </c>
      <c r="Z9" s="223">
        <v>212677</v>
      </c>
      <c r="AA9" s="224" t="s">
        <v>2460</v>
      </c>
      <c r="AB9" s="225">
        <v>0.215</v>
      </c>
      <c r="AC9" s="224" t="s">
        <v>2181</v>
      </c>
      <c r="AD9" s="16"/>
      <c r="AE9" s="700" t="s">
        <v>220</v>
      </c>
      <c r="AF9" s="200">
        <v>213206</v>
      </c>
      <c r="AG9" s="201" t="s">
        <v>2461</v>
      </c>
      <c r="AH9" s="207">
        <v>0.216</v>
      </c>
      <c r="AI9" s="201" t="s">
        <v>2186</v>
      </c>
      <c r="AJ9" s="16"/>
      <c r="AK9" s="700" t="s">
        <v>220</v>
      </c>
      <c r="AL9" s="208">
        <v>211542</v>
      </c>
      <c r="AM9" s="12" t="s">
        <v>2462</v>
      </c>
      <c r="AN9" s="21">
        <v>0.217</v>
      </c>
      <c r="AO9" s="12" t="s">
        <v>2181</v>
      </c>
    </row>
    <row r="10" spans="1:41" s="26" customFormat="1" ht="13">
      <c r="A10" s="3056" t="s">
        <v>221</v>
      </c>
      <c r="B10" s="2062">
        <v>112809</v>
      </c>
      <c r="C10" s="3057" t="s">
        <v>2463</v>
      </c>
      <c r="D10" s="3115">
        <v>0.11</v>
      </c>
      <c r="E10" s="3228" t="s">
        <v>2089</v>
      </c>
      <c r="G10" s="326" t="s">
        <v>221</v>
      </c>
      <c r="H10" s="3136">
        <v>106096</v>
      </c>
      <c r="I10" s="3137">
        <v>5328</v>
      </c>
      <c r="J10" s="3138">
        <v>10.6</v>
      </c>
      <c r="K10" s="3156">
        <v>0.5</v>
      </c>
      <c r="M10" s="3229" t="s">
        <v>221</v>
      </c>
      <c r="N10" s="209">
        <v>110557</v>
      </c>
      <c r="O10" s="210">
        <v>5480</v>
      </c>
      <c r="P10" s="3121">
        <v>11.1</v>
      </c>
      <c r="Q10" s="3230">
        <v>0.6</v>
      </c>
      <c r="S10" s="3229" t="s">
        <v>221</v>
      </c>
      <c r="T10" s="3231">
        <v>106987</v>
      </c>
      <c r="U10" s="3232" t="s">
        <v>2301</v>
      </c>
      <c r="V10" s="3233">
        <v>0.107</v>
      </c>
      <c r="W10" s="3232" t="s">
        <v>2349</v>
      </c>
      <c r="X10" s="16"/>
      <c r="Y10" s="3234" t="s">
        <v>221</v>
      </c>
      <c r="Z10" s="223">
        <v>104261</v>
      </c>
      <c r="AA10" s="224" t="s">
        <v>2464</v>
      </c>
      <c r="AB10" s="225">
        <v>0.105</v>
      </c>
      <c r="AC10" s="224" t="s">
        <v>2349</v>
      </c>
      <c r="AD10" s="16"/>
      <c r="AE10" s="700" t="s">
        <v>221</v>
      </c>
      <c r="AF10" s="200">
        <v>105951</v>
      </c>
      <c r="AG10" s="201" t="s">
        <v>2465</v>
      </c>
      <c r="AH10" s="207">
        <v>0.107</v>
      </c>
      <c r="AI10" s="201" t="s">
        <v>2263</v>
      </c>
      <c r="AJ10" s="16"/>
      <c r="AK10" s="700" t="s">
        <v>221</v>
      </c>
      <c r="AL10" s="208">
        <v>102149</v>
      </c>
      <c r="AM10" s="12" t="s">
        <v>2466</v>
      </c>
      <c r="AN10" s="21">
        <v>0.105</v>
      </c>
      <c r="AO10" s="12" t="s">
        <v>2263</v>
      </c>
    </row>
    <row r="11" spans="1:41" s="26" customFormat="1" ht="13">
      <c r="A11" s="3056" t="s">
        <v>222</v>
      </c>
      <c r="B11" s="2062">
        <v>226849</v>
      </c>
      <c r="C11" s="3057" t="s">
        <v>2467</v>
      </c>
      <c r="D11" s="3115">
        <v>0.222</v>
      </c>
      <c r="E11" s="3235" t="s">
        <v>2090</v>
      </c>
      <c r="G11" s="326" t="s">
        <v>222</v>
      </c>
      <c r="H11" s="3136">
        <v>219979</v>
      </c>
      <c r="I11" s="3137">
        <v>5955</v>
      </c>
      <c r="J11" s="3138">
        <v>22.1</v>
      </c>
      <c r="K11" s="3156">
        <v>0.6</v>
      </c>
      <c r="M11" s="3236" t="s">
        <v>222</v>
      </c>
      <c r="N11" s="209">
        <v>218828</v>
      </c>
      <c r="O11" s="210">
        <v>6969</v>
      </c>
      <c r="P11" s="3121">
        <v>22</v>
      </c>
      <c r="Q11" s="3237">
        <v>0.7</v>
      </c>
      <c r="S11" s="3236" t="s">
        <v>222</v>
      </c>
      <c r="T11" s="3238">
        <v>216993</v>
      </c>
      <c r="U11" s="3239" t="s">
        <v>2468</v>
      </c>
      <c r="V11" s="3240">
        <v>0.217</v>
      </c>
      <c r="W11" s="3239" t="s">
        <v>2186</v>
      </c>
      <c r="X11" s="16"/>
      <c r="Y11" s="3241" t="s">
        <v>222</v>
      </c>
      <c r="Z11" s="223">
        <v>211850</v>
      </c>
      <c r="AA11" s="224" t="s">
        <v>2469</v>
      </c>
      <c r="AB11" s="225">
        <v>0.214</v>
      </c>
      <c r="AC11" s="224" t="s">
        <v>2181</v>
      </c>
      <c r="AD11" s="16"/>
      <c r="AE11" s="700" t="s">
        <v>222</v>
      </c>
      <c r="AF11" s="200">
        <v>205033</v>
      </c>
      <c r="AG11" s="201" t="s">
        <v>2470</v>
      </c>
      <c r="AH11" s="207">
        <v>0.20799999999999999</v>
      </c>
      <c r="AI11" s="201" t="s">
        <v>2181</v>
      </c>
      <c r="AJ11" s="16"/>
      <c r="AK11" s="700" t="s">
        <v>222</v>
      </c>
      <c r="AL11" s="208">
        <v>200315</v>
      </c>
      <c r="AM11" s="12" t="s">
        <v>2471</v>
      </c>
      <c r="AN11" s="21">
        <v>0.20599999999999999</v>
      </c>
      <c r="AO11" s="12" t="s">
        <v>2186</v>
      </c>
    </row>
    <row r="12" spans="1:41" s="26" customFormat="1" ht="13">
      <c r="A12" s="3056" t="s">
        <v>223</v>
      </c>
      <c r="B12" s="2062">
        <v>133832</v>
      </c>
      <c r="C12" s="3057" t="s">
        <v>2472</v>
      </c>
      <c r="D12" s="3115">
        <v>0.13100000000000001</v>
      </c>
      <c r="E12" s="3242" t="s">
        <v>2125</v>
      </c>
      <c r="G12" s="326" t="s">
        <v>223</v>
      </c>
      <c r="H12" s="3136">
        <v>115230</v>
      </c>
      <c r="I12" s="3137">
        <v>5044</v>
      </c>
      <c r="J12" s="3138">
        <v>11.6</v>
      </c>
      <c r="K12" s="3156">
        <v>0.5</v>
      </c>
      <c r="M12" s="3243" t="s">
        <v>223</v>
      </c>
      <c r="N12" s="209">
        <v>114745</v>
      </c>
      <c r="O12" s="210">
        <v>4755</v>
      </c>
      <c r="P12" s="3121">
        <v>11.5</v>
      </c>
      <c r="Q12" s="3244">
        <v>0.5</v>
      </c>
      <c r="S12" s="3243" t="s">
        <v>223</v>
      </c>
      <c r="T12" s="3245">
        <v>111687</v>
      </c>
      <c r="U12" s="3246" t="s">
        <v>2473</v>
      </c>
      <c r="V12" s="3247">
        <v>0.112</v>
      </c>
      <c r="W12" s="3246" t="s">
        <v>2181</v>
      </c>
      <c r="X12" s="16"/>
      <c r="Y12" s="3248" t="s">
        <v>223</v>
      </c>
      <c r="Z12" s="223">
        <v>104743</v>
      </c>
      <c r="AA12" s="224" t="s">
        <v>2474</v>
      </c>
      <c r="AB12" s="225">
        <v>0.106</v>
      </c>
      <c r="AC12" s="224" t="s">
        <v>2263</v>
      </c>
      <c r="AD12" s="16"/>
      <c r="AE12" s="700" t="s">
        <v>223</v>
      </c>
      <c r="AF12" s="200">
        <v>104161</v>
      </c>
      <c r="AG12" s="201" t="s">
        <v>2475</v>
      </c>
      <c r="AH12" s="207">
        <v>0.106</v>
      </c>
      <c r="AI12" s="201" t="s">
        <v>2349</v>
      </c>
      <c r="AJ12" s="16"/>
      <c r="AK12" s="700" t="s">
        <v>223</v>
      </c>
      <c r="AL12" s="208">
        <v>102024</v>
      </c>
      <c r="AM12" s="12" t="s">
        <v>2476</v>
      </c>
      <c r="AN12" s="21">
        <v>0.105</v>
      </c>
      <c r="AO12" s="12" t="s">
        <v>2263</v>
      </c>
    </row>
    <row r="13" spans="1:41" s="26" customFormat="1" ht="13">
      <c r="A13" s="326"/>
      <c r="B13" s="2062"/>
      <c r="C13" s="3057"/>
      <c r="D13" s="3115"/>
      <c r="E13" s="3249"/>
      <c r="G13" s="329"/>
      <c r="H13" s="3136"/>
      <c r="I13" s="3137"/>
      <c r="J13" s="3138"/>
      <c r="K13" s="3156"/>
      <c r="M13" s="3250"/>
      <c r="N13" s="209"/>
      <c r="O13" s="210"/>
      <c r="P13" s="3121"/>
      <c r="Q13" s="3251"/>
      <c r="S13" s="3250"/>
      <c r="T13" s="3252"/>
      <c r="U13" s="3253"/>
      <c r="V13" s="3254"/>
      <c r="W13" s="3253"/>
      <c r="X13" s="16"/>
      <c r="Y13" s="3255"/>
      <c r="Z13" s="224" t="s">
        <v>733</v>
      </c>
      <c r="AA13" s="224" t="s">
        <v>733</v>
      </c>
      <c r="AB13" s="225" t="s">
        <v>733</v>
      </c>
      <c r="AC13" s="224" t="s">
        <v>733</v>
      </c>
      <c r="AD13" s="16"/>
      <c r="AE13" s="696"/>
      <c r="AF13" s="201" t="s">
        <v>733</v>
      </c>
      <c r="AG13" s="201" t="s">
        <v>733</v>
      </c>
      <c r="AH13" s="207" t="s">
        <v>733</v>
      </c>
      <c r="AI13" s="201" t="s">
        <v>733</v>
      </c>
      <c r="AJ13" s="16"/>
      <c r="AK13" s="696"/>
      <c r="AL13" s="12"/>
      <c r="AM13" s="12"/>
      <c r="AN13" s="21"/>
      <c r="AO13" s="12"/>
    </row>
    <row r="14" spans="1:41" s="26" customFormat="1" ht="13">
      <c r="A14" s="3256" t="s">
        <v>516</v>
      </c>
      <c r="B14" s="2078">
        <v>949476</v>
      </c>
      <c r="C14" s="3066" t="s">
        <v>2477</v>
      </c>
      <c r="D14" s="3257">
        <v>0.92900000000000005</v>
      </c>
      <c r="E14" s="3258" t="s">
        <v>2125</v>
      </c>
      <c r="G14" s="334" t="s">
        <v>516</v>
      </c>
      <c r="H14" s="3259">
        <v>920690</v>
      </c>
      <c r="I14" s="3260">
        <v>5116</v>
      </c>
      <c r="J14" s="3261">
        <v>92.4</v>
      </c>
      <c r="K14" s="3262">
        <v>0.5</v>
      </c>
      <c r="M14" s="334" t="s">
        <v>516</v>
      </c>
      <c r="N14" s="226">
        <v>915510</v>
      </c>
      <c r="O14" s="227">
        <v>5498</v>
      </c>
      <c r="P14" s="3263">
        <v>92</v>
      </c>
      <c r="Q14" s="3264">
        <v>0.5</v>
      </c>
      <c r="S14" s="3265" t="s">
        <v>224</v>
      </c>
      <c r="T14" s="138" t="s">
        <v>210</v>
      </c>
      <c r="U14" s="230" t="s">
        <v>210</v>
      </c>
      <c r="V14" s="231">
        <v>0.92300000000000004</v>
      </c>
      <c r="W14" s="230" t="s">
        <v>2263</v>
      </c>
      <c r="X14" s="16"/>
      <c r="Y14" s="696" t="s">
        <v>224</v>
      </c>
      <c r="Z14" s="224" t="s">
        <v>210</v>
      </c>
      <c r="AA14" s="224" t="s">
        <v>210</v>
      </c>
      <c r="AB14" s="225">
        <v>0.92</v>
      </c>
      <c r="AC14" s="224" t="s">
        <v>2181</v>
      </c>
      <c r="AD14" s="16"/>
      <c r="AE14" s="696" t="s">
        <v>224</v>
      </c>
      <c r="AF14" s="201" t="s">
        <v>210</v>
      </c>
      <c r="AG14" s="201" t="s">
        <v>210</v>
      </c>
      <c r="AH14" s="207">
        <v>0.90900000000000003</v>
      </c>
      <c r="AI14" s="201" t="s">
        <v>2181</v>
      </c>
      <c r="AJ14" s="16"/>
      <c r="AK14" s="696" t="s">
        <v>224</v>
      </c>
      <c r="AL14" s="12" t="s">
        <v>210</v>
      </c>
      <c r="AM14" s="12" t="s">
        <v>210</v>
      </c>
      <c r="AN14" s="21">
        <v>0.91700000000000004</v>
      </c>
      <c r="AO14" s="12" t="s">
        <v>2349</v>
      </c>
    </row>
    <row r="15" spans="1:41" s="26" customFormat="1" ht="13">
      <c r="A15" s="3256" t="s">
        <v>475</v>
      </c>
      <c r="B15" s="2078">
        <v>360681</v>
      </c>
      <c r="C15" s="3066" t="s">
        <v>2478</v>
      </c>
      <c r="D15" s="3257">
        <v>0.35299999999999998</v>
      </c>
      <c r="E15" s="3258" t="s">
        <v>2034</v>
      </c>
      <c r="G15" s="334" t="s">
        <v>475</v>
      </c>
      <c r="H15" s="3259">
        <v>335209</v>
      </c>
      <c r="I15" s="3260">
        <v>7460</v>
      </c>
      <c r="J15" s="3261">
        <v>33.6</v>
      </c>
      <c r="K15" s="3262">
        <v>0.8</v>
      </c>
      <c r="M15" s="334" t="s">
        <v>475</v>
      </c>
      <c r="N15" s="226">
        <v>333573</v>
      </c>
      <c r="O15" s="227">
        <v>9006</v>
      </c>
      <c r="P15" s="228">
        <v>33.5</v>
      </c>
      <c r="Q15" s="229">
        <v>0.9</v>
      </c>
      <c r="S15" s="335" t="s">
        <v>225</v>
      </c>
      <c r="T15" s="138" t="s">
        <v>210</v>
      </c>
      <c r="U15" s="230" t="s">
        <v>210</v>
      </c>
      <c r="V15" s="231">
        <v>0.32900000000000001</v>
      </c>
      <c r="W15" s="230" t="s">
        <v>2178</v>
      </c>
      <c r="X15" s="16"/>
      <c r="Y15" s="696" t="s">
        <v>225</v>
      </c>
      <c r="Z15" s="224" t="s">
        <v>210</v>
      </c>
      <c r="AA15" s="224" t="s">
        <v>210</v>
      </c>
      <c r="AB15" s="225">
        <v>0.31900000000000001</v>
      </c>
      <c r="AC15" s="224" t="s">
        <v>2186</v>
      </c>
      <c r="AD15" s="16"/>
      <c r="AE15" s="696" t="s">
        <v>225</v>
      </c>
      <c r="AF15" s="201" t="s">
        <v>210</v>
      </c>
      <c r="AG15" s="201" t="s">
        <v>210</v>
      </c>
      <c r="AH15" s="207">
        <v>0.314</v>
      </c>
      <c r="AI15" s="201" t="s">
        <v>2186</v>
      </c>
      <c r="AJ15" s="16"/>
      <c r="AK15" s="696" t="s">
        <v>225</v>
      </c>
      <c r="AL15" s="12" t="s">
        <v>210</v>
      </c>
      <c r="AM15" s="12" t="s">
        <v>210</v>
      </c>
      <c r="AN15" s="21">
        <v>0.31</v>
      </c>
      <c r="AO15" s="12" t="s">
        <v>2178</v>
      </c>
    </row>
    <row r="16" spans="1:41">
      <c r="A16" s="16"/>
      <c r="B16" s="16"/>
      <c r="C16" s="16"/>
      <c r="D16" s="16"/>
      <c r="E16" s="16"/>
      <c r="G16" s="16"/>
      <c r="H16" s="16"/>
      <c r="I16" s="16"/>
      <c r="J16" s="16"/>
      <c r="K16" s="16"/>
      <c r="M16" s="16"/>
      <c r="N16" s="16"/>
      <c r="O16" s="16"/>
      <c r="P16" s="16"/>
      <c r="Q16" s="16"/>
      <c r="S16" s="16"/>
      <c r="T16" s="16"/>
      <c r="U16" s="16"/>
      <c r="V16" s="16"/>
      <c r="W16" s="16"/>
      <c r="X16" s="29"/>
      <c r="Y16" s="16"/>
      <c r="Z16" s="16"/>
      <c r="AA16" s="16"/>
      <c r="AB16" s="16"/>
      <c r="AC16" s="16"/>
      <c r="AD16" s="29"/>
      <c r="AE16" s="16"/>
      <c r="AF16" s="16"/>
      <c r="AG16" s="16"/>
      <c r="AH16" s="16"/>
      <c r="AI16" s="16"/>
      <c r="AJ16" s="29"/>
      <c r="AK16" s="16"/>
      <c r="AL16" s="16"/>
      <c r="AM16" s="16"/>
      <c r="AN16" s="16"/>
      <c r="AO16" s="16"/>
    </row>
    <row r="17" spans="1:41" ht="18" customHeight="1">
      <c r="A17" s="3867" t="s">
        <v>469</v>
      </c>
      <c r="B17" s="4272" t="s">
        <v>205</v>
      </c>
      <c r="C17" s="4273"/>
      <c r="D17" s="4273"/>
      <c r="E17" s="4274"/>
      <c r="F17" s="495"/>
      <c r="G17" s="4276" t="s">
        <v>469</v>
      </c>
      <c r="H17" s="4272" t="s">
        <v>205</v>
      </c>
      <c r="I17" s="4273"/>
      <c r="J17" s="4273"/>
      <c r="K17" s="4274"/>
      <c r="M17" s="4267" t="s">
        <v>469</v>
      </c>
      <c r="N17" s="4269" t="s">
        <v>205</v>
      </c>
      <c r="O17" s="4265"/>
      <c r="P17" s="4265"/>
      <c r="Q17" s="4266"/>
      <c r="S17" s="4267" t="s">
        <v>469</v>
      </c>
      <c r="T17" s="4269" t="s">
        <v>205</v>
      </c>
      <c r="U17" s="4265"/>
      <c r="V17" s="4265"/>
      <c r="W17" s="4266"/>
      <c r="X17" s="29"/>
      <c r="Y17" s="4497" t="s">
        <v>469</v>
      </c>
      <c r="Z17" s="4273" t="s">
        <v>205</v>
      </c>
      <c r="AA17" s="4273"/>
      <c r="AB17" s="4273"/>
      <c r="AC17" s="4274"/>
      <c r="AD17" s="29"/>
      <c r="AE17" s="4497" t="s">
        <v>469</v>
      </c>
      <c r="AF17" s="4273" t="s">
        <v>205</v>
      </c>
      <c r="AG17" s="4273"/>
      <c r="AH17" s="4273"/>
      <c r="AI17" s="4274"/>
      <c r="AJ17" s="29"/>
      <c r="AK17" s="4497" t="s">
        <v>469</v>
      </c>
      <c r="AL17" s="4273" t="s">
        <v>205</v>
      </c>
      <c r="AM17" s="4273"/>
      <c r="AN17" s="4273"/>
      <c r="AO17" s="4274"/>
    </row>
    <row r="18" spans="1:41" s="149" customFormat="1" ht="30">
      <c r="A18" s="3963"/>
      <c r="B18" s="143" t="s">
        <v>206</v>
      </c>
      <c r="C18" s="144" t="s">
        <v>282</v>
      </c>
      <c r="D18" s="127" t="s">
        <v>7</v>
      </c>
      <c r="E18" s="190" t="s">
        <v>808</v>
      </c>
      <c r="F18" s="2405"/>
      <c r="G18" s="4271"/>
      <c r="H18" s="143" t="s">
        <v>206</v>
      </c>
      <c r="I18" s="144" t="s">
        <v>282</v>
      </c>
      <c r="J18" s="127" t="s">
        <v>7</v>
      </c>
      <c r="K18" s="190" t="s">
        <v>808</v>
      </c>
      <c r="M18" s="4268"/>
      <c r="N18" s="143" t="s">
        <v>206</v>
      </c>
      <c r="O18" s="144" t="s">
        <v>282</v>
      </c>
      <c r="P18" s="127" t="s">
        <v>7</v>
      </c>
      <c r="Q18" s="190" t="s">
        <v>808</v>
      </c>
      <c r="S18" s="4268"/>
      <c r="T18" s="143" t="s">
        <v>206</v>
      </c>
      <c r="U18" s="191" t="s">
        <v>282</v>
      </c>
      <c r="V18" s="191" t="s">
        <v>7</v>
      </c>
      <c r="W18" s="145" t="s">
        <v>808</v>
      </c>
      <c r="X18" s="192"/>
      <c r="Y18" s="4430"/>
      <c r="Z18" s="193" t="s">
        <v>206</v>
      </c>
      <c r="AA18" s="193" t="s">
        <v>282</v>
      </c>
      <c r="AB18" s="193" t="s">
        <v>7</v>
      </c>
      <c r="AC18" s="129" t="s">
        <v>808</v>
      </c>
      <c r="AD18" s="192"/>
      <c r="AE18" s="4430"/>
      <c r="AF18" s="193" t="s">
        <v>206</v>
      </c>
      <c r="AG18" s="193" t="s">
        <v>282</v>
      </c>
      <c r="AH18" s="193" t="s">
        <v>7</v>
      </c>
      <c r="AI18" s="129" t="s">
        <v>808</v>
      </c>
      <c r="AJ18" s="192"/>
      <c r="AK18" s="4430"/>
      <c r="AL18" s="193" t="s">
        <v>206</v>
      </c>
      <c r="AM18" s="193" t="s">
        <v>282</v>
      </c>
      <c r="AN18" s="193" t="s">
        <v>7</v>
      </c>
      <c r="AO18" s="129" t="s">
        <v>808</v>
      </c>
    </row>
    <row r="19" spans="1:41" s="26" customFormat="1" ht="13.5" thickBot="1">
      <c r="A19" s="3099" t="s">
        <v>216</v>
      </c>
      <c r="B19" s="2203">
        <v>147497</v>
      </c>
      <c r="C19" s="3049" t="s">
        <v>2479</v>
      </c>
      <c r="D19" s="2203">
        <v>147497</v>
      </c>
      <c r="E19" s="3124" t="s">
        <v>210</v>
      </c>
      <c r="G19" s="336" t="s">
        <v>216</v>
      </c>
      <c r="H19" s="332">
        <v>143872</v>
      </c>
      <c r="I19" s="3126">
        <v>563</v>
      </c>
      <c r="J19" s="332">
        <v>143872</v>
      </c>
      <c r="K19" s="333" t="s">
        <v>210</v>
      </c>
      <c r="M19" s="221" t="s">
        <v>216</v>
      </c>
      <c r="N19" s="195">
        <v>142881</v>
      </c>
      <c r="O19" s="196">
        <v>1183</v>
      </c>
      <c r="P19" s="3105">
        <v>142881</v>
      </c>
      <c r="Q19" s="197" t="s">
        <v>210</v>
      </c>
      <c r="S19" s="222" t="s">
        <v>216</v>
      </c>
      <c r="T19" s="124">
        <v>142146</v>
      </c>
      <c r="U19" s="71" t="s">
        <v>2480</v>
      </c>
      <c r="V19" s="70">
        <v>142146</v>
      </c>
      <c r="W19" s="71" t="s">
        <v>210</v>
      </c>
      <c r="X19" s="16"/>
      <c r="Y19" s="2964" t="s">
        <v>216</v>
      </c>
      <c r="Z19" s="223">
        <v>139834</v>
      </c>
      <c r="AA19" s="224" t="s">
        <v>2481</v>
      </c>
      <c r="AB19" s="223">
        <v>139834</v>
      </c>
      <c r="AC19" s="224" t="s">
        <v>210</v>
      </c>
      <c r="AD19" s="16"/>
      <c r="AE19" s="2964" t="s">
        <v>216</v>
      </c>
      <c r="AF19" s="215">
        <v>137573</v>
      </c>
      <c r="AG19" s="216" t="s">
        <v>2482</v>
      </c>
      <c r="AH19" s="215">
        <v>137573</v>
      </c>
      <c r="AI19" s="216" t="s">
        <v>210</v>
      </c>
      <c r="AJ19" s="16"/>
      <c r="AK19" s="2964" t="s">
        <v>216</v>
      </c>
      <c r="AL19" s="202">
        <v>135445</v>
      </c>
      <c r="AM19" s="24" t="s">
        <v>2483</v>
      </c>
      <c r="AN19" s="202">
        <v>135445</v>
      </c>
      <c r="AO19" s="24" t="s">
        <v>210</v>
      </c>
    </row>
    <row r="20" spans="1:41" s="26" customFormat="1" ht="13">
      <c r="A20" s="3050" t="s">
        <v>217</v>
      </c>
      <c r="B20" s="1917">
        <v>3242</v>
      </c>
      <c r="C20" s="3052" t="s">
        <v>2484</v>
      </c>
      <c r="D20" s="3055">
        <v>2.1999999999999999E-2</v>
      </c>
      <c r="E20" s="3003" t="s">
        <v>2088</v>
      </c>
      <c r="G20" s="325" t="s">
        <v>217</v>
      </c>
      <c r="H20" s="3127">
        <v>5273</v>
      </c>
      <c r="I20" s="3128">
        <v>1917</v>
      </c>
      <c r="J20" s="3129">
        <v>3.7</v>
      </c>
      <c r="K20" s="3130">
        <v>1.3</v>
      </c>
      <c r="M20" s="153" t="s">
        <v>217</v>
      </c>
      <c r="N20" s="203">
        <v>2748</v>
      </c>
      <c r="O20" s="204">
        <v>1065</v>
      </c>
      <c r="P20" s="205">
        <v>1.9</v>
      </c>
      <c r="Q20" s="206">
        <v>0.7</v>
      </c>
      <c r="S20" s="154" t="s">
        <v>217</v>
      </c>
      <c r="T20" s="140">
        <v>3052</v>
      </c>
      <c r="U20" s="38" t="s">
        <v>2485</v>
      </c>
      <c r="V20" s="58">
        <v>2.1000000000000001E-2</v>
      </c>
      <c r="W20" s="38" t="s">
        <v>2186</v>
      </c>
      <c r="X20" s="16"/>
      <c r="Y20" s="700" t="s">
        <v>217</v>
      </c>
      <c r="Z20" s="223">
        <v>3876</v>
      </c>
      <c r="AA20" s="224" t="s">
        <v>2486</v>
      </c>
      <c r="AB20" s="225">
        <v>2.8000000000000001E-2</v>
      </c>
      <c r="AC20" s="224" t="s">
        <v>2222</v>
      </c>
      <c r="AD20" s="16"/>
      <c r="AE20" s="700" t="s">
        <v>217</v>
      </c>
      <c r="AF20" s="215">
        <v>3278</v>
      </c>
      <c r="AG20" s="216" t="s">
        <v>2487</v>
      </c>
      <c r="AH20" s="217">
        <v>2.4E-2</v>
      </c>
      <c r="AI20" s="216" t="s">
        <v>2186</v>
      </c>
      <c r="AJ20" s="16"/>
      <c r="AK20" s="700" t="s">
        <v>217</v>
      </c>
      <c r="AL20" s="208">
        <v>2062</v>
      </c>
      <c r="AM20" s="12" t="s">
        <v>2488</v>
      </c>
      <c r="AN20" s="21">
        <v>1.4999999999999999E-2</v>
      </c>
      <c r="AO20" s="12" t="s">
        <v>2263</v>
      </c>
    </row>
    <row r="21" spans="1:41" s="26" customFormat="1" ht="13">
      <c r="A21" s="3056" t="s">
        <v>218</v>
      </c>
      <c r="B21" s="2062">
        <v>7182</v>
      </c>
      <c r="C21" s="3057" t="s">
        <v>2489</v>
      </c>
      <c r="D21" s="3115">
        <v>4.9000000000000002E-2</v>
      </c>
      <c r="E21" s="3016" t="s">
        <v>2028</v>
      </c>
      <c r="G21" s="326" t="s">
        <v>218</v>
      </c>
      <c r="H21" s="3136">
        <v>5346</v>
      </c>
      <c r="I21" s="3137">
        <v>1480</v>
      </c>
      <c r="J21" s="3138">
        <v>3.7</v>
      </c>
      <c r="K21" s="3139">
        <v>1</v>
      </c>
      <c r="M21" s="154" t="s">
        <v>218</v>
      </c>
      <c r="N21" s="209">
        <v>8122</v>
      </c>
      <c r="O21" s="210">
        <v>2210</v>
      </c>
      <c r="P21" s="3121">
        <v>5.7</v>
      </c>
      <c r="Q21" s="212">
        <v>1.6</v>
      </c>
      <c r="S21" s="154" t="s">
        <v>218</v>
      </c>
      <c r="T21" s="140">
        <v>6654</v>
      </c>
      <c r="U21" s="38" t="s">
        <v>2490</v>
      </c>
      <c r="V21" s="58">
        <v>4.7E-2</v>
      </c>
      <c r="W21" s="38" t="s">
        <v>2222</v>
      </c>
      <c r="X21" s="16"/>
      <c r="Y21" s="700" t="s">
        <v>218</v>
      </c>
      <c r="Z21" s="223">
        <v>6295</v>
      </c>
      <c r="AA21" s="224" t="s">
        <v>2491</v>
      </c>
      <c r="AB21" s="225">
        <v>4.4999999999999998E-2</v>
      </c>
      <c r="AC21" s="224" t="s">
        <v>2222</v>
      </c>
      <c r="AD21" s="16"/>
      <c r="AE21" s="700" t="s">
        <v>218</v>
      </c>
      <c r="AF21" s="215">
        <v>8552</v>
      </c>
      <c r="AG21" s="216" t="s">
        <v>2330</v>
      </c>
      <c r="AH21" s="217">
        <v>6.2E-2</v>
      </c>
      <c r="AI21" s="216" t="s">
        <v>2240</v>
      </c>
      <c r="AJ21" s="16"/>
      <c r="AK21" s="700" t="s">
        <v>218</v>
      </c>
      <c r="AL21" s="208">
        <v>8246</v>
      </c>
      <c r="AM21" s="12" t="s">
        <v>2492</v>
      </c>
      <c r="AN21" s="21">
        <v>6.0999999999999999E-2</v>
      </c>
      <c r="AO21" s="12" t="s">
        <v>2175</v>
      </c>
    </row>
    <row r="22" spans="1:41" s="26" customFormat="1" ht="13">
      <c r="A22" s="3056" t="s">
        <v>219</v>
      </c>
      <c r="B22" s="2062">
        <v>42782</v>
      </c>
      <c r="C22" s="3057" t="s">
        <v>2493</v>
      </c>
      <c r="D22" s="3115">
        <v>0.28999999999999998</v>
      </c>
      <c r="E22" s="3266" t="s">
        <v>2035</v>
      </c>
      <c r="G22" s="326" t="s">
        <v>219</v>
      </c>
      <c r="H22" s="3136">
        <v>44801</v>
      </c>
      <c r="I22" s="3137">
        <v>3198</v>
      </c>
      <c r="J22" s="3138">
        <v>31.1</v>
      </c>
      <c r="K22" s="3156">
        <v>2.2000000000000002</v>
      </c>
      <c r="M22" s="154" t="s">
        <v>219</v>
      </c>
      <c r="N22" s="209">
        <v>39068</v>
      </c>
      <c r="O22" s="210">
        <v>3495</v>
      </c>
      <c r="P22" s="211">
        <v>27.3</v>
      </c>
      <c r="Q22" s="212">
        <v>2.5</v>
      </c>
      <c r="S22" s="154" t="s">
        <v>219</v>
      </c>
      <c r="T22" s="140">
        <v>42363</v>
      </c>
      <c r="U22" s="38" t="s">
        <v>2494</v>
      </c>
      <c r="V22" s="58">
        <v>0.29799999999999999</v>
      </c>
      <c r="W22" s="38" t="s">
        <v>2210</v>
      </c>
      <c r="X22" s="16"/>
      <c r="Y22" s="700" t="s">
        <v>219</v>
      </c>
      <c r="Z22" s="223">
        <v>46005</v>
      </c>
      <c r="AA22" s="224" t="s">
        <v>2495</v>
      </c>
      <c r="AB22" s="225">
        <v>0.32900000000000001</v>
      </c>
      <c r="AC22" s="224" t="s">
        <v>2188</v>
      </c>
      <c r="AD22" s="16"/>
      <c r="AE22" s="700" t="s">
        <v>219</v>
      </c>
      <c r="AF22" s="215">
        <v>40517</v>
      </c>
      <c r="AG22" s="216" t="s">
        <v>2496</v>
      </c>
      <c r="AH22" s="217">
        <v>0.29499999999999998</v>
      </c>
      <c r="AI22" s="216" t="s">
        <v>2189</v>
      </c>
      <c r="AJ22" s="16"/>
      <c r="AK22" s="700" t="s">
        <v>219</v>
      </c>
      <c r="AL22" s="208">
        <v>43487</v>
      </c>
      <c r="AM22" s="12" t="s">
        <v>2497</v>
      </c>
      <c r="AN22" s="21">
        <v>0.32100000000000001</v>
      </c>
      <c r="AO22" s="12" t="s">
        <v>2223</v>
      </c>
    </row>
    <row r="23" spans="1:41" s="26" customFormat="1" ht="13">
      <c r="A23" s="3056" t="s">
        <v>220</v>
      </c>
      <c r="B23" s="2062">
        <v>32268</v>
      </c>
      <c r="C23" s="3057" t="s">
        <v>2498</v>
      </c>
      <c r="D23" s="3115">
        <v>0.219</v>
      </c>
      <c r="E23" s="3266" t="s">
        <v>2037</v>
      </c>
      <c r="G23" s="326" t="s">
        <v>220</v>
      </c>
      <c r="H23" s="3136">
        <v>31974</v>
      </c>
      <c r="I23" s="3137">
        <v>2651</v>
      </c>
      <c r="J23" s="3138">
        <v>22.2</v>
      </c>
      <c r="K23" s="3156">
        <v>1.8</v>
      </c>
      <c r="M23" s="154" t="s">
        <v>220</v>
      </c>
      <c r="N23" s="209">
        <v>33455</v>
      </c>
      <c r="O23" s="210">
        <v>3306</v>
      </c>
      <c r="P23" s="211">
        <v>23.4</v>
      </c>
      <c r="Q23" s="212">
        <v>2.2999999999999998</v>
      </c>
      <c r="S23" s="154" t="s">
        <v>220</v>
      </c>
      <c r="T23" s="140">
        <v>33121</v>
      </c>
      <c r="U23" s="38" t="s">
        <v>2499</v>
      </c>
      <c r="V23" s="58">
        <v>0.23300000000000001</v>
      </c>
      <c r="W23" s="38" t="s">
        <v>2185</v>
      </c>
      <c r="X23" s="16"/>
      <c r="Y23" s="700" t="s">
        <v>220</v>
      </c>
      <c r="Z23" s="223">
        <v>30026</v>
      </c>
      <c r="AA23" s="224" t="s">
        <v>2500</v>
      </c>
      <c r="AB23" s="225">
        <v>0.215</v>
      </c>
      <c r="AC23" s="224" t="s">
        <v>2185</v>
      </c>
      <c r="AD23" s="16"/>
      <c r="AE23" s="700" t="s">
        <v>220</v>
      </c>
      <c r="AF23" s="215">
        <v>31547</v>
      </c>
      <c r="AG23" s="216" t="s">
        <v>2501</v>
      </c>
      <c r="AH23" s="217">
        <v>0.22900000000000001</v>
      </c>
      <c r="AI23" s="216" t="s">
        <v>2189</v>
      </c>
      <c r="AJ23" s="16"/>
      <c r="AK23" s="700" t="s">
        <v>220</v>
      </c>
      <c r="AL23" s="208">
        <v>29086</v>
      </c>
      <c r="AM23" s="12" t="s">
        <v>2502</v>
      </c>
      <c r="AN23" s="21">
        <v>0.215</v>
      </c>
      <c r="AO23" s="12" t="s">
        <v>2189</v>
      </c>
    </row>
    <row r="24" spans="1:41" s="26" customFormat="1" ht="13">
      <c r="A24" s="3056" t="s">
        <v>221</v>
      </c>
      <c r="B24" s="2062">
        <v>16682</v>
      </c>
      <c r="C24" s="3057" t="s">
        <v>2503</v>
      </c>
      <c r="D24" s="3115">
        <v>0.113</v>
      </c>
      <c r="E24" s="3266" t="s">
        <v>2030</v>
      </c>
      <c r="G24" s="326" t="s">
        <v>221</v>
      </c>
      <c r="H24" s="3136">
        <v>13331</v>
      </c>
      <c r="I24" s="3137">
        <v>1731</v>
      </c>
      <c r="J24" s="3138">
        <v>9.3000000000000007</v>
      </c>
      <c r="K24" s="3156">
        <v>1.2</v>
      </c>
      <c r="M24" s="154" t="s">
        <v>221</v>
      </c>
      <c r="N24" s="209">
        <v>17164</v>
      </c>
      <c r="O24" s="210">
        <v>2502</v>
      </c>
      <c r="P24" s="211">
        <v>12</v>
      </c>
      <c r="Q24" s="212">
        <v>1.7</v>
      </c>
      <c r="S24" s="154" t="s">
        <v>221</v>
      </c>
      <c r="T24" s="140">
        <v>13271</v>
      </c>
      <c r="U24" s="38" t="s">
        <v>2504</v>
      </c>
      <c r="V24" s="58">
        <v>9.2999999999999999E-2</v>
      </c>
      <c r="W24" s="38" t="s">
        <v>2179</v>
      </c>
      <c r="X24" s="16"/>
      <c r="Y24" s="700" t="s">
        <v>221</v>
      </c>
      <c r="Z24" s="223">
        <v>15058</v>
      </c>
      <c r="AA24" s="224" t="s">
        <v>2505</v>
      </c>
      <c r="AB24" s="225">
        <v>0.108</v>
      </c>
      <c r="AC24" s="224" t="s">
        <v>2240</v>
      </c>
      <c r="AD24" s="16"/>
      <c r="AE24" s="700" t="s">
        <v>221</v>
      </c>
      <c r="AF24" s="215">
        <v>14189</v>
      </c>
      <c r="AG24" s="216" t="s">
        <v>2506</v>
      </c>
      <c r="AH24" s="217">
        <v>0.10299999999999999</v>
      </c>
      <c r="AI24" s="216" t="s">
        <v>2240</v>
      </c>
      <c r="AJ24" s="16"/>
      <c r="AK24" s="700" t="s">
        <v>221</v>
      </c>
      <c r="AL24" s="208">
        <v>13876</v>
      </c>
      <c r="AM24" s="12" t="s">
        <v>2507</v>
      </c>
      <c r="AN24" s="21">
        <v>0.10199999999999999</v>
      </c>
      <c r="AO24" s="12" t="s">
        <v>2240</v>
      </c>
    </row>
    <row r="25" spans="1:41" s="26" customFormat="1" ht="13">
      <c r="A25" s="3056" t="s">
        <v>222</v>
      </c>
      <c r="B25" s="2062">
        <v>28012</v>
      </c>
      <c r="C25" s="3057" t="s">
        <v>2160</v>
      </c>
      <c r="D25" s="3115">
        <v>0.19</v>
      </c>
      <c r="E25" s="3266" t="s">
        <v>2037</v>
      </c>
      <c r="G25" s="326" t="s">
        <v>222</v>
      </c>
      <c r="H25" s="3136">
        <v>28302</v>
      </c>
      <c r="I25" s="3137">
        <v>2603</v>
      </c>
      <c r="J25" s="3138">
        <v>19.7</v>
      </c>
      <c r="K25" s="3156">
        <v>1.8</v>
      </c>
      <c r="M25" s="154" t="s">
        <v>222</v>
      </c>
      <c r="N25" s="209">
        <v>27259</v>
      </c>
      <c r="O25" s="210">
        <v>2906</v>
      </c>
      <c r="P25" s="211">
        <v>19.100000000000001</v>
      </c>
      <c r="Q25" s="212">
        <v>2</v>
      </c>
      <c r="S25" s="154" t="s">
        <v>222</v>
      </c>
      <c r="T25" s="140">
        <v>29751</v>
      </c>
      <c r="U25" s="38" t="s">
        <v>2508</v>
      </c>
      <c r="V25" s="58">
        <v>0.20899999999999999</v>
      </c>
      <c r="W25" s="38" t="s">
        <v>2223</v>
      </c>
      <c r="X25" s="16"/>
      <c r="Y25" s="700" t="s">
        <v>222</v>
      </c>
      <c r="Z25" s="223">
        <v>26795</v>
      </c>
      <c r="AA25" s="224" t="s">
        <v>2509</v>
      </c>
      <c r="AB25" s="225">
        <v>0.192</v>
      </c>
      <c r="AC25" s="224" t="s">
        <v>2185</v>
      </c>
      <c r="AD25" s="16"/>
      <c r="AE25" s="700" t="s">
        <v>222</v>
      </c>
      <c r="AF25" s="215">
        <v>26620</v>
      </c>
      <c r="AG25" s="216" t="s">
        <v>2510</v>
      </c>
      <c r="AH25" s="217">
        <v>0.193</v>
      </c>
      <c r="AI25" s="216" t="s">
        <v>2185</v>
      </c>
      <c r="AJ25" s="16"/>
      <c r="AK25" s="700" t="s">
        <v>222</v>
      </c>
      <c r="AL25" s="208">
        <v>23985</v>
      </c>
      <c r="AM25" s="12" t="s">
        <v>2511</v>
      </c>
      <c r="AN25" s="21">
        <v>0.17699999999999999</v>
      </c>
      <c r="AO25" s="12" t="s">
        <v>2185</v>
      </c>
    </row>
    <row r="26" spans="1:41" s="26" customFormat="1" ht="13">
      <c r="A26" s="3056" t="s">
        <v>223</v>
      </c>
      <c r="B26" s="2062">
        <v>17329</v>
      </c>
      <c r="C26" s="3057" t="s">
        <v>2512</v>
      </c>
      <c r="D26" s="3115">
        <v>0.11700000000000001</v>
      </c>
      <c r="E26" s="3266" t="s">
        <v>2026</v>
      </c>
      <c r="G26" s="326" t="s">
        <v>223</v>
      </c>
      <c r="H26" s="3136">
        <v>14845</v>
      </c>
      <c r="I26" s="3137">
        <v>1900</v>
      </c>
      <c r="J26" s="3138">
        <v>10.3</v>
      </c>
      <c r="K26" s="3156">
        <v>1.3</v>
      </c>
      <c r="M26" s="154" t="s">
        <v>223</v>
      </c>
      <c r="N26" s="209">
        <v>15065</v>
      </c>
      <c r="O26" s="210">
        <v>1866</v>
      </c>
      <c r="P26" s="211">
        <v>10.5</v>
      </c>
      <c r="Q26" s="212">
        <v>1.3</v>
      </c>
      <c r="S26" s="154" t="s">
        <v>223</v>
      </c>
      <c r="T26" s="140">
        <v>13934</v>
      </c>
      <c r="U26" s="38" t="s">
        <v>2513</v>
      </c>
      <c r="V26" s="58">
        <v>9.8000000000000004E-2</v>
      </c>
      <c r="W26" s="38" t="s">
        <v>2176</v>
      </c>
      <c r="X26" s="16"/>
      <c r="Y26" s="700" t="s">
        <v>223</v>
      </c>
      <c r="Z26" s="223">
        <v>11779</v>
      </c>
      <c r="AA26" s="224" t="s">
        <v>2514</v>
      </c>
      <c r="AB26" s="225">
        <v>8.4000000000000005E-2</v>
      </c>
      <c r="AC26" s="224" t="s">
        <v>2240</v>
      </c>
      <c r="AD26" s="16"/>
      <c r="AE26" s="700" t="s">
        <v>223</v>
      </c>
      <c r="AF26" s="215">
        <v>12870</v>
      </c>
      <c r="AG26" s="216" t="s">
        <v>2515</v>
      </c>
      <c r="AH26" s="217">
        <v>9.4E-2</v>
      </c>
      <c r="AI26" s="216" t="s">
        <v>2176</v>
      </c>
      <c r="AJ26" s="16"/>
      <c r="AK26" s="700" t="s">
        <v>223</v>
      </c>
      <c r="AL26" s="208">
        <v>14703</v>
      </c>
      <c r="AM26" s="12" t="s">
        <v>2516</v>
      </c>
      <c r="AN26" s="21">
        <v>0.109</v>
      </c>
      <c r="AO26" s="12" t="s">
        <v>2176</v>
      </c>
    </row>
    <row r="27" spans="1:41" s="26" customFormat="1" ht="13">
      <c r="A27" s="326"/>
      <c r="B27" s="2062"/>
      <c r="C27" s="3057"/>
      <c r="D27" s="3115"/>
      <c r="E27" s="3266"/>
      <c r="G27" s="329"/>
      <c r="H27" s="3136"/>
      <c r="I27" s="3137"/>
      <c r="J27" s="3138"/>
      <c r="K27" s="3156"/>
      <c r="M27" s="694"/>
      <c r="N27" s="209"/>
      <c r="O27" s="210"/>
      <c r="P27" s="211"/>
      <c r="Q27" s="212"/>
      <c r="S27" s="694"/>
      <c r="T27" s="139"/>
      <c r="U27" s="38"/>
      <c r="V27" s="58"/>
      <c r="W27" s="38"/>
      <c r="X27" s="16"/>
      <c r="Y27" s="696"/>
      <c r="Z27" s="224" t="s">
        <v>733</v>
      </c>
      <c r="AA27" s="224" t="s">
        <v>733</v>
      </c>
      <c r="AB27" s="225" t="s">
        <v>733</v>
      </c>
      <c r="AC27" s="224" t="s">
        <v>733</v>
      </c>
      <c r="AD27" s="16"/>
      <c r="AE27" s="696"/>
      <c r="AF27" s="216" t="s">
        <v>733</v>
      </c>
      <c r="AG27" s="216" t="s">
        <v>733</v>
      </c>
      <c r="AH27" s="217" t="s">
        <v>733</v>
      </c>
      <c r="AI27" s="216" t="s">
        <v>733</v>
      </c>
      <c r="AJ27" s="16"/>
      <c r="AK27" s="696"/>
      <c r="AL27" s="12"/>
      <c r="AM27" s="12"/>
      <c r="AN27" s="21"/>
      <c r="AO27" s="12"/>
    </row>
    <row r="28" spans="1:41" s="26" customFormat="1" ht="13">
      <c r="A28" s="3256" t="s">
        <v>516</v>
      </c>
      <c r="B28" s="2078">
        <v>137073</v>
      </c>
      <c r="C28" s="3066" t="s">
        <v>2517</v>
      </c>
      <c r="D28" s="3257">
        <v>0.92900000000000005</v>
      </c>
      <c r="E28" s="3258" t="s">
        <v>2029</v>
      </c>
      <c r="G28" s="334" t="s">
        <v>516</v>
      </c>
      <c r="H28" s="3259">
        <v>133253</v>
      </c>
      <c r="I28" s="3260">
        <v>2477</v>
      </c>
      <c r="J28" s="3261">
        <v>92.6</v>
      </c>
      <c r="K28" s="3262">
        <v>1.6</v>
      </c>
      <c r="M28" s="334" t="s">
        <v>516</v>
      </c>
      <c r="N28" s="226">
        <v>132011</v>
      </c>
      <c r="O28" s="227">
        <v>2473</v>
      </c>
      <c r="P28" s="228">
        <v>92.4</v>
      </c>
      <c r="Q28" s="229">
        <v>1.5</v>
      </c>
      <c r="S28" s="335" t="s">
        <v>224</v>
      </c>
      <c r="T28" s="138" t="s">
        <v>210</v>
      </c>
      <c r="U28" s="230" t="s">
        <v>210</v>
      </c>
      <c r="V28" s="231">
        <v>0.93200000000000005</v>
      </c>
      <c r="W28" s="230" t="s">
        <v>2180</v>
      </c>
      <c r="X28" s="16"/>
      <c r="Y28" s="696" t="s">
        <v>224</v>
      </c>
      <c r="Z28" s="224" t="s">
        <v>210</v>
      </c>
      <c r="AA28" s="224" t="s">
        <v>210</v>
      </c>
      <c r="AB28" s="225">
        <v>0.92700000000000005</v>
      </c>
      <c r="AC28" s="224" t="s">
        <v>2177</v>
      </c>
      <c r="AD28" s="16"/>
      <c r="AE28" s="696" t="s">
        <v>224</v>
      </c>
      <c r="AF28" s="216" t="s">
        <v>210</v>
      </c>
      <c r="AG28" s="216" t="s">
        <v>210</v>
      </c>
      <c r="AH28" s="217">
        <v>0.91400000000000003</v>
      </c>
      <c r="AI28" s="216" t="s">
        <v>2174</v>
      </c>
      <c r="AJ28" s="16"/>
      <c r="AK28" s="696" t="s">
        <v>224</v>
      </c>
      <c r="AL28" s="12" t="s">
        <v>210</v>
      </c>
      <c r="AM28" s="12" t="s">
        <v>210</v>
      </c>
      <c r="AN28" s="21">
        <v>0.92400000000000004</v>
      </c>
      <c r="AO28" s="12" t="s">
        <v>2176</v>
      </c>
    </row>
    <row r="29" spans="1:41" s="26" customFormat="1" ht="13">
      <c r="A29" s="3256" t="s">
        <v>475</v>
      </c>
      <c r="B29" s="2078">
        <v>45341</v>
      </c>
      <c r="C29" s="3066" t="s">
        <v>2518</v>
      </c>
      <c r="D29" s="3257">
        <v>0.307</v>
      </c>
      <c r="E29" s="3069" t="s">
        <v>2035</v>
      </c>
      <c r="G29" s="334" t="s">
        <v>475</v>
      </c>
      <c r="H29" s="3259">
        <v>43147</v>
      </c>
      <c r="I29" s="3260">
        <v>2952</v>
      </c>
      <c r="J29" s="3267">
        <v>30</v>
      </c>
      <c r="K29" s="3268">
        <v>2</v>
      </c>
      <c r="M29" s="334" t="s">
        <v>475</v>
      </c>
      <c r="N29" s="226">
        <v>42324</v>
      </c>
      <c r="O29" s="227">
        <v>3586</v>
      </c>
      <c r="P29" s="3263">
        <v>29.6</v>
      </c>
      <c r="Q29" s="229">
        <v>2.5</v>
      </c>
      <c r="S29" s="335" t="s">
        <v>225</v>
      </c>
      <c r="T29" s="138" t="s">
        <v>210</v>
      </c>
      <c r="U29" s="230" t="s">
        <v>210</v>
      </c>
      <c r="V29" s="231">
        <v>0.307</v>
      </c>
      <c r="W29" s="230" t="s">
        <v>2188</v>
      </c>
      <c r="X29" s="16"/>
      <c r="Y29" s="696" t="s">
        <v>225</v>
      </c>
      <c r="Z29" s="224" t="s">
        <v>210</v>
      </c>
      <c r="AA29" s="224" t="s">
        <v>210</v>
      </c>
      <c r="AB29" s="225">
        <v>0.27600000000000002</v>
      </c>
      <c r="AC29" s="224" t="s">
        <v>2197</v>
      </c>
      <c r="AD29" s="16"/>
      <c r="AE29" s="696" t="s">
        <v>225</v>
      </c>
      <c r="AF29" s="216" t="s">
        <v>210</v>
      </c>
      <c r="AG29" s="216" t="s">
        <v>210</v>
      </c>
      <c r="AH29" s="217">
        <v>0.28699999999999998</v>
      </c>
      <c r="AI29" s="216" t="s">
        <v>2223</v>
      </c>
      <c r="AJ29" s="16"/>
      <c r="AK29" s="696" t="s">
        <v>225</v>
      </c>
      <c r="AL29" s="12" t="s">
        <v>210</v>
      </c>
      <c r="AM29" s="12" t="s">
        <v>210</v>
      </c>
      <c r="AN29" s="21">
        <v>0.28599999999999998</v>
      </c>
      <c r="AO29" s="12" t="s">
        <v>2182</v>
      </c>
    </row>
    <row r="30" spans="1:41">
      <c r="A30" s="16"/>
      <c r="B30" s="16"/>
      <c r="C30" s="16"/>
      <c r="D30" s="16"/>
      <c r="E30" s="16"/>
      <c r="G30" s="16"/>
      <c r="H30" s="16"/>
      <c r="I30" s="16"/>
      <c r="J30" s="16"/>
      <c r="K30" s="16"/>
      <c r="M30" s="16"/>
      <c r="N30" s="16"/>
      <c r="O30" s="16"/>
      <c r="P30" s="16"/>
      <c r="Q30" s="16"/>
      <c r="S30" s="16"/>
      <c r="T30" s="16"/>
      <c r="U30" s="16"/>
      <c r="V30" s="16"/>
      <c r="W30" s="16"/>
      <c r="X30" s="29"/>
      <c r="Y30" s="16"/>
      <c r="Z30" s="16"/>
      <c r="AA30" s="16"/>
      <c r="AB30" s="16"/>
      <c r="AC30" s="16"/>
      <c r="AD30" s="29"/>
      <c r="AE30" s="16"/>
      <c r="AF30" s="16"/>
      <c r="AG30" s="16"/>
      <c r="AH30" s="16"/>
      <c r="AI30" s="16"/>
      <c r="AJ30" s="29"/>
      <c r="AK30" s="16"/>
      <c r="AL30" s="16"/>
      <c r="AM30" s="16"/>
      <c r="AN30" s="16"/>
      <c r="AO30" s="16"/>
    </row>
    <row r="31" spans="1:41" ht="18" customHeight="1">
      <c r="A31" s="3867" t="s">
        <v>469</v>
      </c>
      <c r="B31" s="4272" t="s">
        <v>226</v>
      </c>
      <c r="C31" s="4273"/>
      <c r="D31" s="4273"/>
      <c r="E31" s="4274"/>
      <c r="F31" s="495"/>
      <c r="G31" s="4276" t="s">
        <v>469</v>
      </c>
      <c r="H31" s="4272" t="s">
        <v>226</v>
      </c>
      <c r="I31" s="4273"/>
      <c r="J31" s="4273"/>
      <c r="K31" s="4274"/>
      <c r="M31" s="4267" t="s">
        <v>469</v>
      </c>
      <c r="N31" s="4269" t="s">
        <v>226</v>
      </c>
      <c r="O31" s="4265"/>
      <c r="P31" s="4265"/>
      <c r="Q31" s="4266"/>
      <c r="S31" s="4267" t="s">
        <v>469</v>
      </c>
      <c r="T31" s="4269" t="s">
        <v>226</v>
      </c>
      <c r="U31" s="4265"/>
      <c r="V31" s="4265"/>
      <c r="W31" s="4266"/>
      <c r="X31" s="29"/>
      <c r="Y31" s="4497" t="s">
        <v>469</v>
      </c>
      <c r="Z31" s="4273" t="s">
        <v>226</v>
      </c>
      <c r="AA31" s="4273"/>
      <c r="AB31" s="4273"/>
      <c r="AC31" s="4274"/>
      <c r="AD31" s="29"/>
      <c r="AE31" s="4497" t="s">
        <v>469</v>
      </c>
      <c r="AF31" s="4273" t="s">
        <v>226</v>
      </c>
      <c r="AG31" s="4273"/>
      <c r="AH31" s="4273"/>
      <c r="AI31" s="4274"/>
      <c r="AJ31" s="29"/>
      <c r="AK31" s="4497" t="s">
        <v>469</v>
      </c>
      <c r="AL31" s="4273" t="s">
        <v>226</v>
      </c>
      <c r="AM31" s="4273"/>
      <c r="AN31" s="4273"/>
      <c r="AO31" s="4274"/>
    </row>
    <row r="32" spans="1:41" s="149" customFormat="1" ht="30">
      <c r="A32" s="3963"/>
      <c r="B32" s="143" t="s">
        <v>206</v>
      </c>
      <c r="C32" s="144" t="s">
        <v>282</v>
      </c>
      <c r="D32" s="127" t="s">
        <v>7</v>
      </c>
      <c r="E32" s="190" t="s">
        <v>808</v>
      </c>
      <c r="F32" s="2405"/>
      <c r="G32" s="4271"/>
      <c r="H32" s="143" t="s">
        <v>206</v>
      </c>
      <c r="I32" s="144" t="s">
        <v>282</v>
      </c>
      <c r="J32" s="127" t="s">
        <v>7</v>
      </c>
      <c r="K32" s="190" t="s">
        <v>808</v>
      </c>
      <c r="M32" s="4268"/>
      <c r="N32" s="143" t="s">
        <v>206</v>
      </c>
      <c r="O32" s="144" t="s">
        <v>282</v>
      </c>
      <c r="P32" s="127" t="s">
        <v>7</v>
      </c>
      <c r="Q32" s="190" t="s">
        <v>808</v>
      </c>
      <c r="S32" s="4268"/>
      <c r="T32" s="143" t="s">
        <v>206</v>
      </c>
      <c r="U32" s="191" t="s">
        <v>282</v>
      </c>
      <c r="V32" s="191" t="s">
        <v>7</v>
      </c>
      <c r="W32" s="145" t="s">
        <v>808</v>
      </c>
      <c r="X32" s="192"/>
      <c r="Y32" s="4430"/>
      <c r="Z32" s="193" t="s">
        <v>206</v>
      </c>
      <c r="AA32" s="193" t="s">
        <v>282</v>
      </c>
      <c r="AB32" s="193" t="s">
        <v>7</v>
      </c>
      <c r="AC32" s="129" t="s">
        <v>808</v>
      </c>
      <c r="AD32" s="192"/>
      <c r="AE32" s="4430"/>
      <c r="AF32" s="193" t="s">
        <v>206</v>
      </c>
      <c r="AG32" s="193" t="s">
        <v>282</v>
      </c>
      <c r="AH32" s="193" t="s">
        <v>7</v>
      </c>
      <c r="AI32" s="129" t="s">
        <v>808</v>
      </c>
      <c r="AJ32" s="192"/>
      <c r="AK32" s="4430"/>
      <c r="AL32" s="193" t="s">
        <v>206</v>
      </c>
      <c r="AM32" s="193" t="s">
        <v>282</v>
      </c>
      <c r="AN32" s="193" t="s">
        <v>7</v>
      </c>
      <c r="AO32" s="129" t="s">
        <v>808</v>
      </c>
    </row>
    <row r="33" spans="1:41" s="26" customFormat="1" ht="13.5" thickBot="1">
      <c r="A33" s="3099" t="s">
        <v>216</v>
      </c>
      <c r="B33" s="2203">
        <v>702553</v>
      </c>
      <c r="C33" s="3049" t="s">
        <v>2519</v>
      </c>
      <c r="D33" s="2203">
        <v>702553</v>
      </c>
      <c r="E33" s="3124" t="s">
        <v>210</v>
      </c>
      <c r="G33" s="336" t="s">
        <v>216</v>
      </c>
      <c r="H33" s="332">
        <v>680706</v>
      </c>
      <c r="I33" s="3126">
        <v>397</v>
      </c>
      <c r="J33" s="332">
        <v>680706</v>
      </c>
      <c r="K33" s="333" t="s">
        <v>210</v>
      </c>
      <c r="M33" s="221" t="s">
        <v>216</v>
      </c>
      <c r="N33" s="195">
        <v>681388</v>
      </c>
      <c r="O33" s="196">
        <v>316</v>
      </c>
      <c r="P33" s="3105">
        <v>681388</v>
      </c>
      <c r="Q33" s="197" t="s">
        <v>210</v>
      </c>
      <c r="S33" s="222" t="s">
        <v>216</v>
      </c>
      <c r="T33" s="124">
        <v>685924</v>
      </c>
      <c r="U33" s="71" t="s">
        <v>2520</v>
      </c>
      <c r="V33" s="70">
        <v>685924</v>
      </c>
      <c r="W33" s="71" t="s">
        <v>210</v>
      </c>
      <c r="X33" s="16"/>
      <c r="Y33" s="2964" t="s">
        <v>216</v>
      </c>
      <c r="Z33" s="223">
        <v>684066</v>
      </c>
      <c r="AA33" s="224" t="s">
        <v>2521</v>
      </c>
      <c r="AB33" s="223">
        <v>684066</v>
      </c>
      <c r="AC33" s="224" t="s">
        <v>210</v>
      </c>
      <c r="AD33" s="16"/>
      <c r="AE33" s="2964" t="s">
        <v>216</v>
      </c>
      <c r="AF33" s="215">
        <v>681195</v>
      </c>
      <c r="AG33" s="216" t="s">
        <v>2522</v>
      </c>
      <c r="AH33" s="215">
        <v>681195</v>
      </c>
      <c r="AI33" s="216" t="s">
        <v>210</v>
      </c>
      <c r="AJ33" s="16"/>
      <c r="AK33" s="2964" t="s">
        <v>216</v>
      </c>
      <c r="AL33" s="202">
        <v>674018</v>
      </c>
      <c r="AM33" s="24" t="s">
        <v>2523</v>
      </c>
      <c r="AN33" s="202">
        <v>674018</v>
      </c>
      <c r="AO33" s="24" t="s">
        <v>210</v>
      </c>
    </row>
    <row r="34" spans="1:41" s="26" customFormat="1" ht="13">
      <c r="A34" s="3050" t="s">
        <v>217</v>
      </c>
      <c r="B34" s="1917">
        <v>25822</v>
      </c>
      <c r="C34" s="3052" t="s">
        <v>2524</v>
      </c>
      <c r="D34" s="3055">
        <v>3.6999999999999998E-2</v>
      </c>
      <c r="E34" s="3003" t="s">
        <v>2448</v>
      </c>
      <c r="G34" s="325" t="s">
        <v>217</v>
      </c>
      <c r="H34" s="3127">
        <v>23626</v>
      </c>
      <c r="I34" s="3128">
        <v>3124</v>
      </c>
      <c r="J34" s="3129">
        <v>3.5</v>
      </c>
      <c r="K34" s="3130">
        <v>0.5</v>
      </c>
      <c r="M34" s="153" t="s">
        <v>217</v>
      </c>
      <c r="N34" s="203">
        <v>29262</v>
      </c>
      <c r="O34" s="204">
        <v>3108</v>
      </c>
      <c r="P34" s="205">
        <v>4.3</v>
      </c>
      <c r="Q34" s="206">
        <v>0.5</v>
      </c>
      <c r="S34" s="154" t="s">
        <v>217</v>
      </c>
      <c r="T34" s="140">
        <v>24304</v>
      </c>
      <c r="U34" s="38" t="s">
        <v>2525</v>
      </c>
      <c r="V34" s="58">
        <v>3.5000000000000003E-2</v>
      </c>
      <c r="W34" s="38" t="s">
        <v>2263</v>
      </c>
      <c r="X34" s="16"/>
      <c r="Y34" s="700" t="s">
        <v>217</v>
      </c>
      <c r="Z34" s="223">
        <v>26408</v>
      </c>
      <c r="AA34" s="224" t="s">
        <v>2526</v>
      </c>
      <c r="AB34" s="225">
        <v>3.9E-2</v>
      </c>
      <c r="AC34" s="224" t="s">
        <v>2349</v>
      </c>
      <c r="AD34" s="16"/>
      <c r="AE34" s="700" t="s">
        <v>217</v>
      </c>
      <c r="AF34" s="215">
        <v>30138</v>
      </c>
      <c r="AG34" s="216" t="s">
        <v>2527</v>
      </c>
      <c r="AH34" s="217">
        <v>4.3999999999999997E-2</v>
      </c>
      <c r="AI34" s="216" t="s">
        <v>2263</v>
      </c>
      <c r="AJ34" s="16"/>
      <c r="AK34" s="700" t="s">
        <v>217</v>
      </c>
      <c r="AL34" s="208">
        <v>30285</v>
      </c>
      <c r="AM34" s="12" t="s">
        <v>2528</v>
      </c>
      <c r="AN34" s="21">
        <v>4.4999999999999998E-2</v>
      </c>
      <c r="AO34" s="12" t="s">
        <v>2349</v>
      </c>
    </row>
    <row r="35" spans="1:41" s="26" customFormat="1" ht="13">
      <c r="A35" s="3056" t="s">
        <v>218</v>
      </c>
      <c r="B35" s="2062">
        <v>24828</v>
      </c>
      <c r="C35" s="3057" t="s">
        <v>2529</v>
      </c>
      <c r="D35" s="3115">
        <v>3.5000000000000003E-2</v>
      </c>
      <c r="E35" s="3266" t="s">
        <v>2125</v>
      </c>
      <c r="G35" s="326" t="s">
        <v>218</v>
      </c>
      <c r="H35" s="3136">
        <v>26727</v>
      </c>
      <c r="I35" s="3137">
        <v>2586</v>
      </c>
      <c r="J35" s="3138">
        <v>3.9</v>
      </c>
      <c r="K35" s="3156">
        <v>0.4</v>
      </c>
      <c r="M35" s="3269" t="s">
        <v>218</v>
      </c>
      <c r="N35" s="209">
        <v>26722</v>
      </c>
      <c r="O35" s="210">
        <v>2975</v>
      </c>
      <c r="P35" s="3121">
        <v>3.9</v>
      </c>
      <c r="Q35" s="3270">
        <v>0.4</v>
      </c>
      <c r="S35" s="3269" t="s">
        <v>218</v>
      </c>
      <c r="T35" s="3271">
        <v>28484</v>
      </c>
      <c r="U35" s="3272" t="s">
        <v>2530</v>
      </c>
      <c r="V35" s="3273">
        <v>4.2000000000000003E-2</v>
      </c>
      <c r="W35" s="3272" t="s">
        <v>2263</v>
      </c>
      <c r="X35" s="16"/>
      <c r="Y35" s="3274" t="s">
        <v>218</v>
      </c>
      <c r="Z35" s="223">
        <v>31333</v>
      </c>
      <c r="AA35" s="224" t="s">
        <v>2531</v>
      </c>
      <c r="AB35" s="225">
        <v>4.5999999999999999E-2</v>
      </c>
      <c r="AC35" s="224" t="s">
        <v>2263</v>
      </c>
      <c r="AD35" s="16"/>
      <c r="AE35" s="700" t="s">
        <v>218</v>
      </c>
      <c r="AF35" s="215">
        <v>33942</v>
      </c>
      <c r="AG35" s="216" t="s">
        <v>2532</v>
      </c>
      <c r="AH35" s="217">
        <v>0.05</v>
      </c>
      <c r="AI35" s="216" t="s">
        <v>2263</v>
      </c>
      <c r="AJ35" s="16"/>
      <c r="AK35" s="700" t="s">
        <v>218</v>
      </c>
      <c r="AL35" s="208">
        <v>25291</v>
      </c>
      <c r="AM35" s="12" t="s">
        <v>2533</v>
      </c>
      <c r="AN35" s="21">
        <v>3.7999999999999999E-2</v>
      </c>
      <c r="AO35" s="12" t="s">
        <v>2349</v>
      </c>
    </row>
    <row r="36" spans="1:41" s="26" customFormat="1" ht="13">
      <c r="A36" s="3056" t="s">
        <v>219</v>
      </c>
      <c r="B36" s="2062">
        <v>176112</v>
      </c>
      <c r="C36" s="3057" t="s">
        <v>2534</v>
      </c>
      <c r="D36" s="3115">
        <v>0.251</v>
      </c>
      <c r="E36" s="3275" t="s">
        <v>2088</v>
      </c>
      <c r="G36" s="326" t="s">
        <v>219</v>
      </c>
      <c r="H36" s="3136">
        <v>175946</v>
      </c>
      <c r="I36" s="3137">
        <v>6250</v>
      </c>
      <c r="J36" s="3138">
        <v>25.8</v>
      </c>
      <c r="K36" s="3156">
        <v>0.9</v>
      </c>
      <c r="M36" s="3276" t="s">
        <v>219</v>
      </c>
      <c r="N36" s="209">
        <v>175410</v>
      </c>
      <c r="O36" s="210">
        <v>6407</v>
      </c>
      <c r="P36" s="3121">
        <v>25.7</v>
      </c>
      <c r="Q36" s="3277">
        <v>0.9</v>
      </c>
      <c r="S36" s="3276" t="s">
        <v>219</v>
      </c>
      <c r="T36" s="3278">
        <v>185357</v>
      </c>
      <c r="U36" s="3279" t="s">
        <v>2535</v>
      </c>
      <c r="V36" s="3280">
        <v>0.27</v>
      </c>
      <c r="W36" s="3279" t="s">
        <v>2222</v>
      </c>
      <c r="X36" s="16"/>
      <c r="Y36" s="3281" t="s">
        <v>219</v>
      </c>
      <c r="Z36" s="223">
        <v>176857</v>
      </c>
      <c r="AA36" s="224" t="s">
        <v>2536</v>
      </c>
      <c r="AB36" s="225">
        <v>0.25900000000000001</v>
      </c>
      <c r="AC36" s="224" t="s">
        <v>2180</v>
      </c>
      <c r="AD36" s="16"/>
      <c r="AE36" s="700" t="s">
        <v>219</v>
      </c>
      <c r="AF36" s="215">
        <v>175848</v>
      </c>
      <c r="AG36" s="216" t="s">
        <v>2537</v>
      </c>
      <c r="AH36" s="217">
        <v>0.25800000000000001</v>
      </c>
      <c r="AI36" s="216" t="s">
        <v>2222</v>
      </c>
      <c r="AJ36" s="16"/>
      <c r="AK36" s="700" t="s">
        <v>219</v>
      </c>
      <c r="AL36" s="208">
        <v>181955</v>
      </c>
      <c r="AM36" s="12" t="s">
        <v>2538</v>
      </c>
      <c r="AN36" s="21">
        <v>0.27</v>
      </c>
      <c r="AO36" s="12" t="s">
        <v>2180</v>
      </c>
    </row>
    <row r="37" spans="1:41" s="26" customFormat="1" ht="13">
      <c r="A37" s="3056" t="s">
        <v>220</v>
      </c>
      <c r="B37" s="2062">
        <v>136353</v>
      </c>
      <c r="C37" s="3057" t="s">
        <v>2539</v>
      </c>
      <c r="D37" s="3115">
        <v>0.19400000000000001</v>
      </c>
      <c r="E37" s="3282" t="s">
        <v>2034</v>
      </c>
      <c r="G37" s="326" t="s">
        <v>220</v>
      </c>
      <c r="H37" s="3136">
        <v>135481</v>
      </c>
      <c r="I37" s="3137">
        <v>5918</v>
      </c>
      <c r="J37" s="3138">
        <v>19.899999999999999</v>
      </c>
      <c r="K37" s="3156">
        <v>0.9</v>
      </c>
      <c r="M37" s="3283" t="s">
        <v>220</v>
      </c>
      <c r="N37" s="209">
        <v>135662</v>
      </c>
      <c r="O37" s="210">
        <v>4701</v>
      </c>
      <c r="P37" s="3121">
        <v>19.899999999999999</v>
      </c>
      <c r="Q37" s="3284">
        <v>0.7</v>
      </c>
      <c r="S37" s="3283" t="s">
        <v>220</v>
      </c>
      <c r="T37" s="3285">
        <v>134399</v>
      </c>
      <c r="U37" s="3286" t="s">
        <v>2540</v>
      </c>
      <c r="V37" s="3287">
        <v>0.19600000000000001</v>
      </c>
      <c r="W37" s="3286" t="s">
        <v>2222</v>
      </c>
      <c r="X37" s="16"/>
      <c r="Y37" s="3288" t="s">
        <v>220</v>
      </c>
      <c r="Z37" s="223">
        <v>143239</v>
      </c>
      <c r="AA37" s="224" t="s">
        <v>2541</v>
      </c>
      <c r="AB37" s="225">
        <v>0.20899999999999999</v>
      </c>
      <c r="AC37" s="224" t="s">
        <v>2178</v>
      </c>
      <c r="AD37" s="16"/>
      <c r="AE37" s="700" t="s">
        <v>220</v>
      </c>
      <c r="AF37" s="215">
        <v>145095</v>
      </c>
      <c r="AG37" s="216" t="s">
        <v>2542</v>
      </c>
      <c r="AH37" s="217">
        <v>0.21299999999999999</v>
      </c>
      <c r="AI37" s="216" t="s">
        <v>2178</v>
      </c>
      <c r="AJ37" s="16"/>
      <c r="AK37" s="700" t="s">
        <v>220</v>
      </c>
      <c r="AL37" s="208">
        <v>143736</v>
      </c>
      <c r="AM37" s="12" t="s">
        <v>2543</v>
      </c>
      <c r="AN37" s="21">
        <v>0.21299999999999999</v>
      </c>
      <c r="AO37" s="12" t="s">
        <v>2186</v>
      </c>
    </row>
    <row r="38" spans="1:41" s="26" customFormat="1" ht="13">
      <c r="A38" s="3056" t="s">
        <v>221</v>
      </c>
      <c r="B38" s="2062">
        <v>78842</v>
      </c>
      <c r="C38" s="3057" t="s">
        <v>2544</v>
      </c>
      <c r="D38" s="3115">
        <v>0.112</v>
      </c>
      <c r="E38" s="3289" t="s">
        <v>2090</v>
      </c>
      <c r="G38" s="326" t="s">
        <v>221</v>
      </c>
      <c r="H38" s="3136">
        <v>74971</v>
      </c>
      <c r="I38" s="3137">
        <v>4925</v>
      </c>
      <c r="J38" s="3141">
        <v>11</v>
      </c>
      <c r="K38" s="3156">
        <v>0.7</v>
      </c>
      <c r="M38" s="3290" t="s">
        <v>221</v>
      </c>
      <c r="N38" s="209">
        <v>74551</v>
      </c>
      <c r="O38" s="210">
        <v>4471</v>
      </c>
      <c r="P38" s="3121">
        <v>10.9</v>
      </c>
      <c r="Q38" s="3291">
        <v>0.7</v>
      </c>
      <c r="S38" s="3290" t="s">
        <v>221</v>
      </c>
      <c r="T38" s="3292">
        <v>75074</v>
      </c>
      <c r="U38" s="3293" t="s">
        <v>2545</v>
      </c>
      <c r="V38" s="3294">
        <v>0.109</v>
      </c>
      <c r="W38" s="3293" t="s">
        <v>2263</v>
      </c>
      <c r="X38" s="16"/>
      <c r="Y38" s="3295" t="s">
        <v>221</v>
      </c>
      <c r="Z38" s="223">
        <v>71117</v>
      </c>
      <c r="AA38" s="224" t="s">
        <v>2546</v>
      </c>
      <c r="AB38" s="225">
        <v>0.104</v>
      </c>
      <c r="AC38" s="224" t="s">
        <v>2181</v>
      </c>
      <c r="AD38" s="16"/>
      <c r="AE38" s="700" t="s">
        <v>221</v>
      </c>
      <c r="AF38" s="215">
        <v>69879</v>
      </c>
      <c r="AG38" s="216" t="s">
        <v>2547</v>
      </c>
      <c r="AH38" s="217">
        <v>0.10299999999999999</v>
      </c>
      <c r="AI38" s="216" t="s">
        <v>2181</v>
      </c>
      <c r="AJ38" s="16"/>
      <c r="AK38" s="700" t="s">
        <v>221</v>
      </c>
      <c r="AL38" s="208">
        <v>72977</v>
      </c>
      <c r="AM38" s="12" t="s">
        <v>2548</v>
      </c>
      <c r="AN38" s="21">
        <v>0.108</v>
      </c>
      <c r="AO38" s="12" t="s">
        <v>2181</v>
      </c>
    </row>
    <row r="39" spans="1:41" s="26" customFormat="1" ht="13">
      <c r="A39" s="3056" t="s">
        <v>222</v>
      </c>
      <c r="B39" s="2062">
        <v>162253</v>
      </c>
      <c r="C39" s="3057" t="s">
        <v>2549</v>
      </c>
      <c r="D39" s="3115">
        <v>0.23100000000000001</v>
      </c>
      <c r="E39" s="3296" t="s">
        <v>2034</v>
      </c>
      <c r="G39" s="326" t="s">
        <v>222</v>
      </c>
      <c r="H39" s="3136">
        <v>159284</v>
      </c>
      <c r="I39" s="3137">
        <v>5288</v>
      </c>
      <c r="J39" s="3138">
        <v>23.4</v>
      </c>
      <c r="K39" s="3156">
        <v>0.8</v>
      </c>
      <c r="M39" s="3297" t="s">
        <v>222</v>
      </c>
      <c r="N39" s="209">
        <v>157316</v>
      </c>
      <c r="O39" s="210">
        <v>5889</v>
      </c>
      <c r="P39" s="3121">
        <v>23.1</v>
      </c>
      <c r="Q39" s="3298">
        <v>0.9</v>
      </c>
      <c r="S39" s="3297" t="s">
        <v>222</v>
      </c>
      <c r="T39" s="3299">
        <v>156119</v>
      </c>
      <c r="U39" s="3300" t="s">
        <v>2550</v>
      </c>
      <c r="V39" s="3301">
        <v>0.22800000000000001</v>
      </c>
      <c r="W39" s="3300" t="s">
        <v>2178</v>
      </c>
      <c r="X39" s="16"/>
      <c r="Y39" s="3302" t="s">
        <v>222</v>
      </c>
      <c r="Z39" s="223">
        <v>154656</v>
      </c>
      <c r="AA39" s="224" t="s">
        <v>2551</v>
      </c>
      <c r="AB39" s="225">
        <v>0.22600000000000001</v>
      </c>
      <c r="AC39" s="224" t="s">
        <v>2178</v>
      </c>
      <c r="AD39" s="16"/>
      <c r="AE39" s="700" t="s">
        <v>222</v>
      </c>
      <c r="AF39" s="215">
        <v>148891</v>
      </c>
      <c r="AG39" s="216" t="s">
        <v>2552</v>
      </c>
      <c r="AH39" s="217">
        <v>0.219</v>
      </c>
      <c r="AI39" s="216" t="s">
        <v>2178</v>
      </c>
      <c r="AJ39" s="16"/>
      <c r="AK39" s="700" t="s">
        <v>222</v>
      </c>
      <c r="AL39" s="208">
        <v>145037</v>
      </c>
      <c r="AM39" s="12" t="s">
        <v>2553</v>
      </c>
      <c r="AN39" s="21">
        <v>0.215</v>
      </c>
      <c r="AO39" s="12" t="s">
        <v>2178</v>
      </c>
    </row>
    <row r="40" spans="1:41" s="26" customFormat="1" ht="13">
      <c r="A40" s="3056" t="s">
        <v>223</v>
      </c>
      <c r="B40" s="2062">
        <v>98343</v>
      </c>
      <c r="C40" s="3057" t="s">
        <v>2554</v>
      </c>
      <c r="D40" s="3115">
        <v>0.14000000000000001</v>
      </c>
      <c r="E40" s="3303" t="s">
        <v>2090</v>
      </c>
      <c r="G40" s="326" t="s">
        <v>223</v>
      </c>
      <c r="H40" s="3136">
        <v>84671</v>
      </c>
      <c r="I40" s="3137">
        <v>4434</v>
      </c>
      <c r="J40" s="3138">
        <v>12.4</v>
      </c>
      <c r="K40" s="3156">
        <v>0.7</v>
      </c>
      <c r="M40" s="3304" t="s">
        <v>223</v>
      </c>
      <c r="N40" s="209">
        <v>82465</v>
      </c>
      <c r="O40" s="210">
        <v>3665</v>
      </c>
      <c r="P40" s="3121">
        <v>12.1</v>
      </c>
      <c r="Q40" s="3305">
        <v>0.5</v>
      </c>
      <c r="S40" s="3304" t="s">
        <v>223</v>
      </c>
      <c r="T40" s="3306">
        <v>82187</v>
      </c>
      <c r="U40" s="3307" t="s">
        <v>2555</v>
      </c>
      <c r="V40" s="3308">
        <v>0.12</v>
      </c>
      <c r="W40" s="3307" t="s">
        <v>2181</v>
      </c>
      <c r="X40" s="16"/>
      <c r="Y40" s="3309" t="s">
        <v>223</v>
      </c>
      <c r="Z40" s="223">
        <v>80456</v>
      </c>
      <c r="AA40" s="224" t="s">
        <v>2556</v>
      </c>
      <c r="AB40" s="225">
        <v>0.11799999999999999</v>
      </c>
      <c r="AC40" s="224" t="s">
        <v>2181</v>
      </c>
      <c r="AD40" s="16"/>
      <c r="AE40" s="700" t="s">
        <v>223</v>
      </c>
      <c r="AF40" s="215">
        <v>77402</v>
      </c>
      <c r="AG40" s="216" t="s">
        <v>2557</v>
      </c>
      <c r="AH40" s="217">
        <v>0.114</v>
      </c>
      <c r="AI40" s="216" t="s">
        <v>2349</v>
      </c>
      <c r="AJ40" s="16"/>
      <c r="AK40" s="700" t="s">
        <v>223</v>
      </c>
      <c r="AL40" s="208">
        <v>74737</v>
      </c>
      <c r="AM40" s="12" t="s">
        <v>2558</v>
      </c>
      <c r="AN40" s="21">
        <v>0.111</v>
      </c>
      <c r="AO40" s="12" t="s">
        <v>2263</v>
      </c>
    </row>
    <row r="41" spans="1:41" s="26" customFormat="1" ht="13">
      <c r="A41" s="326"/>
      <c r="B41" s="2062"/>
      <c r="C41" s="3057"/>
      <c r="D41" s="3115"/>
      <c r="E41" s="3310"/>
      <c r="G41" s="329"/>
      <c r="H41" s="3136"/>
      <c r="I41" s="3137"/>
      <c r="J41" s="3138"/>
      <c r="K41" s="3156"/>
      <c r="M41" s="3311"/>
      <c r="N41" s="209"/>
      <c r="O41" s="210"/>
      <c r="P41" s="3121"/>
      <c r="Q41" s="3312"/>
      <c r="S41" s="3311"/>
      <c r="T41" s="3313"/>
      <c r="U41" s="3314"/>
      <c r="V41" s="3315"/>
      <c r="W41" s="3314"/>
      <c r="X41" s="16"/>
      <c r="Y41" s="3316"/>
      <c r="Z41" s="224" t="s">
        <v>733</v>
      </c>
      <c r="AA41" s="224" t="s">
        <v>733</v>
      </c>
      <c r="AB41" s="225" t="s">
        <v>733</v>
      </c>
      <c r="AC41" s="224" t="s">
        <v>733</v>
      </c>
      <c r="AD41" s="16"/>
      <c r="AE41" s="696"/>
      <c r="AF41" s="216" t="s">
        <v>733</v>
      </c>
      <c r="AG41" s="216" t="s">
        <v>733</v>
      </c>
      <c r="AH41" s="217" t="s">
        <v>733</v>
      </c>
      <c r="AI41" s="216" t="s">
        <v>733</v>
      </c>
      <c r="AJ41" s="16"/>
      <c r="AK41" s="696"/>
      <c r="AL41" s="12"/>
      <c r="AM41" s="12"/>
      <c r="AN41" s="21"/>
      <c r="AO41" s="12"/>
    </row>
    <row r="42" spans="1:41" s="26" customFormat="1" ht="13">
      <c r="A42" s="3256" t="s">
        <v>516</v>
      </c>
      <c r="B42" s="2078">
        <v>651903</v>
      </c>
      <c r="C42" s="3066" t="s">
        <v>2559</v>
      </c>
      <c r="D42" s="3257">
        <v>0.92800000000000005</v>
      </c>
      <c r="E42" s="3317" t="s">
        <v>2090</v>
      </c>
      <c r="G42" s="334" t="s">
        <v>516</v>
      </c>
      <c r="H42" s="3318">
        <v>630353</v>
      </c>
      <c r="I42" s="3260">
        <v>4092</v>
      </c>
      <c r="J42" s="3261">
        <v>92.6</v>
      </c>
      <c r="K42" s="3262">
        <v>0.6</v>
      </c>
      <c r="M42" s="334" t="s">
        <v>516</v>
      </c>
      <c r="N42" s="226">
        <v>625404</v>
      </c>
      <c r="O42" s="227">
        <v>4467</v>
      </c>
      <c r="P42" s="3263">
        <v>91.8</v>
      </c>
      <c r="Q42" s="3319">
        <v>0.7</v>
      </c>
      <c r="S42" s="3320" t="s">
        <v>224</v>
      </c>
      <c r="T42" s="138" t="s">
        <v>210</v>
      </c>
      <c r="U42" s="230" t="s">
        <v>210</v>
      </c>
      <c r="V42" s="231">
        <v>0.92300000000000004</v>
      </c>
      <c r="W42" s="230" t="s">
        <v>2186</v>
      </c>
      <c r="X42" s="16"/>
      <c r="Y42" s="696" t="s">
        <v>224</v>
      </c>
      <c r="Z42" s="224" t="s">
        <v>210</v>
      </c>
      <c r="AA42" s="224" t="s">
        <v>210</v>
      </c>
      <c r="AB42" s="225">
        <v>0.91600000000000004</v>
      </c>
      <c r="AC42" s="224" t="s">
        <v>2186</v>
      </c>
      <c r="AD42" s="16"/>
      <c r="AE42" s="696" t="s">
        <v>224</v>
      </c>
      <c r="AF42" s="216" t="s">
        <v>210</v>
      </c>
      <c r="AG42" s="216" t="s">
        <v>210</v>
      </c>
      <c r="AH42" s="217">
        <v>0.90600000000000003</v>
      </c>
      <c r="AI42" s="216" t="s">
        <v>2186</v>
      </c>
      <c r="AJ42" s="16"/>
      <c r="AK42" s="696" t="s">
        <v>224</v>
      </c>
      <c r="AL42" s="12" t="s">
        <v>210</v>
      </c>
      <c r="AM42" s="12" t="s">
        <v>210</v>
      </c>
      <c r="AN42" s="21">
        <v>0.91800000000000004</v>
      </c>
      <c r="AO42" s="12" t="s">
        <v>2263</v>
      </c>
    </row>
    <row r="43" spans="1:41" s="26" customFormat="1" ht="13">
      <c r="A43" s="3256" t="s">
        <v>475</v>
      </c>
      <c r="B43" s="2078">
        <v>260596</v>
      </c>
      <c r="C43" s="3066" t="s">
        <v>2560</v>
      </c>
      <c r="D43" s="3257">
        <v>0.371</v>
      </c>
      <c r="E43" s="3069" t="s">
        <v>2033</v>
      </c>
      <c r="G43" s="334" t="s">
        <v>475</v>
      </c>
      <c r="H43" s="3318">
        <v>243955</v>
      </c>
      <c r="I43" s="3260">
        <v>6896</v>
      </c>
      <c r="J43" s="3261">
        <v>35.799999999999997</v>
      </c>
      <c r="K43" s="3268">
        <v>1</v>
      </c>
      <c r="M43" s="334" t="s">
        <v>475</v>
      </c>
      <c r="N43" s="226">
        <v>239781</v>
      </c>
      <c r="O43" s="227">
        <v>6902</v>
      </c>
      <c r="P43" s="3263">
        <v>35.200000000000003</v>
      </c>
      <c r="Q43" s="229">
        <v>1</v>
      </c>
      <c r="S43" s="335" t="s">
        <v>225</v>
      </c>
      <c r="T43" s="138" t="s">
        <v>210</v>
      </c>
      <c r="U43" s="230" t="s">
        <v>210</v>
      </c>
      <c r="V43" s="231">
        <v>0.34699999999999998</v>
      </c>
      <c r="W43" s="230" t="s">
        <v>2180</v>
      </c>
      <c r="X43" s="16"/>
      <c r="Y43" s="696" t="s">
        <v>225</v>
      </c>
      <c r="Z43" s="224" t="s">
        <v>210</v>
      </c>
      <c r="AA43" s="224" t="s">
        <v>210</v>
      </c>
      <c r="AB43" s="225">
        <v>0.34399999999999997</v>
      </c>
      <c r="AC43" s="224" t="s">
        <v>2180</v>
      </c>
      <c r="AD43" s="16"/>
      <c r="AE43" s="696" t="s">
        <v>225</v>
      </c>
      <c r="AF43" s="216" t="s">
        <v>210</v>
      </c>
      <c r="AG43" s="216" t="s">
        <v>210</v>
      </c>
      <c r="AH43" s="217">
        <v>0.33200000000000002</v>
      </c>
      <c r="AI43" s="216" t="s">
        <v>2222</v>
      </c>
      <c r="AJ43" s="16"/>
      <c r="AK43" s="696" t="s">
        <v>225</v>
      </c>
      <c r="AL43" s="12" t="s">
        <v>210</v>
      </c>
      <c r="AM43" s="12" t="s">
        <v>210</v>
      </c>
      <c r="AN43" s="21">
        <v>0.32600000000000001</v>
      </c>
      <c r="AO43" s="12" t="s">
        <v>2222</v>
      </c>
    </row>
    <row r="44" spans="1:41">
      <c r="A44" s="232"/>
      <c r="B44" s="233"/>
      <c r="C44" s="233"/>
      <c r="D44" s="234"/>
      <c r="E44" s="233"/>
      <c r="G44" s="232"/>
      <c r="H44" s="233"/>
      <c r="I44" s="233"/>
      <c r="J44" s="234"/>
      <c r="K44" s="233"/>
      <c r="M44" s="232"/>
      <c r="N44" s="233"/>
      <c r="O44" s="233"/>
      <c r="P44" s="234"/>
      <c r="Q44" s="233"/>
      <c r="S44" s="232"/>
      <c r="T44" s="233"/>
      <c r="U44" s="233"/>
      <c r="V44" s="234"/>
      <c r="W44" s="233"/>
      <c r="X44" s="29"/>
      <c r="Y44" s="232"/>
      <c r="Z44" s="233"/>
      <c r="AA44" s="233"/>
      <c r="AB44" s="234"/>
      <c r="AC44" s="233"/>
      <c r="AD44" s="29"/>
      <c r="AE44" s="232"/>
      <c r="AF44" s="233"/>
      <c r="AG44" s="233"/>
      <c r="AH44" s="234"/>
      <c r="AI44" s="233"/>
      <c r="AJ44" s="29"/>
      <c r="AK44" s="232"/>
      <c r="AL44" s="233"/>
      <c r="AM44" s="233"/>
      <c r="AN44" s="234"/>
      <c r="AO44" s="233"/>
    </row>
    <row r="45" spans="1:41" ht="18" customHeight="1">
      <c r="A45" s="3867" t="s">
        <v>469</v>
      </c>
      <c r="B45" s="4272" t="s">
        <v>227</v>
      </c>
      <c r="C45" s="4273"/>
      <c r="D45" s="4273"/>
      <c r="E45" s="4274"/>
      <c r="F45" s="495"/>
      <c r="G45" s="4276" t="s">
        <v>469</v>
      </c>
      <c r="H45" s="4272" t="s">
        <v>227</v>
      </c>
      <c r="I45" s="4273"/>
      <c r="J45" s="4273"/>
      <c r="K45" s="4274"/>
      <c r="M45" s="4267" t="s">
        <v>469</v>
      </c>
      <c r="N45" s="4269" t="s">
        <v>227</v>
      </c>
      <c r="O45" s="4265"/>
      <c r="P45" s="4265"/>
      <c r="Q45" s="4266"/>
      <c r="S45" s="4267" t="s">
        <v>469</v>
      </c>
      <c r="T45" s="4269" t="s">
        <v>227</v>
      </c>
      <c r="U45" s="4265"/>
      <c r="V45" s="4265"/>
      <c r="W45" s="4266"/>
      <c r="X45" s="29"/>
      <c r="Y45" s="4497" t="s">
        <v>469</v>
      </c>
      <c r="Z45" s="4273" t="s">
        <v>227</v>
      </c>
      <c r="AA45" s="4273"/>
      <c r="AB45" s="4273"/>
      <c r="AC45" s="4274"/>
      <c r="AD45" s="29"/>
      <c r="AE45" s="4497" t="s">
        <v>469</v>
      </c>
      <c r="AF45" s="4273" t="s">
        <v>227</v>
      </c>
      <c r="AG45" s="4273"/>
      <c r="AH45" s="4273"/>
      <c r="AI45" s="4274"/>
      <c r="AJ45" s="29"/>
      <c r="AK45" s="4497" t="s">
        <v>469</v>
      </c>
      <c r="AL45" s="4273" t="s">
        <v>227</v>
      </c>
      <c r="AM45" s="4273"/>
      <c r="AN45" s="4273"/>
      <c r="AO45" s="4274"/>
    </row>
    <row r="46" spans="1:41" s="149" customFormat="1" ht="30">
      <c r="A46" s="3963"/>
      <c r="B46" s="143" t="s">
        <v>206</v>
      </c>
      <c r="C46" s="144" t="s">
        <v>282</v>
      </c>
      <c r="D46" s="127" t="s">
        <v>7</v>
      </c>
      <c r="E46" s="190" t="s">
        <v>808</v>
      </c>
      <c r="F46" s="2405"/>
      <c r="G46" s="4271"/>
      <c r="H46" s="143" t="s">
        <v>206</v>
      </c>
      <c r="I46" s="144" t="s">
        <v>282</v>
      </c>
      <c r="J46" s="127" t="s">
        <v>7</v>
      </c>
      <c r="K46" s="190" t="s">
        <v>808</v>
      </c>
      <c r="M46" s="4268"/>
      <c r="N46" s="143" t="s">
        <v>206</v>
      </c>
      <c r="O46" s="144" t="s">
        <v>282</v>
      </c>
      <c r="P46" s="127" t="s">
        <v>7</v>
      </c>
      <c r="Q46" s="190" t="s">
        <v>808</v>
      </c>
      <c r="S46" s="4268"/>
      <c r="T46" s="143" t="s">
        <v>206</v>
      </c>
      <c r="U46" s="191" t="s">
        <v>282</v>
      </c>
      <c r="V46" s="191" t="s">
        <v>7</v>
      </c>
      <c r="W46" s="145" t="s">
        <v>808</v>
      </c>
      <c r="X46" s="192"/>
      <c r="Y46" s="4430"/>
      <c r="Z46" s="193" t="s">
        <v>206</v>
      </c>
      <c r="AA46" s="193" t="s">
        <v>282</v>
      </c>
      <c r="AB46" s="193" t="s">
        <v>7</v>
      </c>
      <c r="AC46" s="129" t="s">
        <v>808</v>
      </c>
      <c r="AD46" s="192"/>
      <c r="AE46" s="4430"/>
      <c r="AF46" s="193" t="s">
        <v>206</v>
      </c>
      <c r="AG46" s="193" t="s">
        <v>282</v>
      </c>
      <c r="AH46" s="193" t="s">
        <v>7</v>
      </c>
      <c r="AI46" s="129" t="s">
        <v>808</v>
      </c>
      <c r="AJ46" s="192"/>
      <c r="AK46" s="4430"/>
      <c r="AL46" s="193" t="s">
        <v>206</v>
      </c>
      <c r="AM46" s="193" t="s">
        <v>282</v>
      </c>
      <c r="AN46" s="193" t="s">
        <v>7</v>
      </c>
      <c r="AO46" s="129" t="s">
        <v>808</v>
      </c>
    </row>
    <row r="47" spans="1:41" s="26" customFormat="1" ht="13.5" thickBot="1">
      <c r="A47" s="3099" t="s">
        <v>216</v>
      </c>
      <c r="B47" s="2203">
        <v>52526</v>
      </c>
      <c r="C47" s="3049" t="s">
        <v>2561</v>
      </c>
      <c r="D47" s="2203">
        <v>52526</v>
      </c>
      <c r="E47" s="3124" t="s">
        <v>210</v>
      </c>
      <c r="G47" s="336" t="s">
        <v>216</v>
      </c>
      <c r="H47" s="332">
        <v>51455</v>
      </c>
      <c r="I47" s="3126">
        <v>623</v>
      </c>
      <c r="J47" s="332">
        <v>51455</v>
      </c>
      <c r="K47" s="333" t="s">
        <v>210</v>
      </c>
      <c r="M47" s="221" t="s">
        <v>216</v>
      </c>
      <c r="N47" s="195">
        <v>51760</v>
      </c>
      <c r="O47" s="196">
        <v>547</v>
      </c>
      <c r="P47" s="3105">
        <v>51760</v>
      </c>
      <c r="Q47" s="197" t="s">
        <v>210</v>
      </c>
      <c r="S47" s="222" t="s">
        <v>216</v>
      </c>
      <c r="T47" s="124">
        <v>50706</v>
      </c>
      <c r="U47" s="71" t="s">
        <v>2562</v>
      </c>
      <c r="V47" s="70">
        <v>50706</v>
      </c>
      <c r="W47" s="71" t="s">
        <v>210</v>
      </c>
      <c r="X47" s="16"/>
      <c r="Y47" s="2964" t="s">
        <v>216</v>
      </c>
      <c r="Z47" s="223">
        <v>50428</v>
      </c>
      <c r="AA47" s="224" t="s">
        <v>2563</v>
      </c>
      <c r="AB47" s="223">
        <v>50428</v>
      </c>
      <c r="AC47" s="224" t="s">
        <v>210</v>
      </c>
      <c r="AD47" s="16"/>
      <c r="AE47" s="2964" t="s">
        <v>216</v>
      </c>
      <c r="AF47" s="215">
        <v>50845</v>
      </c>
      <c r="AG47" s="216" t="s">
        <v>2564</v>
      </c>
      <c r="AH47" s="215">
        <v>50845</v>
      </c>
      <c r="AI47" s="216" t="s">
        <v>210</v>
      </c>
      <c r="AJ47" s="16"/>
      <c r="AK47" s="2964" t="s">
        <v>216</v>
      </c>
      <c r="AL47" s="202">
        <v>50269</v>
      </c>
      <c r="AM47" s="24" t="s">
        <v>2565</v>
      </c>
      <c r="AN47" s="202">
        <v>50269</v>
      </c>
      <c r="AO47" s="24" t="s">
        <v>210</v>
      </c>
    </row>
    <row r="48" spans="1:41" s="26" customFormat="1" ht="13">
      <c r="A48" s="3050" t="s">
        <v>217</v>
      </c>
      <c r="B48" s="1917">
        <v>1333</v>
      </c>
      <c r="C48" s="3052" t="s">
        <v>2566</v>
      </c>
      <c r="D48" s="3055">
        <v>2.5000000000000001E-2</v>
      </c>
      <c r="E48" s="3003" t="s">
        <v>2033</v>
      </c>
      <c r="G48" s="325" t="s">
        <v>217</v>
      </c>
      <c r="H48" s="3127">
        <v>1702</v>
      </c>
      <c r="I48" s="3128">
        <v>627</v>
      </c>
      <c r="J48" s="3129">
        <v>3.3</v>
      </c>
      <c r="K48" s="3130">
        <v>1.2</v>
      </c>
      <c r="M48" s="153" t="s">
        <v>217</v>
      </c>
      <c r="N48" s="203">
        <v>2323</v>
      </c>
      <c r="O48" s="204">
        <v>764</v>
      </c>
      <c r="P48" s="205">
        <v>4.5</v>
      </c>
      <c r="Q48" s="206">
        <v>1.5</v>
      </c>
      <c r="S48" s="154" t="s">
        <v>217</v>
      </c>
      <c r="T48" s="140">
        <v>2794</v>
      </c>
      <c r="U48" s="38" t="s">
        <v>2567</v>
      </c>
      <c r="V48" s="58">
        <v>5.5E-2</v>
      </c>
      <c r="W48" s="38" t="s">
        <v>2221</v>
      </c>
      <c r="X48" s="16"/>
      <c r="Y48" s="700" t="s">
        <v>217</v>
      </c>
      <c r="Z48" s="223">
        <v>1805</v>
      </c>
      <c r="AA48" s="224" t="s">
        <v>2568</v>
      </c>
      <c r="AB48" s="225">
        <v>3.5999999999999997E-2</v>
      </c>
      <c r="AC48" s="224" t="s">
        <v>2175</v>
      </c>
      <c r="AD48" s="16"/>
      <c r="AE48" s="700" t="s">
        <v>217</v>
      </c>
      <c r="AF48" s="215">
        <v>1726</v>
      </c>
      <c r="AG48" s="216" t="s">
        <v>2569</v>
      </c>
      <c r="AH48" s="217">
        <v>3.4000000000000002E-2</v>
      </c>
      <c r="AI48" s="216" t="s">
        <v>2179</v>
      </c>
      <c r="AJ48" s="16"/>
      <c r="AK48" s="700" t="s">
        <v>217</v>
      </c>
      <c r="AL48" s="208">
        <v>3078</v>
      </c>
      <c r="AM48" s="12" t="s">
        <v>2570</v>
      </c>
      <c r="AN48" s="21">
        <v>6.0999999999999999E-2</v>
      </c>
      <c r="AO48" s="12" t="s">
        <v>2174</v>
      </c>
    </row>
    <row r="49" spans="1:41" s="26" customFormat="1" ht="13">
      <c r="A49" s="3056" t="s">
        <v>218</v>
      </c>
      <c r="B49" s="2062">
        <v>2600</v>
      </c>
      <c r="C49" s="3057" t="s">
        <v>2571</v>
      </c>
      <c r="D49" s="3115">
        <v>4.9000000000000002E-2</v>
      </c>
      <c r="E49" s="3016" t="s">
        <v>2042</v>
      </c>
      <c r="G49" s="326" t="s">
        <v>218</v>
      </c>
      <c r="H49" s="3136">
        <v>1997</v>
      </c>
      <c r="I49" s="3137">
        <v>784</v>
      </c>
      <c r="J49" s="3138">
        <v>3.9</v>
      </c>
      <c r="K49" s="3156">
        <v>1.5</v>
      </c>
      <c r="M49" s="154" t="s">
        <v>218</v>
      </c>
      <c r="N49" s="209">
        <v>1820</v>
      </c>
      <c r="O49" s="210">
        <v>608</v>
      </c>
      <c r="P49" s="3121">
        <v>3.5</v>
      </c>
      <c r="Q49" s="212">
        <v>1.2</v>
      </c>
      <c r="S49" s="154" t="s">
        <v>218</v>
      </c>
      <c r="T49" s="140">
        <v>2142</v>
      </c>
      <c r="U49" s="38" t="s">
        <v>2572</v>
      </c>
      <c r="V49" s="58">
        <v>4.2000000000000003E-2</v>
      </c>
      <c r="W49" s="38" t="s">
        <v>2212</v>
      </c>
      <c r="X49" s="16"/>
      <c r="Y49" s="700" t="s">
        <v>218</v>
      </c>
      <c r="Z49" s="223">
        <v>1665</v>
      </c>
      <c r="AA49" s="224" t="s">
        <v>2573</v>
      </c>
      <c r="AB49" s="225">
        <v>3.3000000000000002E-2</v>
      </c>
      <c r="AC49" s="224" t="s">
        <v>2240</v>
      </c>
      <c r="AD49" s="16"/>
      <c r="AE49" s="700" t="s">
        <v>218</v>
      </c>
      <c r="AF49" s="215">
        <v>1913</v>
      </c>
      <c r="AG49" s="216" t="s">
        <v>2574</v>
      </c>
      <c r="AH49" s="217">
        <v>3.7999999999999999E-2</v>
      </c>
      <c r="AI49" s="216" t="s">
        <v>2240</v>
      </c>
      <c r="AJ49" s="16"/>
      <c r="AK49" s="700" t="s">
        <v>218</v>
      </c>
      <c r="AL49" s="208">
        <v>1548</v>
      </c>
      <c r="AM49" s="12" t="s">
        <v>2575</v>
      </c>
      <c r="AN49" s="21">
        <v>3.1E-2</v>
      </c>
      <c r="AO49" s="12" t="s">
        <v>2180</v>
      </c>
    </row>
    <row r="50" spans="1:41" s="26" customFormat="1" ht="13">
      <c r="A50" s="3056" t="s">
        <v>219</v>
      </c>
      <c r="B50" s="2062">
        <v>13676</v>
      </c>
      <c r="C50" s="3057" t="s">
        <v>2576</v>
      </c>
      <c r="D50" s="3115">
        <v>0.26</v>
      </c>
      <c r="E50" s="3321" t="s">
        <v>2061</v>
      </c>
      <c r="G50" s="326" t="s">
        <v>219</v>
      </c>
      <c r="H50" s="3136">
        <v>15629</v>
      </c>
      <c r="I50" s="3137">
        <v>1632</v>
      </c>
      <c r="J50" s="3138">
        <v>30.4</v>
      </c>
      <c r="K50" s="3156">
        <v>3.2</v>
      </c>
      <c r="M50" s="154" t="s">
        <v>219</v>
      </c>
      <c r="N50" s="209">
        <v>13855</v>
      </c>
      <c r="O50" s="210">
        <v>1414</v>
      </c>
      <c r="P50" s="211">
        <v>26.8</v>
      </c>
      <c r="Q50" s="212">
        <v>2.8</v>
      </c>
      <c r="S50" s="154" t="s">
        <v>219</v>
      </c>
      <c r="T50" s="140">
        <v>15651</v>
      </c>
      <c r="U50" s="38" t="s">
        <v>2577</v>
      </c>
      <c r="V50" s="58">
        <v>0.309</v>
      </c>
      <c r="W50" s="38" t="s">
        <v>2213</v>
      </c>
      <c r="X50" s="16"/>
      <c r="Y50" s="700" t="s">
        <v>219</v>
      </c>
      <c r="Z50" s="223">
        <v>16790</v>
      </c>
      <c r="AA50" s="224" t="s">
        <v>2578</v>
      </c>
      <c r="AB50" s="225">
        <v>0.33300000000000002</v>
      </c>
      <c r="AC50" s="224" t="s">
        <v>2202</v>
      </c>
      <c r="AD50" s="16"/>
      <c r="AE50" s="700" t="s">
        <v>219</v>
      </c>
      <c r="AF50" s="215">
        <v>15235</v>
      </c>
      <c r="AG50" s="216" t="s">
        <v>2579</v>
      </c>
      <c r="AH50" s="217">
        <v>0.3</v>
      </c>
      <c r="AI50" s="216" t="s">
        <v>2188</v>
      </c>
      <c r="AJ50" s="16"/>
      <c r="AK50" s="700" t="s">
        <v>219</v>
      </c>
      <c r="AL50" s="208">
        <v>15397</v>
      </c>
      <c r="AM50" s="12" t="s">
        <v>2580</v>
      </c>
      <c r="AN50" s="21">
        <v>0.30599999999999999</v>
      </c>
      <c r="AO50" s="12" t="s">
        <v>2231</v>
      </c>
    </row>
    <row r="51" spans="1:41" s="26" customFormat="1" ht="13">
      <c r="A51" s="3056" t="s">
        <v>220</v>
      </c>
      <c r="B51" s="2062">
        <v>11169</v>
      </c>
      <c r="C51" s="3057" t="s">
        <v>2581</v>
      </c>
      <c r="D51" s="3115">
        <v>0.21299999999999999</v>
      </c>
      <c r="E51" s="3321" t="s">
        <v>2056</v>
      </c>
      <c r="G51" s="326" t="s">
        <v>220</v>
      </c>
      <c r="H51" s="3136">
        <v>10948</v>
      </c>
      <c r="I51" s="3137">
        <v>1366</v>
      </c>
      <c r="J51" s="3138">
        <v>21.3</v>
      </c>
      <c r="K51" s="3156">
        <v>2.6</v>
      </c>
      <c r="M51" s="154" t="s">
        <v>220</v>
      </c>
      <c r="N51" s="209">
        <v>9894</v>
      </c>
      <c r="O51" s="210">
        <v>1376</v>
      </c>
      <c r="P51" s="211">
        <v>19.100000000000001</v>
      </c>
      <c r="Q51" s="212">
        <v>2.6</v>
      </c>
      <c r="S51" s="154" t="s">
        <v>220</v>
      </c>
      <c r="T51" s="140">
        <v>8963</v>
      </c>
      <c r="U51" s="38" t="s">
        <v>2582</v>
      </c>
      <c r="V51" s="58">
        <v>0.17699999999999999</v>
      </c>
      <c r="W51" s="38" t="s">
        <v>2210</v>
      </c>
      <c r="X51" s="16"/>
      <c r="Y51" s="700" t="s">
        <v>220</v>
      </c>
      <c r="Z51" s="223">
        <v>10235</v>
      </c>
      <c r="AA51" s="224" t="s">
        <v>2583</v>
      </c>
      <c r="AB51" s="225">
        <v>0.20300000000000001</v>
      </c>
      <c r="AC51" s="224" t="s">
        <v>2199</v>
      </c>
      <c r="AD51" s="16"/>
      <c r="AE51" s="700" t="s">
        <v>220</v>
      </c>
      <c r="AF51" s="215">
        <v>10179</v>
      </c>
      <c r="AG51" s="216" t="s">
        <v>2584</v>
      </c>
      <c r="AH51" s="217">
        <v>0.2</v>
      </c>
      <c r="AI51" s="216" t="s">
        <v>2197</v>
      </c>
      <c r="AJ51" s="16"/>
      <c r="AK51" s="700" t="s">
        <v>220</v>
      </c>
      <c r="AL51" s="208">
        <v>9617</v>
      </c>
      <c r="AM51" s="12" t="s">
        <v>2585</v>
      </c>
      <c r="AN51" s="21">
        <v>0.191</v>
      </c>
      <c r="AO51" s="12" t="s">
        <v>2188</v>
      </c>
    </row>
    <row r="52" spans="1:41" s="26" customFormat="1" ht="13">
      <c r="A52" s="3056" t="s">
        <v>221</v>
      </c>
      <c r="B52" s="2062">
        <v>4720</v>
      </c>
      <c r="C52" s="3057" t="s">
        <v>2586</v>
      </c>
      <c r="D52" s="3115">
        <v>0.09</v>
      </c>
      <c r="E52" s="3321" t="s">
        <v>2039</v>
      </c>
      <c r="G52" s="326" t="s">
        <v>221</v>
      </c>
      <c r="H52" s="3136">
        <v>6479</v>
      </c>
      <c r="I52" s="3137">
        <v>1251</v>
      </c>
      <c r="J52" s="3138">
        <v>12.6</v>
      </c>
      <c r="K52" s="3156">
        <v>2.4</v>
      </c>
      <c r="M52" s="154" t="s">
        <v>221</v>
      </c>
      <c r="N52" s="209">
        <v>7627</v>
      </c>
      <c r="O52" s="210">
        <v>1328</v>
      </c>
      <c r="P52" s="211">
        <v>14.7</v>
      </c>
      <c r="Q52" s="212">
        <v>2.6</v>
      </c>
      <c r="S52" s="154" t="s">
        <v>221</v>
      </c>
      <c r="T52" s="140">
        <v>6558</v>
      </c>
      <c r="U52" s="38" t="s">
        <v>2587</v>
      </c>
      <c r="V52" s="58">
        <v>0.129</v>
      </c>
      <c r="W52" s="38" t="s">
        <v>2189</v>
      </c>
      <c r="X52" s="16"/>
      <c r="Y52" s="700" t="s">
        <v>221</v>
      </c>
      <c r="Z52" s="223">
        <v>5847</v>
      </c>
      <c r="AA52" s="224" t="s">
        <v>2588</v>
      </c>
      <c r="AB52" s="225">
        <v>0.11600000000000001</v>
      </c>
      <c r="AC52" s="224" t="s">
        <v>2183</v>
      </c>
      <c r="AD52" s="16"/>
      <c r="AE52" s="700" t="s">
        <v>221</v>
      </c>
      <c r="AF52" s="215">
        <v>7808</v>
      </c>
      <c r="AG52" s="216" t="s">
        <v>2589</v>
      </c>
      <c r="AH52" s="217">
        <v>0.154</v>
      </c>
      <c r="AI52" s="216" t="s">
        <v>2187</v>
      </c>
      <c r="AJ52" s="16"/>
      <c r="AK52" s="700" t="s">
        <v>221</v>
      </c>
      <c r="AL52" s="208">
        <v>5756</v>
      </c>
      <c r="AM52" s="12" t="s">
        <v>2590</v>
      </c>
      <c r="AN52" s="21">
        <v>0.115</v>
      </c>
      <c r="AO52" s="12" t="s">
        <v>2188</v>
      </c>
    </row>
    <row r="53" spans="1:41" s="26" customFormat="1" ht="13">
      <c r="A53" s="3056" t="s">
        <v>222</v>
      </c>
      <c r="B53" s="2062">
        <v>12586</v>
      </c>
      <c r="C53" s="3057" t="s">
        <v>2591</v>
      </c>
      <c r="D53" s="3115">
        <v>0.24</v>
      </c>
      <c r="E53" s="3321" t="s">
        <v>2038</v>
      </c>
      <c r="G53" s="326" t="s">
        <v>222</v>
      </c>
      <c r="H53" s="3136">
        <v>9626</v>
      </c>
      <c r="I53" s="3137">
        <v>1266</v>
      </c>
      <c r="J53" s="3138">
        <v>18.7</v>
      </c>
      <c r="K53" s="3156">
        <v>2.5</v>
      </c>
      <c r="M53" s="154" t="s">
        <v>222</v>
      </c>
      <c r="N53" s="209">
        <v>11484</v>
      </c>
      <c r="O53" s="210">
        <v>1802</v>
      </c>
      <c r="P53" s="211">
        <v>22.2</v>
      </c>
      <c r="Q53" s="212">
        <v>3.4</v>
      </c>
      <c r="S53" s="154" t="s">
        <v>222</v>
      </c>
      <c r="T53" s="140">
        <v>9621</v>
      </c>
      <c r="U53" s="38" t="s">
        <v>2592</v>
      </c>
      <c r="V53" s="58">
        <v>0.19</v>
      </c>
      <c r="W53" s="38" t="s">
        <v>2197</v>
      </c>
      <c r="X53" s="16"/>
      <c r="Y53" s="700" t="s">
        <v>222</v>
      </c>
      <c r="Z53" s="223">
        <v>10592</v>
      </c>
      <c r="AA53" s="224" t="s">
        <v>2585</v>
      </c>
      <c r="AB53" s="225">
        <v>0.21</v>
      </c>
      <c r="AC53" s="224" t="s">
        <v>2188</v>
      </c>
      <c r="AD53" s="16"/>
      <c r="AE53" s="700" t="s">
        <v>222</v>
      </c>
      <c r="AF53" s="215">
        <v>9423</v>
      </c>
      <c r="AG53" s="216" t="s">
        <v>2433</v>
      </c>
      <c r="AH53" s="217">
        <v>0.185</v>
      </c>
      <c r="AI53" s="216" t="s">
        <v>2210</v>
      </c>
      <c r="AJ53" s="16"/>
      <c r="AK53" s="700" t="s">
        <v>222</v>
      </c>
      <c r="AL53" s="208">
        <v>10002</v>
      </c>
      <c r="AM53" s="12" t="s">
        <v>2593</v>
      </c>
      <c r="AN53" s="21">
        <v>0.19900000000000001</v>
      </c>
      <c r="AO53" s="12" t="s">
        <v>2197</v>
      </c>
    </row>
    <row r="54" spans="1:41" s="26" customFormat="1" ht="13">
      <c r="A54" s="3056" t="s">
        <v>223</v>
      </c>
      <c r="B54" s="2062">
        <v>6442</v>
      </c>
      <c r="C54" s="3057" t="s">
        <v>2594</v>
      </c>
      <c r="D54" s="3115">
        <v>0.123</v>
      </c>
      <c r="E54" s="3321" t="s">
        <v>2037</v>
      </c>
      <c r="G54" s="326" t="s">
        <v>223</v>
      </c>
      <c r="H54" s="3136">
        <v>5074</v>
      </c>
      <c r="I54" s="3137">
        <v>1093</v>
      </c>
      <c r="J54" s="3138">
        <v>9.9</v>
      </c>
      <c r="K54" s="3156">
        <v>2.1</v>
      </c>
      <c r="M54" s="154" t="s">
        <v>223</v>
      </c>
      <c r="N54" s="209">
        <v>4757</v>
      </c>
      <c r="O54" s="210">
        <v>919</v>
      </c>
      <c r="P54" s="211">
        <v>9.1999999999999993</v>
      </c>
      <c r="Q54" s="212">
        <v>1.8</v>
      </c>
      <c r="S54" s="154" t="s">
        <v>223</v>
      </c>
      <c r="T54" s="140">
        <v>4977</v>
      </c>
      <c r="U54" s="38" t="s">
        <v>2595</v>
      </c>
      <c r="V54" s="58">
        <v>9.8000000000000004E-2</v>
      </c>
      <c r="W54" s="38" t="s">
        <v>2185</v>
      </c>
      <c r="X54" s="16"/>
      <c r="Y54" s="700" t="s">
        <v>223</v>
      </c>
      <c r="Z54" s="223">
        <v>3494</v>
      </c>
      <c r="AA54" s="224" t="s">
        <v>2596</v>
      </c>
      <c r="AB54" s="225">
        <v>6.9000000000000006E-2</v>
      </c>
      <c r="AC54" s="224" t="s">
        <v>2176</v>
      </c>
      <c r="AD54" s="16"/>
      <c r="AE54" s="700" t="s">
        <v>223</v>
      </c>
      <c r="AF54" s="215">
        <v>4561</v>
      </c>
      <c r="AG54" s="216" t="s">
        <v>2597</v>
      </c>
      <c r="AH54" s="217">
        <v>0.09</v>
      </c>
      <c r="AI54" s="216" t="s">
        <v>2221</v>
      </c>
      <c r="AJ54" s="16"/>
      <c r="AK54" s="700" t="s">
        <v>223</v>
      </c>
      <c r="AL54" s="208">
        <v>4871</v>
      </c>
      <c r="AM54" s="12" t="s">
        <v>2598</v>
      </c>
      <c r="AN54" s="21">
        <v>9.7000000000000003E-2</v>
      </c>
      <c r="AO54" s="12" t="s">
        <v>2185</v>
      </c>
    </row>
    <row r="55" spans="1:41" s="26" customFormat="1" ht="13">
      <c r="A55" s="326"/>
      <c r="B55" s="2062"/>
      <c r="C55" s="3057"/>
      <c r="D55" s="3115"/>
      <c r="E55" s="3321"/>
      <c r="G55" s="329"/>
      <c r="H55" s="3136"/>
      <c r="I55" s="3137"/>
      <c r="J55" s="3138"/>
      <c r="K55" s="3156"/>
      <c r="M55" s="694"/>
      <c r="N55" s="209"/>
      <c r="O55" s="210"/>
      <c r="P55" s="211"/>
      <c r="Q55" s="212"/>
      <c r="S55" s="694"/>
      <c r="T55" s="139"/>
      <c r="U55" s="38"/>
      <c r="V55" s="58"/>
      <c r="W55" s="38"/>
      <c r="X55" s="16"/>
      <c r="Y55" s="696"/>
      <c r="Z55" s="224" t="s">
        <v>733</v>
      </c>
      <c r="AA55" s="224" t="s">
        <v>733</v>
      </c>
      <c r="AB55" s="225" t="s">
        <v>733</v>
      </c>
      <c r="AC55" s="224" t="s">
        <v>733</v>
      </c>
      <c r="AD55" s="16"/>
      <c r="AE55" s="696"/>
      <c r="AF55" s="216" t="s">
        <v>733</v>
      </c>
      <c r="AG55" s="216" t="s">
        <v>733</v>
      </c>
      <c r="AH55" s="217" t="s">
        <v>733</v>
      </c>
      <c r="AI55" s="216" t="s">
        <v>733</v>
      </c>
      <c r="AJ55" s="16"/>
      <c r="AK55" s="696"/>
      <c r="AL55" s="12"/>
      <c r="AM55" s="12"/>
      <c r="AN55" s="21"/>
      <c r="AO55" s="12"/>
    </row>
    <row r="56" spans="1:41" s="26" customFormat="1" ht="13">
      <c r="A56" s="3256" t="s">
        <v>516</v>
      </c>
      <c r="B56" s="2078">
        <v>48593</v>
      </c>
      <c r="C56" s="3066" t="s">
        <v>2599</v>
      </c>
      <c r="D56" s="3257">
        <v>0.92500000000000004</v>
      </c>
      <c r="E56" s="3317" t="s">
        <v>2041</v>
      </c>
      <c r="G56" s="334" t="s">
        <v>516</v>
      </c>
      <c r="H56" s="3259">
        <v>47756</v>
      </c>
      <c r="I56" s="3260">
        <v>1005</v>
      </c>
      <c r="J56" s="3261">
        <v>92.8</v>
      </c>
      <c r="K56" s="3262">
        <v>1.8</v>
      </c>
      <c r="M56" s="334" t="s">
        <v>516</v>
      </c>
      <c r="N56" s="226">
        <v>47617</v>
      </c>
      <c r="O56" s="227">
        <v>1248</v>
      </c>
      <c r="P56" s="228">
        <v>92</v>
      </c>
      <c r="Q56" s="229">
        <v>2.1</v>
      </c>
      <c r="S56" s="335" t="s">
        <v>224</v>
      </c>
      <c r="T56" s="138" t="s">
        <v>210</v>
      </c>
      <c r="U56" s="230" t="s">
        <v>210</v>
      </c>
      <c r="V56" s="231">
        <v>0.90300000000000002</v>
      </c>
      <c r="W56" s="230" t="s">
        <v>2197</v>
      </c>
      <c r="X56" s="16"/>
      <c r="Y56" s="696" t="s">
        <v>224</v>
      </c>
      <c r="Z56" s="224" t="s">
        <v>210</v>
      </c>
      <c r="AA56" s="224" t="s">
        <v>210</v>
      </c>
      <c r="AB56" s="225">
        <v>0.93100000000000005</v>
      </c>
      <c r="AC56" s="224" t="s">
        <v>2224</v>
      </c>
      <c r="AD56" s="16"/>
      <c r="AE56" s="696" t="s">
        <v>224</v>
      </c>
      <c r="AF56" s="216" t="s">
        <v>210</v>
      </c>
      <c r="AG56" s="216" t="s">
        <v>210</v>
      </c>
      <c r="AH56" s="217">
        <v>0.92800000000000005</v>
      </c>
      <c r="AI56" s="216" t="s">
        <v>2224</v>
      </c>
      <c r="AJ56" s="16"/>
      <c r="AK56" s="696" t="s">
        <v>224</v>
      </c>
      <c r="AL56" s="12" t="s">
        <v>210</v>
      </c>
      <c r="AM56" s="12" t="s">
        <v>210</v>
      </c>
      <c r="AN56" s="21">
        <v>0.90800000000000003</v>
      </c>
      <c r="AO56" s="12" t="s">
        <v>2221</v>
      </c>
    </row>
    <row r="57" spans="1:41" s="26" customFormat="1" ht="13">
      <c r="A57" s="3256" t="s">
        <v>475</v>
      </c>
      <c r="B57" s="2078">
        <v>19028</v>
      </c>
      <c r="C57" s="3066" t="s">
        <v>2600</v>
      </c>
      <c r="D57" s="3257">
        <v>0.36199999999999999</v>
      </c>
      <c r="E57" s="3069" t="s">
        <v>2057</v>
      </c>
      <c r="G57" s="334" t="s">
        <v>475</v>
      </c>
      <c r="H57" s="3259">
        <v>14700</v>
      </c>
      <c r="I57" s="3260">
        <v>1598</v>
      </c>
      <c r="J57" s="3261">
        <v>28.6</v>
      </c>
      <c r="K57" s="3262">
        <v>3.1</v>
      </c>
      <c r="M57" s="334" t="s">
        <v>475</v>
      </c>
      <c r="N57" s="226">
        <v>16241</v>
      </c>
      <c r="O57" s="227">
        <v>2067</v>
      </c>
      <c r="P57" s="3263">
        <v>31.4</v>
      </c>
      <c r="Q57" s="229">
        <v>3.9</v>
      </c>
      <c r="S57" s="335" t="s">
        <v>225</v>
      </c>
      <c r="T57" s="138" t="s">
        <v>210</v>
      </c>
      <c r="U57" s="230" t="s">
        <v>210</v>
      </c>
      <c r="V57" s="231">
        <v>0.28799999999999998</v>
      </c>
      <c r="W57" s="230" t="s">
        <v>2199</v>
      </c>
      <c r="X57" s="16"/>
      <c r="Y57" s="696" t="s">
        <v>225</v>
      </c>
      <c r="Z57" s="224" t="s">
        <v>210</v>
      </c>
      <c r="AA57" s="224" t="s">
        <v>210</v>
      </c>
      <c r="AB57" s="225">
        <v>0.27900000000000003</v>
      </c>
      <c r="AC57" s="224" t="s">
        <v>2210</v>
      </c>
      <c r="AD57" s="16"/>
      <c r="AE57" s="696" t="s">
        <v>225</v>
      </c>
      <c r="AF57" s="216" t="s">
        <v>210</v>
      </c>
      <c r="AG57" s="216" t="s">
        <v>210</v>
      </c>
      <c r="AH57" s="217">
        <v>0.27500000000000002</v>
      </c>
      <c r="AI57" s="216" t="s">
        <v>2231</v>
      </c>
      <c r="AJ57" s="16"/>
      <c r="AK57" s="696" t="s">
        <v>225</v>
      </c>
      <c r="AL57" s="12" t="s">
        <v>210</v>
      </c>
      <c r="AM57" s="12" t="s">
        <v>210</v>
      </c>
      <c r="AN57" s="21">
        <v>0.29599999999999999</v>
      </c>
      <c r="AO57" s="12" t="s">
        <v>2183</v>
      </c>
    </row>
    <row r="58" spans="1:41">
      <c r="A58" s="232"/>
      <c r="B58" s="479"/>
      <c r="C58" s="479"/>
      <c r="D58" s="479"/>
      <c r="E58" s="479"/>
      <c r="G58" s="232"/>
      <c r="H58" s="479"/>
      <c r="I58" s="479"/>
      <c r="J58" s="479"/>
      <c r="K58" s="479"/>
      <c r="M58" s="232"/>
      <c r="N58" s="479"/>
      <c r="O58" s="479"/>
      <c r="P58" s="479"/>
      <c r="Q58" s="479"/>
      <c r="S58" s="232"/>
      <c r="T58" s="479"/>
      <c r="U58" s="479"/>
      <c r="V58" s="479"/>
      <c r="W58" s="479"/>
      <c r="X58" s="29"/>
      <c r="Y58" s="232"/>
      <c r="Z58" s="479"/>
      <c r="AA58" s="479"/>
      <c r="AB58" s="479"/>
      <c r="AC58" s="479"/>
      <c r="AD58" s="29"/>
      <c r="AE58" s="232"/>
      <c r="AF58" s="479"/>
      <c r="AG58" s="479"/>
      <c r="AH58" s="479"/>
      <c r="AI58" s="479"/>
      <c r="AJ58" s="29"/>
      <c r="AK58" s="232"/>
      <c r="AL58" s="479"/>
      <c r="AM58" s="479"/>
      <c r="AN58" s="479"/>
      <c r="AO58" s="479"/>
    </row>
    <row r="59" spans="1:41" ht="18" customHeight="1">
      <c r="A59" s="3867" t="s">
        <v>469</v>
      </c>
      <c r="B59" s="4272" t="s">
        <v>228</v>
      </c>
      <c r="C59" s="4273"/>
      <c r="D59" s="4273"/>
      <c r="E59" s="4274"/>
      <c r="F59" s="495"/>
      <c r="G59" s="4276" t="s">
        <v>469</v>
      </c>
      <c r="H59" s="4272" t="s">
        <v>228</v>
      </c>
      <c r="I59" s="4273"/>
      <c r="J59" s="4273"/>
      <c r="K59" s="4274"/>
      <c r="M59" s="4267" t="s">
        <v>469</v>
      </c>
      <c r="N59" s="4269" t="s">
        <v>228</v>
      </c>
      <c r="O59" s="4265"/>
      <c r="P59" s="4265"/>
      <c r="Q59" s="4266"/>
      <c r="S59" s="4267" t="s">
        <v>469</v>
      </c>
      <c r="T59" s="4269" t="s">
        <v>228</v>
      </c>
      <c r="U59" s="4265"/>
      <c r="V59" s="4265"/>
      <c r="W59" s="4266"/>
      <c r="X59" s="29"/>
      <c r="Y59" s="4497" t="s">
        <v>469</v>
      </c>
      <c r="Z59" s="4273" t="s">
        <v>228</v>
      </c>
      <c r="AA59" s="4273"/>
      <c r="AB59" s="4273"/>
      <c r="AC59" s="4274"/>
      <c r="AD59" s="29"/>
      <c r="AE59" s="4497" t="s">
        <v>469</v>
      </c>
      <c r="AF59" s="4273" t="s">
        <v>228</v>
      </c>
      <c r="AG59" s="4273"/>
      <c r="AH59" s="4273"/>
      <c r="AI59" s="4274"/>
      <c r="AJ59" s="29"/>
      <c r="AK59" s="4497" t="s">
        <v>469</v>
      </c>
      <c r="AL59" s="4273" t="s">
        <v>228</v>
      </c>
      <c r="AM59" s="4273"/>
      <c r="AN59" s="4273"/>
      <c r="AO59" s="4274"/>
    </row>
    <row r="60" spans="1:41" s="149" customFormat="1" ht="30">
      <c r="A60" s="3963"/>
      <c r="B60" s="143" t="s">
        <v>206</v>
      </c>
      <c r="C60" s="144" t="s">
        <v>282</v>
      </c>
      <c r="D60" s="127" t="s">
        <v>7</v>
      </c>
      <c r="E60" s="145" t="s">
        <v>808</v>
      </c>
      <c r="F60" s="2405"/>
      <c r="G60" s="4271"/>
      <c r="H60" s="143" t="s">
        <v>206</v>
      </c>
      <c r="I60" s="144" t="s">
        <v>282</v>
      </c>
      <c r="J60" s="127" t="s">
        <v>7</v>
      </c>
      <c r="K60" s="145" t="s">
        <v>808</v>
      </c>
      <c r="M60" s="4268"/>
      <c r="N60" s="143" t="s">
        <v>206</v>
      </c>
      <c r="O60" s="144" t="s">
        <v>282</v>
      </c>
      <c r="P60" s="127" t="s">
        <v>7</v>
      </c>
      <c r="Q60" s="145" t="s">
        <v>808</v>
      </c>
      <c r="S60" s="4268"/>
      <c r="T60" s="143" t="s">
        <v>206</v>
      </c>
      <c r="U60" s="191" t="s">
        <v>282</v>
      </c>
      <c r="V60" s="191" t="s">
        <v>7</v>
      </c>
      <c r="W60" s="145" t="s">
        <v>808</v>
      </c>
      <c r="X60" s="192"/>
      <c r="Y60" s="4430"/>
      <c r="Z60" s="193" t="s">
        <v>206</v>
      </c>
      <c r="AA60" s="193" t="s">
        <v>282</v>
      </c>
      <c r="AB60" s="193" t="s">
        <v>7</v>
      </c>
      <c r="AC60" s="129" t="s">
        <v>808</v>
      </c>
      <c r="AD60" s="192"/>
      <c r="AE60" s="4430"/>
      <c r="AF60" s="193" t="s">
        <v>206</v>
      </c>
      <c r="AG60" s="193" t="s">
        <v>282</v>
      </c>
      <c r="AH60" s="193" t="s">
        <v>7</v>
      </c>
      <c r="AI60" s="129" t="s">
        <v>808</v>
      </c>
      <c r="AJ60" s="192"/>
      <c r="AK60" s="4430"/>
      <c r="AL60" s="193" t="s">
        <v>206</v>
      </c>
      <c r="AM60" s="193" t="s">
        <v>282</v>
      </c>
      <c r="AN60" s="193" t="s">
        <v>7</v>
      </c>
      <c r="AO60" s="129" t="s">
        <v>808</v>
      </c>
    </row>
    <row r="61" spans="1:41" s="26" customFormat="1" ht="13.5" thickBot="1">
      <c r="A61" s="3099" t="s">
        <v>216</v>
      </c>
      <c r="B61" s="2203">
        <v>119076</v>
      </c>
      <c r="C61" s="3049" t="s">
        <v>2601</v>
      </c>
      <c r="D61" s="2203">
        <v>119076</v>
      </c>
      <c r="E61" s="3124" t="s">
        <v>210</v>
      </c>
      <c r="G61" s="336" t="s">
        <v>216</v>
      </c>
      <c r="H61" s="332">
        <v>120620</v>
      </c>
      <c r="I61" s="3126">
        <v>536</v>
      </c>
      <c r="J61" s="332">
        <v>120620</v>
      </c>
      <c r="K61" s="333" t="s">
        <v>210</v>
      </c>
      <c r="M61" s="221" t="s">
        <v>216</v>
      </c>
      <c r="N61" s="195">
        <v>119483</v>
      </c>
      <c r="O61" s="196">
        <v>951</v>
      </c>
      <c r="P61" s="3105">
        <v>119483</v>
      </c>
      <c r="Q61" s="197" t="s">
        <v>210</v>
      </c>
      <c r="S61" s="222" t="s">
        <v>216</v>
      </c>
      <c r="T61" s="124">
        <v>118898</v>
      </c>
      <c r="U61" s="71" t="s">
        <v>2602</v>
      </c>
      <c r="V61" s="70">
        <v>118898</v>
      </c>
      <c r="W61" s="71" t="s">
        <v>210</v>
      </c>
      <c r="X61" s="16"/>
      <c r="Y61" s="2964" t="s">
        <v>216</v>
      </c>
      <c r="Z61" s="223">
        <v>116520</v>
      </c>
      <c r="AA61" s="224" t="s">
        <v>2418</v>
      </c>
      <c r="AB61" s="223">
        <v>116520</v>
      </c>
      <c r="AC61" s="224" t="s">
        <v>210</v>
      </c>
      <c r="AD61" s="16"/>
      <c r="AE61" s="2964" t="s">
        <v>216</v>
      </c>
      <c r="AF61" s="215">
        <v>116168</v>
      </c>
      <c r="AG61" s="216" t="s">
        <v>2391</v>
      </c>
      <c r="AH61" s="215">
        <v>116168</v>
      </c>
      <c r="AI61" s="216" t="s">
        <v>210</v>
      </c>
      <c r="AJ61" s="16"/>
      <c r="AK61" s="2964" t="s">
        <v>216</v>
      </c>
      <c r="AL61" s="202">
        <v>114800</v>
      </c>
      <c r="AM61" s="24" t="s">
        <v>2603</v>
      </c>
      <c r="AN61" s="202">
        <v>114800</v>
      </c>
      <c r="AO61" s="24" t="s">
        <v>210</v>
      </c>
    </row>
    <row r="62" spans="1:41" s="26" customFormat="1" ht="13">
      <c r="A62" s="3050" t="s">
        <v>217</v>
      </c>
      <c r="B62" s="1917">
        <v>3530</v>
      </c>
      <c r="C62" s="3052" t="s">
        <v>2604</v>
      </c>
      <c r="D62" s="3055">
        <v>0.03</v>
      </c>
      <c r="E62" s="3003" t="s">
        <v>2034</v>
      </c>
      <c r="G62" s="325" t="s">
        <v>217</v>
      </c>
      <c r="H62" s="3127">
        <v>5677</v>
      </c>
      <c r="I62" s="3128">
        <v>1610</v>
      </c>
      <c r="J62" s="3129">
        <v>4.7</v>
      </c>
      <c r="K62" s="3130">
        <v>1.3</v>
      </c>
      <c r="M62" s="153" t="s">
        <v>217</v>
      </c>
      <c r="N62" s="203">
        <v>4199</v>
      </c>
      <c r="O62" s="204">
        <v>1283</v>
      </c>
      <c r="P62" s="205">
        <v>3.5</v>
      </c>
      <c r="Q62" s="206">
        <v>1.1000000000000001</v>
      </c>
      <c r="S62" s="154" t="s">
        <v>217</v>
      </c>
      <c r="T62" s="140">
        <v>4343</v>
      </c>
      <c r="U62" s="38" t="s">
        <v>2605</v>
      </c>
      <c r="V62" s="58">
        <v>3.6999999999999998E-2</v>
      </c>
      <c r="W62" s="38" t="s">
        <v>2222</v>
      </c>
      <c r="X62" s="16"/>
      <c r="Y62" s="700" t="s">
        <v>217</v>
      </c>
      <c r="Z62" s="223">
        <v>3974</v>
      </c>
      <c r="AA62" s="224" t="s">
        <v>2606</v>
      </c>
      <c r="AB62" s="225">
        <v>3.4000000000000002E-2</v>
      </c>
      <c r="AC62" s="224" t="s">
        <v>2179</v>
      </c>
      <c r="AD62" s="16"/>
      <c r="AE62" s="700" t="s">
        <v>217</v>
      </c>
      <c r="AF62" s="215">
        <v>4803</v>
      </c>
      <c r="AG62" s="216" t="s">
        <v>2607</v>
      </c>
      <c r="AH62" s="217">
        <v>4.1000000000000002E-2</v>
      </c>
      <c r="AI62" s="216" t="s">
        <v>2177</v>
      </c>
      <c r="AJ62" s="16"/>
      <c r="AK62" s="700" t="s">
        <v>217</v>
      </c>
      <c r="AL62" s="208">
        <v>4011</v>
      </c>
      <c r="AM62" s="12" t="s">
        <v>2608</v>
      </c>
      <c r="AN62" s="21">
        <v>3.5000000000000003E-2</v>
      </c>
      <c r="AO62" s="12" t="s">
        <v>2186</v>
      </c>
    </row>
    <row r="63" spans="1:41" s="26" customFormat="1" ht="13">
      <c r="A63" s="3056" t="s">
        <v>218</v>
      </c>
      <c r="B63" s="2062">
        <v>3674</v>
      </c>
      <c r="C63" s="3057" t="s">
        <v>2609</v>
      </c>
      <c r="D63" s="3115">
        <v>3.1E-2</v>
      </c>
      <c r="E63" s="3321" t="s">
        <v>2088</v>
      </c>
      <c r="G63" s="326" t="s">
        <v>218</v>
      </c>
      <c r="H63" s="3136">
        <v>5630</v>
      </c>
      <c r="I63" s="3137">
        <v>1620</v>
      </c>
      <c r="J63" s="3138">
        <v>4.7</v>
      </c>
      <c r="K63" s="3156">
        <v>1.3</v>
      </c>
      <c r="M63" s="154" t="s">
        <v>218</v>
      </c>
      <c r="N63" s="209">
        <v>4871</v>
      </c>
      <c r="O63" s="210">
        <v>1774</v>
      </c>
      <c r="P63" s="211">
        <v>4.0999999999999996</v>
      </c>
      <c r="Q63" s="212">
        <v>1.5</v>
      </c>
      <c r="S63" s="154" t="s">
        <v>218</v>
      </c>
      <c r="T63" s="140">
        <v>5356</v>
      </c>
      <c r="U63" s="38" t="s">
        <v>2610</v>
      </c>
      <c r="V63" s="58">
        <v>4.4999999999999998E-2</v>
      </c>
      <c r="W63" s="38" t="s">
        <v>2177</v>
      </c>
      <c r="X63" s="16"/>
      <c r="Y63" s="700" t="s">
        <v>218</v>
      </c>
      <c r="Z63" s="223">
        <v>4282</v>
      </c>
      <c r="AA63" s="224" t="s">
        <v>2611</v>
      </c>
      <c r="AB63" s="225">
        <v>3.6999999999999998E-2</v>
      </c>
      <c r="AC63" s="224" t="s">
        <v>2180</v>
      </c>
      <c r="AD63" s="16"/>
      <c r="AE63" s="700" t="s">
        <v>218</v>
      </c>
      <c r="AF63" s="215">
        <v>5643</v>
      </c>
      <c r="AG63" s="216" t="s">
        <v>2612</v>
      </c>
      <c r="AH63" s="217">
        <v>4.9000000000000002E-2</v>
      </c>
      <c r="AI63" s="216" t="s">
        <v>2180</v>
      </c>
      <c r="AJ63" s="16"/>
      <c r="AK63" s="700" t="s">
        <v>218</v>
      </c>
      <c r="AL63" s="208">
        <v>6351</v>
      </c>
      <c r="AM63" s="12" t="s">
        <v>2613</v>
      </c>
      <c r="AN63" s="21">
        <v>5.5E-2</v>
      </c>
      <c r="AO63" s="12" t="s">
        <v>2240</v>
      </c>
    </row>
    <row r="64" spans="1:41" s="26" customFormat="1" ht="13">
      <c r="A64" s="3056" t="s">
        <v>219</v>
      </c>
      <c r="B64" s="2062">
        <v>36525</v>
      </c>
      <c r="C64" s="3057" t="s">
        <v>2614</v>
      </c>
      <c r="D64" s="3115">
        <v>0.307</v>
      </c>
      <c r="E64" s="3321" t="s">
        <v>2036</v>
      </c>
      <c r="G64" s="326" t="s">
        <v>219</v>
      </c>
      <c r="H64" s="3136">
        <v>37043</v>
      </c>
      <c r="I64" s="3137">
        <v>3132</v>
      </c>
      <c r="J64" s="3138">
        <v>30.7</v>
      </c>
      <c r="K64" s="3156">
        <v>2.6</v>
      </c>
      <c r="M64" s="154" t="s">
        <v>219</v>
      </c>
      <c r="N64" s="209">
        <v>38372</v>
      </c>
      <c r="O64" s="210">
        <v>3165</v>
      </c>
      <c r="P64" s="211">
        <v>32.1</v>
      </c>
      <c r="Q64" s="212">
        <v>2.7</v>
      </c>
      <c r="S64" s="154" t="s">
        <v>219</v>
      </c>
      <c r="T64" s="140">
        <v>37123</v>
      </c>
      <c r="U64" s="38" t="s">
        <v>2615</v>
      </c>
      <c r="V64" s="58">
        <v>0.312</v>
      </c>
      <c r="W64" s="38" t="s">
        <v>2187</v>
      </c>
      <c r="X64" s="16"/>
      <c r="Y64" s="700" t="s">
        <v>219</v>
      </c>
      <c r="Z64" s="223">
        <v>38072</v>
      </c>
      <c r="AA64" s="224" t="s">
        <v>2616</v>
      </c>
      <c r="AB64" s="225">
        <v>0.32700000000000001</v>
      </c>
      <c r="AC64" s="224" t="s">
        <v>2189</v>
      </c>
      <c r="AD64" s="16"/>
      <c r="AE64" s="700" t="s">
        <v>219</v>
      </c>
      <c r="AF64" s="215">
        <v>35923</v>
      </c>
      <c r="AG64" s="216" t="s">
        <v>2617</v>
      </c>
      <c r="AH64" s="217">
        <v>0.309</v>
      </c>
      <c r="AI64" s="216" t="s">
        <v>2197</v>
      </c>
      <c r="AJ64" s="16"/>
      <c r="AK64" s="700" t="s">
        <v>219</v>
      </c>
      <c r="AL64" s="208">
        <v>36826</v>
      </c>
      <c r="AM64" s="12" t="s">
        <v>2192</v>
      </c>
      <c r="AN64" s="21">
        <v>0.32100000000000001</v>
      </c>
      <c r="AO64" s="12" t="s">
        <v>2187</v>
      </c>
    </row>
    <row r="65" spans="1:41" s="26" customFormat="1" ht="13">
      <c r="A65" s="3056" t="s">
        <v>220</v>
      </c>
      <c r="B65" s="2062">
        <v>27086</v>
      </c>
      <c r="C65" s="3057" t="s">
        <v>2618</v>
      </c>
      <c r="D65" s="3115">
        <v>0.22700000000000001</v>
      </c>
      <c r="E65" s="3321" t="s">
        <v>2041</v>
      </c>
      <c r="G65" s="326" t="s">
        <v>220</v>
      </c>
      <c r="H65" s="3136">
        <v>27556</v>
      </c>
      <c r="I65" s="3137">
        <v>2553</v>
      </c>
      <c r="J65" s="3138">
        <v>22.8</v>
      </c>
      <c r="K65" s="3156">
        <v>2.1</v>
      </c>
      <c r="M65" s="154" t="s">
        <v>220</v>
      </c>
      <c r="N65" s="209">
        <v>25629</v>
      </c>
      <c r="O65" s="210">
        <v>2651</v>
      </c>
      <c r="P65" s="211">
        <v>21.4</v>
      </c>
      <c r="Q65" s="212">
        <v>2.2000000000000002</v>
      </c>
      <c r="S65" s="154" t="s">
        <v>220</v>
      </c>
      <c r="T65" s="140">
        <v>27939</v>
      </c>
      <c r="U65" s="38" t="s">
        <v>2619</v>
      </c>
      <c r="V65" s="58">
        <v>0.23499999999999999</v>
      </c>
      <c r="W65" s="38" t="s">
        <v>2221</v>
      </c>
      <c r="X65" s="16"/>
      <c r="Y65" s="700" t="s">
        <v>220</v>
      </c>
      <c r="Z65" s="223">
        <v>29170</v>
      </c>
      <c r="AA65" s="224" t="s">
        <v>2620</v>
      </c>
      <c r="AB65" s="225">
        <v>0.25</v>
      </c>
      <c r="AC65" s="224" t="s">
        <v>2185</v>
      </c>
      <c r="AD65" s="16"/>
      <c r="AE65" s="700" t="s">
        <v>220</v>
      </c>
      <c r="AF65" s="215">
        <v>26342</v>
      </c>
      <c r="AG65" s="216" t="s">
        <v>2621</v>
      </c>
      <c r="AH65" s="217">
        <v>0.22700000000000001</v>
      </c>
      <c r="AI65" s="216" t="s">
        <v>2185</v>
      </c>
      <c r="AJ65" s="16"/>
      <c r="AK65" s="700" t="s">
        <v>220</v>
      </c>
      <c r="AL65" s="208">
        <v>29103</v>
      </c>
      <c r="AM65" s="12" t="s">
        <v>2622</v>
      </c>
      <c r="AN65" s="21">
        <v>0.254</v>
      </c>
      <c r="AO65" s="12" t="s">
        <v>2185</v>
      </c>
    </row>
    <row r="66" spans="1:41" s="26" customFormat="1" ht="13">
      <c r="A66" s="3056" t="s">
        <v>221</v>
      </c>
      <c r="B66" s="2062">
        <v>12565</v>
      </c>
      <c r="C66" s="3057" t="s">
        <v>2623</v>
      </c>
      <c r="D66" s="3115">
        <v>0.106</v>
      </c>
      <c r="E66" s="3321" t="s">
        <v>2027</v>
      </c>
      <c r="G66" s="326" t="s">
        <v>221</v>
      </c>
      <c r="H66" s="3136">
        <v>11315</v>
      </c>
      <c r="I66" s="3137">
        <v>1617</v>
      </c>
      <c r="J66" s="3138">
        <v>9.4</v>
      </c>
      <c r="K66" s="3156">
        <v>1.3</v>
      </c>
      <c r="M66" s="154" t="s">
        <v>221</v>
      </c>
      <c r="N66" s="209">
        <v>11212</v>
      </c>
      <c r="O66" s="210">
        <v>1726</v>
      </c>
      <c r="P66" s="211">
        <v>9.4</v>
      </c>
      <c r="Q66" s="212">
        <v>1.4</v>
      </c>
      <c r="S66" s="154" t="s">
        <v>221</v>
      </c>
      <c r="T66" s="140">
        <v>12058</v>
      </c>
      <c r="U66" s="38" t="s">
        <v>2624</v>
      </c>
      <c r="V66" s="58">
        <v>0.10100000000000001</v>
      </c>
      <c r="W66" s="38" t="s">
        <v>2224</v>
      </c>
      <c r="X66" s="16"/>
      <c r="Y66" s="700" t="s">
        <v>221</v>
      </c>
      <c r="Z66" s="223">
        <v>12223</v>
      </c>
      <c r="AA66" s="224" t="s">
        <v>2625</v>
      </c>
      <c r="AB66" s="225">
        <v>0.105</v>
      </c>
      <c r="AC66" s="224" t="s">
        <v>2175</v>
      </c>
      <c r="AD66" s="16"/>
      <c r="AE66" s="700" t="s">
        <v>221</v>
      </c>
      <c r="AF66" s="215">
        <v>14037</v>
      </c>
      <c r="AG66" s="216" t="s">
        <v>2626</v>
      </c>
      <c r="AH66" s="217">
        <v>0.121</v>
      </c>
      <c r="AI66" s="216" t="s">
        <v>2212</v>
      </c>
      <c r="AJ66" s="16"/>
      <c r="AK66" s="700" t="s">
        <v>221</v>
      </c>
      <c r="AL66" s="208">
        <v>9540</v>
      </c>
      <c r="AM66" s="12" t="s">
        <v>2627</v>
      </c>
      <c r="AN66" s="21">
        <v>8.3000000000000004E-2</v>
      </c>
      <c r="AO66" s="12" t="s">
        <v>2176</v>
      </c>
    </row>
    <row r="67" spans="1:41" s="26" customFormat="1" ht="13">
      <c r="A67" s="3056" t="s">
        <v>222</v>
      </c>
      <c r="B67" s="2062">
        <v>23998</v>
      </c>
      <c r="C67" s="3057" t="s">
        <v>2628</v>
      </c>
      <c r="D67" s="3115">
        <v>0.20200000000000001</v>
      </c>
      <c r="E67" s="3321" t="s">
        <v>2043</v>
      </c>
      <c r="G67" s="326" t="s">
        <v>222</v>
      </c>
      <c r="H67" s="3136">
        <v>22759</v>
      </c>
      <c r="I67" s="3137">
        <v>2568</v>
      </c>
      <c r="J67" s="3138">
        <v>18.899999999999999</v>
      </c>
      <c r="K67" s="3156">
        <v>2.1</v>
      </c>
      <c r="M67" s="154" t="s">
        <v>222</v>
      </c>
      <c r="N67" s="209">
        <v>22752</v>
      </c>
      <c r="O67" s="210">
        <v>2933</v>
      </c>
      <c r="P67" s="211">
        <v>19</v>
      </c>
      <c r="Q67" s="212">
        <v>2.5</v>
      </c>
      <c r="S67" s="154" t="s">
        <v>222</v>
      </c>
      <c r="T67" s="140">
        <v>21490</v>
      </c>
      <c r="U67" s="38" t="s">
        <v>2629</v>
      </c>
      <c r="V67" s="58">
        <v>0.18099999999999999</v>
      </c>
      <c r="W67" s="38" t="s">
        <v>2189</v>
      </c>
      <c r="X67" s="16"/>
      <c r="Y67" s="700" t="s">
        <v>222</v>
      </c>
      <c r="Z67" s="223">
        <v>19792</v>
      </c>
      <c r="AA67" s="224" t="s">
        <v>2630</v>
      </c>
      <c r="AB67" s="225">
        <v>0.17</v>
      </c>
      <c r="AC67" s="224" t="s">
        <v>2224</v>
      </c>
      <c r="AD67" s="16"/>
      <c r="AE67" s="700" t="s">
        <v>222</v>
      </c>
      <c r="AF67" s="215">
        <v>20092</v>
      </c>
      <c r="AG67" s="216" t="s">
        <v>2631</v>
      </c>
      <c r="AH67" s="217">
        <v>0.17299999999999999</v>
      </c>
      <c r="AI67" s="216" t="s">
        <v>2212</v>
      </c>
      <c r="AJ67" s="16"/>
      <c r="AK67" s="700" t="s">
        <v>222</v>
      </c>
      <c r="AL67" s="208">
        <v>21256</v>
      </c>
      <c r="AM67" s="12" t="s">
        <v>2632</v>
      </c>
      <c r="AN67" s="21">
        <v>0.185</v>
      </c>
      <c r="AO67" s="12" t="s">
        <v>2185</v>
      </c>
    </row>
    <row r="68" spans="1:41" s="26" customFormat="1" ht="13">
      <c r="A68" s="3056" t="s">
        <v>223</v>
      </c>
      <c r="B68" s="2062">
        <v>11698</v>
      </c>
      <c r="C68" s="3057" t="s">
        <v>2633</v>
      </c>
      <c r="D68" s="3115">
        <v>9.8000000000000004E-2</v>
      </c>
      <c r="E68" s="3321" t="s">
        <v>2091</v>
      </c>
      <c r="G68" s="326" t="s">
        <v>223</v>
      </c>
      <c r="H68" s="3136">
        <v>10640</v>
      </c>
      <c r="I68" s="3137">
        <v>1658</v>
      </c>
      <c r="J68" s="3138">
        <v>8.8000000000000007</v>
      </c>
      <c r="K68" s="3156">
        <v>1.4</v>
      </c>
      <c r="M68" s="154" t="s">
        <v>223</v>
      </c>
      <c r="N68" s="209">
        <v>12448</v>
      </c>
      <c r="O68" s="210">
        <v>1909</v>
      </c>
      <c r="P68" s="211">
        <v>10.4</v>
      </c>
      <c r="Q68" s="212">
        <v>1.6</v>
      </c>
      <c r="S68" s="154" t="s">
        <v>223</v>
      </c>
      <c r="T68" s="140">
        <v>10589</v>
      </c>
      <c r="U68" s="38" t="s">
        <v>2634</v>
      </c>
      <c r="V68" s="58">
        <v>8.8999999999999996E-2</v>
      </c>
      <c r="W68" s="38" t="s">
        <v>2175</v>
      </c>
      <c r="X68" s="16"/>
      <c r="Y68" s="700" t="s">
        <v>223</v>
      </c>
      <c r="Z68" s="223">
        <v>9007</v>
      </c>
      <c r="AA68" s="224" t="s">
        <v>2635</v>
      </c>
      <c r="AB68" s="225">
        <v>7.6999999999999999E-2</v>
      </c>
      <c r="AC68" s="224" t="s">
        <v>2179</v>
      </c>
      <c r="AD68" s="16"/>
      <c r="AE68" s="700" t="s">
        <v>223</v>
      </c>
      <c r="AF68" s="215">
        <v>9328</v>
      </c>
      <c r="AG68" s="216" t="s">
        <v>2636</v>
      </c>
      <c r="AH68" s="217">
        <v>0.08</v>
      </c>
      <c r="AI68" s="216" t="s">
        <v>2175</v>
      </c>
      <c r="AJ68" s="16"/>
      <c r="AK68" s="700" t="s">
        <v>223</v>
      </c>
      <c r="AL68" s="208">
        <v>7713</v>
      </c>
      <c r="AM68" s="12" t="s">
        <v>2637</v>
      </c>
      <c r="AN68" s="21">
        <v>6.7000000000000004E-2</v>
      </c>
      <c r="AO68" s="12" t="s">
        <v>2179</v>
      </c>
    </row>
    <row r="69" spans="1:41" s="26" customFormat="1" ht="13">
      <c r="A69" s="326"/>
      <c r="B69" s="2062"/>
      <c r="C69" s="3057"/>
      <c r="D69" s="3115"/>
      <c r="E69" s="3321"/>
      <c r="G69" s="329"/>
      <c r="H69" s="3136"/>
      <c r="I69" s="3137"/>
      <c r="J69" s="3138"/>
      <c r="K69" s="3156"/>
      <c r="M69" s="694"/>
      <c r="N69" s="209"/>
      <c r="O69" s="210"/>
      <c r="P69" s="211"/>
      <c r="Q69" s="212"/>
      <c r="S69" s="694"/>
      <c r="T69" s="139"/>
      <c r="U69" s="38"/>
      <c r="V69" s="58"/>
      <c r="W69" s="38"/>
      <c r="X69" s="16"/>
      <c r="Y69" s="696"/>
      <c r="Z69" s="224" t="s">
        <v>733</v>
      </c>
      <c r="AA69" s="224" t="s">
        <v>733</v>
      </c>
      <c r="AB69" s="225" t="s">
        <v>733</v>
      </c>
      <c r="AC69" s="224" t="s">
        <v>733</v>
      </c>
      <c r="AD69" s="16"/>
      <c r="AE69" s="696"/>
      <c r="AF69" s="216" t="s">
        <v>733</v>
      </c>
      <c r="AG69" s="216" t="s">
        <v>733</v>
      </c>
      <c r="AH69" s="217" t="s">
        <v>733</v>
      </c>
      <c r="AI69" s="216" t="s">
        <v>733</v>
      </c>
      <c r="AJ69" s="16"/>
      <c r="AK69" s="696"/>
      <c r="AL69" s="12"/>
      <c r="AM69" s="12"/>
      <c r="AN69" s="21"/>
      <c r="AO69" s="12"/>
    </row>
    <row r="70" spans="1:41" s="26" customFormat="1" ht="13">
      <c r="A70" s="3256" t="s">
        <v>516</v>
      </c>
      <c r="B70" s="2078">
        <v>111872</v>
      </c>
      <c r="C70" s="3066" t="s">
        <v>2638</v>
      </c>
      <c r="D70" s="3257">
        <v>0.94</v>
      </c>
      <c r="E70" s="3317" t="s">
        <v>2029</v>
      </c>
      <c r="G70" s="334" t="s">
        <v>516</v>
      </c>
      <c r="H70" s="3259">
        <v>109313</v>
      </c>
      <c r="I70" s="3260">
        <v>2224</v>
      </c>
      <c r="J70" s="3261">
        <v>90.6</v>
      </c>
      <c r="K70" s="3262">
        <v>1.8</v>
      </c>
      <c r="M70" s="334" t="s">
        <v>516</v>
      </c>
      <c r="N70" s="226">
        <v>110413</v>
      </c>
      <c r="O70" s="227">
        <v>2374</v>
      </c>
      <c r="P70" s="228">
        <v>92.4</v>
      </c>
      <c r="Q70" s="229">
        <v>1.9</v>
      </c>
      <c r="S70" s="335" t="s">
        <v>224</v>
      </c>
      <c r="T70" s="138" t="s">
        <v>210</v>
      </c>
      <c r="U70" s="230" t="s">
        <v>210</v>
      </c>
      <c r="V70" s="231">
        <v>0.91800000000000004</v>
      </c>
      <c r="W70" s="230" t="s">
        <v>2240</v>
      </c>
      <c r="X70" s="16"/>
      <c r="Y70" s="696" t="s">
        <v>224</v>
      </c>
      <c r="Z70" s="224" t="s">
        <v>210</v>
      </c>
      <c r="AA70" s="224" t="s">
        <v>210</v>
      </c>
      <c r="AB70" s="225">
        <v>0.92900000000000005</v>
      </c>
      <c r="AC70" s="224" t="s">
        <v>2240</v>
      </c>
      <c r="AD70" s="16"/>
      <c r="AE70" s="696" t="s">
        <v>224</v>
      </c>
      <c r="AF70" s="216" t="s">
        <v>210</v>
      </c>
      <c r="AG70" s="216" t="s">
        <v>210</v>
      </c>
      <c r="AH70" s="217">
        <v>0.91</v>
      </c>
      <c r="AI70" s="216" t="s">
        <v>2176</v>
      </c>
      <c r="AJ70" s="16"/>
      <c r="AK70" s="696" t="s">
        <v>224</v>
      </c>
      <c r="AL70" s="12" t="s">
        <v>210</v>
      </c>
      <c r="AM70" s="12" t="s">
        <v>210</v>
      </c>
      <c r="AN70" s="21">
        <v>0.91</v>
      </c>
      <c r="AO70" s="12" t="s">
        <v>2224</v>
      </c>
    </row>
    <row r="71" spans="1:41" s="26" customFormat="1" ht="13">
      <c r="A71" s="3256" t="s">
        <v>475</v>
      </c>
      <c r="B71" s="2078">
        <v>35696</v>
      </c>
      <c r="C71" s="3066" t="s">
        <v>2639</v>
      </c>
      <c r="D71" s="3257">
        <v>0.3</v>
      </c>
      <c r="E71" s="3069" t="s">
        <v>2036</v>
      </c>
      <c r="G71" s="334" t="s">
        <v>475</v>
      </c>
      <c r="H71" s="3259">
        <v>33399</v>
      </c>
      <c r="I71" s="3260">
        <v>2806</v>
      </c>
      <c r="J71" s="3261">
        <v>27.7</v>
      </c>
      <c r="K71" s="3262">
        <v>2.2999999999999998</v>
      </c>
      <c r="M71" s="334" t="s">
        <v>475</v>
      </c>
      <c r="N71" s="226">
        <v>35200</v>
      </c>
      <c r="O71" s="227">
        <v>3497</v>
      </c>
      <c r="P71" s="3263">
        <v>29.5</v>
      </c>
      <c r="Q71" s="229">
        <v>2.9</v>
      </c>
      <c r="S71" s="335" t="s">
        <v>225</v>
      </c>
      <c r="T71" s="138" t="s">
        <v>210</v>
      </c>
      <c r="U71" s="230" t="s">
        <v>210</v>
      </c>
      <c r="V71" s="231">
        <v>0.27</v>
      </c>
      <c r="W71" s="230" t="s">
        <v>2189</v>
      </c>
      <c r="X71" s="16"/>
      <c r="Y71" s="696" t="s">
        <v>225</v>
      </c>
      <c r="Z71" s="224" t="s">
        <v>210</v>
      </c>
      <c r="AA71" s="224" t="s">
        <v>210</v>
      </c>
      <c r="AB71" s="225">
        <v>0.247</v>
      </c>
      <c r="AC71" s="224" t="s">
        <v>2185</v>
      </c>
      <c r="AD71" s="16"/>
      <c r="AE71" s="696" t="s">
        <v>225</v>
      </c>
      <c r="AF71" s="216" t="s">
        <v>210</v>
      </c>
      <c r="AG71" s="216" t="s">
        <v>210</v>
      </c>
      <c r="AH71" s="217">
        <v>0.253</v>
      </c>
      <c r="AI71" s="216" t="s">
        <v>2221</v>
      </c>
      <c r="AJ71" s="16"/>
      <c r="AK71" s="696" t="s">
        <v>225</v>
      </c>
      <c r="AL71" s="12" t="s">
        <v>210</v>
      </c>
      <c r="AM71" s="12" t="s">
        <v>210</v>
      </c>
      <c r="AN71" s="21">
        <v>0.252</v>
      </c>
      <c r="AO71" s="12" t="s">
        <v>2189</v>
      </c>
    </row>
    <row r="72" spans="1:41">
      <c r="A72" s="29"/>
      <c r="B72" s="29"/>
      <c r="C72" s="29"/>
      <c r="D72" s="29"/>
      <c r="E72" s="29"/>
      <c r="G72" s="29"/>
      <c r="H72" s="29"/>
      <c r="I72" s="29"/>
      <c r="J72" s="29"/>
      <c r="K72" s="29"/>
      <c r="M72" s="29"/>
      <c r="N72" s="29"/>
      <c r="O72" s="29"/>
      <c r="P72" s="29"/>
      <c r="Q72" s="29"/>
      <c r="S72" s="29"/>
      <c r="T72" s="29"/>
      <c r="U72" s="29"/>
      <c r="V72" s="29"/>
      <c r="W72" s="29"/>
      <c r="X72" s="29"/>
      <c r="Y72" s="29"/>
      <c r="Z72" s="29"/>
      <c r="AA72" s="29"/>
      <c r="AB72" s="29"/>
      <c r="AC72" s="29"/>
      <c r="AD72" s="29"/>
      <c r="AE72" s="29"/>
      <c r="AF72" s="29"/>
      <c r="AG72" s="29"/>
      <c r="AH72" s="29"/>
      <c r="AI72" s="29"/>
      <c r="AJ72" s="29"/>
      <c r="AK72" s="29"/>
      <c r="AL72" s="29"/>
      <c r="AM72" s="29"/>
      <c r="AN72" s="29"/>
      <c r="AO72" s="29"/>
    </row>
    <row r="73" spans="1:41" ht="29.25" customHeight="1">
      <c r="A73" s="4496" t="s">
        <v>2640</v>
      </c>
      <c r="B73" s="4496"/>
      <c r="C73" s="4496"/>
      <c r="D73" s="4496"/>
      <c r="E73" s="4496"/>
      <c r="G73" s="4496" t="s">
        <v>1591</v>
      </c>
      <c r="H73" s="4496"/>
      <c r="I73" s="4496"/>
      <c r="J73" s="4496"/>
      <c r="K73" s="4496"/>
      <c r="M73" s="4496" t="s">
        <v>1566</v>
      </c>
      <c r="N73" s="4496"/>
      <c r="O73" s="4496"/>
      <c r="P73" s="4496"/>
      <c r="Q73" s="4496"/>
      <c r="S73" s="4496" t="s">
        <v>877</v>
      </c>
      <c r="T73" s="4496"/>
      <c r="U73" s="4496"/>
      <c r="V73" s="4496"/>
      <c r="W73" s="4496"/>
      <c r="X73" s="29"/>
      <c r="Y73" s="4496" t="s">
        <v>778</v>
      </c>
      <c r="Z73" s="4496"/>
      <c r="AA73" s="4496"/>
      <c r="AB73" s="4496"/>
      <c r="AC73" s="4496"/>
      <c r="AD73" s="29"/>
      <c r="AE73" s="4496" t="s">
        <v>779</v>
      </c>
      <c r="AF73" s="4496"/>
      <c r="AG73" s="4496"/>
      <c r="AH73" s="4496"/>
      <c r="AI73" s="4496"/>
      <c r="AJ73" s="29"/>
      <c r="AK73" s="4496" t="s">
        <v>780</v>
      </c>
      <c r="AL73" s="4496"/>
      <c r="AM73" s="4496"/>
      <c r="AN73" s="4496"/>
      <c r="AO73" s="4496"/>
    </row>
  </sheetData>
  <mergeCells count="84">
    <mergeCell ref="AK73:AO73"/>
    <mergeCell ref="AK45:AK46"/>
    <mergeCell ref="AL45:AO45"/>
    <mergeCell ref="A59:A60"/>
    <mergeCell ref="B59:E59"/>
    <mergeCell ref="G59:G60"/>
    <mergeCell ref="H59:K59"/>
    <mergeCell ref="M59:M60"/>
    <mergeCell ref="N59:Q59"/>
    <mergeCell ref="S59:S60"/>
    <mergeCell ref="T59:W59"/>
    <mergeCell ref="Y59:Y60"/>
    <mergeCell ref="Z59:AC59"/>
    <mergeCell ref="AE59:AE60"/>
    <mergeCell ref="AF59:AI59"/>
    <mergeCell ref="AK59:AK60"/>
    <mergeCell ref="AL59:AO59"/>
    <mergeCell ref="M45:M46"/>
    <mergeCell ref="N45:Q45"/>
    <mergeCell ref="S45:S46"/>
    <mergeCell ref="T45:W45"/>
    <mergeCell ref="Y45:Y46"/>
    <mergeCell ref="Z45:AC45"/>
    <mergeCell ref="AL17:AO17"/>
    <mergeCell ref="A31:A32"/>
    <mergeCell ref="B31:E31"/>
    <mergeCell ref="G31:G32"/>
    <mergeCell ref="H31:K31"/>
    <mergeCell ref="M31:M32"/>
    <mergeCell ref="N31:Q31"/>
    <mergeCell ref="S31:S32"/>
    <mergeCell ref="T31:W31"/>
    <mergeCell ref="Y31:Y32"/>
    <mergeCell ref="Z31:AC31"/>
    <mergeCell ref="AE31:AE32"/>
    <mergeCell ref="AF31:AI31"/>
    <mergeCell ref="AK31:AK32"/>
    <mergeCell ref="AL31:AO31"/>
    <mergeCell ref="AK1:AO1"/>
    <mergeCell ref="AK3:AK4"/>
    <mergeCell ref="AL3:AO3"/>
    <mergeCell ref="A17:A18"/>
    <mergeCell ref="B17:E17"/>
    <mergeCell ref="G17:G18"/>
    <mergeCell ref="H17:K17"/>
    <mergeCell ref="M17:M18"/>
    <mergeCell ref="N17:Q17"/>
    <mergeCell ref="S17:S18"/>
    <mergeCell ref="T17:W17"/>
    <mergeCell ref="Y17:Y18"/>
    <mergeCell ref="Z17:AC17"/>
    <mergeCell ref="AE17:AE18"/>
    <mergeCell ref="AF17:AI17"/>
    <mergeCell ref="AK17:AK18"/>
    <mergeCell ref="A1:E1"/>
    <mergeCell ref="G1:K1"/>
    <mergeCell ref="M1:Q1"/>
    <mergeCell ref="A3:A4"/>
    <mergeCell ref="B3:E3"/>
    <mergeCell ref="G3:G4"/>
    <mergeCell ref="H3:K3"/>
    <mergeCell ref="M3:M4"/>
    <mergeCell ref="N3:Q3"/>
    <mergeCell ref="A73:E73"/>
    <mergeCell ref="G73:K73"/>
    <mergeCell ref="M73:Q73"/>
    <mergeCell ref="A45:A46"/>
    <mergeCell ref="B45:E45"/>
    <mergeCell ref="G45:G46"/>
    <mergeCell ref="H45:K45"/>
    <mergeCell ref="S1:W1"/>
    <mergeCell ref="S3:S4"/>
    <mergeCell ref="T3:W3"/>
    <mergeCell ref="S73:W73"/>
    <mergeCell ref="AE1:AI1"/>
    <mergeCell ref="AE3:AE4"/>
    <mergeCell ref="AF3:AI3"/>
    <mergeCell ref="AE45:AE46"/>
    <mergeCell ref="AF45:AI45"/>
    <mergeCell ref="AE73:AI73"/>
    <mergeCell ref="Y73:AC73"/>
    <mergeCell ref="Y1:AC1"/>
    <mergeCell ref="Y3:Y4"/>
    <mergeCell ref="Z3:AC3"/>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CM55"/>
  <sheetViews>
    <sheetView workbookViewId="0">
      <selection sqref="A1:XFD1048576"/>
    </sheetView>
  </sheetViews>
  <sheetFormatPr defaultRowHeight="14"/>
  <cols>
    <col min="1" max="1" width="37.83203125" customWidth="1"/>
    <col min="2" max="13" width="9.58203125" customWidth="1"/>
    <col min="15" max="15" width="36.58203125" customWidth="1"/>
    <col min="16" max="27" width="9.1640625" customWidth="1"/>
    <col min="29" max="29" width="36.58203125" customWidth="1"/>
    <col min="30" max="41" width="9.1640625" customWidth="1"/>
    <col min="43" max="43" width="38.33203125" customWidth="1"/>
    <col min="57" max="57" width="38.33203125" customWidth="1"/>
    <col min="71" max="71" width="35.58203125" customWidth="1"/>
    <col min="84" max="84" width="6.08203125" customWidth="1"/>
    <col min="85" max="85" width="39" customWidth="1"/>
    <col min="86" max="91" width="10.08203125" customWidth="1"/>
  </cols>
  <sheetData>
    <row r="1" spans="1:91" ht="25">
      <c r="A1" s="3961" t="s">
        <v>2641</v>
      </c>
      <c r="B1" s="3961"/>
      <c r="C1" s="3961"/>
      <c r="D1" s="3961"/>
      <c r="E1" s="3961"/>
      <c r="F1" s="3961"/>
      <c r="G1" s="3961"/>
      <c r="H1" s="3961"/>
      <c r="I1" s="3961"/>
      <c r="J1" s="3961"/>
      <c r="K1" s="3961"/>
      <c r="L1" s="3961"/>
      <c r="M1" s="3961"/>
      <c r="N1" s="2404"/>
      <c r="O1" s="4195" t="s">
        <v>2642</v>
      </c>
      <c r="P1" s="4195"/>
      <c r="Q1" s="4195"/>
      <c r="R1" s="4195"/>
      <c r="S1" s="4195"/>
      <c r="T1" s="4195"/>
      <c r="U1" s="4195"/>
      <c r="V1" s="4195"/>
      <c r="W1" s="4195"/>
      <c r="X1" s="4195"/>
      <c r="Y1" s="4195"/>
      <c r="Z1" s="4195"/>
      <c r="AA1" s="4195"/>
      <c r="AC1" s="4195" t="s">
        <v>2643</v>
      </c>
      <c r="AD1" s="4195"/>
      <c r="AE1" s="4195"/>
      <c r="AF1" s="4195"/>
      <c r="AG1" s="4195"/>
      <c r="AH1" s="4195"/>
      <c r="AI1" s="4195"/>
      <c r="AJ1" s="4195"/>
      <c r="AK1" s="4195"/>
      <c r="AL1" s="4195"/>
      <c r="AM1" s="4195"/>
      <c r="AN1" s="4195"/>
      <c r="AO1" s="4195"/>
      <c r="AQ1" s="4195" t="s">
        <v>2644</v>
      </c>
      <c r="AR1" s="4195"/>
      <c r="AS1" s="4195"/>
      <c r="AT1" s="4195"/>
      <c r="AU1" s="4195"/>
      <c r="AV1" s="4195"/>
      <c r="AW1" s="4195"/>
      <c r="AX1" s="4195"/>
      <c r="AY1" s="4195"/>
      <c r="AZ1" s="4195"/>
      <c r="BA1" s="4195"/>
      <c r="BB1" s="4195"/>
      <c r="BC1" s="4195"/>
      <c r="BD1" s="14"/>
      <c r="BE1" s="4195" t="s">
        <v>2645</v>
      </c>
      <c r="BF1" s="4195"/>
      <c r="BG1" s="4195"/>
      <c r="BH1" s="4195"/>
      <c r="BI1" s="4195"/>
      <c r="BJ1" s="4195"/>
      <c r="BK1" s="4195"/>
      <c r="BL1" s="4195"/>
      <c r="BM1" s="4195"/>
      <c r="BN1" s="4195"/>
      <c r="BO1" s="4195"/>
      <c r="BP1" s="2965"/>
      <c r="BQ1" s="2965"/>
      <c r="BR1" s="14"/>
      <c r="BS1" s="4195" t="s">
        <v>2646</v>
      </c>
      <c r="BT1" s="4195"/>
      <c r="BU1" s="4195"/>
      <c r="BV1" s="4195"/>
      <c r="BW1" s="4195"/>
      <c r="BX1" s="4195"/>
      <c r="BY1" s="4195"/>
      <c r="BZ1" s="4195"/>
      <c r="CA1" s="4195"/>
      <c r="CB1" s="4195"/>
      <c r="CC1" s="4195"/>
      <c r="CD1" s="2965"/>
      <c r="CE1" s="2965"/>
      <c r="CF1" s="14"/>
      <c r="CG1" s="4195" t="s">
        <v>2647</v>
      </c>
      <c r="CH1" s="4195"/>
      <c r="CI1" s="4195"/>
      <c r="CJ1" s="4195"/>
      <c r="CK1" s="4195"/>
      <c r="CL1" s="4195"/>
      <c r="CM1" s="4195"/>
    </row>
    <row r="2" spans="1:91">
      <c r="A2" s="14"/>
      <c r="B2" s="14"/>
      <c r="C2" s="14"/>
      <c r="D2" s="14"/>
      <c r="E2" s="14"/>
      <c r="F2" s="14"/>
      <c r="G2" s="14"/>
      <c r="H2" s="14"/>
      <c r="I2" s="14"/>
      <c r="J2" s="14"/>
      <c r="K2" s="14"/>
      <c r="L2" s="14"/>
      <c r="M2" s="14"/>
      <c r="O2" s="14"/>
      <c r="P2" s="14"/>
      <c r="Q2" s="14"/>
      <c r="R2" s="14"/>
      <c r="S2" s="14"/>
      <c r="T2" s="14"/>
      <c r="U2" s="14"/>
      <c r="V2" s="14"/>
      <c r="W2" s="14"/>
      <c r="X2" s="14"/>
      <c r="Y2" s="14"/>
      <c r="Z2" s="14"/>
      <c r="AA2" s="14"/>
      <c r="AC2" s="14"/>
      <c r="AD2" s="14"/>
      <c r="AE2" s="14"/>
      <c r="AF2" s="14"/>
      <c r="AG2" s="14"/>
      <c r="AH2" s="14"/>
      <c r="AI2" s="14"/>
      <c r="AJ2" s="14"/>
      <c r="AK2" s="14"/>
      <c r="AL2" s="14"/>
      <c r="AM2" s="14"/>
      <c r="AN2" s="14"/>
      <c r="AO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 customHeight="1">
      <c r="A3" s="3867" t="s">
        <v>469</v>
      </c>
      <c r="B3" s="3920" t="s">
        <v>204</v>
      </c>
      <c r="C3" s="3921"/>
      <c r="D3" s="3921"/>
      <c r="E3" s="3921"/>
      <c r="F3" s="3921"/>
      <c r="G3" s="3921"/>
      <c r="H3" s="3921"/>
      <c r="I3" s="3921"/>
      <c r="J3" s="3921"/>
      <c r="K3" s="3921"/>
      <c r="L3" s="3921"/>
      <c r="M3" s="3921"/>
      <c r="N3" s="495"/>
      <c r="O3" s="4307" t="s">
        <v>469</v>
      </c>
      <c r="P3" s="3920" t="s">
        <v>204</v>
      </c>
      <c r="Q3" s="3921"/>
      <c r="R3" s="3921"/>
      <c r="S3" s="3921"/>
      <c r="T3" s="3921"/>
      <c r="U3" s="3921"/>
      <c r="V3" s="3921"/>
      <c r="W3" s="3921"/>
      <c r="X3" s="3921"/>
      <c r="Y3" s="3921"/>
      <c r="Z3" s="3921"/>
      <c r="AA3" s="3921"/>
      <c r="AC3" s="4514" t="s">
        <v>469</v>
      </c>
      <c r="AD3" s="4517" t="s">
        <v>204</v>
      </c>
      <c r="AE3" s="4518"/>
      <c r="AF3" s="4518"/>
      <c r="AG3" s="4518"/>
      <c r="AH3" s="4518"/>
      <c r="AI3" s="4518"/>
      <c r="AJ3" s="4518"/>
      <c r="AK3" s="4518"/>
      <c r="AL3" s="4518"/>
      <c r="AM3" s="4518"/>
      <c r="AN3" s="4518"/>
      <c r="AO3" s="4518"/>
      <c r="AQ3" s="4514" t="s">
        <v>469</v>
      </c>
      <c r="AR3" s="4517" t="s">
        <v>204</v>
      </c>
      <c r="AS3" s="4518"/>
      <c r="AT3" s="4518"/>
      <c r="AU3" s="4518"/>
      <c r="AV3" s="4518"/>
      <c r="AW3" s="4518"/>
      <c r="AX3" s="4518"/>
      <c r="AY3" s="4518"/>
      <c r="AZ3" s="4518"/>
      <c r="BA3" s="4518"/>
      <c r="BB3" s="4518"/>
      <c r="BC3" s="4518"/>
      <c r="BD3" s="14"/>
      <c r="BE3" s="4506" t="s">
        <v>469</v>
      </c>
      <c r="BF3" s="4505" t="s">
        <v>204</v>
      </c>
      <c r="BG3" s="3921"/>
      <c r="BH3" s="3921"/>
      <c r="BI3" s="3921"/>
      <c r="BJ3" s="3921"/>
      <c r="BK3" s="3921"/>
      <c r="BL3" s="3921"/>
      <c r="BM3" s="3921"/>
      <c r="BN3" s="3921"/>
      <c r="BO3" s="3921"/>
      <c r="BP3" s="3921"/>
      <c r="BQ3" s="3921"/>
      <c r="BR3" s="14"/>
      <c r="BS3" s="4506" t="s">
        <v>469</v>
      </c>
      <c r="BT3" s="4505" t="s">
        <v>204</v>
      </c>
      <c r="BU3" s="3921"/>
      <c r="BV3" s="3921"/>
      <c r="BW3" s="3921"/>
      <c r="BX3" s="3921"/>
      <c r="BY3" s="3921"/>
      <c r="BZ3" s="3921"/>
      <c r="CA3" s="3921"/>
      <c r="CB3" s="3921"/>
      <c r="CC3" s="3921"/>
      <c r="CD3" s="3921"/>
      <c r="CE3" s="3921"/>
      <c r="CF3" s="14"/>
      <c r="CG3" s="4506" t="s">
        <v>469</v>
      </c>
      <c r="CH3" s="4273" t="s">
        <v>204</v>
      </c>
      <c r="CI3" s="4273"/>
      <c r="CJ3" s="4273"/>
      <c r="CK3" s="4273"/>
      <c r="CL3" s="4273"/>
      <c r="CM3" s="4274"/>
    </row>
    <row r="4" spans="1:91" ht="18" customHeight="1">
      <c r="A4" s="4158"/>
      <c r="B4" s="4159" t="s">
        <v>9</v>
      </c>
      <c r="C4" s="4260"/>
      <c r="D4" s="4063" t="s">
        <v>7</v>
      </c>
      <c r="E4" s="4063"/>
      <c r="F4" s="4159" t="s">
        <v>470</v>
      </c>
      <c r="G4" s="4260"/>
      <c r="H4" s="4063" t="s">
        <v>735</v>
      </c>
      <c r="I4" s="4063"/>
      <c r="J4" s="4159" t="s">
        <v>471</v>
      </c>
      <c r="K4" s="4260"/>
      <c r="L4" s="4063" t="s">
        <v>736</v>
      </c>
      <c r="M4" s="4509"/>
      <c r="N4" s="495"/>
      <c r="O4" s="4308"/>
      <c r="P4" s="4159" t="s">
        <v>9</v>
      </c>
      <c r="Q4" s="4260"/>
      <c r="R4" s="4063" t="s">
        <v>7</v>
      </c>
      <c r="S4" s="4063"/>
      <c r="T4" s="4159" t="s">
        <v>470</v>
      </c>
      <c r="U4" s="4260"/>
      <c r="V4" s="4063" t="s">
        <v>735</v>
      </c>
      <c r="W4" s="4063"/>
      <c r="X4" s="4159" t="s">
        <v>471</v>
      </c>
      <c r="Y4" s="4260"/>
      <c r="Z4" s="4063" t="s">
        <v>736</v>
      </c>
      <c r="AA4" s="4509"/>
      <c r="AC4" s="4515"/>
      <c r="AD4" s="4510" t="s">
        <v>9</v>
      </c>
      <c r="AE4" s="4511"/>
      <c r="AF4" s="4512" t="s">
        <v>7</v>
      </c>
      <c r="AG4" s="4512"/>
      <c r="AH4" s="4510" t="s">
        <v>470</v>
      </c>
      <c r="AI4" s="4511"/>
      <c r="AJ4" s="4512" t="s">
        <v>735</v>
      </c>
      <c r="AK4" s="4512"/>
      <c r="AL4" s="4510" t="s">
        <v>471</v>
      </c>
      <c r="AM4" s="4511"/>
      <c r="AN4" s="4512" t="s">
        <v>736</v>
      </c>
      <c r="AO4" s="4513"/>
      <c r="AQ4" s="4515"/>
      <c r="AR4" s="4510" t="s">
        <v>9</v>
      </c>
      <c r="AS4" s="4511"/>
      <c r="AT4" s="4512" t="s">
        <v>7</v>
      </c>
      <c r="AU4" s="4512"/>
      <c r="AV4" s="4510" t="s">
        <v>470</v>
      </c>
      <c r="AW4" s="4511"/>
      <c r="AX4" s="4512" t="s">
        <v>735</v>
      </c>
      <c r="AY4" s="4512"/>
      <c r="AZ4" s="4510" t="s">
        <v>471</v>
      </c>
      <c r="BA4" s="4511"/>
      <c r="BB4" s="4512" t="s">
        <v>736</v>
      </c>
      <c r="BC4" s="4513"/>
      <c r="BD4" s="14"/>
      <c r="BE4" s="4507"/>
      <c r="BF4" s="4260" t="s">
        <v>9</v>
      </c>
      <c r="BG4" s="4260"/>
      <c r="BH4" s="4063" t="s">
        <v>7</v>
      </c>
      <c r="BI4" s="4498"/>
      <c r="BJ4" s="4260" t="s">
        <v>470</v>
      </c>
      <c r="BK4" s="4260"/>
      <c r="BL4" s="4063" t="s">
        <v>735</v>
      </c>
      <c r="BM4" s="4498"/>
      <c r="BN4" s="4260" t="s">
        <v>471</v>
      </c>
      <c r="BO4" s="4260"/>
      <c r="BP4" s="4063" t="s">
        <v>736</v>
      </c>
      <c r="BQ4" s="4509"/>
      <c r="BR4" s="14"/>
      <c r="BS4" s="4507"/>
      <c r="BT4" s="4260" t="s">
        <v>9</v>
      </c>
      <c r="BU4" s="4260"/>
      <c r="BV4" s="4063" t="s">
        <v>7</v>
      </c>
      <c r="BW4" s="4498"/>
      <c r="BX4" s="4260" t="s">
        <v>470</v>
      </c>
      <c r="BY4" s="4260"/>
      <c r="BZ4" s="4063" t="s">
        <v>735</v>
      </c>
      <c r="CA4" s="4498"/>
      <c r="CB4" s="4260" t="s">
        <v>471</v>
      </c>
      <c r="CC4" s="4260"/>
      <c r="CD4" s="4063" t="s">
        <v>736</v>
      </c>
      <c r="CE4" s="4509"/>
      <c r="CF4" s="14"/>
      <c r="CG4" s="4507"/>
      <c r="CH4" s="4260" t="s">
        <v>9</v>
      </c>
      <c r="CI4" s="4260"/>
      <c r="CJ4" s="4260" t="s">
        <v>470</v>
      </c>
      <c r="CK4" s="4260"/>
      <c r="CL4" s="4260" t="s">
        <v>471</v>
      </c>
      <c r="CM4" s="4160"/>
    </row>
    <row r="5" spans="1:91" s="149" customFormat="1" ht="30">
      <c r="A5" s="3963"/>
      <c r="B5" s="127" t="s">
        <v>206</v>
      </c>
      <c r="C5" s="193" t="s">
        <v>282</v>
      </c>
      <c r="D5" s="235" t="s">
        <v>206</v>
      </c>
      <c r="E5" s="144" t="s">
        <v>282</v>
      </c>
      <c r="F5" s="236" t="s">
        <v>206</v>
      </c>
      <c r="G5" s="193" t="s">
        <v>282</v>
      </c>
      <c r="H5" s="191" t="s">
        <v>206</v>
      </c>
      <c r="I5" s="237" t="s">
        <v>282</v>
      </c>
      <c r="J5" s="236" t="s">
        <v>206</v>
      </c>
      <c r="K5" s="193" t="s">
        <v>282</v>
      </c>
      <c r="L5" s="235" t="s">
        <v>206</v>
      </c>
      <c r="M5" s="238" t="s">
        <v>282</v>
      </c>
      <c r="N5" s="2405"/>
      <c r="O5" s="4309"/>
      <c r="P5" s="127" t="s">
        <v>206</v>
      </c>
      <c r="Q5" s="193" t="s">
        <v>282</v>
      </c>
      <c r="R5" s="235" t="s">
        <v>206</v>
      </c>
      <c r="S5" s="144" t="s">
        <v>282</v>
      </c>
      <c r="T5" s="236" t="s">
        <v>206</v>
      </c>
      <c r="U5" s="193" t="s">
        <v>282</v>
      </c>
      <c r="V5" s="191" t="s">
        <v>206</v>
      </c>
      <c r="W5" s="237" t="s">
        <v>282</v>
      </c>
      <c r="X5" s="236" t="s">
        <v>206</v>
      </c>
      <c r="Y5" s="193" t="s">
        <v>282</v>
      </c>
      <c r="Z5" s="235" t="s">
        <v>206</v>
      </c>
      <c r="AA5" s="238" t="s">
        <v>282</v>
      </c>
      <c r="AC5" s="4516"/>
      <c r="AD5" s="127" t="s">
        <v>206</v>
      </c>
      <c r="AE5" s="193" t="s">
        <v>282</v>
      </c>
      <c r="AF5" s="235" t="s">
        <v>206</v>
      </c>
      <c r="AG5" s="144" t="s">
        <v>282</v>
      </c>
      <c r="AH5" s="236" t="s">
        <v>206</v>
      </c>
      <c r="AI5" s="193" t="s">
        <v>282</v>
      </c>
      <c r="AJ5" s="191" t="s">
        <v>206</v>
      </c>
      <c r="AK5" s="237" t="s">
        <v>282</v>
      </c>
      <c r="AL5" s="236" t="s">
        <v>206</v>
      </c>
      <c r="AM5" s="193" t="s">
        <v>282</v>
      </c>
      <c r="AN5" s="235" t="s">
        <v>206</v>
      </c>
      <c r="AO5" s="238" t="s">
        <v>282</v>
      </c>
      <c r="AQ5" s="4516"/>
      <c r="AR5" s="127" t="s">
        <v>206</v>
      </c>
      <c r="AS5" s="193" t="s">
        <v>282</v>
      </c>
      <c r="AT5" s="235" t="s">
        <v>206</v>
      </c>
      <c r="AU5" s="144" t="s">
        <v>282</v>
      </c>
      <c r="AV5" s="236" t="s">
        <v>206</v>
      </c>
      <c r="AW5" s="193" t="s">
        <v>282</v>
      </c>
      <c r="AX5" s="191" t="s">
        <v>206</v>
      </c>
      <c r="AY5" s="237" t="s">
        <v>282</v>
      </c>
      <c r="AZ5" s="236" t="s">
        <v>206</v>
      </c>
      <c r="BA5" s="193" t="s">
        <v>282</v>
      </c>
      <c r="BB5" s="235" t="s">
        <v>206</v>
      </c>
      <c r="BC5" s="238" t="s">
        <v>282</v>
      </c>
      <c r="BD5" s="239"/>
      <c r="BE5" s="4508"/>
      <c r="BF5" s="193" t="s">
        <v>206</v>
      </c>
      <c r="BG5" s="193" t="s">
        <v>282</v>
      </c>
      <c r="BH5" s="235" t="s">
        <v>206</v>
      </c>
      <c r="BI5" s="191" t="s">
        <v>282</v>
      </c>
      <c r="BJ5" s="240" t="s">
        <v>206</v>
      </c>
      <c r="BK5" s="193" t="s">
        <v>282</v>
      </c>
      <c r="BL5" s="191" t="s">
        <v>206</v>
      </c>
      <c r="BM5" s="241" t="s">
        <v>282</v>
      </c>
      <c r="BN5" s="240" t="s">
        <v>206</v>
      </c>
      <c r="BO5" s="193" t="s">
        <v>282</v>
      </c>
      <c r="BP5" s="235" t="s">
        <v>206</v>
      </c>
      <c r="BQ5" s="238" t="s">
        <v>282</v>
      </c>
      <c r="BR5" s="239"/>
      <c r="BS5" s="4508"/>
      <c r="BT5" s="193" t="s">
        <v>206</v>
      </c>
      <c r="BU5" s="193" t="s">
        <v>282</v>
      </c>
      <c r="BV5" s="235" t="s">
        <v>206</v>
      </c>
      <c r="BW5" s="191" t="s">
        <v>282</v>
      </c>
      <c r="BX5" s="240" t="s">
        <v>206</v>
      </c>
      <c r="BY5" s="193" t="s">
        <v>282</v>
      </c>
      <c r="BZ5" s="191" t="s">
        <v>206</v>
      </c>
      <c r="CA5" s="241" t="s">
        <v>282</v>
      </c>
      <c r="CB5" s="240" t="s">
        <v>206</v>
      </c>
      <c r="CC5" s="193" t="s">
        <v>282</v>
      </c>
      <c r="CD5" s="235" t="s">
        <v>206</v>
      </c>
      <c r="CE5" s="238" t="s">
        <v>282</v>
      </c>
      <c r="CF5" s="239"/>
      <c r="CG5" s="4508"/>
      <c r="CH5" s="193" t="s">
        <v>206</v>
      </c>
      <c r="CI5" s="193" t="s">
        <v>282</v>
      </c>
      <c r="CJ5" s="193" t="s">
        <v>206</v>
      </c>
      <c r="CK5" s="193" t="s">
        <v>282</v>
      </c>
      <c r="CL5" s="193" t="s">
        <v>206</v>
      </c>
      <c r="CM5" s="129" t="s">
        <v>282</v>
      </c>
    </row>
    <row r="6" spans="1:91" ht="14.5" thickBot="1">
      <c r="A6" s="3322" t="s">
        <v>472</v>
      </c>
      <c r="B6" s="2203">
        <v>115665</v>
      </c>
      <c r="C6" s="3049" t="s">
        <v>2648</v>
      </c>
      <c r="D6" s="3323" t="s">
        <v>210</v>
      </c>
      <c r="E6" s="3049" t="s">
        <v>210</v>
      </c>
      <c r="F6" s="3324">
        <v>63808</v>
      </c>
      <c r="G6" s="3049" t="s">
        <v>2649</v>
      </c>
      <c r="H6" s="3323" t="s">
        <v>210</v>
      </c>
      <c r="I6" s="3049" t="s">
        <v>210</v>
      </c>
      <c r="J6" s="3324">
        <v>51857</v>
      </c>
      <c r="K6" s="3049" t="s">
        <v>2650</v>
      </c>
      <c r="L6" s="3323" t="s">
        <v>210</v>
      </c>
      <c r="M6" s="3325" t="s">
        <v>210</v>
      </c>
      <c r="O6" s="242" t="s">
        <v>472</v>
      </c>
      <c r="P6" s="3326">
        <v>119017</v>
      </c>
      <c r="Q6" s="273">
        <v>1085</v>
      </c>
      <c r="R6" s="337" t="s">
        <v>210</v>
      </c>
      <c r="S6" s="338" t="s">
        <v>210</v>
      </c>
      <c r="T6" s="3327">
        <v>64699</v>
      </c>
      <c r="U6" s="273">
        <v>656</v>
      </c>
      <c r="V6" s="337" t="s">
        <v>210</v>
      </c>
      <c r="W6" s="338" t="s">
        <v>210</v>
      </c>
      <c r="X6" s="3327">
        <v>54318</v>
      </c>
      <c r="Y6" s="273">
        <v>751</v>
      </c>
      <c r="Z6" s="337" t="s">
        <v>210</v>
      </c>
      <c r="AA6" s="337" t="s">
        <v>210</v>
      </c>
      <c r="AC6" s="242" t="s">
        <v>472</v>
      </c>
      <c r="AD6" s="3328">
        <v>121647</v>
      </c>
      <c r="AE6" s="3329">
        <v>1654</v>
      </c>
      <c r="AF6" s="3330" t="s">
        <v>210</v>
      </c>
      <c r="AG6" s="3331" t="s">
        <v>210</v>
      </c>
      <c r="AH6" s="3328">
        <v>66696</v>
      </c>
      <c r="AI6" s="3329">
        <v>1270</v>
      </c>
      <c r="AJ6" s="3330" t="s">
        <v>210</v>
      </c>
      <c r="AK6" s="3331" t="s">
        <v>210</v>
      </c>
      <c r="AL6" s="3328">
        <v>54951</v>
      </c>
      <c r="AM6" s="3329">
        <v>949</v>
      </c>
      <c r="AN6" s="3330" t="s">
        <v>210</v>
      </c>
      <c r="AO6" s="3331" t="s">
        <v>210</v>
      </c>
      <c r="AQ6" s="243" t="s">
        <v>472</v>
      </c>
      <c r="AR6" s="172">
        <v>123797</v>
      </c>
      <c r="AS6" s="244" t="s">
        <v>2651</v>
      </c>
      <c r="AT6" s="244" t="s">
        <v>210</v>
      </c>
      <c r="AU6" s="245" t="s">
        <v>210</v>
      </c>
      <c r="AV6" s="172">
        <v>68746</v>
      </c>
      <c r="AW6" s="244" t="s">
        <v>2652</v>
      </c>
      <c r="AX6" s="244" t="s">
        <v>210</v>
      </c>
      <c r="AY6" s="245" t="s">
        <v>210</v>
      </c>
      <c r="AZ6" s="172">
        <v>55051</v>
      </c>
      <c r="BA6" s="244" t="s">
        <v>2653</v>
      </c>
      <c r="BB6" s="244" t="s">
        <v>210</v>
      </c>
      <c r="BC6" s="244" t="s">
        <v>210</v>
      </c>
      <c r="BD6" s="14"/>
      <c r="BE6" s="23" t="s">
        <v>472</v>
      </c>
      <c r="BF6" s="223">
        <v>129855</v>
      </c>
      <c r="BG6" s="224" t="s">
        <v>2593</v>
      </c>
      <c r="BH6" s="224" t="s">
        <v>210</v>
      </c>
      <c r="BI6" s="224" t="s">
        <v>210</v>
      </c>
      <c r="BJ6" s="223">
        <v>70812</v>
      </c>
      <c r="BK6" s="224" t="s">
        <v>2654</v>
      </c>
      <c r="BL6" s="224" t="s">
        <v>210</v>
      </c>
      <c r="BM6" s="224" t="s">
        <v>210</v>
      </c>
      <c r="BN6" s="223">
        <v>59043</v>
      </c>
      <c r="BO6" s="224" t="s">
        <v>2655</v>
      </c>
      <c r="BP6" s="224" t="s">
        <v>210</v>
      </c>
      <c r="BQ6" s="224" t="s">
        <v>210</v>
      </c>
      <c r="BR6" s="14"/>
      <c r="BS6" s="23" t="s">
        <v>472</v>
      </c>
      <c r="BT6" s="223">
        <v>134483</v>
      </c>
      <c r="BU6" s="224" t="s">
        <v>2656</v>
      </c>
      <c r="BV6" s="224" t="s">
        <v>210</v>
      </c>
      <c r="BW6" s="224" t="s">
        <v>210</v>
      </c>
      <c r="BX6" s="223">
        <v>75365</v>
      </c>
      <c r="BY6" s="224" t="s">
        <v>2611</v>
      </c>
      <c r="BZ6" s="224" t="s">
        <v>210</v>
      </c>
      <c r="CA6" s="224" t="s">
        <v>210</v>
      </c>
      <c r="CB6" s="223">
        <v>59118</v>
      </c>
      <c r="CC6" s="224" t="s">
        <v>2657</v>
      </c>
      <c r="CD6" s="224" t="s">
        <v>210</v>
      </c>
      <c r="CE6" s="224" t="s">
        <v>210</v>
      </c>
      <c r="CF6" s="14"/>
      <c r="CG6" s="23" t="s">
        <v>472</v>
      </c>
      <c r="CH6" s="202">
        <v>136621</v>
      </c>
      <c r="CI6" s="24" t="s">
        <v>2606</v>
      </c>
      <c r="CJ6" s="202">
        <v>76338</v>
      </c>
      <c r="CK6" s="24" t="s">
        <v>2658</v>
      </c>
      <c r="CL6" s="202">
        <v>60283</v>
      </c>
      <c r="CM6" s="24" t="s">
        <v>2659</v>
      </c>
    </row>
    <row r="7" spans="1:91">
      <c r="A7" s="282" t="s">
        <v>490</v>
      </c>
      <c r="B7" s="1917">
        <v>7618</v>
      </c>
      <c r="C7" s="3052" t="s">
        <v>2660</v>
      </c>
      <c r="D7" s="3332">
        <v>6.6000000000000003E-2</v>
      </c>
      <c r="E7" s="3052" t="s">
        <v>2026</v>
      </c>
      <c r="F7" s="2205">
        <v>3948</v>
      </c>
      <c r="G7" s="3052" t="s">
        <v>2661</v>
      </c>
      <c r="H7" s="3055">
        <v>6.2E-2</v>
      </c>
      <c r="I7" s="3052" t="s">
        <v>2031</v>
      </c>
      <c r="J7" s="2205">
        <v>3670</v>
      </c>
      <c r="K7" s="3052" t="s">
        <v>2662</v>
      </c>
      <c r="L7" s="3055">
        <v>7.0999999999999994E-2</v>
      </c>
      <c r="M7" s="3003" t="s">
        <v>2043</v>
      </c>
      <c r="O7" s="246" t="s">
        <v>490</v>
      </c>
      <c r="P7" s="277">
        <v>8763</v>
      </c>
      <c r="Q7" s="277">
        <v>1700</v>
      </c>
      <c r="R7" s="3073">
        <v>7.4</v>
      </c>
      <c r="S7" s="3072">
        <v>1.4</v>
      </c>
      <c r="T7" s="276">
        <v>4984</v>
      </c>
      <c r="U7" s="277">
        <v>1286</v>
      </c>
      <c r="V7" s="3073">
        <v>7.7</v>
      </c>
      <c r="W7" s="3072">
        <v>2</v>
      </c>
      <c r="X7" s="276">
        <v>3779</v>
      </c>
      <c r="Y7" s="277">
        <v>1068</v>
      </c>
      <c r="Z7" s="3073">
        <v>7</v>
      </c>
      <c r="AA7" s="3073">
        <v>2</v>
      </c>
      <c r="AC7" s="246" t="s">
        <v>490</v>
      </c>
      <c r="AD7" s="3333">
        <v>10207</v>
      </c>
      <c r="AE7" s="3334">
        <v>1640</v>
      </c>
      <c r="AF7" s="3335">
        <v>8.4</v>
      </c>
      <c r="AG7" s="3336">
        <v>1.3</v>
      </c>
      <c r="AH7" s="3333">
        <v>5966</v>
      </c>
      <c r="AI7" s="3334">
        <v>1210</v>
      </c>
      <c r="AJ7" s="3335">
        <v>8.9</v>
      </c>
      <c r="AK7" s="3336">
        <v>1.8</v>
      </c>
      <c r="AL7" s="3333">
        <v>4241</v>
      </c>
      <c r="AM7" s="3334">
        <v>990</v>
      </c>
      <c r="AN7" s="3335">
        <v>7.7</v>
      </c>
      <c r="AO7" s="3335">
        <v>1.8</v>
      </c>
      <c r="AQ7" s="247" t="s">
        <v>473</v>
      </c>
      <c r="AR7" s="248">
        <v>8019</v>
      </c>
      <c r="AS7" s="174" t="s">
        <v>2663</v>
      </c>
      <c r="AT7" s="249">
        <v>6.5000000000000002E-2</v>
      </c>
      <c r="AU7" s="142" t="s">
        <v>2179</v>
      </c>
      <c r="AV7" s="248">
        <v>5313</v>
      </c>
      <c r="AW7" s="174" t="s">
        <v>2664</v>
      </c>
      <c r="AX7" s="249">
        <v>7.6999999999999999E-2</v>
      </c>
      <c r="AY7" s="142" t="s">
        <v>2174</v>
      </c>
      <c r="AZ7" s="248">
        <v>2706</v>
      </c>
      <c r="BA7" s="174" t="s">
        <v>2665</v>
      </c>
      <c r="BB7" s="249">
        <v>4.9000000000000002E-2</v>
      </c>
      <c r="BC7" s="174" t="s">
        <v>2175</v>
      </c>
      <c r="BD7" s="14"/>
      <c r="BE7" s="250" t="s">
        <v>473</v>
      </c>
      <c r="BF7" s="223">
        <v>9438</v>
      </c>
      <c r="BG7" s="224" t="s">
        <v>2666</v>
      </c>
      <c r="BH7" s="251">
        <v>7.2999999999999995E-2</v>
      </c>
      <c r="BI7" s="224" t="s">
        <v>2177</v>
      </c>
      <c r="BJ7" s="223">
        <v>5262</v>
      </c>
      <c r="BK7" s="224" t="s">
        <v>2667</v>
      </c>
      <c r="BL7" s="251">
        <v>7.3999999999999996E-2</v>
      </c>
      <c r="BM7" s="224" t="s">
        <v>2240</v>
      </c>
      <c r="BN7" s="223">
        <v>4176</v>
      </c>
      <c r="BO7" s="224" t="s">
        <v>2668</v>
      </c>
      <c r="BP7" s="251">
        <v>7.0999999999999994E-2</v>
      </c>
      <c r="BQ7" s="224" t="s">
        <v>2221</v>
      </c>
      <c r="BR7" s="14"/>
      <c r="BS7" s="252" t="s">
        <v>473</v>
      </c>
      <c r="BT7" s="223">
        <v>8519</v>
      </c>
      <c r="BU7" s="224" t="s">
        <v>2669</v>
      </c>
      <c r="BV7" s="225">
        <v>6.3E-2</v>
      </c>
      <c r="BW7" s="224" t="s">
        <v>2177</v>
      </c>
      <c r="BX7" s="223">
        <v>3963</v>
      </c>
      <c r="BY7" s="224" t="s">
        <v>2670</v>
      </c>
      <c r="BZ7" s="225">
        <v>5.2999999999999999E-2</v>
      </c>
      <c r="CA7" s="224" t="s">
        <v>2175</v>
      </c>
      <c r="CB7" s="223">
        <v>4556</v>
      </c>
      <c r="CC7" s="224" t="s">
        <v>2671</v>
      </c>
      <c r="CD7" s="225">
        <v>7.6999999999999999E-2</v>
      </c>
      <c r="CE7" s="224" t="s">
        <v>2185</v>
      </c>
      <c r="CF7" s="14"/>
      <c r="CG7" s="252" t="s">
        <v>473</v>
      </c>
      <c r="CH7" s="21">
        <v>8.5000000000000006E-2</v>
      </c>
      <c r="CI7" s="12" t="s">
        <v>2240</v>
      </c>
      <c r="CJ7" s="21">
        <v>8.3000000000000004E-2</v>
      </c>
      <c r="CK7" s="12" t="s">
        <v>2224</v>
      </c>
      <c r="CL7" s="21">
        <v>8.7999999999999995E-2</v>
      </c>
      <c r="CM7" s="12" t="s">
        <v>2223</v>
      </c>
    </row>
    <row r="8" spans="1:91">
      <c r="A8" s="256" t="s">
        <v>478</v>
      </c>
      <c r="B8" s="2062">
        <v>50012</v>
      </c>
      <c r="C8" s="3057" t="s">
        <v>2672</v>
      </c>
      <c r="D8" s="3337">
        <v>0.432</v>
      </c>
      <c r="E8" s="3057" t="s">
        <v>2044</v>
      </c>
      <c r="F8" s="3338">
        <v>31202</v>
      </c>
      <c r="G8" s="3057" t="s">
        <v>2673</v>
      </c>
      <c r="H8" s="3115">
        <v>0.48899999999999999</v>
      </c>
      <c r="I8" s="3057" t="s">
        <v>2040</v>
      </c>
      <c r="J8" s="3338">
        <v>18810</v>
      </c>
      <c r="K8" s="3057" t="s">
        <v>2674</v>
      </c>
      <c r="L8" s="3115">
        <v>0.36299999999999999</v>
      </c>
      <c r="M8" s="3016" t="s">
        <v>2157</v>
      </c>
      <c r="O8" s="253" t="s">
        <v>478</v>
      </c>
      <c r="P8" s="280">
        <v>51471</v>
      </c>
      <c r="Q8" s="280">
        <v>2770</v>
      </c>
      <c r="R8" s="328">
        <v>43.2</v>
      </c>
      <c r="S8" s="327">
        <v>2.2999999999999998</v>
      </c>
      <c r="T8" s="3339">
        <v>31748</v>
      </c>
      <c r="U8" s="280">
        <v>2088</v>
      </c>
      <c r="V8" s="328">
        <v>49.1</v>
      </c>
      <c r="W8" s="327">
        <v>3.1</v>
      </c>
      <c r="X8" s="3339">
        <v>19723</v>
      </c>
      <c r="Y8" s="280">
        <v>1716</v>
      </c>
      <c r="Z8" s="328">
        <v>36.299999999999997</v>
      </c>
      <c r="AA8" s="328">
        <v>3.2</v>
      </c>
      <c r="AC8" s="253" t="s">
        <v>478</v>
      </c>
      <c r="AD8" s="3340">
        <v>46510</v>
      </c>
      <c r="AE8" s="3341">
        <v>3267</v>
      </c>
      <c r="AF8" s="3342">
        <v>38.200000000000003</v>
      </c>
      <c r="AG8" s="3343">
        <v>2.6</v>
      </c>
      <c r="AH8" s="3340">
        <v>29912</v>
      </c>
      <c r="AI8" s="3341">
        <v>2377</v>
      </c>
      <c r="AJ8" s="3342">
        <v>44.8</v>
      </c>
      <c r="AK8" s="3343">
        <v>3.4</v>
      </c>
      <c r="AL8" s="3340">
        <v>16598</v>
      </c>
      <c r="AM8" s="3341">
        <v>2012</v>
      </c>
      <c r="AN8" s="3342">
        <v>30.2</v>
      </c>
      <c r="AO8" s="3342">
        <v>3.6</v>
      </c>
      <c r="AQ8" s="79" t="s">
        <v>219</v>
      </c>
      <c r="AR8" s="140">
        <v>50218</v>
      </c>
      <c r="AS8" s="38" t="s">
        <v>2675</v>
      </c>
      <c r="AT8" s="58">
        <v>0.40600000000000003</v>
      </c>
      <c r="AU8" s="3344" t="s">
        <v>2210</v>
      </c>
      <c r="AV8" s="140">
        <v>30181</v>
      </c>
      <c r="AW8" s="38" t="s">
        <v>2676</v>
      </c>
      <c r="AX8" s="58">
        <v>0.439</v>
      </c>
      <c r="AY8" s="3344" t="s">
        <v>2213</v>
      </c>
      <c r="AZ8" s="140">
        <v>20037</v>
      </c>
      <c r="BA8" s="38" t="s">
        <v>2677</v>
      </c>
      <c r="BB8" s="58">
        <v>0.36399999999999999</v>
      </c>
      <c r="BC8" s="38" t="s">
        <v>2214</v>
      </c>
      <c r="BD8" s="14"/>
      <c r="BE8" s="250" t="s">
        <v>219</v>
      </c>
      <c r="BF8" s="223">
        <v>53587</v>
      </c>
      <c r="BG8" s="224" t="s">
        <v>2678</v>
      </c>
      <c r="BH8" s="251">
        <v>0.41299999999999998</v>
      </c>
      <c r="BI8" s="224" t="s">
        <v>2197</v>
      </c>
      <c r="BJ8" s="223">
        <v>32353</v>
      </c>
      <c r="BK8" s="224" t="s">
        <v>2679</v>
      </c>
      <c r="BL8" s="251">
        <v>0.45700000000000002</v>
      </c>
      <c r="BM8" s="224" t="s">
        <v>2231</v>
      </c>
      <c r="BN8" s="223">
        <v>21234</v>
      </c>
      <c r="BO8" s="224" t="s">
        <v>2680</v>
      </c>
      <c r="BP8" s="251">
        <v>0.36</v>
      </c>
      <c r="BQ8" s="224" t="s">
        <v>2404</v>
      </c>
      <c r="BR8" s="14"/>
      <c r="BS8" s="252" t="s">
        <v>219</v>
      </c>
      <c r="BT8" s="223">
        <v>51611</v>
      </c>
      <c r="BU8" s="224" t="s">
        <v>2681</v>
      </c>
      <c r="BV8" s="225">
        <v>0.38400000000000001</v>
      </c>
      <c r="BW8" s="224" t="s">
        <v>2182</v>
      </c>
      <c r="BX8" s="223">
        <v>33464</v>
      </c>
      <c r="BY8" s="224" t="s">
        <v>2682</v>
      </c>
      <c r="BZ8" s="225">
        <v>0.44400000000000001</v>
      </c>
      <c r="CA8" s="224" t="s">
        <v>2209</v>
      </c>
      <c r="CB8" s="223">
        <v>18147</v>
      </c>
      <c r="CC8" s="224" t="s">
        <v>2683</v>
      </c>
      <c r="CD8" s="225">
        <v>0.307</v>
      </c>
      <c r="CE8" s="224" t="s">
        <v>2239</v>
      </c>
      <c r="CF8" s="14"/>
      <c r="CG8" s="252" t="s">
        <v>219</v>
      </c>
      <c r="CH8" s="21">
        <v>0.39400000000000002</v>
      </c>
      <c r="CI8" s="12" t="s">
        <v>2189</v>
      </c>
      <c r="CJ8" s="21">
        <v>0.45500000000000002</v>
      </c>
      <c r="CK8" s="12" t="s">
        <v>2183</v>
      </c>
      <c r="CL8" s="21">
        <v>0.317</v>
      </c>
      <c r="CM8" s="12" t="s">
        <v>2231</v>
      </c>
    </row>
    <row r="9" spans="1:91">
      <c r="A9" s="256" t="s">
        <v>491</v>
      </c>
      <c r="B9" s="2062">
        <v>42109</v>
      </c>
      <c r="C9" s="3057" t="s">
        <v>2684</v>
      </c>
      <c r="D9" s="3337">
        <v>0.36399999999999999</v>
      </c>
      <c r="E9" s="3057" t="s">
        <v>2035</v>
      </c>
      <c r="F9" s="3338">
        <v>22951</v>
      </c>
      <c r="G9" s="3057" t="s">
        <v>2685</v>
      </c>
      <c r="H9" s="3115">
        <v>0.36</v>
      </c>
      <c r="I9" s="3057" t="s">
        <v>2058</v>
      </c>
      <c r="J9" s="3338">
        <v>19158</v>
      </c>
      <c r="K9" s="3057" t="s">
        <v>2686</v>
      </c>
      <c r="L9" s="3115">
        <v>0.36899999999999999</v>
      </c>
      <c r="M9" s="3016" t="s">
        <v>2687</v>
      </c>
      <c r="O9" s="253" t="s">
        <v>491</v>
      </c>
      <c r="P9" s="280">
        <v>48997</v>
      </c>
      <c r="Q9" s="280">
        <v>3505</v>
      </c>
      <c r="R9" s="328">
        <v>41.2</v>
      </c>
      <c r="S9" s="327">
        <v>2.9</v>
      </c>
      <c r="T9" s="3339">
        <v>24303</v>
      </c>
      <c r="U9" s="280">
        <v>2312</v>
      </c>
      <c r="V9" s="328">
        <v>37.6</v>
      </c>
      <c r="W9" s="327">
        <v>3.6</v>
      </c>
      <c r="X9" s="3339">
        <v>24694</v>
      </c>
      <c r="Y9" s="280">
        <v>2248</v>
      </c>
      <c r="Z9" s="328">
        <v>45.5</v>
      </c>
      <c r="AA9" s="328">
        <v>4</v>
      </c>
      <c r="AC9" s="253" t="s">
        <v>491</v>
      </c>
      <c r="AD9" s="3340">
        <v>54314</v>
      </c>
      <c r="AE9" s="3341">
        <v>3316</v>
      </c>
      <c r="AF9" s="3342">
        <v>44.6</v>
      </c>
      <c r="AG9" s="3343">
        <v>2.7</v>
      </c>
      <c r="AH9" s="3340">
        <v>26709</v>
      </c>
      <c r="AI9" s="3341">
        <v>2391</v>
      </c>
      <c r="AJ9" s="3342">
        <v>40</v>
      </c>
      <c r="AK9" s="3343">
        <v>3.6</v>
      </c>
      <c r="AL9" s="3340">
        <v>27605</v>
      </c>
      <c r="AM9" s="3341">
        <v>2010</v>
      </c>
      <c r="AN9" s="3342">
        <v>50.2</v>
      </c>
      <c r="AO9" s="3342">
        <v>3.5</v>
      </c>
      <c r="AQ9" s="79" t="s">
        <v>474</v>
      </c>
      <c r="AR9" s="140">
        <v>55144</v>
      </c>
      <c r="AS9" s="38" t="s">
        <v>2688</v>
      </c>
      <c r="AT9" s="58">
        <v>0.44500000000000001</v>
      </c>
      <c r="AU9" s="3344" t="s">
        <v>2188</v>
      </c>
      <c r="AV9" s="140">
        <v>28557</v>
      </c>
      <c r="AW9" s="38" t="s">
        <v>2689</v>
      </c>
      <c r="AX9" s="58">
        <v>0.41499999999999998</v>
      </c>
      <c r="AY9" s="3344" t="s">
        <v>2239</v>
      </c>
      <c r="AZ9" s="140">
        <v>26587</v>
      </c>
      <c r="BA9" s="38" t="s">
        <v>2690</v>
      </c>
      <c r="BB9" s="58">
        <v>0.48299999999999998</v>
      </c>
      <c r="BC9" s="38" t="s">
        <v>2214</v>
      </c>
      <c r="BD9" s="14"/>
      <c r="BE9" s="250" t="s">
        <v>474</v>
      </c>
      <c r="BF9" s="223">
        <v>54166</v>
      </c>
      <c r="BG9" s="224" t="s">
        <v>2691</v>
      </c>
      <c r="BH9" s="251">
        <v>0.41699999999999998</v>
      </c>
      <c r="BI9" s="224" t="s">
        <v>2197</v>
      </c>
      <c r="BJ9" s="223">
        <v>27594</v>
      </c>
      <c r="BK9" s="224" t="s">
        <v>2692</v>
      </c>
      <c r="BL9" s="251">
        <v>0.39</v>
      </c>
      <c r="BM9" s="224" t="s">
        <v>2209</v>
      </c>
      <c r="BN9" s="223">
        <v>26572</v>
      </c>
      <c r="BO9" s="224" t="s">
        <v>2693</v>
      </c>
      <c r="BP9" s="251">
        <v>0.45</v>
      </c>
      <c r="BQ9" s="224" t="s">
        <v>2214</v>
      </c>
      <c r="BR9" s="14"/>
      <c r="BS9" s="252" t="s">
        <v>474</v>
      </c>
      <c r="BT9" s="223">
        <v>63452</v>
      </c>
      <c r="BU9" s="224" t="s">
        <v>2694</v>
      </c>
      <c r="BV9" s="225">
        <v>0.47199999999999998</v>
      </c>
      <c r="BW9" s="224" t="s">
        <v>2182</v>
      </c>
      <c r="BX9" s="223">
        <v>34014</v>
      </c>
      <c r="BY9" s="224" t="s">
        <v>2509</v>
      </c>
      <c r="BZ9" s="225">
        <v>0.45100000000000001</v>
      </c>
      <c r="CA9" s="224" t="s">
        <v>2209</v>
      </c>
      <c r="CB9" s="223">
        <v>29438</v>
      </c>
      <c r="CC9" s="224" t="s">
        <v>2695</v>
      </c>
      <c r="CD9" s="225">
        <v>0.498</v>
      </c>
      <c r="CE9" s="224" t="s">
        <v>2202</v>
      </c>
      <c r="CF9" s="14"/>
      <c r="CG9" s="252" t="s">
        <v>474</v>
      </c>
      <c r="CH9" s="21">
        <v>0.44600000000000001</v>
      </c>
      <c r="CI9" s="12" t="s">
        <v>2189</v>
      </c>
      <c r="CJ9" s="21">
        <v>0.40600000000000003</v>
      </c>
      <c r="CK9" s="12" t="s">
        <v>2183</v>
      </c>
      <c r="CL9" s="21">
        <v>0.496</v>
      </c>
      <c r="CM9" s="12" t="s">
        <v>2213</v>
      </c>
    </row>
    <row r="10" spans="1:91">
      <c r="A10" s="256" t="s">
        <v>485</v>
      </c>
      <c r="B10" s="2062">
        <v>15926</v>
      </c>
      <c r="C10" s="3057" t="s">
        <v>2696</v>
      </c>
      <c r="D10" s="3337">
        <v>0.13800000000000001</v>
      </c>
      <c r="E10" s="3057" t="s">
        <v>2042</v>
      </c>
      <c r="F10" s="3338">
        <v>5707</v>
      </c>
      <c r="G10" s="3057" t="s">
        <v>2697</v>
      </c>
      <c r="H10" s="3115">
        <v>8.8999999999999996E-2</v>
      </c>
      <c r="I10" s="3057" t="s">
        <v>2043</v>
      </c>
      <c r="J10" s="3338">
        <v>10219</v>
      </c>
      <c r="K10" s="3057" t="s">
        <v>2698</v>
      </c>
      <c r="L10" s="3115">
        <v>0.19700000000000001</v>
      </c>
      <c r="M10" s="3016" t="s">
        <v>2056</v>
      </c>
      <c r="O10" s="253" t="s">
        <v>485</v>
      </c>
      <c r="P10" s="280">
        <v>9786</v>
      </c>
      <c r="Q10" s="280">
        <v>1511</v>
      </c>
      <c r="R10" s="328">
        <v>8.1999999999999993</v>
      </c>
      <c r="S10" s="327">
        <v>1.3</v>
      </c>
      <c r="T10" s="3339">
        <v>3664</v>
      </c>
      <c r="U10" s="280">
        <v>799</v>
      </c>
      <c r="V10" s="328">
        <v>5.7</v>
      </c>
      <c r="W10" s="327">
        <v>1.2</v>
      </c>
      <c r="X10" s="3339">
        <v>6122</v>
      </c>
      <c r="Y10" s="280">
        <v>1142</v>
      </c>
      <c r="Z10" s="328">
        <v>11.3</v>
      </c>
      <c r="AA10" s="328">
        <v>2.1</v>
      </c>
      <c r="AC10" s="253" t="s">
        <v>485</v>
      </c>
      <c r="AD10" s="3340">
        <v>10616</v>
      </c>
      <c r="AE10" s="3341">
        <v>1585</v>
      </c>
      <c r="AF10" s="3342">
        <v>8.6999999999999993</v>
      </c>
      <c r="AG10" s="3343">
        <v>1.3</v>
      </c>
      <c r="AH10" s="3340">
        <v>4109</v>
      </c>
      <c r="AI10" s="3341">
        <v>1145</v>
      </c>
      <c r="AJ10" s="3342">
        <v>6.2</v>
      </c>
      <c r="AK10" s="3343">
        <v>1.7</v>
      </c>
      <c r="AL10" s="3340">
        <v>6507</v>
      </c>
      <c r="AM10" s="3341">
        <v>1193</v>
      </c>
      <c r="AN10" s="3342">
        <v>11.8</v>
      </c>
      <c r="AO10" s="3342">
        <v>2.2000000000000002</v>
      </c>
      <c r="AQ10" s="79" t="s">
        <v>475</v>
      </c>
      <c r="AR10" s="140">
        <v>10416</v>
      </c>
      <c r="AS10" s="38" t="s">
        <v>2699</v>
      </c>
      <c r="AT10" s="58">
        <v>8.4000000000000005E-2</v>
      </c>
      <c r="AU10" s="3344" t="s">
        <v>2176</v>
      </c>
      <c r="AV10" s="140">
        <v>4695</v>
      </c>
      <c r="AW10" s="38" t="s">
        <v>2700</v>
      </c>
      <c r="AX10" s="58">
        <v>6.8000000000000005E-2</v>
      </c>
      <c r="AY10" s="3344" t="s">
        <v>2212</v>
      </c>
      <c r="AZ10" s="140">
        <v>5721</v>
      </c>
      <c r="BA10" s="38" t="s">
        <v>2327</v>
      </c>
      <c r="BB10" s="58">
        <v>0.104</v>
      </c>
      <c r="BC10" s="38" t="s">
        <v>2185</v>
      </c>
      <c r="BD10" s="14"/>
      <c r="BE10" s="250" t="s">
        <v>475</v>
      </c>
      <c r="BF10" s="223">
        <v>12664</v>
      </c>
      <c r="BG10" s="224" t="s">
        <v>2701</v>
      </c>
      <c r="BH10" s="251">
        <v>9.8000000000000004E-2</v>
      </c>
      <c r="BI10" s="224" t="s">
        <v>2240</v>
      </c>
      <c r="BJ10" s="223">
        <v>5603</v>
      </c>
      <c r="BK10" s="224" t="s">
        <v>2702</v>
      </c>
      <c r="BL10" s="251">
        <v>7.9000000000000001E-2</v>
      </c>
      <c r="BM10" s="224" t="s">
        <v>2174</v>
      </c>
      <c r="BN10" s="223">
        <v>7061</v>
      </c>
      <c r="BO10" s="224" t="s">
        <v>2491</v>
      </c>
      <c r="BP10" s="251">
        <v>0.12</v>
      </c>
      <c r="BQ10" s="224" t="s">
        <v>2223</v>
      </c>
      <c r="BR10" s="14"/>
      <c r="BS10" s="252" t="s">
        <v>475</v>
      </c>
      <c r="BT10" s="223">
        <v>10901</v>
      </c>
      <c r="BU10" s="224" t="s">
        <v>2703</v>
      </c>
      <c r="BV10" s="225">
        <v>8.1000000000000003E-2</v>
      </c>
      <c r="BW10" s="224" t="s">
        <v>2177</v>
      </c>
      <c r="BX10" s="223">
        <v>3924</v>
      </c>
      <c r="BY10" s="224" t="s">
        <v>2704</v>
      </c>
      <c r="BZ10" s="225">
        <v>5.1999999999999998E-2</v>
      </c>
      <c r="CA10" s="224" t="s">
        <v>2240</v>
      </c>
      <c r="CB10" s="223">
        <v>6977</v>
      </c>
      <c r="CC10" s="224" t="s">
        <v>2705</v>
      </c>
      <c r="CD10" s="225">
        <v>0.11799999999999999</v>
      </c>
      <c r="CE10" s="224" t="s">
        <v>2185</v>
      </c>
      <c r="CF10" s="14"/>
      <c r="CG10" s="252" t="s">
        <v>475</v>
      </c>
      <c r="CH10" s="21">
        <v>7.4999999999999997E-2</v>
      </c>
      <c r="CI10" s="12" t="s">
        <v>2180</v>
      </c>
      <c r="CJ10" s="21">
        <v>5.6000000000000001E-2</v>
      </c>
      <c r="CK10" s="12" t="s">
        <v>2175</v>
      </c>
      <c r="CL10" s="21">
        <v>9.9000000000000005E-2</v>
      </c>
      <c r="CM10" s="12" t="s">
        <v>2212</v>
      </c>
    </row>
    <row r="11" spans="1:91">
      <c r="A11" s="256"/>
      <c r="B11" s="2062"/>
      <c r="C11" s="3057"/>
      <c r="D11" s="3337"/>
      <c r="E11" s="3057"/>
      <c r="F11" s="3338"/>
      <c r="G11" s="3057"/>
      <c r="H11" s="3115"/>
      <c r="I11" s="3057"/>
      <c r="J11" s="3338"/>
      <c r="K11" s="3057"/>
      <c r="L11" s="3115"/>
      <c r="M11" s="3016"/>
      <c r="O11" s="253"/>
      <c r="P11" s="280"/>
      <c r="Q11" s="280"/>
      <c r="R11" s="328"/>
      <c r="S11" s="327"/>
      <c r="T11" s="3339"/>
      <c r="U11" s="280"/>
      <c r="V11" s="328"/>
      <c r="W11" s="327"/>
      <c r="X11" s="3339"/>
      <c r="Y11" s="280"/>
      <c r="Z11" s="328"/>
      <c r="AA11" s="328"/>
      <c r="AC11" s="253"/>
      <c r="AD11" s="3340"/>
      <c r="AE11" s="3341"/>
      <c r="AF11" s="3342"/>
      <c r="AG11" s="3343"/>
      <c r="AH11" s="3340"/>
      <c r="AI11" s="3341"/>
      <c r="AJ11" s="3342"/>
      <c r="AK11" s="3343"/>
      <c r="AL11" s="3340"/>
      <c r="AM11" s="3341"/>
      <c r="AN11" s="3342"/>
      <c r="AO11" s="3342"/>
      <c r="AQ11" s="73"/>
      <c r="AR11" s="139"/>
      <c r="AS11" s="38"/>
      <c r="AT11" s="58"/>
      <c r="AU11" s="3344"/>
      <c r="AV11" s="139"/>
      <c r="AW11" s="38"/>
      <c r="AX11" s="58"/>
      <c r="AY11" s="3344"/>
      <c r="AZ11" s="139"/>
      <c r="BA11" s="38"/>
      <c r="BB11" s="58"/>
      <c r="BC11" s="38"/>
      <c r="BD11" s="14"/>
      <c r="BE11" s="37"/>
      <c r="BF11" s="224" t="s">
        <v>733</v>
      </c>
      <c r="BG11" s="224" t="s">
        <v>733</v>
      </c>
      <c r="BH11" s="224" t="s">
        <v>733</v>
      </c>
      <c r="BI11" s="224" t="s">
        <v>733</v>
      </c>
      <c r="BJ11" s="224" t="s">
        <v>733</v>
      </c>
      <c r="BK11" s="224" t="s">
        <v>733</v>
      </c>
      <c r="BL11" s="224" t="s">
        <v>733</v>
      </c>
      <c r="BM11" s="224" t="s">
        <v>733</v>
      </c>
      <c r="BN11" s="224" t="s">
        <v>733</v>
      </c>
      <c r="BO11" s="224" t="s">
        <v>733</v>
      </c>
      <c r="BP11" s="224" t="s">
        <v>733</v>
      </c>
      <c r="BQ11" s="224" t="s">
        <v>733</v>
      </c>
      <c r="BR11" s="14"/>
      <c r="BS11" s="37"/>
      <c r="BT11" s="224" t="s">
        <v>733</v>
      </c>
      <c r="BU11" s="224" t="s">
        <v>733</v>
      </c>
      <c r="BV11" s="224" t="s">
        <v>733</v>
      </c>
      <c r="BW11" s="224" t="s">
        <v>733</v>
      </c>
      <c r="BX11" s="224" t="s">
        <v>733</v>
      </c>
      <c r="BY11" s="224" t="s">
        <v>733</v>
      </c>
      <c r="BZ11" s="224" t="s">
        <v>733</v>
      </c>
      <c r="CA11" s="224" t="s">
        <v>733</v>
      </c>
      <c r="CB11" s="224" t="s">
        <v>733</v>
      </c>
      <c r="CC11" s="224" t="s">
        <v>733</v>
      </c>
      <c r="CD11" s="224" t="s">
        <v>733</v>
      </c>
      <c r="CE11" s="224" t="s">
        <v>733</v>
      </c>
      <c r="CF11" s="14"/>
      <c r="CG11" s="37"/>
      <c r="CH11" s="12"/>
      <c r="CI11" s="12"/>
      <c r="CJ11" s="12"/>
      <c r="CK11" s="12"/>
      <c r="CL11" s="12"/>
      <c r="CM11" s="12"/>
    </row>
    <row r="12" spans="1:91" ht="14.5" thickBot="1">
      <c r="A12" s="3322" t="s">
        <v>216</v>
      </c>
      <c r="B12" s="2202">
        <v>1021687</v>
      </c>
      <c r="C12" s="3049" t="s">
        <v>2438</v>
      </c>
      <c r="D12" s="3323" t="s">
        <v>210</v>
      </c>
      <c r="E12" s="3049" t="s">
        <v>210</v>
      </c>
      <c r="F12" s="3324">
        <v>503949</v>
      </c>
      <c r="G12" s="3049" t="s">
        <v>2706</v>
      </c>
      <c r="H12" s="3323" t="s">
        <v>210</v>
      </c>
      <c r="I12" s="3049" t="s">
        <v>210</v>
      </c>
      <c r="J12" s="3324">
        <v>517738</v>
      </c>
      <c r="K12" s="3049" t="s">
        <v>2707</v>
      </c>
      <c r="L12" s="3323" t="s">
        <v>210</v>
      </c>
      <c r="M12" s="3124" t="s">
        <v>210</v>
      </c>
      <c r="O12" s="254" t="s">
        <v>216</v>
      </c>
      <c r="P12" s="284">
        <v>996668</v>
      </c>
      <c r="Q12" s="284">
        <v>1193</v>
      </c>
      <c r="R12" s="3077" t="s">
        <v>210</v>
      </c>
      <c r="S12" s="3076" t="s">
        <v>210</v>
      </c>
      <c r="T12" s="283">
        <v>488577</v>
      </c>
      <c r="U12" s="284">
        <v>1152</v>
      </c>
      <c r="V12" s="3077" t="s">
        <v>210</v>
      </c>
      <c r="W12" s="3076" t="s">
        <v>210</v>
      </c>
      <c r="X12" s="283">
        <v>508091</v>
      </c>
      <c r="Y12" s="284">
        <v>988</v>
      </c>
      <c r="Z12" s="3077" t="s">
        <v>210</v>
      </c>
      <c r="AA12" s="3077" t="s">
        <v>210</v>
      </c>
      <c r="AC12" s="254" t="s">
        <v>216</v>
      </c>
      <c r="AD12" s="3345">
        <v>995589</v>
      </c>
      <c r="AE12" s="3346">
        <v>1657</v>
      </c>
      <c r="AF12" s="3347" t="s">
        <v>210</v>
      </c>
      <c r="AG12" s="3348" t="s">
        <v>210</v>
      </c>
      <c r="AH12" s="3345">
        <v>489591</v>
      </c>
      <c r="AI12" s="3346">
        <v>1331</v>
      </c>
      <c r="AJ12" s="3347" t="s">
        <v>210</v>
      </c>
      <c r="AK12" s="3348" t="s">
        <v>210</v>
      </c>
      <c r="AL12" s="3345">
        <v>505998</v>
      </c>
      <c r="AM12" s="3346">
        <v>973</v>
      </c>
      <c r="AN12" s="3347" t="s">
        <v>210</v>
      </c>
      <c r="AO12" s="3348" t="s">
        <v>210</v>
      </c>
      <c r="AQ12" s="86" t="s">
        <v>216</v>
      </c>
      <c r="AR12" s="124">
        <v>997744</v>
      </c>
      <c r="AS12" s="71" t="s">
        <v>2439</v>
      </c>
      <c r="AT12" s="255" t="s">
        <v>210</v>
      </c>
      <c r="AU12" s="3349" t="s">
        <v>210</v>
      </c>
      <c r="AV12" s="124">
        <v>490056</v>
      </c>
      <c r="AW12" s="71" t="s">
        <v>2708</v>
      </c>
      <c r="AX12" s="255" t="s">
        <v>210</v>
      </c>
      <c r="AY12" s="3349" t="s">
        <v>210</v>
      </c>
      <c r="AZ12" s="124">
        <v>507688</v>
      </c>
      <c r="BA12" s="71" t="s">
        <v>2709</v>
      </c>
      <c r="BB12" s="255" t="s">
        <v>210</v>
      </c>
      <c r="BC12" s="71" t="s">
        <v>210</v>
      </c>
      <c r="BD12" s="14"/>
      <c r="BE12" s="37" t="s">
        <v>216</v>
      </c>
      <c r="BF12" s="223">
        <v>990937</v>
      </c>
      <c r="BG12" s="224" t="s">
        <v>2434</v>
      </c>
      <c r="BH12" s="224" t="s">
        <v>210</v>
      </c>
      <c r="BI12" s="224" t="s">
        <v>210</v>
      </c>
      <c r="BJ12" s="223">
        <v>488721</v>
      </c>
      <c r="BK12" s="224" t="s">
        <v>2710</v>
      </c>
      <c r="BL12" s="224" t="s">
        <v>210</v>
      </c>
      <c r="BM12" s="224" t="s">
        <v>210</v>
      </c>
      <c r="BN12" s="223">
        <v>502216</v>
      </c>
      <c r="BO12" s="224" t="s">
        <v>2711</v>
      </c>
      <c r="BP12" s="224" t="s">
        <v>210</v>
      </c>
      <c r="BQ12" s="224" t="s">
        <v>210</v>
      </c>
      <c r="BR12" s="14"/>
      <c r="BS12" s="37" t="s">
        <v>216</v>
      </c>
      <c r="BT12" s="223">
        <v>985914</v>
      </c>
      <c r="BU12" s="224" t="s">
        <v>2440</v>
      </c>
      <c r="BV12" s="224" t="s">
        <v>210</v>
      </c>
      <c r="BW12" s="224" t="s">
        <v>210</v>
      </c>
      <c r="BX12" s="223">
        <v>490765</v>
      </c>
      <c r="BY12" s="224" t="s">
        <v>2712</v>
      </c>
      <c r="BZ12" s="224" t="s">
        <v>210</v>
      </c>
      <c r="CA12" s="224" t="s">
        <v>210</v>
      </c>
      <c r="CB12" s="223">
        <v>495149</v>
      </c>
      <c r="CC12" s="224" t="s">
        <v>2713</v>
      </c>
      <c r="CD12" s="224" t="s">
        <v>210</v>
      </c>
      <c r="CE12" s="224" t="s">
        <v>210</v>
      </c>
      <c r="CF12" s="14"/>
      <c r="CG12" s="37" t="s">
        <v>216</v>
      </c>
      <c r="CH12" s="208">
        <v>974586</v>
      </c>
      <c r="CI12" s="12" t="s">
        <v>2441</v>
      </c>
      <c r="CJ12" s="208">
        <v>482832</v>
      </c>
      <c r="CK12" s="12" t="s">
        <v>2714</v>
      </c>
      <c r="CL12" s="208">
        <v>491754</v>
      </c>
      <c r="CM12" s="12" t="s">
        <v>2715</v>
      </c>
    </row>
    <row r="13" spans="1:91">
      <c r="A13" s="3350" t="s">
        <v>217</v>
      </c>
      <c r="B13" s="1917">
        <v>33927</v>
      </c>
      <c r="C13" s="3052" t="s">
        <v>2442</v>
      </c>
      <c r="D13" s="3332">
        <v>3.3000000000000002E-2</v>
      </c>
      <c r="E13" s="3052" t="s">
        <v>2443</v>
      </c>
      <c r="F13" s="2205">
        <v>15644</v>
      </c>
      <c r="G13" s="3052" t="s">
        <v>2716</v>
      </c>
      <c r="H13" s="3055">
        <v>3.1E-2</v>
      </c>
      <c r="I13" s="3052" t="s">
        <v>2448</v>
      </c>
      <c r="J13" s="2205">
        <v>18283</v>
      </c>
      <c r="K13" s="3052" t="s">
        <v>2717</v>
      </c>
      <c r="L13" s="3055">
        <v>3.5000000000000003E-2</v>
      </c>
      <c r="M13" s="3003" t="s">
        <v>2448</v>
      </c>
      <c r="O13" s="256" t="s">
        <v>217</v>
      </c>
      <c r="P13" s="280">
        <v>36278</v>
      </c>
      <c r="Q13" s="280">
        <v>3946</v>
      </c>
      <c r="R13" s="328">
        <v>3.6</v>
      </c>
      <c r="S13" s="327">
        <v>0.4</v>
      </c>
      <c r="T13" s="279">
        <v>14584</v>
      </c>
      <c r="U13" s="280">
        <v>2184</v>
      </c>
      <c r="V13" s="328">
        <v>3</v>
      </c>
      <c r="W13" s="327">
        <v>0.4</v>
      </c>
      <c r="X13" s="279">
        <v>21694</v>
      </c>
      <c r="Y13" s="280">
        <v>2807</v>
      </c>
      <c r="Z13" s="328">
        <v>4.3</v>
      </c>
      <c r="AA13" s="328">
        <v>0.6</v>
      </c>
      <c r="AC13" s="256" t="s">
        <v>217</v>
      </c>
      <c r="AD13" s="3351">
        <v>38532</v>
      </c>
      <c r="AE13" s="3341">
        <v>3682</v>
      </c>
      <c r="AF13" s="3342">
        <v>3.9</v>
      </c>
      <c r="AG13" s="3343">
        <v>0.4</v>
      </c>
      <c r="AH13" s="3351">
        <v>15131</v>
      </c>
      <c r="AI13" s="3341">
        <v>2216</v>
      </c>
      <c r="AJ13" s="3342">
        <v>3.1</v>
      </c>
      <c r="AK13" s="3343">
        <v>0.5</v>
      </c>
      <c r="AL13" s="3351">
        <v>23401</v>
      </c>
      <c r="AM13" s="3341">
        <v>2602</v>
      </c>
      <c r="AN13" s="3342">
        <v>4.5999999999999996</v>
      </c>
      <c r="AO13" s="3342">
        <v>0.5</v>
      </c>
      <c r="AQ13" s="135" t="s">
        <v>476</v>
      </c>
      <c r="AR13" s="140">
        <v>34495</v>
      </c>
      <c r="AS13" s="38" t="s">
        <v>2444</v>
      </c>
      <c r="AT13" s="58">
        <v>3.5000000000000003E-2</v>
      </c>
      <c r="AU13" s="3344" t="s">
        <v>2349</v>
      </c>
      <c r="AV13" s="140">
        <v>12871</v>
      </c>
      <c r="AW13" s="38" t="s">
        <v>2718</v>
      </c>
      <c r="AX13" s="58">
        <v>2.5999999999999999E-2</v>
      </c>
      <c r="AY13" s="3344" t="s">
        <v>2349</v>
      </c>
      <c r="AZ13" s="140">
        <v>21624</v>
      </c>
      <c r="BA13" s="38" t="s">
        <v>2719</v>
      </c>
      <c r="BB13" s="58">
        <v>4.2999999999999997E-2</v>
      </c>
      <c r="BC13" s="38" t="s">
        <v>2263</v>
      </c>
      <c r="BD13" s="14"/>
      <c r="BE13" s="252" t="s">
        <v>476</v>
      </c>
      <c r="BF13" s="223">
        <v>36083</v>
      </c>
      <c r="BG13" s="224" t="s">
        <v>2445</v>
      </c>
      <c r="BH13" s="251">
        <v>3.5999999999999997E-2</v>
      </c>
      <c r="BI13" s="224" t="s">
        <v>2349</v>
      </c>
      <c r="BJ13" s="223">
        <v>14375</v>
      </c>
      <c r="BK13" s="224" t="s">
        <v>2619</v>
      </c>
      <c r="BL13" s="251">
        <v>2.9000000000000001E-2</v>
      </c>
      <c r="BM13" s="224" t="s">
        <v>2263</v>
      </c>
      <c r="BN13" s="223">
        <v>21708</v>
      </c>
      <c r="BO13" s="224" t="s">
        <v>2720</v>
      </c>
      <c r="BP13" s="251">
        <v>4.2999999999999997E-2</v>
      </c>
      <c r="BQ13" s="224" t="s">
        <v>2263</v>
      </c>
      <c r="BR13" s="14"/>
      <c r="BS13" s="37" t="s">
        <v>476</v>
      </c>
      <c r="BT13" s="223">
        <v>39945</v>
      </c>
      <c r="BU13" s="224" t="s">
        <v>2250</v>
      </c>
      <c r="BV13" s="225">
        <v>4.1000000000000002E-2</v>
      </c>
      <c r="BW13" s="224" t="s">
        <v>2349</v>
      </c>
      <c r="BX13" s="223">
        <v>17184</v>
      </c>
      <c r="BY13" s="224" t="s">
        <v>2721</v>
      </c>
      <c r="BZ13" s="225">
        <v>3.5000000000000003E-2</v>
      </c>
      <c r="CA13" s="224" t="s">
        <v>2349</v>
      </c>
      <c r="CB13" s="223">
        <v>22761</v>
      </c>
      <c r="CC13" s="224" t="s">
        <v>2722</v>
      </c>
      <c r="CD13" s="225">
        <v>4.5999999999999999E-2</v>
      </c>
      <c r="CE13" s="224" t="s">
        <v>2263</v>
      </c>
      <c r="CF13" s="14"/>
      <c r="CG13" s="37" t="s">
        <v>476</v>
      </c>
      <c r="CH13" s="21">
        <v>0.04</v>
      </c>
      <c r="CI13" s="12" t="s">
        <v>2446</v>
      </c>
      <c r="CJ13" s="21">
        <v>3.3000000000000002E-2</v>
      </c>
      <c r="CK13" s="12" t="s">
        <v>2446</v>
      </c>
      <c r="CL13" s="21">
        <v>4.8000000000000001E-2</v>
      </c>
      <c r="CM13" s="12" t="s">
        <v>2349</v>
      </c>
    </row>
    <row r="14" spans="1:91">
      <c r="A14" s="3352" t="s">
        <v>218</v>
      </c>
      <c r="B14" s="2062">
        <v>38284</v>
      </c>
      <c r="C14" s="3057" t="s">
        <v>2447</v>
      </c>
      <c r="D14" s="3337">
        <v>3.6999999999999998E-2</v>
      </c>
      <c r="E14" s="3057" t="s">
        <v>2448</v>
      </c>
      <c r="F14" s="3338">
        <v>23513</v>
      </c>
      <c r="G14" s="3057" t="s">
        <v>2723</v>
      </c>
      <c r="H14" s="3115">
        <v>4.7E-2</v>
      </c>
      <c r="I14" s="3057" t="s">
        <v>2089</v>
      </c>
      <c r="J14" s="3338">
        <v>14771</v>
      </c>
      <c r="K14" s="3057" t="s">
        <v>2724</v>
      </c>
      <c r="L14" s="3115">
        <v>2.9000000000000001E-2</v>
      </c>
      <c r="M14" s="3016" t="s">
        <v>2448</v>
      </c>
      <c r="O14" s="256" t="s">
        <v>218</v>
      </c>
      <c r="P14" s="280">
        <v>39700</v>
      </c>
      <c r="Q14" s="280">
        <v>3265</v>
      </c>
      <c r="R14" s="328">
        <v>4</v>
      </c>
      <c r="S14" s="327">
        <v>0.3</v>
      </c>
      <c r="T14" s="3339">
        <v>17956</v>
      </c>
      <c r="U14" s="280">
        <v>1832</v>
      </c>
      <c r="V14" s="328">
        <v>3.7</v>
      </c>
      <c r="W14" s="327">
        <v>0.4</v>
      </c>
      <c r="X14" s="3339">
        <v>21744</v>
      </c>
      <c r="Y14" s="280">
        <v>2558</v>
      </c>
      <c r="Z14" s="328">
        <v>4.3</v>
      </c>
      <c r="AA14" s="328">
        <v>0.5</v>
      </c>
      <c r="AC14" s="256" t="s">
        <v>218</v>
      </c>
      <c r="AD14" s="3340">
        <v>41547</v>
      </c>
      <c r="AE14" s="3341">
        <v>4019</v>
      </c>
      <c r="AF14" s="3342">
        <v>4.2</v>
      </c>
      <c r="AG14" s="3343">
        <v>0.4</v>
      </c>
      <c r="AH14" s="3340">
        <v>21787</v>
      </c>
      <c r="AI14" s="3341">
        <v>2641</v>
      </c>
      <c r="AJ14" s="3342">
        <v>4.5</v>
      </c>
      <c r="AK14" s="3343">
        <v>0.5</v>
      </c>
      <c r="AL14" s="3340">
        <v>19760</v>
      </c>
      <c r="AM14" s="3341">
        <v>2529</v>
      </c>
      <c r="AN14" s="3342">
        <v>3.9</v>
      </c>
      <c r="AO14" s="3342">
        <v>0.5</v>
      </c>
      <c r="AQ14" s="135" t="s">
        <v>477</v>
      </c>
      <c r="AR14" s="140">
        <v>42636</v>
      </c>
      <c r="AS14" s="38" t="s">
        <v>2449</v>
      </c>
      <c r="AT14" s="58">
        <v>4.2999999999999997E-2</v>
      </c>
      <c r="AU14" s="3344" t="s">
        <v>2349</v>
      </c>
      <c r="AV14" s="140">
        <v>21514</v>
      </c>
      <c r="AW14" s="38" t="s">
        <v>2725</v>
      </c>
      <c r="AX14" s="58">
        <v>4.3999999999999997E-2</v>
      </c>
      <c r="AY14" s="3344" t="s">
        <v>2263</v>
      </c>
      <c r="AZ14" s="140">
        <v>21122</v>
      </c>
      <c r="BA14" s="38" t="s">
        <v>2726</v>
      </c>
      <c r="BB14" s="58">
        <v>4.2000000000000003E-2</v>
      </c>
      <c r="BC14" s="38" t="s">
        <v>2263</v>
      </c>
      <c r="BD14" s="14"/>
      <c r="BE14" s="252" t="s">
        <v>477</v>
      </c>
      <c r="BF14" s="223">
        <v>43580</v>
      </c>
      <c r="BG14" s="224" t="s">
        <v>2450</v>
      </c>
      <c r="BH14" s="251">
        <v>4.3999999999999997E-2</v>
      </c>
      <c r="BI14" s="224" t="s">
        <v>2349</v>
      </c>
      <c r="BJ14" s="223">
        <v>23213</v>
      </c>
      <c r="BK14" s="224" t="s">
        <v>2727</v>
      </c>
      <c r="BL14" s="251">
        <v>4.7E-2</v>
      </c>
      <c r="BM14" s="224" t="s">
        <v>2181</v>
      </c>
      <c r="BN14" s="223">
        <v>20367</v>
      </c>
      <c r="BO14" s="224" t="s">
        <v>2307</v>
      </c>
      <c r="BP14" s="251">
        <v>4.1000000000000002E-2</v>
      </c>
      <c r="BQ14" s="224" t="s">
        <v>2263</v>
      </c>
      <c r="BR14" s="14"/>
      <c r="BS14" s="37" t="s">
        <v>477</v>
      </c>
      <c r="BT14" s="223">
        <v>50050</v>
      </c>
      <c r="BU14" s="224" t="s">
        <v>2451</v>
      </c>
      <c r="BV14" s="225">
        <v>5.0999999999999997E-2</v>
      </c>
      <c r="BW14" s="224" t="s">
        <v>2349</v>
      </c>
      <c r="BX14" s="223">
        <v>26474</v>
      </c>
      <c r="BY14" s="224" t="s">
        <v>2728</v>
      </c>
      <c r="BZ14" s="225">
        <v>5.3999999999999999E-2</v>
      </c>
      <c r="CA14" s="224" t="s">
        <v>2263</v>
      </c>
      <c r="CB14" s="223">
        <v>23576</v>
      </c>
      <c r="CC14" s="224" t="s">
        <v>2729</v>
      </c>
      <c r="CD14" s="225">
        <v>4.8000000000000001E-2</v>
      </c>
      <c r="CE14" s="224" t="s">
        <v>2263</v>
      </c>
      <c r="CF14" s="14"/>
      <c r="CG14" s="37" t="s">
        <v>477</v>
      </c>
      <c r="CH14" s="21">
        <v>4.2999999999999997E-2</v>
      </c>
      <c r="CI14" s="12" t="s">
        <v>2349</v>
      </c>
      <c r="CJ14" s="21">
        <v>4.2000000000000003E-2</v>
      </c>
      <c r="CK14" s="12" t="s">
        <v>2263</v>
      </c>
      <c r="CL14" s="21">
        <v>4.2999999999999997E-2</v>
      </c>
      <c r="CM14" s="12" t="s">
        <v>2349</v>
      </c>
    </row>
    <row r="15" spans="1:91">
      <c r="A15" s="3352" t="s">
        <v>219</v>
      </c>
      <c r="B15" s="2062">
        <v>269095</v>
      </c>
      <c r="C15" s="3057" t="s">
        <v>2453</v>
      </c>
      <c r="D15" s="3337">
        <v>0.26300000000000001</v>
      </c>
      <c r="E15" s="3057" t="s">
        <v>2034</v>
      </c>
      <c r="F15" s="3338">
        <v>138138</v>
      </c>
      <c r="G15" s="3057" t="s">
        <v>2017</v>
      </c>
      <c r="H15" s="3115">
        <v>0.27400000000000002</v>
      </c>
      <c r="I15" s="3057" t="s">
        <v>2032</v>
      </c>
      <c r="J15" s="3338">
        <v>130957</v>
      </c>
      <c r="K15" s="3057" t="s">
        <v>2730</v>
      </c>
      <c r="L15" s="3115">
        <v>0.253</v>
      </c>
      <c r="M15" s="3016" t="s">
        <v>2033</v>
      </c>
      <c r="O15" s="256" t="s">
        <v>219</v>
      </c>
      <c r="P15" s="280">
        <v>273421</v>
      </c>
      <c r="Q15" s="280">
        <v>8164</v>
      </c>
      <c r="R15" s="328">
        <v>27.4</v>
      </c>
      <c r="S15" s="327">
        <v>0.8</v>
      </c>
      <c r="T15" s="3339">
        <v>145966</v>
      </c>
      <c r="U15" s="280">
        <v>5230</v>
      </c>
      <c r="V15" s="328">
        <v>29.9</v>
      </c>
      <c r="W15" s="327">
        <v>1.1000000000000001</v>
      </c>
      <c r="X15" s="3339">
        <v>127455</v>
      </c>
      <c r="Y15" s="280">
        <v>5406</v>
      </c>
      <c r="Z15" s="328">
        <v>25.1</v>
      </c>
      <c r="AA15" s="328">
        <v>1.1000000000000001</v>
      </c>
      <c r="AC15" s="256" t="s">
        <v>219</v>
      </c>
      <c r="AD15" s="3340">
        <v>266728</v>
      </c>
      <c r="AE15" s="3341">
        <v>8453</v>
      </c>
      <c r="AF15" s="3342">
        <v>26.8</v>
      </c>
      <c r="AG15" s="3343">
        <v>0.8</v>
      </c>
      <c r="AH15" s="3340">
        <v>139293</v>
      </c>
      <c r="AI15" s="3341">
        <v>6111</v>
      </c>
      <c r="AJ15" s="3342">
        <v>28.5</v>
      </c>
      <c r="AK15" s="3343">
        <v>1.2</v>
      </c>
      <c r="AL15" s="3340">
        <v>127435</v>
      </c>
      <c r="AM15" s="3341">
        <v>4937</v>
      </c>
      <c r="AN15" s="3342">
        <v>25.2</v>
      </c>
      <c r="AO15" s="3342">
        <v>1</v>
      </c>
      <c r="AQ15" s="135" t="s">
        <v>478</v>
      </c>
      <c r="AR15" s="140">
        <v>280494</v>
      </c>
      <c r="AS15" s="38" t="s">
        <v>2454</v>
      </c>
      <c r="AT15" s="58">
        <v>0.28100000000000003</v>
      </c>
      <c r="AU15" s="3344" t="s">
        <v>2178</v>
      </c>
      <c r="AV15" s="140">
        <v>141943</v>
      </c>
      <c r="AW15" s="38" t="s">
        <v>2731</v>
      </c>
      <c r="AX15" s="58">
        <v>0.28999999999999998</v>
      </c>
      <c r="AY15" s="3344" t="s">
        <v>2179</v>
      </c>
      <c r="AZ15" s="140">
        <v>138551</v>
      </c>
      <c r="BA15" s="38" t="s">
        <v>2732</v>
      </c>
      <c r="BB15" s="58">
        <v>0.27300000000000002</v>
      </c>
      <c r="BC15" s="38" t="s">
        <v>2180</v>
      </c>
      <c r="BD15" s="14"/>
      <c r="BE15" s="252" t="s">
        <v>478</v>
      </c>
      <c r="BF15" s="223">
        <v>277743</v>
      </c>
      <c r="BG15" s="224" t="s">
        <v>2455</v>
      </c>
      <c r="BH15" s="251">
        <v>0.28000000000000003</v>
      </c>
      <c r="BI15" s="224" t="s">
        <v>2178</v>
      </c>
      <c r="BJ15" s="223">
        <v>145542</v>
      </c>
      <c r="BK15" s="224" t="s">
        <v>2733</v>
      </c>
      <c r="BL15" s="251">
        <v>0.29799999999999999</v>
      </c>
      <c r="BM15" s="224" t="s">
        <v>2180</v>
      </c>
      <c r="BN15" s="223">
        <v>132201</v>
      </c>
      <c r="BO15" s="224" t="s">
        <v>2734</v>
      </c>
      <c r="BP15" s="251">
        <v>0.26300000000000001</v>
      </c>
      <c r="BQ15" s="224" t="s">
        <v>2180</v>
      </c>
      <c r="BR15" s="14"/>
      <c r="BS15" s="37" t="s">
        <v>478</v>
      </c>
      <c r="BT15" s="223">
        <v>267568</v>
      </c>
      <c r="BU15" s="224" t="s">
        <v>2456</v>
      </c>
      <c r="BV15" s="225">
        <v>0.27100000000000002</v>
      </c>
      <c r="BW15" s="224" t="s">
        <v>2186</v>
      </c>
      <c r="BX15" s="223">
        <v>139877</v>
      </c>
      <c r="BY15" s="224" t="s">
        <v>2735</v>
      </c>
      <c r="BZ15" s="225">
        <v>0.28499999999999998</v>
      </c>
      <c r="CA15" s="224" t="s">
        <v>2180</v>
      </c>
      <c r="CB15" s="223">
        <v>127691</v>
      </c>
      <c r="CC15" s="224" t="s">
        <v>2736</v>
      </c>
      <c r="CD15" s="225">
        <v>0.25800000000000001</v>
      </c>
      <c r="CE15" s="224" t="s">
        <v>2222</v>
      </c>
      <c r="CF15" s="14"/>
      <c r="CG15" s="37" t="s">
        <v>478</v>
      </c>
      <c r="CH15" s="21">
        <v>0.28499999999999998</v>
      </c>
      <c r="CI15" s="12" t="s">
        <v>2178</v>
      </c>
      <c r="CJ15" s="21">
        <v>0.29499999999999998</v>
      </c>
      <c r="CK15" s="12" t="s">
        <v>2180</v>
      </c>
      <c r="CL15" s="21">
        <v>0.27500000000000002</v>
      </c>
      <c r="CM15" s="12" t="s">
        <v>2180</v>
      </c>
    </row>
    <row r="16" spans="1:91">
      <c r="A16" s="3352" t="s">
        <v>220</v>
      </c>
      <c r="B16" s="2062">
        <v>206891</v>
      </c>
      <c r="C16" s="3057" t="s">
        <v>2458</v>
      </c>
      <c r="D16" s="3337">
        <v>0.20200000000000001</v>
      </c>
      <c r="E16" s="3057" t="s">
        <v>2090</v>
      </c>
      <c r="F16" s="3338">
        <v>108001</v>
      </c>
      <c r="G16" s="3057" t="s">
        <v>2737</v>
      </c>
      <c r="H16" s="3115">
        <v>0.214</v>
      </c>
      <c r="I16" s="3057" t="s">
        <v>2033</v>
      </c>
      <c r="J16" s="3338">
        <v>98890</v>
      </c>
      <c r="K16" s="3057" t="s">
        <v>2738</v>
      </c>
      <c r="L16" s="3115">
        <v>0.191</v>
      </c>
      <c r="M16" s="3016" t="s">
        <v>2034</v>
      </c>
      <c r="O16" s="256" t="s">
        <v>220</v>
      </c>
      <c r="P16" s="280">
        <v>205964</v>
      </c>
      <c r="Q16" s="280">
        <v>6827</v>
      </c>
      <c r="R16" s="328">
        <v>20.7</v>
      </c>
      <c r="S16" s="327">
        <v>0.7</v>
      </c>
      <c r="T16" s="3339">
        <v>105146</v>
      </c>
      <c r="U16" s="280">
        <v>4247</v>
      </c>
      <c r="V16" s="328">
        <v>21.5</v>
      </c>
      <c r="W16" s="327">
        <v>0.9</v>
      </c>
      <c r="X16" s="3339">
        <v>100818</v>
      </c>
      <c r="Y16" s="280">
        <v>5259</v>
      </c>
      <c r="Z16" s="328">
        <v>19.8</v>
      </c>
      <c r="AA16" s="328">
        <v>1</v>
      </c>
      <c r="AC16" s="256" t="s">
        <v>220</v>
      </c>
      <c r="AD16" s="3340">
        <v>204652</v>
      </c>
      <c r="AE16" s="3341">
        <v>6805</v>
      </c>
      <c r="AF16" s="3342">
        <v>20.6</v>
      </c>
      <c r="AG16" s="3343">
        <v>0.7</v>
      </c>
      <c r="AH16" s="3340">
        <v>102290</v>
      </c>
      <c r="AI16" s="3341">
        <v>5121</v>
      </c>
      <c r="AJ16" s="3342">
        <v>20.9</v>
      </c>
      <c r="AK16" s="3343">
        <v>1</v>
      </c>
      <c r="AL16" s="3340">
        <v>102362</v>
      </c>
      <c r="AM16" s="3341">
        <v>4632</v>
      </c>
      <c r="AN16" s="3342">
        <v>20.2</v>
      </c>
      <c r="AO16" s="3342">
        <v>0.9</v>
      </c>
      <c r="AQ16" s="135" t="s">
        <v>479</v>
      </c>
      <c r="AR16" s="140">
        <v>204452</v>
      </c>
      <c r="AS16" s="38" t="s">
        <v>2459</v>
      </c>
      <c r="AT16" s="58">
        <v>0.20499999999999999</v>
      </c>
      <c r="AU16" s="3344" t="s">
        <v>2186</v>
      </c>
      <c r="AV16" s="140">
        <v>107102</v>
      </c>
      <c r="AW16" s="38" t="s">
        <v>2739</v>
      </c>
      <c r="AX16" s="58">
        <v>0.219</v>
      </c>
      <c r="AY16" s="3344" t="s">
        <v>2180</v>
      </c>
      <c r="AZ16" s="140">
        <v>97350</v>
      </c>
      <c r="BA16" s="38" t="s">
        <v>2740</v>
      </c>
      <c r="BB16" s="58">
        <v>0.192</v>
      </c>
      <c r="BC16" s="38" t="s">
        <v>2178</v>
      </c>
      <c r="BD16" s="14"/>
      <c r="BE16" s="252" t="s">
        <v>479</v>
      </c>
      <c r="BF16" s="223">
        <v>212677</v>
      </c>
      <c r="BG16" s="224" t="s">
        <v>2460</v>
      </c>
      <c r="BH16" s="251">
        <v>0.215</v>
      </c>
      <c r="BI16" s="224" t="s">
        <v>2181</v>
      </c>
      <c r="BJ16" s="223">
        <v>109835</v>
      </c>
      <c r="BK16" s="224" t="s">
        <v>2741</v>
      </c>
      <c r="BL16" s="251">
        <v>0.22500000000000001</v>
      </c>
      <c r="BM16" s="224" t="s">
        <v>2178</v>
      </c>
      <c r="BN16" s="223">
        <v>102842</v>
      </c>
      <c r="BO16" s="224" t="s">
        <v>2301</v>
      </c>
      <c r="BP16" s="251">
        <v>0.20499999999999999</v>
      </c>
      <c r="BQ16" s="224" t="s">
        <v>2222</v>
      </c>
      <c r="BR16" s="14"/>
      <c r="BS16" s="37" t="s">
        <v>479</v>
      </c>
      <c r="BT16" s="223">
        <v>213206</v>
      </c>
      <c r="BU16" s="224" t="s">
        <v>2461</v>
      </c>
      <c r="BV16" s="225">
        <v>0.216</v>
      </c>
      <c r="BW16" s="224" t="s">
        <v>2186</v>
      </c>
      <c r="BX16" s="223">
        <v>108070</v>
      </c>
      <c r="BY16" s="224" t="s">
        <v>2742</v>
      </c>
      <c r="BZ16" s="225">
        <v>0.22</v>
      </c>
      <c r="CA16" s="224" t="s">
        <v>2180</v>
      </c>
      <c r="CB16" s="223">
        <v>105136</v>
      </c>
      <c r="CC16" s="224" t="s">
        <v>2743</v>
      </c>
      <c r="CD16" s="225">
        <v>0.21199999999999999</v>
      </c>
      <c r="CE16" s="224" t="s">
        <v>2222</v>
      </c>
      <c r="CF16" s="14"/>
      <c r="CG16" s="37" t="s">
        <v>479</v>
      </c>
      <c r="CH16" s="21">
        <v>0.217</v>
      </c>
      <c r="CI16" s="12" t="s">
        <v>2181</v>
      </c>
      <c r="CJ16" s="21">
        <v>0.22600000000000001</v>
      </c>
      <c r="CK16" s="12" t="s">
        <v>2222</v>
      </c>
      <c r="CL16" s="21">
        <v>0.20799999999999999</v>
      </c>
      <c r="CM16" s="12" t="s">
        <v>2178</v>
      </c>
    </row>
    <row r="17" spans="1:91">
      <c r="A17" s="3352" t="s">
        <v>221</v>
      </c>
      <c r="B17" s="2062">
        <v>112809</v>
      </c>
      <c r="C17" s="3057" t="s">
        <v>2463</v>
      </c>
      <c r="D17" s="3337">
        <v>0.11</v>
      </c>
      <c r="E17" s="3057" t="s">
        <v>2089</v>
      </c>
      <c r="F17" s="3338">
        <v>53423</v>
      </c>
      <c r="G17" s="3057" t="s">
        <v>2744</v>
      </c>
      <c r="H17" s="3115">
        <v>0.106</v>
      </c>
      <c r="I17" s="3057" t="s">
        <v>2090</v>
      </c>
      <c r="J17" s="3338">
        <v>59386</v>
      </c>
      <c r="K17" s="3057" t="s">
        <v>2745</v>
      </c>
      <c r="L17" s="3115">
        <v>0.115</v>
      </c>
      <c r="M17" s="3016" t="s">
        <v>2034</v>
      </c>
      <c r="O17" s="256" t="s">
        <v>221</v>
      </c>
      <c r="P17" s="280">
        <v>106096</v>
      </c>
      <c r="Q17" s="280">
        <v>5328</v>
      </c>
      <c r="R17" s="328">
        <v>10.6</v>
      </c>
      <c r="S17" s="327">
        <v>0.5</v>
      </c>
      <c r="T17" s="3339">
        <v>52976</v>
      </c>
      <c r="U17" s="280">
        <v>3926</v>
      </c>
      <c r="V17" s="328">
        <v>10.8</v>
      </c>
      <c r="W17" s="327">
        <v>0.8</v>
      </c>
      <c r="X17" s="3339">
        <v>53120</v>
      </c>
      <c r="Y17" s="280">
        <v>3740</v>
      </c>
      <c r="Z17" s="328">
        <v>10.5</v>
      </c>
      <c r="AA17" s="328">
        <v>0.7</v>
      </c>
      <c r="AC17" s="256" t="s">
        <v>221</v>
      </c>
      <c r="AD17" s="3340">
        <v>110557</v>
      </c>
      <c r="AE17" s="3341">
        <v>5480</v>
      </c>
      <c r="AF17" s="3342">
        <v>11.1</v>
      </c>
      <c r="AG17" s="3343">
        <v>0.6</v>
      </c>
      <c r="AH17" s="3340">
        <v>54761</v>
      </c>
      <c r="AI17" s="3341">
        <v>3798</v>
      </c>
      <c r="AJ17" s="3342">
        <v>11.2</v>
      </c>
      <c r="AK17" s="3343">
        <v>0.8</v>
      </c>
      <c r="AL17" s="3340">
        <v>55796</v>
      </c>
      <c r="AM17" s="3341">
        <v>3997</v>
      </c>
      <c r="AN17" s="3342">
        <v>11</v>
      </c>
      <c r="AO17" s="3342">
        <v>0.8</v>
      </c>
      <c r="AQ17" s="135" t="s">
        <v>480</v>
      </c>
      <c r="AR17" s="140">
        <v>106987</v>
      </c>
      <c r="AS17" s="38" t="s">
        <v>2301</v>
      </c>
      <c r="AT17" s="58">
        <v>0.107</v>
      </c>
      <c r="AU17" s="3344" t="s">
        <v>2349</v>
      </c>
      <c r="AV17" s="140">
        <v>51643</v>
      </c>
      <c r="AW17" s="38" t="s">
        <v>2746</v>
      </c>
      <c r="AX17" s="58">
        <v>0.105</v>
      </c>
      <c r="AY17" s="3344" t="s">
        <v>2181</v>
      </c>
      <c r="AZ17" s="140">
        <v>55344</v>
      </c>
      <c r="BA17" s="38" t="s">
        <v>2747</v>
      </c>
      <c r="BB17" s="58">
        <v>0.109</v>
      </c>
      <c r="BC17" s="38" t="s">
        <v>2181</v>
      </c>
      <c r="BD17" s="14"/>
      <c r="BE17" s="252" t="s">
        <v>480</v>
      </c>
      <c r="BF17" s="223">
        <v>104261</v>
      </c>
      <c r="BG17" s="224" t="s">
        <v>2464</v>
      </c>
      <c r="BH17" s="251">
        <v>0.105</v>
      </c>
      <c r="BI17" s="224" t="s">
        <v>2349</v>
      </c>
      <c r="BJ17" s="223">
        <v>47253</v>
      </c>
      <c r="BK17" s="224" t="s">
        <v>2746</v>
      </c>
      <c r="BL17" s="251">
        <v>9.7000000000000003E-2</v>
      </c>
      <c r="BM17" s="224" t="s">
        <v>2181</v>
      </c>
      <c r="BN17" s="223">
        <v>57008</v>
      </c>
      <c r="BO17" s="224" t="s">
        <v>2748</v>
      </c>
      <c r="BP17" s="251">
        <v>0.114</v>
      </c>
      <c r="BQ17" s="224" t="s">
        <v>2178</v>
      </c>
      <c r="BR17" s="14"/>
      <c r="BS17" s="37" t="s">
        <v>480</v>
      </c>
      <c r="BT17" s="223">
        <v>105951</v>
      </c>
      <c r="BU17" s="224" t="s">
        <v>2465</v>
      </c>
      <c r="BV17" s="225">
        <v>0.107</v>
      </c>
      <c r="BW17" s="224" t="s">
        <v>2263</v>
      </c>
      <c r="BX17" s="223">
        <v>50548</v>
      </c>
      <c r="BY17" s="224" t="s">
        <v>2749</v>
      </c>
      <c r="BZ17" s="225">
        <v>0.10299999999999999</v>
      </c>
      <c r="CA17" s="224" t="s">
        <v>2186</v>
      </c>
      <c r="CB17" s="223">
        <v>55403</v>
      </c>
      <c r="CC17" s="224" t="s">
        <v>2508</v>
      </c>
      <c r="CD17" s="225">
        <v>0.112</v>
      </c>
      <c r="CE17" s="224" t="s">
        <v>2181</v>
      </c>
      <c r="CF17" s="14"/>
      <c r="CG17" s="37" t="s">
        <v>480</v>
      </c>
      <c r="CH17" s="21">
        <v>0.105</v>
      </c>
      <c r="CI17" s="12" t="s">
        <v>2263</v>
      </c>
      <c r="CJ17" s="21">
        <v>0.104</v>
      </c>
      <c r="CK17" s="12" t="s">
        <v>2186</v>
      </c>
      <c r="CL17" s="21">
        <v>0.106</v>
      </c>
      <c r="CM17" s="12" t="s">
        <v>2186</v>
      </c>
    </row>
    <row r="18" spans="1:91">
      <c r="A18" s="3352" t="s">
        <v>222</v>
      </c>
      <c r="B18" s="2062">
        <v>226849</v>
      </c>
      <c r="C18" s="3057" t="s">
        <v>2467</v>
      </c>
      <c r="D18" s="3337">
        <v>0.222</v>
      </c>
      <c r="E18" s="3057" t="s">
        <v>2090</v>
      </c>
      <c r="F18" s="3338">
        <v>103369</v>
      </c>
      <c r="G18" s="3057" t="s">
        <v>2750</v>
      </c>
      <c r="H18" s="3115">
        <v>0.20499999999999999</v>
      </c>
      <c r="I18" s="3057" t="s">
        <v>2088</v>
      </c>
      <c r="J18" s="3338">
        <v>123480</v>
      </c>
      <c r="K18" s="3057" t="s">
        <v>2751</v>
      </c>
      <c r="L18" s="3115">
        <v>0.23799999999999999</v>
      </c>
      <c r="M18" s="3016" t="s">
        <v>2088</v>
      </c>
      <c r="O18" s="256" t="s">
        <v>222</v>
      </c>
      <c r="P18" s="280">
        <v>219979</v>
      </c>
      <c r="Q18" s="280">
        <v>5955</v>
      </c>
      <c r="R18" s="328">
        <v>22.1</v>
      </c>
      <c r="S18" s="327">
        <v>0.6</v>
      </c>
      <c r="T18" s="3339">
        <v>99134</v>
      </c>
      <c r="U18" s="280">
        <v>4453</v>
      </c>
      <c r="V18" s="328">
        <v>20.3</v>
      </c>
      <c r="W18" s="327">
        <v>0.9</v>
      </c>
      <c r="X18" s="3339">
        <v>120845</v>
      </c>
      <c r="Y18" s="280">
        <v>4527</v>
      </c>
      <c r="Z18" s="328">
        <v>23.8</v>
      </c>
      <c r="AA18" s="328">
        <v>0.9</v>
      </c>
      <c r="AC18" s="256" t="s">
        <v>222</v>
      </c>
      <c r="AD18" s="3340">
        <v>218828</v>
      </c>
      <c r="AE18" s="3341">
        <v>6969</v>
      </c>
      <c r="AF18" s="3342">
        <v>22</v>
      </c>
      <c r="AG18" s="3343">
        <v>0.7</v>
      </c>
      <c r="AH18" s="3340">
        <v>102746</v>
      </c>
      <c r="AI18" s="3341">
        <v>4879</v>
      </c>
      <c r="AJ18" s="3342">
        <v>21</v>
      </c>
      <c r="AK18" s="3343">
        <v>1</v>
      </c>
      <c r="AL18" s="3340">
        <v>116082</v>
      </c>
      <c r="AM18" s="3341">
        <v>4307</v>
      </c>
      <c r="AN18" s="3342">
        <v>22.9</v>
      </c>
      <c r="AO18" s="3342">
        <v>0.8</v>
      </c>
      <c r="AQ18" s="135" t="s">
        <v>481</v>
      </c>
      <c r="AR18" s="140">
        <v>216993</v>
      </c>
      <c r="AS18" s="38" t="s">
        <v>2468</v>
      </c>
      <c r="AT18" s="58">
        <v>0.217</v>
      </c>
      <c r="AU18" s="3344" t="s">
        <v>2186</v>
      </c>
      <c r="AV18" s="140">
        <v>100525</v>
      </c>
      <c r="AW18" s="38" t="s">
        <v>2752</v>
      </c>
      <c r="AX18" s="58">
        <v>0.20499999999999999</v>
      </c>
      <c r="AY18" s="3344" t="s">
        <v>2178</v>
      </c>
      <c r="AZ18" s="140">
        <v>116468</v>
      </c>
      <c r="BA18" s="38" t="s">
        <v>2753</v>
      </c>
      <c r="BB18" s="58">
        <v>0.22900000000000001</v>
      </c>
      <c r="BC18" s="38" t="s">
        <v>2180</v>
      </c>
      <c r="BD18" s="14"/>
      <c r="BE18" s="252" t="s">
        <v>481</v>
      </c>
      <c r="BF18" s="223">
        <v>211850</v>
      </c>
      <c r="BG18" s="224" t="s">
        <v>2469</v>
      </c>
      <c r="BH18" s="251">
        <v>0.214</v>
      </c>
      <c r="BI18" s="224" t="s">
        <v>2181</v>
      </c>
      <c r="BJ18" s="223">
        <v>98240</v>
      </c>
      <c r="BK18" s="224" t="s">
        <v>2754</v>
      </c>
      <c r="BL18" s="251">
        <v>0.20100000000000001</v>
      </c>
      <c r="BM18" s="224" t="s">
        <v>2222</v>
      </c>
      <c r="BN18" s="223">
        <v>113610</v>
      </c>
      <c r="BO18" s="224" t="s">
        <v>2755</v>
      </c>
      <c r="BP18" s="251">
        <v>0.22600000000000001</v>
      </c>
      <c r="BQ18" s="224" t="s">
        <v>2178</v>
      </c>
      <c r="BR18" s="14"/>
      <c r="BS18" s="37" t="s">
        <v>481</v>
      </c>
      <c r="BT18" s="223">
        <v>205033</v>
      </c>
      <c r="BU18" s="224" t="s">
        <v>2470</v>
      </c>
      <c r="BV18" s="225">
        <v>0.20799999999999999</v>
      </c>
      <c r="BW18" s="224" t="s">
        <v>2181</v>
      </c>
      <c r="BX18" s="223">
        <v>98340</v>
      </c>
      <c r="BY18" s="224" t="s">
        <v>2756</v>
      </c>
      <c r="BZ18" s="225">
        <v>0.2</v>
      </c>
      <c r="CA18" s="224" t="s">
        <v>2178</v>
      </c>
      <c r="CB18" s="223">
        <v>106693</v>
      </c>
      <c r="CC18" s="224" t="s">
        <v>2757</v>
      </c>
      <c r="CD18" s="225">
        <v>0.215</v>
      </c>
      <c r="CE18" s="224" t="s">
        <v>2178</v>
      </c>
      <c r="CF18" s="14"/>
      <c r="CG18" s="37" t="s">
        <v>481</v>
      </c>
      <c r="CH18" s="21">
        <v>0.20599999999999999</v>
      </c>
      <c r="CI18" s="12" t="s">
        <v>2186</v>
      </c>
      <c r="CJ18" s="21">
        <v>0.19600000000000001</v>
      </c>
      <c r="CK18" s="12" t="s">
        <v>2222</v>
      </c>
      <c r="CL18" s="21">
        <v>0.215</v>
      </c>
      <c r="CM18" s="12" t="s">
        <v>2222</v>
      </c>
    </row>
    <row r="19" spans="1:91">
      <c r="A19" s="3352" t="s">
        <v>223</v>
      </c>
      <c r="B19" s="2062">
        <v>133832</v>
      </c>
      <c r="C19" s="3057" t="s">
        <v>2472</v>
      </c>
      <c r="D19" s="3337">
        <v>0.13100000000000001</v>
      </c>
      <c r="E19" s="3057" t="s">
        <v>2125</v>
      </c>
      <c r="F19" s="3338">
        <v>61861</v>
      </c>
      <c r="G19" s="3057" t="s">
        <v>2758</v>
      </c>
      <c r="H19" s="3115">
        <v>0.123</v>
      </c>
      <c r="I19" s="3057" t="s">
        <v>2090</v>
      </c>
      <c r="J19" s="3338">
        <v>71971</v>
      </c>
      <c r="K19" s="3057" t="s">
        <v>2055</v>
      </c>
      <c r="L19" s="3115">
        <v>0.13900000000000001</v>
      </c>
      <c r="M19" s="3016" t="s">
        <v>2090</v>
      </c>
      <c r="O19" s="256" t="s">
        <v>223</v>
      </c>
      <c r="P19" s="280">
        <v>115230</v>
      </c>
      <c r="Q19" s="280">
        <v>5044</v>
      </c>
      <c r="R19" s="328">
        <v>11.6</v>
      </c>
      <c r="S19" s="327">
        <v>0.5</v>
      </c>
      <c r="T19" s="3339">
        <v>52815</v>
      </c>
      <c r="U19" s="280">
        <v>3056</v>
      </c>
      <c r="V19" s="328">
        <v>10.8</v>
      </c>
      <c r="W19" s="327">
        <v>0.6</v>
      </c>
      <c r="X19" s="3339">
        <v>62415</v>
      </c>
      <c r="Y19" s="280">
        <v>3390</v>
      </c>
      <c r="Z19" s="328">
        <v>12.3</v>
      </c>
      <c r="AA19" s="328">
        <v>0.7</v>
      </c>
      <c r="AC19" s="256" t="s">
        <v>223</v>
      </c>
      <c r="AD19" s="3340">
        <v>114745</v>
      </c>
      <c r="AE19" s="3341">
        <v>4755</v>
      </c>
      <c r="AF19" s="3342">
        <v>11.5</v>
      </c>
      <c r="AG19" s="3343">
        <v>0.5</v>
      </c>
      <c r="AH19" s="3340">
        <v>53583</v>
      </c>
      <c r="AI19" s="3341">
        <v>2947</v>
      </c>
      <c r="AJ19" s="3342">
        <v>10.9</v>
      </c>
      <c r="AK19" s="3343">
        <v>0.6</v>
      </c>
      <c r="AL19" s="3340">
        <v>61162</v>
      </c>
      <c r="AM19" s="3341">
        <v>3099</v>
      </c>
      <c r="AN19" s="3342">
        <v>12.1</v>
      </c>
      <c r="AO19" s="3342">
        <v>0.6</v>
      </c>
      <c r="AQ19" s="135" t="s">
        <v>482</v>
      </c>
      <c r="AR19" s="140">
        <v>111687</v>
      </c>
      <c r="AS19" s="38" t="s">
        <v>2473</v>
      </c>
      <c r="AT19" s="58">
        <v>0.112</v>
      </c>
      <c r="AU19" s="3344" t="s">
        <v>2181</v>
      </c>
      <c r="AV19" s="140">
        <v>54458</v>
      </c>
      <c r="AW19" s="38" t="s">
        <v>2248</v>
      </c>
      <c r="AX19" s="58">
        <v>0.111</v>
      </c>
      <c r="AY19" s="3344" t="s">
        <v>2186</v>
      </c>
      <c r="AZ19" s="140">
        <v>57229</v>
      </c>
      <c r="BA19" s="38" t="s">
        <v>2759</v>
      </c>
      <c r="BB19" s="58">
        <v>0.113</v>
      </c>
      <c r="BC19" s="38" t="s">
        <v>2186</v>
      </c>
      <c r="BD19" s="14"/>
      <c r="BE19" s="252" t="s">
        <v>482</v>
      </c>
      <c r="BF19" s="223">
        <v>104743</v>
      </c>
      <c r="BG19" s="224" t="s">
        <v>2474</v>
      </c>
      <c r="BH19" s="251">
        <v>0.106</v>
      </c>
      <c r="BI19" s="224" t="s">
        <v>2263</v>
      </c>
      <c r="BJ19" s="223">
        <v>50263</v>
      </c>
      <c r="BK19" s="224" t="s">
        <v>2760</v>
      </c>
      <c r="BL19" s="251">
        <v>0.10299999999999999</v>
      </c>
      <c r="BM19" s="224" t="s">
        <v>2186</v>
      </c>
      <c r="BN19" s="223">
        <v>54480</v>
      </c>
      <c r="BO19" s="224" t="s">
        <v>2761</v>
      </c>
      <c r="BP19" s="251">
        <v>0.108</v>
      </c>
      <c r="BQ19" s="224" t="s">
        <v>2181</v>
      </c>
      <c r="BR19" s="14"/>
      <c r="BS19" s="37" t="s">
        <v>482</v>
      </c>
      <c r="BT19" s="223">
        <v>104161</v>
      </c>
      <c r="BU19" s="224" t="s">
        <v>2475</v>
      </c>
      <c r="BV19" s="225">
        <v>0.106</v>
      </c>
      <c r="BW19" s="224" t="s">
        <v>2349</v>
      </c>
      <c r="BX19" s="223">
        <v>50272</v>
      </c>
      <c r="BY19" s="224" t="s">
        <v>2762</v>
      </c>
      <c r="BZ19" s="225">
        <v>0.10199999999999999</v>
      </c>
      <c r="CA19" s="224" t="s">
        <v>2181</v>
      </c>
      <c r="CB19" s="223">
        <v>53889</v>
      </c>
      <c r="CC19" s="224" t="s">
        <v>2763</v>
      </c>
      <c r="CD19" s="225">
        <v>0.109</v>
      </c>
      <c r="CE19" s="224" t="s">
        <v>2181</v>
      </c>
      <c r="CF19" s="14"/>
      <c r="CG19" s="37" t="s">
        <v>482</v>
      </c>
      <c r="CH19" s="21">
        <v>0.105</v>
      </c>
      <c r="CI19" s="12" t="s">
        <v>2263</v>
      </c>
      <c r="CJ19" s="21">
        <v>0.104</v>
      </c>
      <c r="CK19" s="12" t="s">
        <v>2181</v>
      </c>
      <c r="CL19" s="21">
        <v>0.105</v>
      </c>
      <c r="CM19" s="12" t="s">
        <v>2181</v>
      </c>
    </row>
    <row r="20" spans="1:91">
      <c r="A20" s="3352" t="s">
        <v>516</v>
      </c>
      <c r="B20" s="2062">
        <v>949476</v>
      </c>
      <c r="C20" s="3057" t="s">
        <v>2477</v>
      </c>
      <c r="D20" s="3337">
        <v>0.92900000000000005</v>
      </c>
      <c r="E20" s="3057" t="s">
        <v>2125</v>
      </c>
      <c r="F20" s="3338">
        <v>464792</v>
      </c>
      <c r="G20" s="3057" t="s">
        <v>2764</v>
      </c>
      <c r="H20" s="3115">
        <v>0.92200000000000004</v>
      </c>
      <c r="I20" s="3057" t="s">
        <v>2090</v>
      </c>
      <c r="J20" s="3338">
        <v>484684</v>
      </c>
      <c r="K20" s="3057" t="s">
        <v>2765</v>
      </c>
      <c r="L20" s="3115">
        <v>0.93600000000000005</v>
      </c>
      <c r="M20" s="3016" t="s">
        <v>2125</v>
      </c>
      <c r="O20" s="256" t="s">
        <v>516</v>
      </c>
      <c r="P20" s="280">
        <v>920690</v>
      </c>
      <c r="Q20" s="280">
        <v>5116</v>
      </c>
      <c r="R20" s="328">
        <v>92.4</v>
      </c>
      <c r="S20" s="327">
        <v>0.5</v>
      </c>
      <c r="T20" s="3339">
        <v>456037</v>
      </c>
      <c r="U20" s="280">
        <v>2849</v>
      </c>
      <c r="V20" s="328">
        <v>93.3</v>
      </c>
      <c r="W20" s="327">
        <v>0.5</v>
      </c>
      <c r="X20" s="3339">
        <v>464653</v>
      </c>
      <c r="Y20" s="280">
        <v>4112</v>
      </c>
      <c r="Z20" s="328">
        <v>91.5</v>
      </c>
      <c r="AA20" s="328">
        <v>0.8</v>
      </c>
      <c r="AC20" s="256" t="s">
        <v>516</v>
      </c>
      <c r="AD20" s="3340">
        <v>915510</v>
      </c>
      <c r="AE20" s="3341">
        <v>5498</v>
      </c>
      <c r="AF20" s="3342">
        <v>92</v>
      </c>
      <c r="AG20" s="3343">
        <v>0.5</v>
      </c>
      <c r="AH20" s="3340" t="s">
        <v>210</v>
      </c>
      <c r="AI20" s="3341" t="s">
        <v>210</v>
      </c>
      <c r="AJ20" s="3342">
        <v>92.5</v>
      </c>
      <c r="AK20" s="3343">
        <v>0.7</v>
      </c>
      <c r="AL20" s="3340" t="s">
        <v>210</v>
      </c>
      <c r="AM20" s="3341" t="s">
        <v>210</v>
      </c>
      <c r="AN20" s="3342">
        <v>91.5</v>
      </c>
      <c r="AO20" s="3342">
        <v>0.6</v>
      </c>
      <c r="AQ20" s="73"/>
      <c r="AR20" s="139"/>
      <c r="AS20" s="38"/>
      <c r="AT20" s="58"/>
      <c r="AU20" s="3344"/>
      <c r="AV20" s="139"/>
      <c r="AW20" s="38"/>
      <c r="AX20" s="58"/>
      <c r="AY20" s="3344"/>
      <c r="AZ20" s="139"/>
      <c r="BA20" s="38"/>
      <c r="BB20" s="58"/>
      <c r="BC20" s="38"/>
      <c r="BD20" s="14"/>
      <c r="BE20" s="37"/>
      <c r="BF20" s="224" t="s">
        <v>733</v>
      </c>
      <c r="BG20" s="224" t="s">
        <v>733</v>
      </c>
      <c r="BH20" s="224" t="s">
        <v>733</v>
      </c>
      <c r="BI20" s="224" t="s">
        <v>733</v>
      </c>
      <c r="BJ20" s="224" t="s">
        <v>733</v>
      </c>
      <c r="BK20" s="224" t="s">
        <v>733</v>
      </c>
      <c r="BL20" s="224" t="s">
        <v>733</v>
      </c>
      <c r="BM20" s="224" t="s">
        <v>733</v>
      </c>
      <c r="BN20" s="224" t="s">
        <v>733</v>
      </c>
      <c r="BO20" s="224" t="s">
        <v>733</v>
      </c>
      <c r="BP20" s="224" t="s">
        <v>733</v>
      </c>
      <c r="BQ20" s="224" t="s">
        <v>733</v>
      </c>
      <c r="BR20" s="14"/>
      <c r="BS20" s="37"/>
      <c r="BT20" s="224" t="s">
        <v>733</v>
      </c>
      <c r="BU20" s="224" t="s">
        <v>733</v>
      </c>
      <c r="BV20" s="225" t="s">
        <v>733</v>
      </c>
      <c r="BW20" s="224" t="s">
        <v>733</v>
      </c>
      <c r="BX20" s="224" t="s">
        <v>733</v>
      </c>
      <c r="BY20" s="224" t="s">
        <v>733</v>
      </c>
      <c r="BZ20" s="225" t="s">
        <v>733</v>
      </c>
      <c r="CA20" s="224" t="s">
        <v>733</v>
      </c>
      <c r="CB20" s="224" t="s">
        <v>733</v>
      </c>
      <c r="CC20" s="224" t="s">
        <v>733</v>
      </c>
      <c r="CD20" s="225" t="s">
        <v>733</v>
      </c>
      <c r="CE20" s="224" t="s">
        <v>733</v>
      </c>
      <c r="CF20" s="14"/>
      <c r="CG20" s="37"/>
      <c r="CH20" s="21"/>
      <c r="CI20" s="12"/>
      <c r="CJ20" s="21"/>
      <c r="CK20" s="12"/>
      <c r="CL20" s="21"/>
      <c r="CM20" s="12"/>
    </row>
    <row r="21" spans="1:91">
      <c r="A21" s="3352" t="s">
        <v>475</v>
      </c>
      <c r="B21" s="2062">
        <v>360681</v>
      </c>
      <c r="C21" s="3057" t="s">
        <v>2478</v>
      </c>
      <c r="D21" s="3337">
        <v>0.35299999999999998</v>
      </c>
      <c r="E21" s="3057" t="s">
        <v>2034</v>
      </c>
      <c r="F21" s="3338">
        <v>165230</v>
      </c>
      <c r="G21" s="3057" t="s">
        <v>2766</v>
      </c>
      <c r="H21" s="3115">
        <v>0.32800000000000001</v>
      </c>
      <c r="I21" s="3057" t="s">
        <v>2033</v>
      </c>
      <c r="J21" s="3338">
        <v>195451</v>
      </c>
      <c r="K21" s="3057" t="s">
        <v>2767</v>
      </c>
      <c r="L21" s="3115">
        <v>0.378</v>
      </c>
      <c r="M21" s="3016" t="s">
        <v>2033</v>
      </c>
      <c r="O21" s="256" t="s">
        <v>475</v>
      </c>
      <c r="P21" s="280">
        <v>335209</v>
      </c>
      <c r="Q21" s="280">
        <v>7460</v>
      </c>
      <c r="R21" s="328">
        <v>33.6</v>
      </c>
      <c r="S21" s="327">
        <v>0.8</v>
      </c>
      <c r="T21" s="3339">
        <v>151949</v>
      </c>
      <c r="U21" s="280">
        <v>5514</v>
      </c>
      <c r="V21" s="328">
        <v>31.1</v>
      </c>
      <c r="W21" s="327">
        <v>1.1000000000000001</v>
      </c>
      <c r="X21" s="3339">
        <v>183260</v>
      </c>
      <c r="Y21" s="280">
        <v>4881</v>
      </c>
      <c r="Z21" s="328">
        <v>36.1</v>
      </c>
      <c r="AA21" s="328">
        <v>1</v>
      </c>
      <c r="AC21" s="256" t="s">
        <v>475</v>
      </c>
      <c r="AD21" s="3340">
        <v>333573</v>
      </c>
      <c r="AE21" s="3341">
        <v>9006</v>
      </c>
      <c r="AF21" s="3342">
        <v>33.5</v>
      </c>
      <c r="AG21" s="3343">
        <v>0.9</v>
      </c>
      <c r="AH21" s="3340" t="s">
        <v>210</v>
      </c>
      <c r="AI21" s="3341" t="s">
        <v>210</v>
      </c>
      <c r="AJ21" s="3342">
        <v>31.9</v>
      </c>
      <c r="AK21" s="3343">
        <v>1.1000000000000001</v>
      </c>
      <c r="AL21" s="3340" t="s">
        <v>210</v>
      </c>
      <c r="AM21" s="3341" t="s">
        <v>210</v>
      </c>
      <c r="AN21" s="3342">
        <v>35</v>
      </c>
      <c r="AO21" s="3342">
        <v>1.1000000000000001</v>
      </c>
      <c r="AQ21" s="88" t="s">
        <v>224</v>
      </c>
      <c r="AR21" s="138" t="s">
        <v>210</v>
      </c>
      <c r="AS21" s="230" t="s">
        <v>210</v>
      </c>
      <c r="AT21" s="231">
        <v>0.92300000000000004</v>
      </c>
      <c r="AU21" s="3353" t="s">
        <v>2263</v>
      </c>
      <c r="AV21" s="138" t="s">
        <v>210</v>
      </c>
      <c r="AW21" s="230" t="s">
        <v>210</v>
      </c>
      <c r="AX21" s="231">
        <v>0.93</v>
      </c>
      <c r="AY21" s="3353" t="s">
        <v>2181</v>
      </c>
      <c r="AZ21" s="138" t="s">
        <v>210</v>
      </c>
      <c r="BA21" s="230" t="s">
        <v>210</v>
      </c>
      <c r="BB21" s="231">
        <v>0.91600000000000004</v>
      </c>
      <c r="BC21" s="230" t="s">
        <v>2181</v>
      </c>
      <c r="BD21" s="14"/>
      <c r="BE21" s="37" t="s">
        <v>224</v>
      </c>
      <c r="BF21" s="224" t="s">
        <v>210</v>
      </c>
      <c r="BG21" s="224" t="s">
        <v>210</v>
      </c>
      <c r="BH21" s="251">
        <v>0.92</v>
      </c>
      <c r="BI21" s="224" t="s">
        <v>2181</v>
      </c>
      <c r="BJ21" s="224" t="s">
        <v>210</v>
      </c>
      <c r="BK21" s="224" t="s">
        <v>210</v>
      </c>
      <c r="BL21" s="251">
        <v>0.92300000000000004</v>
      </c>
      <c r="BM21" s="224" t="s">
        <v>2186</v>
      </c>
      <c r="BN21" s="224" t="s">
        <v>210</v>
      </c>
      <c r="BO21" s="224" t="s">
        <v>210</v>
      </c>
      <c r="BP21" s="251">
        <v>0.91600000000000004</v>
      </c>
      <c r="BQ21" s="224" t="s">
        <v>2186</v>
      </c>
      <c r="BR21" s="14"/>
      <c r="BS21" s="37" t="s">
        <v>224</v>
      </c>
      <c r="BT21" s="224" t="s">
        <v>210</v>
      </c>
      <c r="BU21" s="224" t="s">
        <v>210</v>
      </c>
      <c r="BV21" s="225">
        <v>0.90900000000000003</v>
      </c>
      <c r="BW21" s="224" t="s">
        <v>2181</v>
      </c>
      <c r="BX21" s="224" t="s">
        <v>210</v>
      </c>
      <c r="BY21" s="224" t="s">
        <v>210</v>
      </c>
      <c r="BZ21" s="225">
        <v>0.91100000000000003</v>
      </c>
      <c r="CA21" s="224" t="s">
        <v>2186</v>
      </c>
      <c r="CB21" s="224" t="s">
        <v>210</v>
      </c>
      <c r="CC21" s="224" t="s">
        <v>210</v>
      </c>
      <c r="CD21" s="225">
        <v>0.90600000000000003</v>
      </c>
      <c r="CE21" s="224" t="s">
        <v>2178</v>
      </c>
      <c r="CF21" s="14"/>
      <c r="CG21" s="37" t="s">
        <v>224</v>
      </c>
      <c r="CH21" s="21">
        <v>0.91700000000000004</v>
      </c>
      <c r="CI21" s="12" t="s">
        <v>2349</v>
      </c>
      <c r="CJ21" s="21">
        <v>0.92500000000000004</v>
      </c>
      <c r="CK21" s="12" t="s">
        <v>2181</v>
      </c>
      <c r="CL21" s="21">
        <v>0.90900000000000003</v>
      </c>
      <c r="CM21" s="12" t="s">
        <v>2263</v>
      </c>
    </row>
    <row r="22" spans="1:91">
      <c r="A22" s="256"/>
      <c r="B22" s="2062"/>
      <c r="C22" s="3057"/>
      <c r="D22" s="3337"/>
      <c r="E22" s="3057"/>
      <c r="F22" s="3338"/>
      <c r="G22" s="3057"/>
      <c r="H22" s="3115"/>
      <c r="I22" s="3057"/>
      <c r="J22" s="3338"/>
      <c r="K22" s="3057"/>
      <c r="L22" s="3115"/>
      <c r="M22" s="3016"/>
      <c r="O22" s="253"/>
      <c r="P22" s="3340"/>
      <c r="Q22" s="3341"/>
      <c r="R22" s="3342"/>
      <c r="S22" s="3343"/>
      <c r="T22" s="3340"/>
      <c r="U22" s="3341"/>
      <c r="V22" s="3342"/>
      <c r="W22" s="3343"/>
      <c r="X22" s="3340"/>
      <c r="Y22" s="3341"/>
      <c r="Z22" s="3342"/>
      <c r="AA22" s="3342"/>
      <c r="AC22" s="253"/>
      <c r="AD22" s="3340"/>
      <c r="AE22" s="3341"/>
      <c r="AF22" s="3342"/>
      <c r="AG22" s="3343"/>
      <c r="AH22" s="3340"/>
      <c r="AI22" s="3341"/>
      <c r="AJ22" s="3342"/>
      <c r="AK22" s="3343"/>
      <c r="AL22" s="3340"/>
      <c r="AM22" s="3341"/>
      <c r="AN22" s="3342"/>
      <c r="AO22" s="3342"/>
      <c r="AQ22" s="88" t="s">
        <v>225</v>
      </c>
      <c r="AR22" s="138" t="s">
        <v>210</v>
      </c>
      <c r="AS22" s="230" t="s">
        <v>210</v>
      </c>
      <c r="AT22" s="231">
        <v>0.32900000000000001</v>
      </c>
      <c r="AU22" s="3353" t="s">
        <v>2178</v>
      </c>
      <c r="AV22" s="138" t="s">
        <v>210</v>
      </c>
      <c r="AW22" s="230" t="s">
        <v>210</v>
      </c>
      <c r="AX22" s="231">
        <v>0.316</v>
      </c>
      <c r="AY22" s="3353" t="s">
        <v>2222</v>
      </c>
      <c r="AZ22" s="138" t="s">
        <v>210</v>
      </c>
      <c r="BA22" s="230" t="s">
        <v>210</v>
      </c>
      <c r="BB22" s="231">
        <v>0.34200000000000003</v>
      </c>
      <c r="BC22" s="230" t="s">
        <v>2177</v>
      </c>
      <c r="BD22" s="14"/>
      <c r="BE22" s="37" t="s">
        <v>225</v>
      </c>
      <c r="BF22" s="224" t="s">
        <v>210</v>
      </c>
      <c r="BG22" s="224" t="s">
        <v>210</v>
      </c>
      <c r="BH22" s="251">
        <v>0.31900000000000001</v>
      </c>
      <c r="BI22" s="224" t="s">
        <v>2186</v>
      </c>
      <c r="BJ22" s="224" t="s">
        <v>210</v>
      </c>
      <c r="BK22" s="224" t="s">
        <v>210</v>
      </c>
      <c r="BL22" s="251">
        <v>0.30399999999999999</v>
      </c>
      <c r="BM22" s="224" t="s">
        <v>2180</v>
      </c>
      <c r="BN22" s="224" t="s">
        <v>210</v>
      </c>
      <c r="BO22" s="224" t="s">
        <v>210</v>
      </c>
      <c r="BP22" s="251">
        <v>0.33500000000000002</v>
      </c>
      <c r="BQ22" s="224" t="s">
        <v>2222</v>
      </c>
      <c r="BR22" s="14"/>
      <c r="BS22" s="37" t="s">
        <v>225</v>
      </c>
      <c r="BT22" s="224" t="s">
        <v>210</v>
      </c>
      <c r="BU22" s="224" t="s">
        <v>210</v>
      </c>
      <c r="BV22" s="225">
        <v>0.314</v>
      </c>
      <c r="BW22" s="224" t="s">
        <v>2186</v>
      </c>
      <c r="BX22" s="224" t="s">
        <v>210</v>
      </c>
      <c r="BY22" s="224" t="s">
        <v>210</v>
      </c>
      <c r="BZ22" s="225">
        <v>0.30299999999999999</v>
      </c>
      <c r="CA22" s="224" t="s">
        <v>2180</v>
      </c>
      <c r="CB22" s="224" t="s">
        <v>210</v>
      </c>
      <c r="CC22" s="224" t="s">
        <v>210</v>
      </c>
      <c r="CD22" s="225">
        <v>0.32400000000000001</v>
      </c>
      <c r="CE22" s="224" t="s">
        <v>2222</v>
      </c>
      <c r="CF22" s="14"/>
      <c r="CG22" s="37" t="s">
        <v>225</v>
      </c>
      <c r="CH22" s="21">
        <v>0.31</v>
      </c>
      <c r="CI22" s="12" t="s">
        <v>2178</v>
      </c>
      <c r="CJ22" s="21">
        <v>0.3</v>
      </c>
      <c r="CK22" s="12" t="s">
        <v>2180</v>
      </c>
      <c r="CL22" s="21">
        <v>0.32</v>
      </c>
      <c r="CM22" s="12" t="s">
        <v>2180</v>
      </c>
    </row>
    <row r="23" spans="1:91" ht="14.5" thickBot="1">
      <c r="A23" s="3322" t="s">
        <v>483</v>
      </c>
      <c r="B23" s="2203">
        <v>197767</v>
      </c>
      <c r="C23" s="3049" t="s">
        <v>2768</v>
      </c>
      <c r="D23" s="3323" t="s">
        <v>210</v>
      </c>
      <c r="E23" s="3049" t="s">
        <v>210</v>
      </c>
      <c r="F23" s="3324">
        <v>102341</v>
      </c>
      <c r="G23" s="3049" t="s">
        <v>2769</v>
      </c>
      <c r="H23" s="3323" t="s">
        <v>210</v>
      </c>
      <c r="I23" s="3049" t="s">
        <v>210</v>
      </c>
      <c r="J23" s="3324">
        <v>95426</v>
      </c>
      <c r="K23" s="3049" t="s">
        <v>2770</v>
      </c>
      <c r="L23" s="3323" t="s">
        <v>210</v>
      </c>
      <c r="M23" s="3124" t="s">
        <v>210</v>
      </c>
      <c r="O23" s="254" t="s">
        <v>483</v>
      </c>
      <c r="P23" s="284">
        <v>195781</v>
      </c>
      <c r="Q23" s="284">
        <v>1657</v>
      </c>
      <c r="R23" s="3077" t="s">
        <v>210</v>
      </c>
      <c r="S23" s="3076" t="s">
        <v>210</v>
      </c>
      <c r="T23" s="283">
        <v>102839</v>
      </c>
      <c r="U23" s="284">
        <v>1013</v>
      </c>
      <c r="V23" s="3077" t="s">
        <v>210</v>
      </c>
      <c r="W23" s="3076" t="s">
        <v>210</v>
      </c>
      <c r="X23" s="283">
        <v>92942</v>
      </c>
      <c r="Y23" s="284">
        <v>1025</v>
      </c>
      <c r="Z23" s="3077" t="s">
        <v>210</v>
      </c>
      <c r="AA23" s="3077" t="s">
        <v>210</v>
      </c>
      <c r="AC23" s="254" t="s">
        <v>483</v>
      </c>
      <c r="AD23" s="3345">
        <v>201025</v>
      </c>
      <c r="AE23" s="3346">
        <v>1940</v>
      </c>
      <c r="AF23" s="3347" t="s">
        <v>210</v>
      </c>
      <c r="AG23" s="3348" t="s">
        <v>210</v>
      </c>
      <c r="AH23" s="3345">
        <v>104029</v>
      </c>
      <c r="AI23" s="3346">
        <v>1438</v>
      </c>
      <c r="AJ23" s="3347" t="s">
        <v>210</v>
      </c>
      <c r="AK23" s="3348" t="s">
        <v>210</v>
      </c>
      <c r="AL23" s="3345">
        <v>96996</v>
      </c>
      <c r="AM23" s="3346">
        <v>1049</v>
      </c>
      <c r="AN23" s="3347" t="s">
        <v>210</v>
      </c>
      <c r="AO23" s="3348" t="s">
        <v>210</v>
      </c>
      <c r="AQ23" s="73"/>
      <c r="AR23" s="139"/>
      <c r="AS23" s="38"/>
      <c r="AT23" s="58"/>
      <c r="AU23" s="3344"/>
      <c r="AV23" s="139"/>
      <c r="AW23" s="38"/>
      <c r="AX23" s="58"/>
      <c r="AY23" s="3344"/>
      <c r="AZ23" s="139"/>
      <c r="BA23" s="38"/>
      <c r="BB23" s="58"/>
      <c r="BC23" s="38"/>
      <c r="BD23" s="14"/>
      <c r="BE23" s="37"/>
      <c r="BF23" s="224" t="s">
        <v>733</v>
      </c>
      <c r="BG23" s="224" t="s">
        <v>733</v>
      </c>
      <c r="BH23" s="224" t="s">
        <v>733</v>
      </c>
      <c r="BI23" s="224" t="s">
        <v>733</v>
      </c>
      <c r="BJ23" s="224" t="s">
        <v>733</v>
      </c>
      <c r="BK23" s="224" t="s">
        <v>733</v>
      </c>
      <c r="BL23" s="224" t="s">
        <v>733</v>
      </c>
      <c r="BM23" s="224" t="s">
        <v>733</v>
      </c>
      <c r="BN23" s="224" t="s">
        <v>733</v>
      </c>
      <c r="BO23" s="224" t="s">
        <v>733</v>
      </c>
      <c r="BP23" s="224" t="s">
        <v>733</v>
      </c>
      <c r="BQ23" s="224" t="s">
        <v>733</v>
      </c>
      <c r="BR23" s="14"/>
      <c r="BS23" s="37"/>
      <c r="BT23" s="224" t="s">
        <v>733</v>
      </c>
      <c r="BU23" s="224" t="s">
        <v>733</v>
      </c>
      <c r="BV23" s="224" t="s">
        <v>733</v>
      </c>
      <c r="BW23" s="224" t="s">
        <v>733</v>
      </c>
      <c r="BX23" s="224" t="s">
        <v>733</v>
      </c>
      <c r="BY23" s="224" t="s">
        <v>733</v>
      </c>
      <c r="BZ23" s="224" t="s">
        <v>733</v>
      </c>
      <c r="CA23" s="224" t="s">
        <v>733</v>
      </c>
      <c r="CB23" s="224" t="s">
        <v>733</v>
      </c>
      <c r="CC23" s="224" t="s">
        <v>733</v>
      </c>
      <c r="CD23" s="224" t="s">
        <v>733</v>
      </c>
      <c r="CE23" s="224" t="s">
        <v>733</v>
      </c>
      <c r="CF23" s="14"/>
      <c r="CG23" s="37"/>
      <c r="CH23" s="12"/>
      <c r="CI23" s="12"/>
      <c r="CJ23" s="12"/>
      <c r="CK23" s="12"/>
      <c r="CL23" s="12"/>
      <c r="CM23" s="12"/>
    </row>
    <row r="24" spans="1:91">
      <c r="A24" s="282" t="s">
        <v>484</v>
      </c>
      <c r="B24" s="1917">
        <v>188892</v>
      </c>
      <c r="C24" s="3052" t="s">
        <v>2771</v>
      </c>
      <c r="D24" s="3332">
        <v>0.95499999999999996</v>
      </c>
      <c r="E24" s="3052" t="s">
        <v>2088</v>
      </c>
      <c r="F24" s="2205">
        <v>96477</v>
      </c>
      <c r="G24" s="3052" t="s">
        <v>2772</v>
      </c>
      <c r="H24" s="3055">
        <v>0.94299999999999995</v>
      </c>
      <c r="I24" s="3052" t="s">
        <v>2026</v>
      </c>
      <c r="J24" s="2205">
        <v>92415</v>
      </c>
      <c r="K24" s="3052" t="s">
        <v>2773</v>
      </c>
      <c r="L24" s="3055">
        <v>0.96799999999999997</v>
      </c>
      <c r="M24" s="3003" t="s">
        <v>2028</v>
      </c>
      <c r="O24" s="253" t="s">
        <v>484</v>
      </c>
      <c r="P24" s="280">
        <v>188265</v>
      </c>
      <c r="Q24" s="280">
        <v>2337</v>
      </c>
      <c r="R24" s="328">
        <v>96.2</v>
      </c>
      <c r="S24" s="327">
        <v>0.8</v>
      </c>
      <c r="T24" s="279">
        <v>99236</v>
      </c>
      <c r="U24" s="280">
        <v>1331</v>
      </c>
      <c r="V24" s="328">
        <v>96.5</v>
      </c>
      <c r="W24" s="327">
        <v>1</v>
      </c>
      <c r="X24" s="279">
        <v>89029</v>
      </c>
      <c r="Y24" s="280">
        <v>1608</v>
      </c>
      <c r="Z24" s="328">
        <v>95.8</v>
      </c>
      <c r="AA24" s="328">
        <v>1.3</v>
      </c>
      <c r="AC24" s="253" t="s">
        <v>484</v>
      </c>
      <c r="AD24" s="3351">
        <v>191194</v>
      </c>
      <c r="AE24" s="3341">
        <v>2544</v>
      </c>
      <c r="AF24" s="3342">
        <v>95.1</v>
      </c>
      <c r="AG24" s="3343">
        <v>0.9</v>
      </c>
      <c r="AH24" s="3351">
        <v>98435</v>
      </c>
      <c r="AI24" s="3341">
        <v>1748</v>
      </c>
      <c r="AJ24" s="3342">
        <v>94.6</v>
      </c>
      <c r="AK24" s="3343">
        <v>1.3</v>
      </c>
      <c r="AL24" s="3351">
        <v>92759</v>
      </c>
      <c r="AM24" s="3341">
        <v>1542</v>
      </c>
      <c r="AN24" s="3342">
        <v>95.6</v>
      </c>
      <c r="AO24" s="3342">
        <v>1.2</v>
      </c>
      <c r="AQ24" s="73" t="s">
        <v>483</v>
      </c>
      <c r="AR24" s="140">
        <v>206064</v>
      </c>
      <c r="AS24" s="38" t="s">
        <v>2774</v>
      </c>
      <c r="AT24" s="58" t="s">
        <v>210</v>
      </c>
      <c r="AU24" s="3344" t="s">
        <v>210</v>
      </c>
      <c r="AV24" s="140">
        <v>106764</v>
      </c>
      <c r="AW24" s="38" t="s">
        <v>2775</v>
      </c>
      <c r="AX24" s="58" t="s">
        <v>210</v>
      </c>
      <c r="AY24" s="3344" t="s">
        <v>210</v>
      </c>
      <c r="AZ24" s="140">
        <v>99300</v>
      </c>
      <c r="BA24" s="38" t="s">
        <v>2776</v>
      </c>
      <c r="BB24" s="58" t="s">
        <v>210</v>
      </c>
      <c r="BC24" s="38" t="s">
        <v>210</v>
      </c>
      <c r="BD24" s="14"/>
      <c r="BE24" s="37" t="s">
        <v>483</v>
      </c>
      <c r="BF24" s="223">
        <v>205844</v>
      </c>
      <c r="BG24" s="224" t="s">
        <v>2669</v>
      </c>
      <c r="BH24" s="224" t="s">
        <v>210</v>
      </c>
      <c r="BI24" s="224" t="s">
        <v>210</v>
      </c>
      <c r="BJ24" s="223">
        <v>108182</v>
      </c>
      <c r="BK24" s="224" t="s">
        <v>2777</v>
      </c>
      <c r="BL24" s="224" t="s">
        <v>210</v>
      </c>
      <c r="BM24" s="224" t="s">
        <v>210</v>
      </c>
      <c r="BN24" s="223">
        <v>97662</v>
      </c>
      <c r="BO24" s="224" t="s">
        <v>2778</v>
      </c>
      <c r="BP24" s="224" t="s">
        <v>210</v>
      </c>
      <c r="BQ24" s="224" t="s">
        <v>210</v>
      </c>
      <c r="BR24" s="14"/>
      <c r="BS24" s="37" t="s">
        <v>483</v>
      </c>
      <c r="BT24" s="223">
        <v>216396</v>
      </c>
      <c r="BU24" s="224" t="s">
        <v>2779</v>
      </c>
      <c r="BV24" s="224" t="s">
        <v>210</v>
      </c>
      <c r="BW24" s="224" t="s">
        <v>210</v>
      </c>
      <c r="BX24" s="223">
        <v>117051</v>
      </c>
      <c r="BY24" s="224" t="s">
        <v>2780</v>
      </c>
      <c r="BZ24" s="224" t="s">
        <v>210</v>
      </c>
      <c r="CA24" s="224" t="s">
        <v>210</v>
      </c>
      <c r="CB24" s="223">
        <v>99345</v>
      </c>
      <c r="CC24" s="224" t="s">
        <v>2781</v>
      </c>
      <c r="CD24" s="224" t="s">
        <v>210</v>
      </c>
      <c r="CE24" s="224" t="s">
        <v>210</v>
      </c>
      <c r="CF24" s="14"/>
      <c r="CG24" s="37" t="s">
        <v>483</v>
      </c>
      <c r="CH24" s="208">
        <v>210810</v>
      </c>
      <c r="CI24" s="12" t="s">
        <v>2630</v>
      </c>
      <c r="CJ24" s="208">
        <v>111839</v>
      </c>
      <c r="CK24" s="12" t="s">
        <v>2782</v>
      </c>
      <c r="CL24" s="208">
        <v>98971</v>
      </c>
      <c r="CM24" s="12" t="s">
        <v>2783</v>
      </c>
    </row>
    <row r="25" spans="1:91">
      <c r="A25" s="256" t="s">
        <v>485</v>
      </c>
      <c r="B25" s="2062">
        <v>68269</v>
      </c>
      <c r="C25" s="3057" t="s">
        <v>2784</v>
      </c>
      <c r="D25" s="3337">
        <v>0.34499999999999997</v>
      </c>
      <c r="E25" s="3057" t="s">
        <v>2031</v>
      </c>
      <c r="F25" s="3338">
        <v>27818</v>
      </c>
      <c r="G25" s="3057" t="s">
        <v>2785</v>
      </c>
      <c r="H25" s="3115">
        <v>0.27200000000000002</v>
      </c>
      <c r="I25" s="3057" t="s">
        <v>2041</v>
      </c>
      <c r="J25" s="3338">
        <v>40451</v>
      </c>
      <c r="K25" s="3057" t="s">
        <v>2786</v>
      </c>
      <c r="L25" s="3115">
        <v>0.42399999999999999</v>
      </c>
      <c r="M25" s="3016" t="s">
        <v>2035</v>
      </c>
      <c r="O25" s="253" t="s">
        <v>485</v>
      </c>
      <c r="P25" s="280">
        <v>65214</v>
      </c>
      <c r="Q25" s="280">
        <v>3383</v>
      </c>
      <c r="R25" s="328">
        <v>33.299999999999997</v>
      </c>
      <c r="S25" s="327">
        <v>1.7</v>
      </c>
      <c r="T25" s="3339">
        <v>27351</v>
      </c>
      <c r="U25" s="280">
        <v>2334</v>
      </c>
      <c r="V25" s="328">
        <v>26.6</v>
      </c>
      <c r="W25" s="327">
        <v>2.2000000000000002</v>
      </c>
      <c r="X25" s="3339">
        <v>37863</v>
      </c>
      <c r="Y25" s="280">
        <v>2520</v>
      </c>
      <c r="Z25" s="328">
        <v>40.700000000000003</v>
      </c>
      <c r="AA25" s="328">
        <v>2.8</v>
      </c>
      <c r="AC25" s="253" t="s">
        <v>485</v>
      </c>
      <c r="AD25" s="3340">
        <v>63550</v>
      </c>
      <c r="AE25" s="3341">
        <v>3543</v>
      </c>
      <c r="AF25" s="3342">
        <v>31.6</v>
      </c>
      <c r="AG25" s="3343">
        <v>1.7</v>
      </c>
      <c r="AH25" s="3340">
        <v>26717</v>
      </c>
      <c r="AI25" s="3341">
        <v>2037</v>
      </c>
      <c r="AJ25" s="3342">
        <v>25.7</v>
      </c>
      <c r="AK25" s="3343">
        <v>2</v>
      </c>
      <c r="AL25" s="3340">
        <v>36833</v>
      </c>
      <c r="AM25" s="3341">
        <v>2519</v>
      </c>
      <c r="AN25" s="3342">
        <v>38</v>
      </c>
      <c r="AO25" s="3342">
        <v>2.5</v>
      </c>
      <c r="AQ25" s="135" t="s">
        <v>484</v>
      </c>
      <c r="AR25" s="140">
        <v>197164</v>
      </c>
      <c r="AS25" s="38" t="s">
        <v>2787</v>
      </c>
      <c r="AT25" s="58">
        <v>0.95699999999999996</v>
      </c>
      <c r="AU25" s="3344" t="s">
        <v>2178</v>
      </c>
      <c r="AV25" s="140">
        <v>102617</v>
      </c>
      <c r="AW25" s="38" t="s">
        <v>2788</v>
      </c>
      <c r="AX25" s="58">
        <v>0.96099999999999997</v>
      </c>
      <c r="AY25" s="3344" t="s">
        <v>2222</v>
      </c>
      <c r="AZ25" s="140">
        <v>94547</v>
      </c>
      <c r="BA25" s="38" t="s">
        <v>2789</v>
      </c>
      <c r="BB25" s="58">
        <v>0.95199999999999996</v>
      </c>
      <c r="BC25" s="38" t="s">
        <v>2177</v>
      </c>
      <c r="BD25" s="14"/>
      <c r="BE25" s="252" t="s">
        <v>484</v>
      </c>
      <c r="BF25" s="223">
        <v>196210</v>
      </c>
      <c r="BG25" s="224" t="s">
        <v>2790</v>
      </c>
      <c r="BH25" s="251">
        <v>0.95299999999999996</v>
      </c>
      <c r="BI25" s="224" t="s">
        <v>2222</v>
      </c>
      <c r="BJ25" s="223">
        <v>102845</v>
      </c>
      <c r="BK25" s="224" t="s">
        <v>2791</v>
      </c>
      <c r="BL25" s="251">
        <v>0.95099999999999996</v>
      </c>
      <c r="BM25" s="224" t="s">
        <v>2175</v>
      </c>
      <c r="BN25" s="223">
        <v>93365</v>
      </c>
      <c r="BO25" s="224" t="s">
        <v>2792</v>
      </c>
      <c r="BP25" s="251">
        <v>0.95599999999999996</v>
      </c>
      <c r="BQ25" s="224" t="s">
        <v>2179</v>
      </c>
      <c r="BR25" s="14"/>
      <c r="BS25" s="37" t="s">
        <v>484</v>
      </c>
      <c r="BT25" s="223">
        <v>206271</v>
      </c>
      <c r="BU25" s="224" t="s">
        <v>2793</v>
      </c>
      <c r="BV25" s="225">
        <v>0.95299999999999996</v>
      </c>
      <c r="BW25" s="224" t="s">
        <v>2186</v>
      </c>
      <c r="BX25" s="223">
        <v>110957</v>
      </c>
      <c r="BY25" s="224" t="s">
        <v>2794</v>
      </c>
      <c r="BZ25" s="225">
        <v>0.94799999999999995</v>
      </c>
      <c r="CA25" s="224" t="s">
        <v>2180</v>
      </c>
      <c r="CB25" s="223">
        <v>95314</v>
      </c>
      <c r="CC25" s="224" t="s">
        <v>2795</v>
      </c>
      <c r="CD25" s="225">
        <v>0.95899999999999996</v>
      </c>
      <c r="CE25" s="224" t="s">
        <v>2179</v>
      </c>
      <c r="CF25" s="14"/>
      <c r="CG25" s="37" t="s">
        <v>484</v>
      </c>
      <c r="CH25" s="21">
        <v>0.94199999999999995</v>
      </c>
      <c r="CI25" s="12" t="s">
        <v>2222</v>
      </c>
      <c r="CJ25" s="21">
        <v>0.94299999999999995</v>
      </c>
      <c r="CK25" s="12" t="s">
        <v>2179</v>
      </c>
      <c r="CL25" s="21">
        <v>0.94</v>
      </c>
      <c r="CM25" s="12" t="s">
        <v>2175</v>
      </c>
    </row>
    <row r="26" spans="1:91">
      <c r="A26" s="256"/>
      <c r="B26" s="2062"/>
      <c r="C26" s="3057"/>
      <c r="D26" s="3337"/>
      <c r="E26" s="3057"/>
      <c r="F26" s="3338"/>
      <c r="G26" s="3057"/>
      <c r="H26" s="3115"/>
      <c r="I26" s="3057"/>
      <c r="J26" s="3338"/>
      <c r="K26" s="3057"/>
      <c r="L26" s="3115"/>
      <c r="M26" s="3016"/>
      <c r="O26" s="253"/>
      <c r="P26" s="280"/>
      <c r="Q26" s="280"/>
      <c r="R26" s="328"/>
      <c r="S26" s="327"/>
      <c r="T26" s="3339"/>
      <c r="U26" s="280"/>
      <c r="V26" s="328"/>
      <c r="W26" s="327"/>
      <c r="X26" s="3339"/>
      <c r="Y26" s="280"/>
      <c r="Z26" s="328"/>
      <c r="AA26" s="328"/>
      <c r="AC26" s="253"/>
      <c r="AD26" s="3340"/>
      <c r="AE26" s="3341"/>
      <c r="AF26" s="3342"/>
      <c r="AG26" s="3343"/>
      <c r="AH26" s="3340"/>
      <c r="AI26" s="3341"/>
      <c r="AJ26" s="3342"/>
      <c r="AK26" s="3343"/>
      <c r="AL26" s="3340"/>
      <c r="AM26" s="3341"/>
      <c r="AN26" s="3342"/>
      <c r="AO26" s="3342"/>
      <c r="AQ26" s="135" t="s">
        <v>485</v>
      </c>
      <c r="AR26" s="140">
        <v>63331</v>
      </c>
      <c r="AS26" s="38" t="s">
        <v>2796</v>
      </c>
      <c r="AT26" s="58">
        <v>0.307</v>
      </c>
      <c r="AU26" s="3344" t="s">
        <v>2223</v>
      </c>
      <c r="AV26" s="140">
        <v>27687</v>
      </c>
      <c r="AW26" s="38" t="s">
        <v>2797</v>
      </c>
      <c r="AX26" s="58">
        <v>0.25900000000000001</v>
      </c>
      <c r="AY26" s="3344" t="s">
        <v>2197</v>
      </c>
      <c r="AZ26" s="140">
        <v>35644</v>
      </c>
      <c r="BA26" s="38" t="s">
        <v>2798</v>
      </c>
      <c r="BB26" s="58">
        <v>0.35899999999999999</v>
      </c>
      <c r="BC26" s="38" t="s">
        <v>2188</v>
      </c>
      <c r="BD26" s="14"/>
      <c r="BE26" s="252" t="s">
        <v>485</v>
      </c>
      <c r="BF26" s="223">
        <v>63191</v>
      </c>
      <c r="BG26" s="224" t="s">
        <v>2799</v>
      </c>
      <c r="BH26" s="251">
        <v>0.307</v>
      </c>
      <c r="BI26" s="224" t="s">
        <v>2221</v>
      </c>
      <c r="BJ26" s="223">
        <v>28311</v>
      </c>
      <c r="BK26" s="224" t="s">
        <v>2800</v>
      </c>
      <c r="BL26" s="251">
        <v>0.26200000000000001</v>
      </c>
      <c r="BM26" s="224" t="s">
        <v>2182</v>
      </c>
      <c r="BN26" s="223">
        <v>34880</v>
      </c>
      <c r="BO26" s="224" t="s">
        <v>2801</v>
      </c>
      <c r="BP26" s="251">
        <v>0.35699999999999998</v>
      </c>
      <c r="BQ26" s="224" t="s">
        <v>2187</v>
      </c>
      <c r="BR26" s="14"/>
      <c r="BS26" s="37" t="s">
        <v>485</v>
      </c>
      <c r="BT26" s="223">
        <v>68023</v>
      </c>
      <c r="BU26" s="224" t="s">
        <v>2802</v>
      </c>
      <c r="BV26" s="225">
        <v>0.314</v>
      </c>
      <c r="BW26" s="224" t="s">
        <v>2224</v>
      </c>
      <c r="BX26" s="223">
        <v>31882</v>
      </c>
      <c r="BY26" s="224" t="s">
        <v>2803</v>
      </c>
      <c r="BZ26" s="225">
        <v>0.27200000000000002</v>
      </c>
      <c r="CA26" s="224" t="s">
        <v>2223</v>
      </c>
      <c r="CB26" s="223">
        <v>36141</v>
      </c>
      <c r="CC26" s="224" t="s">
        <v>2804</v>
      </c>
      <c r="CD26" s="225">
        <v>0.36399999999999999</v>
      </c>
      <c r="CE26" s="224" t="s">
        <v>2187</v>
      </c>
      <c r="CF26" s="14"/>
      <c r="CG26" s="37" t="s">
        <v>485</v>
      </c>
      <c r="CH26" s="21">
        <v>0.29199999999999998</v>
      </c>
      <c r="CI26" s="12" t="s">
        <v>2224</v>
      </c>
      <c r="CJ26" s="21">
        <v>0.253</v>
      </c>
      <c r="CK26" s="12" t="s">
        <v>2223</v>
      </c>
      <c r="CL26" s="21">
        <v>0.33700000000000002</v>
      </c>
      <c r="CM26" s="12" t="s">
        <v>2223</v>
      </c>
    </row>
    <row r="27" spans="1:91" ht="14.5" thickBot="1">
      <c r="A27" s="3322" t="s">
        <v>486</v>
      </c>
      <c r="B27" s="2203">
        <v>190893</v>
      </c>
      <c r="C27" s="3049" t="s">
        <v>2805</v>
      </c>
      <c r="D27" s="3323" t="s">
        <v>210</v>
      </c>
      <c r="E27" s="3049" t="s">
        <v>210</v>
      </c>
      <c r="F27" s="3324">
        <v>96476</v>
      </c>
      <c r="G27" s="3049" t="s">
        <v>2806</v>
      </c>
      <c r="H27" s="3323" t="s">
        <v>210</v>
      </c>
      <c r="I27" s="3049" t="s">
        <v>210</v>
      </c>
      <c r="J27" s="3324">
        <v>94417</v>
      </c>
      <c r="K27" s="3049" t="s">
        <v>2807</v>
      </c>
      <c r="L27" s="3323" t="s">
        <v>210</v>
      </c>
      <c r="M27" s="3124" t="s">
        <v>210</v>
      </c>
      <c r="O27" s="254" t="s">
        <v>486</v>
      </c>
      <c r="P27" s="284">
        <v>185133</v>
      </c>
      <c r="Q27" s="284">
        <v>1808</v>
      </c>
      <c r="R27" s="3077" t="s">
        <v>210</v>
      </c>
      <c r="S27" s="3076" t="s">
        <v>210</v>
      </c>
      <c r="T27" s="283">
        <v>92107</v>
      </c>
      <c r="U27" s="284">
        <v>1209</v>
      </c>
      <c r="V27" s="3077" t="s">
        <v>210</v>
      </c>
      <c r="W27" s="3076" t="s">
        <v>210</v>
      </c>
      <c r="X27" s="283">
        <v>93026</v>
      </c>
      <c r="Y27" s="284">
        <v>1305</v>
      </c>
      <c r="Z27" s="3077" t="s">
        <v>210</v>
      </c>
      <c r="AA27" s="3077" t="s">
        <v>210</v>
      </c>
      <c r="AC27" s="254" t="s">
        <v>486</v>
      </c>
      <c r="AD27" s="3345">
        <v>181541</v>
      </c>
      <c r="AE27" s="3346">
        <v>1313</v>
      </c>
      <c r="AF27" s="3347" t="s">
        <v>210</v>
      </c>
      <c r="AG27" s="3348" t="s">
        <v>210</v>
      </c>
      <c r="AH27" s="3345">
        <v>92521</v>
      </c>
      <c r="AI27" s="3346">
        <v>1022</v>
      </c>
      <c r="AJ27" s="3347" t="s">
        <v>210</v>
      </c>
      <c r="AK27" s="3348" t="s">
        <v>210</v>
      </c>
      <c r="AL27" s="3345">
        <v>89020</v>
      </c>
      <c r="AM27" s="3346">
        <v>882</v>
      </c>
      <c r="AN27" s="3347" t="s">
        <v>210</v>
      </c>
      <c r="AO27" s="3347" t="s">
        <v>210</v>
      </c>
      <c r="AQ27" s="73"/>
      <c r="AR27" s="139"/>
      <c r="AS27" s="38"/>
      <c r="AT27" s="58"/>
      <c r="AU27" s="3344"/>
      <c r="AV27" s="139"/>
      <c r="AW27" s="38"/>
      <c r="AX27" s="58"/>
      <c r="AY27" s="3344"/>
      <c r="AZ27" s="139"/>
      <c r="BA27" s="38"/>
      <c r="BB27" s="58"/>
      <c r="BC27" s="38"/>
      <c r="BD27" s="14"/>
      <c r="BE27" s="37"/>
      <c r="BF27" s="224" t="s">
        <v>733</v>
      </c>
      <c r="BG27" s="224" t="s">
        <v>733</v>
      </c>
      <c r="BH27" s="224" t="s">
        <v>733</v>
      </c>
      <c r="BI27" s="224" t="s">
        <v>733</v>
      </c>
      <c r="BJ27" s="224" t="s">
        <v>733</v>
      </c>
      <c r="BK27" s="224" t="s">
        <v>733</v>
      </c>
      <c r="BL27" s="224" t="s">
        <v>733</v>
      </c>
      <c r="BM27" s="224" t="s">
        <v>733</v>
      </c>
      <c r="BN27" s="224" t="s">
        <v>733</v>
      </c>
      <c r="BO27" s="224" t="s">
        <v>733</v>
      </c>
      <c r="BP27" s="224" t="s">
        <v>733</v>
      </c>
      <c r="BQ27" s="224" t="s">
        <v>733</v>
      </c>
      <c r="BR27" s="14"/>
      <c r="BS27" s="37"/>
      <c r="BT27" s="224" t="s">
        <v>733</v>
      </c>
      <c r="BU27" s="224" t="s">
        <v>733</v>
      </c>
      <c r="BV27" s="224" t="s">
        <v>733</v>
      </c>
      <c r="BW27" s="224" t="s">
        <v>733</v>
      </c>
      <c r="BX27" s="224" t="s">
        <v>733</v>
      </c>
      <c r="BY27" s="224" t="s">
        <v>733</v>
      </c>
      <c r="BZ27" s="224" t="s">
        <v>733</v>
      </c>
      <c r="CA27" s="224" t="s">
        <v>733</v>
      </c>
      <c r="CB27" s="224" t="s">
        <v>733</v>
      </c>
      <c r="CC27" s="224" t="s">
        <v>733</v>
      </c>
      <c r="CD27" s="224" t="s">
        <v>733</v>
      </c>
      <c r="CE27" s="224" t="s">
        <v>733</v>
      </c>
      <c r="CF27" s="14"/>
      <c r="CG27" s="37"/>
      <c r="CH27" s="12"/>
      <c r="CI27" s="12"/>
      <c r="CJ27" s="12"/>
      <c r="CK27" s="12"/>
      <c r="CL27" s="12"/>
      <c r="CM27" s="12"/>
    </row>
    <row r="28" spans="1:91">
      <c r="A28" s="282" t="s">
        <v>484</v>
      </c>
      <c r="B28" s="1917">
        <v>182202</v>
      </c>
      <c r="C28" s="3052" t="s">
        <v>2808</v>
      </c>
      <c r="D28" s="3332">
        <v>0.95399999999999996</v>
      </c>
      <c r="E28" s="3052" t="s">
        <v>2033</v>
      </c>
      <c r="F28" s="2205">
        <v>90661</v>
      </c>
      <c r="G28" s="3052" t="s">
        <v>2809</v>
      </c>
      <c r="H28" s="3055">
        <v>0.94</v>
      </c>
      <c r="I28" s="3052" t="s">
        <v>2027</v>
      </c>
      <c r="J28" s="2205">
        <v>91541</v>
      </c>
      <c r="K28" s="3052" t="s">
        <v>2810</v>
      </c>
      <c r="L28" s="3055">
        <v>0.97</v>
      </c>
      <c r="M28" s="3003" t="s">
        <v>2033</v>
      </c>
      <c r="O28" s="253" t="s">
        <v>484</v>
      </c>
      <c r="P28" s="280">
        <v>175421</v>
      </c>
      <c r="Q28" s="280">
        <v>2359</v>
      </c>
      <c r="R28" s="328">
        <v>94.8</v>
      </c>
      <c r="S28" s="327">
        <v>0.9</v>
      </c>
      <c r="T28" s="279">
        <v>87285</v>
      </c>
      <c r="U28" s="280">
        <v>1393</v>
      </c>
      <c r="V28" s="328">
        <v>94.8</v>
      </c>
      <c r="W28" s="327">
        <v>1.2</v>
      </c>
      <c r="X28" s="279">
        <v>88136</v>
      </c>
      <c r="Y28" s="280">
        <v>1788</v>
      </c>
      <c r="Z28" s="328">
        <v>94.7</v>
      </c>
      <c r="AA28" s="328">
        <v>1.5</v>
      </c>
      <c r="AC28" s="253" t="s">
        <v>484</v>
      </c>
      <c r="AD28" s="3351">
        <v>171063</v>
      </c>
      <c r="AE28" s="3341">
        <v>2278</v>
      </c>
      <c r="AF28" s="3342">
        <v>94.2</v>
      </c>
      <c r="AG28" s="3343">
        <v>1</v>
      </c>
      <c r="AH28" s="3351">
        <v>86236</v>
      </c>
      <c r="AI28" s="3341">
        <v>1740</v>
      </c>
      <c r="AJ28" s="3342">
        <v>93.2</v>
      </c>
      <c r="AK28" s="3343">
        <v>1.5</v>
      </c>
      <c r="AL28" s="3351">
        <v>84827</v>
      </c>
      <c r="AM28" s="3341">
        <v>1289</v>
      </c>
      <c r="AN28" s="3342">
        <v>95.3</v>
      </c>
      <c r="AO28" s="3342">
        <v>1.2</v>
      </c>
      <c r="AQ28" s="73" t="s">
        <v>486</v>
      </c>
      <c r="AR28" s="140">
        <v>181837</v>
      </c>
      <c r="AS28" s="38" t="s">
        <v>2811</v>
      </c>
      <c r="AT28" s="58" t="s">
        <v>210</v>
      </c>
      <c r="AU28" s="3344" t="s">
        <v>210</v>
      </c>
      <c r="AV28" s="140">
        <v>92993</v>
      </c>
      <c r="AW28" s="38" t="s">
        <v>2812</v>
      </c>
      <c r="AX28" s="58" t="s">
        <v>210</v>
      </c>
      <c r="AY28" s="3344" t="s">
        <v>210</v>
      </c>
      <c r="AZ28" s="140">
        <v>88844</v>
      </c>
      <c r="BA28" s="38" t="s">
        <v>2705</v>
      </c>
      <c r="BB28" s="58" t="s">
        <v>210</v>
      </c>
      <c r="BC28" s="38" t="s">
        <v>210</v>
      </c>
      <c r="BD28" s="14"/>
      <c r="BE28" s="37" t="s">
        <v>486</v>
      </c>
      <c r="BF28" s="223">
        <v>179339</v>
      </c>
      <c r="BG28" s="224" t="s">
        <v>2813</v>
      </c>
      <c r="BH28" s="224" t="s">
        <v>210</v>
      </c>
      <c r="BI28" s="224" t="s">
        <v>210</v>
      </c>
      <c r="BJ28" s="223">
        <v>90957</v>
      </c>
      <c r="BK28" s="224" t="s">
        <v>2814</v>
      </c>
      <c r="BL28" s="224" t="s">
        <v>210</v>
      </c>
      <c r="BM28" s="224" t="s">
        <v>210</v>
      </c>
      <c r="BN28" s="223">
        <v>88382</v>
      </c>
      <c r="BO28" s="224" t="s">
        <v>2815</v>
      </c>
      <c r="BP28" s="224" t="s">
        <v>210</v>
      </c>
      <c r="BQ28" s="224" t="s">
        <v>210</v>
      </c>
      <c r="BR28" s="14"/>
      <c r="BS28" s="37" t="s">
        <v>486</v>
      </c>
      <c r="BT28" s="223">
        <v>177777</v>
      </c>
      <c r="BU28" s="224" t="s">
        <v>2816</v>
      </c>
      <c r="BV28" s="224" t="s">
        <v>210</v>
      </c>
      <c r="BW28" s="224" t="s">
        <v>210</v>
      </c>
      <c r="BX28" s="223">
        <v>91264</v>
      </c>
      <c r="BY28" s="224" t="s">
        <v>2817</v>
      </c>
      <c r="BZ28" s="224" t="s">
        <v>210</v>
      </c>
      <c r="CA28" s="224" t="s">
        <v>210</v>
      </c>
      <c r="CB28" s="223">
        <v>86513</v>
      </c>
      <c r="CC28" s="224" t="s">
        <v>2818</v>
      </c>
      <c r="CD28" s="224" t="s">
        <v>210</v>
      </c>
      <c r="CE28" s="224" t="s">
        <v>210</v>
      </c>
      <c r="CF28" s="14"/>
      <c r="CG28" s="37" t="s">
        <v>486</v>
      </c>
      <c r="CH28" s="208">
        <v>176248</v>
      </c>
      <c r="CI28" s="12" t="s">
        <v>2634</v>
      </c>
      <c r="CJ28" s="208">
        <v>91615</v>
      </c>
      <c r="CK28" s="12" t="s">
        <v>2700</v>
      </c>
      <c r="CL28" s="208">
        <v>84633</v>
      </c>
      <c r="CM28" s="12" t="s">
        <v>2819</v>
      </c>
    </row>
    <row r="29" spans="1:91">
      <c r="A29" s="256" t="s">
        <v>485</v>
      </c>
      <c r="B29" s="2062">
        <v>77544</v>
      </c>
      <c r="C29" s="3057" t="s">
        <v>2820</v>
      </c>
      <c r="D29" s="3337">
        <v>0.40600000000000003</v>
      </c>
      <c r="E29" s="3057" t="s">
        <v>2041</v>
      </c>
      <c r="F29" s="3338">
        <v>32680</v>
      </c>
      <c r="G29" s="3057" t="s">
        <v>2821</v>
      </c>
      <c r="H29" s="3115">
        <v>0.33900000000000002</v>
      </c>
      <c r="I29" s="3057" t="s">
        <v>2062</v>
      </c>
      <c r="J29" s="3338">
        <v>44864</v>
      </c>
      <c r="K29" s="3057" t="s">
        <v>2822</v>
      </c>
      <c r="L29" s="3115">
        <v>0.47499999999999998</v>
      </c>
      <c r="M29" s="3016" t="s">
        <v>2058</v>
      </c>
      <c r="O29" s="253" t="s">
        <v>485</v>
      </c>
      <c r="P29" s="280">
        <v>70752</v>
      </c>
      <c r="Q29" s="280">
        <v>3210</v>
      </c>
      <c r="R29" s="328">
        <v>38.200000000000003</v>
      </c>
      <c r="S29" s="327">
        <v>1.6</v>
      </c>
      <c r="T29" s="3339">
        <v>29194</v>
      </c>
      <c r="U29" s="280">
        <v>2440</v>
      </c>
      <c r="V29" s="328">
        <v>31.7</v>
      </c>
      <c r="W29" s="327">
        <v>2.6</v>
      </c>
      <c r="X29" s="3339">
        <v>41558</v>
      </c>
      <c r="Y29" s="280">
        <v>2506</v>
      </c>
      <c r="Z29" s="328">
        <v>44.7</v>
      </c>
      <c r="AA29" s="328">
        <v>2.6</v>
      </c>
      <c r="AC29" s="253" t="s">
        <v>485</v>
      </c>
      <c r="AD29" s="3340">
        <v>71880</v>
      </c>
      <c r="AE29" s="3341">
        <v>3419</v>
      </c>
      <c r="AF29" s="3342">
        <v>39.6</v>
      </c>
      <c r="AG29" s="3343">
        <v>1.9</v>
      </c>
      <c r="AH29" s="3340">
        <v>32869</v>
      </c>
      <c r="AI29" s="3341">
        <v>2433</v>
      </c>
      <c r="AJ29" s="3342">
        <v>35.5</v>
      </c>
      <c r="AK29" s="3343">
        <v>2.6</v>
      </c>
      <c r="AL29" s="3340">
        <v>39011</v>
      </c>
      <c r="AM29" s="3341">
        <v>2422</v>
      </c>
      <c r="AN29" s="3342">
        <v>43.8</v>
      </c>
      <c r="AO29" s="3342">
        <v>2.8</v>
      </c>
      <c r="AQ29" s="135" t="s">
        <v>484</v>
      </c>
      <c r="AR29" s="140">
        <v>173488</v>
      </c>
      <c r="AS29" s="38" t="s">
        <v>2823</v>
      </c>
      <c r="AT29" s="58">
        <v>0.95399999999999996</v>
      </c>
      <c r="AU29" s="3344" t="s">
        <v>2178</v>
      </c>
      <c r="AV29" s="140">
        <v>88417</v>
      </c>
      <c r="AW29" s="38" t="s">
        <v>2824</v>
      </c>
      <c r="AX29" s="58">
        <v>0.95099999999999996</v>
      </c>
      <c r="AY29" s="3344" t="s">
        <v>2180</v>
      </c>
      <c r="AZ29" s="140">
        <v>85071</v>
      </c>
      <c r="BA29" s="38" t="s">
        <v>2825</v>
      </c>
      <c r="BB29" s="58">
        <v>0.95799999999999996</v>
      </c>
      <c r="BC29" s="38" t="s">
        <v>2175</v>
      </c>
      <c r="BD29" s="14"/>
      <c r="BE29" s="252" t="s">
        <v>484</v>
      </c>
      <c r="BF29" s="223">
        <v>171214</v>
      </c>
      <c r="BG29" s="224" t="s">
        <v>2826</v>
      </c>
      <c r="BH29" s="251">
        <v>0.95499999999999996</v>
      </c>
      <c r="BI29" s="224" t="s">
        <v>2222</v>
      </c>
      <c r="BJ29" s="223">
        <v>85818</v>
      </c>
      <c r="BK29" s="224" t="s">
        <v>2827</v>
      </c>
      <c r="BL29" s="251">
        <v>0.94399999999999995</v>
      </c>
      <c r="BM29" s="224" t="s">
        <v>2175</v>
      </c>
      <c r="BN29" s="223">
        <v>85396</v>
      </c>
      <c r="BO29" s="224" t="s">
        <v>2828</v>
      </c>
      <c r="BP29" s="251">
        <v>0.96599999999999997</v>
      </c>
      <c r="BQ29" s="224" t="s">
        <v>2179</v>
      </c>
      <c r="BR29" s="14"/>
      <c r="BS29" s="37" t="s">
        <v>484</v>
      </c>
      <c r="BT29" s="223">
        <v>164107</v>
      </c>
      <c r="BU29" s="224" t="s">
        <v>2829</v>
      </c>
      <c r="BV29" s="225">
        <v>0.92300000000000004</v>
      </c>
      <c r="BW29" s="224" t="s">
        <v>2175</v>
      </c>
      <c r="BX29" s="223">
        <v>82768</v>
      </c>
      <c r="BY29" s="224" t="s">
        <v>2830</v>
      </c>
      <c r="BZ29" s="225">
        <v>0.90700000000000003</v>
      </c>
      <c r="CA29" s="224" t="s">
        <v>2212</v>
      </c>
      <c r="CB29" s="223">
        <v>81339</v>
      </c>
      <c r="CC29" s="224" t="s">
        <v>2831</v>
      </c>
      <c r="CD29" s="225">
        <v>0.94</v>
      </c>
      <c r="CE29" s="224" t="s">
        <v>2174</v>
      </c>
      <c r="CF29" s="14"/>
      <c r="CG29" s="37" t="s">
        <v>484</v>
      </c>
      <c r="CH29" s="21">
        <v>0.95799999999999996</v>
      </c>
      <c r="CI29" s="12" t="s">
        <v>2178</v>
      </c>
      <c r="CJ29" s="21">
        <v>0.95599999999999996</v>
      </c>
      <c r="CK29" s="12" t="s">
        <v>2179</v>
      </c>
      <c r="CL29" s="21">
        <v>0.95899999999999996</v>
      </c>
      <c r="CM29" s="12" t="s">
        <v>2180</v>
      </c>
    </row>
    <row r="30" spans="1:91">
      <c r="A30" s="256"/>
      <c r="B30" s="2062"/>
      <c r="C30" s="3057"/>
      <c r="D30" s="3337"/>
      <c r="E30" s="3057"/>
      <c r="F30" s="3338"/>
      <c r="G30" s="3057"/>
      <c r="H30" s="3115"/>
      <c r="I30" s="3057"/>
      <c r="J30" s="3338"/>
      <c r="K30" s="3057"/>
      <c r="L30" s="3115"/>
      <c r="M30" s="3016"/>
      <c r="O30" s="253"/>
      <c r="P30" s="280"/>
      <c r="Q30" s="280"/>
      <c r="R30" s="328"/>
      <c r="S30" s="327"/>
      <c r="T30" s="3339"/>
      <c r="U30" s="280"/>
      <c r="V30" s="328"/>
      <c r="W30" s="327"/>
      <c r="X30" s="3339"/>
      <c r="Y30" s="280"/>
      <c r="Z30" s="328"/>
      <c r="AA30" s="328"/>
      <c r="AC30" s="253"/>
      <c r="AD30" s="3340"/>
      <c r="AE30" s="3341"/>
      <c r="AF30" s="3342"/>
      <c r="AG30" s="3343"/>
      <c r="AH30" s="3340"/>
      <c r="AI30" s="3341"/>
      <c r="AJ30" s="3342"/>
      <c r="AK30" s="3343"/>
      <c r="AL30" s="3340"/>
      <c r="AM30" s="3341"/>
      <c r="AN30" s="3342"/>
      <c r="AO30" s="3342"/>
      <c r="AQ30" s="135" t="s">
        <v>485</v>
      </c>
      <c r="AR30" s="140">
        <v>67513</v>
      </c>
      <c r="AS30" s="38" t="s">
        <v>2832</v>
      </c>
      <c r="AT30" s="58">
        <v>0.371</v>
      </c>
      <c r="AU30" s="3344" t="s">
        <v>2221</v>
      </c>
      <c r="AV30" s="140">
        <v>31293</v>
      </c>
      <c r="AW30" s="38" t="s">
        <v>2833</v>
      </c>
      <c r="AX30" s="58">
        <v>0.33700000000000002</v>
      </c>
      <c r="AY30" s="3344" t="s">
        <v>2223</v>
      </c>
      <c r="AZ30" s="140">
        <v>36220</v>
      </c>
      <c r="BA30" s="38" t="s">
        <v>2834</v>
      </c>
      <c r="BB30" s="58">
        <v>0.40799999999999997</v>
      </c>
      <c r="BC30" s="38" t="s">
        <v>2199</v>
      </c>
      <c r="BD30" s="14"/>
      <c r="BE30" s="252" t="s">
        <v>485</v>
      </c>
      <c r="BF30" s="223">
        <v>63807</v>
      </c>
      <c r="BG30" s="224" t="s">
        <v>2835</v>
      </c>
      <c r="BH30" s="251">
        <v>0.35599999999999998</v>
      </c>
      <c r="BI30" s="224" t="s">
        <v>2221</v>
      </c>
      <c r="BJ30" s="223">
        <v>27889</v>
      </c>
      <c r="BK30" s="224" t="s">
        <v>2836</v>
      </c>
      <c r="BL30" s="251">
        <v>0.307</v>
      </c>
      <c r="BM30" s="224" t="s">
        <v>2182</v>
      </c>
      <c r="BN30" s="223">
        <v>35918</v>
      </c>
      <c r="BO30" s="224" t="s">
        <v>2837</v>
      </c>
      <c r="BP30" s="251">
        <v>0.40600000000000003</v>
      </c>
      <c r="BQ30" s="224" t="s">
        <v>2184</v>
      </c>
      <c r="BR30" s="14"/>
      <c r="BS30" s="37" t="s">
        <v>485</v>
      </c>
      <c r="BT30" s="223">
        <v>61430</v>
      </c>
      <c r="BU30" s="224" t="s">
        <v>2838</v>
      </c>
      <c r="BV30" s="225">
        <v>0.34599999999999997</v>
      </c>
      <c r="BW30" s="224" t="s">
        <v>2174</v>
      </c>
      <c r="BX30" s="223">
        <v>27956</v>
      </c>
      <c r="BY30" s="224" t="s">
        <v>2839</v>
      </c>
      <c r="BZ30" s="225">
        <v>0.30599999999999999</v>
      </c>
      <c r="CA30" s="224" t="s">
        <v>2189</v>
      </c>
      <c r="CB30" s="223">
        <v>33474</v>
      </c>
      <c r="CC30" s="224" t="s">
        <v>2840</v>
      </c>
      <c r="CD30" s="225">
        <v>0.38700000000000001</v>
      </c>
      <c r="CE30" s="224" t="s">
        <v>2187</v>
      </c>
      <c r="CF30" s="14"/>
      <c r="CG30" s="37" t="s">
        <v>485</v>
      </c>
      <c r="CH30" s="21">
        <v>0.35399999999999998</v>
      </c>
      <c r="CI30" s="12" t="s">
        <v>2221</v>
      </c>
      <c r="CJ30" s="21">
        <v>0.32800000000000001</v>
      </c>
      <c r="CK30" s="12" t="s">
        <v>2187</v>
      </c>
      <c r="CL30" s="21">
        <v>0.38200000000000001</v>
      </c>
      <c r="CM30" s="12" t="s">
        <v>2184</v>
      </c>
    </row>
    <row r="31" spans="1:91" ht="14.5" thickBot="1">
      <c r="A31" s="3322" t="s">
        <v>487</v>
      </c>
      <c r="B31" s="2203">
        <v>350460</v>
      </c>
      <c r="C31" s="3049" t="s">
        <v>2841</v>
      </c>
      <c r="D31" s="3323" t="s">
        <v>210</v>
      </c>
      <c r="E31" s="3049" t="s">
        <v>210</v>
      </c>
      <c r="F31" s="3324">
        <v>175512</v>
      </c>
      <c r="G31" s="3049" t="s">
        <v>2842</v>
      </c>
      <c r="H31" s="3323" t="s">
        <v>210</v>
      </c>
      <c r="I31" s="3049" t="s">
        <v>210</v>
      </c>
      <c r="J31" s="3324">
        <v>174948</v>
      </c>
      <c r="K31" s="3049" t="s">
        <v>2843</v>
      </c>
      <c r="L31" s="3323" t="s">
        <v>210</v>
      </c>
      <c r="M31" s="3124" t="s">
        <v>210</v>
      </c>
      <c r="O31" s="254" t="s">
        <v>487</v>
      </c>
      <c r="P31" s="284">
        <v>346284</v>
      </c>
      <c r="Q31" s="284">
        <v>1952</v>
      </c>
      <c r="R31" s="3077" t="s">
        <v>210</v>
      </c>
      <c r="S31" s="3076" t="s">
        <v>210</v>
      </c>
      <c r="T31" s="283">
        <v>171894</v>
      </c>
      <c r="U31" s="284">
        <v>1360</v>
      </c>
      <c r="V31" s="3077" t="s">
        <v>210</v>
      </c>
      <c r="W31" s="3076" t="s">
        <v>210</v>
      </c>
      <c r="X31" s="283">
        <v>174390</v>
      </c>
      <c r="Y31" s="284">
        <v>1417</v>
      </c>
      <c r="Z31" s="3077" t="s">
        <v>210</v>
      </c>
      <c r="AA31" s="3077" t="s">
        <v>210</v>
      </c>
      <c r="AC31" s="254" t="s">
        <v>487</v>
      </c>
      <c r="AD31" s="3345">
        <v>351556</v>
      </c>
      <c r="AE31" s="3346">
        <v>1173</v>
      </c>
      <c r="AF31" s="3347" t="s">
        <v>210</v>
      </c>
      <c r="AG31" s="3348" t="s">
        <v>210</v>
      </c>
      <c r="AH31" s="3345">
        <v>174342</v>
      </c>
      <c r="AI31" s="3346">
        <v>916</v>
      </c>
      <c r="AJ31" s="3347" t="s">
        <v>210</v>
      </c>
      <c r="AK31" s="3348" t="s">
        <v>210</v>
      </c>
      <c r="AL31" s="3345">
        <v>177214</v>
      </c>
      <c r="AM31" s="3346">
        <v>816</v>
      </c>
      <c r="AN31" s="3347" t="s">
        <v>210</v>
      </c>
      <c r="AO31" s="3347" t="s">
        <v>210</v>
      </c>
      <c r="AQ31" s="73"/>
      <c r="AR31" s="139"/>
      <c r="AS31" s="38"/>
      <c r="AT31" s="58"/>
      <c r="AU31" s="3344"/>
      <c r="AV31" s="139"/>
      <c r="AW31" s="38"/>
      <c r="AX31" s="58"/>
      <c r="AY31" s="3344"/>
      <c r="AZ31" s="139"/>
      <c r="BA31" s="38"/>
      <c r="BB31" s="58"/>
      <c r="BC31" s="38"/>
      <c r="BD31" s="14"/>
      <c r="BE31" s="37"/>
      <c r="BF31" s="224" t="s">
        <v>733</v>
      </c>
      <c r="BG31" s="224" t="s">
        <v>733</v>
      </c>
      <c r="BH31" s="224" t="s">
        <v>733</v>
      </c>
      <c r="BI31" s="224" t="s">
        <v>733</v>
      </c>
      <c r="BJ31" s="224" t="s">
        <v>733</v>
      </c>
      <c r="BK31" s="224" t="s">
        <v>733</v>
      </c>
      <c r="BL31" s="224" t="s">
        <v>733</v>
      </c>
      <c r="BM31" s="224" t="s">
        <v>733</v>
      </c>
      <c r="BN31" s="224" t="s">
        <v>733</v>
      </c>
      <c r="BO31" s="224" t="s">
        <v>733</v>
      </c>
      <c r="BP31" s="224" t="s">
        <v>733</v>
      </c>
      <c r="BQ31" s="224" t="s">
        <v>733</v>
      </c>
      <c r="BR31" s="14"/>
      <c r="BS31" s="37"/>
      <c r="BT31" s="224" t="s">
        <v>733</v>
      </c>
      <c r="BU31" s="224" t="s">
        <v>733</v>
      </c>
      <c r="BV31" s="224" t="s">
        <v>733</v>
      </c>
      <c r="BW31" s="224" t="s">
        <v>733</v>
      </c>
      <c r="BX31" s="224" t="s">
        <v>733</v>
      </c>
      <c r="BY31" s="224" t="s">
        <v>733</v>
      </c>
      <c r="BZ31" s="224" t="s">
        <v>733</v>
      </c>
      <c r="CA31" s="224" t="s">
        <v>733</v>
      </c>
      <c r="CB31" s="224" t="s">
        <v>733</v>
      </c>
      <c r="CC31" s="224" t="s">
        <v>733</v>
      </c>
      <c r="CD31" s="224" t="s">
        <v>733</v>
      </c>
      <c r="CE31" s="224" t="s">
        <v>733</v>
      </c>
      <c r="CF31" s="14"/>
      <c r="CG31" s="37"/>
      <c r="CH31" s="12"/>
      <c r="CI31" s="12"/>
      <c r="CJ31" s="12"/>
      <c r="CK31" s="12"/>
      <c r="CL31" s="12"/>
      <c r="CM31" s="12"/>
    </row>
    <row r="32" spans="1:91">
      <c r="A32" s="282" t="s">
        <v>484</v>
      </c>
      <c r="B32" s="1917">
        <v>325490</v>
      </c>
      <c r="C32" s="3052" t="s">
        <v>2844</v>
      </c>
      <c r="D32" s="3332">
        <v>0.92900000000000005</v>
      </c>
      <c r="E32" s="3052" t="s">
        <v>2034</v>
      </c>
      <c r="F32" s="2205">
        <v>160955</v>
      </c>
      <c r="G32" s="3052" t="s">
        <v>2845</v>
      </c>
      <c r="H32" s="3055">
        <v>0.91700000000000004</v>
      </c>
      <c r="I32" s="3052" t="s">
        <v>2028</v>
      </c>
      <c r="J32" s="2205">
        <v>164535</v>
      </c>
      <c r="K32" s="3052" t="s">
        <v>2846</v>
      </c>
      <c r="L32" s="3055">
        <v>0.94</v>
      </c>
      <c r="M32" s="3003" t="s">
        <v>2034</v>
      </c>
      <c r="O32" s="253" t="s">
        <v>484</v>
      </c>
      <c r="P32" s="280">
        <v>322993</v>
      </c>
      <c r="Q32" s="280">
        <v>3556</v>
      </c>
      <c r="R32" s="328">
        <v>93.3</v>
      </c>
      <c r="S32" s="327">
        <v>0.9</v>
      </c>
      <c r="T32" s="279">
        <v>160282</v>
      </c>
      <c r="U32" s="280">
        <v>2123</v>
      </c>
      <c r="V32" s="328">
        <v>93.2</v>
      </c>
      <c r="W32" s="327">
        <v>1</v>
      </c>
      <c r="X32" s="279">
        <v>162711</v>
      </c>
      <c r="Y32" s="280">
        <v>2281</v>
      </c>
      <c r="Z32" s="328">
        <v>93.3</v>
      </c>
      <c r="AA32" s="328">
        <v>1.1000000000000001</v>
      </c>
      <c r="AC32" s="253" t="s">
        <v>484</v>
      </c>
      <c r="AD32" s="3351">
        <v>328263</v>
      </c>
      <c r="AE32" s="3341">
        <v>2930</v>
      </c>
      <c r="AF32" s="3342">
        <v>93.4</v>
      </c>
      <c r="AG32" s="3343">
        <v>0.8</v>
      </c>
      <c r="AH32" s="3351">
        <v>162978</v>
      </c>
      <c r="AI32" s="3341">
        <v>2056</v>
      </c>
      <c r="AJ32" s="3342">
        <v>93.5</v>
      </c>
      <c r="AK32" s="3343">
        <v>1</v>
      </c>
      <c r="AL32" s="3351">
        <v>165285</v>
      </c>
      <c r="AM32" s="3341">
        <v>1951</v>
      </c>
      <c r="AN32" s="3342">
        <v>93.3</v>
      </c>
      <c r="AO32" s="3342">
        <v>1</v>
      </c>
      <c r="AQ32" s="73" t="s">
        <v>487</v>
      </c>
      <c r="AR32" s="140">
        <v>356093</v>
      </c>
      <c r="AS32" s="38" t="s">
        <v>2847</v>
      </c>
      <c r="AT32" s="58" t="s">
        <v>210</v>
      </c>
      <c r="AU32" s="3344" t="s">
        <v>210</v>
      </c>
      <c r="AV32" s="140">
        <v>176167</v>
      </c>
      <c r="AW32" s="38" t="s">
        <v>2848</v>
      </c>
      <c r="AX32" s="58" t="s">
        <v>210</v>
      </c>
      <c r="AY32" s="3344" t="s">
        <v>210</v>
      </c>
      <c r="AZ32" s="140">
        <v>179926</v>
      </c>
      <c r="BA32" s="38" t="s">
        <v>2849</v>
      </c>
      <c r="BB32" s="58" t="s">
        <v>210</v>
      </c>
      <c r="BC32" s="38" t="s">
        <v>210</v>
      </c>
      <c r="BD32" s="14"/>
      <c r="BE32" s="37" t="s">
        <v>487</v>
      </c>
      <c r="BF32" s="223">
        <v>362213</v>
      </c>
      <c r="BG32" s="224" t="s">
        <v>2850</v>
      </c>
      <c r="BH32" s="224" t="s">
        <v>210</v>
      </c>
      <c r="BI32" s="224" t="s">
        <v>210</v>
      </c>
      <c r="BJ32" s="223">
        <v>179544</v>
      </c>
      <c r="BK32" s="224" t="s">
        <v>2851</v>
      </c>
      <c r="BL32" s="224" t="s">
        <v>210</v>
      </c>
      <c r="BM32" s="224" t="s">
        <v>210</v>
      </c>
      <c r="BN32" s="223">
        <v>182669</v>
      </c>
      <c r="BO32" s="224" t="s">
        <v>2852</v>
      </c>
      <c r="BP32" s="224" t="s">
        <v>210</v>
      </c>
      <c r="BQ32" s="224" t="s">
        <v>210</v>
      </c>
      <c r="BR32" s="14"/>
      <c r="BS32" s="37" t="s">
        <v>487</v>
      </c>
      <c r="BT32" s="223">
        <v>354588</v>
      </c>
      <c r="BU32" s="224" t="s">
        <v>2853</v>
      </c>
      <c r="BV32" s="224" t="s">
        <v>210</v>
      </c>
      <c r="BW32" s="224" t="s">
        <v>210</v>
      </c>
      <c r="BX32" s="223">
        <v>175653</v>
      </c>
      <c r="BY32" s="224" t="s">
        <v>2854</v>
      </c>
      <c r="BZ32" s="224" t="s">
        <v>210</v>
      </c>
      <c r="CA32" s="224" t="s">
        <v>210</v>
      </c>
      <c r="CB32" s="223">
        <v>178935</v>
      </c>
      <c r="CC32" s="224" t="s">
        <v>2855</v>
      </c>
      <c r="CD32" s="224" t="s">
        <v>210</v>
      </c>
      <c r="CE32" s="224" t="s">
        <v>210</v>
      </c>
      <c r="CF32" s="14"/>
      <c r="CG32" s="37" t="s">
        <v>487</v>
      </c>
      <c r="CH32" s="208">
        <v>359467</v>
      </c>
      <c r="CI32" s="12" t="s">
        <v>2856</v>
      </c>
      <c r="CJ32" s="208">
        <v>177817</v>
      </c>
      <c r="CK32" s="12" t="s">
        <v>2857</v>
      </c>
      <c r="CL32" s="208">
        <v>181650</v>
      </c>
      <c r="CM32" s="12" t="s">
        <v>2412</v>
      </c>
    </row>
    <row r="33" spans="1:91">
      <c r="A33" s="256" t="s">
        <v>485</v>
      </c>
      <c r="B33" s="2062">
        <v>120898</v>
      </c>
      <c r="C33" s="3057" t="s">
        <v>2858</v>
      </c>
      <c r="D33" s="3337">
        <v>0.34499999999999997</v>
      </c>
      <c r="E33" s="3057" t="s">
        <v>2027</v>
      </c>
      <c r="F33" s="3338">
        <v>58814</v>
      </c>
      <c r="G33" s="3057" t="s">
        <v>2859</v>
      </c>
      <c r="H33" s="3115">
        <v>0.33500000000000002</v>
      </c>
      <c r="I33" s="3057" t="s">
        <v>2042</v>
      </c>
      <c r="J33" s="3338">
        <v>62084</v>
      </c>
      <c r="K33" s="3057" t="s">
        <v>2860</v>
      </c>
      <c r="L33" s="3115">
        <v>0.35499999999999998</v>
      </c>
      <c r="M33" s="3016" t="s">
        <v>2031</v>
      </c>
      <c r="O33" s="253" t="s">
        <v>485</v>
      </c>
      <c r="P33" s="280">
        <v>113684</v>
      </c>
      <c r="Q33" s="280">
        <v>4282</v>
      </c>
      <c r="R33" s="328">
        <v>32.799999999999997</v>
      </c>
      <c r="S33" s="327">
        <v>1.2</v>
      </c>
      <c r="T33" s="3339">
        <v>52280</v>
      </c>
      <c r="U33" s="280">
        <v>2877</v>
      </c>
      <c r="V33" s="328">
        <v>30.4</v>
      </c>
      <c r="W33" s="327">
        <v>1.7</v>
      </c>
      <c r="X33" s="3339">
        <v>61404</v>
      </c>
      <c r="Y33" s="280">
        <v>2993</v>
      </c>
      <c r="Z33" s="328">
        <v>35.200000000000003</v>
      </c>
      <c r="AA33" s="328">
        <v>1.7</v>
      </c>
      <c r="AC33" s="253" t="s">
        <v>485</v>
      </c>
      <c r="AD33" s="3340">
        <v>115913</v>
      </c>
      <c r="AE33" s="3341">
        <v>4925</v>
      </c>
      <c r="AF33" s="3342">
        <v>33</v>
      </c>
      <c r="AG33" s="3343">
        <v>1.4</v>
      </c>
      <c r="AH33" s="3340">
        <v>53976</v>
      </c>
      <c r="AI33" s="3341">
        <v>3293</v>
      </c>
      <c r="AJ33" s="3342">
        <v>31</v>
      </c>
      <c r="AK33" s="3343">
        <v>1.9</v>
      </c>
      <c r="AL33" s="3340">
        <v>61937</v>
      </c>
      <c r="AM33" s="3341">
        <v>2997</v>
      </c>
      <c r="AN33" s="3342">
        <v>35</v>
      </c>
      <c r="AO33" s="3342">
        <v>1.7</v>
      </c>
      <c r="AQ33" s="135" t="s">
        <v>484</v>
      </c>
      <c r="AR33" s="140">
        <v>328389</v>
      </c>
      <c r="AS33" s="38" t="s">
        <v>2861</v>
      </c>
      <c r="AT33" s="58">
        <v>0.92200000000000004</v>
      </c>
      <c r="AU33" s="3344" t="s">
        <v>2178</v>
      </c>
      <c r="AV33" s="140">
        <v>161736</v>
      </c>
      <c r="AW33" s="38" t="s">
        <v>2862</v>
      </c>
      <c r="AX33" s="58">
        <v>0.91800000000000004</v>
      </c>
      <c r="AY33" s="3344" t="s">
        <v>2180</v>
      </c>
      <c r="AZ33" s="140">
        <v>166653</v>
      </c>
      <c r="BA33" s="38" t="s">
        <v>2863</v>
      </c>
      <c r="BB33" s="58">
        <v>0.92600000000000005</v>
      </c>
      <c r="BC33" s="38" t="s">
        <v>2179</v>
      </c>
      <c r="BD33" s="14"/>
      <c r="BE33" s="252" t="s">
        <v>484</v>
      </c>
      <c r="BF33" s="223">
        <v>335985</v>
      </c>
      <c r="BG33" s="224" t="s">
        <v>2749</v>
      </c>
      <c r="BH33" s="251">
        <v>0.92800000000000005</v>
      </c>
      <c r="BI33" s="224" t="s">
        <v>2178</v>
      </c>
      <c r="BJ33" s="223">
        <v>166411</v>
      </c>
      <c r="BK33" s="224" t="s">
        <v>2864</v>
      </c>
      <c r="BL33" s="251">
        <v>0.92700000000000005</v>
      </c>
      <c r="BM33" s="224" t="s">
        <v>2180</v>
      </c>
      <c r="BN33" s="223">
        <v>169574</v>
      </c>
      <c r="BO33" s="224" t="s">
        <v>2865</v>
      </c>
      <c r="BP33" s="251">
        <v>0.92800000000000005</v>
      </c>
      <c r="BQ33" s="224" t="s">
        <v>2179</v>
      </c>
      <c r="BR33" s="14"/>
      <c r="BS33" s="37" t="s">
        <v>484</v>
      </c>
      <c r="BT33" s="223">
        <v>327356</v>
      </c>
      <c r="BU33" s="224" t="s">
        <v>2866</v>
      </c>
      <c r="BV33" s="225">
        <v>0.92300000000000004</v>
      </c>
      <c r="BW33" s="224" t="s">
        <v>2178</v>
      </c>
      <c r="BX33" s="223">
        <v>161669</v>
      </c>
      <c r="BY33" s="224" t="s">
        <v>2624</v>
      </c>
      <c r="BZ33" s="225">
        <v>0.92</v>
      </c>
      <c r="CA33" s="224" t="s">
        <v>2179</v>
      </c>
      <c r="CB33" s="223">
        <v>165687</v>
      </c>
      <c r="CC33" s="224" t="s">
        <v>2867</v>
      </c>
      <c r="CD33" s="225">
        <v>0.92600000000000005</v>
      </c>
      <c r="CE33" s="224" t="s">
        <v>2222</v>
      </c>
      <c r="CF33" s="14"/>
      <c r="CG33" s="37" t="s">
        <v>484</v>
      </c>
      <c r="CH33" s="21">
        <v>0.93</v>
      </c>
      <c r="CI33" s="12" t="s">
        <v>2186</v>
      </c>
      <c r="CJ33" s="21">
        <v>0.93</v>
      </c>
      <c r="CK33" s="12" t="s">
        <v>2180</v>
      </c>
      <c r="CL33" s="21">
        <v>0.93100000000000005</v>
      </c>
      <c r="CM33" s="12" t="s">
        <v>2186</v>
      </c>
    </row>
    <row r="34" spans="1:91">
      <c r="A34" s="256"/>
      <c r="B34" s="2062"/>
      <c r="C34" s="3057"/>
      <c r="D34" s="3337"/>
      <c r="E34" s="3057"/>
      <c r="F34" s="3338"/>
      <c r="G34" s="3057"/>
      <c r="H34" s="3115"/>
      <c r="I34" s="3057"/>
      <c r="J34" s="3338"/>
      <c r="K34" s="3057"/>
      <c r="L34" s="3115"/>
      <c r="M34" s="3016"/>
      <c r="O34" s="253"/>
      <c r="P34" s="280"/>
      <c r="Q34" s="280"/>
      <c r="R34" s="328"/>
      <c r="S34" s="327"/>
      <c r="T34" s="3339"/>
      <c r="U34" s="280"/>
      <c r="V34" s="328"/>
      <c r="W34" s="327"/>
      <c r="X34" s="3339"/>
      <c r="Y34" s="280"/>
      <c r="Z34" s="328"/>
      <c r="AA34" s="328"/>
      <c r="AC34" s="253"/>
      <c r="AD34" s="3340"/>
      <c r="AE34" s="3341"/>
      <c r="AF34" s="3342"/>
      <c r="AG34" s="3343"/>
      <c r="AH34" s="3340"/>
      <c r="AI34" s="3341"/>
      <c r="AJ34" s="3342"/>
      <c r="AK34" s="3343"/>
      <c r="AL34" s="3340"/>
      <c r="AM34" s="3341"/>
      <c r="AN34" s="3342"/>
      <c r="AO34" s="3342"/>
      <c r="AQ34" s="135" t="s">
        <v>485</v>
      </c>
      <c r="AR34" s="140">
        <v>117151</v>
      </c>
      <c r="AS34" s="38" t="s">
        <v>2868</v>
      </c>
      <c r="AT34" s="58">
        <v>0.32900000000000001</v>
      </c>
      <c r="AU34" s="3344" t="s">
        <v>2179</v>
      </c>
      <c r="AV34" s="140">
        <v>55265</v>
      </c>
      <c r="AW34" s="38" t="s">
        <v>2869</v>
      </c>
      <c r="AX34" s="58">
        <v>0.314</v>
      </c>
      <c r="AY34" s="3344" t="s">
        <v>2240</v>
      </c>
      <c r="AZ34" s="140">
        <v>61886</v>
      </c>
      <c r="BA34" s="38" t="s">
        <v>2870</v>
      </c>
      <c r="BB34" s="58">
        <v>0.34399999999999997</v>
      </c>
      <c r="BC34" s="38" t="s">
        <v>2224</v>
      </c>
      <c r="BD34" s="14"/>
      <c r="BE34" s="252" t="s">
        <v>485</v>
      </c>
      <c r="BF34" s="223">
        <v>117636</v>
      </c>
      <c r="BG34" s="224" t="s">
        <v>2871</v>
      </c>
      <c r="BH34" s="251">
        <v>0.32500000000000001</v>
      </c>
      <c r="BI34" s="224" t="s">
        <v>2179</v>
      </c>
      <c r="BJ34" s="223">
        <v>55703</v>
      </c>
      <c r="BK34" s="224" t="s">
        <v>2872</v>
      </c>
      <c r="BL34" s="251">
        <v>0.31</v>
      </c>
      <c r="BM34" s="224" t="s">
        <v>2224</v>
      </c>
      <c r="BN34" s="223">
        <v>61933</v>
      </c>
      <c r="BO34" s="224" t="s">
        <v>2873</v>
      </c>
      <c r="BP34" s="251">
        <v>0.33900000000000002</v>
      </c>
      <c r="BQ34" s="224" t="s">
        <v>2175</v>
      </c>
      <c r="BR34" s="14"/>
      <c r="BS34" s="37" t="s">
        <v>485</v>
      </c>
      <c r="BT34" s="223">
        <v>111530</v>
      </c>
      <c r="BU34" s="224" t="s">
        <v>2874</v>
      </c>
      <c r="BV34" s="225">
        <v>0.315</v>
      </c>
      <c r="BW34" s="224" t="s">
        <v>2177</v>
      </c>
      <c r="BX34" s="223">
        <v>53590</v>
      </c>
      <c r="BY34" s="224" t="s">
        <v>2875</v>
      </c>
      <c r="BZ34" s="225">
        <v>0.30499999999999999</v>
      </c>
      <c r="CA34" s="224" t="s">
        <v>2224</v>
      </c>
      <c r="CB34" s="223">
        <v>57940</v>
      </c>
      <c r="CC34" s="224" t="s">
        <v>2510</v>
      </c>
      <c r="CD34" s="225">
        <v>0.32400000000000001</v>
      </c>
      <c r="CE34" s="224" t="s">
        <v>2174</v>
      </c>
      <c r="CF34" s="14"/>
      <c r="CG34" s="37" t="s">
        <v>485</v>
      </c>
      <c r="CH34" s="21">
        <v>0.32</v>
      </c>
      <c r="CI34" s="12" t="s">
        <v>2179</v>
      </c>
      <c r="CJ34" s="21">
        <v>0.29799999999999999</v>
      </c>
      <c r="CK34" s="12" t="s">
        <v>2176</v>
      </c>
      <c r="CL34" s="21">
        <v>0.34100000000000003</v>
      </c>
      <c r="CM34" s="12" t="s">
        <v>2174</v>
      </c>
    </row>
    <row r="35" spans="1:91" ht="15.5" thickBot="1">
      <c r="A35" s="3322" t="s">
        <v>488</v>
      </c>
      <c r="B35" s="2203">
        <v>282567</v>
      </c>
      <c r="C35" s="3049" t="s">
        <v>2876</v>
      </c>
      <c r="D35" s="3323" t="s">
        <v>210</v>
      </c>
      <c r="E35" s="3049" t="s">
        <v>210</v>
      </c>
      <c r="F35" s="3324">
        <v>129620</v>
      </c>
      <c r="G35" s="3049" t="s">
        <v>2877</v>
      </c>
      <c r="H35" s="3323" t="s">
        <v>210</v>
      </c>
      <c r="I35" s="3049" t="s">
        <v>210</v>
      </c>
      <c r="J35" s="3324">
        <v>152947</v>
      </c>
      <c r="K35" s="3049" t="s">
        <v>2878</v>
      </c>
      <c r="L35" s="3323" t="s">
        <v>210</v>
      </c>
      <c r="M35" s="3124" t="s">
        <v>210</v>
      </c>
      <c r="O35" s="254" t="s">
        <v>488</v>
      </c>
      <c r="P35" s="284">
        <v>269470</v>
      </c>
      <c r="Q35" s="284">
        <v>1004</v>
      </c>
      <c r="R35" s="3077" t="s">
        <v>210</v>
      </c>
      <c r="S35" s="3076" t="s">
        <v>210</v>
      </c>
      <c r="T35" s="283">
        <v>121737</v>
      </c>
      <c r="U35" s="284">
        <v>638</v>
      </c>
      <c r="V35" s="3077" t="s">
        <v>210</v>
      </c>
      <c r="W35" s="3076" t="s">
        <v>210</v>
      </c>
      <c r="X35" s="283">
        <v>147733</v>
      </c>
      <c r="Y35" s="284">
        <v>707</v>
      </c>
      <c r="Z35" s="3077" t="s">
        <v>210</v>
      </c>
      <c r="AA35" s="3077" t="s">
        <v>210</v>
      </c>
      <c r="AC35" s="254" t="s">
        <v>488</v>
      </c>
      <c r="AD35" s="3345">
        <v>261467</v>
      </c>
      <c r="AE35" s="3346">
        <v>677</v>
      </c>
      <c r="AF35" s="3347" t="s">
        <v>210</v>
      </c>
      <c r="AG35" s="3348" t="s">
        <v>210</v>
      </c>
      <c r="AH35" s="3345">
        <v>118699</v>
      </c>
      <c r="AI35" s="3346">
        <v>633</v>
      </c>
      <c r="AJ35" s="3347" t="s">
        <v>210</v>
      </c>
      <c r="AK35" s="3348" t="s">
        <v>210</v>
      </c>
      <c r="AL35" s="3345">
        <v>142768</v>
      </c>
      <c r="AM35" s="3346">
        <v>557</v>
      </c>
      <c r="AN35" s="3347" t="s">
        <v>210</v>
      </c>
      <c r="AO35" s="3347" t="s">
        <v>210</v>
      </c>
      <c r="AQ35" s="3354"/>
      <c r="AR35" s="139"/>
      <c r="AS35" s="38"/>
      <c r="AT35" s="58"/>
      <c r="AU35" s="3344"/>
      <c r="AV35" s="139"/>
      <c r="AW35" s="38"/>
      <c r="AX35" s="58"/>
      <c r="AY35" s="3344"/>
      <c r="AZ35" s="139"/>
      <c r="BA35" s="38"/>
      <c r="BB35" s="58"/>
      <c r="BC35" s="38"/>
      <c r="BD35" s="14"/>
      <c r="BE35" s="3355"/>
      <c r="BF35" s="224" t="s">
        <v>733</v>
      </c>
      <c r="BG35" s="224" t="s">
        <v>733</v>
      </c>
      <c r="BH35" s="224" t="s">
        <v>733</v>
      </c>
      <c r="BI35" s="224" t="s">
        <v>733</v>
      </c>
      <c r="BJ35" s="224" t="s">
        <v>733</v>
      </c>
      <c r="BK35" s="224" t="s">
        <v>733</v>
      </c>
      <c r="BL35" s="224" t="s">
        <v>733</v>
      </c>
      <c r="BM35" s="224" t="s">
        <v>733</v>
      </c>
      <c r="BN35" s="224" t="s">
        <v>733</v>
      </c>
      <c r="BO35" s="224" t="s">
        <v>733</v>
      </c>
      <c r="BP35" s="224" t="s">
        <v>733</v>
      </c>
      <c r="BQ35" s="224" t="s">
        <v>733</v>
      </c>
      <c r="BR35" s="14"/>
      <c r="BS35" s="3355"/>
      <c r="BT35" s="224" t="s">
        <v>733</v>
      </c>
      <c r="BU35" s="224" t="s">
        <v>733</v>
      </c>
      <c r="BV35" s="224" t="s">
        <v>733</v>
      </c>
      <c r="BW35" s="224" t="s">
        <v>733</v>
      </c>
      <c r="BX35" s="224" t="s">
        <v>733</v>
      </c>
      <c r="BY35" s="224" t="s">
        <v>733</v>
      </c>
      <c r="BZ35" s="224" t="s">
        <v>733</v>
      </c>
      <c r="CA35" s="224" t="s">
        <v>733</v>
      </c>
      <c r="CB35" s="224" t="s">
        <v>733</v>
      </c>
      <c r="CC35" s="224" t="s">
        <v>733</v>
      </c>
      <c r="CD35" s="224" t="s">
        <v>733</v>
      </c>
      <c r="CE35" s="224" t="s">
        <v>733</v>
      </c>
      <c r="CF35" s="14"/>
      <c r="CG35" s="3355"/>
      <c r="CH35" s="3356"/>
      <c r="CI35" s="3356"/>
      <c r="CJ35" s="3356"/>
      <c r="CK35" s="14"/>
      <c r="CL35" s="14"/>
      <c r="CM35" s="14"/>
    </row>
    <row r="36" spans="1:91">
      <c r="A36" s="282" t="s">
        <v>484</v>
      </c>
      <c r="B36" s="1917">
        <v>252892</v>
      </c>
      <c r="C36" s="3052" t="s">
        <v>2879</v>
      </c>
      <c r="D36" s="3332">
        <v>0.89500000000000002</v>
      </c>
      <c r="E36" s="3052" t="s">
        <v>2088</v>
      </c>
      <c r="F36" s="2205">
        <v>116699</v>
      </c>
      <c r="G36" s="3052" t="s">
        <v>2880</v>
      </c>
      <c r="H36" s="3055">
        <v>0.9</v>
      </c>
      <c r="I36" s="3052" t="s">
        <v>2029</v>
      </c>
      <c r="J36" s="2205">
        <v>136193</v>
      </c>
      <c r="K36" s="3052" t="s">
        <v>2881</v>
      </c>
      <c r="L36" s="3055">
        <v>0.89</v>
      </c>
      <c r="M36" s="3003" t="s">
        <v>2032</v>
      </c>
      <c r="O36" s="253" t="s">
        <v>484</v>
      </c>
      <c r="P36" s="280">
        <v>234011</v>
      </c>
      <c r="Q36" s="280">
        <v>3119</v>
      </c>
      <c r="R36" s="328">
        <v>86.8</v>
      </c>
      <c r="S36" s="327">
        <v>1.2</v>
      </c>
      <c r="T36" s="279">
        <v>109234</v>
      </c>
      <c r="U36" s="280">
        <v>1635</v>
      </c>
      <c r="V36" s="328">
        <v>89.7</v>
      </c>
      <c r="W36" s="327">
        <v>1.3</v>
      </c>
      <c r="X36" s="279">
        <v>124777</v>
      </c>
      <c r="Y36" s="280">
        <v>2370</v>
      </c>
      <c r="Z36" s="328">
        <v>84.5</v>
      </c>
      <c r="AA36" s="328">
        <v>1.6</v>
      </c>
      <c r="AC36" s="253" t="s">
        <v>484</v>
      </c>
      <c r="AD36" s="3351">
        <v>224990</v>
      </c>
      <c r="AE36" s="3341">
        <v>2994</v>
      </c>
      <c r="AF36" s="3342">
        <v>86</v>
      </c>
      <c r="AG36" s="3343">
        <v>1.1000000000000001</v>
      </c>
      <c r="AH36" s="3351">
        <v>105024</v>
      </c>
      <c r="AI36" s="3341">
        <v>1798</v>
      </c>
      <c r="AJ36" s="3342">
        <v>88.5</v>
      </c>
      <c r="AK36" s="3343">
        <v>1.5</v>
      </c>
      <c r="AL36" s="3351">
        <v>119966</v>
      </c>
      <c r="AM36" s="3341">
        <v>2113</v>
      </c>
      <c r="AN36" s="3342">
        <v>84</v>
      </c>
      <c r="AO36" s="3342">
        <v>1.4</v>
      </c>
      <c r="AQ36" s="73" t="s">
        <v>488</v>
      </c>
      <c r="AR36" s="140">
        <v>253750</v>
      </c>
      <c r="AS36" s="38" t="s">
        <v>2882</v>
      </c>
      <c r="AT36" s="58" t="s">
        <v>210</v>
      </c>
      <c r="AU36" s="3344" t="s">
        <v>210</v>
      </c>
      <c r="AV36" s="140">
        <v>114132</v>
      </c>
      <c r="AW36" s="38" t="s">
        <v>2575</v>
      </c>
      <c r="AX36" s="58" t="s">
        <v>210</v>
      </c>
      <c r="AY36" s="3344" t="s">
        <v>210</v>
      </c>
      <c r="AZ36" s="140">
        <v>139618</v>
      </c>
      <c r="BA36" s="38" t="s">
        <v>2883</v>
      </c>
      <c r="BB36" s="58" t="s">
        <v>210</v>
      </c>
      <c r="BC36" s="38" t="s">
        <v>210</v>
      </c>
      <c r="BD36" s="14"/>
      <c r="BE36" s="37" t="s">
        <v>488</v>
      </c>
      <c r="BF36" s="223">
        <v>243541</v>
      </c>
      <c r="BG36" s="224" t="s">
        <v>2884</v>
      </c>
      <c r="BH36" s="224" t="s">
        <v>210</v>
      </c>
      <c r="BI36" s="224" t="s">
        <v>210</v>
      </c>
      <c r="BJ36" s="223">
        <v>110038</v>
      </c>
      <c r="BK36" s="224" t="s">
        <v>2885</v>
      </c>
      <c r="BL36" s="224" t="s">
        <v>210</v>
      </c>
      <c r="BM36" s="224" t="s">
        <v>210</v>
      </c>
      <c r="BN36" s="223">
        <v>133503</v>
      </c>
      <c r="BO36" s="224" t="s">
        <v>2886</v>
      </c>
      <c r="BP36" s="224" t="s">
        <v>210</v>
      </c>
      <c r="BQ36" s="224" t="s">
        <v>210</v>
      </c>
      <c r="BR36" s="14"/>
      <c r="BS36" s="37" t="s">
        <v>488</v>
      </c>
      <c r="BT36" s="223">
        <v>237153</v>
      </c>
      <c r="BU36" s="224" t="s">
        <v>2887</v>
      </c>
      <c r="BV36" s="224" t="s">
        <v>210</v>
      </c>
      <c r="BW36" s="224" t="s">
        <v>210</v>
      </c>
      <c r="BX36" s="223">
        <v>106797</v>
      </c>
      <c r="BY36" s="224" t="s">
        <v>2888</v>
      </c>
      <c r="BZ36" s="224" t="s">
        <v>210</v>
      </c>
      <c r="CA36" s="224" t="s">
        <v>210</v>
      </c>
      <c r="CB36" s="223">
        <v>130356</v>
      </c>
      <c r="CC36" s="224" t="s">
        <v>2889</v>
      </c>
      <c r="CD36" s="224" t="s">
        <v>210</v>
      </c>
      <c r="CE36" s="224" t="s">
        <v>210</v>
      </c>
      <c r="CF36" s="14"/>
      <c r="CG36" s="37" t="s">
        <v>488</v>
      </c>
      <c r="CH36" s="208">
        <v>228061</v>
      </c>
      <c r="CI36" s="12" t="s">
        <v>2890</v>
      </c>
      <c r="CJ36" s="208">
        <v>101561</v>
      </c>
      <c r="CK36" s="12" t="s">
        <v>2891</v>
      </c>
      <c r="CL36" s="208">
        <v>126500</v>
      </c>
      <c r="CM36" s="12" t="s">
        <v>2892</v>
      </c>
    </row>
    <row r="37" spans="1:91">
      <c r="A37" s="256" t="s">
        <v>485</v>
      </c>
      <c r="B37" s="2062">
        <v>93970</v>
      </c>
      <c r="C37" s="3057" t="s">
        <v>2893</v>
      </c>
      <c r="D37" s="3337">
        <v>0.33300000000000002</v>
      </c>
      <c r="E37" s="3057" t="s">
        <v>2028</v>
      </c>
      <c r="F37" s="3338">
        <v>45918</v>
      </c>
      <c r="G37" s="3057" t="s">
        <v>2894</v>
      </c>
      <c r="H37" s="3115">
        <v>0.35399999999999998</v>
      </c>
      <c r="I37" s="3057" t="s">
        <v>2042</v>
      </c>
      <c r="J37" s="3338">
        <v>48052</v>
      </c>
      <c r="K37" s="3057" t="s">
        <v>2895</v>
      </c>
      <c r="L37" s="3115">
        <v>0.314</v>
      </c>
      <c r="M37" s="3016" t="s">
        <v>2027</v>
      </c>
      <c r="O37" s="253" t="s">
        <v>485</v>
      </c>
      <c r="P37" s="280">
        <v>85559</v>
      </c>
      <c r="Q37" s="280">
        <v>3584</v>
      </c>
      <c r="R37" s="328">
        <v>31.8</v>
      </c>
      <c r="S37" s="327">
        <v>1.4</v>
      </c>
      <c r="T37" s="3339">
        <v>43124</v>
      </c>
      <c r="U37" s="280">
        <v>2614</v>
      </c>
      <c r="V37" s="328">
        <v>35.4</v>
      </c>
      <c r="W37" s="327">
        <v>2.2000000000000002</v>
      </c>
      <c r="X37" s="3339">
        <v>42435</v>
      </c>
      <c r="Y37" s="280">
        <v>2310</v>
      </c>
      <c r="Z37" s="328">
        <v>28.7</v>
      </c>
      <c r="AA37" s="328">
        <v>1.6</v>
      </c>
      <c r="AC37" s="253" t="s">
        <v>485</v>
      </c>
      <c r="AD37" s="3340">
        <v>82230</v>
      </c>
      <c r="AE37" s="3341">
        <v>3818</v>
      </c>
      <c r="AF37" s="3342">
        <v>31.4</v>
      </c>
      <c r="AG37" s="3343">
        <v>1.5</v>
      </c>
      <c r="AH37" s="3340">
        <v>42767</v>
      </c>
      <c r="AI37" s="3341">
        <v>2435</v>
      </c>
      <c r="AJ37" s="3342">
        <v>36</v>
      </c>
      <c r="AK37" s="3343">
        <v>2.1</v>
      </c>
      <c r="AL37" s="3340">
        <v>39463</v>
      </c>
      <c r="AM37" s="3341">
        <v>2502</v>
      </c>
      <c r="AN37" s="3342">
        <v>27.6</v>
      </c>
      <c r="AO37" s="3342">
        <v>1.7</v>
      </c>
      <c r="AQ37" s="135" t="s">
        <v>484</v>
      </c>
      <c r="AR37" s="140">
        <v>221572</v>
      </c>
      <c r="AS37" s="38" t="s">
        <v>2896</v>
      </c>
      <c r="AT37" s="58">
        <v>0.873</v>
      </c>
      <c r="AU37" s="3344" t="s">
        <v>2180</v>
      </c>
      <c r="AV37" s="140">
        <v>102901</v>
      </c>
      <c r="AW37" s="38" t="s">
        <v>2897</v>
      </c>
      <c r="AX37" s="58">
        <v>0.90200000000000002</v>
      </c>
      <c r="AY37" s="3344" t="s">
        <v>2240</v>
      </c>
      <c r="AZ37" s="140">
        <v>118671</v>
      </c>
      <c r="BA37" s="38" t="s">
        <v>2898</v>
      </c>
      <c r="BB37" s="58">
        <v>0.85</v>
      </c>
      <c r="BC37" s="38" t="s">
        <v>2175</v>
      </c>
      <c r="BD37" s="14"/>
      <c r="BE37" s="252" t="s">
        <v>484</v>
      </c>
      <c r="BF37" s="223">
        <v>207865</v>
      </c>
      <c r="BG37" s="224" t="s">
        <v>2899</v>
      </c>
      <c r="BH37" s="251">
        <v>0.85399999999999998</v>
      </c>
      <c r="BI37" s="224" t="s">
        <v>2177</v>
      </c>
      <c r="BJ37" s="223">
        <v>96059</v>
      </c>
      <c r="BK37" s="224" t="s">
        <v>2900</v>
      </c>
      <c r="BL37" s="251">
        <v>0.873</v>
      </c>
      <c r="BM37" s="224" t="s">
        <v>2224</v>
      </c>
      <c r="BN37" s="223">
        <v>111806</v>
      </c>
      <c r="BO37" s="224" t="s">
        <v>2359</v>
      </c>
      <c r="BP37" s="251">
        <v>0.83699999999999997</v>
      </c>
      <c r="BQ37" s="224" t="s">
        <v>2174</v>
      </c>
      <c r="BR37" s="14"/>
      <c r="BS37" s="37" t="s">
        <v>484</v>
      </c>
      <c r="BT37" s="223">
        <v>198185</v>
      </c>
      <c r="BU37" s="224" t="s">
        <v>2901</v>
      </c>
      <c r="BV37" s="225">
        <v>0.83599999999999997</v>
      </c>
      <c r="BW37" s="224" t="s">
        <v>2175</v>
      </c>
      <c r="BX37" s="223">
        <v>91713</v>
      </c>
      <c r="BY37" s="224" t="s">
        <v>2902</v>
      </c>
      <c r="BZ37" s="225">
        <v>0.85899999999999999</v>
      </c>
      <c r="CA37" s="224" t="s">
        <v>2176</v>
      </c>
      <c r="CB37" s="223">
        <v>106472</v>
      </c>
      <c r="CC37" s="224" t="s">
        <v>2903</v>
      </c>
      <c r="CD37" s="225">
        <v>0.81699999999999995</v>
      </c>
      <c r="CE37" s="224" t="s">
        <v>2212</v>
      </c>
      <c r="CF37" s="14"/>
      <c r="CG37" s="37" t="s">
        <v>484</v>
      </c>
      <c r="CH37" s="21">
        <v>0.84199999999999997</v>
      </c>
      <c r="CI37" s="12" t="s">
        <v>2179</v>
      </c>
      <c r="CJ37" s="21">
        <v>0.86799999999999999</v>
      </c>
      <c r="CK37" s="12" t="s">
        <v>2175</v>
      </c>
      <c r="CL37" s="21">
        <v>0.82099999999999995</v>
      </c>
      <c r="CM37" s="12" t="s">
        <v>2175</v>
      </c>
    </row>
    <row r="38" spans="1:91">
      <c r="A38" s="1725"/>
      <c r="B38" s="258"/>
      <c r="C38" s="259"/>
      <c r="D38" s="259"/>
      <c r="E38" s="260"/>
      <c r="F38" s="258"/>
      <c r="G38" s="259"/>
      <c r="H38" s="259"/>
      <c r="I38" s="260"/>
      <c r="J38" s="258"/>
      <c r="K38" s="259"/>
      <c r="L38" s="3357"/>
      <c r="M38" s="3358"/>
      <c r="O38" s="257"/>
      <c r="P38" s="258"/>
      <c r="Q38" s="259"/>
      <c r="R38" s="259"/>
      <c r="S38" s="260"/>
      <c r="T38" s="258"/>
      <c r="U38" s="259"/>
      <c r="V38" s="259"/>
      <c r="W38" s="260"/>
      <c r="X38" s="258"/>
      <c r="Y38" s="259"/>
      <c r="Z38" s="3357" t="s">
        <v>733</v>
      </c>
      <c r="AA38" s="3357" t="s">
        <v>733</v>
      </c>
      <c r="AC38" s="257"/>
      <c r="AD38" s="258"/>
      <c r="AE38" s="259"/>
      <c r="AF38" s="259"/>
      <c r="AG38" s="260"/>
      <c r="AH38" s="258"/>
      <c r="AI38" s="259"/>
      <c r="AJ38" s="259"/>
      <c r="AK38" s="260"/>
      <c r="AL38" s="258"/>
      <c r="AM38" s="259"/>
      <c r="AN38" s="3357" t="s">
        <v>733</v>
      </c>
      <c r="AO38" s="3357" t="s">
        <v>733</v>
      </c>
      <c r="AQ38" s="257"/>
      <c r="AR38" s="258"/>
      <c r="AS38" s="259"/>
      <c r="AT38" s="259"/>
      <c r="AU38" s="260"/>
      <c r="AV38" s="258"/>
      <c r="AW38" s="259"/>
      <c r="AX38" s="259"/>
      <c r="AY38" s="260"/>
      <c r="AZ38" s="258"/>
      <c r="BA38" s="259"/>
      <c r="BB38" s="3357" t="s">
        <v>733</v>
      </c>
      <c r="BC38" s="3357" t="s">
        <v>733</v>
      </c>
      <c r="BD38" s="14"/>
      <c r="BE38" s="261"/>
      <c r="BF38" s="259"/>
      <c r="BG38" s="259"/>
      <c r="BH38" s="259"/>
      <c r="BI38" s="259"/>
      <c r="BJ38" s="259"/>
      <c r="BK38" s="259"/>
      <c r="BL38" s="259"/>
      <c r="BM38" s="259"/>
      <c r="BN38" s="259"/>
      <c r="BO38" s="259"/>
      <c r="BP38" s="3357" t="s">
        <v>733</v>
      </c>
      <c r="BQ38" s="3357" t="s">
        <v>733</v>
      </c>
      <c r="BR38" s="14"/>
      <c r="BS38" s="261"/>
      <c r="BT38" s="259"/>
      <c r="BU38" s="259"/>
      <c r="BV38" s="259"/>
      <c r="BW38" s="259"/>
      <c r="BX38" s="259"/>
      <c r="BY38" s="259"/>
      <c r="BZ38" s="259"/>
      <c r="CA38" s="259"/>
      <c r="CB38" s="259"/>
      <c r="CC38" s="259"/>
      <c r="CD38" s="3357" t="s">
        <v>733</v>
      </c>
      <c r="CE38" s="3357" t="s">
        <v>733</v>
      </c>
      <c r="CF38" s="14"/>
      <c r="CG38" s="37"/>
      <c r="CH38" s="12"/>
      <c r="CI38" s="12"/>
      <c r="CJ38" s="12"/>
      <c r="CK38" s="12"/>
      <c r="CL38" s="12"/>
      <c r="CM38" s="12"/>
    </row>
    <row r="39" spans="1:91" ht="14" customHeight="1">
      <c r="A39" s="3359" t="s">
        <v>954</v>
      </c>
      <c r="B39" s="703"/>
      <c r="C39" s="703"/>
      <c r="D39" s="703"/>
      <c r="E39" s="703"/>
      <c r="F39" s="703"/>
      <c r="G39" s="703"/>
      <c r="H39" s="703"/>
      <c r="I39" s="703"/>
      <c r="J39" s="703"/>
      <c r="K39" s="703"/>
      <c r="L39" s="703"/>
      <c r="M39" s="704"/>
      <c r="O39" s="4419" t="s">
        <v>954</v>
      </c>
      <c r="P39" s="4420"/>
      <c r="Q39" s="4420"/>
      <c r="R39" s="4420"/>
      <c r="S39" s="4420"/>
      <c r="T39" s="4420"/>
      <c r="U39" s="4420"/>
      <c r="V39" s="4420"/>
      <c r="W39" s="4420"/>
      <c r="X39" s="4420"/>
      <c r="Y39" s="4420"/>
      <c r="Z39" s="4420"/>
      <c r="AA39" s="4421"/>
      <c r="AC39" s="4419" t="s">
        <v>954</v>
      </c>
      <c r="AD39" s="4420"/>
      <c r="AE39" s="4420"/>
      <c r="AF39" s="4420"/>
      <c r="AG39" s="4420"/>
      <c r="AH39" s="4420"/>
      <c r="AI39" s="4420"/>
      <c r="AJ39" s="4420"/>
      <c r="AK39" s="4420"/>
      <c r="AL39" s="4420"/>
      <c r="AM39" s="4420"/>
      <c r="AN39" s="4420"/>
      <c r="AO39" s="4421"/>
      <c r="AQ39" s="4419" t="s">
        <v>954</v>
      </c>
      <c r="AR39" s="4420"/>
      <c r="AS39" s="4420"/>
      <c r="AT39" s="4420"/>
      <c r="AU39" s="4420"/>
      <c r="AV39" s="4420"/>
      <c r="AW39" s="4420"/>
      <c r="AX39" s="4420"/>
      <c r="AY39" s="4420"/>
      <c r="AZ39" s="4420"/>
      <c r="BA39" s="4420"/>
      <c r="BB39" s="4420"/>
      <c r="BC39" s="4421"/>
      <c r="BD39" s="14"/>
      <c r="BE39" s="4502" t="s">
        <v>954</v>
      </c>
      <c r="BF39" s="4503"/>
      <c r="BG39" s="4503"/>
      <c r="BH39" s="4503"/>
      <c r="BI39" s="4503"/>
      <c r="BJ39" s="4503"/>
      <c r="BK39" s="4503"/>
      <c r="BL39" s="4503"/>
      <c r="BM39" s="4503"/>
      <c r="BN39" s="4503"/>
      <c r="BO39" s="4503"/>
      <c r="BP39" s="4503"/>
      <c r="BQ39" s="4504"/>
      <c r="BR39" s="14"/>
      <c r="BS39" s="4502" t="s">
        <v>954</v>
      </c>
      <c r="BT39" s="4503"/>
      <c r="BU39" s="4503"/>
      <c r="BV39" s="4503"/>
      <c r="BW39" s="4503"/>
      <c r="BX39" s="4503"/>
      <c r="BY39" s="4503"/>
      <c r="BZ39" s="4503"/>
      <c r="CA39" s="4503"/>
      <c r="CB39" s="4503"/>
      <c r="CC39" s="4503"/>
      <c r="CD39" s="4503"/>
      <c r="CE39" s="4504"/>
      <c r="CF39" s="14"/>
      <c r="CG39" s="4502" t="s">
        <v>954</v>
      </c>
      <c r="CH39" s="4503"/>
      <c r="CI39" s="4503"/>
      <c r="CJ39" s="4503"/>
      <c r="CK39" s="4503"/>
      <c r="CL39" s="4503"/>
      <c r="CM39" s="4504"/>
    </row>
    <row r="40" spans="1:91">
      <c r="A40" s="356" t="s">
        <v>490</v>
      </c>
      <c r="B40" s="3360" t="s">
        <v>210</v>
      </c>
      <c r="C40" s="3057" t="s">
        <v>210</v>
      </c>
      <c r="D40" s="3361">
        <v>0.19500000000000001</v>
      </c>
      <c r="E40" s="3057" t="s">
        <v>2044</v>
      </c>
      <c r="F40" s="3360" t="s">
        <v>210</v>
      </c>
      <c r="G40" s="3057" t="s">
        <v>210</v>
      </c>
      <c r="H40" s="2453">
        <v>0.189</v>
      </c>
      <c r="I40" s="3057" t="s">
        <v>2060</v>
      </c>
      <c r="J40" s="3360" t="s">
        <v>210</v>
      </c>
      <c r="K40" s="3057" t="s">
        <v>210</v>
      </c>
      <c r="L40" s="2453">
        <v>0.20300000000000001</v>
      </c>
      <c r="M40" s="3016" t="s">
        <v>2056</v>
      </c>
      <c r="O40" s="262" t="s">
        <v>490</v>
      </c>
      <c r="P40" s="280" t="s">
        <v>210</v>
      </c>
      <c r="Q40" s="280" t="s">
        <v>210</v>
      </c>
      <c r="R40" s="328">
        <v>17.399999999999999</v>
      </c>
      <c r="S40" s="327">
        <v>2.8</v>
      </c>
      <c r="T40" s="279" t="s">
        <v>210</v>
      </c>
      <c r="U40" s="280" t="s">
        <v>210</v>
      </c>
      <c r="V40" s="328">
        <v>16.5</v>
      </c>
      <c r="W40" s="327">
        <v>3.6</v>
      </c>
      <c r="X40" s="279" t="s">
        <v>210</v>
      </c>
      <c r="Y40" s="280" t="s">
        <v>210</v>
      </c>
      <c r="Z40" s="328">
        <v>18.100000000000001</v>
      </c>
      <c r="AA40" s="328">
        <v>3.5</v>
      </c>
      <c r="AC40" s="262" t="s">
        <v>490</v>
      </c>
      <c r="AD40" s="3351" t="s">
        <v>210</v>
      </c>
      <c r="AE40" s="3341" t="s">
        <v>210</v>
      </c>
      <c r="AF40" s="3342">
        <v>16.3</v>
      </c>
      <c r="AG40" s="3343">
        <v>2.5</v>
      </c>
      <c r="AH40" s="3351" t="s">
        <v>210</v>
      </c>
      <c r="AI40" s="3341" t="s">
        <v>210</v>
      </c>
      <c r="AJ40" s="3342">
        <v>15.4</v>
      </c>
      <c r="AK40" s="3343">
        <v>3.3</v>
      </c>
      <c r="AL40" s="3351" t="s">
        <v>210</v>
      </c>
      <c r="AM40" s="3341" t="s">
        <v>210</v>
      </c>
      <c r="AN40" s="3342">
        <v>17.100000000000001</v>
      </c>
      <c r="AO40" s="3342">
        <v>3.2</v>
      </c>
      <c r="AQ40" s="72" t="s">
        <v>490</v>
      </c>
      <c r="AR40" s="263" t="s">
        <v>210</v>
      </c>
      <c r="AS40" s="38" t="s">
        <v>210</v>
      </c>
      <c r="AT40" s="58">
        <v>0.19800000000000001</v>
      </c>
      <c r="AU40" s="3344" t="s">
        <v>2184</v>
      </c>
      <c r="AV40" s="263" t="s">
        <v>210</v>
      </c>
      <c r="AW40" s="38" t="s">
        <v>210</v>
      </c>
      <c r="AX40" s="58">
        <v>0.16</v>
      </c>
      <c r="AY40" s="3344" t="s">
        <v>2213</v>
      </c>
      <c r="AZ40" s="263" t="s">
        <v>210</v>
      </c>
      <c r="BA40" s="38" t="s">
        <v>210</v>
      </c>
      <c r="BB40" s="58">
        <v>0.22800000000000001</v>
      </c>
      <c r="BC40" s="38" t="s">
        <v>2209</v>
      </c>
      <c r="BD40" s="14"/>
      <c r="BE40" s="23" t="s">
        <v>490</v>
      </c>
      <c r="BF40" s="224" t="s">
        <v>210</v>
      </c>
      <c r="BG40" s="224" t="s">
        <v>210</v>
      </c>
      <c r="BH40" s="251">
        <v>0.184</v>
      </c>
      <c r="BI40" s="224" t="s">
        <v>2184</v>
      </c>
      <c r="BJ40" s="224" t="s">
        <v>210</v>
      </c>
      <c r="BK40" s="224" t="s">
        <v>210</v>
      </c>
      <c r="BL40" s="251">
        <v>0.157</v>
      </c>
      <c r="BM40" s="224" t="s">
        <v>2211</v>
      </c>
      <c r="BN40" s="224" t="s">
        <v>210</v>
      </c>
      <c r="BO40" s="224" t="s">
        <v>210</v>
      </c>
      <c r="BP40" s="251">
        <v>0.20799999999999999</v>
      </c>
      <c r="BQ40" s="224" t="s">
        <v>2199</v>
      </c>
      <c r="BR40" s="14"/>
      <c r="BS40" s="23" t="s">
        <v>490</v>
      </c>
      <c r="BT40" s="264" t="s">
        <v>210</v>
      </c>
      <c r="BU40" s="264" t="s">
        <v>210</v>
      </c>
      <c r="BV40" s="265">
        <v>0.16700000000000001</v>
      </c>
      <c r="BW40" s="264" t="s">
        <v>2189</v>
      </c>
      <c r="BX40" s="264" t="s">
        <v>210</v>
      </c>
      <c r="BY40" s="264" t="s">
        <v>210</v>
      </c>
      <c r="BZ40" s="265">
        <v>0.17199999999999999</v>
      </c>
      <c r="CA40" s="264" t="s">
        <v>2199</v>
      </c>
      <c r="CB40" s="264" t="s">
        <v>210</v>
      </c>
      <c r="CC40" s="264" t="s">
        <v>210</v>
      </c>
      <c r="CD40" s="265">
        <v>0.16300000000000001</v>
      </c>
      <c r="CE40" s="264" t="s">
        <v>2210</v>
      </c>
      <c r="CF40" s="14"/>
      <c r="CG40" s="37" t="s">
        <v>490</v>
      </c>
      <c r="CH40" s="21">
        <v>0.216</v>
      </c>
      <c r="CI40" s="12" t="s">
        <v>2199</v>
      </c>
      <c r="CJ40" s="21">
        <v>0.20399999999999999</v>
      </c>
      <c r="CK40" s="12" t="s">
        <v>2404</v>
      </c>
      <c r="CL40" s="21">
        <v>0.22600000000000001</v>
      </c>
      <c r="CM40" s="12" t="s">
        <v>2202</v>
      </c>
    </row>
    <row r="41" spans="1:91">
      <c r="A41" s="356" t="s">
        <v>478</v>
      </c>
      <c r="B41" s="3362" t="s">
        <v>210</v>
      </c>
      <c r="C41" s="3057" t="s">
        <v>210</v>
      </c>
      <c r="D41" s="3337">
        <v>0.14799999999999999</v>
      </c>
      <c r="E41" s="3057" t="s">
        <v>2031</v>
      </c>
      <c r="F41" s="3362" t="s">
        <v>210</v>
      </c>
      <c r="G41" s="3057" t="s">
        <v>210</v>
      </c>
      <c r="H41" s="3115">
        <v>0.14099999999999999</v>
      </c>
      <c r="I41" s="3057" t="s">
        <v>2043</v>
      </c>
      <c r="J41" s="3362" t="s">
        <v>210</v>
      </c>
      <c r="K41" s="3057" t="s">
        <v>210</v>
      </c>
      <c r="L41" s="3115">
        <v>0.156</v>
      </c>
      <c r="M41" s="3016" t="s">
        <v>2037</v>
      </c>
      <c r="O41" s="262" t="s">
        <v>478</v>
      </c>
      <c r="P41" s="280" t="s">
        <v>210</v>
      </c>
      <c r="Q41" s="280" t="s">
        <v>210</v>
      </c>
      <c r="R41" s="328">
        <v>11.7</v>
      </c>
      <c r="S41" s="327">
        <v>1.2</v>
      </c>
      <c r="T41" s="3339" t="s">
        <v>210</v>
      </c>
      <c r="U41" s="280" t="s">
        <v>210</v>
      </c>
      <c r="V41" s="328">
        <v>10.3</v>
      </c>
      <c r="W41" s="327">
        <v>1.6</v>
      </c>
      <c r="X41" s="3339" t="s">
        <v>210</v>
      </c>
      <c r="Y41" s="280" t="s">
        <v>210</v>
      </c>
      <c r="Z41" s="328">
        <v>13.3</v>
      </c>
      <c r="AA41" s="328">
        <v>1.5</v>
      </c>
      <c r="AC41" s="262" t="s">
        <v>478</v>
      </c>
      <c r="AD41" s="3340" t="s">
        <v>210</v>
      </c>
      <c r="AE41" s="3341" t="s">
        <v>210</v>
      </c>
      <c r="AF41" s="3342">
        <v>10.5</v>
      </c>
      <c r="AG41" s="3343">
        <v>1.2</v>
      </c>
      <c r="AH41" s="3340" t="s">
        <v>210</v>
      </c>
      <c r="AI41" s="3341" t="s">
        <v>210</v>
      </c>
      <c r="AJ41" s="3342">
        <v>9.8000000000000007</v>
      </c>
      <c r="AK41" s="3343">
        <v>1.4</v>
      </c>
      <c r="AL41" s="3340" t="s">
        <v>210</v>
      </c>
      <c r="AM41" s="3341" t="s">
        <v>210</v>
      </c>
      <c r="AN41" s="3342">
        <v>11.3</v>
      </c>
      <c r="AO41" s="3342">
        <v>1.5</v>
      </c>
      <c r="AQ41" s="73" t="s">
        <v>478</v>
      </c>
      <c r="AR41" s="139" t="s">
        <v>210</v>
      </c>
      <c r="AS41" s="38" t="s">
        <v>210</v>
      </c>
      <c r="AT41" s="58">
        <v>0.11600000000000001</v>
      </c>
      <c r="AU41" s="3344" t="s">
        <v>2179</v>
      </c>
      <c r="AV41" s="139" t="s">
        <v>210</v>
      </c>
      <c r="AW41" s="38" t="s">
        <v>210</v>
      </c>
      <c r="AX41" s="58">
        <v>0.10299999999999999</v>
      </c>
      <c r="AY41" s="3344" t="s">
        <v>2176</v>
      </c>
      <c r="AZ41" s="139" t="s">
        <v>210</v>
      </c>
      <c r="BA41" s="38" t="s">
        <v>210</v>
      </c>
      <c r="BB41" s="58">
        <v>0.128</v>
      </c>
      <c r="BC41" s="38" t="s">
        <v>2175</v>
      </c>
      <c r="BD41" s="14"/>
      <c r="BE41" s="37" t="s">
        <v>478</v>
      </c>
      <c r="BF41" s="224" t="s">
        <v>210</v>
      </c>
      <c r="BG41" s="224" t="s">
        <v>210</v>
      </c>
      <c r="BH41" s="251">
        <v>0.114</v>
      </c>
      <c r="BI41" s="224" t="s">
        <v>2180</v>
      </c>
      <c r="BJ41" s="224" t="s">
        <v>210</v>
      </c>
      <c r="BK41" s="224" t="s">
        <v>210</v>
      </c>
      <c r="BL41" s="251">
        <v>0.104</v>
      </c>
      <c r="BM41" s="224" t="s">
        <v>2240</v>
      </c>
      <c r="BN41" s="224" t="s">
        <v>210</v>
      </c>
      <c r="BO41" s="224" t="s">
        <v>210</v>
      </c>
      <c r="BP41" s="251">
        <v>0.125</v>
      </c>
      <c r="BQ41" s="224" t="s">
        <v>2240</v>
      </c>
      <c r="BR41" s="14"/>
      <c r="BS41" s="37" t="s">
        <v>478</v>
      </c>
      <c r="BT41" s="224" t="s">
        <v>210</v>
      </c>
      <c r="BU41" s="224" t="s">
        <v>210</v>
      </c>
      <c r="BV41" s="225">
        <v>0.11799999999999999</v>
      </c>
      <c r="BW41" s="224" t="s">
        <v>2180</v>
      </c>
      <c r="BX41" s="224" t="s">
        <v>210</v>
      </c>
      <c r="BY41" s="224" t="s">
        <v>210</v>
      </c>
      <c r="BZ41" s="225">
        <v>0.112</v>
      </c>
      <c r="CA41" s="224" t="s">
        <v>2175</v>
      </c>
      <c r="CB41" s="224" t="s">
        <v>210</v>
      </c>
      <c r="CC41" s="224" t="s">
        <v>210</v>
      </c>
      <c r="CD41" s="225">
        <v>0.125</v>
      </c>
      <c r="CE41" s="224" t="s">
        <v>2176</v>
      </c>
      <c r="CF41" s="14"/>
      <c r="CG41" s="37" t="s">
        <v>478</v>
      </c>
      <c r="CH41" s="21">
        <v>0.128</v>
      </c>
      <c r="CI41" s="12" t="s">
        <v>2177</v>
      </c>
      <c r="CJ41" s="21">
        <v>0.113</v>
      </c>
      <c r="CK41" s="12" t="s">
        <v>2176</v>
      </c>
      <c r="CL41" s="21">
        <v>0.14399999999999999</v>
      </c>
      <c r="CM41" s="12" t="s">
        <v>2174</v>
      </c>
    </row>
    <row r="42" spans="1:91">
      <c r="A42" s="356" t="s">
        <v>491</v>
      </c>
      <c r="B42" s="3362" t="s">
        <v>210</v>
      </c>
      <c r="C42" s="3057" t="s">
        <v>210</v>
      </c>
      <c r="D42" s="3337">
        <v>9.2999999999999999E-2</v>
      </c>
      <c r="E42" s="3057" t="s">
        <v>2032</v>
      </c>
      <c r="F42" s="3362" t="s">
        <v>210</v>
      </c>
      <c r="G42" s="3057" t="s">
        <v>210</v>
      </c>
      <c r="H42" s="3115">
        <v>8.5999999999999993E-2</v>
      </c>
      <c r="I42" s="3057" t="s">
        <v>2029</v>
      </c>
      <c r="J42" s="3362" t="s">
        <v>210</v>
      </c>
      <c r="K42" s="3057" t="s">
        <v>210</v>
      </c>
      <c r="L42" s="3115">
        <v>0.10100000000000001</v>
      </c>
      <c r="M42" s="3016" t="s">
        <v>2030</v>
      </c>
      <c r="O42" s="262" t="s">
        <v>491</v>
      </c>
      <c r="P42" s="280" t="s">
        <v>210</v>
      </c>
      <c r="Q42" s="280" t="s">
        <v>210</v>
      </c>
      <c r="R42" s="328">
        <v>7</v>
      </c>
      <c r="S42" s="327">
        <v>0.9</v>
      </c>
      <c r="T42" s="3339" t="s">
        <v>210</v>
      </c>
      <c r="U42" s="280" t="s">
        <v>210</v>
      </c>
      <c r="V42" s="328">
        <v>6.1</v>
      </c>
      <c r="W42" s="327">
        <v>0.9</v>
      </c>
      <c r="X42" s="3339" t="s">
        <v>210</v>
      </c>
      <c r="Y42" s="280" t="s">
        <v>210</v>
      </c>
      <c r="Z42" s="328">
        <v>8</v>
      </c>
      <c r="AA42" s="328">
        <v>1.5</v>
      </c>
      <c r="AC42" s="262" t="s">
        <v>491</v>
      </c>
      <c r="AD42" s="3340" t="s">
        <v>210</v>
      </c>
      <c r="AE42" s="3341" t="s">
        <v>210</v>
      </c>
      <c r="AF42" s="3342">
        <v>6.9</v>
      </c>
      <c r="AG42" s="3343">
        <v>0.8</v>
      </c>
      <c r="AH42" s="3340" t="s">
        <v>210</v>
      </c>
      <c r="AI42" s="3341" t="s">
        <v>210</v>
      </c>
      <c r="AJ42" s="3342">
        <v>6.2</v>
      </c>
      <c r="AK42" s="3343">
        <v>1</v>
      </c>
      <c r="AL42" s="3340" t="s">
        <v>210</v>
      </c>
      <c r="AM42" s="3341" t="s">
        <v>210</v>
      </c>
      <c r="AN42" s="3342">
        <v>7.6</v>
      </c>
      <c r="AO42" s="3342">
        <v>1.1000000000000001</v>
      </c>
      <c r="AQ42" s="73" t="s">
        <v>491</v>
      </c>
      <c r="AR42" s="139" t="s">
        <v>210</v>
      </c>
      <c r="AS42" s="38" t="s">
        <v>210</v>
      </c>
      <c r="AT42" s="58">
        <v>7.5999999999999998E-2</v>
      </c>
      <c r="AU42" s="3344" t="s">
        <v>2178</v>
      </c>
      <c r="AV42" s="139" t="s">
        <v>210</v>
      </c>
      <c r="AW42" s="38" t="s">
        <v>210</v>
      </c>
      <c r="AX42" s="58">
        <v>0.06</v>
      </c>
      <c r="AY42" s="3344" t="s">
        <v>2180</v>
      </c>
      <c r="AZ42" s="139" t="s">
        <v>210</v>
      </c>
      <c r="BA42" s="38" t="s">
        <v>210</v>
      </c>
      <c r="BB42" s="58">
        <v>9.1999999999999998E-2</v>
      </c>
      <c r="BC42" s="38" t="s">
        <v>2177</v>
      </c>
      <c r="BD42" s="14"/>
      <c r="BE42" s="37" t="s">
        <v>491</v>
      </c>
      <c r="BF42" s="224" t="s">
        <v>210</v>
      </c>
      <c r="BG42" s="224" t="s">
        <v>210</v>
      </c>
      <c r="BH42" s="251">
        <v>0.08</v>
      </c>
      <c r="BI42" s="224" t="s">
        <v>2180</v>
      </c>
      <c r="BJ42" s="224" t="s">
        <v>210</v>
      </c>
      <c r="BK42" s="224" t="s">
        <v>210</v>
      </c>
      <c r="BL42" s="251">
        <v>6.9000000000000006E-2</v>
      </c>
      <c r="BM42" s="224" t="s">
        <v>2179</v>
      </c>
      <c r="BN42" s="224" t="s">
        <v>210</v>
      </c>
      <c r="BO42" s="224" t="s">
        <v>210</v>
      </c>
      <c r="BP42" s="251">
        <v>9.0999999999999998E-2</v>
      </c>
      <c r="BQ42" s="224" t="s">
        <v>2240</v>
      </c>
      <c r="BR42" s="14"/>
      <c r="BS42" s="37" t="s">
        <v>491</v>
      </c>
      <c r="BT42" s="224" t="s">
        <v>210</v>
      </c>
      <c r="BU42" s="224" t="s">
        <v>210</v>
      </c>
      <c r="BV42" s="225">
        <v>8.1000000000000003E-2</v>
      </c>
      <c r="BW42" s="224" t="s">
        <v>2186</v>
      </c>
      <c r="BX42" s="224" t="s">
        <v>210</v>
      </c>
      <c r="BY42" s="224" t="s">
        <v>210</v>
      </c>
      <c r="BZ42" s="225">
        <v>7.1999999999999995E-2</v>
      </c>
      <c r="CA42" s="224" t="s">
        <v>2222</v>
      </c>
      <c r="CB42" s="224" t="s">
        <v>210</v>
      </c>
      <c r="CC42" s="224" t="s">
        <v>210</v>
      </c>
      <c r="CD42" s="225">
        <v>9.0999999999999998E-2</v>
      </c>
      <c r="CE42" s="224" t="s">
        <v>2179</v>
      </c>
      <c r="CF42" s="14"/>
      <c r="CG42" s="37" t="s">
        <v>491</v>
      </c>
      <c r="CH42" s="21">
        <v>8.3000000000000004E-2</v>
      </c>
      <c r="CI42" s="12" t="s">
        <v>2178</v>
      </c>
      <c r="CJ42" s="21">
        <v>6.9000000000000006E-2</v>
      </c>
      <c r="CK42" s="12" t="s">
        <v>2179</v>
      </c>
      <c r="CL42" s="21">
        <v>9.7000000000000003E-2</v>
      </c>
      <c r="CM42" s="12" t="s">
        <v>2177</v>
      </c>
    </row>
    <row r="43" spans="1:91">
      <c r="A43" s="356" t="s">
        <v>485</v>
      </c>
      <c r="B43" s="3362" t="s">
        <v>210</v>
      </c>
      <c r="C43" s="3057" t="s">
        <v>210</v>
      </c>
      <c r="D43" s="3337">
        <v>5.8999999999999997E-2</v>
      </c>
      <c r="E43" s="3057" t="s">
        <v>2090</v>
      </c>
      <c r="F43" s="3362" t="s">
        <v>210</v>
      </c>
      <c r="G43" s="3057" t="s">
        <v>210</v>
      </c>
      <c r="H43" s="3115">
        <v>5.7000000000000002E-2</v>
      </c>
      <c r="I43" s="3057" t="s">
        <v>2033</v>
      </c>
      <c r="J43" s="3362" t="s">
        <v>210</v>
      </c>
      <c r="K43" s="3057" t="s">
        <v>210</v>
      </c>
      <c r="L43" s="3115">
        <v>6.0999999999999999E-2</v>
      </c>
      <c r="M43" s="3016" t="s">
        <v>2032</v>
      </c>
      <c r="O43" s="262" t="s">
        <v>485</v>
      </c>
      <c r="P43" s="280" t="s">
        <v>210</v>
      </c>
      <c r="Q43" s="280" t="s">
        <v>210</v>
      </c>
      <c r="R43" s="328">
        <v>3.9</v>
      </c>
      <c r="S43" s="327">
        <v>0.6</v>
      </c>
      <c r="T43" s="3339" t="s">
        <v>210</v>
      </c>
      <c r="U43" s="280" t="s">
        <v>210</v>
      </c>
      <c r="V43" s="328">
        <v>3.4</v>
      </c>
      <c r="W43" s="327">
        <v>0.9</v>
      </c>
      <c r="X43" s="3339" t="s">
        <v>210</v>
      </c>
      <c r="Y43" s="280" t="s">
        <v>210</v>
      </c>
      <c r="Z43" s="328">
        <v>4.4000000000000004</v>
      </c>
      <c r="AA43" s="328">
        <v>0.8</v>
      </c>
      <c r="AC43" s="262" t="s">
        <v>485</v>
      </c>
      <c r="AD43" s="3340" t="s">
        <v>210</v>
      </c>
      <c r="AE43" s="3341" t="s">
        <v>210</v>
      </c>
      <c r="AF43" s="3342">
        <v>4</v>
      </c>
      <c r="AG43" s="3343">
        <v>0.6</v>
      </c>
      <c r="AH43" s="3340" t="s">
        <v>210</v>
      </c>
      <c r="AI43" s="3341" t="s">
        <v>210</v>
      </c>
      <c r="AJ43" s="3342">
        <v>3.1</v>
      </c>
      <c r="AK43" s="3343">
        <v>0.7</v>
      </c>
      <c r="AL43" s="3340" t="s">
        <v>210</v>
      </c>
      <c r="AM43" s="3341" t="s">
        <v>210</v>
      </c>
      <c r="AN43" s="3342">
        <v>4.7</v>
      </c>
      <c r="AO43" s="3342">
        <v>0.9</v>
      </c>
      <c r="AQ43" s="73" t="s">
        <v>485</v>
      </c>
      <c r="AR43" s="139" t="s">
        <v>210</v>
      </c>
      <c r="AS43" s="38" t="s">
        <v>210</v>
      </c>
      <c r="AT43" s="58">
        <v>4.2000000000000003E-2</v>
      </c>
      <c r="AU43" s="3344" t="s">
        <v>2181</v>
      </c>
      <c r="AV43" s="139" t="s">
        <v>210</v>
      </c>
      <c r="AW43" s="38" t="s">
        <v>210</v>
      </c>
      <c r="AX43" s="58">
        <v>4.1000000000000002E-2</v>
      </c>
      <c r="AY43" s="3344" t="s">
        <v>2186</v>
      </c>
      <c r="AZ43" s="139" t="s">
        <v>210</v>
      </c>
      <c r="BA43" s="38" t="s">
        <v>210</v>
      </c>
      <c r="BB43" s="58">
        <v>4.2000000000000003E-2</v>
      </c>
      <c r="BC43" s="38" t="s">
        <v>2222</v>
      </c>
      <c r="BD43" s="14"/>
      <c r="BE43" s="37" t="s">
        <v>485</v>
      </c>
      <c r="BF43" s="224" t="s">
        <v>210</v>
      </c>
      <c r="BG43" s="224" t="s">
        <v>210</v>
      </c>
      <c r="BH43" s="251">
        <v>4.8000000000000001E-2</v>
      </c>
      <c r="BI43" s="224" t="s">
        <v>2186</v>
      </c>
      <c r="BJ43" s="224" t="s">
        <v>210</v>
      </c>
      <c r="BK43" s="224" t="s">
        <v>210</v>
      </c>
      <c r="BL43" s="251">
        <v>3.9E-2</v>
      </c>
      <c r="BM43" s="224" t="s">
        <v>2186</v>
      </c>
      <c r="BN43" s="224" t="s">
        <v>210</v>
      </c>
      <c r="BO43" s="224" t="s">
        <v>210</v>
      </c>
      <c r="BP43" s="251">
        <v>5.6000000000000001E-2</v>
      </c>
      <c r="BQ43" s="224" t="s">
        <v>2180</v>
      </c>
      <c r="BR43" s="14"/>
      <c r="BS43" s="37" t="s">
        <v>485</v>
      </c>
      <c r="BT43" s="224" t="s">
        <v>210</v>
      </c>
      <c r="BU43" s="224" t="s">
        <v>210</v>
      </c>
      <c r="BV43" s="225">
        <v>4.9000000000000002E-2</v>
      </c>
      <c r="BW43" s="224" t="s">
        <v>2186</v>
      </c>
      <c r="BX43" s="224" t="s">
        <v>210</v>
      </c>
      <c r="BY43" s="224" t="s">
        <v>210</v>
      </c>
      <c r="BZ43" s="225">
        <v>4.5999999999999999E-2</v>
      </c>
      <c r="CA43" s="224" t="s">
        <v>2180</v>
      </c>
      <c r="CB43" s="224" t="s">
        <v>210</v>
      </c>
      <c r="CC43" s="224" t="s">
        <v>210</v>
      </c>
      <c r="CD43" s="225">
        <v>5.0999999999999997E-2</v>
      </c>
      <c r="CE43" s="224" t="s">
        <v>2222</v>
      </c>
      <c r="CF43" s="14"/>
      <c r="CG43" s="37" t="s">
        <v>485</v>
      </c>
      <c r="CH43" s="21">
        <v>5.2999999999999999E-2</v>
      </c>
      <c r="CI43" s="12" t="s">
        <v>2178</v>
      </c>
      <c r="CJ43" s="21">
        <v>4.7E-2</v>
      </c>
      <c r="CK43" s="12" t="s">
        <v>2180</v>
      </c>
      <c r="CL43" s="21">
        <v>5.8000000000000003E-2</v>
      </c>
      <c r="CM43" s="12" t="s">
        <v>2179</v>
      </c>
    </row>
    <row r="44" spans="1:91">
      <c r="A44" s="356"/>
      <c r="B44" s="266"/>
      <c r="C44" s="259"/>
      <c r="D44" s="259"/>
      <c r="E44" s="267"/>
      <c r="F44" s="266"/>
      <c r="G44" s="259"/>
      <c r="H44" s="259"/>
      <c r="I44" s="267"/>
      <c r="J44" s="266"/>
      <c r="K44" s="259"/>
      <c r="L44" s="3357"/>
      <c r="M44" s="3358"/>
      <c r="O44" s="262"/>
      <c r="P44" s="266"/>
      <c r="Q44" s="259"/>
      <c r="R44" s="259"/>
      <c r="S44" s="267"/>
      <c r="T44" s="266"/>
      <c r="U44" s="259"/>
      <c r="V44" s="259"/>
      <c r="W44" s="267"/>
      <c r="X44" s="266"/>
      <c r="Y44" s="259"/>
      <c r="Z44" s="3357"/>
      <c r="AA44" s="3357"/>
      <c r="AC44" s="262"/>
      <c r="AD44" s="266"/>
      <c r="AE44" s="259"/>
      <c r="AF44" s="259"/>
      <c r="AG44" s="267"/>
      <c r="AH44" s="266"/>
      <c r="AI44" s="259"/>
      <c r="AJ44" s="259"/>
      <c r="AK44" s="267"/>
      <c r="AL44" s="266"/>
      <c r="AM44" s="259"/>
      <c r="AN44" s="3357" t="s">
        <v>733</v>
      </c>
      <c r="AO44" s="3357" t="s">
        <v>733</v>
      </c>
      <c r="AQ44" s="257"/>
      <c r="AR44" s="258"/>
      <c r="AS44" s="259"/>
      <c r="AT44" s="259"/>
      <c r="AU44" s="260"/>
      <c r="AV44" s="258"/>
      <c r="AW44" s="259"/>
      <c r="AX44" s="259"/>
      <c r="AY44" s="260"/>
      <c r="AZ44" s="258"/>
      <c r="BA44" s="259"/>
      <c r="BB44" s="3357" t="s">
        <v>733</v>
      </c>
      <c r="BC44" s="3357" t="s">
        <v>733</v>
      </c>
      <c r="BD44" s="14"/>
      <c r="BE44" s="261"/>
      <c r="BF44" s="259"/>
      <c r="BG44" s="259"/>
      <c r="BH44" s="259"/>
      <c r="BI44" s="259"/>
      <c r="BJ44" s="259"/>
      <c r="BK44" s="259"/>
      <c r="BL44" s="259"/>
      <c r="BM44" s="259"/>
      <c r="BN44" s="259"/>
      <c r="BO44" s="259"/>
      <c r="BP44" s="3357" t="s">
        <v>733</v>
      </c>
      <c r="BQ44" s="3357" t="s">
        <v>733</v>
      </c>
      <c r="BR44" s="14"/>
      <c r="BS44" s="261"/>
      <c r="BT44" s="259"/>
      <c r="BU44" s="259"/>
      <c r="BV44" s="259"/>
      <c r="BW44" s="259"/>
      <c r="BX44" s="259"/>
      <c r="BY44" s="259"/>
      <c r="BZ44" s="259"/>
      <c r="CA44" s="259"/>
      <c r="CB44" s="259"/>
      <c r="CC44" s="259"/>
      <c r="CD44" s="3357" t="s">
        <v>733</v>
      </c>
      <c r="CE44" s="3357" t="s">
        <v>733</v>
      </c>
      <c r="CF44" s="14"/>
      <c r="CG44" s="37"/>
      <c r="CH44" s="12"/>
      <c r="CI44" s="12"/>
      <c r="CJ44" s="12"/>
      <c r="CK44" s="12"/>
      <c r="CL44" s="12"/>
      <c r="CM44" s="12"/>
    </row>
    <row r="45" spans="1:91">
      <c r="A45" s="3359" t="s">
        <v>2904</v>
      </c>
      <c r="B45" s="488"/>
      <c r="C45" s="488"/>
      <c r="D45" s="488"/>
      <c r="E45" s="488"/>
      <c r="F45" s="488"/>
      <c r="G45" s="488"/>
      <c r="H45" s="488"/>
      <c r="I45" s="488"/>
      <c r="J45" s="488"/>
      <c r="K45" s="488"/>
      <c r="L45" s="488"/>
      <c r="M45" s="489"/>
      <c r="O45" s="4422" t="s">
        <v>2905</v>
      </c>
      <c r="P45" s="4423"/>
      <c r="Q45" s="4423"/>
      <c r="R45" s="4423"/>
      <c r="S45" s="4423"/>
      <c r="T45" s="4423"/>
      <c r="U45" s="4423"/>
      <c r="V45" s="4423"/>
      <c r="W45" s="4423"/>
      <c r="X45" s="4423"/>
      <c r="Y45" s="4423"/>
      <c r="Z45" s="4423"/>
      <c r="AA45" s="4424"/>
      <c r="AC45" s="4422" t="s">
        <v>1567</v>
      </c>
      <c r="AD45" s="4423"/>
      <c r="AE45" s="4423"/>
      <c r="AF45" s="4423"/>
      <c r="AG45" s="4423"/>
      <c r="AH45" s="4423"/>
      <c r="AI45" s="4423"/>
      <c r="AJ45" s="4423"/>
      <c r="AK45" s="4423"/>
      <c r="AL45" s="4423"/>
      <c r="AM45" s="4423"/>
      <c r="AN45" s="4423"/>
      <c r="AO45" s="4424"/>
      <c r="AQ45" s="4422" t="s">
        <v>956</v>
      </c>
      <c r="AR45" s="4423"/>
      <c r="AS45" s="4423"/>
      <c r="AT45" s="4423"/>
      <c r="AU45" s="4423"/>
      <c r="AV45" s="4423"/>
      <c r="AW45" s="4423"/>
      <c r="AX45" s="4423"/>
      <c r="AY45" s="4423"/>
      <c r="AZ45" s="4423"/>
      <c r="BA45" s="4423"/>
      <c r="BB45" s="4423"/>
      <c r="BC45" s="4424"/>
      <c r="BD45" s="14"/>
      <c r="BE45" s="4499" t="s">
        <v>958</v>
      </c>
      <c r="BF45" s="4500"/>
      <c r="BG45" s="4500"/>
      <c r="BH45" s="4500"/>
      <c r="BI45" s="4500"/>
      <c r="BJ45" s="4500"/>
      <c r="BK45" s="4500"/>
      <c r="BL45" s="4500"/>
      <c r="BM45" s="4500"/>
      <c r="BN45" s="4500"/>
      <c r="BO45" s="4500"/>
      <c r="BP45" s="4500"/>
      <c r="BQ45" s="4501"/>
      <c r="BR45" s="14"/>
      <c r="BS45" s="4499" t="s">
        <v>957</v>
      </c>
      <c r="BT45" s="4500"/>
      <c r="BU45" s="4500"/>
      <c r="BV45" s="4500"/>
      <c r="BW45" s="4500"/>
      <c r="BX45" s="4500"/>
      <c r="BY45" s="4500"/>
      <c r="BZ45" s="4500"/>
      <c r="CA45" s="4500"/>
      <c r="CB45" s="4500"/>
      <c r="CC45" s="4500"/>
      <c r="CD45" s="4500"/>
      <c r="CE45" s="4501"/>
      <c r="CF45" s="3363"/>
      <c r="CG45" s="4499" t="s">
        <v>955</v>
      </c>
      <c r="CH45" s="4500"/>
      <c r="CI45" s="4500"/>
      <c r="CJ45" s="4500"/>
      <c r="CK45" s="4500"/>
      <c r="CL45" s="4500"/>
      <c r="CM45" s="4501"/>
    </row>
    <row r="46" spans="1:91" ht="14.5" thickBot="1">
      <c r="A46" s="2976" t="s">
        <v>493</v>
      </c>
      <c r="B46" s="2256">
        <v>44841</v>
      </c>
      <c r="C46" s="3364" t="s">
        <v>2906</v>
      </c>
      <c r="D46" s="3365" t="s">
        <v>210</v>
      </c>
      <c r="E46" s="3364" t="s">
        <v>210</v>
      </c>
      <c r="F46" s="3366">
        <v>51803</v>
      </c>
      <c r="G46" s="3364" t="s">
        <v>2907</v>
      </c>
      <c r="H46" s="3365" t="s">
        <v>210</v>
      </c>
      <c r="I46" s="3364" t="s">
        <v>210</v>
      </c>
      <c r="J46" s="3366">
        <v>39192</v>
      </c>
      <c r="K46" s="3364" t="s">
        <v>2908</v>
      </c>
      <c r="L46" s="3365" t="s">
        <v>210</v>
      </c>
      <c r="M46" s="3367" t="s">
        <v>210</v>
      </c>
      <c r="O46" s="262" t="s">
        <v>493</v>
      </c>
      <c r="P46" s="280">
        <v>44557</v>
      </c>
      <c r="Q46" s="280">
        <v>1449</v>
      </c>
      <c r="R46" s="328" t="s">
        <v>210</v>
      </c>
      <c r="S46" s="327" t="s">
        <v>210</v>
      </c>
      <c r="T46" s="279">
        <v>50142</v>
      </c>
      <c r="U46" s="280">
        <v>926</v>
      </c>
      <c r="V46" s="328" t="s">
        <v>210</v>
      </c>
      <c r="W46" s="327" t="s">
        <v>210</v>
      </c>
      <c r="X46" s="279">
        <v>40256</v>
      </c>
      <c r="Y46" s="280">
        <v>869</v>
      </c>
      <c r="Z46" s="328" t="s">
        <v>210</v>
      </c>
      <c r="AA46" s="328" t="s">
        <v>210</v>
      </c>
      <c r="AC46" s="262" t="s">
        <v>493</v>
      </c>
      <c r="AD46" s="3351">
        <v>41737</v>
      </c>
      <c r="AE46" s="3341">
        <v>506</v>
      </c>
      <c r="AF46" s="3342" t="s">
        <v>210</v>
      </c>
      <c r="AG46" s="3343" t="s">
        <v>210</v>
      </c>
      <c r="AH46" s="3351">
        <v>48622</v>
      </c>
      <c r="AI46" s="3341">
        <v>1746</v>
      </c>
      <c r="AJ46" s="3342" t="s">
        <v>210</v>
      </c>
      <c r="AK46" s="3343" t="s">
        <v>210</v>
      </c>
      <c r="AL46" s="3351">
        <v>36420</v>
      </c>
      <c r="AM46" s="3341">
        <v>673</v>
      </c>
      <c r="AN46" s="3342" t="s">
        <v>210</v>
      </c>
      <c r="AO46" s="3342" t="s">
        <v>210</v>
      </c>
      <c r="AQ46" s="72" t="s">
        <v>493</v>
      </c>
      <c r="AR46" s="268">
        <v>41518</v>
      </c>
      <c r="AS46" s="38" t="s">
        <v>2886</v>
      </c>
      <c r="AT46" s="38" t="s">
        <v>210</v>
      </c>
      <c r="AU46" s="3344" t="s">
        <v>210</v>
      </c>
      <c r="AV46" s="268">
        <v>48787</v>
      </c>
      <c r="AW46" s="38" t="s">
        <v>2651</v>
      </c>
      <c r="AX46" s="38" t="s">
        <v>210</v>
      </c>
      <c r="AY46" s="3344" t="s">
        <v>210</v>
      </c>
      <c r="AZ46" s="268">
        <v>36400</v>
      </c>
      <c r="BA46" s="38" t="s">
        <v>2909</v>
      </c>
      <c r="BB46" s="38" t="s">
        <v>210</v>
      </c>
      <c r="BC46" s="38" t="s">
        <v>210</v>
      </c>
      <c r="BD46" s="14"/>
      <c r="BE46" s="23" t="s">
        <v>493</v>
      </c>
      <c r="BF46" s="223">
        <v>40281</v>
      </c>
      <c r="BG46" s="224" t="s">
        <v>2910</v>
      </c>
      <c r="BH46" s="224" t="s">
        <v>210</v>
      </c>
      <c r="BI46" s="224" t="s">
        <v>210</v>
      </c>
      <c r="BJ46" s="223">
        <v>45179</v>
      </c>
      <c r="BK46" s="224" t="s">
        <v>2789</v>
      </c>
      <c r="BL46" s="224" t="s">
        <v>210</v>
      </c>
      <c r="BM46" s="224" t="s">
        <v>210</v>
      </c>
      <c r="BN46" s="223">
        <v>35189</v>
      </c>
      <c r="BO46" s="224" t="s">
        <v>2911</v>
      </c>
      <c r="BP46" s="224" t="s">
        <v>210</v>
      </c>
      <c r="BQ46" s="224" t="s">
        <v>210</v>
      </c>
      <c r="BR46" s="14"/>
      <c r="BS46" s="23" t="s">
        <v>493</v>
      </c>
      <c r="BT46" s="269">
        <v>38609</v>
      </c>
      <c r="BU46" s="264" t="s">
        <v>2328</v>
      </c>
      <c r="BV46" s="264" t="s">
        <v>210</v>
      </c>
      <c r="BW46" s="264" t="s">
        <v>210</v>
      </c>
      <c r="BX46" s="269">
        <v>42851</v>
      </c>
      <c r="BY46" s="264" t="s">
        <v>2912</v>
      </c>
      <c r="BZ46" s="264" t="s">
        <v>210</v>
      </c>
      <c r="CA46" s="264" t="s">
        <v>210</v>
      </c>
      <c r="CB46" s="269">
        <v>33381</v>
      </c>
      <c r="CC46" s="264" t="s">
        <v>2913</v>
      </c>
      <c r="CD46" s="264" t="s">
        <v>210</v>
      </c>
      <c r="CE46" s="264" t="s">
        <v>210</v>
      </c>
      <c r="CF46" s="14"/>
      <c r="CG46" s="37" t="s">
        <v>493</v>
      </c>
      <c r="CH46" s="208">
        <v>37399</v>
      </c>
      <c r="CI46" s="12" t="s">
        <v>2914</v>
      </c>
      <c r="CJ46" s="208">
        <v>41742</v>
      </c>
      <c r="CK46" s="12" t="s">
        <v>2915</v>
      </c>
      <c r="CL46" s="208">
        <v>32301</v>
      </c>
      <c r="CM46" s="208">
        <v>37399</v>
      </c>
    </row>
    <row r="47" spans="1:91">
      <c r="A47" s="355" t="s">
        <v>494</v>
      </c>
      <c r="B47" s="3368">
        <v>28885</v>
      </c>
      <c r="C47" s="3052" t="s">
        <v>2916</v>
      </c>
      <c r="D47" s="3369" t="s">
        <v>210</v>
      </c>
      <c r="E47" s="3052" t="s">
        <v>210</v>
      </c>
      <c r="F47" s="3370">
        <v>34969</v>
      </c>
      <c r="G47" s="3052" t="s">
        <v>2917</v>
      </c>
      <c r="H47" s="3369" t="s">
        <v>210</v>
      </c>
      <c r="I47" s="3052" t="s">
        <v>210</v>
      </c>
      <c r="J47" s="3370">
        <v>24407</v>
      </c>
      <c r="K47" s="3052" t="s">
        <v>2918</v>
      </c>
      <c r="L47" s="3369" t="s">
        <v>210</v>
      </c>
      <c r="M47" s="3371" t="s">
        <v>210</v>
      </c>
      <c r="O47" s="262" t="s">
        <v>494</v>
      </c>
      <c r="P47" s="280">
        <v>31620</v>
      </c>
      <c r="Q47" s="280">
        <v>1717</v>
      </c>
      <c r="R47" s="328" t="s">
        <v>210</v>
      </c>
      <c r="S47" s="327" t="s">
        <v>210</v>
      </c>
      <c r="T47" s="279">
        <v>32580</v>
      </c>
      <c r="U47" s="280">
        <v>2368</v>
      </c>
      <c r="V47" s="328" t="s">
        <v>210</v>
      </c>
      <c r="W47" s="327" t="s">
        <v>210</v>
      </c>
      <c r="X47" s="279">
        <v>30434</v>
      </c>
      <c r="Y47" s="280">
        <v>3605</v>
      </c>
      <c r="Z47" s="328" t="s">
        <v>210</v>
      </c>
      <c r="AA47" s="328" t="s">
        <v>210</v>
      </c>
      <c r="AC47" s="262" t="s">
        <v>494</v>
      </c>
      <c r="AD47" s="3351">
        <v>26337</v>
      </c>
      <c r="AE47" s="3341">
        <v>2522</v>
      </c>
      <c r="AF47" s="3342" t="s">
        <v>210</v>
      </c>
      <c r="AG47" s="3343" t="s">
        <v>210</v>
      </c>
      <c r="AH47" s="3351">
        <v>32525</v>
      </c>
      <c r="AI47" s="3341">
        <v>4697</v>
      </c>
      <c r="AJ47" s="3342" t="s">
        <v>210</v>
      </c>
      <c r="AK47" s="3343" t="s">
        <v>210</v>
      </c>
      <c r="AL47" s="3351">
        <v>21986</v>
      </c>
      <c r="AM47" s="3341">
        <v>2719</v>
      </c>
      <c r="AN47" s="3342" t="s">
        <v>210</v>
      </c>
      <c r="AO47" s="3342" t="s">
        <v>210</v>
      </c>
      <c r="AQ47" s="73" t="s">
        <v>494</v>
      </c>
      <c r="AR47" s="140">
        <v>27415</v>
      </c>
      <c r="AS47" s="38" t="s">
        <v>2919</v>
      </c>
      <c r="AT47" s="38" t="s">
        <v>210</v>
      </c>
      <c r="AU47" s="3344" t="s">
        <v>210</v>
      </c>
      <c r="AV47" s="140">
        <v>32978</v>
      </c>
      <c r="AW47" s="38" t="s">
        <v>2920</v>
      </c>
      <c r="AX47" s="38" t="s">
        <v>210</v>
      </c>
      <c r="AY47" s="3344" t="s">
        <v>210</v>
      </c>
      <c r="AZ47" s="140">
        <v>22666</v>
      </c>
      <c r="BA47" s="38" t="s">
        <v>2921</v>
      </c>
      <c r="BB47" s="38" t="s">
        <v>210</v>
      </c>
      <c r="BC47" s="38" t="s">
        <v>210</v>
      </c>
      <c r="BD47" s="14"/>
      <c r="BE47" s="37" t="s">
        <v>494</v>
      </c>
      <c r="BF47" s="223">
        <v>23401</v>
      </c>
      <c r="BG47" s="224" t="s">
        <v>2922</v>
      </c>
      <c r="BH47" s="224" t="s">
        <v>210</v>
      </c>
      <c r="BI47" s="224" t="s">
        <v>210</v>
      </c>
      <c r="BJ47" s="223">
        <v>24956</v>
      </c>
      <c r="BK47" s="224" t="s">
        <v>2923</v>
      </c>
      <c r="BL47" s="224" t="s">
        <v>210</v>
      </c>
      <c r="BM47" s="224" t="s">
        <v>210</v>
      </c>
      <c r="BN47" s="223">
        <v>18702</v>
      </c>
      <c r="BO47" s="224" t="s">
        <v>2924</v>
      </c>
      <c r="BP47" s="224" t="s">
        <v>210</v>
      </c>
      <c r="BQ47" s="224" t="s">
        <v>210</v>
      </c>
      <c r="BR47" s="14"/>
      <c r="BS47" s="37" t="s">
        <v>494</v>
      </c>
      <c r="BT47" s="223">
        <v>25396</v>
      </c>
      <c r="BU47" s="224" t="s">
        <v>2925</v>
      </c>
      <c r="BV47" s="224" t="s">
        <v>210</v>
      </c>
      <c r="BW47" s="224" t="s">
        <v>210</v>
      </c>
      <c r="BX47" s="223">
        <v>27409</v>
      </c>
      <c r="BY47" s="224" t="s">
        <v>2926</v>
      </c>
      <c r="BZ47" s="224" t="s">
        <v>210</v>
      </c>
      <c r="CA47" s="224" t="s">
        <v>210</v>
      </c>
      <c r="CB47" s="223">
        <v>23051</v>
      </c>
      <c r="CC47" s="224" t="s">
        <v>2629</v>
      </c>
      <c r="CD47" s="224" t="s">
        <v>210</v>
      </c>
      <c r="CE47" s="224" t="s">
        <v>210</v>
      </c>
      <c r="CF47" s="14"/>
      <c r="CG47" s="37" t="s">
        <v>494</v>
      </c>
      <c r="CH47" s="208">
        <v>23579</v>
      </c>
      <c r="CI47" s="12" t="s">
        <v>2927</v>
      </c>
      <c r="CJ47" s="208">
        <v>25514</v>
      </c>
      <c r="CK47" s="12" t="s">
        <v>2928</v>
      </c>
      <c r="CL47" s="208">
        <v>22155</v>
      </c>
      <c r="CM47" s="208">
        <v>23579</v>
      </c>
    </row>
    <row r="48" spans="1:91">
      <c r="A48" s="356" t="s">
        <v>495</v>
      </c>
      <c r="B48" s="2062">
        <v>35586</v>
      </c>
      <c r="C48" s="3057" t="s">
        <v>2929</v>
      </c>
      <c r="D48" s="3362" t="s">
        <v>210</v>
      </c>
      <c r="E48" s="3057" t="s">
        <v>210</v>
      </c>
      <c r="F48" s="3338">
        <v>40487</v>
      </c>
      <c r="G48" s="3057" t="s">
        <v>2930</v>
      </c>
      <c r="H48" s="3362" t="s">
        <v>210</v>
      </c>
      <c r="I48" s="3057" t="s">
        <v>210</v>
      </c>
      <c r="J48" s="3338">
        <v>29832</v>
      </c>
      <c r="K48" s="3057" t="s">
        <v>2931</v>
      </c>
      <c r="L48" s="3362" t="s">
        <v>210</v>
      </c>
      <c r="M48" s="3016" t="s">
        <v>210</v>
      </c>
      <c r="O48" s="262" t="s">
        <v>495</v>
      </c>
      <c r="P48" s="280">
        <v>35573</v>
      </c>
      <c r="Q48" s="280">
        <v>1103</v>
      </c>
      <c r="R48" s="328" t="s">
        <v>210</v>
      </c>
      <c r="S48" s="327" t="s">
        <v>210</v>
      </c>
      <c r="T48" s="3339">
        <v>39809</v>
      </c>
      <c r="U48" s="280">
        <v>2143</v>
      </c>
      <c r="V48" s="328" t="s">
        <v>210</v>
      </c>
      <c r="W48" s="327" t="s">
        <v>210</v>
      </c>
      <c r="X48" s="3339">
        <v>30539</v>
      </c>
      <c r="Y48" s="280">
        <v>910</v>
      </c>
      <c r="Z48" s="328" t="s">
        <v>210</v>
      </c>
      <c r="AA48" s="328" t="s">
        <v>210</v>
      </c>
      <c r="AC48" s="262" t="s">
        <v>495</v>
      </c>
      <c r="AD48" s="3340">
        <v>35307</v>
      </c>
      <c r="AE48" s="3341">
        <v>1075</v>
      </c>
      <c r="AF48" s="3342" t="s">
        <v>210</v>
      </c>
      <c r="AG48" s="3343" t="s">
        <v>210</v>
      </c>
      <c r="AH48" s="3340">
        <v>40439</v>
      </c>
      <c r="AI48" s="3341">
        <v>1409</v>
      </c>
      <c r="AJ48" s="3342" t="s">
        <v>210</v>
      </c>
      <c r="AK48" s="3343" t="s">
        <v>210</v>
      </c>
      <c r="AL48" s="3340">
        <v>30607</v>
      </c>
      <c r="AM48" s="3341">
        <v>1218</v>
      </c>
      <c r="AN48" s="3342" t="s">
        <v>210</v>
      </c>
      <c r="AO48" s="3342" t="s">
        <v>210</v>
      </c>
      <c r="AQ48" s="73" t="s">
        <v>495</v>
      </c>
      <c r="AR48" s="140">
        <v>32674</v>
      </c>
      <c r="AS48" s="38" t="s">
        <v>2932</v>
      </c>
      <c r="AT48" s="38" t="s">
        <v>210</v>
      </c>
      <c r="AU48" s="3344" t="s">
        <v>210</v>
      </c>
      <c r="AV48" s="140">
        <v>40034</v>
      </c>
      <c r="AW48" s="38" t="s">
        <v>2933</v>
      </c>
      <c r="AX48" s="38" t="s">
        <v>210</v>
      </c>
      <c r="AY48" s="3344" t="s">
        <v>210</v>
      </c>
      <c r="AZ48" s="140">
        <v>28770</v>
      </c>
      <c r="BA48" s="38" t="s">
        <v>2934</v>
      </c>
      <c r="BB48" s="38" t="s">
        <v>210</v>
      </c>
      <c r="BC48" s="38" t="s">
        <v>210</v>
      </c>
      <c r="BD48" s="14"/>
      <c r="BE48" s="37" t="s">
        <v>495</v>
      </c>
      <c r="BF48" s="223">
        <v>31361</v>
      </c>
      <c r="BG48" s="224" t="s">
        <v>2935</v>
      </c>
      <c r="BH48" s="224" t="s">
        <v>210</v>
      </c>
      <c r="BI48" s="224" t="s">
        <v>210</v>
      </c>
      <c r="BJ48" s="223">
        <v>34894</v>
      </c>
      <c r="BK48" s="224" t="s">
        <v>2936</v>
      </c>
      <c r="BL48" s="224" t="s">
        <v>210</v>
      </c>
      <c r="BM48" s="224" t="s">
        <v>210</v>
      </c>
      <c r="BN48" s="223">
        <v>26737</v>
      </c>
      <c r="BO48" s="224" t="s">
        <v>2937</v>
      </c>
      <c r="BP48" s="224" t="s">
        <v>210</v>
      </c>
      <c r="BQ48" s="224" t="s">
        <v>210</v>
      </c>
      <c r="BR48" s="14"/>
      <c r="BS48" s="37" t="s">
        <v>495</v>
      </c>
      <c r="BT48" s="223">
        <v>31995</v>
      </c>
      <c r="BU48" s="224" t="s">
        <v>2938</v>
      </c>
      <c r="BV48" s="224" t="s">
        <v>210</v>
      </c>
      <c r="BW48" s="224" t="s">
        <v>210</v>
      </c>
      <c r="BX48" s="223">
        <v>35842</v>
      </c>
      <c r="BY48" s="224" t="s">
        <v>2939</v>
      </c>
      <c r="BZ48" s="224" t="s">
        <v>210</v>
      </c>
      <c r="CA48" s="224" t="s">
        <v>210</v>
      </c>
      <c r="CB48" s="223">
        <v>29653</v>
      </c>
      <c r="CC48" s="224" t="s">
        <v>2940</v>
      </c>
      <c r="CD48" s="224" t="s">
        <v>210</v>
      </c>
      <c r="CE48" s="224" t="s">
        <v>210</v>
      </c>
      <c r="CF48" s="14"/>
      <c r="CG48" s="37" t="s">
        <v>495</v>
      </c>
      <c r="CH48" s="208">
        <v>30509</v>
      </c>
      <c r="CI48" s="12" t="s">
        <v>2941</v>
      </c>
      <c r="CJ48" s="208">
        <v>33182</v>
      </c>
      <c r="CK48" s="12" t="s">
        <v>2942</v>
      </c>
      <c r="CL48" s="208">
        <v>26388</v>
      </c>
      <c r="CM48" s="208">
        <v>30509</v>
      </c>
    </row>
    <row r="49" spans="1:91">
      <c r="A49" s="356" t="s">
        <v>496</v>
      </c>
      <c r="B49" s="2062">
        <v>41095</v>
      </c>
      <c r="C49" s="3057" t="s">
        <v>2943</v>
      </c>
      <c r="D49" s="3362" t="s">
        <v>210</v>
      </c>
      <c r="E49" s="3057" t="s">
        <v>210</v>
      </c>
      <c r="F49" s="3338">
        <v>50376</v>
      </c>
      <c r="G49" s="3057" t="s">
        <v>2944</v>
      </c>
      <c r="H49" s="3362" t="s">
        <v>210</v>
      </c>
      <c r="I49" s="3057" t="s">
        <v>210</v>
      </c>
      <c r="J49" s="3338">
        <v>35858</v>
      </c>
      <c r="K49" s="3057" t="s">
        <v>2945</v>
      </c>
      <c r="L49" s="3362" t="s">
        <v>210</v>
      </c>
      <c r="M49" s="3016" t="s">
        <v>210</v>
      </c>
      <c r="O49" s="262" t="s">
        <v>496</v>
      </c>
      <c r="P49" s="280">
        <v>41842</v>
      </c>
      <c r="Q49" s="280">
        <v>873</v>
      </c>
      <c r="R49" s="328" t="s">
        <v>210</v>
      </c>
      <c r="S49" s="327" t="s">
        <v>210</v>
      </c>
      <c r="T49" s="3339">
        <v>48032</v>
      </c>
      <c r="U49" s="280">
        <v>2190</v>
      </c>
      <c r="V49" s="328" t="s">
        <v>210</v>
      </c>
      <c r="W49" s="327" t="s">
        <v>210</v>
      </c>
      <c r="X49" s="3339">
        <v>37413</v>
      </c>
      <c r="Y49" s="280">
        <v>1458</v>
      </c>
      <c r="Z49" s="328" t="s">
        <v>210</v>
      </c>
      <c r="AA49" s="328" t="s">
        <v>210</v>
      </c>
      <c r="AC49" s="262" t="s">
        <v>496</v>
      </c>
      <c r="AD49" s="3340">
        <v>40013</v>
      </c>
      <c r="AE49" s="3341">
        <v>2023</v>
      </c>
      <c r="AF49" s="3342" t="s">
        <v>210</v>
      </c>
      <c r="AG49" s="3343" t="s">
        <v>210</v>
      </c>
      <c r="AH49" s="3340">
        <v>46279</v>
      </c>
      <c r="AI49" s="3341">
        <v>2971</v>
      </c>
      <c r="AJ49" s="3342" t="s">
        <v>210</v>
      </c>
      <c r="AK49" s="3343" t="s">
        <v>210</v>
      </c>
      <c r="AL49" s="3340">
        <v>33618</v>
      </c>
      <c r="AM49" s="3341">
        <v>1425</v>
      </c>
      <c r="AN49" s="3342" t="s">
        <v>210</v>
      </c>
      <c r="AO49" s="3342" t="s">
        <v>210</v>
      </c>
      <c r="AQ49" s="73" t="s">
        <v>496</v>
      </c>
      <c r="AR49" s="140">
        <v>40163</v>
      </c>
      <c r="AS49" s="38" t="s">
        <v>2946</v>
      </c>
      <c r="AT49" s="38" t="s">
        <v>210</v>
      </c>
      <c r="AU49" s="3344" t="s">
        <v>210</v>
      </c>
      <c r="AV49" s="140">
        <v>46044</v>
      </c>
      <c r="AW49" s="38" t="s">
        <v>2947</v>
      </c>
      <c r="AX49" s="38" t="s">
        <v>210</v>
      </c>
      <c r="AY49" s="3344" t="s">
        <v>210</v>
      </c>
      <c r="AZ49" s="140">
        <v>35207</v>
      </c>
      <c r="BA49" s="38" t="s">
        <v>2851</v>
      </c>
      <c r="BB49" s="38" t="s">
        <v>210</v>
      </c>
      <c r="BC49" s="38" t="s">
        <v>210</v>
      </c>
      <c r="BD49" s="14"/>
      <c r="BE49" s="37" t="s">
        <v>496</v>
      </c>
      <c r="BF49" s="223">
        <v>38200</v>
      </c>
      <c r="BG49" s="224" t="s">
        <v>2948</v>
      </c>
      <c r="BH49" s="224" t="s">
        <v>210</v>
      </c>
      <c r="BI49" s="224" t="s">
        <v>210</v>
      </c>
      <c r="BJ49" s="223">
        <v>44960</v>
      </c>
      <c r="BK49" s="224" t="s">
        <v>2928</v>
      </c>
      <c r="BL49" s="224" t="s">
        <v>210</v>
      </c>
      <c r="BM49" s="224" t="s">
        <v>210</v>
      </c>
      <c r="BN49" s="223">
        <v>31737</v>
      </c>
      <c r="BO49" s="224" t="s">
        <v>2949</v>
      </c>
      <c r="BP49" s="224" t="s">
        <v>210</v>
      </c>
      <c r="BQ49" s="224" t="s">
        <v>210</v>
      </c>
      <c r="BR49" s="14"/>
      <c r="BS49" s="37" t="s">
        <v>496</v>
      </c>
      <c r="BT49" s="223">
        <v>36558</v>
      </c>
      <c r="BU49" s="224" t="s">
        <v>2854</v>
      </c>
      <c r="BV49" s="224" t="s">
        <v>210</v>
      </c>
      <c r="BW49" s="224" t="s">
        <v>210</v>
      </c>
      <c r="BX49" s="223">
        <v>42900</v>
      </c>
      <c r="BY49" s="224" t="s">
        <v>2950</v>
      </c>
      <c r="BZ49" s="224" t="s">
        <v>210</v>
      </c>
      <c r="CA49" s="224" t="s">
        <v>210</v>
      </c>
      <c r="CB49" s="223">
        <v>31266</v>
      </c>
      <c r="CC49" s="224" t="s">
        <v>2951</v>
      </c>
      <c r="CD49" s="224" t="s">
        <v>210</v>
      </c>
      <c r="CE49" s="224" t="s">
        <v>210</v>
      </c>
      <c r="CF49" s="14"/>
      <c r="CG49" s="37" t="s">
        <v>496</v>
      </c>
      <c r="CH49" s="208">
        <v>36132</v>
      </c>
      <c r="CI49" s="12" t="s">
        <v>2952</v>
      </c>
      <c r="CJ49" s="208">
        <v>41022</v>
      </c>
      <c r="CK49" s="12" t="s">
        <v>2414</v>
      </c>
      <c r="CL49" s="208">
        <v>30923</v>
      </c>
      <c r="CM49" s="208">
        <v>36132</v>
      </c>
    </row>
    <row r="50" spans="1:91">
      <c r="A50" s="356" t="s">
        <v>497</v>
      </c>
      <c r="B50" s="2062">
        <v>55171</v>
      </c>
      <c r="C50" s="3057" t="s">
        <v>2953</v>
      </c>
      <c r="D50" s="3362" t="s">
        <v>210</v>
      </c>
      <c r="E50" s="3057" t="s">
        <v>210</v>
      </c>
      <c r="F50" s="3338">
        <v>65039</v>
      </c>
      <c r="G50" s="3057" t="s">
        <v>2954</v>
      </c>
      <c r="H50" s="3362" t="s">
        <v>210</v>
      </c>
      <c r="I50" s="3057" t="s">
        <v>210</v>
      </c>
      <c r="J50" s="3338">
        <v>48438</v>
      </c>
      <c r="K50" s="3057" t="s">
        <v>2955</v>
      </c>
      <c r="L50" s="3362" t="s">
        <v>210</v>
      </c>
      <c r="M50" s="3016" t="s">
        <v>210</v>
      </c>
      <c r="O50" s="262" t="s">
        <v>497</v>
      </c>
      <c r="P50" s="280">
        <v>52183</v>
      </c>
      <c r="Q50" s="280">
        <v>1865</v>
      </c>
      <c r="R50" s="328" t="s">
        <v>210</v>
      </c>
      <c r="S50" s="327" t="s">
        <v>210</v>
      </c>
      <c r="T50" s="3339">
        <v>61876</v>
      </c>
      <c r="U50" s="280">
        <v>2284</v>
      </c>
      <c r="V50" s="328" t="s">
        <v>210</v>
      </c>
      <c r="W50" s="327" t="s">
        <v>210</v>
      </c>
      <c r="X50" s="3339">
        <v>47277</v>
      </c>
      <c r="Y50" s="280">
        <v>2082</v>
      </c>
      <c r="Z50" s="328" t="s">
        <v>210</v>
      </c>
      <c r="AA50" s="328" t="s">
        <v>210</v>
      </c>
      <c r="AC50" s="262" t="s">
        <v>497</v>
      </c>
      <c r="AD50" s="3340">
        <v>50463</v>
      </c>
      <c r="AE50" s="3341">
        <v>938</v>
      </c>
      <c r="AF50" s="3342" t="s">
        <v>210</v>
      </c>
      <c r="AG50" s="3343" t="s">
        <v>210</v>
      </c>
      <c r="AH50" s="3340">
        <v>60577</v>
      </c>
      <c r="AI50" s="3341">
        <v>2453</v>
      </c>
      <c r="AJ50" s="3342" t="s">
        <v>210</v>
      </c>
      <c r="AK50" s="3343" t="s">
        <v>210</v>
      </c>
      <c r="AL50" s="3340">
        <v>44720</v>
      </c>
      <c r="AM50" s="3341">
        <v>3665</v>
      </c>
      <c r="AN50" s="3342" t="s">
        <v>210</v>
      </c>
      <c r="AO50" s="3342" t="s">
        <v>210</v>
      </c>
      <c r="AQ50" s="73" t="s">
        <v>497</v>
      </c>
      <c r="AR50" s="140">
        <v>50803</v>
      </c>
      <c r="AS50" s="38" t="s">
        <v>2956</v>
      </c>
      <c r="AT50" s="38" t="s">
        <v>210</v>
      </c>
      <c r="AU50" s="3344" t="s">
        <v>210</v>
      </c>
      <c r="AV50" s="140">
        <v>60750</v>
      </c>
      <c r="AW50" s="38" t="s">
        <v>2957</v>
      </c>
      <c r="AX50" s="38" t="s">
        <v>210</v>
      </c>
      <c r="AY50" s="3344" t="s">
        <v>210</v>
      </c>
      <c r="AZ50" s="140">
        <v>42498</v>
      </c>
      <c r="BA50" s="38" t="s">
        <v>2958</v>
      </c>
      <c r="BB50" s="38" t="s">
        <v>210</v>
      </c>
      <c r="BC50" s="38" t="s">
        <v>210</v>
      </c>
      <c r="BD50" s="14"/>
      <c r="BE50" s="37" t="s">
        <v>497</v>
      </c>
      <c r="BF50" s="223">
        <v>49440</v>
      </c>
      <c r="BG50" s="224" t="s">
        <v>2959</v>
      </c>
      <c r="BH50" s="224" t="s">
        <v>210</v>
      </c>
      <c r="BI50" s="224" t="s">
        <v>210</v>
      </c>
      <c r="BJ50" s="223">
        <v>55647</v>
      </c>
      <c r="BK50" s="224" t="s">
        <v>2960</v>
      </c>
      <c r="BL50" s="224" t="s">
        <v>210</v>
      </c>
      <c r="BM50" s="224" t="s">
        <v>210</v>
      </c>
      <c r="BN50" s="223">
        <v>44168</v>
      </c>
      <c r="BO50" s="224" t="s">
        <v>2961</v>
      </c>
      <c r="BP50" s="224" t="s">
        <v>210</v>
      </c>
      <c r="BQ50" s="224" t="s">
        <v>210</v>
      </c>
      <c r="BR50" s="14"/>
      <c r="BS50" s="37" t="s">
        <v>497</v>
      </c>
      <c r="BT50" s="223">
        <v>46167</v>
      </c>
      <c r="BU50" s="224" t="s">
        <v>2962</v>
      </c>
      <c r="BV50" s="224" t="s">
        <v>210</v>
      </c>
      <c r="BW50" s="224" t="s">
        <v>210</v>
      </c>
      <c r="BX50" s="223">
        <v>52348</v>
      </c>
      <c r="BY50" s="224" t="s">
        <v>2963</v>
      </c>
      <c r="BZ50" s="224" t="s">
        <v>210</v>
      </c>
      <c r="CA50" s="224" t="s">
        <v>210</v>
      </c>
      <c r="CB50" s="223">
        <v>40741</v>
      </c>
      <c r="CC50" s="224" t="s">
        <v>2964</v>
      </c>
      <c r="CD50" s="224" t="s">
        <v>210</v>
      </c>
      <c r="CE50" s="224" t="s">
        <v>210</v>
      </c>
      <c r="CF50" s="14"/>
      <c r="CG50" s="37" t="s">
        <v>497</v>
      </c>
      <c r="CH50" s="208">
        <v>49725</v>
      </c>
      <c r="CI50" s="12" t="s">
        <v>2965</v>
      </c>
      <c r="CJ50" s="208">
        <v>55980</v>
      </c>
      <c r="CK50" s="12" t="s">
        <v>2966</v>
      </c>
      <c r="CL50" s="208">
        <v>42659</v>
      </c>
      <c r="CM50" s="208">
        <v>49725</v>
      </c>
    </row>
    <row r="51" spans="1:91">
      <c r="A51" s="356" t="s">
        <v>498</v>
      </c>
      <c r="B51" s="2062">
        <v>73122</v>
      </c>
      <c r="C51" s="3057" t="s">
        <v>2805</v>
      </c>
      <c r="D51" s="3362" t="s">
        <v>210</v>
      </c>
      <c r="E51" s="3057" t="s">
        <v>210</v>
      </c>
      <c r="F51" s="3338">
        <v>86884</v>
      </c>
      <c r="G51" s="3057" t="s">
        <v>2967</v>
      </c>
      <c r="H51" s="3362" t="s">
        <v>210</v>
      </c>
      <c r="I51" s="3057" t="s">
        <v>210</v>
      </c>
      <c r="J51" s="3338">
        <v>63576</v>
      </c>
      <c r="K51" s="3057" t="s">
        <v>2968</v>
      </c>
      <c r="L51" s="3362" t="s">
        <v>210</v>
      </c>
      <c r="M51" s="3016" t="s">
        <v>210</v>
      </c>
      <c r="O51" s="262" t="s">
        <v>498</v>
      </c>
      <c r="P51" s="280">
        <v>72035</v>
      </c>
      <c r="Q51" s="280">
        <v>2284</v>
      </c>
      <c r="R51" s="328" t="s">
        <v>210</v>
      </c>
      <c r="S51" s="327" t="s">
        <v>210</v>
      </c>
      <c r="T51" s="3339">
        <v>80771</v>
      </c>
      <c r="U51" s="280">
        <v>3222</v>
      </c>
      <c r="V51" s="328" t="s">
        <v>210</v>
      </c>
      <c r="W51" s="327" t="s">
        <v>210</v>
      </c>
      <c r="X51" s="3339">
        <v>68846</v>
      </c>
      <c r="Y51" s="280">
        <v>2633</v>
      </c>
      <c r="Z51" s="328" t="s">
        <v>210</v>
      </c>
      <c r="AA51" s="328" t="s">
        <v>210</v>
      </c>
      <c r="AC51" s="262" t="s">
        <v>498</v>
      </c>
      <c r="AD51" s="3340">
        <v>69668</v>
      </c>
      <c r="AE51" s="3341">
        <v>4510</v>
      </c>
      <c r="AF51" s="3342" t="s">
        <v>210</v>
      </c>
      <c r="AG51" s="3343" t="s">
        <v>210</v>
      </c>
      <c r="AH51" s="3340">
        <v>84133</v>
      </c>
      <c r="AI51" s="3341">
        <v>6648</v>
      </c>
      <c r="AJ51" s="3342" t="s">
        <v>210</v>
      </c>
      <c r="AK51" s="3343" t="s">
        <v>210</v>
      </c>
      <c r="AL51" s="3340">
        <v>60262</v>
      </c>
      <c r="AM51" s="3341">
        <v>2423</v>
      </c>
      <c r="AN51" s="3342" t="s">
        <v>210</v>
      </c>
      <c r="AO51" s="3342" t="s">
        <v>210</v>
      </c>
      <c r="AQ51" s="3372" t="s">
        <v>498</v>
      </c>
      <c r="AR51" s="3373">
        <v>67836</v>
      </c>
      <c r="AS51" s="3374" t="s">
        <v>2969</v>
      </c>
      <c r="AT51" s="3374" t="s">
        <v>210</v>
      </c>
      <c r="AU51" s="3375" t="s">
        <v>210</v>
      </c>
      <c r="AV51" s="3373">
        <v>78643</v>
      </c>
      <c r="AW51" s="3374" t="s">
        <v>2970</v>
      </c>
      <c r="AX51" s="3374" t="s">
        <v>210</v>
      </c>
      <c r="AY51" s="3375" t="s">
        <v>210</v>
      </c>
      <c r="AZ51" s="3373">
        <v>60260</v>
      </c>
      <c r="BA51" s="3374" t="s">
        <v>2971</v>
      </c>
      <c r="BB51" s="3374" t="s">
        <v>210</v>
      </c>
      <c r="BC51" s="3374" t="s">
        <v>210</v>
      </c>
      <c r="BD51" s="14"/>
      <c r="BE51" s="37" t="s">
        <v>498</v>
      </c>
      <c r="BF51" s="3376">
        <v>64283</v>
      </c>
      <c r="BG51" s="3377" t="s">
        <v>2972</v>
      </c>
      <c r="BH51" s="3377" t="s">
        <v>210</v>
      </c>
      <c r="BI51" s="3377" t="s">
        <v>210</v>
      </c>
      <c r="BJ51" s="3376">
        <v>75042</v>
      </c>
      <c r="BK51" s="3377" t="s">
        <v>2973</v>
      </c>
      <c r="BL51" s="3377" t="s">
        <v>210</v>
      </c>
      <c r="BM51" s="3377" t="s">
        <v>210</v>
      </c>
      <c r="BN51" s="3376">
        <v>58211</v>
      </c>
      <c r="BO51" s="3377" t="s">
        <v>2974</v>
      </c>
      <c r="BP51" s="3377" t="s">
        <v>210</v>
      </c>
      <c r="BQ51" s="3377" t="s">
        <v>210</v>
      </c>
      <c r="BR51" s="14"/>
      <c r="BS51" s="37" t="s">
        <v>498</v>
      </c>
      <c r="BT51" s="3376">
        <v>65094</v>
      </c>
      <c r="BU51" s="3377" t="s">
        <v>2975</v>
      </c>
      <c r="BV51" s="3377" t="s">
        <v>210</v>
      </c>
      <c r="BW51" s="3377" t="s">
        <v>210</v>
      </c>
      <c r="BX51" s="3376">
        <v>79582</v>
      </c>
      <c r="BY51" s="3377" t="s">
        <v>2216</v>
      </c>
      <c r="BZ51" s="3377" t="s">
        <v>210</v>
      </c>
      <c r="CA51" s="3377" t="s">
        <v>210</v>
      </c>
      <c r="CB51" s="3376">
        <v>54900</v>
      </c>
      <c r="CC51" s="3377" t="s">
        <v>2976</v>
      </c>
      <c r="CD51" s="3377" t="s">
        <v>210</v>
      </c>
      <c r="CE51" s="3377" t="s">
        <v>210</v>
      </c>
      <c r="CF51" s="14"/>
      <c r="CG51" s="37" t="s">
        <v>498</v>
      </c>
      <c r="CH51" s="208">
        <v>62707</v>
      </c>
      <c r="CI51" s="12" t="s">
        <v>2977</v>
      </c>
      <c r="CJ51" s="208">
        <v>77114</v>
      </c>
      <c r="CK51" s="12" t="s">
        <v>2731</v>
      </c>
      <c r="CL51" s="208">
        <v>52559</v>
      </c>
      <c r="CM51" s="208">
        <v>62707</v>
      </c>
    </row>
    <row r="52" spans="1:91" s="26" customFormat="1" ht="13">
      <c r="A52" s="4519" t="s">
        <v>878</v>
      </c>
      <c r="B52" s="4520"/>
      <c r="C52" s="4520"/>
      <c r="D52" s="4520"/>
      <c r="E52" s="4520"/>
      <c r="F52" s="4520"/>
      <c r="G52" s="4520"/>
      <c r="H52" s="4520"/>
      <c r="I52" s="4520"/>
      <c r="J52" s="4520"/>
      <c r="K52" s="4520"/>
      <c r="L52" s="4520"/>
      <c r="M52" s="4521"/>
      <c r="O52" s="4522" t="s">
        <v>878</v>
      </c>
      <c r="P52" s="4522"/>
      <c r="Q52" s="4522"/>
      <c r="R52" s="4522"/>
      <c r="S52" s="4522"/>
      <c r="T52" s="4522"/>
      <c r="U52" s="4522"/>
      <c r="V52" s="4522"/>
      <c r="W52" s="4522"/>
      <c r="X52" s="4522"/>
      <c r="Y52" s="4522"/>
      <c r="Z52" s="4522"/>
      <c r="AA52" s="4522"/>
      <c r="AC52" s="4522" t="s">
        <v>878</v>
      </c>
      <c r="AD52" s="4522"/>
      <c r="AE52" s="4522"/>
      <c r="AF52" s="4522"/>
      <c r="AG52" s="4522"/>
      <c r="AH52" s="4522"/>
      <c r="AI52" s="4522"/>
      <c r="AJ52" s="4522"/>
      <c r="AK52" s="4522"/>
      <c r="AL52" s="4522"/>
      <c r="AM52" s="4522"/>
      <c r="AN52" s="4522"/>
      <c r="AO52" s="4522"/>
      <c r="AQ52" s="4466" t="s">
        <v>878</v>
      </c>
      <c r="AR52" s="4466"/>
      <c r="AS52" s="4466"/>
      <c r="AT52" s="4466"/>
      <c r="AU52" s="4466"/>
      <c r="AV52" s="4466"/>
      <c r="AW52" s="4466"/>
      <c r="AX52" s="4466"/>
      <c r="AY52" s="4466"/>
      <c r="AZ52" s="4466"/>
      <c r="BA52" s="4466"/>
      <c r="BB52" s="4466"/>
      <c r="BC52" s="4466"/>
      <c r="BD52" s="17"/>
      <c r="BE52" s="4466" t="s">
        <v>878</v>
      </c>
      <c r="BF52" s="4466"/>
      <c r="BG52" s="4466"/>
      <c r="BH52" s="4466"/>
      <c r="BI52" s="4466"/>
      <c r="BJ52" s="4466"/>
      <c r="BK52" s="4466"/>
      <c r="BL52" s="4466"/>
      <c r="BM52" s="4466"/>
      <c r="BN52" s="4466"/>
      <c r="BO52" s="4466"/>
      <c r="BP52" s="4466"/>
      <c r="BQ52" s="4466"/>
      <c r="BR52" s="17"/>
      <c r="BS52" s="4466" t="s">
        <v>878</v>
      </c>
      <c r="BT52" s="4466"/>
      <c r="BU52" s="4466"/>
      <c r="BV52" s="4466"/>
      <c r="BW52" s="4466"/>
      <c r="BX52" s="4466"/>
      <c r="BY52" s="4466"/>
      <c r="BZ52" s="4466"/>
      <c r="CA52" s="4466"/>
      <c r="CB52" s="4466"/>
      <c r="CC52" s="4466"/>
      <c r="CD52" s="4466"/>
      <c r="CE52" s="4466"/>
      <c r="CF52" s="17"/>
      <c r="CG52" s="4523" t="s">
        <v>878</v>
      </c>
      <c r="CH52" s="4523"/>
      <c r="CI52" s="4523"/>
      <c r="CJ52" s="4523"/>
      <c r="CK52" s="4523"/>
      <c r="CL52" s="4523"/>
      <c r="CM52" s="4523"/>
    </row>
    <row r="53" spans="1:91">
      <c r="A53" s="29"/>
      <c r="B53" s="29"/>
      <c r="C53" s="29"/>
      <c r="D53" s="29"/>
      <c r="E53" s="29"/>
      <c r="F53" s="29"/>
      <c r="G53" s="29"/>
      <c r="H53" s="29"/>
      <c r="I53" s="29"/>
      <c r="J53" s="29"/>
      <c r="K53" s="29"/>
      <c r="L53" s="29"/>
      <c r="M53" s="29"/>
      <c r="O53" s="29"/>
      <c r="P53" s="29"/>
      <c r="Q53" s="29"/>
      <c r="R53" s="29"/>
      <c r="S53" s="29"/>
      <c r="T53" s="29"/>
      <c r="U53" s="29"/>
      <c r="V53" s="29"/>
      <c r="W53" s="29"/>
      <c r="X53" s="29"/>
      <c r="Y53" s="29"/>
      <c r="Z53" s="29"/>
      <c r="AA53" s="29"/>
      <c r="AC53" s="29"/>
      <c r="AD53" s="29"/>
      <c r="AE53" s="29"/>
      <c r="AF53" s="29"/>
      <c r="AG53" s="29"/>
      <c r="AH53" s="29"/>
      <c r="AI53" s="29"/>
      <c r="AJ53" s="29"/>
      <c r="AK53" s="29"/>
      <c r="AL53" s="29"/>
      <c r="AM53" s="29"/>
      <c r="AN53" s="29"/>
      <c r="AO53" s="29"/>
      <c r="AQ53" s="29"/>
      <c r="AR53" s="29"/>
      <c r="AS53" s="29"/>
      <c r="AT53" s="29"/>
      <c r="AU53" s="29"/>
      <c r="AV53" s="29"/>
      <c r="AW53" s="29"/>
      <c r="AX53" s="29"/>
      <c r="AY53" s="29"/>
      <c r="AZ53" s="29"/>
      <c r="BA53" s="29"/>
      <c r="BB53" s="29"/>
      <c r="BC53" s="29"/>
      <c r="BD53" s="14"/>
      <c r="BE53" s="29"/>
      <c r="BF53" s="29"/>
      <c r="BG53" s="29"/>
      <c r="BH53" s="29"/>
      <c r="BI53" s="29"/>
      <c r="BJ53" s="29"/>
      <c r="BK53" s="29"/>
      <c r="BL53" s="29"/>
      <c r="BM53" s="29"/>
      <c r="BN53" s="29"/>
      <c r="BO53" s="29"/>
      <c r="BP53" s="29"/>
      <c r="BQ53" s="29"/>
      <c r="BR53" s="14"/>
      <c r="BS53" s="29"/>
      <c r="BT53" s="29"/>
      <c r="BU53" s="29"/>
      <c r="BV53" s="29"/>
      <c r="BW53" s="29"/>
      <c r="BX53" s="29"/>
      <c r="BY53" s="29"/>
      <c r="BZ53" s="29"/>
      <c r="CA53" s="29"/>
      <c r="CB53" s="29"/>
      <c r="CC53" s="29"/>
      <c r="CD53" s="29"/>
      <c r="CE53" s="29"/>
      <c r="CF53" s="14"/>
      <c r="CG53" s="29"/>
      <c r="CH53" s="29"/>
      <c r="CI53" s="29"/>
      <c r="CJ53" s="29"/>
      <c r="CK53" s="29"/>
      <c r="CL53" s="29"/>
      <c r="CM53" s="29"/>
    </row>
    <row r="54" spans="1:91" ht="14" customHeight="1">
      <c r="A54" s="3832" t="s">
        <v>2978</v>
      </c>
      <c r="B54" s="3832"/>
      <c r="C54" s="3832"/>
      <c r="D54" s="3832"/>
      <c r="E54" s="3832"/>
      <c r="F54" s="3832"/>
      <c r="G54" s="3832"/>
      <c r="H54" s="3832"/>
      <c r="I54" s="3832"/>
      <c r="J54" s="3832"/>
      <c r="K54" s="3832"/>
      <c r="L54" s="3832"/>
      <c r="M54" s="3832"/>
      <c r="O54" s="3832" t="s">
        <v>1592</v>
      </c>
      <c r="P54" s="3832"/>
      <c r="Q54" s="3832"/>
      <c r="R54" s="3832"/>
      <c r="S54" s="3832"/>
      <c r="T54" s="3832"/>
      <c r="U54" s="3832"/>
      <c r="V54" s="3832"/>
      <c r="W54" s="3832"/>
      <c r="X54" s="3832"/>
      <c r="Y54" s="3832"/>
      <c r="Z54" s="3832"/>
      <c r="AA54" s="3832"/>
      <c r="AC54" s="3832" t="s">
        <v>1568</v>
      </c>
      <c r="AD54" s="3832"/>
      <c r="AE54" s="3832"/>
      <c r="AF54" s="3832"/>
      <c r="AG54" s="3832"/>
      <c r="AH54" s="3832"/>
      <c r="AI54" s="3832"/>
      <c r="AJ54" s="3832"/>
      <c r="AK54" s="3832"/>
      <c r="AL54" s="3832"/>
      <c r="AM54" s="3832"/>
      <c r="AN54" s="485"/>
      <c r="AO54" s="485"/>
      <c r="AQ54" s="3832" t="s">
        <v>879</v>
      </c>
      <c r="AR54" s="3832"/>
      <c r="AS54" s="3832"/>
      <c r="AT54" s="3832"/>
      <c r="AU54" s="3832"/>
      <c r="AV54" s="3832"/>
      <c r="AW54" s="3832"/>
      <c r="AX54" s="3832"/>
      <c r="AY54" s="3832"/>
      <c r="AZ54" s="3832"/>
      <c r="BA54" s="3832"/>
      <c r="BB54" s="485"/>
      <c r="BC54" s="485"/>
      <c r="BD54" s="14"/>
      <c r="BE54" s="3832" t="s">
        <v>781</v>
      </c>
      <c r="BF54" s="3832"/>
      <c r="BG54" s="3832"/>
      <c r="BH54" s="3832"/>
      <c r="BI54" s="3832"/>
      <c r="BJ54" s="3832"/>
      <c r="BK54" s="3832"/>
      <c r="BL54" s="3832"/>
      <c r="BM54" s="3832"/>
      <c r="BN54" s="3832"/>
      <c r="BO54" s="3832"/>
      <c r="BP54" s="485"/>
      <c r="BQ54" s="485"/>
      <c r="BR54" s="14"/>
      <c r="BS54" s="3832" t="s">
        <v>734</v>
      </c>
      <c r="BT54" s="3832"/>
      <c r="BU54" s="3832"/>
      <c r="BV54" s="3832"/>
      <c r="BW54" s="3832"/>
      <c r="BX54" s="3832"/>
      <c r="BY54" s="3832"/>
      <c r="BZ54" s="3832"/>
      <c r="CA54" s="3832"/>
      <c r="CB54" s="3832"/>
      <c r="CC54" s="3832"/>
      <c r="CD54" s="485"/>
      <c r="CE54" s="485"/>
      <c r="CF54" s="14"/>
      <c r="CG54" s="3832" t="s">
        <v>696</v>
      </c>
      <c r="CH54" s="3832"/>
      <c r="CI54" s="3832"/>
      <c r="CJ54" s="3832"/>
      <c r="CK54" s="3832"/>
      <c r="CL54" s="3832"/>
      <c r="CM54" s="3832"/>
    </row>
    <row r="55" spans="1:91" ht="14.25" customHeight="1"/>
  </sheetData>
  <mergeCells count="86">
    <mergeCell ref="CG54:CM54"/>
    <mergeCell ref="CG39:CM39"/>
    <mergeCell ref="BS45:CE45"/>
    <mergeCell ref="CG45:CM45"/>
    <mergeCell ref="BS52:CE52"/>
    <mergeCell ref="CG52:CM52"/>
    <mergeCell ref="BS39:CE39"/>
    <mergeCell ref="BS54:CC54"/>
    <mergeCell ref="BS1:CC1"/>
    <mergeCell ref="CG1:CM1"/>
    <mergeCell ref="BT3:CE3"/>
    <mergeCell ref="CG3:CG5"/>
    <mergeCell ref="CH3:CM3"/>
    <mergeCell ref="BZ4:CA4"/>
    <mergeCell ref="CB4:CC4"/>
    <mergeCell ref="CD4:CE4"/>
    <mergeCell ref="CH4:CI4"/>
    <mergeCell ref="CJ4:CK4"/>
    <mergeCell ref="CL4:CM4"/>
    <mergeCell ref="BT4:BU4"/>
    <mergeCell ref="BV4:BW4"/>
    <mergeCell ref="BX4:BY4"/>
    <mergeCell ref="AC54:AM54"/>
    <mergeCell ref="AQ54:BA54"/>
    <mergeCell ref="A54:M54"/>
    <mergeCell ref="BE54:BO54"/>
    <mergeCell ref="O54:AA54"/>
    <mergeCell ref="O45:AA45"/>
    <mergeCell ref="AC45:AO45"/>
    <mergeCell ref="AQ45:BC45"/>
    <mergeCell ref="A52:M52"/>
    <mergeCell ref="O52:AA52"/>
    <mergeCell ref="AC52:AO52"/>
    <mergeCell ref="AQ52:BC52"/>
    <mergeCell ref="AQ39:BC39"/>
    <mergeCell ref="AR3:BC3"/>
    <mergeCell ref="A1:M1"/>
    <mergeCell ref="A3:A5"/>
    <mergeCell ref="B3:M3"/>
    <mergeCell ref="O3:O5"/>
    <mergeCell ref="B4:C4"/>
    <mergeCell ref="D4:E4"/>
    <mergeCell ref="F4:G4"/>
    <mergeCell ref="H4:I4"/>
    <mergeCell ref="L4:M4"/>
    <mergeCell ref="AR4:AS4"/>
    <mergeCell ref="AT4:AU4"/>
    <mergeCell ref="AV4:AW4"/>
    <mergeCell ref="AQ1:BC1"/>
    <mergeCell ref="AQ3:AQ5"/>
    <mergeCell ref="AF4:AG4"/>
    <mergeCell ref="AH4:AI4"/>
    <mergeCell ref="AC3:AC5"/>
    <mergeCell ref="AD3:AO3"/>
    <mergeCell ref="O39:AA39"/>
    <mergeCell ref="AC39:AO39"/>
    <mergeCell ref="V4:W4"/>
    <mergeCell ref="Z4:AA4"/>
    <mergeCell ref="P3:AA3"/>
    <mergeCell ref="P4:Q4"/>
    <mergeCell ref="X4:Y4"/>
    <mergeCell ref="AJ4:AK4"/>
    <mergeCell ref="AL4:AM4"/>
    <mergeCell ref="AN4:AO4"/>
    <mergeCell ref="J4:K4"/>
    <mergeCell ref="AC1:AO1"/>
    <mergeCell ref="BE1:BO1"/>
    <mergeCell ref="BF3:BQ3"/>
    <mergeCell ref="BS3:BS5"/>
    <mergeCell ref="BL4:BM4"/>
    <mergeCell ref="BN4:BO4"/>
    <mergeCell ref="BP4:BQ4"/>
    <mergeCell ref="AD4:AE4"/>
    <mergeCell ref="BE3:BE5"/>
    <mergeCell ref="AX4:AY4"/>
    <mergeCell ref="AZ4:BA4"/>
    <mergeCell ref="BB4:BC4"/>
    <mergeCell ref="O1:AA1"/>
    <mergeCell ref="R4:S4"/>
    <mergeCell ref="T4:U4"/>
    <mergeCell ref="BF4:BG4"/>
    <mergeCell ref="BH4:BI4"/>
    <mergeCell ref="BJ4:BK4"/>
    <mergeCell ref="BE45:BQ45"/>
    <mergeCell ref="BE52:BQ52"/>
    <mergeCell ref="BE39:BQ39"/>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CM55"/>
  <sheetViews>
    <sheetView workbookViewId="0">
      <selection sqref="A1:XFD1048576"/>
    </sheetView>
  </sheetViews>
  <sheetFormatPr defaultRowHeight="14"/>
  <cols>
    <col min="1" max="1" width="37.6640625" style="20" customWidth="1"/>
    <col min="2" max="13" width="9.58203125" style="20" customWidth="1"/>
    <col min="14" max="14" width="8.6640625" style="20"/>
    <col min="15" max="15" width="35.58203125" style="20" customWidth="1"/>
    <col min="16" max="27" width="9.1640625" style="20" customWidth="1"/>
    <col min="28" max="28" width="8.6640625" style="20"/>
    <col min="29" max="29" width="35.58203125" style="20" customWidth="1"/>
    <col min="30" max="41" width="9.1640625" style="20" customWidth="1"/>
    <col min="42" max="42" width="8.6640625" style="20"/>
    <col min="43" max="43" width="37.1640625" style="20" customWidth="1"/>
    <col min="44" max="56" width="8.6640625" style="20"/>
    <col min="57" max="57" width="35.58203125" style="20" customWidth="1"/>
    <col min="58" max="70" width="8.6640625" style="20"/>
    <col min="71" max="71" width="35.58203125" style="20" customWidth="1"/>
    <col min="72" max="84" width="8.6640625" style="20"/>
    <col min="85" max="85" width="39.08203125" style="20" customWidth="1"/>
    <col min="86" max="91" width="10.33203125" style="20" customWidth="1"/>
    <col min="92" max="16384" width="8.6640625" style="20"/>
  </cols>
  <sheetData>
    <row r="1" spans="1:91" ht="25">
      <c r="A1" s="3961" t="s">
        <v>2979</v>
      </c>
      <c r="B1" s="3961"/>
      <c r="C1" s="3961"/>
      <c r="D1" s="3961"/>
      <c r="E1" s="3961"/>
      <c r="F1" s="3961"/>
      <c r="G1" s="3961"/>
      <c r="H1" s="3961"/>
      <c r="I1" s="3961"/>
      <c r="J1" s="3961"/>
      <c r="K1" s="3961"/>
      <c r="L1" s="3961"/>
      <c r="M1" s="3961"/>
      <c r="N1" s="3378"/>
      <c r="O1" s="4195" t="s">
        <v>2980</v>
      </c>
      <c r="P1" s="4195"/>
      <c r="Q1" s="4195"/>
      <c r="R1" s="4195"/>
      <c r="S1" s="4195"/>
      <c r="T1" s="4195"/>
      <c r="U1" s="4195"/>
      <c r="V1" s="4195"/>
      <c r="W1" s="4195"/>
      <c r="X1" s="4195"/>
      <c r="Y1" s="4195"/>
      <c r="Z1" s="4195"/>
      <c r="AA1" s="4195"/>
      <c r="AC1" s="4195" t="s">
        <v>2981</v>
      </c>
      <c r="AD1" s="4195"/>
      <c r="AE1" s="4195"/>
      <c r="AF1" s="4195"/>
      <c r="AG1" s="4195"/>
      <c r="AH1" s="4195"/>
      <c r="AI1" s="4195"/>
      <c r="AJ1" s="4195"/>
      <c r="AK1" s="4195"/>
      <c r="AL1" s="4195"/>
      <c r="AM1" s="4195"/>
      <c r="AN1" s="4195"/>
      <c r="AO1" s="4195"/>
      <c r="AQ1" s="4195" t="s">
        <v>2982</v>
      </c>
      <c r="AR1" s="4195"/>
      <c r="AS1" s="4195"/>
      <c r="AT1" s="4195"/>
      <c r="AU1" s="4195"/>
      <c r="AV1" s="4195"/>
      <c r="AW1" s="4195"/>
      <c r="AX1" s="4195"/>
      <c r="AY1" s="4195"/>
      <c r="AZ1" s="4195"/>
      <c r="BA1" s="4195"/>
      <c r="BB1" s="4195"/>
      <c r="BC1" s="4195"/>
      <c r="BD1" s="29"/>
      <c r="BE1" s="4195" t="s">
        <v>2983</v>
      </c>
      <c r="BF1" s="4195"/>
      <c r="BG1" s="4195"/>
      <c r="BH1" s="4195"/>
      <c r="BI1" s="4195"/>
      <c r="BJ1" s="4195"/>
      <c r="BK1" s="4195"/>
      <c r="BL1" s="4195"/>
      <c r="BM1" s="4195"/>
      <c r="BN1" s="4195"/>
      <c r="BO1" s="4195"/>
      <c r="BP1" s="4195"/>
      <c r="BQ1" s="4195"/>
      <c r="BR1" s="29"/>
      <c r="BS1" s="4195" t="s">
        <v>2984</v>
      </c>
      <c r="BT1" s="4195"/>
      <c r="BU1" s="4195"/>
      <c r="BV1" s="4195"/>
      <c r="BW1" s="4195"/>
      <c r="BX1" s="4195"/>
      <c r="BY1" s="4195"/>
      <c r="BZ1" s="4195"/>
      <c r="CA1" s="4195"/>
      <c r="CB1" s="4195"/>
      <c r="CC1" s="4195"/>
      <c r="CD1" s="4195"/>
      <c r="CE1" s="4195"/>
      <c r="CF1" s="29"/>
      <c r="CG1" s="4195" t="s">
        <v>2985</v>
      </c>
      <c r="CH1" s="4195"/>
      <c r="CI1" s="4195"/>
      <c r="CJ1" s="4195"/>
      <c r="CK1" s="4195"/>
      <c r="CL1" s="4195"/>
      <c r="CM1" s="4195"/>
    </row>
    <row r="2" spans="1:91">
      <c r="A2" s="29"/>
      <c r="B2" s="29"/>
      <c r="C2" s="29"/>
      <c r="D2" s="29"/>
      <c r="E2" s="29"/>
      <c r="F2" s="29"/>
      <c r="G2" s="29"/>
      <c r="H2" s="29"/>
      <c r="I2" s="29"/>
      <c r="J2" s="29"/>
      <c r="K2" s="29"/>
      <c r="L2" s="29"/>
      <c r="M2" s="29"/>
      <c r="O2" s="29"/>
      <c r="P2" s="29"/>
      <c r="Q2" s="29"/>
      <c r="R2" s="29"/>
      <c r="S2" s="29"/>
      <c r="T2" s="29"/>
      <c r="U2" s="29"/>
      <c r="V2" s="29"/>
      <c r="W2" s="29"/>
      <c r="X2" s="29"/>
      <c r="Y2" s="29"/>
      <c r="Z2" s="29"/>
      <c r="AA2" s="29"/>
      <c r="AC2" s="29"/>
      <c r="AD2" s="29"/>
      <c r="AE2" s="29"/>
      <c r="AF2" s="29"/>
      <c r="AG2" s="29"/>
      <c r="AH2" s="29"/>
      <c r="AI2" s="29"/>
      <c r="AJ2" s="29"/>
      <c r="AK2" s="29"/>
      <c r="AL2" s="29"/>
      <c r="AM2" s="29"/>
      <c r="AN2" s="29"/>
      <c r="AO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row>
    <row r="3" spans="1:91" ht="18" customHeight="1">
      <c r="A3" s="3867" t="s">
        <v>469</v>
      </c>
      <c r="B3" s="4444" t="s">
        <v>205</v>
      </c>
      <c r="C3" s="4445"/>
      <c r="D3" s="4445"/>
      <c r="E3" s="4445"/>
      <c r="F3" s="4445"/>
      <c r="G3" s="4445"/>
      <c r="H3" s="4445"/>
      <c r="I3" s="4445"/>
      <c r="J3" s="4445"/>
      <c r="K3" s="4445"/>
      <c r="L3" s="4445"/>
      <c r="M3" s="4446"/>
      <c r="N3" s="495"/>
      <c r="O3" s="4307" t="s">
        <v>469</v>
      </c>
      <c r="P3" s="4444" t="s">
        <v>205</v>
      </c>
      <c r="Q3" s="4445"/>
      <c r="R3" s="4445"/>
      <c r="S3" s="4445"/>
      <c r="T3" s="4445"/>
      <c r="U3" s="4445"/>
      <c r="V3" s="4445"/>
      <c r="W3" s="4445"/>
      <c r="X3" s="4445"/>
      <c r="Y3" s="4445"/>
      <c r="Z3" s="4445"/>
      <c r="AA3" s="4446"/>
      <c r="AC3" s="4514" t="s">
        <v>469</v>
      </c>
      <c r="AD3" s="4531" t="s">
        <v>205</v>
      </c>
      <c r="AE3" s="4532"/>
      <c r="AF3" s="4532"/>
      <c r="AG3" s="4532"/>
      <c r="AH3" s="4532"/>
      <c r="AI3" s="4532"/>
      <c r="AJ3" s="4532"/>
      <c r="AK3" s="4532"/>
      <c r="AL3" s="4532"/>
      <c r="AM3" s="4532"/>
      <c r="AN3" s="4532"/>
      <c r="AO3" s="4533"/>
      <c r="AQ3" s="4514" t="s">
        <v>469</v>
      </c>
      <c r="AR3" s="4531" t="s">
        <v>205</v>
      </c>
      <c r="AS3" s="4532"/>
      <c r="AT3" s="4532"/>
      <c r="AU3" s="4532"/>
      <c r="AV3" s="4532"/>
      <c r="AW3" s="4532"/>
      <c r="AX3" s="4532"/>
      <c r="AY3" s="4532"/>
      <c r="AZ3" s="4532"/>
      <c r="BA3" s="4532"/>
      <c r="BB3" s="4532"/>
      <c r="BC3" s="4533"/>
      <c r="BD3" s="29"/>
      <c r="BE3" s="4307" t="s">
        <v>469</v>
      </c>
      <c r="BF3" s="4464" t="s">
        <v>205</v>
      </c>
      <c r="BG3" s="4445"/>
      <c r="BH3" s="4445"/>
      <c r="BI3" s="4445"/>
      <c r="BJ3" s="4445"/>
      <c r="BK3" s="4445"/>
      <c r="BL3" s="4445"/>
      <c r="BM3" s="4445"/>
      <c r="BN3" s="4445"/>
      <c r="BO3" s="4445"/>
      <c r="BP3" s="4445"/>
      <c r="BQ3" s="4446"/>
      <c r="BR3" s="29"/>
      <c r="BS3" s="4307" t="s">
        <v>469</v>
      </c>
      <c r="BT3" s="4464" t="s">
        <v>205</v>
      </c>
      <c r="BU3" s="4445"/>
      <c r="BV3" s="4445"/>
      <c r="BW3" s="4445"/>
      <c r="BX3" s="4445"/>
      <c r="BY3" s="4445"/>
      <c r="BZ3" s="4445"/>
      <c r="CA3" s="4445"/>
      <c r="CB3" s="4445"/>
      <c r="CC3" s="4445"/>
      <c r="CD3" s="4445"/>
      <c r="CE3" s="4446"/>
      <c r="CF3" s="29"/>
      <c r="CG3" s="4506" t="s">
        <v>469</v>
      </c>
      <c r="CH3" s="4273" t="s">
        <v>499</v>
      </c>
      <c r="CI3" s="4273"/>
      <c r="CJ3" s="4273"/>
      <c r="CK3" s="4273"/>
      <c r="CL3" s="4273"/>
      <c r="CM3" s="4274"/>
    </row>
    <row r="4" spans="1:91" ht="18" customHeight="1">
      <c r="A4" s="4158"/>
      <c r="B4" s="4159" t="s">
        <v>9</v>
      </c>
      <c r="C4" s="4092"/>
      <c r="D4" s="4092" t="s">
        <v>7</v>
      </c>
      <c r="E4" s="4063"/>
      <c r="F4" s="4159" t="s">
        <v>470</v>
      </c>
      <c r="G4" s="4260"/>
      <c r="H4" s="4092" t="s">
        <v>735</v>
      </c>
      <c r="I4" s="4063"/>
      <c r="J4" s="4159" t="s">
        <v>471</v>
      </c>
      <c r="K4" s="4260"/>
      <c r="L4" s="4063" t="s">
        <v>736</v>
      </c>
      <c r="M4" s="4509"/>
      <c r="N4" s="495"/>
      <c r="O4" s="4308"/>
      <c r="P4" s="4159" t="s">
        <v>9</v>
      </c>
      <c r="Q4" s="4092"/>
      <c r="R4" s="4092" t="s">
        <v>7</v>
      </c>
      <c r="S4" s="4063"/>
      <c r="T4" s="4159" t="s">
        <v>470</v>
      </c>
      <c r="U4" s="4260"/>
      <c r="V4" s="4092" t="s">
        <v>735</v>
      </c>
      <c r="W4" s="4063"/>
      <c r="X4" s="4159" t="s">
        <v>471</v>
      </c>
      <c r="Y4" s="4260"/>
      <c r="Z4" s="4063" t="s">
        <v>736</v>
      </c>
      <c r="AA4" s="4509"/>
      <c r="AC4" s="4515"/>
      <c r="AD4" s="4510" t="s">
        <v>9</v>
      </c>
      <c r="AE4" s="4534"/>
      <c r="AF4" s="4534" t="s">
        <v>7</v>
      </c>
      <c r="AG4" s="4512"/>
      <c r="AH4" s="4510" t="s">
        <v>470</v>
      </c>
      <c r="AI4" s="4511"/>
      <c r="AJ4" s="4534" t="s">
        <v>735</v>
      </c>
      <c r="AK4" s="4512"/>
      <c r="AL4" s="4510" t="s">
        <v>471</v>
      </c>
      <c r="AM4" s="4511"/>
      <c r="AN4" s="4512" t="s">
        <v>736</v>
      </c>
      <c r="AO4" s="4513"/>
      <c r="AQ4" s="4515"/>
      <c r="AR4" s="4510" t="s">
        <v>9</v>
      </c>
      <c r="AS4" s="4534"/>
      <c r="AT4" s="4534" t="s">
        <v>7</v>
      </c>
      <c r="AU4" s="4512"/>
      <c r="AV4" s="4510" t="s">
        <v>470</v>
      </c>
      <c r="AW4" s="4511"/>
      <c r="AX4" s="4534" t="s">
        <v>735</v>
      </c>
      <c r="AY4" s="4512"/>
      <c r="AZ4" s="4510" t="s">
        <v>471</v>
      </c>
      <c r="BA4" s="4511"/>
      <c r="BB4" s="4512" t="s">
        <v>736</v>
      </c>
      <c r="BC4" s="4513"/>
      <c r="BD4" s="29"/>
      <c r="BE4" s="4507"/>
      <c r="BF4" s="4260" t="s">
        <v>9</v>
      </c>
      <c r="BG4" s="4092"/>
      <c r="BH4" s="4092" t="s">
        <v>7</v>
      </c>
      <c r="BI4" s="4498"/>
      <c r="BJ4" s="4498" t="s">
        <v>470</v>
      </c>
      <c r="BK4" s="4092"/>
      <c r="BL4" s="4092" t="s">
        <v>735</v>
      </c>
      <c r="BM4" s="4498"/>
      <c r="BN4" s="4260" t="s">
        <v>471</v>
      </c>
      <c r="BO4" s="4260"/>
      <c r="BP4" s="4063" t="s">
        <v>736</v>
      </c>
      <c r="BQ4" s="4509"/>
      <c r="BR4" s="29"/>
      <c r="BS4" s="4507"/>
      <c r="BT4" s="4260" t="s">
        <v>9</v>
      </c>
      <c r="BU4" s="4092"/>
      <c r="BV4" s="4092" t="s">
        <v>7</v>
      </c>
      <c r="BW4" s="4498"/>
      <c r="BX4" s="4498" t="s">
        <v>470</v>
      </c>
      <c r="BY4" s="4092"/>
      <c r="BZ4" s="4092" t="s">
        <v>735</v>
      </c>
      <c r="CA4" s="4498"/>
      <c r="CB4" s="4260" t="s">
        <v>471</v>
      </c>
      <c r="CC4" s="4260"/>
      <c r="CD4" s="4063" t="s">
        <v>736</v>
      </c>
      <c r="CE4" s="4509"/>
      <c r="CF4" s="29"/>
      <c r="CG4" s="4507"/>
      <c r="CH4" s="4260" t="s">
        <v>9</v>
      </c>
      <c r="CI4" s="4260"/>
      <c r="CJ4" s="4260" t="s">
        <v>470</v>
      </c>
      <c r="CK4" s="4260"/>
      <c r="CL4" s="4260" t="s">
        <v>471</v>
      </c>
      <c r="CM4" s="4160"/>
    </row>
    <row r="5" spans="1:91" s="339" customFormat="1" ht="30">
      <c r="A5" s="3963"/>
      <c r="B5" s="236" t="s">
        <v>206</v>
      </c>
      <c r="C5" s="270" t="s">
        <v>282</v>
      </c>
      <c r="D5" s="270" t="s">
        <v>206</v>
      </c>
      <c r="E5" s="271" t="s">
        <v>282</v>
      </c>
      <c r="F5" s="236" t="s">
        <v>206</v>
      </c>
      <c r="G5" s="270" t="s">
        <v>282</v>
      </c>
      <c r="H5" s="270" t="s">
        <v>206</v>
      </c>
      <c r="I5" s="271" t="s">
        <v>282</v>
      </c>
      <c r="J5" s="236" t="s">
        <v>206</v>
      </c>
      <c r="K5" s="270" t="s">
        <v>282</v>
      </c>
      <c r="L5" s="270" t="s">
        <v>206</v>
      </c>
      <c r="M5" s="129" t="s">
        <v>282</v>
      </c>
      <c r="N5" s="2405"/>
      <c r="O5" s="4309"/>
      <c r="P5" s="236" t="s">
        <v>206</v>
      </c>
      <c r="Q5" s="270" t="s">
        <v>282</v>
      </c>
      <c r="R5" s="270" t="s">
        <v>206</v>
      </c>
      <c r="S5" s="271" t="s">
        <v>282</v>
      </c>
      <c r="T5" s="236" t="s">
        <v>206</v>
      </c>
      <c r="U5" s="270" t="s">
        <v>282</v>
      </c>
      <c r="V5" s="270" t="s">
        <v>206</v>
      </c>
      <c r="W5" s="271" t="s">
        <v>282</v>
      </c>
      <c r="X5" s="236" t="s">
        <v>206</v>
      </c>
      <c r="Y5" s="270" t="s">
        <v>282</v>
      </c>
      <c r="Z5" s="270" t="s">
        <v>206</v>
      </c>
      <c r="AA5" s="129" t="s">
        <v>282</v>
      </c>
      <c r="AC5" s="4516"/>
      <c r="AD5" s="236" t="s">
        <v>206</v>
      </c>
      <c r="AE5" s="270" t="s">
        <v>282</v>
      </c>
      <c r="AF5" s="270" t="s">
        <v>206</v>
      </c>
      <c r="AG5" s="271" t="s">
        <v>282</v>
      </c>
      <c r="AH5" s="236" t="s">
        <v>206</v>
      </c>
      <c r="AI5" s="270" t="s">
        <v>282</v>
      </c>
      <c r="AJ5" s="270" t="s">
        <v>206</v>
      </c>
      <c r="AK5" s="271" t="s">
        <v>282</v>
      </c>
      <c r="AL5" s="236" t="s">
        <v>206</v>
      </c>
      <c r="AM5" s="270" t="s">
        <v>282</v>
      </c>
      <c r="AN5" s="270" t="s">
        <v>206</v>
      </c>
      <c r="AO5" s="129" t="s">
        <v>282</v>
      </c>
      <c r="AQ5" s="4516"/>
      <c r="AR5" s="236" t="s">
        <v>206</v>
      </c>
      <c r="AS5" s="270" t="s">
        <v>282</v>
      </c>
      <c r="AT5" s="270" t="s">
        <v>206</v>
      </c>
      <c r="AU5" s="271" t="s">
        <v>282</v>
      </c>
      <c r="AV5" s="236" t="s">
        <v>206</v>
      </c>
      <c r="AW5" s="270" t="s">
        <v>282</v>
      </c>
      <c r="AX5" s="270" t="s">
        <v>206</v>
      </c>
      <c r="AY5" s="271" t="s">
        <v>282</v>
      </c>
      <c r="AZ5" s="236" t="s">
        <v>206</v>
      </c>
      <c r="BA5" s="270" t="s">
        <v>282</v>
      </c>
      <c r="BB5" s="270" t="s">
        <v>206</v>
      </c>
      <c r="BC5" s="129" t="s">
        <v>282</v>
      </c>
      <c r="BD5" s="192"/>
      <c r="BE5" s="4508"/>
      <c r="BF5" s="270" t="s">
        <v>206</v>
      </c>
      <c r="BG5" s="270" t="s">
        <v>282</v>
      </c>
      <c r="BH5" s="270" t="s">
        <v>206</v>
      </c>
      <c r="BI5" s="270" t="s">
        <v>282</v>
      </c>
      <c r="BJ5" s="270" t="s">
        <v>206</v>
      </c>
      <c r="BK5" s="270" t="s">
        <v>282</v>
      </c>
      <c r="BL5" s="270" t="s">
        <v>206</v>
      </c>
      <c r="BM5" s="270" t="s">
        <v>282</v>
      </c>
      <c r="BN5" s="270" t="s">
        <v>206</v>
      </c>
      <c r="BO5" s="270" t="s">
        <v>282</v>
      </c>
      <c r="BP5" s="270" t="s">
        <v>206</v>
      </c>
      <c r="BQ5" s="129" t="s">
        <v>282</v>
      </c>
      <c r="BR5" s="192"/>
      <c r="BS5" s="4508"/>
      <c r="BT5" s="270" t="s">
        <v>206</v>
      </c>
      <c r="BU5" s="270" t="s">
        <v>282</v>
      </c>
      <c r="BV5" s="270" t="s">
        <v>206</v>
      </c>
      <c r="BW5" s="270" t="s">
        <v>282</v>
      </c>
      <c r="BX5" s="270" t="s">
        <v>206</v>
      </c>
      <c r="BY5" s="270" t="s">
        <v>282</v>
      </c>
      <c r="BZ5" s="270" t="s">
        <v>206</v>
      </c>
      <c r="CA5" s="270" t="s">
        <v>282</v>
      </c>
      <c r="CB5" s="270" t="s">
        <v>206</v>
      </c>
      <c r="CC5" s="270" t="s">
        <v>282</v>
      </c>
      <c r="CD5" s="270" t="s">
        <v>206</v>
      </c>
      <c r="CE5" s="129" t="s">
        <v>282</v>
      </c>
      <c r="CF5" s="192"/>
      <c r="CG5" s="4508"/>
      <c r="CH5" s="193" t="s">
        <v>206</v>
      </c>
      <c r="CI5" s="193" t="s">
        <v>282</v>
      </c>
      <c r="CJ5" s="193" t="s">
        <v>206</v>
      </c>
      <c r="CK5" s="193" t="s">
        <v>282</v>
      </c>
      <c r="CL5" s="193" t="s">
        <v>206</v>
      </c>
      <c r="CM5" s="129" t="s">
        <v>282</v>
      </c>
    </row>
    <row r="6" spans="1:91" s="342" customFormat="1" ht="13.5" thickBot="1">
      <c r="A6" s="3322" t="s">
        <v>472</v>
      </c>
      <c r="B6" s="2256">
        <v>12577</v>
      </c>
      <c r="C6" s="3364" t="s">
        <v>2986</v>
      </c>
      <c r="D6" s="3365" t="s">
        <v>210</v>
      </c>
      <c r="E6" s="3364" t="s">
        <v>210</v>
      </c>
      <c r="F6" s="3366">
        <v>6900</v>
      </c>
      <c r="G6" s="3364" t="s">
        <v>2987</v>
      </c>
      <c r="H6" s="3365" t="s">
        <v>210</v>
      </c>
      <c r="I6" s="3364" t="s">
        <v>210</v>
      </c>
      <c r="J6" s="3366">
        <v>5677</v>
      </c>
      <c r="K6" s="3364" t="s">
        <v>2988</v>
      </c>
      <c r="L6" s="3365" t="s">
        <v>210</v>
      </c>
      <c r="M6" s="3367" t="s">
        <v>210</v>
      </c>
      <c r="O6" s="242" t="s">
        <v>472</v>
      </c>
      <c r="P6" s="3379">
        <v>14257</v>
      </c>
      <c r="Q6" s="3379">
        <v>544</v>
      </c>
      <c r="R6" s="340" t="s">
        <v>210</v>
      </c>
      <c r="S6" s="341" t="s">
        <v>210</v>
      </c>
      <c r="T6" s="3380">
        <v>7126</v>
      </c>
      <c r="U6" s="3379">
        <v>373</v>
      </c>
      <c r="V6" s="340" t="s">
        <v>210</v>
      </c>
      <c r="W6" s="341" t="s">
        <v>210</v>
      </c>
      <c r="X6" s="3380">
        <v>7131</v>
      </c>
      <c r="Y6" s="3379">
        <v>293</v>
      </c>
      <c r="Z6" s="340" t="s">
        <v>210</v>
      </c>
      <c r="AA6" s="340" t="s">
        <v>210</v>
      </c>
      <c r="AC6" s="242" t="s">
        <v>472</v>
      </c>
      <c r="AD6" s="3327">
        <v>14472</v>
      </c>
      <c r="AE6" s="273">
        <v>1261</v>
      </c>
      <c r="AF6" s="197" t="s">
        <v>210</v>
      </c>
      <c r="AG6" s="274" t="s">
        <v>210</v>
      </c>
      <c r="AH6" s="3327">
        <v>7590</v>
      </c>
      <c r="AI6" s="273">
        <v>960</v>
      </c>
      <c r="AJ6" s="197" t="s">
        <v>210</v>
      </c>
      <c r="AK6" s="274" t="s">
        <v>210</v>
      </c>
      <c r="AL6" s="3327">
        <v>6882</v>
      </c>
      <c r="AM6" s="273">
        <v>640</v>
      </c>
      <c r="AN6" s="197" t="s">
        <v>210</v>
      </c>
      <c r="AO6" s="197" t="s">
        <v>210</v>
      </c>
      <c r="AQ6" s="3381" t="s">
        <v>472</v>
      </c>
      <c r="AR6" s="95">
        <v>14518</v>
      </c>
      <c r="AS6" s="71" t="s">
        <v>2989</v>
      </c>
      <c r="AT6" s="71" t="s">
        <v>210</v>
      </c>
      <c r="AU6" s="3349" t="s">
        <v>210</v>
      </c>
      <c r="AV6" s="95">
        <v>7443</v>
      </c>
      <c r="AW6" s="71" t="s">
        <v>2481</v>
      </c>
      <c r="AX6" s="71" t="s">
        <v>210</v>
      </c>
      <c r="AY6" s="3349" t="s">
        <v>210</v>
      </c>
      <c r="AZ6" s="95">
        <v>7075</v>
      </c>
      <c r="BA6" s="71" t="s">
        <v>2990</v>
      </c>
      <c r="BB6" s="71" t="s">
        <v>210</v>
      </c>
      <c r="BC6" s="71" t="s">
        <v>210</v>
      </c>
      <c r="BD6" s="16"/>
      <c r="BE6" s="3382" t="s">
        <v>472</v>
      </c>
      <c r="BF6" s="223">
        <v>15836</v>
      </c>
      <c r="BG6" s="224" t="s">
        <v>2991</v>
      </c>
      <c r="BH6" s="224" t="s">
        <v>210</v>
      </c>
      <c r="BI6" s="224" t="s">
        <v>210</v>
      </c>
      <c r="BJ6" s="223">
        <v>7667</v>
      </c>
      <c r="BK6" s="224" t="s">
        <v>2992</v>
      </c>
      <c r="BL6" s="224" t="s">
        <v>210</v>
      </c>
      <c r="BM6" s="224" t="s">
        <v>210</v>
      </c>
      <c r="BN6" s="223">
        <v>8169</v>
      </c>
      <c r="BO6" s="224" t="s">
        <v>2993</v>
      </c>
      <c r="BP6" s="224" t="s">
        <v>210</v>
      </c>
      <c r="BQ6" s="224" t="s">
        <v>210</v>
      </c>
      <c r="BR6" s="16"/>
      <c r="BS6" s="275" t="s">
        <v>472</v>
      </c>
      <c r="BT6" s="223">
        <v>15099</v>
      </c>
      <c r="BU6" s="224" t="s">
        <v>2994</v>
      </c>
      <c r="BV6" s="224" t="s">
        <v>210</v>
      </c>
      <c r="BW6" s="224" t="s">
        <v>210</v>
      </c>
      <c r="BX6" s="223">
        <v>7695</v>
      </c>
      <c r="BY6" s="224" t="s">
        <v>2995</v>
      </c>
      <c r="BZ6" s="224" t="s">
        <v>210</v>
      </c>
      <c r="CA6" s="224" t="s">
        <v>210</v>
      </c>
      <c r="CB6" s="223">
        <v>7404</v>
      </c>
      <c r="CC6" s="224" t="s">
        <v>2996</v>
      </c>
      <c r="CD6" s="224" t="s">
        <v>210</v>
      </c>
      <c r="CE6" s="224" t="s">
        <v>210</v>
      </c>
      <c r="CF6" s="16"/>
      <c r="CG6" s="3382" t="s">
        <v>472</v>
      </c>
      <c r="CH6" s="3383">
        <v>15918</v>
      </c>
      <c r="CI6" s="3384" t="s">
        <v>2997</v>
      </c>
      <c r="CJ6" s="3383">
        <v>8095</v>
      </c>
      <c r="CK6" s="3384" t="s">
        <v>2998</v>
      </c>
      <c r="CL6" s="3383">
        <v>7823</v>
      </c>
      <c r="CM6" s="3384" t="s">
        <v>2378</v>
      </c>
    </row>
    <row r="7" spans="1:91" s="342" customFormat="1" ht="13">
      <c r="A7" s="282" t="s">
        <v>490</v>
      </c>
      <c r="B7" s="3370">
        <v>1170</v>
      </c>
      <c r="C7" s="3052" t="s">
        <v>2999</v>
      </c>
      <c r="D7" s="3385">
        <v>9.2999999999999999E-2</v>
      </c>
      <c r="E7" s="3052" t="s">
        <v>3000</v>
      </c>
      <c r="F7" s="3370">
        <v>635</v>
      </c>
      <c r="G7" s="3052" t="s">
        <v>2987</v>
      </c>
      <c r="H7" s="3385">
        <v>9.1999999999999998E-2</v>
      </c>
      <c r="I7" s="3052" t="s">
        <v>3001</v>
      </c>
      <c r="J7" s="3370">
        <v>535</v>
      </c>
      <c r="K7" s="3052" t="s">
        <v>3002</v>
      </c>
      <c r="L7" s="3385">
        <v>9.4E-2</v>
      </c>
      <c r="M7" s="3371" t="s">
        <v>3003</v>
      </c>
      <c r="O7" s="246" t="s">
        <v>490</v>
      </c>
      <c r="P7" s="3386">
        <v>1476</v>
      </c>
      <c r="Q7" s="3386">
        <v>834</v>
      </c>
      <c r="R7" s="3387">
        <v>10.4</v>
      </c>
      <c r="S7" s="3388">
        <v>5.8</v>
      </c>
      <c r="T7" s="3389">
        <v>1028</v>
      </c>
      <c r="U7" s="3386">
        <v>794</v>
      </c>
      <c r="V7" s="3387">
        <v>14.4</v>
      </c>
      <c r="W7" s="3388">
        <v>11.1</v>
      </c>
      <c r="X7" s="3389">
        <v>448</v>
      </c>
      <c r="Y7" s="3386">
        <v>284</v>
      </c>
      <c r="Z7" s="3387">
        <v>6.3</v>
      </c>
      <c r="AA7" s="3387">
        <v>4</v>
      </c>
      <c r="AC7" s="246" t="s">
        <v>490</v>
      </c>
      <c r="AD7" s="3390">
        <v>914</v>
      </c>
      <c r="AE7" s="3391">
        <v>421</v>
      </c>
      <c r="AF7" s="3392">
        <v>6.3</v>
      </c>
      <c r="AG7" s="278">
        <v>3</v>
      </c>
      <c r="AH7" s="3390">
        <v>380</v>
      </c>
      <c r="AI7" s="3391">
        <v>276</v>
      </c>
      <c r="AJ7" s="3392">
        <v>5</v>
      </c>
      <c r="AK7" s="278">
        <v>3.7</v>
      </c>
      <c r="AL7" s="3390">
        <v>534</v>
      </c>
      <c r="AM7" s="3391">
        <v>313</v>
      </c>
      <c r="AN7" s="3392">
        <v>7.8</v>
      </c>
      <c r="AO7" s="3392">
        <v>4.5999999999999996</v>
      </c>
      <c r="AQ7" s="484" t="s">
        <v>473</v>
      </c>
      <c r="AR7" s="140">
        <v>1070</v>
      </c>
      <c r="AS7" s="38" t="s">
        <v>3004</v>
      </c>
      <c r="AT7" s="58">
        <v>7.3999999999999996E-2</v>
      </c>
      <c r="AU7" s="3344" t="s">
        <v>2201</v>
      </c>
      <c r="AV7" s="139">
        <v>905</v>
      </c>
      <c r="AW7" s="38" t="s">
        <v>3005</v>
      </c>
      <c r="AX7" s="58">
        <v>0.122</v>
      </c>
      <c r="AY7" s="3344" t="s">
        <v>3006</v>
      </c>
      <c r="AZ7" s="139">
        <v>165</v>
      </c>
      <c r="BA7" s="38" t="s">
        <v>3007</v>
      </c>
      <c r="BB7" s="58">
        <v>2.3E-2</v>
      </c>
      <c r="BC7" s="38" t="s">
        <v>2182</v>
      </c>
      <c r="BD7" s="16"/>
      <c r="BE7" s="57" t="s">
        <v>473</v>
      </c>
      <c r="BF7" s="223">
        <v>2270</v>
      </c>
      <c r="BG7" s="224" t="s">
        <v>3008</v>
      </c>
      <c r="BH7" s="225">
        <v>0.14299999999999999</v>
      </c>
      <c r="BI7" s="224" t="s">
        <v>3009</v>
      </c>
      <c r="BJ7" s="223">
        <v>1037</v>
      </c>
      <c r="BK7" s="224" t="s">
        <v>3010</v>
      </c>
      <c r="BL7" s="225">
        <v>0.13500000000000001</v>
      </c>
      <c r="BM7" s="224" t="s">
        <v>3011</v>
      </c>
      <c r="BN7" s="223">
        <v>1233</v>
      </c>
      <c r="BO7" s="224" t="s">
        <v>3012</v>
      </c>
      <c r="BP7" s="225">
        <v>0.151</v>
      </c>
      <c r="BQ7" s="224" t="s">
        <v>3013</v>
      </c>
      <c r="BR7" s="16"/>
      <c r="BS7" s="275" t="s">
        <v>490</v>
      </c>
      <c r="BT7" s="223">
        <v>1313</v>
      </c>
      <c r="BU7" s="224" t="s">
        <v>3014</v>
      </c>
      <c r="BV7" s="225">
        <v>8.6999999999999994E-2</v>
      </c>
      <c r="BW7" s="224" t="s">
        <v>2423</v>
      </c>
      <c r="BX7" s="224">
        <v>884</v>
      </c>
      <c r="BY7" s="224" t="s">
        <v>3015</v>
      </c>
      <c r="BZ7" s="225">
        <v>0.115</v>
      </c>
      <c r="CA7" s="224" t="s">
        <v>2385</v>
      </c>
      <c r="CB7" s="224">
        <v>429</v>
      </c>
      <c r="CC7" s="224" t="s">
        <v>3016</v>
      </c>
      <c r="CD7" s="225">
        <v>5.8000000000000003E-2</v>
      </c>
      <c r="CE7" s="224" t="s">
        <v>2423</v>
      </c>
      <c r="CF7" s="16"/>
      <c r="CG7" s="57" t="s">
        <v>473</v>
      </c>
      <c r="CH7" s="21">
        <v>0.13</v>
      </c>
      <c r="CI7" s="12" t="s">
        <v>3017</v>
      </c>
      <c r="CJ7" s="21">
        <v>0.12</v>
      </c>
      <c r="CK7" s="12" t="s">
        <v>3018</v>
      </c>
      <c r="CL7" s="21">
        <v>0.14000000000000001</v>
      </c>
      <c r="CM7" s="12" t="s">
        <v>3019</v>
      </c>
    </row>
    <row r="8" spans="1:91" s="342" customFormat="1" ht="13">
      <c r="A8" s="256" t="s">
        <v>478</v>
      </c>
      <c r="B8" s="2074">
        <v>4397</v>
      </c>
      <c r="C8" s="3057" t="s">
        <v>3020</v>
      </c>
      <c r="D8" s="2453">
        <v>0.35</v>
      </c>
      <c r="E8" s="3057" t="s">
        <v>3021</v>
      </c>
      <c r="F8" s="2074">
        <v>2860</v>
      </c>
      <c r="G8" s="3057" t="s">
        <v>3022</v>
      </c>
      <c r="H8" s="2453">
        <v>0.41399999999999998</v>
      </c>
      <c r="I8" s="3057" t="s">
        <v>3023</v>
      </c>
      <c r="J8" s="2074">
        <v>1537</v>
      </c>
      <c r="K8" s="3057" t="s">
        <v>3024</v>
      </c>
      <c r="L8" s="2453">
        <v>0.27100000000000002</v>
      </c>
      <c r="M8" s="3016" t="s">
        <v>3025</v>
      </c>
      <c r="O8" s="253" t="s">
        <v>478</v>
      </c>
      <c r="P8" s="343">
        <v>5451</v>
      </c>
      <c r="Q8" s="343">
        <v>1144</v>
      </c>
      <c r="R8" s="344">
        <v>38.200000000000003</v>
      </c>
      <c r="S8" s="345">
        <v>8</v>
      </c>
      <c r="T8" s="346">
        <v>2904</v>
      </c>
      <c r="U8" s="343">
        <v>985</v>
      </c>
      <c r="V8" s="344">
        <v>40.799999999999997</v>
      </c>
      <c r="W8" s="345">
        <v>13.8</v>
      </c>
      <c r="X8" s="346">
        <v>2547</v>
      </c>
      <c r="Y8" s="343">
        <v>672</v>
      </c>
      <c r="Z8" s="344">
        <v>35.700000000000003</v>
      </c>
      <c r="AA8" s="344">
        <v>9.6999999999999993</v>
      </c>
      <c r="AC8" s="253" t="s">
        <v>478</v>
      </c>
      <c r="AD8" s="279">
        <v>5560</v>
      </c>
      <c r="AE8" s="280">
        <v>1620</v>
      </c>
      <c r="AF8" s="212">
        <v>38.4</v>
      </c>
      <c r="AG8" s="281">
        <v>9.9</v>
      </c>
      <c r="AH8" s="279">
        <v>3742</v>
      </c>
      <c r="AI8" s="280">
        <v>1208</v>
      </c>
      <c r="AJ8" s="212">
        <v>49.3</v>
      </c>
      <c r="AK8" s="281">
        <v>13.1</v>
      </c>
      <c r="AL8" s="279">
        <v>1818</v>
      </c>
      <c r="AM8" s="280">
        <v>804</v>
      </c>
      <c r="AN8" s="212">
        <v>26.4</v>
      </c>
      <c r="AO8" s="212">
        <v>11.7</v>
      </c>
      <c r="AQ8" s="484" t="s">
        <v>219</v>
      </c>
      <c r="AR8" s="140">
        <v>6663</v>
      </c>
      <c r="AS8" s="38" t="s">
        <v>3026</v>
      </c>
      <c r="AT8" s="58">
        <v>0.45900000000000002</v>
      </c>
      <c r="AU8" s="3344" t="s">
        <v>3027</v>
      </c>
      <c r="AV8" s="140">
        <v>3055</v>
      </c>
      <c r="AW8" s="38" t="s">
        <v>3028</v>
      </c>
      <c r="AX8" s="58">
        <v>0.41</v>
      </c>
      <c r="AY8" s="3344" t="s">
        <v>3029</v>
      </c>
      <c r="AZ8" s="140">
        <v>3608</v>
      </c>
      <c r="BA8" s="38" t="s">
        <v>3030</v>
      </c>
      <c r="BB8" s="58">
        <v>0.51</v>
      </c>
      <c r="BC8" s="38" t="s">
        <v>3031</v>
      </c>
      <c r="BD8" s="16"/>
      <c r="BE8" s="57" t="s">
        <v>219</v>
      </c>
      <c r="BF8" s="223">
        <v>5534</v>
      </c>
      <c r="BG8" s="224" t="s">
        <v>3032</v>
      </c>
      <c r="BH8" s="225">
        <v>0.34899999999999998</v>
      </c>
      <c r="BI8" s="224" t="s">
        <v>3033</v>
      </c>
      <c r="BJ8" s="223">
        <v>3263</v>
      </c>
      <c r="BK8" s="224" t="s">
        <v>3034</v>
      </c>
      <c r="BL8" s="225">
        <v>0.42599999999999999</v>
      </c>
      <c r="BM8" s="224" t="s">
        <v>3035</v>
      </c>
      <c r="BN8" s="223">
        <v>2271</v>
      </c>
      <c r="BO8" s="224" t="s">
        <v>3036</v>
      </c>
      <c r="BP8" s="225">
        <v>0.27800000000000002</v>
      </c>
      <c r="BQ8" s="224" t="s">
        <v>3037</v>
      </c>
      <c r="BR8" s="16"/>
      <c r="BS8" s="275" t="s">
        <v>478</v>
      </c>
      <c r="BT8" s="223">
        <v>5675</v>
      </c>
      <c r="BU8" s="224" t="s">
        <v>2486</v>
      </c>
      <c r="BV8" s="225">
        <v>0.376</v>
      </c>
      <c r="BW8" s="224" t="s">
        <v>3038</v>
      </c>
      <c r="BX8" s="223">
        <v>3353</v>
      </c>
      <c r="BY8" s="224" t="s">
        <v>3039</v>
      </c>
      <c r="BZ8" s="225">
        <v>0.436</v>
      </c>
      <c r="CA8" s="224" t="s">
        <v>3040</v>
      </c>
      <c r="CB8" s="223">
        <v>2322</v>
      </c>
      <c r="CC8" s="224" t="s">
        <v>3028</v>
      </c>
      <c r="CD8" s="225">
        <v>0.314</v>
      </c>
      <c r="CE8" s="224" t="s">
        <v>3035</v>
      </c>
      <c r="CF8" s="16"/>
      <c r="CG8" s="57" t="s">
        <v>219</v>
      </c>
      <c r="CH8" s="21">
        <v>0.36799999999999999</v>
      </c>
      <c r="CI8" s="12" t="s">
        <v>3041</v>
      </c>
      <c r="CJ8" s="21">
        <v>0.41299999999999998</v>
      </c>
      <c r="CK8" s="12" t="s">
        <v>3042</v>
      </c>
      <c r="CL8" s="21">
        <v>0.32300000000000001</v>
      </c>
      <c r="CM8" s="12" t="s">
        <v>3018</v>
      </c>
    </row>
    <row r="9" spans="1:91" s="342" customFormat="1" ht="13">
      <c r="A9" s="256" t="s">
        <v>491</v>
      </c>
      <c r="B9" s="2074">
        <v>5221</v>
      </c>
      <c r="C9" s="3057" t="s">
        <v>2945</v>
      </c>
      <c r="D9" s="2453">
        <v>0.41499999999999998</v>
      </c>
      <c r="E9" s="3057" t="s">
        <v>3043</v>
      </c>
      <c r="F9" s="2074">
        <v>2806</v>
      </c>
      <c r="G9" s="3057" t="s">
        <v>3044</v>
      </c>
      <c r="H9" s="2453">
        <v>0.40699999999999997</v>
      </c>
      <c r="I9" s="3057" t="s">
        <v>3045</v>
      </c>
      <c r="J9" s="2074">
        <v>2415</v>
      </c>
      <c r="K9" s="3057" t="s">
        <v>3046</v>
      </c>
      <c r="L9" s="2453">
        <v>0.42499999999999999</v>
      </c>
      <c r="M9" s="3016" t="s">
        <v>3047</v>
      </c>
      <c r="O9" s="253" t="s">
        <v>491</v>
      </c>
      <c r="P9" s="343">
        <v>6472</v>
      </c>
      <c r="Q9" s="343">
        <v>1335</v>
      </c>
      <c r="R9" s="344">
        <v>45.4</v>
      </c>
      <c r="S9" s="345">
        <v>9.1</v>
      </c>
      <c r="T9" s="346">
        <v>2719</v>
      </c>
      <c r="U9" s="343">
        <v>978</v>
      </c>
      <c r="V9" s="344">
        <v>38.200000000000003</v>
      </c>
      <c r="W9" s="345">
        <v>13.3</v>
      </c>
      <c r="X9" s="346">
        <v>3753</v>
      </c>
      <c r="Y9" s="343">
        <v>863</v>
      </c>
      <c r="Z9" s="344">
        <v>52.6</v>
      </c>
      <c r="AA9" s="344">
        <v>11.5</v>
      </c>
      <c r="AC9" s="253" t="s">
        <v>491</v>
      </c>
      <c r="AD9" s="279">
        <v>6632</v>
      </c>
      <c r="AE9" s="280">
        <v>1154</v>
      </c>
      <c r="AF9" s="212">
        <v>45.8</v>
      </c>
      <c r="AG9" s="281">
        <v>7.9</v>
      </c>
      <c r="AH9" s="279">
        <v>2507</v>
      </c>
      <c r="AI9" s="280">
        <v>782</v>
      </c>
      <c r="AJ9" s="212">
        <v>33</v>
      </c>
      <c r="AK9" s="281">
        <v>10.9</v>
      </c>
      <c r="AL9" s="279">
        <v>4125</v>
      </c>
      <c r="AM9" s="280">
        <v>878</v>
      </c>
      <c r="AN9" s="212">
        <v>59.9</v>
      </c>
      <c r="AO9" s="212">
        <v>11.4</v>
      </c>
      <c r="AQ9" s="484" t="s">
        <v>474</v>
      </c>
      <c r="AR9" s="140">
        <v>5879</v>
      </c>
      <c r="AS9" s="38" t="s">
        <v>3048</v>
      </c>
      <c r="AT9" s="58">
        <v>0.40500000000000003</v>
      </c>
      <c r="AU9" s="3344" t="s">
        <v>3033</v>
      </c>
      <c r="AV9" s="140">
        <v>2960</v>
      </c>
      <c r="AW9" s="38" t="s">
        <v>3049</v>
      </c>
      <c r="AX9" s="58">
        <v>0.39800000000000002</v>
      </c>
      <c r="AY9" s="3344" t="s">
        <v>3013</v>
      </c>
      <c r="AZ9" s="140">
        <v>2919</v>
      </c>
      <c r="BA9" s="38" t="s">
        <v>3050</v>
      </c>
      <c r="BB9" s="58">
        <v>0.41299999999999998</v>
      </c>
      <c r="BC9" s="38" t="s">
        <v>3051</v>
      </c>
      <c r="BD9" s="16"/>
      <c r="BE9" s="57" t="s">
        <v>474</v>
      </c>
      <c r="BF9" s="223">
        <v>6427</v>
      </c>
      <c r="BG9" s="224" t="s">
        <v>3052</v>
      </c>
      <c r="BH9" s="225">
        <v>0.40600000000000003</v>
      </c>
      <c r="BI9" s="224" t="s">
        <v>3006</v>
      </c>
      <c r="BJ9" s="223">
        <v>2868</v>
      </c>
      <c r="BK9" s="224" t="s">
        <v>3053</v>
      </c>
      <c r="BL9" s="225">
        <v>0.374</v>
      </c>
      <c r="BM9" s="224" t="s">
        <v>3054</v>
      </c>
      <c r="BN9" s="223">
        <v>3559</v>
      </c>
      <c r="BO9" s="224" t="s">
        <v>3055</v>
      </c>
      <c r="BP9" s="225">
        <v>0.436</v>
      </c>
      <c r="BQ9" s="224" t="s">
        <v>3056</v>
      </c>
      <c r="BR9" s="16"/>
      <c r="BS9" s="275" t="s">
        <v>491</v>
      </c>
      <c r="BT9" s="223">
        <v>7418</v>
      </c>
      <c r="BU9" s="224" t="s">
        <v>2634</v>
      </c>
      <c r="BV9" s="225">
        <v>0.49099999999999999</v>
      </c>
      <c r="BW9" s="224" t="s">
        <v>3013</v>
      </c>
      <c r="BX9" s="223">
        <v>3287</v>
      </c>
      <c r="BY9" s="224" t="s">
        <v>3057</v>
      </c>
      <c r="BZ9" s="225">
        <v>0.42699999999999999</v>
      </c>
      <c r="CA9" s="224" t="s">
        <v>3058</v>
      </c>
      <c r="CB9" s="223">
        <v>4131</v>
      </c>
      <c r="CC9" s="224" t="s">
        <v>2595</v>
      </c>
      <c r="CD9" s="225">
        <v>0.55800000000000005</v>
      </c>
      <c r="CE9" s="224" t="s">
        <v>3059</v>
      </c>
      <c r="CF9" s="16"/>
      <c r="CG9" s="57" t="s">
        <v>474</v>
      </c>
      <c r="CH9" s="21">
        <v>0.46200000000000002</v>
      </c>
      <c r="CI9" s="12" t="s">
        <v>2385</v>
      </c>
      <c r="CJ9" s="21">
        <v>0.44800000000000001</v>
      </c>
      <c r="CK9" s="12" t="s">
        <v>3060</v>
      </c>
      <c r="CL9" s="21">
        <v>0.47699999999999998</v>
      </c>
      <c r="CM9" s="12" t="s">
        <v>3061</v>
      </c>
    </row>
    <row r="10" spans="1:91" s="342" customFormat="1" ht="13">
      <c r="A10" s="256" t="s">
        <v>485</v>
      </c>
      <c r="B10" s="2074">
        <v>1789</v>
      </c>
      <c r="C10" s="3057" t="s">
        <v>3062</v>
      </c>
      <c r="D10" s="2453">
        <v>0.14199999999999999</v>
      </c>
      <c r="E10" s="3057" t="s">
        <v>3063</v>
      </c>
      <c r="F10" s="2074">
        <v>599</v>
      </c>
      <c r="G10" s="3057" t="s">
        <v>3064</v>
      </c>
      <c r="H10" s="2453">
        <v>8.6999999999999994E-2</v>
      </c>
      <c r="I10" s="3057" t="s">
        <v>3065</v>
      </c>
      <c r="J10" s="2074">
        <v>1190</v>
      </c>
      <c r="K10" s="3057" t="s">
        <v>3066</v>
      </c>
      <c r="L10" s="2453">
        <v>0.21</v>
      </c>
      <c r="M10" s="3016" t="s">
        <v>3067</v>
      </c>
      <c r="O10" s="253" t="s">
        <v>485</v>
      </c>
      <c r="P10" s="343">
        <v>858</v>
      </c>
      <c r="Q10" s="343">
        <v>578</v>
      </c>
      <c r="R10" s="344">
        <v>6</v>
      </c>
      <c r="S10" s="345">
        <v>4.0999999999999996</v>
      </c>
      <c r="T10" s="346">
        <v>475</v>
      </c>
      <c r="U10" s="343">
        <v>391</v>
      </c>
      <c r="V10" s="344">
        <v>6.7</v>
      </c>
      <c r="W10" s="345">
        <v>5.6</v>
      </c>
      <c r="X10" s="346">
        <v>383</v>
      </c>
      <c r="Y10" s="343">
        <v>333</v>
      </c>
      <c r="Z10" s="344">
        <v>5.4</v>
      </c>
      <c r="AA10" s="344">
        <v>4.7</v>
      </c>
      <c r="AC10" s="253" t="s">
        <v>485</v>
      </c>
      <c r="AD10" s="279">
        <v>1366</v>
      </c>
      <c r="AE10" s="280">
        <v>735</v>
      </c>
      <c r="AF10" s="212">
        <v>9.4</v>
      </c>
      <c r="AG10" s="281">
        <v>5.0999999999999996</v>
      </c>
      <c r="AH10" s="279">
        <v>961</v>
      </c>
      <c r="AI10" s="280">
        <v>662</v>
      </c>
      <c r="AJ10" s="212">
        <v>12.7</v>
      </c>
      <c r="AK10" s="281">
        <v>8.6999999999999993</v>
      </c>
      <c r="AL10" s="279">
        <v>405</v>
      </c>
      <c r="AM10" s="280">
        <v>482</v>
      </c>
      <c r="AN10" s="212">
        <v>5.9</v>
      </c>
      <c r="AO10" s="212">
        <v>6.9</v>
      </c>
      <c r="AQ10" s="484" t="s">
        <v>475</v>
      </c>
      <c r="AR10" s="139">
        <v>906</v>
      </c>
      <c r="AS10" s="38" t="s">
        <v>3068</v>
      </c>
      <c r="AT10" s="58">
        <v>6.2E-2</v>
      </c>
      <c r="AU10" s="3344" t="s">
        <v>2211</v>
      </c>
      <c r="AV10" s="139">
        <v>523</v>
      </c>
      <c r="AW10" s="38" t="s">
        <v>3069</v>
      </c>
      <c r="AX10" s="58">
        <v>7.0000000000000007E-2</v>
      </c>
      <c r="AY10" s="3344" t="s">
        <v>3070</v>
      </c>
      <c r="AZ10" s="139">
        <v>383</v>
      </c>
      <c r="BA10" s="38" t="s">
        <v>3071</v>
      </c>
      <c r="BB10" s="58">
        <v>5.3999999999999999E-2</v>
      </c>
      <c r="BC10" s="38" t="s">
        <v>2198</v>
      </c>
      <c r="BD10" s="16"/>
      <c r="BE10" s="57" t="s">
        <v>475</v>
      </c>
      <c r="BF10" s="223">
        <v>1605</v>
      </c>
      <c r="BG10" s="224" t="s">
        <v>3072</v>
      </c>
      <c r="BH10" s="225">
        <v>0.10100000000000001</v>
      </c>
      <c r="BI10" s="224" t="s">
        <v>2402</v>
      </c>
      <c r="BJ10" s="224">
        <v>499</v>
      </c>
      <c r="BK10" s="224" t="s">
        <v>3073</v>
      </c>
      <c r="BL10" s="225">
        <v>6.5000000000000002E-2</v>
      </c>
      <c r="BM10" s="224" t="s">
        <v>3074</v>
      </c>
      <c r="BN10" s="223">
        <v>1106</v>
      </c>
      <c r="BO10" s="224" t="s">
        <v>3075</v>
      </c>
      <c r="BP10" s="225">
        <v>0.13500000000000001</v>
      </c>
      <c r="BQ10" s="224" t="s">
        <v>3009</v>
      </c>
      <c r="BR10" s="16"/>
      <c r="BS10" s="275" t="s">
        <v>485</v>
      </c>
      <c r="BT10" s="224">
        <v>693</v>
      </c>
      <c r="BU10" s="224" t="s">
        <v>3076</v>
      </c>
      <c r="BV10" s="225">
        <v>4.5999999999999999E-2</v>
      </c>
      <c r="BW10" s="224" t="s">
        <v>2213</v>
      </c>
      <c r="BX10" s="224">
        <v>171</v>
      </c>
      <c r="BY10" s="224" t="s">
        <v>3077</v>
      </c>
      <c r="BZ10" s="225">
        <v>2.1999999999999999E-2</v>
      </c>
      <c r="CA10" s="224" t="s">
        <v>2188</v>
      </c>
      <c r="CB10" s="224">
        <v>522</v>
      </c>
      <c r="CC10" s="224" t="s">
        <v>2522</v>
      </c>
      <c r="CD10" s="225">
        <v>7.0999999999999994E-2</v>
      </c>
      <c r="CE10" s="224" t="s">
        <v>3078</v>
      </c>
      <c r="CF10" s="16"/>
      <c r="CG10" s="57" t="s">
        <v>475</v>
      </c>
      <c r="CH10" s="21">
        <v>3.9E-2</v>
      </c>
      <c r="CI10" s="12" t="s">
        <v>2189</v>
      </c>
      <c r="CJ10" s="21">
        <v>1.9E-2</v>
      </c>
      <c r="CK10" s="12" t="s">
        <v>2185</v>
      </c>
      <c r="CL10" s="21">
        <v>0.06</v>
      </c>
      <c r="CM10" s="12" t="s">
        <v>2256</v>
      </c>
    </row>
    <row r="11" spans="1:91" s="342" customFormat="1" ht="13">
      <c r="A11" s="256"/>
      <c r="B11" s="2074"/>
      <c r="C11" s="3057"/>
      <c r="D11" s="2453"/>
      <c r="E11" s="3057"/>
      <c r="F11" s="2074"/>
      <c r="G11" s="3057"/>
      <c r="H11" s="2453"/>
      <c r="I11" s="3057"/>
      <c r="J11" s="2074"/>
      <c r="K11" s="3057"/>
      <c r="L11" s="2453"/>
      <c r="M11" s="3016"/>
      <c r="O11" s="253"/>
      <c r="P11" s="343"/>
      <c r="Q11" s="343"/>
      <c r="R11" s="344"/>
      <c r="S11" s="345"/>
      <c r="T11" s="346"/>
      <c r="U11" s="343"/>
      <c r="V11" s="344"/>
      <c r="W11" s="345"/>
      <c r="X11" s="346"/>
      <c r="Y11" s="343"/>
      <c r="Z11" s="344"/>
      <c r="AA11" s="344"/>
      <c r="AC11" s="253"/>
      <c r="AD11" s="279"/>
      <c r="AE11" s="280"/>
      <c r="AF11" s="212"/>
      <c r="AG11" s="281"/>
      <c r="AH11" s="279"/>
      <c r="AI11" s="280"/>
      <c r="AJ11" s="212"/>
      <c r="AK11" s="281"/>
      <c r="AL11" s="279"/>
      <c r="AM11" s="280"/>
      <c r="AN11" s="212"/>
      <c r="AO11" s="212"/>
      <c r="AQ11" s="73"/>
      <c r="AR11" s="139"/>
      <c r="AS11" s="38"/>
      <c r="AT11" s="58"/>
      <c r="AU11" s="3344"/>
      <c r="AV11" s="139"/>
      <c r="AW11" s="38"/>
      <c r="AX11" s="58"/>
      <c r="AY11" s="3344"/>
      <c r="AZ11" s="139"/>
      <c r="BA11" s="38"/>
      <c r="BB11" s="58"/>
      <c r="BC11" s="38"/>
      <c r="BD11" s="16"/>
      <c r="BE11" s="37"/>
      <c r="BF11" s="224" t="s">
        <v>733</v>
      </c>
      <c r="BG11" s="224" t="s">
        <v>733</v>
      </c>
      <c r="BH11" s="225" t="s">
        <v>733</v>
      </c>
      <c r="BI11" s="224" t="s">
        <v>733</v>
      </c>
      <c r="BJ11" s="224" t="s">
        <v>733</v>
      </c>
      <c r="BK11" s="224" t="s">
        <v>733</v>
      </c>
      <c r="BL11" s="225" t="s">
        <v>733</v>
      </c>
      <c r="BM11" s="224" t="s">
        <v>733</v>
      </c>
      <c r="BN11" s="224" t="s">
        <v>733</v>
      </c>
      <c r="BO11" s="224" t="s">
        <v>733</v>
      </c>
      <c r="BP11" s="225" t="s">
        <v>733</v>
      </c>
      <c r="BQ11" s="224" t="s">
        <v>733</v>
      </c>
      <c r="BR11" s="16"/>
      <c r="BS11" s="275" t="s">
        <v>733</v>
      </c>
      <c r="BT11" s="224" t="s">
        <v>733</v>
      </c>
      <c r="BU11" s="224" t="s">
        <v>733</v>
      </c>
      <c r="BV11" s="225" t="s">
        <v>733</v>
      </c>
      <c r="BW11" s="224" t="s">
        <v>733</v>
      </c>
      <c r="BX11" s="224" t="s">
        <v>733</v>
      </c>
      <c r="BY11" s="224" t="s">
        <v>733</v>
      </c>
      <c r="BZ11" s="225" t="s">
        <v>733</v>
      </c>
      <c r="CA11" s="224" t="s">
        <v>733</v>
      </c>
      <c r="CB11" s="224" t="s">
        <v>733</v>
      </c>
      <c r="CC11" s="224" t="s">
        <v>733</v>
      </c>
      <c r="CD11" s="225" t="s">
        <v>733</v>
      </c>
      <c r="CE11" s="224" t="s">
        <v>733</v>
      </c>
      <c r="CF11" s="16"/>
      <c r="CG11" s="37"/>
      <c r="CH11" s="12"/>
      <c r="CI11" s="12"/>
      <c r="CJ11" s="12"/>
      <c r="CK11" s="12"/>
      <c r="CL11" s="12"/>
      <c r="CM11" s="12"/>
    </row>
    <row r="12" spans="1:91" s="342" customFormat="1" ht="13.5" thickBot="1">
      <c r="A12" s="3322" t="s">
        <v>216</v>
      </c>
      <c r="B12" s="3324">
        <v>147497</v>
      </c>
      <c r="C12" s="3049" t="s">
        <v>2479</v>
      </c>
      <c r="D12" s="3323" t="s">
        <v>210</v>
      </c>
      <c r="E12" s="3049" t="s">
        <v>210</v>
      </c>
      <c r="F12" s="3324">
        <v>71453</v>
      </c>
      <c r="G12" s="3049" t="s">
        <v>3079</v>
      </c>
      <c r="H12" s="3323" t="s">
        <v>210</v>
      </c>
      <c r="I12" s="3049" t="s">
        <v>210</v>
      </c>
      <c r="J12" s="3324">
        <v>76044</v>
      </c>
      <c r="K12" s="3049" t="s">
        <v>3080</v>
      </c>
      <c r="L12" s="3323" t="s">
        <v>210</v>
      </c>
      <c r="M12" s="3124" t="s">
        <v>210</v>
      </c>
      <c r="O12" s="254" t="s">
        <v>216</v>
      </c>
      <c r="P12" s="3393">
        <v>143872</v>
      </c>
      <c r="Q12" s="347">
        <v>563</v>
      </c>
      <c r="R12" s="3394" t="s">
        <v>210</v>
      </c>
      <c r="S12" s="3395" t="s">
        <v>210</v>
      </c>
      <c r="T12" s="348">
        <v>70385</v>
      </c>
      <c r="U12" s="347">
        <v>663</v>
      </c>
      <c r="V12" s="3394" t="s">
        <v>210</v>
      </c>
      <c r="W12" s="3395" t="s">
        <v>210</v>
      </c>
      <c r="X12" s="348">
        <v>73487</v>
      </c>
      <c r="Y12" s="347">
        <v>510</v>
      </c>
      <c r="Z12" s="3394" t="s">
        <v>210</v>
      </c>
      <c r="AA12" s="3394" t="s">
        <v>210</v>
      </c>
      <c r="AC12" s="242" t="s">
        <v>216</v>
      </c>
      <c r="AD12" s="3327">
        <v>142881</v>
      </c>
      <c r="AE12" s="273">
        <v>1183</v>
      </c>
      <c r="AF12" s="197" t="s">
        <v>210</v>
      </c>
      <c r="AG12" s="274" t="s">
        <v>210</v>
      </c>
      <c r="AH12" s="3327">
        <v>69722</v>
      </c>
      <c r="AI12" s="273">
        <v>994</v>
      </c>
      <c r="AJ12" s="197" t="s">
        <v>210</v>
      </c>
      <c r="AK12" s="274" t="s">
        <v>210</v>
      </c>
      <c r="AL12" s="3327">
        <v>73159</v>
      </c>
      <c r="AM12" s="273">
        <v>739</v>
      </c>
      <c r="AN12" s="197" t="s">
        <v>210</v>
      </c>
      <c r="AO12" s="197" t="s">
        <v>210</v>
      </c>
      <c r="AQ12" s="86" t="s">
        <v>216</v>
      </c>
      <c r="AR12" s="124">
        <v>142146</v>
      </c>
      <c r="AS12" s="71" t="s">
        <v>2480</v>
      </c>
      <c r="AT12" s="255" t="s">
        <v>210</v>
      </c>
      <c r="AU12" s="3349" t="s">
        <v>210</v>
      </c>
      <c r="AV12" s="124">
        <v>69321</v>
      </c>
      <c r="AW12" s="71" t="s">
        <v>3081</v>
      </c>
      <c r="AX12" s="255" t="s">
        <v>210</v>
      </c>
      <c r="AY12" s="3349" t="s">
        <v>210</v>
      </c>
      <c r="AZ12" s="124">
        <v>72825</v>
      </c>
      <c r="BA12" s="71" t="s">
        <v>3082</v>
      </c>
      <c r="BB12" s="255" t="s">
        <v>210</v>
      </c>
      <c r="BC12" s="71" t="s">
        <v>210</v>
      </c>
      <c r="BD12" s="16"/>
      <c r="BE12" s="37" t="s">
        <v>216</v>
      </c>
      <c r="BF12" s="223">
        <v>139834</v>
      </c>
      <c r="BG12" s="224" t="s">
        <v>2481</v>
      </c>
      <c r="BH12" s="225" t="s">
        <v>210</v>
      </c>
      <c r="BI12" s="224" t="s">
        <v>210</v>
      </c>
      <c r="BJ12" s="223">
        <v>69319</v>
      </c>
      <c r="BK12" s="224" t="s">
        <v>3083</v>
      </c>
      <c r="BL12" s="225" t="s">
        <v>210</v>
      </c>
      <c r="BM12" s="224" t="s">
        <v>210</v>
      </c>
      <c r="BN12" s="223">
        <v>70515</v>
      </c>
      <c r="BO12" s="224" t="s">
        <v>3084</v>
      </c>
      <c r="BP12" s="225" t="s">
        <v>210</v>
      </c>
      <c r="BQ12" s="224" t="s">
        <v>210</v>
      </c>
      <c r="BR12" s="16"/>
      <c r="BS12" s="275" t="s">
        <v>216</v>
      </c>
      <c r="BT12" s="223">
        <v>137573</v>
      </c>
      <c r="BU12" s="224" t="s">
        <v>2482</v>
      </c>
      <c r="BV12" s="225" t="s">
        <v>210</v>
      </c>
      <c r="BW12" s="224" t="s">
        <v>210</v>
      </c>
      <c r="BX12" s="223">
        <v>68119</v>
      </c>
      <c r="BY12" s="224" t="s">
        <v>3085</v>
      </c>
      <c r="BZ12" s="225" t="s">
        <v>210</v>
      </c>
      <c r="CA12" s="224" t="s">
        <v>210</v>
      </c>
      <c r="CB12" s="223">
        <v>69454</v>
      </c>
      <c r="CC12" s="224" t="s">
        <v>3086</v>
      </c>
      <c r="CD12" s="225" t="s">
        <v>210</v>
      </c>
      <c r="CE12" s="224" t="s">
        <v>210</v>
      </c>
      <c r="CF12" s="16"/>
      <c r="CG12" s="37" t="s">
        <v>216</v>
      </c>
      <c r="CH12" s="208">
        <v>135445</v>
      </c>
      <c r="CI12" s="12" t="s">
        <v>2483</v>
      </c>
      <c r="CJ12" s="208">
        <v>66640</v>
      </c>
      <c r="CK12" s="12" t="s">
        <v>3087</v>
      </c>
      <c r="CL12" s="208">
        <v>68805</v>
      </c>
      <c r="CM12" s="12" t="s">
        <v>3088</v>
      </c>
    </row>
    <row r="13" spans="1:91" s="342" customFormat="1" ht="13">
      <c r="A13" s="3350" t="s">
        <v>217</v>
      </c>
      <c r="B13" s="3370">
        <v>3242</v>
      </c>
      <c r="C13" s="3052" t="s">
        <v>2484</v>
      </c>
      <c r="D13" s="3385">
        <v>2.1999999999999999E-2</v>
      </c>
      <c r="E13" s="3052" t="s">
        <v>2088</v>
      </c>
      <c r="F13" s="3370">
        <v>2296</v>
      </c>
      <c r="G13" s="3052" t="s">
        <v>3089</v>
      </c>
      <c r="H13" s="3385">
        <v>3.2000000000000001E-2</v>
      </c>
      <c r="I13" s="3052" t="s">
        <v>2030</v>
      </c>
      <c r="J13" s="3370">
        <v>946</v>
      </c>
      <c r="K13" s="3052" t="s">
        <v>3090</v>
      </c>
      <c r="L13" s="3385">
        <v>1.2E-2</v>
      </c>
      <c r="M13" s="3371" t="s">
        <v>2125</v>
      </c>
      <c r="O13" s="282" t="s">
        <v>217</v>
      </c>
      <c r="P13" s="3386">
        <v>5273</v>
      </c>
      <c r="Q13" s="3386">
        <v>1917</v>
      </c>
      <c r="R13" s="3387">
        <v>3.7</v>
      </c>
      <c r="S13" s="3388">
        <v>1.3</v>
      </c>
      <c r="T13" s="3389">
        <v>2547</v>
      </c>
      <c r="U13" s="3386">
        <v>1147</v>
      </c>
      <c r="V13" s="3387">
        <v>3.6</v>
      </c>
      <c r="W13" s="3388">
        <v>1.6</v>
      </c>
      <c r="X13" s="3389">
        <v>2726</v>
      </c>
      <c r="Y13" s="3386">
        <v>1251</v>
      </c>
      <c r="Z13" s="3387">
        <v>3.7</v>
      </c>
      <c r="AA13" s="3387">
        <v>1.7</v>
      </c>
      <c r="AC13" s="282" t="s">
        <v>217</v>
      </c>
      <c r="AD13" s="3390">
        <v>2748</v>
      </c>
      <c r="AE13" s="3391">
        <v>1065</v>
      </c>
      <c r="AF13" s="3392">
        <v>1.9</v>
      </c>
      <c r="AG13" s="278">
        <v>0.7</v>
      </c>
      <c r="AH13" s="3390">
        <v>1334</v>
      </c>
      <c r="AI13" s="3391">
        <v>631</v>
      </c>
      <c r="AJ13" s="3392">
        <v>1.9</v>
      </c>
      <c r="AK13" s="278">
        <v>0.9</v>
      </c>
      <c r="AL13" s="3390">
        <v>1414</v>
      </c>
      <c r="AM13" s="3391">
        <v>600</v>
      </c>
      <c r="AN13" s="3392">
        <v>1.9</v>
      </c>
      <c r="AO13" s="3392">
        <v>0.8</v>
      </c>
      <c r="AQ13" s="484" t="s">
        <v>476</v>
      </c>
      <c r="AR13" s="140">
        <v>3052</v>
      </c>
      <c r="AS13" s="38" t="s">
        <v>2485</v>
      </c>
      <c r="AT13" s="58">
        <v>2.1000000000000001E-2</v>
      </c>
      <c r="AU13" s="3344" t="s">
        <v>2186</v>
      </c>
      <c r="AV13" s="140">
        <v>1159</v>
      </c>
      <c r="AW13" s="38" t="s">
        <v>3091</v>
      </c>
      <c r="AX13" s="58">
        <v>1.7000000000000001E-2</v>
      </c>
      <c r="AY13" s="3344" t="s">
        <v>2178</v>
      </c>
      <c r="AZ13" s="140">
        <v>1893</v>
      </c>
      <c r="BA13" s="38" t="s">
        <v>3092</v>
      </c>
      <c r="BB13" s="58">
        <v>2.5999999999999999E-2</v>
      </c>
      <c r="BC13" s="38" t="s">
        <v>2222</v>
      </c>
      <c r="BD13" s="16"/>
      <c r="BE13" s="57" t="s">
        <v>476</v>
      </c>
      <c r="BF13" s="223">
        <v>3876</v>
      </c>
      <c r="BG13" s="224" t="s">
        <v>2486</v>
      </c>
      <c r="BH13" s="225">
        <v>2.8000000000000001E-2</v>
      </c>
      <c r="BI13" s="224" t="s">
        <v>2222</v>
      </c>
      <c r="BJ13" s="223">
        <v>1834</v>
      </c>
      <c r="BK13" s="224" t="s">
        <v>3093</v>
      </c>
      <c r="BL13" s="225">
        <v>2.5999999999999999E-2</v>
      </c>
      <c r="BM13" s="224" t="s">
        <v>2179</v>
      </c>
      <c r="BN13" s="223">
        <v>2042</v>
      </c>
      <c r="BO13" s="224" t="s">
        <v>2317</v>
      </c>
      <c r="BP13" s="225">
        <v>2.9000000000000001E-2</v>
      </c>
      <c r="BQ13" s="224" t="s">
        <v>2175</v>
      </c>
      <c r="BR13" s="16"/>
      <c r="BS13" s="275" t="s">
        <v>476</v>
      </c>
      <c r="BT13" s="223">
        <v>3278</v>
      </c>
      <c r="BU13" s="224" t="s">
        <v>2487</v>
      </c>
      <c r="BV13" s="225">
        <v>2.4E-2</v>
      </c>
      <c r="BW13" s="224" t="s">
        <v>2186</v>
      </c>
      <c r="BX13" s="223">
        <v>1822</v>
      </c>
      <c r="BY13" s="224" t="s">
        <v>2892</v>
      </c>
      <c r="BZ13" s="225">
        <v>2.7E-2</v>
      </c>
      <c r="CA13" s="224" t="s">
        <v>2179</v>
      </c>
      <c r="CB13" s="223">
        <v>1456</v>
      </c>
      <c r="CC13" s="224" t="s">
        <v>3094</v>
      </c>
      <c r="CD13" s="225">
        <v>2.1000000000000001E-2</v>
      </c>
      <c r="CE13" s="224" t="s">
        <v>2222</v>
      </c>
      <c r="CF13" s="16"/>
      <c r="CG13" s="37" t="s">
        <v>476</v>
      </c>
      <c r="CH13" s="21">
        <v>1.4999999999999999E-2</v>
      </c>
      <c r="CI13" s="12" t="s">
        <v>2263</v>
      </c>
      <c r="CJ13" s="21">
        <v>1.2999999999999999E-2</v>
      </c>
      <c r="CK13" s="12" t="s">
        <v>2263</v>
      </c>
      <c r="CL13" s="21">
        <v>1.7999999999999999E-2</v>
      </c>
      <c r="CM13" s="12" t="s">
        <v>2186</v>
      </c>
    </row>
    <row r="14" spans="1:91" s="342" customFormat="1" ht="13">
      <c r="A14" s="3352" t="s">
        <v>218</v>
      </c>
      <c r="B14" s="2074">
        <v>7182</v>
      </c>
      <c r="C14" s="3057" t="s">
        <v>2489</v>
      </c>
      <c r="D14" s="2453">
        <v>4.9000000000000002E-2</v>
      </c>
      <c r="E14" s="3057" t="s">
        <v>2028</v>
      </c>
      <c r="F14" s="2074">
        <v>5162</v>
      </c>
      <c r="G14" s="3057" t="s">
        <v>3095</v>
      </c>
      <c r="H14" s="2453">
        <v>7.1999999999999995E-2</v>
      </c>
      <c r="I14" s="3057" t="s">
        <v>2037</v>
      </c>
      <c r="J14" s="2074">
        <v>2020</v>
      </c>
      <c r="K14" s="3057" t="s">
        <v>3096</v>
      </c>
      <c r="L14" s="2453">
        <v>2.7E-2</v>
      </c>
      <c r="M14" s="3016" t="s">
        <v>2033</v>
      </c>
      <c r="O14" s="256" t="s">
        <v>218</v>
      </c>
      <c r="P14" s="343">
        <v>5346</v>
      </c>
      <c r="Q14" s="343">
        <v>1480</v>
      </c>
      <c r="R14" s="344">
        <v>3.7</v>
      </c>
      <c r="S14" s="345">
        <v>1</v>
      </c>
      <c r="T14" s="346">
        <v>2197</v>
      </c>
      <c r="U14" s="343">
        <v>893</v>
      </c>
      <c r="V14" s="344">
        <v>3.1</v>
      </c>
      <c r="W14" s="345">
        <v>1.3</v>
      </c>
      <c r="X14" s="346">
        <v>3149</v>
      </c>
      <c r="Y14" s="343">
        <v>1161</v>
      </c>
      <c r="Z14" s="344">
        <v>4.3</v>
      </c>
      <c r="AA14" s="344">
        <v>1.6</v>
      </c>
      <c r="AC14" s="256" t="s">
        <v>218</v>
      </c>
      <c r="AD14" s="279">
        <v>8122</v>
      </c>
      <c r="AE14" s="280">
        <v>2210</v>
      </c>
      <c r="AF14" s="212">
        <v>5.7</v>
      </c>
      <c r="AG14" s="281">
        <v>1.6</v>
      </c>
      <c r="AH14" s="279">
        <v>4751</v>
      </c>
      <c r="AI14" s="280">
        <v>1492</v>
      </c>
      <c r="AJ14" s="212">
        <v>6.8</v>
      </c>
      <c r="AK14" s="281">
        <v>2.2000000000000002</v>
      </c>
      <c r="AL14" s="279">
        <v>3371</v>
      </c>
      <c r="AM14" s="280">
        <v>1267</v>
      </c>
      <c r="AN14" s="212">
        <v>4.5999999999999996</v>
      </c>
      <c r="AO14" s="212">
        <v>1.7</v>
      </c>
      <c r="AQ14" s="484" t="s">
        <v>477</v>
      </c>
      <c r="AR14" s="140">
        <v>6654</v>
      </c>
      <c r="AS14" s="38" t="s">
        <v>2490</v>
      </c>
      <c r="AT14" s="58">
        <v>4.7E-2</v>
      </c>
      <c r="AU14" s="3344" t="s">
        <v>2222</v>
      </c>
      <c r="AV14" s="140">
        <v>3712</v>
      </c>
      <c r="AW14" s="38" t="s">
        <v>3097</v>
      </c>
      <c r="AX14" s="58">
        <v>5.3999999999999999E-2</v>
      </c>
      <c r="AY14" s="3344" t="s">
        <v>2175</v>
      </c>
      <c r="AZ14" s="140">
        <v>2942</v>
      </c>
      <c r="BA14" s="38" t="s">
        <v>3098</v>
      </c>
      <c r="BB14" s="58">
        <v>0.04</v>
      </c>
      <c r="BC14" s="38" t="s">
        <v>2177</v>
      </c>
      <c r="BD14" s="16"/>
      <c r="BE14" s="57" t="s">
        <v>477</v>
      </c>
      <c r="BF14" s="223">
        <v>6295</v>
      </c>
      <c r="BG14" s="224" t="s">
        <v>2491</v>
      </c>
      <c r="BH14" s="225">
        <v>4.4999999999999998E-2</v>
      </c>
      <c r="BI14" s="224" t="s">
        <v>2222</v>
      </c>
      <c r="BJ14" s="223">
        <v>4167</v>
      </c>
      <c r="BK14" s="224" t="s">
        <v>3099</v>
      </c>
      <c r="BL14" s="225">
        <v>0.06</v>
      </c>
      <c r="BM14" s="224" t="s">
        <v>2176</v>
      </c>
      <c r="BN14" s="223">
        <v>2128</v>
      </c>
      <c r="BO14" s="224" t="s">
        <v>2318</v>
      </c>
      <c r="BP14" s="225">
        <v>0.03</v>
      </c>
      <c r="BQ14" s="224" t="s">
        <v>2175</v>
      </c>
      <c r="BR14" s="16"/>
      <c r="BS14" s="275" t="s">
        <v>477</v>
      </c>
      <c r="BT14" s="223">
        <v>8552</v>
      </c>
      <c r="BU14" s="224" t="s">
        <v>2330</v>
      </c>
      <c r="BV14" s="225">
        <v>6.2E-2</v>
      </c>
      <c r="BW14" s="224" t="s">
        <v>2240</v>
      </c>
      <c r="BX14" s="223">
        <v>4604</v>
      </c>
      <c r="BY14" s="224" t="s">
        <v>3100</v>
      </c>
      <c r="BZ14" s="225">
        <v>6.8000000000000005E-2</v>
      </c>
      <c r="CA14" s="224" t="s">
        <v>2224</v>
      </c>
      <c r="CB14" s="223">
        <v>3948</v>
      </c>
      <c r="CC14" s="224" t="s">
        <v>3101</v>
      </c>
      <c r="CD14" s="225">
        <v>5.7000000000000002E-2</v>
      </c>
      <c r="CE14" s="224" t="s">
        <v>2224</v>
      </c>
      <c r="CF14" s="16"/>
      <c r="CG14" s="37" t="s">
        <v>477</v>
      </c>
      <c r="CH14" s="21">
        <v>6.0999999999999999E-2</v>
      </c>
      <c r="CI14" s="12" t="s">
        <v>2175</v>
      </c>
      <c r="CJ14" s="21">
        <v>5.6000000000000001E-2</v>
      </c>
      <c r="CK14" s="12" t="s">
        <v>2174</v>
      </c>
      <c r="CL14" s="21">
        <v>6.6000000000000003E-2</v>
      </c>
      <c r="CM14" s="12" t="s">
        <v>2224</v>
      </c>
    </row>
    <row r="15" spans="1:91" s="342" customFormat="1" ht="13">
      <c r="A15" s="3352" t="s">
        <v>219</v>
      </c>
      <c r="B15" s="2074">
        <v>42782</v>
      </c>
      <c r="C15" s="3057" t="s">
        <v>2493</v>
      </c>
      <c r="D15" s="2453">
        <v>0.28999999999999998</v>
      </c>
      <c r="E15" s="3057" t="s">
        <v>2035</v>
      </c>
      <c r="F15" s="2074">
        <v>20109</v>
      </c>
      <c r="G15" s="3057" t="s">
        <v>3102</v>
      </c>
      <c r="H15" s="2453">
        <v>0.28100000000000003</v>
      </c>
      <c r="I15" s="3057" t="s">
        <v>2061</v>
      </c>
      <c r="J15" s="2074">
        <v>22673</v>
      </c>
      <c r="K15" s="3057" t="s">
        <v>3103</v>
      </c>
      <c r="L15" s="2453">
        <v>0.29799999999999999</v>
      </c>
      <c r="M15" s="3016" t="s">
        <v>2040</v>
      </c>
      <c r="O15" s="256" t="s">
        <v>219</v>
      </c>
      <c r="P15" s="343">
        <v>44801</v>
      </c>
      <c r="Q15" s="343">
        <v>3198</v>
      </c>
      <c r="R15" s="344">
        <v>31.1</v>
      </c>
      <c r="S15" s="345">
        <v>2.2000000000000002</v>
      </c>
      <c r="T15" s="346">
        <v>23812</v>
      </c>
      <c r="U15" s="343">
        <v>2108</v>
      </c>
      <c r="V15" s="344">
        <v>33.799999999999997</v>
      </c>
      <c r="W15" s="345">
        <v>3</v>
      </c>
      <c r="X15" s="346">
        <v>20989</v>
      </c>
      <c r="Y15" s="343">
        <v>2104</v>
      </c>
      <c r="Z15" s="344">
        <v>28.6</v>
      </c>
      <c r="AA15" s="344">
        <v>2.9</v>
      </c>
      <c r="AC15" s="256" t="s">
        <v>219</v>
      </c>
      <c r="AD15" s="279">
        <v>39068</v>
      </c>
      <c r="AE15" s="280">
        <v>3495</v>
      </c>
      <c r="AF15" s="212">
        <v>27.3</v>
      </c>
      <c r="AG15" s="281">
        <v>2.5</v>
      </c>
      <c r="AH15" s="279">
        <v>19592</v>
      </c>
      <c r="AI15" s="280">
        <v>2167</v>
      </c>
      <c r="AJ15" s="212">
        <v>28.1</v>
      </c>
      <c r="AK15" s="281">
        <v>3.1</v>
      </c>
      <c r="AL15" s="279">
        <v>19476</v>
      </c>
      <c r="AM15" s="280">
        <v>2116</v>
      </c>
      <c r="AN15" s="212">
        <v>26.6</v>
      </c>
      <c r="AO15" s="212">
        <v>2.9</v>
      </c>
      <c r="AQ15" s="484" t="s">
        <v>478</v>
      </c>
      <c r="AR15" s="140">
        <v>42363</v>
      </c>
      <c r="AS15" s="38" t="s">
        <v>2494</v>
      </c>
      <c r="AT15" s="58">
        <v>0.29799999999999999</v>
      </c>
      <c r="AU15" s="3344" t="s">
        <v>2210</v>
      </c>
      <c r="AV15" s="140">
        <v>21052</v>
      </c>
      <c r="AW15" s="38" t="s">
        <v>3104</v>
      </c>
      <c r="AX15" s="58">
        <v>0.30399999999999999</v>
      </c>
      <c r="AY15" s="3344" t="s">
        <v>2209</v>
      </c>
      <c r="AZ15" s="140">
        <v>21311</v>
      </c>
      <c r="BA15" s="38" t="s">
        <v>3105</v>
      </c>
      <c r="BB15" s="58">
        <v>0.29299999999999998</v>
      </c>
      <c r="BC15" s="38" t="s">
        <v>2256</v>
      </c>
      <c r="BD15" s="16"/>
      <c r="BE15" s="57" t="s">
        <v>478</v>
      </c>
      <c r="BF15" s="223">
        <v>46005</v>
      </c>
      <c r="BG15" s="224" t="s">
        <v>2495</v>
      </c>
      <c r="BH15" s="225">
        <v>0.32900000000000001</v>
      </c>
      <c r="BI15" s="224" t="s">
        <v>2188</v>
      </c>
      <c r="BJ15" s="223">
        <v>23126</v>
      </c>
      <c r="BK15" s="224" t="s">
        <v>3106</v>
      </c>
      <c r="BL15" s="225">
        <v>0.33400000000000002</v>
      </c>
      <c r="BM15" s="224" t="s">
        <v>2209</v>
      </c>
      <c r="BN15" s="223">
        <v>22879</v>
      </c>
      <c r="BO15" s="224" t="s">
        <v>2629</v>
      </c>
      <c r="BP15" s="225">
        <v>0.32400000000000001</v>
      </c>
      <c r="BQ15" s="224" t="s">
        <v>2209</v>
      </c>
      <c r="BR15" s="16"/>
      <c r="BS15" s="275" t="s">
        <v>478</v>
      </c>
      <c r="BT15" s="223">
        <v>40517</v>
      </c>
      <c r="BU15" s="224" t="s">
        <v>2496</v>
      </c>
      <c r="BV15" s="225">
        <v>0.29499999999999998</v>
      </c>
      <c r="BW15" s="224" t="s">
        <v>2189</v>
      </c>
      <c r="BX15" s="223">
        <v>20411</v>
      </c>
      <c r="BY15" s="224" t="s">
        <v>3107</v>
      </c>
      <c r="BZ15" s="225">
        <v>0.3</v>
      </c>
      <c r="CA15" s="224" t="s">
        <v>2210</v>
      </c>
      <c r="CB15" s="223">
        <v>20106</v>
      </c>
      <c r="CC15" s="224" t="s">
        <v>3108</v>
      </c>
      <c r="CD15" s="225">
        <v>0.28899999999999998</v>
      </c>
      <c r="CE15" s="224" t="s">
        <v>2210</v>
      </c>
      <c r="CF15" s="16"/>
      <c r="CG15" s="37" t="s">
        <v>478</v>
      </c>
      <c r="CH15" s="21">
        <v>0.32100000000000001</v>
      </c>
      <c r="CI15" s="12" t="s">
        <v>2223</v>
      </c>
      <c r="CJ15" s="21">
        <v>0.35299999999999998</v>
      </c>
      <c r="CK15" s="12" t="s">
        <v>2239</v>
      </c>
      <c r="CL15" s="21">
        <v>0.28999999999999998</v>
      </c>
      <c r="CM15" s="12" t="s">
        <v>2188</v>
      </c>
    </row>
    <row r="16" spans="1:91" s="342" customFormat="1" ht="13">
      <c r="A16" s="3352" t="s">
        <v>220</v>
      </c>
      <c r="B16" s="2074">
        <v>32268</v>
      </c>
      <c r="C16" s="3057" t="s">
        <v>2498</v>
      </c>
      <c r="D16" s="2453">
        <v>0.219</v>
      </c>
      <c r="E16" s="3057" t="s">
        <v>2037</v>
      </c>
      <c r="F16" s="2074">
        <v>14877</v>
      </c>
      <c r="G16" s="3057" t="s">
        <v>3109</v>
      </c>
      <c r="H16" s="2453">
        <v>0.20799999999999999</v>
      </c>
      <c r="I16" s="3057" t="s">
        <v>2074</v>
      </c>
      <c r="J16" s="2074">
        <v>17391</v>
      </c>
      <c r="K16" s="3057" t="s">
        <v>3110</v>
      </c>
      <c r="L16" s="2453">
        <v>0.22900000000000001</v>
      </c>
      <c r="M16" s="3016" t="s">
        <v>2074</v>
      </c>
      <c r="O16" s="256" t="s">
        <v>220</v>
      </c>
      <c r="P16" s="343">
        <v>31974</v>
      </c>
      <c r="Q16" s="343">
        <v>2651</v>
      </c>
      <c r="R16" s="344">
        <v>22.2</v>
      </c>
      <c r="S16" s="345">
        <v>1.8</v>
      </c>
      <c r="T16" s="346">
        <v>15454</v>
      </c>
      <c r="U16" s="343">
        <v>1907</v>
      </c>
      <c r="V16" s="344">
        <v>22</v>
      </c>
      <c r="W16" s="345">
        <v>2.7</v>
      </c>
      <c r="X16" s="346">
        <v>16520</v>
      </c>
      <c r="Y16" s="343">
        <v>1936</v>
      </c>
      <c r="Z16" s="344">
        <v>22.5</v>
      </c>
      <c r="AA16" s="344">
        <v>2.6</v>
      </c>
      <c r="AC16" s="256" t="s">
        <v>220</v>
      </c>
      <c r="AD16" s="279">
        <v>33455</v>
      </c>
      <c r="AE16" s="280">
        <v>3306</v>
      </c>
      <c r="AF16" s="212">
        <v>23.4</v>
      </c>
      <c r="AG16" s="281">
        <v>2.2999999999999998</v>
      </c>
      <c r="AH16" s="279">
        <v>17018</v>
      </c>
      <c r="AI16" s="280">
        <v>2574</v>
      </c>
      <c r="AJ16" s="212">
        <v>24.4</v>
      </c>
      <c r="AK16" s="281">
        <v>3.6</v>
      </c>
      <c r="AL16" s="279">
        <v>16437</v>
      </c>
      <c r="AM16" s="280">
        <v>2191</v>
      </c>
      <c r="AN16" s="212">
        <v>22.5</v>
      </c>
      <c r="AO16" s="212">
        <v>3</v>
      </c>
      <c r="AQ16" s="484" t="s">
        <v>479</v>
      </c>
      <c r="AR16" s="140">
        <v>33121</v>
      </c>
      <c r="AS16" s="38" t="s">
        <v>2499</v>
      </c>
      <c r="AT16" s="58">
        <v>0.23300000000000001</v>
      </c>
      <c r="AU16" s="3344" t="s">
        <v>2185</v>
      </c>
      <c r="AV16" s="140">
        <v>17145</v>
      </c>
      <c r="AW16" s="38" t="s">
        <v>3111</v>
      </c>
      <c r="AX16" s="58">
        <v>0.247</v>
      </c>
      <c r="AY16" s="3344" t="s">
        <v>2210</v>
      </c>
      <c r="AZ16" s="140">
        <v>15976</v>
      </c>
      <c r="BA16" s="38" t="s">
        <v>3112</v>
      </c>
      <c r="BB16" s="58">
        <v>0.219</v>
      </c>
      <c r="BC16" s="38" t="s">
        <v>2188</v>
      </c>
      <c r="BD16" s="16"/>
      <c r="BE16" s="57" t="s">
        <v>479</v>
      </c>
      <c r="BF16" s="223">
        <v>30026</v>
      </c>
      <c r="BG16" s="224" t="s">
        <v>2500</v>
      </c>
      <c r="BH16" s="225">
        <v>0.215</v>
      </c>
      <c r="BI16" s="224" t="s">
        <v>2185</v>
      </c>
      <c r="BJ16" s="223">
        <v>16181</v>
      </c>
      <c r="BK16" s="224" t="s">
        <v>3113</v>
      </c>
      <c r="BL16" s="225">
        <v>0.23300000000000001</v>
      </c>
      <c r="BM16" s="224" t="s">
        <v>2183</v>
      </c>
      <c r="BN16" s="223">
        <v>13845</v>
      </c>
      <c r="BO16" s="224" t="s">
        <v>3114</v>
      </c>
      <c r="BP16" s="225">
        <v>0.19600000000000001</v>
      </c>
      <c r="BQ16" s="224" t="s">
        <v>2188</v>
      </c>
      <c r="BR16" s="16"/>
      <c r="BS16" s="275" t="s">
        <v>479</v>
      </c>
      <c r="BT16" s="223">
        <v>31547</v>
      </c>
      <c r="BU16" s="224" t="s">
        <v>2501</v>
      </c>
      <c r="BV16" s="225">
        <v>0.22900000000000001</v>
      </c>
      <c r="BW16" s="224" t="s">
        <v>2189</v>
      </c>
      <c r="BX16" s="223">
        <v>15633</v>
      </c>
      <c r="BY16" s="224" t="s">
        <v>3115</v>
      </c>
      <c r="BZ16" s="225">
        <v>0.22900000000000001</v>
      </c>
      <c r="CA16" s="224" t="s">
        <v>2197</v>
      </c>
      <c r="CB16" s="223">
        <v>15914</v>
      </c>
      <c r="CC16" s="224" t="s">
        <v>3116</v>
      </c>
      <c r="CD16" s="225">
        <v>0.22900000000000001</v>
      </c>
      <c r="CE16" s="224" t="s">
        <v>2239</v>
      </c>
      <c r="CF16" s="16"/>
      <c r="CG16" s="37" t="s">
        <v>479</v>
      </c>
      <c r="CH16" s="21">
        <v>0.215</v>
      </c>
      <c r="CI16" s="12" t="s">
        <v>2189</v>
      </c>
      <c r="CJ16" s="21">
        <v>0.22500000000000001</v>
      </c>
      <c r="CK16" s="12" t="s">
        <v>2231</v>
      </c>
      <c r="CL16" s="21">
        <v>0.20499999999999999</v>
      </c>
      <c r="CM16" s="12" t="s">
        <v>2197</v>
      </c>
    </row>
    <row r="17" spans="1:91" s="342" customFormat="1" ht="13">
      <c r="A17" s="3352" t="s">
        <v>221</v>
      </c>
      <c r="B17" s="2074">
        <v>16682</v>
      </c>
      <c r="C17" s="3057" t="s">
        <v>2503</v>
      </c>
      <c r="D17" s="2453">
        <v>0.113</v>
      </c>
      <c r="E17" s="3057" t="s">
        <v>2030</v>
      </c>
      <c r="F17" s="2074">
        <v>7928</v>
      </c>
      <c r="G17" s="3057" t="s">
        <v>3117</v>
      </c>
      <c r="H17" s="2453">
        <v>0.111</v>
      </c>
      <c r="I17" s="3057" t="s">
        <v>2039</v>
      </c>
      <c r="J17" s="2074">
        <v>8754</v>
      </c>
      <c r="K17" s="3057" t="s">
        <v>3118</v>
      </c>
      <c r="L17" s="2453">
        <v>0.115</v>
      </c>
      <c r="M17" s="3016" t="s">
        <v>2043</v>
      </c>
      <c r="O17" s="256" t="s">
        <v>221</v>
      </c>
      <c r="P17" s="343">
        <v>13331</v>
      </c>
      <c r="Q17" s="343">
        <v>1731</v>
      </c>
      <c r="R17" s="344">
        <v>9.3000000000000007</v>
      </c>
      <c r="S17" s="345">
        <v>1.2</v>
      </c>
      <c r="T17" s="346">
        <v>6661</v>
      </c>
      <c r="U17" s="343">
        <v>1140</v>
      </c>
      <c r="V17" s="344">
        <v>9.5</v>
      </c>
      <c r="W17" s="345">
        <v>1.6</v>
      </c>
      <c r="X17" s="346">
        <v>6670</v>
      </c>
      <c r="Y17" s="343">
        <v>1342</v>
      </c>
      <c r="Z17" s="344">
        <v>9.1</v>
      </c>
      <c r="AA17" s="344">
        <v>1.8</v>
      </c>
      <c r="AC17" s="256" t="s">
        <v>221</v>
      </c>
      <c r="AD17" s="279">
        <v>17164</v>
      </c>
      <c r="AE17" s="280">
        <v>2502</v>
      </c>
      <c r="AF17" s="212">
        <v>12</v>
      </c>
      <c r="AG17" s="281">
        <v>1.7</v>
      </c>
      <c r="AH17" s="279">
        <v>7948</v>
      </c>
      <c r="AI17" s="280">
        <v>1545</v>
      </c>
      <c r="AJ17" s="212">
        <v>11.4</v>
      </c>
      <c r="AK17" s="281">
        <v>2.2000000000000002</v>
      </c>
      <c r="AL17" s="279">
        <v>9216</v>
      </c>
      <c r="AM17" s="280">
        <v>1869</v>
      </c>
      <c r="AN17" s="212">
        <v>12.6</v>
      </c>
      <c r="AO17" s="212">
        <v>2.6</v>
      </c>
      <c r="AQ17" s="484" t="s">
        <v>480</v>
      </c>
      <c r="AR17" s="140">
        <v>13271</v>
      </c>
      <c r="AS17" s="38" t="s">
        <v>2504</v>
      </c>
      <c r="AT17" s="58">
        <v>9.2999999999999999E-2</v>
      </c>
      <c r="AU17" s="3344" t="s">
        <v>2179</v>
      </c>
      <c r="AV17" s="140">
        <v>6029</v>
      </c>
      <c r="AW17" s="38" t="s">
        <v>2857</v>
      </c>
      <c r="AX17" s="58">
        <v>8.6999999999999994E-2</v>
      </c>
      <c r="AY17" s="3344" t="s">
        <v>2224</v>
      </c>
      <c r="AZ17" s="140">
        <v>7242</v>
      </c>
      <c r="BA17" s="38" t="s">
        <v>3119</v>
      </c>
      <c r="BB17" s="58">
        <v>9.9000000000000005E-2</v>
      </c>
      <c r="BC17" s="38" t="s">
        <v>2212</v>
      </c>
      <c r="BD17" s="16"/>
      <c r="BE17" s="57" t="s">
        <v>480</v>
      </c>
      <c r="BF17" s="223">
        <v>15058</v>
      </c>
      <c r="BG17" s="224" t="s">
        <v>2505</v>
      </c>
      <c r="BH17" s="225">
        <v>0.108</v>
      </c>
      <c r="BI17" s="224" t="s">
        <v>2240</v>
      </c>
      <c r="BJ17" s="223">
        <v>6855</v>
      </c>
      <c r="BK17" s="224" t="s">
        <v>3120</v>
      </c>
      <c r="BL17" s="225">
        <v>9.9000000000000005E-2</v>
      </c>
      <c r="BM17" s="224" t="s">
        <v>2185</v>
      </c>
      <c r="BN17" s="223">
        <v>8203</v>
      </c>
      <c r="BO17" s="224" t="s">
        <v>2897</v>
      </c>
      <c r="BP17" s="225">
        <v>0.11600000000000001</v>
      </c>
      <c r="BQ17" s="224" t="s">
        <v>2223</v>
      </c>
      <c r="BR17" s="16"/>
      <c r="BS17" s="275" t="s">
        <v>480</v>
      </c>
      <c r="BT17" s="223">
        <v>14189</v>
      </c>
      <c r="BU17" s="224" t="s">
        <v>2506</v>
      </c>
      <c r="BV17" s="225">
        <v>0.10299999999999999</v>
      </c>
      <c r="BW17" s="224" t="s">
        <v>2240</v>
      </c>
      <c r="BX17" s="223">
        <v>6840</v>
      </c>
      <c r="BY17" s="224" t="s">
        <v>2635</v>
      </c>
      <c r="BZ17" s="225">
        <v>0.1</v>
      </c>
      <c r="CA17" s="224" t="s">
        <v>2221</v>
      </c>
      <c r="CB17" s="223">
        <v>7349</v>
      </c>
      <c r="CC17" s="224" t="s">
        <v>3026</v>
      </c>
      <c r="CD17" s="225">
        <v>0.106</v>
      </c>
      <c r="CE17" s="224" t="s">
        <v>2185</v>
      </c>
      <c r="CF17" s="16"/>
      <c r="CG17" s="37" t="s">
        <v>480</v>
      </c>
      <c r="CH17" s="21">
        <v>0.10199999999999999</v>
      </c>
      <c r="CI17" s="12" t="s">
        <v>2240</v>
      </c>
      <c r="CJ17" s="21">
        <v>9.6000000000000002E-2</v>
      </c>
      <c r="CK17" s="12" t="s">
        <v>2212</v>
      </c>
      <c r="CL17" s="21">
        <v>0.109</v>
      </c>
      <c r="CM17" s="12" t="s">
        <v>2182</v>
      </c>
    </row>
    <row r="18" spans="1:91" s="342" customFormat="1" ht="13">
      <c r="A18" s="3352" t="s">
        <v>222</v>
      </c>
      <c r="B18" s="2074">
        <v>28012</v>
      </c>
      <c r="C18" s="3057" t="s">
        <v>2160</v>
      </c>
      <c r="D18" s="2453">
        <v>0.19</v>
      </c>
      <c r="E18" s="3057" t="s">
        <v>2037</v>
      </c>
      <c r="F18" s="2074">
        <v>13915</v>
      </c>
      <c r="G18" s="3057" t="s">
        <v>3121</v>
      </c>
      <c r="H18" s="2453">
        <v>0.19500000000000001</v>
      </c>
      <c r="I18" s="3057" t="s">
        <v>2074</v>
      </c>
      <c r="J18" s="2074">
        <v>14097</v>
      </c>
      <c r="K18" s="3057" t="s">
        <v>2674</v>
      </c>
      <c r="L18" s="2453">
        <v>0.185</v>
      </c>
      <c r="M18" s="3016" t="s">
        <v>2062</v>
      </c>
      <c r="O18" s="256" t="s">
        <v>222</v>
      </c>
      <c r="P18" s="343">
        <v>28302</v>
      </c>
      <c r="Q18" s="343">
        <v>2603</v>
      </c>
      <c r="R18" s="344">
        <v>19.7</v>
      </c>
      <c r="S18" s="345">
        <v>1.8</v>
      </c>
      <c r="T18" s="346">
        <v>12396</v>
      </c>
      <c r="U18" s="343">
        <v>1719</v>
      </c>
      <c r="V18" s="344">
        <v>17.600000000000001</v>
      </c>
      <c r="W18" s="345">
        <v>2.4</v>
      </c>
      <c r="X18" s="346">
        <v>15906</v>
      </c>
      <c r="Y18" s="343">
        <v>1876</v>
      </c>
      <c r="Z18" s="344">
        <v>21.6</v>
      </c>
      <c r="AA18" s="344">
        <v>2.6</v>
      </c>
      <c r="AC18" s="256" t="s">
        <v>222</v>
      </c>
      <c r="AD18" s="279">
        <v>27259</v>
      </c>
      <c r="AE18" s="280">
        <v>2906</v>
      </c>
      <c r="AF18" s="212">
        <v>19.100000000000001</v>
      </c>
      <c r="AG18" s="281">
        <v>2</v>
      </c>
      <c r="AH18" s="279">
        <v>11744</v>
      </c>
      <c r="AI18" s="280">
        <v>1782</v>
      </c>
      <c r="AJ18" s="212">
        <v>16.8</v>
      </c>
      <c r="AK18" s="281">
        <v>2.6</v>
      </c>
      <c r="AL18" s="279">
        <v>15515</v>
      </c>
      <c r="AM18" s="280">
        <v>2008</v>
      </c>
      <c r="AN18" s="212">
        <v>21.2</v>
      </c>
      <c r="AO18" s="212">
        <v>2.7</v>
      </c>
      <c r="AQ18" s="484" t="s">
        <v>481</v>
      </c>
      <c r="AR18" s="140">
        <v>29751</v>
      </c>
      <c r="AS18" s="38" t="s">
        <v>2508</v>
      </c>
      <c r="AT18" s="58">
        <v>0.20899999999999999</v>
      </c>
      <c r="AU18" s="3344" t="s">
        <v>2223</v>
      </c>
      <c r="AV18" s="140">
        <v>13217</v>
      </c>
      <c r="AW18" s="38" t="s">
        <v>2833</v>
      </c>
      <c r="AX18" s="58">
        <v>0.191</v>
      </c>
      <c r="AY18" s="3344" t="s">
        <v>2210</v>
      </c>
      <c r="AZ18" s="140">
        <v>16534</v>
      </c>
      <c r="BA18" s="38" t="s">
        <v>3122</v>
      </c>
      <c r="BB18" s="58">
        <v>0.22700000000000001</v>
      </c>
      <c r="BC18" s="38" t="s">
        <v>2184</v>
      </c>
      <c r="BD18" s="16"/>
      <c r="BE18" s="57" t="s">
        <v>481</v>
      </c>
      <c r="BF18" s="223">
        <v>26795</v>
      </c>
      <c r="BG18" s="224" t="s">
        <v>2509</v>
      </c>
      <c r="BH18" s="225">
        <v>0.192</v>
      </c>
      <c r="BI18" s="224" t="s">
        <v>2185</v>
      </c>
      <c r="BJ18" s="223">
        <v>11444</v>
      </c>
      <c r="BK18" s="224" t="s">
        <v>3123</v>
      </c>
      <c r="BL18" s="225">
        <v>0.16500000000000001</v>
      </c>
      <c r="BM18" s="224" t="s">
        <v>2182</v>
      </c>
      <c r="BN18" s="223">
        <v>15351</v>
      </c>
      <c r="BO18" s="224" t="s">
        <v>3124</v>
      </c>
      <c r="BP18" s="225">
        <v>0.218</v>
      </c>
      <c r="BQ18" s="224" t="s">
        <v>2210</v>
      </c>
      <c r="BR18" s="16"/>
      <c r="BS18" s="275" t="s">
        <v>481</v>
      </c>
      <c r="BT18" s="223">
        <v>26620</v>
      </c>
      <c r="BU18" s="224" t="s">
        <v>2510</v>
      </c>
      <c r="BV18" s="225">
        <v>0.193</v>
      </c>
      <c r="BW18" s="224" t="s">
        <v>2185</v>
      </c>
      <c r="BX18" s="223">
        <v>13028</v>
      </c>
      <c r="BY18" s="224" t="s">
        <v>3125</v>
      </c>
      <c r="BZ18" s="225">
        <v>0.191</v>
      </c>
      <c r="CA18" s="224" t="s">
        <v>2182</v>
      </c>
      <c r="CB18" s="223">
        <v>13592</v>
      </c>
      <c r="CC18" s="224" t="s">
        <v>3126</v>
      </c>
      <c r="CD18" s="225">
        <v>0.19600000000000001</v>
      </c>
      <c r="CE18" s="224" t="s">
        <v>2184</v>
      </c>
      <c r="CF18" s="16"/>
      <c r="CG18" s="37" t="s">
        <v>481</v>
      </c>
      <c r="CH18" s="21">
        <v>0.17699999999999999</v>
      </c>
      <c r="CI18" s="12" t="s">
        <v>2185</v>
      </c>
      <c r="CJ18" s="21">
        <v>0.156</v>
      </c>
      <c r="CK18" s="12" t="s">
        <v>2223</v>
      </c>
      <c r="CL18" s="21">
        <v>0.19700000000000001</v>
      </c>
      <c r="CM18" s="12" t="s">
        <v>2199</v>
      </c>
    </row>
    <row r="19" spans="1:91" s="342" customFormat="1" ht="13">
      <c r="A19" s="3352" t="s">
        <v>223</v>
      </c>
      <c r="B19" s="2074">
        <v>17329</v>
      </c>
      <c r="C19" s="3057" t="s">
        <v>2512</v>
      </c>
      <c r="D19" s="2453">
        <v>0.11700000000000001</v>
      </c>
      <c r="E19" s="3057" t="s">
        <v>2026</v>
      </c>
      <c r="F19" s="2074">
        <v>7166</v>
      </c>
      <c r="G19" s="3057" t="s">
        <v>3127</v>
      </c>
      <c r="H19" s="2453">
        <v>0.1</v>
      </c>
      <c r="I19" s="3057" t="s">
        <v>2031</v>
      </c>
      <c r="J19" s="2074">
        <v>10163</v>
      </c>
      <c r="K19" s="3057" t="s">
        <v>3128</v>
      </c>
      <c r="L19" s="2453">
        <v>0.13400000000000001</v>
      </c>
      <c r="M19" s="3016" t="s">
        <v>2041</v>
      </c>
      <c r="O19" s="256" t="s">
        <v>223</v>
      </c>
      <c r="P19" s="343">
        <v>14845</v>
      </c>
      <c r="Q19" s="343">
        <v>1900</v>
      </c>
      <c r="R19" s="344">
        <v>10.3</v>
      </c>
      <c r="S19" s="345">
        <v>1.3</v>
      </c>
      <c r="T19" s="346">
        <v>7318</v>
      </c>
      <c r="U19" s="343">
        <v>1238</v>
      </c>
      <c r="V19" s="344">
        <v>10.4</v>
      </c>
      <c r="W19" s="345">
        <v>1.7</v>
      </c>
      <c r="X19" s="346">
        <v>7527</v>
      </c>
      <c r="Y19" s="343">
        <v>1352</v>
      </c>
      <c r="Z19" s="344">
        <v>10.199999999999999</v>
      </c>
      <c r="AA19" s="344">
        <v>1.8</v>
      </c>
      <c r="AC19" s="256" t="s">
        <v>223</v>
      </c>
      <c r="AD19" s="279">
        <v>15065</v>
      </c>
      <c r="AE19" s="280">
        <v>1866</v>
      </c>
      <c r="AF19" s="212">
        <v>10.5</v>
      </c>
      <c r="AG19" s="281">
        <v>1.3</v>
      </c>
      <c r="AH19" s="279">
        <v>7335</v>
      </c>
      <c r="AI19" s="280">
        <v>1416</v>
      </c>
      <c r="AJ19" s="212">
        <v>10.5</v>
      </c>
      <c r="AK19" s="281">
        <v>2</v>
      </c>
      <c r="AL19" s="279">
        <v>7730</v>
      </c>
      <c r="AM19" s="280">
        <v>1225</v>
      </c>
      <c r="AN19" s="212">
        <v>10.6</v>
      </c>
      <c r="AO19" s="212">
        <v>1.7</v>
      </c>
      <c r="AQ19" s="484" t="s">
        <v>482</v>
      </c>
      <c r="AR19" s="140">
        <v>13934</v>
      </c>
      <c r="AS19" s="38" t="s">
        <v>2513</v>
      </c>
      <c r="AT19" s="58">
        <v>9.8000000000000004E-2</v>
      </c>
      <c r="AU19" s="3344" t="s">
        <v>2176</v>
      </c>
      <c r="AV19" s="140">
        <v>7007</v>
      </c>
      <c r="AW19" s="38" t="s">
        <v>3129</v>
      </c>
      <c r="AX19" s="58">
        <v>0.10100000000000001</v>
      </c>
      <c r="AY19" s="3344" t="s">
        <v>2224</v>
      </c>
      <c r="AZ19" s="140">
        <v>6927</v>
      </c>
      <c r="BA19" s="38" t="s">
        <v>3130</v>
      </c>
      <c r="BB19" s="58">
        <v>9.5000000000000001E-2</v>
      </c>
      <c r="BC19" s="38" t="s">
        <v>2185</v>
      </c>
      <c r="BD19" s="16"/>
      <c r="BE19" s="57" t="s">
        <v>482</v>
      </c>
      <c r="BF19" s="223">
        <v>11779</v>
      </c>
      <c r="BG19" s="224" t="s">
        <v>2514</v>
      </c>
      <c r="BH19" s="225">
        <v>8.4000000000000005E-2</v>
      </c>
      <c r="BI19" s="224" t="s">
        <v>2240</v>
      </c>
      <c r="BJ19" s="223">
        <v>5712</v>
      </c>
      <c r="BK19" s="224" t="s">
        <v>3131</v>
      </c>
      <c r="BL19" s="225">
        <v>8.2000000000000003E-2</v>
      </c>
      <c r="BM19" s="224" t="s">
        <v>2174</v>
      </c>
      <c r="BN19" s="223">
        <v>6067</v>
      </c>
      <c r="BO19" s="224" t="s">
        <v>3132</v>
      </c>
      <c r="BP19" s="225">
        <v>8.5999999999999993E-2</v>
      </c>
      <c r="BQ19" s="224" t="s">
        <v>2221</v>
      </c>
      <c r="BR19" s="16"/>
      <c r="BS19" s="275" t="s">
        <v>482</v>
      </c>
      <c r="BT19" s="223">
        <v>12870</v>
      </c>
      <c r="BU19" s="224" t="s">
        <v>2515</v>
      </c>
      <c r="BV19" s="225">
        <v>9.4E-2</v>
      </c>
      <c r="BW19" s="224" t="s">
        <v>2176</v>
      </c>
      <c r="BX19" s="223">
        <v>5781</v>
      </c>
      <c r="BY19" s="224" t="s">
        <v>3133</v>
      </c>
      <c r="BZ19" s="225">
        <v>8.5000000000000006E-2</v>
      </c>
      <c r="CA19" s="224" t="s">
        <v>2212</v>
      </c>
      <c r="CB19" s="223">
        <v>7089</v>
      </c>
      <c r="CC19" s="224" t="s">
        <v>2651</v>
      </c>
      <c r="CD19" s="225">
        <v>0.10199999999999999</v>
      </c>
      <c r="CE19" s="224" t="s">
        <v>2189</v>
      </c>
      <c r="CF19" s="16"/>
      <c r="CG19" s="37" t="s">
        <v>482</v>
      </c>
      <c r="CH19" s="21">
        <v>0.109</v>
      </c>
      <c r="CI19" s="12" t="s">
        <v>2176</v>
      </c>
      <c r="CJ19" s="21">
        <v>0.10100000000000001</v>
      </c>
      <c r="CK19" s="12" t="s">
        <v>2221</v>
      </c>
      <c r="CL19" s="21">
        <v>0.11600000000000001</v>
      </c>
      <c r="CM19" s="12" t="s">
        <v>2189</v>
      </c>
    </row>
    <row r="20" spans="1:91" s="342" customFormat="1" ht="13">
      <c r="A20" s="3352" t="s">
        <v>516</v>
      </c>
      <c r="B20" s="2074">
        <v>137073</v>
      </c>
      <c r="C20" s="3057" t="s">
        <v>2517</v>
      </c>
      <c r="D20" s="2453">
        <v>0.92900000000000005</v>
      </c>
      <c r="E20" s="3057" t="s">
        <v>2029</v>
      </c>
      <c r="F20" s="2074">
        <v>63995</v>
      </c>
      <c r="G20" s="3057" t="s">
        <v>3134</v>
      </c>
      <c r="H20" s="2453">
        <v>0.89600000000000002</v>
      </c>
      <c r="I20" s="3057" t="s">
        <v>2037</v>
      </c>
      <c r="J20" s="2074">
        <v>73078</v>
      </c>
      <c r="K20" s="3057" t="s">
        <v>3135</v>
      </c>
      <c r="L20" s="2453">
        <v>0.96099999999999997</v>
      </c>
      <c r="M20" s="3016" t="s">
        <v>2032</v>
      </c>
      <c r="O20" s="256" t="s">
        <v>516</v>
      </c>
      <c r="P20" s="343">
        <v>133253</v>
      </c>
      <c r="Q20" s="343">
        <v>2477</v>
      </c>
      <c r="R20" s="344">
        <v>92.6</v>
      </c>
      <c r="S20" s="345">
        <v>1.6</v>
      </c>
      <c r="T20" s="346">
        <v>65641</v>
      </c>
      <c r="U20" s="343">
        <v>1600</v>
      </c>
      <c r="V20" s="344">
        <v>93.3</v>
      </c>
      <c r="W20" s="345">
        <v>1.9</v>
      </c>
      <c r="X20" s="346">
        <v>67612</v>
      </c>
      <c r="Y20" s="343">
        <v>1706</v>
      </c>
      <c r="Z20" s="344">
        <v>92</v>
      </c>
      <c r="AA20" s="344">
        <v>2.2000000000000002</v>
      </c>
      <c r="AC20" s="256" t="s">
        <v>516</v>
      </c>
      <c r="AD20" s="279">
        <v>132011</v>
      </c>
      <c r="AE20" s="280">
        <v>2473</v>
      </c>
      <c r="AF20" s="212">
        <v>92.4</v>
      </c>
      <c r="AG20" s="281">
        <v>1.5</v>
      </c>
      <c r="AH20" s="279" t="s">
        <v>210</v>
      </c>
      <c r="AI20" s="280" t="s">
        <v>210</v>
      </c>
      <c r="AJ20" s="212">
        <v>91.3</v>
      </c>
      <c r="AK20" s="281">
        <v>2.2000000000000002</v>
      </c>
      <c r="AL20" s="279" t="s">
        <v>210</v>
      </c>
      <c r="AM20" s="280" t="s">
        <v>210</v>
      </c>
      <c r="AN20" s="212">
        <v>93.5</v>
      </c>
      <c r="AO20" s="212">
        <v>1.6</v>
      </c>
      <c r="AQ20" s="73"/>
      <c r="AR20" s="139"/>
      <c r="AS20" s="38"/>
      <c r="AT20" s="58"/>
      <c r="AU20" s="3344"/>
      <c r="AV20" s="139"/>
      <c r="AW20" s="38"/>
      <c r="AX20" s="58"/>
      <c r="AY20" s="3344"/>
      <c r="AZ20" s="139"/>
      <c r="BA20" s="38"/>
      <c r="BB20" s="58"/>
      <c r="BC20" s="38"/>
      <c r="BD20" s="16"/>
      <c r="BE20" s="37"/>
      <c r="BF20" s="224" t="s">
        <v>733</v>
      </c>
      <c r="BG20" s="224" t="s">
        <v>733</v>
      </c>
      <c r="BH20" s="225" t="s">
        <v>733</v>
      </c>
      <c r="BI20" s="224" t="s">
        <v>733</v>
      </c>
      <c r="BJ20" s="224" t="s">
        <v>733</v>
      </c>
      <c r="BK20" s="224" t="s">
        <v>733</v>
      </c>
      <c r="BL20" s="225" t="s">
        <v>733</v>
      </c>
      <c r="BM20" s="224" t="s">
        <v>733</v>
      </c>
      <c r="BN20" s="224" t="s">
        <v>733</v>
      </c>
      <c r="BO20" s="224" t="s">
        <v>733</v>
      </c>
      <c r="BP20" s="225" t="s">
        <v>733</v>
      </c>
      <c r="BQ20" s="224" t="s">
        <v>733</v>
      </c>
      <c r="BR20" s="16"/>
      <c r="BS20" s="275" t="s">
        <v>733</v>
      </c>
      <c r="BT20" s="224" t="s">
        <v>733</v>
      </c>
      <c r="BU20" s="224" t="s">
        <v>733</v>
      </c>
      <c r="BV20" s="225" t="s">
        <v>733</v>
      </c>
      <c r="BW20" s="224" t="s">
        <v>733</v>
      </c>
      <c r="BX20" s="224" t="s">
        <v>733</v>
      </c>
      <c r="BY20" s="224" t="s">
        <v>733</v>
      </c>
      <c r="BZ20" s="225" t="s">
        <v>733</v>
      </c>
      <c r="CA20" s="224" t="s">
        <v>733</v>
      </c>
      <c r="CB20" s="224" t="s">
        <v>733</v>
      </c>
      <c r="CC20" s="224" t="s">
        <v>733</v>
      </c>
      <c r="CD20" s="225" t="s">
        <v>733</v>
      </c>
      <c r="CE20" s="224" t="s">
        <v>733</v>
      </c>
      <c r="CF20" s="16"/>
      <c r="CG20" s="37"/>
      <c r="CH20" s="12"/>
      <c r="CI20" s="12"/>
      <c r="CJ20" s="12"/>
      <c r="CK20" s="12"/>
      <c r="CL20" s="12"/>
      <c r="CM20" s="12"/>
    </row>
    <row r="21" spans="1:91" s="342" customFormat="1" ht="13">
      <c r="A21" s="3352" t="s">
        <v>475</v>
      </c>
      <c r="B21" s="2074">
        <v>45341</v>
      </c>
      <c r="C21" s="3057" t="s">
        <v>2518</v>
      </c>
      <c r="D21" s="2453">
        <v>0.307</v>
      </c>
      <c r="E21" s="3057" t="s">
        <v>2035</v>
      </c>
      <c r="F21" s="2074">
        <v>21081</v>
      </c>
      <c r="G21" s="3057" t="s">
        <v>3136</v>
      </c>
      <c r="H21" s="2453">
        <v>0.29499999999999998</v>
      </c>
      <c r="I21" s="3057" t="s">
        <v>2056</v>
      </c>
      <c r="J21" s="2074">
        <v>24260</v>
      </c>
      <c r="K21" s="3057" t="s">
        <v>3137</v>
      </c>
      <c r="L21" s="2453">
        <v>0.31900000000000001</v>
      </c>
      <c r="M21" s="3016" t="s">
        <v>2059</v>
      </c>
      <c r="O21" s="256" t="s">
        <v>475</v>
      </c>
      <c r="P21" s="343">
        <v>43147</v>
      </c>
      <c r="Q21" s="343">
        <v>2952</v>
      </c>
      <c r="R21" s="344">
        <v>30</v>
      </c>
      <c r="S21" s="345">
        <v>2</v>
      </c>
      <c r="T21" s="346">
        <v>19714</v>
      </c>
      <c r="U21" s="343">
        <v>1858</v>
      </c>
      <c r="V21" s="344">
        <v>28</v>
      </c>
      <c r="W21" s="345">
        <v>2.6</v>
      </c>
      <c r="X21" s="346">
        <v>23433</v>
      </c>
      <c r="Y21" s="343">
        <v>2041</v>
      </c>
      <c r="Z21" s="344">
        <v>31.9</v>
      </c>
      <c r="AA21" s="344">
        <v>2.8</v>
      </c>
      <c r="AC21" s="256" t="s">
        <v>475</v>
      </c>
      <c r="AD21" s="279">
        <v>42324</v>
      </c>
      <c r="AE21" s="280">
        <v>3586</v>
      </c>
      <c r="AF21" s="212">
        <v>29.6</v>
      </c>
      <c r="AG21" s="281">
        <v>2.5</v>
      </c>
      <c r="AH21" s="279" t="s">
        <v>210</v>
      </c>
      <c r="AI21" s="280" t="s">
        <v>210</v>
      </c>
      <c r="AJ21" s="212">
        <v>27.4</v>
      </c>
      <c r="AK21" s="281">
        <v>2.9</v>
      </c>
      <c r="AL21" s="279" t="s">
        <v>210</v>
      </c>
      <c r="AM21" s="280" t="s">
        <v>210</v>
      </c>
      <c r="AN21" s="212">
        <v>31.8</v>
      </c>
      <c r="AO21" s="212">
        <v>3.2</v>
      </c>
      <c r="AQ21" s="88" t="s">
        <v>224</v>
      </c>
      <c r="AR21" s="138" t="s">
        <v>210</v>
      </c>
      <c r="AS21" s="230" t="s">
        <v>210</v>
      </c>
      <c r="AT21" s="231">
        <v>0.93200000000000005</v>
      </c>
      <c r="AU21" s="3353" t="s">
        <v>2180</v>
      </c>
      <c r="AV21" s="138" t="s">
        <v>210</v>
      </c>
      <c r="AW21" s="230" t="s">
        <v>210</v>
      </c>
      <c r="AX21" s="231">
        <v>0.93</v>
      </c>
      <c r="AY21" s="3353" t="s">
        <v>2174</v>
      </c>
      <c r="AZ21" s="138" t="s">
        <v>210</v>
      </c>
      <c r="BA21" s="230" t="s">
        <v>210</v>
      </c>
      <c r="BB21" s="231">
        <v>0.93400000000000005</v>
      </c>
      <c r="BC21" s="230" t="s">
        <v>2177</v>
      </c>
      <c r="BD21" s="16"/>
      <c r="BE21" s="37" t="s">
        <v>224</v>
      </c>
      <c r="BF21" s="224" t="s">
        <v>210</v>
      </c>
      <c r="BG21" s="224" t="s">
        <v>210</v>
      </c>
      <c r="BH21" s="225">
        <v>0.92700000000000005</v>
      </c>
      <c r="BI21" s="224" t="s">
        <v>2177</v>
      </c>
      <c r="BJ21" s="224" t="s">
        <v>210</v>
      </c>
      <c r="BK21" s="224" t="s">
        <v>210</v>
      </c>
      <c r="BL21" s="225">
        <v>0.91300000000000003</v>
      </c>
      <c r="BM21" s="224" t="s">
        <v>2212</v>
      </c>
      <c r="BN21" s="224" t="s">
        <v>210</v>
      </c>
      <c r="BO21" s="224" t="s">
        <v>210</v>
      </c>
      <c r="BP21" s="225">
        <v>0.94099999999999995</v>
      </c>
      <c r="BQ21" s="224" t="s">
        <v>2224</v>
      </c>
      <c r="BR21" s="16"/>
      <c r="BS21" s="275" t="s">
        <v>224</v>
      </c>
      <c r="BT21" s="224" t="s">
        <v>210</v>
      </c>
      <c r="BU21" s="224" t="s">
        <v>210</v>
      </c>
      <c r="BV21" s="225">
        <v>0.91400000000000003</v>
      </c>
      <c r="BW21" s="224" t="s">
        <v>2174</v>
      </c>
      <c r="BX21" s="224" t="s">
        <v>210</v>
      </c>
      <c r="BY21" s="224" t="s">
        <v>210</v>
      </c>
      <c r="BZ21" s="225">
        <v>0.90600000000000003</v>
      </c>
      <c r="CA21" s="224" t="s">
        <v>2189</v>
      </c>
      <c r="CB21" s="224" t="s">
        <v>210</v>
      </c>
      <c r="CC21" s="224" t="s">
        <v>210</v>
      </c>
      <c r="CD21" s="225">
        <v>0.92200000000000004</v>
      </c>
      <c r="CE21" s="224" t="s">
        <v>2221</v>
      </c>
      <c r="CF21" s="16"/>
      <c r="CG21" s="37" t="s">
        <v>224</v>
      </c>
      <c r="CH21" s="21">
        <v>0.92400000000000004</v>
      </c>
      <c r="CI21" s="12" t="s">
        <v>2176</v>
      </c>
      <c r="CJ21" s="21">
        <v>0.93200000000000005</v>
      </c>
      <c r="CK21" s="12" t="s">
        <v>2212</v>
      </c>
      <c r="CL21" s="21">
        <v>0.91600000000000004</v>
      </c>
      <c r="CM21" s="12" t="s">
        <v>2212</v>
      </c>
    </row>
    <row r="22" spans="1:91" s="342" customFormat="1" ht="13">
      <c r="A22" s="256"/>
      <c r="B22" s="2074"/>
      <c r="C22" s="3057"/>
      <c r="D22" s="2453"/>
      <c r="E22" s="3057"/>
      <c r="F22" s="2074"/>
      <c r="G22" s="3057"/>
      <c r="H22" s="2453"/>
      <c r="I22" s="3057"/>
      <c r="J22" s="2074"/>
      <c r="K22" s="3057"/>
      <c r="L22" s="2453"/>
      <c r="M22" s="3016"/>
      <c r="O22" s="253"/>
      <c r="P22" s="343"/>
      <c r="Q22" s="343"/>
      <c r="R22" s="344"/>
      <c r="S22" s="345"/>
      <c r="T22" s="346"/>
      <c r="U22" s="343"/>
      <c r="V22" s="344"/>
      <c r="W22" s="345"/>
      <c r="X22" s="346"/>
      <c r="Y22" s="343"/>
      <c r="Z22" s="344"/>
      <c r="AA22" s="344"/>
      <c r="AC22" s="253"/>
      <c r="AD22" s="279"/>
      <c r="AE22" s="280"/>
      <c r="AF22" s="212"/>
      <c r="AG22" s="281"/>
      <c r="AH22" s="279"/>
      <c r="AI22" s="280"/>
      <c r="AJ22" s="212"/>
      <c r="AK22" s="281"/>
      <c r="AL22" s="279"/>
      <c r="AM22" s="280"/>
      <c r="AN22" s="212"/>
      <c r="AO22" s="212"/>
      <c r="AQ22" s="88" t="s">
        <v>225</v>
      </c>
      <c r="AR22" s="138" t="s">
        <v>210</v>
      </c>
      <c r="AS22" s="230" t="s">
        <v>210</v>
      </c>
      <c r="AT22" s="231">
        <v>0.307</v>
      </c>
      <c r="AU22" s="3353" t="s">
        <v>2188</v>
      </c>
      <c r="AV22" s="138" t="s">
        <v>210</v>
      </c>
      <c r="AW22" s="230" t="s">
        <v>210</v>
      </c>
      <c r="AX22" s="231">
        <v>0.29199999999999998</v>
      </c>
      <c r="AY22" s="3353" t="s">
        <v>2199</v>
      </c>
      <c r="AZ22" s="138" t="s">
        <v>210</v>
      </c>
      <c r="BA22" s="230" t="s">
        <v>210</v>
      </c>
      <c r="BB22" s="231">
        <v>0.32200000000000001</v>
      </c>
      <c r="BC22" s="230" t="s">
        <v>2213</v>
      </c>
      <c r="BD22" s="16"/>
      <c r="BE22" s="37" t="s">
        <v>225</v>
      </c>
      <c r="BF22" s="224" t="s">
        <v>210</v>
      </c>
      <c r="BG22" s="224" t="s">
        <v>210</v>
      </c>
      <c r="BH22" s="225">
        <v>0.27600000000000002</v>
      </c>
      <c r="BI22" s="224" t="s">
        <v>2197</v>
      </c>
      <c r="BJ22" s="224" t="s">
        <v>210</v>
      </c>
      <c r="BK22" s="224" t="s">
        <v>210</v>
      </c>
      <c r="BL22" s="225">
        <v>0.247</v>
      </c>
      <c r="BM22" s="224" t="s">
        <v>2210</v>
      </c>
      <c r="BN22" s="224" t="s">
        <v>210</v>
      </c>
      <c r="BO22" s="224" t="s">
        <v>210</v>
      </c>
      <c r="BP22" s="225">
        <v>0.30399999999999999</v>
      </c>
      <c r="BQ22" s="224" t="s">
        <v>2239</v>
      </c>
      <c r="BR22" s="16"/>
      <c r="BS22" s="275" t="s">
        <v>225</v>
      </c>
      <c r="BT22" s="224" t="s">
        <v>210</v>
      </c>
      <c r="BU22" s="224" t="s">
        <v>210</v>
      </c>
      <c r="BV22" s="225">
        <v>0.28699999999999998</v>
      </c>
      <c r="BW22" s="224" t="s">
        <v>2223</v>
      </c>
      <c r="BX22" s="224" t="s">
        <v>210</v>
      </c>
      <c r="BY22" s="224" t="s">
        <v>210</v>
      </c>
      <c r="BZ22" s="225">
        <v>0.27600000000000002</v>
      </c>
      <c r="CA22" s="224" t="s">
        <v>2197</v>
      </c>
      <c r="CB22" s="224" t="s">
        <v>210</v>
      </c>
      <c r="CC22" s="224" t="s">
        <v>210</v>
      </c>
      <c r="CD22" s="225">
        <v>0.29799999999999999</v>
      </c>
      <c r="CE22" s="224" t="s">
        <v>2183</v>
      </c>
      <c r="CF22" s="16"/>
      <c r="CG22" s="37" t="s">
        <v>225</v>
      </c>
      <c r="CH22" s="21">
        <v>0.28599999999999998</v>
      </c>
      <c r="CI22" s="12" t="s">
        <v>2182</v>
      </c>
      <c r="CJ22" s="21">
        <v>0.25800000000000001</v>
      </c>
      <c r="CK22" s="12" t="s">
        <v>2199</v>
      </c>
      <c r="CL22" s="21">
        <v>0.313</v>
      </c>
      <c r="CM22" s="12" t="s">
        <v>2231</v>
      </c>
    </row>
    <row r="23" spans="1:91" s="342" customFormat="1" ht="13.5" thickBot="1">
      <c r="A23" s="3322" t="s">
        <v>483</v>
      </c>
      <c r="B23" s="3324">
        <v>24603</v>
      </c>
      <c r="C23" s="3049" t="s">
        <v>2930</v>
      </c>
      <c r="D23" s="3323" t="s">
        <v>210</v>
      </c>
      <c r="E23" s="3049" t="s">
        <v>210</v>
      </c>
      <c r="F23" s="3324">
        <v>12133</v>
      </c>
      <c r="G23" s="3049" t="s">
        <v>3138</v>
      </c>
      <c r="H23" s="3323" t="s">
        <v>210</v>
      </c>
      <c r="I23" s="3049" t="s">
        <v>210</v>
      </c>
      <c r="J23" s="3324">
        <v>12470</v>
      </c>
      <c r="K23" s="3049" t="s">
        <v>3139</v>
      </c>
      <c r="L23" s="3323" t="s">
        <v>210</v>
      </c>
      <c r="M23" s="3124" t="s">
        <v>210</v>
      </c>
      <c r="O23" s="254" t="s">
        <v>483</v>
      </c>
      <c r="P23" s="347">
        <v>21122</v>
      </c>
      <c r="Q23" s="347">
        <v>1089</v>
      </c>
      <c r="R23" s="3394" t="s">
        <v>210</v>
      </c>
      <c r="S23" s="3395" t="s">
        <v>210</v>
      </c>
      <c r="T23" s="348">
        <v>10642</v>
      </c>
      <c r="U23" s="347">
        <v>737</v>
      </c>
      <c r="V23" s="3394" t="s">
        <v>210</v>
      </c>
      <c r="W23" s="3395" t="s">
        <v>210</v>
      </c>
      <c r="X23" s="348">
        <v>10480</v>
      </c>
      <c r="Y23" s="347">
        <v>616</v>
      </c>
      <c r="Z23" s="3394" t="s">
        <v>210</v>
      </c>
      <c r="AA23" s="3394" t="s">
        <v>210</v>
      </c>
      <c r="AC23" s="254" t="s">
        <v>483</v>
      </c>
      <c r="AD23" s="283">
        <v>23661</v>
      </c>
      <c r="AE23" s="284">
        <v>1138</v>
      </c>
      <c r="AF23" s="229" t="s">
        <v>210</v>
      </c>
      <c r="AG23" s="285" t="s">
        <v>210</v>
      </c>
      <c r="AH23" s="283">
        <v>11553</v>
      </c>
      <c r="AI23" s="284">
        <v>880</v>
      </c>
      <c r="AJ23" s="229" t="s">
        <v>210</v>
      </c>
      <c r="AK23" s="285" t="s">
        <v>210</v>
      </c>
      <c r="AL23" s="283">
        <v>12108</v>
      </c>
      <c r="AM23" s="284">
        <v>605</v>
      </c>
      <c r="AN23" s="229" t="s">
        <v>210</v>
      </c>
      <c r="AO23" s="229" t="s">
        <v>210</v>
      </c>
      <c r="AQ23" s="73"/>
      <c r="AR23" s="139"/>
      <c r="AS23" s="38"/>
      <c r="AT23" s="58"/>
      <c r="AU23" s="3344"/>
      <c r="AV23" s="139"/>
      <c r="AW23" s="38"/>
      <c r="AX23" s="58"/>
      <c r="AY23" s="3344"/>
      <c r="AZ23" s="139"/>
      <c r="BA23" s="38"/>
      <c r="BB23" s="58"/>
      <c r="BC23" s="38"/>
      <c r="BD23" s="16"/>
      <c r="BE23" s="37"/>
      <c r="BF23" s="224" t="s">
        <v>733</v>
      </c>
      <c r="BG23" s="224" t="s">
        <v>733</v>
      </c>
      <c r="BH23" s="225" t="s">
        <v>733</v>
      </c>
      <c r="BI23" s="224" t="s">
        <v>733</v>
      </c>
      <c r="BJ23" s="224" t="s">
        <v>733</v>
      </c>
      <c r="BK23" s="224" t="s">
        <v>733</v>
      </c>
      <c r="BL23" s="225" t="s">
        <v>733</v>
      </c>
      <c r="BM23" s="224" t="s">
        <v>733</v>
      </c>
      <c r="BN23" s="224" t="s">
        <v>733</v>
      </c>
      <c r="BO23" s="224" t="s">
        <v>733</v>
      </c>
      <c r="BP23" s="225" t="s">
        <v>733</v>
      </c>
      <c r="BQ23" s="224" t="s">
        <v>733</v>
      </c>
      <c r="BR23" s="16"/>
      <c r="BS23" s="275" t="s">
        <v>733</v>
      </c>
      <c r="BT23" s="224" t="s">
        <v>733</v>
      </c>
      <c r="BU23" s="224" t="s">
        <v>733</v>
      </c>
      <c r="BV23" s="225" t="s">
        <v>733</v>
      </c>
      <c r="BW23" s="224" t="s">
        <v>733</v>
      </c>
      <c r="BX23" s="224" t="s">
        <v>733</v>
      </c>
      <c r="BY23" s="224" t="s">
        <v>733</v>
      </c>
      <c r="BZ23" s="225" t="s">
        <v>733</v>
      </c>
      <c r="CA23" s="224" t="s">
        <v>733</v>
      </c>
      <c r="CB23" s="224" t="s">
        <v>733</v>
      </c>
      <c r="CC23" s="224" t="s">
        <v>733</v>
      </c>
      <c r="CD23" s="225" t="s">
        <v>733</v>
      </c>
      <c r="CE23" s="224" t="s">
        <v>733</v>
      </c>
      <c r="CF23" s="16"/>
      <c r="CG23" s="37"/>
      <c r="CH23" s="12"/>
      <c r="CI23" s="12"/>
      <c r="CJ23" s="12"/>
      <c r="CK23" s="12"/>
      <c r="CL23" s="12"/>
      <c r="CM23" s="12"/>
    </row>
    <row r="24" spans="1:91" s="342" customFormat="1" ht="13">
      <c r="A24" s="282" t="s">
        <v>484</v>
      </c>
      <c r="B24" s="3370">
        <v>22413</v>
      </c>
      <c r="C24" s="3052" t="s">
        <v>3140</v>
      </c>
      <c r="D24" s="3385">
        <v>0.91100000000000003</v>
      </c>
      <c r="E24" s="3052" t="s">
        <v>3141</v>
      </c>
      <c r="F24" s="3370">
        <v>10121</v>
      </c>
      <c r="G24" s="3052" t="s">
        <v>3142</v>
      </c>
      <c r="H24" s="3385">
        <v>0.83399999999999996</v>
      </c>
      <c r="I24" s="3052" t="s">
        <v>3143</v>
      </c>
      <c r="J24" s="3370">
        <v>12292</v>
      </c>
      <c r="K24" s="3052" t="s">
        <v>3144</v>
      </c>
      <c r="L24" s="3385">
        <v>0.98599999999999999</v>
      </c>
      <c r="M24" s="3371" t="s">
        <v>2030</v>
      </c>
      <c r="O24" s="253" t="s">
        <v>484</v>
      </c>
      <c r="P24" s="343">
        <v>20211</v>
      </c>
      <c r="Q24" s="343">
        <v>1175</v>
      </c>
      <c r="R24" s="344">
        <v>95.7</v>
      </c>
      <c r="S24" s="345">
        <v>2.5</v>
      </c>
      <c r="T24" s="346">
        <v>10160</v>
      </c>
      <c r="U24" s="343">
        <v>668</v>
      </c>
      <c r="V24" s="344">
        <v>95.5</v>
      </c>
      <c r="W24" s="345">
        <v>4.0999999999999996</v>
      </c>
      <c r="X24" s="346">
        <v>10051</v>
      </c>
      <c r="Y24" s="343">
        <v>697</v>
      </c>
      <c r="Z24" s="344">
        <v>95.9</v>
      </c>
      <c r="AA24" s="344">
        <v>3</v>
      </c>
      <c r="AC24" s="253" t="s">
        <v>484</v>
      </c>
      <c r="AD24" s="279">
        <v>21807</v>
      </c>
      <c r="AE24" s="280">
        <v>1440</v>
      </c>
      <c r="AF24" s="212">
        <v>92.2</v>
      </c>
      <c r="AG24" s="281">
        <v>3.6</v>
      </c>
      <c r="AH24" s="279">
        <v>10589</v>
      </c>
      <c r="AI24" s="280">
        <v>1161</v>
      </c>
      <c r="AJ24" s="212">
        <v>91.7</v>
      </c>
      <c r="AK24" s="281">
        <v>5.3</v>
      </c>
      <c r="AL24" s="279">
        <v>11218</v>
      </c>
      <c r="AM24" s="280">
        <v>875</v>
      </c>
      <c r="AN24" s="212">
        <v>92.6</v>
      </c>
      <c r="AO24" s="212">
        <v>5.5</v>
      </c>
      <c r="AQ24" s="73" t="s">
        <v>483</v>
      </c>
      <c r="AR24" s="140">
        <v>23894</v>
      </c>
      <c r="AS24" s="38" t="s">
        <v>2310</v>
      </c>
      <c r="AT24" s="58" t="s">
        <v>210</v>
      </c>
      <c r="AU24" s="3344" t="s">
        <v>210</v>
      </c>
      <c r="AV24" s="140">
        <v>11581</v>
      </c>
      <c r="AW24" s="38" t="s">
        <v>3145</v>
      </c>
      <c r="AX24" s="58" t="s">
        <v>210</v>
      </c>
      <c r="AY24" s="3344" t="s">
        <v>210</v>
      </c>
      <c r="AZ24" s="140">
        <v>12313</v>
      </c>
      <c r="BA24" s="38" t="s">
        <v>3146</v>
      </c>
      <c r="BB24" s="58" t="s">
        <v>210</v>
      </c>
      <c r="BC24" s="38" t="s">
        <v>210</v>
      </c>
      <c r="BD24" s="16"/>
      <c r="BE24" s="37" t="s">
        <v>483</v>
      </c>
      <c r="BF24" s="223">
        <v>23298</v>
      </c>
      <c r="BG24" s="224" t="s">
        <v>3147</v>
      </c>
      <c r="BH24" s="225" t="s">
        <v>210</v>
      </c>
      <c r="BI24" s="224" t="s">
        <v>210</v>
      </c>
      <c r="BJ24" s="223">
        <v>11981</v>
      </c>
      <c r="BK24" s="224" t="s">
        <v>2883</v>
      </c>
      <c r="BL24" s="225" t="s">
        <v>210</v>
      </c>
      <c r="BM24" s="224" t="s">
        <v>210</v>
      </c>
      <c r="BN24" s="223">
        <v>11317</v>
      </c>
      <c r="BO24" s="224" t="s">
        <v>2395</v>
      </c>
      <c r="BP24" s="225" t="s">
        <v>210</v>
      </c>
      <c r="BQ24" s="224" t="s">
        <v>210</v>
      </c>
      <c r="BR24" s="16"/>
      <c r="BS24" s="275" t="s">
        <v>483</v>
      </c>
      <c r="BT24" s="223">
        <v>24135</v>
      </c>
      <c r="BU24" s="224" t="s">
        <v>3148</v>
      </c>
      <c r="BV24" s="225" t="s">
        <v>210</v>
      </c>
      <c r="BW24" s="224" t="s">
        <v>210</v>
      </c>
      <c r="BX24" s="223">
        <v>12403</v>
      </c>
      <c r="BY24" s="224" t="s">
        <v>3149</v>
      </c>
      <c r="BZ24" s="225" t="s">
        <v>210</v>
      </c>
      <c r="CA24" s="224" t="s">
        <v>210</v>
      </c>
      <c r="CB24" s="223">
        <v>11732</v>
      </c>
      <c r="CC24" s="224" t="s">
        <v>3150</v>
      </c>
      <c r="CD24" s="225" t="s">
        <v>210</v>
      </c>
      <c r="CE24" s="224" t="s">
        <v>210</v>
      </c>
      <c r="CF24" s="16"/>
      <c r="CG24" s="37" t="s">
        <v>483</v>
      </c>
      <c r="CH24" s="208">
        <v>23968</v>
      </c>
      <c r="CI24" s="12" t="s">
        <v>3151</v>
      </c>
      <c r="CJ24" s="208">
        <v>11953</v>
      </c>
      <c r="CK24" s="12" t="s">
        <v>3152</v>
      </c>
      <c r="CL24" s="208">
        <v>12015</v>
      </c>
      <c r="CM24" s="12" t="s">
        <v>3153</v>
      </c>
    </row>
    <row r="25" spans="1:91" s="342" customFormat="1" ht="13">
      <c r="A25" s="256" t="s">
        <v>485</v>
      </c>
      <c r="B25" s="2074">
        <v>5823</v>
      </c>
      <c r="C25" s="3057" t="s">
        <v>3154</v>
      </c>
      <c r="D25" s="2453">
        <v>0.23699999999999999</v>
      </c>
      <c r="E25" s="3057" t="s">
        <v>3155</v>
      </c>
      <c r="F25" s="2074">
        <v>2265</v>
      </c>
      <c r="G25" s="3057" t="s">
        <v>3156</v>
      </c>
      <c r="H25" s="2453">
        <v>0.187</v>
      </c>
      <c r="I25" s="3057" t="s">
        <v>2382</v>
      </c>
      <c r="J25" s="2074">
        <v>3558</v>
      </c>
      <c r="K25" s="3057" t="s">
        <v>3157</v>
      </c>
      <c r="L25" s="2453">
        <v>0.28499999999999998</v>
      </c>
      <c r="M25" s="3016" t="s">
        <v>3003</v>
      </c>
      <c r="O25" s="253" t="s">
        <v>485</v>
      </c>
      <c r="P25" s="343">
        <v>4922</v>
      </c>
      <c r="Q25" s="343">
        <v>1013</v>
      </c>
      <c r="R25" s="344">
        <v>23.3</v>
      </c>
      <c r="S25" s="345">
        <v>4.5999999999999996</v>
      </c>
      <c r="T25" s="346">
        <v>2004</v>
      </c>
      <c r="U25" s="343">
        <v>610</v>
      </c>
      <c r="V25" s="344">
        <v>18.8</v>
      </c>
      <c r="W25" s="345">
        <v>5.6</v>
      </c>
      <c r="X25" s="346">
        <v>2918</v>
      </c>
      <c r="Y25" s="343">
        <v>882</v>
      </c>
      <c r="Z25" s="344">
        <v>27.8</v>
      </c>
      <c r="AA25" s="344">
        <v>8.1999999999999993</v>
      </c>
      <c r="AC25" s="253" t="s">
        <v>485</v>
      </c>
      <c r="AD25" s="279">
        <v>6013</v>
      </c>
      <c r="AE25" s="280">
        <v>1405</v>
      </c>
      <c r="AF25" s="212">
        <v>25.4</v>
      </c>
      <c r="AG25" s="281">
        <v>5.5</v>
      </c>
      <c r="AH25" s="279">
        <v>1894</v>
      </c>
      <c r="AI25" s="280">
        <v>877</v>
      </c>
      <c r="AJ25" s="212">
        <v>16.399999999999999</v>
      </c>
      <c r="AK25" s="281">
        <v>7.4</v>
      </c>
      <c r="AL25" s="279">
        <v>4119</v>
      </c>
      <c r="AM25" s="280">
        <v>1119</v>
      </c>
      <c r="AN25" s="212">
        <v>34</v>
      </c>
      <c r="AO25" s="212">
        <v>8.4</v>
      </c>
      <c r="AQ25" s="484" t="s">
        <v>484</v>
      </c>
      <c r="AR25" s="140">
        <v>22140</v>
      </c>
      <c r="AS25" s="38" t="s">
        <v>3158</v>
      </c>
      <c r="AT25" s="58">
        <v>0.92700000000000005</v>
      </c>
      <c r="AU25" s="3344" t="s">
        <v>2210</v>
      </c>
      <c r="AV25" s="140">
        <v>10927</v>
      </c>
      <c r="AW25" s="38" t="s">
        <v>3028</v>
      </c>
      <c r="AX25" s="58">
        <v>0.94399999999999995</v>
      </c>
      <c r="AY25" s="3344" t="s">
        <v>2201</v>
      </c>
      <c r="AZ25" s="140">
        <v>11213</v>
      </c>
      <c r="BA25" s="38" t="s">
        <v>2417</v>
      </c>
      <c r="BB25" s="58">
        <v>0.91100000000000003</v>
      </c>
      <c r="BC25" s="38" t="s">
        <v>2423</v>
      </c>
      <c r="BD25" s="16"/>
      <c r="BE25" s="57" t="s">
        <v>484</v>
      </c>
      <c r="BF25" s="223">
        <v>21326</v>
      </c>
      <c r="BG25" s="224" t="s">
        <v>3159</v>
      </c>
      <c r="BH25" s="225">
        <v>0.91500000000000004</v>
      </c>
      <c r="BI25" s="224" t="s">
        <v>2404</v>
      </c>
      <c r="BJ25" s="223">
        <v>10898</v>
      </c>
      <c r="BK25" s="224" t="s">
        <v>3160</v>
      </c>
      <c r="BL25" s="225">
        <v>0.91</v>
      </c>
      <c r="BM25" s="224" t="s">
        <v>3161</v>
      </c>
      <c r="BN25" s="223">
        <v>10428</v>
      </c>
      <c r="BO25" s="224" t="s">
        <v>3162</v>
      </c>
      <c r="BP25" s="225">
        <v>0.92100000000000004</v>
      </c>
      <c r="BQ25" s="224" t="s">
        <v>2402</v>
      </c>
      <c r="BR25" s="16"/>
      <c r="BS25" s="275" t="s">
        <v>484</v>
      </c>
      <c r="BT25" s="223">
        <v>22388</v>
      </c>
      <c r="BU25" s="224" t="s">
        <v>2927</v>
      </c>
      <c r="BV25" s="225">
        <v>0.92800000000000005</v>
      </c>
      <c r="BW25" s="224" t="s">
        <v>2196</v>
      </c>
      <c r="BX25" s="223">
        <v>11516</v>
      </c>
      <c r="BY25" s="224" t="s">
        <v>3163</v>
      </c>
      <c r="BZ25" s="225">
        <v>0.92800000000000005</v>
      </c>
      <c r="CA25" s="224" t="s">
        <v>3164</v>
      </c>
      <c r="CB25" s="223">
        <v>10872</v>
      </c>
      <c r="CC25" s="224" t="s">
        <v>3165</v>
      </c>
      <c r="CD25" s="225">
        <v>0.92700000000000005</v>
      </c>
      <c r="CE25" s="224" t="s">
        <v>2396</v>
      </c>
      <c r="CF25" s="16"/>
      <c r="CG25" s="37" t="s">
        <v>484</v>
      </c>
      <c r="CH25" s="21">
        <v>0.88900000000000001</v>
      </c>
      <c r="CI25" s="12" t="s">
        <v>2211</v>
      </c>
      <c r="CJ25" s="21">
        <v>0.93500000000000005</v>
      </c>
      <c r="CK25" s="12" t="s">
        <v>2256</v>
      </c>
      <c r="CL25" s="21">
        <v>0.84299999999999997</v>
      </c>
      <c r="CM25" s="12" t="s">
        <v>3166</v>
      </c>
    </row>
    <row r="26" spans="1:91" s="342" customFormat="1" ht="13">
      <c r="A26" s="256"/>
      <c r="B26" s="2074"/>
      <c r="C26" s="3057"/>
      <c r="D26" s="2453"/>
      <c r="E26" s="3057"/>
      <c r="F26" s="2074"/>
      <c r="G26" s="3057"/>
      <c r="H26" s="2453"/>
      <c r="I26" s="3057"/>
      <c r="J26" s="2074"/>
      <c r="K26" s="3057"/>
      <c r="L26" s="2453"/>
      <c r="M26" s="3016"/>
      <c r="O26" s="253"/>
      <c r="P26" s="343"/>
      <c r="Q26" s="343"/>
      <c r="R26" s="344"/>
      <c r="S26" s="345"/>
      <c r="T26" s="346"/>
      <c r="U26" s="343"/>
      <c r="V26" s="344"/>
      <c r="W26" s="345"/>
      <c r="X26" s="346"/>
      <c r="Y26" s="343"/>
      <c r="Z26" s="344"/>
      <c r="AA26" s="344"/>
      <c r="AC26" s="253"/>
      <c r="AD26" s="279"/>
      <c r="AE26" s="280"/>
      <c r="AF26" s="212"/>
      <c r="AG26" s="281"/>
      <c r="AH26" s="279"/>
      <c r="AI26" s="280"/>
      <c r="AJ26" s="212"/>
      <c r="AK26" s="281"/>
      <c r="AL26" s="279"/>
      <c r="AM26" s="280"/>
      <c r="AN26" s="212"/>
      <c r="AO26" s="212"/>
      <c r="AQ26" s="484" t="s">
        <v>485</v>
      </c>
      <c r="AR26" s="140">
        <v>5115</v>
      </c>
      <c r="AS26" s="38" t="s">
        <v>3167</v>
      </c>
      <c r="AT26" s="58">
        <v>0.214</v>
      </c>
      <c r="AU26" s="3344" t="s">
        <v>2211</v>
      </c>
      <c r="AV26" s="140">
        <v>1490</v>
      </c>
      <c r="AW26" s="38" t="s">
        <v>3094</v>
      </c>
      <c r="AX26" s="58">
        <v>0.129</v>
      </c>
      <c r="AY26" s="3344" t="s">
        <v>3078</v>
      </c>
      <c r="AZ26" s="140">
        <v>3625</v>
      </c>
      <c r="BA26" s="38" t="s">
        <v>3168</v>
      </c>
      <c r="BB26" s="58">
        <v>0.29399999999999998</v>
      </c>
      <c r="BC26" s="38" t="s">
        <v>3169</v>
      </c>
      <c r="BD26" s="16"/>
      <c r="BE26" s="57" t="s">
        <v>485</v>
      </c>
      <c r="BF26" s="223">
        <v>5598</v>
      </c>
      <c r="BG26" s="224" t="s">
        <v>3170</v>
      </c>
      <c r="BH26" s="225">
        <v>0.24</v>
      </c>
      <c r="BI26" s="224" t="s">
        <v>3171</v>
      </c>
      <c r="BJ26" s="223">
        <v>2449</v>
      </c>
      <c r="BK26" s="224" t="s">
        <v>3172</v>
      </c>
      <c r="BL26" s="225">
        <v>0.20399999999999999</v>
      </c>
      <c r="BM26" s="224" t="s">
        <v>3033</v>
      </c>
      <c r="BN26" s="223">
        <v>3149</v>
      </c>
      <c r="BO26" s="224" t="s">
        <v>3173</v>
      </c>
      <c r="BP26" s="225">
        <v>0.27800000000000002</v>
      </c>
      <c r="BQ26" s="224" t="s">
        <v>3174</v>
      </c>
      <c r="BR26" s="16"/>
      <c r="BS26" s="275" t="s">
        <v>485</v>
      </c>
      <c r="BT26" s="223">
        <v>6716</v>
      </c>
      <c r="BU26" s="224" t="s">
        <v>3175</v>
      </c>
      <c r="BV26" s="225">
        <v>0.27800000000000002</v>
      </c>
      <c r="BW26" s="224" t="s">
        <v>3161</v>
      </c>
      <c r="BX26" s="223">
        <v>3385</v>
      </c>
      <c r="BY26" s="224" t="s">
        <v>2367</v>
      </c>
      <c r="BZ26" s="225">
        <v>0.27300000000000002</v>
      </c>
      <c r="CA26" s="224" t="s">
        <v>3042</v>
      </c>
      <c r="CB26" s="223">
        <v>3331</v>
      </c>
      <c r="CC26" s="224" t="s">
        <v>3176</v>
      </c>
      <c r="CD26" s="225">
        <v>0.28399999999999997</v>
      </c>
      <c r="CE26" s="224" t="s">
        <v>3177</v>
      </c>
      <c r="CF26" s="16"/>
      <c r="CG26" s="37" t="s">
        <v>485</v>
      </c>
      <c r="CH26" s="21">
        <v>0.254</v>
      </c>
      <c r="CI26" s="12" t="s">
        <v>2238</v>
      </c>
      <c r="CJ26" s="21">
        <v>0.246</v>
      </c>
      <c r="CK26" s="12" t="s">
        <v>3018</v>
      </c>
      <c r="CL26" s="21">
        <v>0.26300000000000001</v>
      </c>
      <c r="CM26" s="12" t="s">
        <v>2385</v>
      </c>
    </row>
    <row r="27" spans="1:91" s="342" customFormat="1" ht="13.5" thickBot="1">
      <c r="A27" s="3322" t="s">
        <v>486</v>
      </c>
      <c r="B27" s="3324">
        <v>24474</v>
      </c>
      <c r="C27" s="3049" t="s">
        <v>3178</v>
      </c>
      <c r="D27" s="3323" t="s">
        <v>210</v>
      </c>
      <c r="E27" s="3049" t="s">
        <v>210</v>
      </c>
      <c r="F27" s="3324">
        <v>11629</v>
      </c>
      <c r="G27" s="3049" t="s">
        <v>3179</v>
      </c>
      <c r="H27" s="3323" t="s">
        <v>210</v>
      </c>
      <c r="I27" s="3049" t="s">
        <v>210</v>
      </c>
      <c r="J27" s="3324">
        <v>12845</v>
      </c>
      <c r="K27" s="3049" t="s">
        <v>3180</v>
      </c>
      <c r="L27" s="3323" t="s">
        <v>210</v>
      </c>
      <c r="M27" s="3124" t="s">
        <v>210</v>
      </c>
      <c r="O27" s="254" t="s">
        <v>486</v>
      </c>
      <c r="P27" s="347">
        <v>25683</v>
      </c>
      <c r="Q27" s="347">
        <v>1069</v>
      </c>
      <c r="R27" s="3394" t="s">
        <v>210</v>
      </c>
      <c r="S27" s="3395" t="s">
        <v>210</v>
      </c>
      <c r="T27" s="348">
        <v>11843</v>
      </c>
      <c r="U27" s="347">
        <v>821</v>
      </c>
      <c r="V27" s="3394" t="s">
        <v>210</v>
      </c>
      <c r="W27" s="3395" t="s">
        <v>210</v>
      </c>
      <c r="X27" s="348">
        <v>13840</v>
      </c>
      <c r="Y27" s="347">
        <v>719</v>
      </c>
      <c r="Z27" s="3394" t="s">
        <v>210</v>
      </c>
      <c r="AA27" s="3394" t="s">
        <v>210</v>
      </c>
      <c r="AC27" s="254" t="s">
        <v>486</v>
      </c>
      <c r="AD27" s="283">
        <v>23671</v>
      </c>
      <c r="AE27" s="284">
        <v>170</v>
      </c>
      <c r="AF27" s="229" t="s">
        <v>210</v>
      </c>
      <c r="AG27" s="285" t="s">
        <v>210</v>
      </c>
      <c r="AH27" s="283">
        <v>11703</v>
      </c>
      <c r="AI27" s="284">
        <v>139</v>
      </c>
      <c r="AJ27" s="229" t="s">
        <v>210</v>
      </c>
      <c r="AK27" s="285" t="s">
        <v>210</v>
      </c>
      <c r="AL27" s="283">
        <v>11968</v>
      </c>
      <c r="AM27" s="284">
        <v>116</v>
      </c>
      <c r="AN27" s="229" t="s">
        <v>210</v>
      </c>
      <c r="AO27" s="229" t="s">
        <v>210</v>
      </c>
      <c r="AQ27" s="73"/>
      <c r="AR27" s="139"/>
      <c r="AS27" s="38"/>
      <c r="AT27" s="58"/>
      <c r="AU27" s="3344"/>
      <c r="AV27" s="139"/>
      <c r="AW27" s="38"/>
      <c r="AX27" s="58"/>
      <c r="AY27" s="3344"/>
      <c r="AZ27" s="139"/>
      <c r="BA27" s="38"/>
      <c r="BB27" s="58"/>
      <c r="BC27" s="38"/>
      <c r="BD27" s="16"/>
      <c r="BE27" s="37"/>
      <c r="BF27" s="224" t="s">
        <v>733</v>
      </c>
      <c r="BG27" s="224" t="s">
        <v>733</v>
      </c>
      <c r="BH27" s="225" t="s">
        <v>733</v>
      </c>
      <c r="BI27" s="224" t="s">
        <v>733</v>
      </c>
      <c r="BJ27" s="224" t="s">
        <v>733</v>
      </c>
      <c r="BK27" s="224" t="s">
        <v>733</v>
      </c>
      <c r="BL27" s="225" t="s">
        <v>733</v>
      </c>
      <c r="BM27" s="224" t="s">
        <v>733</v>
      </c>
      <c r="BN27" s="224" t="s">
        <v>733</v>
      </c>
      <c r="BO27" s="224" t="s">
        <v>733</v>
      </c>
      <c r="BP27" s="225" t="s">
        <v>733</v>
      </c>
      <c r="BQ27" s="224" t="s">
        <v>733</v>
      </c>
      <c r="BR27" s="16"/>
      <c r="BS27" s="275" t="s">
        <v>733</v>
      </c>
      <c r="BT27" s="224" t="s">
        <v>733</v>
      </c>
      <c r="BU27" s="224" t="s">
        <v>733</v>
      </c>
      <c r="BV27" s="225" t="s">
        <v>733</v>
      </c>
      <c r="BW27" s="224" t="s">
        <v>733</v>
      </c>
      <c r="BX27" s="224" t="s">
        <v>733</v>
      </c>
      <c r="BY27" s="224" t="s">
        <v>733</v>
      </c>
      <c r="BZ27" s="225" t="s">
        <v>733</v>
      </c>
      <c r="CA27" s="224" t="s">
        <v>733</v>
      </c>
      <c r="CB27" s="224" t="s">
        <v>733</v>
      </c>
      <c r="CC27" s="224" t="s">
        <v>733</v>
      </c>
      <c r="CD27" s="225" t="s">
        <v>733</v>
      </c>
      <c r="CE27" s="224" t="s">
        <v>733</v>
      </c>
      <c r="CF27" s="16"/>
      <c r="CG27" s="37"/>
      <c r="CH27" s="12"/>
      <c r="CI27" s="12"/>
      <c r="CJ27" s="12"/>
      <c r="CK27" s="12"/>
      <c r="CL27" s="12"/>
      <c r="CM27" s="12"/>
    </row>
    <row r="28" spans="1:91" s="342" customFormat="1" ht="13">
      <c r="A28" s="282" t="s">
        <v>484</v>
      </c>
      <c r="B28" s="3370">
        <v>22201</v>
      </c>
      <c r="C28" s="3052" t="s">
        <v>3181</v>
      </c>
      <c r="D28" s="3385">
        <v>0.90700000000000003</v>
      </c>
      <c r="E28" s="3052" t="s">
        <v>3182</v>
      </c>
      <c r="F28" s="3370">
        <v>9963</v>
      </c>
      <c r="G28" s="3052" t="s">
        <v>3183</v>
      </c>
      <c r="H28" s="3385">
        <v>0.85699999999999998</v>
      </c>
      <c r="I28" s="3052" t="s">
        <v>3184</v>
      </c>
      <c r="J28" s="3370">
        <v>12238</v>
      </c>
      <c r="K28" s="3052" t="s">
        <v>3185</v>
      </c>
      <c r="L28" s="3385">
        <v>0.95299999999999996</v>
      </c>
      <c r="M28" s="3371" t="s">
        <v>2056</v>
      </c>
      <c r="O28" s="253" t="s">
        <v>484</v>
      </c>
      <c r="P28" s="343">
        <v>23758</v>
      </c>
      <c r="Q28" s="343">
        <v>1247</v>
      </c>
      <c r="R28" s="344">
        <v>92.5</v>
      </c>
      <c r="S28" s="345">
        <v>3.7</v>
      </c>
      <c r="T28" s="346">
        <v>11110</v>
      </c>
      <c r="U28" s="343">
        <v>806</v>
      </c>
      <c r="V28" s="344">
        <v>93.8</v>
      </c>
      <c r="W28" s="345">
        <v>4.4000000000000004</v>
      </c>
      <c r="X28" s="346">
        <v>12648</v>
      </c>
      <c r="Y28" s="343">
        <v>767</v>
      </c>
      <c r="Z28" s="344">
        <v>91.4</v>
      </c>
      <c r="AA28" s="344">
        <v>5</v>
      </c>
      <c r="AC28" s="253" t="s">
        <v>484</v>
      </c>
      <c r="AD28" s="279">
        <v>21953</v>
      </c>
      <c r="AE28" s="280">
        <v>955</v>
      </c>
      <c r="AF28" s="212">
        <v>92.7</v>
      </c>
      <c r="AG28" s="281">
        <v>3.9</v>
      </c>
      <c r="AH28" s="279">
        <v>10636</v>
      </c>
      <c r="AI28" s="280">
        <v>749</v>
      </c>
      <c r="AJ28" s="212">
        <v>90.9</v>
      </c>
      <c r="AK28" s="281">
        <v>6.3</v>
      </c>
      <c r="AL28" s="279">
        <v>11317</v>
      </c>
      <c r="AM28" s="280">
        <v>567</v>
      </c>
      <c r="AN28" s="212">
        <v>94.6</v>
      </c>
      <c r="AO28" s="212">
        <v>4.7</v>
      </c>
      <c r="AQ28" s="73" t="s">
        <v>486</v>
      </c>
      <c r="AR28" s="140">
        <v>23500</v>
      </c>
      <c r="AS28" s="38" t="s">
        <v>3050</v>
      </c>
      <c r="AT28" s="58" t="s">
        <v>210</v>
      </c>
      <c r="AU28" s="3344" t="s">
        <v>210</v>
      </c>
      <c r="AV28" s="140">
        <v>12112</v>
      </c>
      <c r="AW28" s="38" t="s">
        <v>3186</v>
      </c>
      <c r="AX28" s="58" t="s">
        <v>210</v>
      </c>
      <c r="AY28" s="3344" t="s">
        <v>210</v>
      </c>
      <c r="AZ28" s="140">
        <v>11388</v>
      </c>
      <c r="BA28" s="38" t="s">
        <v>3187</v>
      </c>
      <c r="BB28" s="58" t="s">
        <v>210</v>
      </c>
      <c r="BC28" s="38" t="s">
        <v>210</v>
      </c>
      <c r="BD28" s="16"/>
      <c r="BE28" s="37" t="s">
        <v>486</v>
      </c>
      <c r="BF28" s="223">
        <v>23497</v>
      </c>
      <c r="BG28" s="224" t="s">
        <v>3188</v>
      </c>
      <c r="BH28" s="225" t="s">
        <v>210</v>
      </c>
      <c r="BI28" s="224" t="s">
        <v>210</v>
      </c>
      <c r="BJ28" s="223">
        <v>11664</v>
      </c>
      <c r="BK28" s="224" t="s">
        <v>2481</v>
      </c>
      <c r="BL28" s="225" t="s">
        <v>210</v>
      </c>
      <c r="BM28" s="224" t="s">
        <v>210</v>
      </c>
      <c r="BN28" s="223">
        <v>11833</v>
      </c>
      <c r="BO28" s="224" t="s">
        <v>2952</v>
      </c>
      <c r="BP28" s="225" t="s">
        <v>210</v>
      </c>
      <c r="BQ28" s="224" t="s">
        <v>210</v>
      </c>
      <c r="BR28" s="16"/>
      <c r="BS28" s="275" t="s">
        <v>486</v>
      </c>
      <c r="BT28" s="223">
        <v>22805</v>
      </c>
      <c r="BU28" s="224" t="s">
        <v>3189</v>
      </c>
      <c r="BV28" s="225" t="s">
        <v>210</v>
      </c>
      <c r="BW28" s="224" t="s">
        <v>210</v>
      </c>
      <c r="BX28" s="223">
        <v>11535</v>
      </c>
      <c r="BY28" s="224" t="s">
        <v>2949</v>
      </c>
      <c r="BZ28" s="225" t="s">
        <v>210</v>
      </c>
      <c r="CA28" s="224" t="s">
        <v>210</v>
      </c>
      <c r="CB28" s="223">
        <v>11270</v>
      </c>
      <c r="CC28" s="224" t="s">
        <v>3190</v>
      </c>
      <c r="CD28" s="225" t="s">
        <v>210</v>
      </c>
      <c r="CE28" s="224" t="s">
        <v>210</v>
      </c>
      <c r="CF28" s="16"/>
      <c r="CG28" s="37" t="s">
        <v>486</v>
      </c>
      <c r="CH28" s="208">
        <v>22661</v>
      </c>
      <c r="CI28" s="12" t="s">
        <v>3191</v>
      </c>
      <c r="CJ28" s="208">
        <v>11739</v>
      </c>
      <c r="CK28" s="12" t="s">
        <v>3192</v>
      </c>
      <c r="CL28" s="208">
        <v>10922</v>
      </c>
      <c r="CM28" s="12" t="s">
        <v>2377</v>
      </c>
    </row>
    <row r="29" spans="1:91" s="342" customFormat="1" ht="13">
      <c r="A29" s="256" t="s">
        <v>485</v>
      </c>
      <c r="B29" s="2074">
        <v>8314</v>
      </c>
      <c r="C29" s="3057" t="s">
        <v>3193</v>
      </c>
      <c r="D29" s="2453">
        <v>0.34</v>
      </c>
      <c r="E29" s="3057" t="s">
        <v>3194</v>
      </c>
      <c r="F29" s="2074">
        <v>3401</v>
      </c>
      <c r="G29" s="3057" t="s">
        <v>3195</v>
      </c>
      <c r="H29" s="2453">
        <v>0.29199999999999998</v>
      </c>
      <c r="I29" s="3057" t="s">
        <v>3196</v>
      </c>
      <c r="J29" s="2074">
        <v>4913</v>
      </c>
      <c r="K29" s="3057" t="s">
        <v>3197</v>
      </c>
      <c r="L29" s="2453">
        <v>0.38200000000000001</v>
      </c>
      <c r="M29" s="3016" t="s">
        <v>3198</v>
      </c>
      <c r="O29" s="253" t="s">
        <v>485</v>
      </c>
      <c r="P29" s="343">
        <v>8263</v>
      </c>
      <c r="Q29" s="343">
        <v>1793</v>
      </c>
      <c r="R29" s="344">
        <v>32.200000000000003</v>
      </c>
      <c r="S29" s="345">
        <v>7</v>
      </c>
      <c r="T29" s="346">
        <v>3012</v>
      </c>
      <c r="U29" s="343">
        <v>946</v>
      </c>
      <c r="V29" s="344">
        <v>25.4</v>
      </c>
      <c r="W29" s="345">
        <v>8.3000000000000007</v>
      </c>
      <c r="X29" s="346">
        <v>5251</v>
      </c>
      <c r="Y29" s="343">
        <v>1204</v>
      </c>
      <c r="Z29" s="344">
        <v>37.9</v>
      </c>
      <c r="AA29" s="344">
        <v>8.5</v>
      </c>
      <c r="AC29" s="253" t="s">
        <v>485</v>
      </c>
      <c r="AD29" s="279">
        <v>7216</v>
      </c>
      <c r="AE29" s="280">
        <v>1487</v>
      </c>
      <c r="AF29" s="212">
        <v>30.5</v>
      </c>
      <c r="AG29" s="281">
        <v>6.3</v>
      </c>
      <c r="AH29" s="279">
        <v>3166</v>
      </c>
      <c r="AI29" s="280">
        <v>891</v>
      </c>
      <c r="AJ29" s="212">
        <v>27.1</v>
      </c>
      <c r="AK29" s="281">
        <v>7.6</v>
      </c>
      <c r="AL29" s="279">
        <v>4050</v>
      </c>
      <c r="AM29" s="280">
        <v>1028</v>
      </c>
      <c r="AN29" s="212">
        <v>33.799999999999997</v>
      </c>
      <c r="AO29" s="212">
        <v>8.5</v>
      </c>
      <c r="AQ29" s="484" t="s">
        <v>484</v>
      </c>
      <c r="AR29" s="140">
        <v>21706</v>
      </c>
      <c r="AS29" s="38" t="s">
        <v>3199</v>
      </c>
      <c r="AT29" s="58">
        <v>0.92400000000000004</v>
      </c>
      <c r="AU29" s="3344" t="s">
        <v>2231</v>
      </c>
      <c r="AV29" s="140">
        <v>10851</v>
      </c>
      <c r="AW29" s="38" t="s">
        <v>3200</v>
      </c>
      <c r="AX29" s="58">
        <v>0.89600000000000002</v>
      </c>
      <c r="AY29" s="3344" t="s">
        <v>2392</v>
      </c>
      <c r="AZ29" s="140">
        <v>10855</v>
      </c>
      <c r="BA29" s="38" t="s">
        <v>3201</v>
      </c>
      <c r="BB29" s="58">
        <v>0.95299999999999996</v>
      </c>
      <c r="BC29" s="38" t="s">
        <v>2231</v>
      </c>
      <c r="BD29" s="16"/>
      <c r="BE29" s="57" t="s">
        <v>484</v>
      </c>
      <c r="BF29" s="223">
        <v>22841</v>
      </c>
      <c r="BG29" s="224" t="s">
        <v>3202</v>
      </c>
      <c r="BH29" s="225">
        <v>0.97199999999999998</v>
      </c>
      <c r="BI29" s="224" t="s">
        <v>2212</v>
      </c>
      <c r="BJ29" s="223">
        <v>11390</v>
      </c>
      <c r="BK29" s="224" t="s">
        <v>3203</v>
      </c>
      <c r="BL29" s="225">
        <v>0.97699999999999998</v>
      </c>
      <c r="BM29" s="224" t="s">
        <v>2184</v>
      </c>
      <c r="BN29" s="223">
        <v>11451</v>
      </c>
      <c r="BO29" s="224" t="s">
        <v>3204</v>
      </c>
      <c r="BP29" s="225">
        <v>0.96799999999999997</v>
      </c>
      <c r="BQ29" s="224" t="s">
        <v>2182</v>
      </c>
      <c r="BR29" s="16"/>
      <c r="BS29" s="275" t="s">
        <v>484</v>
      </c>
      <c r="BT29" s="223">
        <v>20408</v>
      </c>
      <c r="BU29" s="224" t="s">
        <v>3205</v>
      </c>
      <c r="BV29" s="225">
        <v>0.89500000000000002</v>
      </c>
      <c r="BW29" s="224" t="s">
        <v>2423</v>
      </c>
      <c r="BX29" s="223">
        <v>10045</v>
      </c>
      <c r="BY29" s="224" t="s">
        <v>3206</v>
      </c>
      <c r="BZ29" s="225">
        <v>0.871</v>
      </c>
      <c r="CA29" s="224" t="s">
        <v>3161</v>
      </c>
      <c r="CB29" s="223">
        <v>10363</v>
      </c>
      <c r="CC29" s="224" t="s">
        <v>3207</v>
      </c>
      <c r="CD29" s="225">
        <v>0.92</v>
      </c>
      <c r="CE29" s="224" t="s">
        <v>3169</v>
      </c>
      <c r="CF29" s="16"/>
      <c r="CG29" s="37" t="s">
        <v>484</v>
      </c>
      <c r="CH29" s="21">
        <v>0.92600000000000005</v>
      </c>
      <c r="CI29" s="12" t="s">
        <v>2239</v>
      </c>
      <c r="CJ29" s="21">
        <v>0.89900000000000002</v>
      </c>
      <c r="CK29" s="12" t="s">
        <v>2372</v>
      </c>
      <c r="CL29" s="21">
        <v>0.95599999999999996</v>
      </c>
      <c r="CM29" s="12" t="s">
        <v>2199</v>
      </c>
    </row>
    <row r="30" spans="1:91" s="342" customFormat="1" ht="13">
      <c r="A30" s="3396"/>
      <c r="B30" s="2074"/>
      <c r="C30" s="3057"/>
      <c r="D30" s="2453"/>
      <c r="E30" s="3057"/>
      <c r="F30" s="2074"/>
      <c r="G30" s="3057"/>
      <c r="H30" s="2453"/>
      <c r="I30" s="3057"/>
      <c r="J30" s="2074"/>
      <c r="K30" s="3057"/>
      <c r="L30" s="2453"/>
      <c r="M30" s="3016"/>
      <c r="O30" s="349"/>
      <c r="P30" s="343"/>
      <c r="Q30" s="343"/>
      <c r="R30" s="344"/>
      <c r="S30" s="345"/>
      <c r="T30" s="346"/>
      <c r="U30" s="343"/>
      <c r="V30" s="344"/>
      <c r="W30" s="345"/>
      <c r="X30" s="346"/>
      <c r="Y30" s="343"/>
      <c r="Z30" s="344"/>
      <c r="AA30" s="344"/>
      <c r="AC30" s="349"/>
      <c r="AD30" s="279"/>
      <c r="AE30" s="280"/>
      <c r="AF30" s="212"/>
      <c r="AG30" s="281"/>
      <c r="AH30" s="279"/>
      <c r="AI30" s="280"/>
      <c r="AJ30" s="212"/>
      <c r="AK30" s="281"/>
      <c r="AL30" s="279"/>
      <c r="AM30" s="280"/>
      <c r="AN30" s="212"/>
      <c r="AO30" s="212"/>
      <c r="AQ30" s="484" t="s">
        <v>485</v>
      </c>
      <c r="AR30" s="140">
        <v>7091</v>
      </c>
      <c r="AS30" s="38" t="s">
        <v>3208</v>
      </c>
      <c r="AT30" s="58">
        <v>0.30199999999999999</v>
      </c>
      <c r="AU30" s="3344" t="s">
        <v>3209</v>
      </c>
      <c r="AV30" s="140">
        <v>3665</v>
      </c>
      <c r="AW30" s="38" t="s">
        <v>2890</v>
      </c>
      <c r="AX30" s="58">
        <v>0.30299999999999999</v>
      </c>
      <c r="AY30" s="3344" t="s">
        <v>3210</v>
      </c>
      <c r="AZ30" s="140">
        <v>3426</v>
      </c>
      <c r="BA30" s="38" t="s">
        <v>3211</v>
      </c>
      <c r="BB30" s="58">
        <v>0.30099999999999999</v>
      </c>
      <c r="BC30" s="38" t="s">
        <v>3038</v>
      </c>
      <c r="BD30" s="16"/>
      <c r="BE30" s="57" t="s">
        <v>485</v>
      </c>
      <c r="BF30" s="223">
        <v>6324</v>
      </c>
      <c r="BG30" s="224" t="s">
        <v>3212</v>
      </c>
      <c r="BH30" s="225">
        <v>0.26900000000000002</v>
      </c>
      <c r="BI30" s="224" t="s">
        <v>2396</v>
      </c>
      <c r="BJ30" s="223">
        <v>2398</v>
      </c>
      <c r="BK30" s="224" t="s">
        <v>2310</v>
      </c>
      <c r="BL30" s="225">
        <v>0.20599999999999999</v>
      </c>
      <c r="BM30" s="224" t="s">
        <v>3213</v>
      </c>
      <c r="BN30" s="223">
        <v>3926</v>
      </c>
      <c r="BO30" s="224" t="s">
        <v>3214</v>
      </c>
      <c r="BP30" s="225">
        <v>0.33200000000000002</v>
      </c>
      <c r="BQ30" s="224" t="s">
        <v>3215</v>
      </c>
      <c r="BR30" s="16"/>
      <c r="BS30" s="275" t="s">
        <v>485</v>
      </c>
      <c r="BT30" s="223">
        <v>5742</v>
      </c>
      <c r="BU30" s="224" t="s">
        <v>3216</v>
      </c>
      <c r="BV30" s="225">
        <v>0.252</v>
      </c>
      <c r="BW30" s="224" t="s">
        <v>2396</v>
      </c>
      <c r="BX30" s="223">
        <v>2149</v>
      </c>
      <c r="BY30" s="224" t="s">
        <v>3217</v>
      </c>
      <c r="BZ30" s="225">
        <v>0.186</v>
      </c>
      <c r="CA30" s="224" t="s">
        <v>2238</v>
      </c>
      <c r="CB30" s="223">
        <v>3593</v>
      </c>
      <c r="CC30" s="224" t="s">
        <v>3218</v>
      </c>
      <c r="CD30" s="225">
        <v>0.31900000000000001</v>
      </c>
      <c r="CE30" s="224" t="s">
        <v>3006</v>
      </c>
      <c r="CF30" s="16"/>
      <c r="CG30" s="37" t="s">
        <v>485</v>
      </c>
      <c r="CH30" s="21">
        <v>0.247</v>
      </c>
      <c r="CI30" s="12" t="s">
        <v>3164</v>
      </c>
      <c r="CJ30" s="21">
        <v>0.19700000000000001</v>
      </c>
      <c r="CK30" s="12" t="s">
        <v>3219</v>
      </c>
      <c r="CL30" s="21">
        <v>0.30199999999999999</v>
      </c>
      <c r="CM30" s="12" t="s">
        <v>3220</v>
      </c>
    </row>
    <row r="31" spans="1:91" s="342" customFormat="1" ht="13.5" thickBot="1">
      <c r="A31" s="3322" t="s">
        <v>487</v>
      </c>
      <c r="B31" s="3324">
        <v>51966</v>
      </c>
      <c r="C31" s="3049" t="s">
        <v>3221</v>
      </c>
      <c r="D31" s="3323" t="s">
        <v>210</v>
      </c>
      <c r="E31" s="3049" t="s">
        <v>210</v>
      </c>
      <c r="F31" s="3324">
        <v>25233</v>
      </c>
      <c r="G31" s="3049" t="s">
        <v>3222</v>
      </c>
      <c r="H31" s="3323" t="s">
        <v>210</v>
      </c>
      <c r="I31" s="3049" t="s">
        <v>210</v>
      </c>
      <c r="J31" s="3324">
        <v>26733</v>
      </c>
      <c r="K31" s="3049" t="s">
        <v>3223</v>
      </c>
      <c r="L31" s="3323" t="s">
        <v>210</v>
      </c>
      <c r="M31" s="3124" t="s">
        <v>210</v>
      </c>
      <c r="O31" s="254" t="s">
        <v>487</v>
      </c>
      <c r="P31" s="347">
        <v>53042</v>
      </c>
      <c r="Q31" s="347">
        <v>1111</v>
      </c>
      <c r="R31" s="3394" t="s">
        <v>210</v>
      </c>
      <c r="S31" s="3395" t="s">
        <v>210</v>
      </c>
      <c r="T31" s="348">
        <v>26487</v>
      </c>
      <c r="U31" s="347">
        <v>1078</v>
      </c>
      <c r="V31" s="3394" t="s">
        <v>210</v>
      </c>
      <c r="W31" s="3395" t="s">
        <v>210</v>
      </c>
      <c r="X31" s="348">
        <v>26555</v>
      </c>
      <c r="Y31" s="347">
        <v>431</v>
      </c>
      <c r="Z31" s="3394" t="s">
        <v>210</v>
      </c>
      <c r="AA31" s="3394" t="s">
        <v>210</v>
      </c>
      <c r="AC31" s="254" t="s">
        <v>487</v>
      </c>
      <c r="AD31" s="283">
        <v>52906</v>
      </c>
      <c r="AE31" s="284">
        <v>365</v>
      </c>
      <c r="AF31" s="229" t="s">
        <v>210</v>
      </c>
      <c r="AG31" s="285" t="s">
        <v>210</v>
      </c>
      <c r="AH31" s="283">
        <v>25726</v>
      </c>
      <c r="AI31" s="284">
        <v>301</v>
      </c>
      <c r="AJ31" s="229" t="s">
        <v>210</v>
      </c>
      <c r="AK31" s="285" t="s">
        <v>210</v>
      </c>
      <c r="AL31" s="283">
        <v>27180</v>
      </c>
      <c r="AM31" s="284">
        <v>303</v>
      </c>
      <c r="AN31" s="229" t="s">
        <v>210</v>
      </c>
      <c r="AO31" s="229" t="s">
        <v>210</v>
      </c>
      <c r="AQ31" s="73"/>
      <c r="AR31" s="139"/>
      <c r="AS31" s="38"/>
      <c r="AT31" s="58"/>
      <c r="AU31" s="3344"/>
      <c r="AV31" s="139"/>
      <c r="AW31" s="38"/>
      <c r="AX31" s="58"/>
      <c r="AY31" s="3344"/>
      <c r="AZ31" s="139"/>
      <c r="BA31" s="38"/>
      <c r="BB31" s="58"/>
      <c r="BC31" s="38"/>
      <c r="BD31" s="16"/>
      <c r="BE31" s="37"/>
      <c r="BF31" s="224" t="s">
        <v>733</v>
      </c>
      <c r="BG31" s="224" t="s">
        <v>733</v>
      </c>
      <c r="BH31" s="225" t="s">
        <v>733</v>
      </c>
      <c r="BI31" s="224" t="s">
        <v>733</v>
      </c>
      <c r="BJ31" s="224" t="s">
        <v>733</v>
      </c>
      <c r="BK31" s="224" t="s">
        <v>733</v>
      </c>
      <c r="BL31" s="225" t="s">
        <v>733</v>
      </c>
      <c r="BM31" s="224" t="s">
        <v>733</v>
      </c>
      <c r="BN31" s="224" t="s">
        <v>733</v>
      </c>
      <c r="BO31" s="224" t="s">
        <v>733</v>
      </c>
      <c r="BP31" s="225" t="s">
        <v>733</v>
      </c>
      <c r="BQ31" s="224" t="s">
        <v>733</v>
      </c>
      <c r="BR31" s="16"/>
      <c r="BS31" s="275" t="s">
        <v>733</v>
      </c>
      <c r="BT31" s="224" t="s">
        <v>733</v>
      </c>
      <c r="BU31" s="224" t="s">
        <v>733</v>
      </c>
      <c r="BV31" s="225" t="s">
        <v>733</v>
      </c>
      <c r="BW31" s="224" t="s">
        <v>733</v>
      </c>
      <c r="BX31" s="224" t="s">
        <v>733</v>
      </c>
      <c r="BY31" s="224" t="s">
        <v>733</v>
      </c>
      <c r="BZ31" s="225" t="s">
        <v>733</v>
      </c>
      <c r="CA31" s="224" t="s">
        <v>733</v>
      </c>
      <c r="CB31" s="224" t="s">
        <v>733</v>
      </c>
      <c r="CC31" s="224" t="s">
        <v>733</v>
      </c>
      <c r="CD31" s="225" t="s">
        <v>733</v>
      </c>
      <c r="CE31" s="224" t="s">
        <v>733</v>
      </c>
      <c r="CF31" s="16"/>
      <c r="CG31" s="37"/>
      <c r="CH31" s="12"/>
      <c r="CI31" s="12"/>
      <c r="CJ31" s="12"/>
      <c r="CK31" s="12"/>
      <c r="CL31" s="12"/>
      <c r="CM31" s="12"/>
    </row>
    <row r="32" spans="1:91" s="342" customFormat="1" ht="13">
      <c r="A32" s="282" t="s">
        <v>484</v>
      </c>
      <c r="B32" s="3370">
        <v>48910</v>
      </c>
      <c r="C32" s="3052" t="s">
        <v>2842</v>
      </c>
      <c r="D32" s="3385">
        <v>0.94099999999999995</v>
      </c>
      <c r="E32" s="3052" t="s">
        <v>2041</v>
      </c>
      <c r="F32" s="3370">
        <v>23151</v>
      </c>
      <c r="G32" s="3052" t="s">
        <v>3224</v>
      </c>
      <c r="H32" s="3385">
        <v>0.91700000000000004</v>
      </c>
      <c r="I32" s="3052" t="s">
        <v>2057</v>
      </c>
      <c r="J32" s="3370">
        <v>25759</v>
      </c>
      <c r="K32" s="3052" t="s">
        <v>3225</v>
      </c>
      <c r="L32" s="3385">
        <v>0.96399999999999997</v>
      </c>
      <c r="M32" s="3371" t="s">
        <v>2043</v>
      </c>
      <c r="O32" s="253" t="s">
        <v>484</v>
      </c>
      <c r="P32" s="343">
        <v>49653</v>
      </c>
      <c r="Q32" s="343">
        <v>1386</v>
      </c>
      <c r="R32" s="344">
        <v>93.6</v>
      </c>
      <c r="S32" s="345">
        <v>2.2000000000000002</v>
      </c>
      <c r="T32" s="346">
        <v>24861</v>
      </c>
      <c r="U32" s="343">
        <v>1117</v>
      </c>
      <c r="V32" s="344">
        <v>93.9</v>
      </c>
      <c r="W32" s="345">
        <v>3.5</v>
      </c>
      <c r="X32" s="346">
        <v>24792</v>
      </c>
      <c r="Y32" s="343">
        <v>778</v>
      </c>
      <c r="Z32" s="344">
        <v>93.4</v>
      </c>
      <c r="AA32" s="344">
        <v>2.6</v>
      </c>
      <c r="AC32" s="253" t="s">
        <v>484</v>
      </c>
      <c r="AD32" s="279">
        <v>49777</v>
      </c>
      <c r="AE32" s="280">
        <v>1177</v>
      </c>
      <c r="AF32" s="212">
        <v>94.1</v>
      </c>
      <c r="AG32" s="281">
        <v>2.1</v>
      </c>
      <c r="AH32" s="279">
        <v>23705</v>
      </c>
      <c r="AI32" s="280">
        <v>845</v>
      </c>
      <c r="AJ32" s="212">
        <v>92.1</v>
      </c>
      <c r="AK32" s="281">
        <v>2.9</v>
      </c>
      <c r="AL32" s="279">
        <v>26072</v>
      </c>
      <c r="AM32" s="280">
        <v>577</v>
      </c>
      <c r="AN32" s="212">
        <v>95.9</v>
      </c>
      <c r="AO32" s="212">
        <v>2</v>
      </c>
      <c r="AQ32" s="73" t="s">
        <v>487</v>
      </c>
      <c r="AR32" s="140">
        <v>54662</v>
      </c>
      <c r="AS32" s="38" t="s">
        <v>2428</v>
      </c>
      <c r="AT32" s="58" t="s">
        <v>210</v>
      </c>
      <c r="AU32" s="3344" t="s">
        <v>210</v>
      </c>
      <c r="AV32" s="140">
        <v>26337</v>
      </c>
      <c r="AW32" s="38" t="s">
        <v>3226</v>
      </c>
      <c r="AX32" s="58" t="s">
        <v>210</v>
      </c>
      <c r="AY32" s="3344" t="s">
        <v>210</v>
      </c>
      <c r="AZ32" s="140">
        <v>28325</v>
      </c>
      <c r="BA32" s="38" t="s">
        <v>3227</v>
      </c>
      <c r="BB32" s="58" t="s">
        <v>210</v>
      </c>
      <c r="BC32" s="38" t="s">
        <v>210</v>
      </c>
      <c r="BD32" s="16"/>
      <c r="BE32" s="37" t="s">
        <v>487</v>
      </c>
      <c r="BF32" s="223">
        <v>55080</v>
      </c>
      <c r="BG32" s="224" t="s">
        <v>3228</v>
      </c>
      <c r="BH32" s="225" t="s">
        <v>210</v>
      </c>
      <c r="BI32" s="224" t="s">
        <v>210</v>
      </c>
      <c r="BJ32" s="223">
        <v>27095</v>
      </c>
      <c r="BK32" s="224" t="s">
        <v>2428</v>
      </c>
      <c r="BL32" s="225" t="s">
        <v>210</v>
      </c>
      <c r="BM32" s="224" t="s">
        <v>210</v>
      </c>
      <c r="BN32" s="223">
        <v>27985</v>
      </c>
      <c r="BO32" s="224" t="s">
        <v>2657</v>
      </c>
      <c r="BP32" s="225" t="s">
        <v>210</v>
      </c>
      <c r="BQ32" s="224" t="s">
        <v>210</v>
      </c>
      <c r="BR32" s="16"/>
      <c r="BS32" s="275" t="s">
        <v>487</v>
      </c>
      <c r="BT32" s="223">
        <v>53732</v>
      </c>
      <c r="BU32" s="224" t="s">
        <v>2891</v>
      </c>
      <c r="BV32" s="225" t="s">
        <v>210</v>
      </c>
      <c r="BW32" s="224" t="s">
        <v>210</v>
      </c>
      <c r="BX32" s="223">
        <v>26312</v>
      </c>
      <c r="BY32" s="224" t="s">
        <v>3229</v>
      </c>
      <c r="BZ32" s="225" t="s">
        <v>210</v>
      </c>
      <c r="CA32" s="224" t="s">
        <v>210</v>
      </c>
      <c r="CB32" s="223">
        <v>27420</v>
      </c>
      <c r="CC32" s="224" t="s">
        <v>3230</v>
      </c>
      <c r="CD32" s="225" t="s">
        <v>210</v>
      </c>
      <c r="CE32" s="224" t="s">
        <v>210</v>
      </c>
      <c r="CF32" s="16"/>
      <c r="CG32" s="37" t="s">
        <v>487</v>
      </c>
      <c r="CH32" s="208">
        <v>54518</v>
      </c>
      <c r="CI32" s="12" t="s">
        <v>3231</v>
      </c>
      <c r="CJ32" s="208">
        <v>26700</v>
      </c>
      <c r="CK32" s="12" t="s">
        <v>3232</v>
      </c>
      <c r="CL32" s="208">
        <v>27818</v>
      </c>
      <c r="CM32" s="12" t="s">
        <v>3233</v>
      </c>
    </row>
    <row r="33" spans="1:91" s="342" customFormat="1" ht="13">
      <c r="A33" s="256" t="s">
        <v>485</v>
      </c>
      <c r="B33" s="2074">
        <v>14362</v>
      </c>
      <c r="C33" s="3057" t="s">
        <v>3234</v>
      </c>
      <c r="D33" s="2453">
        <v>0.27600000000000002</v>
      </c>
      <c r="E33" s="3057" t="s">
        <v>2163</v>
      </c>
      <c r="F33" s="2074">
        <v>6637</v>
      </c>
      <c r="G33" s="3057" t="s">
        <v>3235</v>
      </c>
      <c r="H33" s="2453">
        <v>0.26300000000000001</v>
      </c>
      <c r="I33" s="3057" t="s">
        <v>2399</v>
      </c>
      <c r="J33" s="2074">
        <v>7725</v>
      </c>
      <c r="K33" s="3057" t="s">
        <v>3236</v>
      </c>
      <c r="L33" s="2453">
        <v>0.28899999999999998</v>
      </c>
      <c r="M33" s="3016" t="s">
        <v>3237</v>
      </c>
      <c r="O33" s="253" t="s">
        <v>485</v>
      </c>
      <c r="P33" s="343">
        <v>14692</v>
      </c>
      <c r="Q33" s="343">
        <v>1974</v>
      </c>
      <c r="R33" s="344">
        <v>27.7</v>
      </c>
      <c r="S33" s="345">
        <v>3.6</v>
      </c>
      <c r="T33" s="346">
        <v>6855</v>
      </c>
      <c r="U33" s="343">
        <v>1131</v>
      </c>
      <c r="V33" s="344">
        <v>25.9</v>
      </c>
      <c r="W33" s="345">
        <v>4.3</v>
      </c>
      <c r="X33" s="346">
        <v>7837</v>
      </c>
      <c r="Y33" s="343">
        <v>1384</v>
      </c>
      <c r="Z33" s="344">
        <v>29.5</v>
      </c>
      <c r="AA33" s="344">
        <v>5.3</v>
      </c>
      <c r="AC33" s="253" t="s">
        <v>485</v>
      </c>
      <c r="AD33" s="279">
        <v>15917</v>
      </c>
      <c r="AE33" s="280">
        <v>2083</v>
      </c>
      <c r="AF33" s="212">
        <v>30.1</v>
      </c>
      <c r="AG33" s="281">
        <v>4</v>
      </c>
      <c r="AH33" s="279">
        <v>7172</v>
      </c>
      <c r="AI33" s="280">
        <v>1284</v>
      </c>
      <c r="AJ33" s="212">
        <v>27.9</v>
      </c>
      <c r="AK33" s="281">
        <v>5</v>
      </c>
      <c r="AL33" s="279">
        <v>8745</v>
      </c>
      <c r="AM33" s="280">
        <v>1241</v>
      </c>
      <c r="AN33" s="212">
        <v>32.200000000000003</v>
      </c>
      <c r="AO33" s="212">
        <v>4.5999999999999996</v>
      </c>
      <c r="AQ33" s="484" t="s">
        <v>484</v>
      </c>
      <c r="AR33" s="140">
        <v>51962</v>
      </c>
      <c r="AS33" s="38" t="s">
        <v>3238</v>
      </c>
      <c r="AT33" s="58">
        <v>0.95099999999999996</v>
      </c>
      <c r="AU33" s="3344" t="s">
        <v>2174</v>
      </c>
      <c r="AV33" s="140">
        <v>24889</v>
      </c>
      <c r="AW33" s="38" t="s">
        <v>3239</v>
      </c>
      <c r="AX33" s="58">
        <v>0.94499999999999995</v>
      </c>
      <c r="AY33" s="3344" t="s">
        <v>2184</v>
      </c>
      <c r="AZ33" s="140">
        <v>27073</v>
      </c>
      <c r="BA33" s="38" t="s">
        <v>3240</v>
      </c>
      <c r="BB33" s="58">
        <v>0.95599999999999996</v>
      </c>
      <c r="BC33" s="38" t="s">
        <v>2185</v>
      </c>
      <c r="BD33" s="16"/>
      <c r="BE33" s="57" t="s">
        <v>484</v>
      </c>
      <c r="BF33" s="223">
        <v>51214</v>
      </c>
      <c r="BG33" s="224" t="s">
        <v>3241</v>
      </c>
      <c r="BH33" s="225">
        <v>0.93</v>
      </c>
      <c r="BI33" s="224" t="s">
        <v>2176</v>
      </c>
      <c r="BJ33" s="223">
        <v>24170</v>
      </c>
      <c r="BK33" s="224" t="s">
        <v>3242</v>
      </c>
      <c r="BL33" s="225">
        <v>0.89200000000000002</v>
      </c>
      <c r="BM33" s="224" t="s">
        <v>2210</v>
      </c>
      <c r="BN33" s="223">
        <v>27044</v>
      </c>
      <c r="BO33" s="224" t="s">
        <v>3192</v>
      </c>
      <c r="BP33" s="225">
        <v>0.96599999999999997</v>
      </c>
      <c r="BQ33" s="224" t="s">
        <v>2212</v>
      </c>
      <c r="BR33" s="16"/>
      <c r="BS33" s="275" t="s">
        <v>484</v>
      </c>
      <c r="BT33" s="223">
        <v>50810</v>
      </c>
      <c r="BU33" s="224" t="s">
        <v>2670</v>
      </c>
      <c r="BV33" s="225">
        <v>0.94599999999999995</v>
      </c>
      <c r="BW33" s="224" t="s">
        <v>2224</v>
      </c>
      <c r="BX33" s="223">
        <v>24489</v>
      </c>
      <c r="BY33" s="224" t="s">
        <v>3243</v>
      </c>
      <c r="BZ33" s="225">
        <v>0.93100000000000005</v>
      </c>
      <c r="CA33" s="224" t="s">
        <v>2210</v>
      </c>
      <c r="CB33" s="223">
        <v>26321</v>
      </c>
      <c r="CC33" s="224" t="s">
        <v>3244</v>
      </c>
      <c r="CD33" s="225">
        <v>0.96</v>
      </c>
      <c r="CE33" s="224" t="s">
        <v>2189</v>
      </c>
      <c r="CF33" s="16"/>
      <c r="CG33" s="37" t="s">
        <v>484</v>
      </c>
      <c r="CH33" s="21">
        <v>0.96</v>
      </c>
      <c r="CI33" s="12" t="s">
        <v>2175</v>
      </c>
      <c r="CJ33" s="21">
        <v>0.95599999999999996</v>
      </c>
      <c r="CK33" s="12" t="s">
        <v>2174</v>
      </c>
      <c r="CL33" s="21">
        <v>0.96499999999999997</v>
      </c>
      <c r="CM33" s="12" t="s">
        <v>2212</v>
      </c>
    </row>
    <row r="34" spans="1:91" s="342" customFormat="1" ht="13">
      <c r="A34" s="256"/>
      <c r="B34" s="2074"/>
      <c r="C34" s="3057"/>
      <c r="D34" s="2453"/>
      <c r="E34" s="3057"/>
      <c r="F34" s="2074"/>
      <c r="G34" s="3057"/>
      <c r="H34" s="2453"/>
      <c r="I34" s="3057"/>
      <c r="J34" s="2074"/>
      <c r="K34" s="3057"/>
      <c r="L34" s="2453"/>
      <c r="M34" s="3016"/>
      <c r="O34" s="253"/>
      <c r="P34" s="343"/>
      <c r="Q34" s="343"/>
      <c r="R34" s="344"/>
      <c r="S34" s="345"/>
      <c r="T34" s="346"/>
      <c r="U34" s="343"/>
      <c r="V34" s="344"/>
      <c r="W34" s="345"/>
      <c r="X34" s="346"/>
      <c r="Y34" s="343"/>
      <c r="Z34" s="344"/>
      <c r="AA34" s="344"/>
      <c r="AC34" s="253"/>
      <c r="AD34" s="279"/>
      <c r="AE34" s="280"/>
      <c r="AF34" s="212"/>
      <c r="AG34" s="281"/>
      <c r="AH34" s="279"/>
      <c r="AI34" s="280"/>
      <c r="AJ34" s="212"/>
      <c r="AK34" s="281"/>
      <c r="AL34" s="279"/>
      <c r="AM34" s="280"/>
      <c r="AN34" s="212"/>
      <c r="AO34" s="212"/>
      <c r="AQ34" s="484" t="s">
        <v>485</v>
      </c>
      <c r="AR34" s="140">
        <v>17212</v>
      </c>
      <c r="AS34" s="38" t="s">
        <v>3245</v>
      </c>
      <c r="AT34" s="58">
        <v>0.315</v>
      </c>
      <c r="AU34" s="3344" t="s">
        <v>2209</v>
      </c>
      <c r="AV34" s="140">
        <v>7384</v>
      </c>
      <c r="AW34" s="38" t="s">
        <v>3246</v>
      </c>
      <c r="AX34" s="58">
        <v>0.28000000000000003</v>
      </c>
      <c r="AY34" s="3344" t="s">
        <v>2200</v>
      </c>
      <c r="AZ34" s="140">
        <v>9828</v>
      </c>
      <c r="BA34" s="38" t="s">
        <v>2610</v>
      </c>
      <c r="BB34" s="58">
        <v>0.34699999999999998</v>
      </c>
      <c r="BC34" s="38" t="s">
        <v>3164</v>
      </c>
      <c r="BD34" s="16"/>
      <c r="BE34" s="57" t="s">
        <v>485</v>
      </c>
      <c r="BF34" s="223">
        <v>16046</v>
      </c>
      <c r="BG34" s="224" t="s">
        <v>3247</v>
      </c>
      <c r="BH34" s="225">
        <v>0.29099999999999998</v>
      </c>
      <c r="BI34" s="224" t="s">
        <v>2209</v>
      </c>
      <c r="BJ34" s="223">
        <v>7112</v>
      </c>
      <c r="BK34" s="224" t="s">
        <v>2369</v>
      </c>
      <c r="BL34" s="225">
        <v>0.26200000000000001</v>
      </c>
      <c r="BM34" s="224" t="s">
        <v>2396</v>
      </c>
      <c r="BN34" s="223">
        <v>8934</v>
      </c>
      <c r="BO34" s="224" t="s">
        <v>3248</v>
      </c>
      <c r="BP34" s="225">
        <v>0.31900000000000001</v>
      </c>
      <c r="BQ34" s="224" t="s">
        <v>2198</v>
      </c>
      <c r="BR34" s="16"/>
      <c r="BS34" s="275" t="s">
        <v>485</v>
      </c>
      <c r="BT34" s="223">
        <v>18044</v>
      </c>
      <c r="BU34" s="224" t="s">
        <v>3249</v>
      </c>
      <c r="BV34" s="225">
        <v>0.33600000000000002</v>
      </c>
      <c r="BW34" s="224" t="s">
        <v>2202</v>
      </c>
      <c r="BX34" s="223">
        <v>8937</v>
      </c>
      <c r="BY34" s="224" t="s">
        <v>3250</v>
      </c>
      <c r="BZ34" s="225">
        <v>0.34</v>
      </c>
      <c r="CA34" s="224" t="s">
        <v>2402</v>
      </c>
      <c r="CB34" s="223">
        <v>9107</v>
      </c>
      <c r="CC34" s="224" t="s">
        <v>3251</v>
      </c>
      <c r="CD34" s="225">
        <v>0.33200000000000002</v>
      </c>
      <c r="CE34" s="224" t="s">
        <v>2238</v>
      </c>
      <c r="CF34" s="16"/>
      <c r="CG34" s="37" t="s">
        <v>485</v>
      </c>
      <c r="CH34" s="21">
        <v>0.32800000000000001</v>
      </c>
      <c r="CI34" s="12" t="s">
        <v>2209</v>
      </c>
      <c r="CJ34" s="21">
        <v>0.27300000000000002</v>
      </c>
      <c r="CK34" s="12" t="s">
        <v>2423</v>
      </c>
      <c r="CL34" s="21">
        <v>0.38100000000000001</v>
      </c>
      <c r="CM34" s="12" t="s">
        <v>2402</v>
      </c>
    </row>
    <row r="35" spans="1:91" s="342" customFormat="1" ht="13.5" thickBot="1">
      <c r="A35" s="3322" t="s">
        <v>488</v>
      </c>
      <c r="B35" s="3324">
        <v>46454</v>
      </c>
      <c r="C35" s="3049" t="s">
        <v>3252</v>
      </c>
      <c r="D35" s="3323" t="s">
        <v>210</v>
      </c>
      <c r="E35" s="3049" t="s">
        <v>210</v>
      </c>
      <c r="F35" s="3324">
        <v>22458</v>
      </c>
      <c r="G35" s="3049" t="s">
        <v>3253</v>
      </c>
      <c r="H35" s="3323" t="s">
        <v>210</v>
      </c>
      <c r="I35" s="3049" t="s">
        <v>210</v>
      </c>
      <c r="J35" s="3324">
        <v>23996</v>
      </c>
      <c r="K35" s="3049" t="s">
        <v>3254</v>
      </c>
      <c r="L35" s="3323" t="s">
        <v>210</v>
      </c>
      <c r="M35" s="3124" t="s">
        <v>210</v>
      </c>
      <c r="O35" s="254" t="s">
        <v>488</v>
      </c>
      <c r="P35" s="347">
        <v>44025</v>
      </c>
      <c r="Q35" s="347">
        <v>427</v>
      </c>
      <c r="R35" s="3394" t="s">
        <v>210</v>
      </c>
      <c r="S35" s="3395" t="s">
        <v>210</v>
      </c>
      <c r="T35" s="348">
        <v>21413</v>
      </c>
      <c r="U35" s="347">
        <v>384</v>
      </c>
      <c r="V35" s="3394" t="s">
        <v>210</v>
      </c>
      <c r="W35" s="3395" t="s">
        <v>210</v>
      </c>
      <c r="X35" s="348">
        <v>22612</v>
      </c>
      <c r="Y35" s="347">
        <v>209</v>
      </c>
      <c r="Z35" s="3394" t="s">
        <v>210</v>
      </c>
      <c r="AA35" s="3394" t="s">
        <v>210</v>
      </c>
      <c r="AC35" s="254" t="s">
        <v>488</v>
      </c>
      <c r="AD35" s="283">
        <v>42643</v>
      </c>
      <c r="AE35" s="284">
        <v>286</v>
      </c>
      <c r="AF35" s="229" t="s">
        <v>210</v>
      </c>
      <c r="AG35" s="285" t="s">
        <v>210</v>
      </c>
      <c r="AH35" s="283">
        <v>20740</v>
      </c>
      <c r="AI35" s="284">
        <v>360</v>
      </c>
      <c r="AJ35" s="229" t="s">
        <v>210</v>
      </c>
      <c r="AK35" s="285" t="s">
        <v>210</v>
      </c>
      <c r="AL35" s="283">
        <v>21903</v>
      </c>
      <c r="AM35" s="284">
        <v>379</v>
      </c>
      <c r="AN35" s="229" t="s">
        <v>210</v>
      </c>
      <c r="AO35" s="229" t="s">
        <v>210</v>
      </c>
      <c r="AQ35" s="257"/>
      <c r="AR35" s="139"/>
      <c r="AS35" s="38"/>
      <c r="AT35" s="58"/>
      <c r="AU35" s="3344"/>
      <c r="AV35" s="139"/>
      <c r="AW35" s="38"/>
      <c r="AX35" s="58"/>
      <c r="AY35" s="3344"/>
      <c r="AZ35" s="139"/>
      <c r="BA35" s="38"/>
      <c r="BB35" s="58"/>
      <c r="BC35" s="38"/>
      <c r="BD35" s="16"/>
      <c r="BE35" s="261"/>
      <c r="BF35" s="224" t="s">
        <v>733</v>
      </c>
      <c r="BG35" s="224" t="s">
        <v>733</v>
      </c>
      <c r="BH35" s="225" t="s">
        <v>733</v>
      </c>
      <c r="BI35" s="224" t="s">
        <v>733</v>
      </c>
      <c r="BJ35" s="224" t="s">
        <v>733</v>
      </c>
      <c r="BK35" s="224" t="s">
        <v>733</v>
      </c>
      <c r="BL35" s="225" t="s">
        <v>733</v>
      </c>
      <c r="BM35" s="224" t="s">
        <v>733</v>
      </c>
      <c r="BN35" s="224" t="s">
        <v>733</v>
      </c>
      <c r="BO35" s="224" t="s">
        <v>733</v>
      </c>
      <c r="BP35" s="225" t="s">
        <v>733</v>
      </c>
      <c r="BQ35" s="224" t="s">
        <v>733</v>
      </c>
      <c r="BR35" s="16"/>
      <c r="BS35" s="275" t="s">
        <v>733</v>
      </c>
      <c r="BT35" s="224" t="s">
        <v>733</v>
      </c>
      <c r="BU35" s="224" t="s">
        <v>733</v>
      </c>
      <c r="BV35" s="225" t="s">
        <v>733</v>
      </c>
      <c r="BW35" s="224" t="s">
        <v>733</v>
      </c>
      <c r="BX35" s="224" t="s">
        <v>733</v>
      </c>
      <c r="BY35" s="224" t="s">
        <v>733</v>
      </c>
      <c r="BZ35" s="225" t="s">
        <v>733</v>
      </c>
      <c r="CA35" s="224" t="s">
        <v>733</v>
      </c>
      <c r="CB35" s="224" t="s">
        <v>733</v>
      </c>
      <c r="CC35" s="224" t="s">
        <v>733</v>
      </c>
      <c r="CD35" s="225" t="s">
        <v>733</v>
      </c>
      <c r="CE35" s="224" t="s">
        <v>733</v>
      </c>
      <c r="CF35" s="16"/>
      <c r="CG35" s="37"/>
      <c r="CH35" s="37"/>
      <c r="CI35" s="37"/>
      <c r="CJ35" s="37"/>
      <c r="CK35" s="37"/>
      <c r="CL35" s="37"/>
      <c r="CM35" s="37"/>
    </row>
    <row r="36" spans="1:91" s="342" customFormat="1" ht="13">
      <c r="A36" s="282" t="s">
        <v>484</v>
      </c>
      <c r="B36" s="3370">
        <v>43549</v>
      </c>
      <c r="C36" s="3052" t="s">
        <v>3255</v>
      </c>
      <c r="D36" s="3385">
        <v>0.93700000000000006</v>
      </c>
      <c r="E36" s="3052" t="s">
        <v>2091</v>
      </c>
      <c r="F36" s="3370">
        <v>20760</v>
      </c>
      <c r="G36" s="3052" t="s">
        <v>3256</v>
      </c>
      <c r="H36" s="3385">
        <v>0.92400000000000004</v>
      </c>
      <c r="I36" s="3052" t="s">
        <v>2062</v>
      </c>
      <c r="J36" s="3370">
        <v>22789</v>
      </c>
      <c r="K36" s="3052" t="s">
        <v>3257</v>
      </c>
      <c r="L36" s="3385">
        <v>0.95</v>
      </c>
      <c r="M36" s="3371" t="s">
        <v>2091</v>
      </c>
      <c r="O36" s="253" t="s">
        <v>484</v>
      </c>
      <c r="P36" s="343">
        <v>39631</v>
      </c>
      <c r="Q36" s="343">
        <v>1463</v>
      </c>
      <c r="R36" s="344">
        <v>90</v>
      </c>
      <c r="S36" s="345">
        <v>3.4</v>
      </c>
      <c r="T36" s="346">
        <v>19510</v>
      </c>
      <c r="U36" s="343">
        <v>882</v>
      </c>
      <c r="V36" s="344">
        <v>91.1</v>
      </c>
      <c r="W36" s="345">
        <v>4</v>
      </c>
      <c r="X36" s="346">
        <v>20121</v>
      </c>
      <c r="Y36" s="343">
        <v>1099</v>
      </c>
      <c r="Z36" s="344">
        <v>89</v>
      </c>
      <c r="AA36" s="344">
        <v>4.8</v>
      </c>
      <c r="AC36" s="253" t="s">
        <v>484</v>
      </c>
      <c r="AD36" s="279">
        <v>38474</v>
      </c>
      <c r="AE36" s="280">
        <v>1069</v>
      </c>
      <c r="AF36" s="212">
        <v>90.2</v>
      </c>
      <c r="AG36" s="281">
        <v>2.5</v>
      </c>
      <c r="AH36" s="279">
        <v>18707</v>
      </c>
      <c r="AI36" s="280">
        <v>747</v>
      </c>
      <c r="AJ36" s="212">
        <v>90.2</v>
      </c>
      <c r="AK36" s="281">
        <v>3.4</v>
      </c>
      <c r="AL36" s="279">
        <v>19767</v>
      </c>
      <c r="AM36" s="280">
        <v>722</v>
      </c>
      <c r="AN36" s="212">
        <v>90.2</v>
      </c>
      <c r="AO36" s="212">
        <v>2.8</v>
      </c>
      <c r="AQ36" s="73" t="s">
        <v>488</v>
      </c>
      <c r="AR36" s="140">
        <v>40090</v>
      </c>
      <c r="AS36" s="38" t="s">
        <v>3258</v>
      </c>
      <c r="AT36" s="58" t="s">
        <v>210</v>
      </c>
      <c r="AU36" s="3344" t="s">
        <v>210</v>
      </c>
      <c r="AV36" s="140">
        <v>19291</v>
      </c>
      <c r="AW36" s="38" t="s">
        <v>3259</v>
      </c>
      <c r="AX36" s="58" t="s">
        <v>210</v>
      </c>
      <c r="AY36" s="3344" t="s">
        <v>210</v>
      </c>
      <c r="AZ36" s="140">
        <v>20799</v>
      </c>
      <c r="BA36" s="38" t="s">
        <v>3088</v>
      </c>
      <c r="BB36" s="58" t="s">
        <v>210</v>
      </c>
      <c r="BC36" s="38" t="s">
        <v>210</v>
      </c>
      <c r="BD36" s="16"/>
      <c r="BE36" s="37" t="s">
        <v>488</v>
      </c>
      <c r="BF36" s="223">
        <v>37959</v>
      </c>
      <c r="BG36" s="224" t="s">
        <v>3260</v>
      </c>
      <c r="BH36" s="225" t="s">
        <v>210</v>
      </c>
      <c r="BI36" s="224" t="s">
        <v>210</v>
      </c>
      <c r="BJ36" s="223">
        <v>18579</v>
      </c>
      <c r="BK36" s="224" t="s">
        <v>3261</v>
      </c>
      <c r="BL36" s="225" t="s">
        <v>210</v>
      </c>
      <c r="BM36" s="224" t="s">
        <v>210</v>
      </c>
      <c r="BN36" s="223">
        <v>19380</v>
      </c>
      <c r="BO36" s="224" t="s">
        <v>3262</v>
      </c>
      <c r="BP36" s="225" t="s">
        <v>210</v>
      </c>
      <c r="BQ36" s="224" t="s">
        <v>210</v>
      </c>
      <c r="BR36" s="16"/>
      <c r="BS36" s="275" t="s">
        <v>488</v>
      </c>
      <c r="BT36" s="223">
        <v>36901</v>
      </c>
      <c r="BU36" s="224" t="s">
        <v>3263</v>
      </c>
      <c r="BV36" s="225" t="s">
        <v>210</v>
      </c>
      <c r="BW36" s="224" t="s">
        <v>210</v>
      </c>
      <c r="BX36" s="223">
        <v>17869</v>
      </c>
      <c r="BY36" s="224" t="s">
        <v>2910</v>
      </c>
      <c r="BZ36" s="225" t="s">
        <v>210</v>
      </c>
      <c r="CA36" s="224" t="s">
        <v>210</v>
      </c>
      <c r="CB36" s="223">
        <v>19032</v>
      </c>
      <c r="CC36" s="224" t="s">
        <v>3264</v>
      </c>
      <c r="CD36" s="225" t="s">
        <v>210</v>
      </c>
      <c r="CE36" s="224" t="s">
        <v>210</v>
      </c>
      <c r="CF36" s="16"/>
      <c r="CG36" s="37" t="s">
        <v>488</v>
      </c>
      <c r="CH36" s="208">
        <v>34298</v>
      </c>
      <c r="CI36" s="12" t="s">
        <v>3265</v>
      </c>
      <c r="CJ36" s="208">
        <v>16248</v>
      </c>
      <c r="CK36" s="12" t="s">
        <v>3266</v>
      </c>
      <c r="CL36" s="208">
        <v>18050</v>
      </c>
      <c r="CM36" s="12" t="s">
        <v>3267</v>
      </c>
    </row>
    <row r="37" spans="1:91" s="342" customFormat="1" ht="13">
      <c r="A37" s="3397" t="s">
        <v>485</v>
      </c>
      <c r="B37" s="2074">
        <v>16842</v>
      </c>
      <c r="C37" s="3057" t="s">
        <v>3268</v>
      </c>
      <c r="D37" s="2453">
        <v>0.36299999999999999</v>
      </c>
      <c r="E37" s="3057" t="s">
        <v>2164</v>
      </c>
      <c r="F37" s="2074">
        <v>8778</v>
      </c>
      <c r="G37" s="3057" t="s">
        <v>3269</v>
      </c>
      <c r="H37" s="2453">
        <v>0.39100000000000001</v>
      </c>
      <c r="I37" s="3057" t="s">
        <v>3155</v>
      </c>
      <c r="J37" s="2074">
        <v>8064</v>
      </c>
      <c r="K37" s="3057" t="s">
        <v>3270</v>
      </c>
      <c r="L37" s="2453">
        <v>0.33600000000000002</v>
      </c>
      <c r="M37" s="3016" t="s">
        <v>2399</v>
      </c>
      <c r="O37" s="290" t="s">
        <v>485</v>
      </c>
      <c r="P37" s="343">
        <v>15270</v>
      </c>
      <c r="Q37" s="343">
        <v>1737</v>
      </c>
      <c r="R37" s="344">
        <v>34.700000000000003</v>
      </c>
      <c r="S37" s="345">
        <v>4</v>
      </c>
      <c r="T37" s="346">
        <v>7843</v>
      </c>
      <c r="U37" s="343">
        <v>1155</v>
      </c>
      <c r="V37" s="344">
        <v>36.6</v>
      </c>
      <c r="W37" s="345">
        <v>5.5</v>
      </c>
      <c r="X37" s="346">
        <v>7427</v>
      </c>
      <c r="Y37" s="343">
        <v>1014</v>
      </c>
      <c r="Z37" s="344">
        <v>32.799999999999997</v>
      </c>
      <c r="AA37" s="344">
        <v>4.5</v>
      </c>
      <c r="AC37" s="290" t="s">
        <v>485</v>
      </c>
      <c r="AD37" s="279">
        <v>13178</v>
      </c>
      <c r="AE37" s="280">
        <v>1605</v>
      </c>
      <c r="AF37" s="212">
        <v>30.9</v>
      </c>
      <c r="AG37" s="291">
        <v>3.8</v>
      </c>
      <c r="AH37" s="279">
        <v>6847</v>
      </c>
      <c r="AI37" s="280">
        <v>1112</v>
      </c>
      <c r="AJ37" s="212">
        <v>33</v>
      </c>
      <c r="AK37" s="291">
        <v>5.4</v>
      </c>
      <c r="AL37" s="279">
        <v>6331</v>
      </c>
      <c r="AM37" s="280">
        <v>971</v>
      </c>
      <c r="AN37" s="212">
        <v>28.9</v>
      </c>
      <c r="AO37" s="212">
        <v>4.3</v>
      </c>
      <c r="AQ37" s="484" t="s">
        <v>484</v>
      </c>
      <c r="AR37" s="140">
        <v>36632</v>
      </c>
      <c r="AS37" s="38" t="s">
        <v>2572</v>
      </c>
      <c r="AT37" s="58">
        <v>0.91400000000000003</v>
      </c>
      <c r="AU37" s="3344" t="s">
        <v>2223</v>
      </c>
      <c r="AV37" s="140">
        <v>17783</v>
      </c>
      <c r="AW37" s="38" t="s">
        <v>3271</v>
      </c>
      <c r="AX37" s="58">
        <v>0.92200000000000004</v>
      </c>
      <c r="AY37" s="3344" t="s">
        <v>2188</v>
      </c>
      <c r="AZ37" s="140">
        <v>18849</v>
      </c>
      <c r="BA37" s="38" t="s">
        <v>3272</v>
      </c>
      <c r="BB37" s="58">
        <v>0.90600000000000003</v>
      </c>
      <c r="BC37" s="38" t="s">
        <v>2213</v>
      </c>
      <c r="BD37" s="16"/>
      <c r="BE37" s="57" t="s">
        <v>484</v>
      </c>
      <c r="BF37" s="223">
        <v>34282</v>
      </c>
      <c r="BG37" s="224" t="s">
        <v>3273</v>
      </c>
      <c r="BH37" s="225">
        <v>0.90300000000000002</v>
      </c>
      <c r="BI37" s="224" t="s">
        <v>2188</v>
      </c>
      <c r="BJ37" s="223">
        <v>16860</v>
      </c>
      <c r="BK37" s="224" t="s">
        <v>2568</v>
      </c>
      <c r="BL37" s="225">
        <v>0.90700000000000003</v>
      </c>
      <c r="BM37" s="224" t="s">
        <v>2209</v>
      </c>
      <c r="BN37" s="223">
        <v>17422</v>
      </c>
      <c r="BO37" s="224" t="s">
        <v>3274</v>
      </c>
      <c r="BP37" s="225">
        <v>0.89900000000000002</v>
      </c>
      <c r="BQ37" s="224" t="s">
        <v>2200</v>
      </c>
      <c r="BR37" s="16"/>
      <c r="BS37" s="275" t="s">
        <v>484</v>
      </c>
      <c r="BT37" s="223">
        <v>32137</v>
      </c>
      <c r="BU37" s="224" t="s">
        <v>3275</v>
      </c>
      <c r="BV37" s="225">
        <v>0.871</v>
      </c>
      <c r="BW37" s="224" t="s">
        <v>2199</v>
      </c>
      <c r="BX37" s="223">
        <v>15643</v>
      </c>
      <c r="BY37" s="224" t="s">
        <v>3276</v>
      </c>
      <c r="BZ37" s="225">
        <v>0.875</v>
      </c>
      <c r="CA37" s="224" t="s">
        <v>2196</v>
      </c>
      <c r="CB37" s="223">
        <v>16494</v>
      </c>
      <c r="CC37" s="224" t="s">
        <v>2890</v>
      </c>
      <c r="CD37" s="225">
        <v>0.86699999999999999</v>
      </c>
      <c r="CE37" s="224" t="s">
        <v>2211</v>
      </c>
      <c r="CF37" s="16"/>
      <c r="CG37" s="37" t="s">
        <v>484</v>
      </c>
      <c r="CH37" s="21">
        <v>0.88800000000000001</v>
      </c>
      <c r="CI37" s="12" t="s">
        <v>2213</v>
      </c>
      <c r="CJ37" s="21">
        <v>0.91300000000000003</v>
      </c>
      <c r="CK37" s="12" t="s">
        <v>2199</v>
      </c>
      <c r="CL37" s="21">
        <v>0.86699999999999999</v>
      </c>
      <c r="CM37" s="12" t="s">
        <v>2404</v>
      </c>
    </row>
    <row r="38" spans="1:91" s="342" customFormat="1" ht="13">
      <c r="A38" s="3398" t="s">
        <v>733</v>
      </c>
      <c r="B38" s="292" t="s">
        <v>733</v>
      </c>
      <c r="C38" s="224" t="s">
        <v>733</v>
      </c>
      <c r="D38" s="224" t="s">
        <v>733</v>
      </c>
      <c r="E38" s="3399" t="s">
        <v>733</v>
      </c>
      <c r="F38" s="292" t="s">
        <v>733</v>
      </c>
      <c r="G38" s="224" t="s">
        <v>733</v>
      </c>
      <c r="H38" s="224" t="s">
        <v>733</v>
      </c>
      <c r="I38" s="3399" t="s">
        <v>733</v>
      </c>
      <c r="J38" s="292" t="s">
        <v>733</v>
      </c>
      <c r="K38" s="224" t="s">
        <v>733</v>
      </c>
      <c r="L38" s="224" t="s">
        <v>733</v>
      </c>
      <c r="M38" s="224" t="s">
        <v>733</v>
      </c>
      <c r="O38" s="3400" t="s">
        <v>733</v>
      </c>
      <c r="P38" s="292" t="s">
        <v>733</v>
      </c>
      <c r="Q38" s="224" t="s">
        <v>733</v>
      </c>
      <c r="R38" s="224" t="s">
        <v>733</v>
      </c>
      <c r="S38" s="3399" t="s">
        <v>733</v>
      </c>
      <c r="T38" s="292" t="s">
        <v>733</v>
      </c>
      <c r="U38" s="224" t="s">
        <v>733</v>
      </c>
      <c r="V38" s="224" t="s">
        <v>733</v>
      </c>
      <c r="W38" s="3399" t="s">
        <v>733</v>
      </c>
      <c r="X38" s="292" t="s">
        <v>733</v>
      </c>
      <c r="Y38" s="224" t="s">
        <v>733</v>
      </c>
      <c r="Z38" s="224" t="s">
        <v>733</v>
      </c>
      <c r="AA38" s="224" t="s">
        <v>733</v>
      </c>
      <c r="AC38" s="3400" t="s">
        <v>733</v>
      </c>
      <c r="AD38" s="292" t="s">
        <v>733</v>
      </c>
      <c r="AE38" s="224" t="s">
        <v>733</v>
      </c>
      <c r="AF38" s="224" t="s">
        <v>733</v>
      </c>
      <c r="AG38" s="3399" t="s">
        <v>733</v>
      </c>
      <c r="AH38" s="292" t="s">
        <v>733</v>
      </c>
      <c r="AI38" s="224" t="s">
        <v>733</v>
      </c>
      <c r="AJ38" s="224" t="s">
        <v>733</v>
      </c>
      <c r="AK38" s="3399" t="s">
        <v>733</v>
      </c>
      <c r="AL38" s="292" t="s">
        <v>733</v>
      </c>
      <c r="AM38" s="224" t="s">
        <v>733</v>
      </c>
      <c r="AN38" s="224" t="s">
        <v>733</v>
      </c>
      <c r="AO38" s="224" t="s">
        <v>733</v>
      </c>
      <c r="AQ38" s="484" t="s">
        <v>485</v>
      </c>
      <c r="AR38" s="140">
        <v>14267</v>
      </c>
      <c r="AS38" s="38" t="s">
        <v>3277</v>
      </c>
      <c r="AT38" s="58">
        <v>0.35599999999999998</v>
      </c>
      <c r="AU38" s="3344" t="s">
        <v>2201</v>
      </c>
      <c r="AV38" s="140">
        <v>7685</v>
      </c>
      <c r="AW38" s="38" t="s">
        <v>3278</v>
      </c>
      <c r="AX38" s="58">
        <v>0.39800000000000002</v>
      </c>
      <c r="AY38" s="3344" t="s">
        <v>2372</v>
      </c>
      <c r="AZ38" s="140">
        <v>6582</v>
      </c>
      <c r="BA38" s="38" t="s">
        <v>2426</v>
      </c>
      <c r="BB38" s="58">
        <v>0.316</v>
      </c>
      <c r="BC38" s="38" t="s">
        <v>2372</v>
      </c>
      <c r="BD38" s="16"/>
      <c r="BE38" s="57" t="s">
        <v>485</v>
      </c>
      <c r="BF38" s="223">
        <v>10606</v>
      </c>
      <c r="BG38" s="224" t="s">
        <v>3279</v>
      </c>
      <c r="BH38" s="225">
        <v>0.27900000000000003</v>
      </c>
      <c r="BI38" s="224" t="s">
        <v>2214</v>
      </c>
      <c r="BJ38" s="223">
        <v>5197</v>
      </c>
      <c r="BK38" s="224" t="s">
        <v>3280</v>
      </c>
      <c r="BL38" s="225">
        <v>0.28000000000000003</v>
      </c>
      <c r="BM38" s="224" t="s">
        <v>2402</v>
      </c>
      <c r="BN38" s="223">
        <v>5409</v>
      </c>
      <c r="BO38" s="224" t="s">
        <v>3281</v>
      </c>
      <c r="BP38" s="225">
        <v>0.27900000000000003</v>
      </c>
      <c r="BQ38" s="224" t="s">
        <v>2396</v>
      </c>
      <c r="BR38" s="16"/>
      <c r="BS38" s="275" t="s">
        <v>485</v>
      </c>
      <c r="BT38" s="223">
        <v>8988</v>
      </c>
      <c r="BU38" s="224" t="s">
        <v>3282</v>
      </c>
      <c r="BV38" s="225">
        <v>0.24399999999999999</v>
      </c>
      <c r="BW38" s="224" t="s">
        <v>2196</v>
      </c>
      <c r="BX38" s="223">
        <v>4338</v>
      </c>
      <c r="BY38" s="224" t="s">
        <v>3283</v>
      </c>
      <c r="BZ38" s="225">
        <v>0.24299999999999999</v>
      </c>
      <c r="CA38" s="224" t="s">
        <v>2198</v>
      </c>
      <c r="CB38" s="223">
        <v>4650</v>
      </c>
      <c r="CC38" s="224" t="s">
        <v>3284</v>
      </c>
      <c r="CD38" s="225">
        <v>0.24399999999999999</v>
      </c>
      <c r="CE38" s="224" t="s">
        <v>2396</v>
      </c>
      <c r="CF38" s="16"/>
      <c r="CG38" s="37" t="s">
        <v>485</v>
      </c>
      <c r="CH38" s="21">
        <v>0.26500000000000001</v>
      </c>
      <c r="CI38" s="12" t="s">
        <v>2214</v>
      </c>
      <c r="CJ38" s="21">
        <v>0.28599999999999998</v>
      </c>
      <c r="CK38" s="12" t="s">
        <v>3017</v>
      </c>
      <c r="CL38" s="21">
        <v>0.247</v>
      </c>
      <c r="CM38" s="12" t="s">
        <v>3070</v>
      </c>
    </row>
    <row r="39" spans="1:91" s="342" customFormat="1" ht="13">
      <c r="A39" s="3401" t="s">
        <v>954</v>
      </c>
      <c r="B39" s="3402"/>
      <c r="C39" s="3402"/>
      <c r="D39" s="3402"/>
      <c r="E39" s="3402"/>
      <c r="F39" s="3402"/>
      <c r="G39" s="3402"/>
      <c r="H39" s="3402"/>
      <c r="I39" s="3402"/>
      <c r="J39" s="3402"/>
      <c r="K39" s="3402"/>
      <c r="L39" s="3402"/>
      <c r="M39" s="3403"/>
      <c r="O39" s="4528" t="s">
        <v>954</v>
      </c>
      <c r="P39" s="4529"/>
      <c r="Q39" s="4529"/>
      <c r="R39" s="4529"/>
      <c r="S39" s="4529"/>
      <c r="T39" s="4529"/>
      <c r="U39" s="4529"/>
      <c r="V39" s="4529"/>
      <c r="W39" s="4529"/>
      <c r="X39" s="4529"/>
      <c r="Y39" s="4529"/>
      <c r="Z39" s="4529"/>
      <c r="AA39" s="4530"/>
      <c r="AC39" s="4528" t="s">
        <v>954</v>
      </c>
      <c r="AD39" s="4529"/>
      <c r="AE39" s="4529"/>
      <c r="AF39" s="4529"/>
      <c r="AG39" s="4529"/>
      <c r="AH39" s="4529"/>
      <c r="AI39" s="4529"/>
      <c r="AJ39" s="4529"/>
      <c r="AK39" s="4529"/>
      <c r="AL39" s="4529"/>
      <c r="AM39" s="4529"/>
      <c r="AN39" s="4529"/>
      <c r="AO39" s="4530"/>
      <c r="AQ39" s="3400" t="s">
        <v>733</v>
      </c>
      <c r="AR39" s="292" t="s">
        <v>733</v>
      </c>
      <c r="AS39" s="224" t="s">
        <v>733</v>
      </c>
      <c r="AT39" s="224" t="s">
        <v>733</v>
      </c>
      <c r="AU39" s="3399" t="s">
        <v>733</v>
      </c>
      <c r="AV39" s="292" t="s">
        <v>733</v>
      </c>
      <c r="AW39" s="224" t="s">
        <v>733</v>
      </c>
      <c r="AX39" s="224" t="s">
        <v>733</v>
      </c>
      <c r="AY39" s="3399" t="s">
        <v>733</v>
      </c>
      <c r="AZ39" s="292" t="s">
        <v>733</v>
      </c>
      <c r="BA39" s="224" t="s">
        <v>733</v>
      </c>
      <c r="BB39" s="224" t="s">
        <v>733</v>
      </c>
      <c r="BC39" s="224" t="s">
        <v>733</v>
      </c>
      <c r="BD39" s="16"/>
      <c r="BE39" s="275" t="s">
        <v>733</v>
      </c>
      <c r="BF39" s="224" t="s">
        <v>733</v>
      </c>
      <c r="BG39" s="224" t="s">
        <v>733</v>
      </c>
      <c r="BH39" s="224" t="s">
        <v>733</v>
      </c>
      <c r="BI39" s="224" t="s">
        <v>733</v>
      </c>
      <c r="BJ39" s="224" t="s">
        <v>733</v>
      </c>
      <c r="BK39" s="224" t="s">
        <v>733</v>
      </c>
      <c r="BL39" s="224" t="s">
        <v>733</v>
      </c>
      <c r="BM39" s="224" t="s">
        <v>733</v>
      </c>
      <c r="BN39" s="224" t="s">
        <v>733</v>
      </c>
      <c r="BO39" s="224" t="s">
        <v>733</v>
      </c>
      <c r="BP39" s="224" t="s">
        <v>733</v>
      </c>
      <c r="BQ39" s="224" t="s">
        <v>733</v>
      </c>
      <c r="BR39" s="16"/>
      <c r="BS39" s="275" t="s">
        <v>733</v>
      </c>
      <c r="BT39" s="224" t="s">
        <v>733</v>
      </c>
      <c r="BU39" s="224" t="s">
        <v>733</v>
      </c>
      <c r="BV39" s="224" t="s">
        <v>733</v>
      </c>
      <c r="BW39" s="224" t="s">
        <v>733</v>
      </c>
      <c r="BX39" s="224" t="s">
        <v>733</v>
      </c>
      <c r="BY39" s="224" t="s">
        <v>733</v>
      </c>
      <c r="BZ39" s="224" t="s">
        <v>733</v>
      </c>
      <c r="CA39" s="224" t="s">
        <v>733</v>
      </c>
      <c r="CB39" s="224" t="s">
        <v>733</v>
      </c>
      <c r="CC39" s="224" t="s">
        <v>733</v>
      </c>
      <c r="CD39" s="224" t="s">
        <v>733</v>
      </c>
      <c r="CE39" s="224" t="s">
        <v>733</v>
      </c>
      <c r="CF39" s="16"/>
      <c r="CG39" s="37"/>
      <c r="CH39" s="12"/>
      <c r="CI39" s="12"/>
      <c r="CJ39" s="12"/>
      <c r="CK39" s="12"/>
      <c r="CL39" s="12"/>
      <c r="CM39" s="12"/>
    </row>
    <row r="40" spans="1:91" s="342" customFormat="1" ht="13">
      <c r="A40" s="3404" t="s">
        <v>490</v>
      </c>
      <c r="B40" s="3360" t="s">
        <v>210</v>
      </c>
      <c r="C40" s="3057" t="s">
        <v>210</v>
      </c>
      <c r="D40" s="2453">
        <v>0.187</v>
      </c>
      <c r="E40" s="3057" t="s">
        <v>3184</v>
      </c>
      <c r="F40" s="3360" t="s">
        <v>210</v>
      </c>
      <c r="G40" s="3057" t="s">
        <v>210</v>
      </c>
      <c r="H40" s="2453">
        <v>0.156</v>
      </c>
      <c r="I40" s="3057" t="s">
        <v>3285</v>
      </c>
      <c r="J40" s="3360" t="s">
        <v>210</v>
      </c>
      <c r="K40" s="3057" t="s">
        <v>210</v>
      </c>
      <c r="L40" s="2453">
        <v>0.26500000000000001</v>
      </c>
      <c r="M40" s="3016" t="s">
        <v>3286</v>
      </c>
      <c r="O40" s="293" t="s">
        <v>490</v>
      </c>
      <c r="P40" s="343" t="s">
        <v>210</v>
      </c>
      <c r="Q40" s="343" t="s">
        <v>210</v>
      </c>
      <c r="R40" s="344">
        <v>18.600000000000001</v>
      </c>
      <c r="S40" s="345">
        <v>8.6</v>
      </c>
      <c r="T40" s="346" t="s">
        <v>210</v>
      </c>
      <c r="U40" s="343" t="s">
        <v>210</v>
      </c>
      <c r="V40" s="344">
        <v>17.600000000000001</v>
      </c>
      <c r="W40" s="345">
        <v>10.4</v>
      </c>
      <c r="X40" s="346" t="s">
        <v>210</v>
      </c>
      <c r="Y40" s="343" t="s">
        <v>210</v>
      </c>
      <c r="Z40" s="344">
        <v>19.399999999999999</v>
      </c>
      <c r="AA40" s="344">
        <v>11.7</v>
      </c>
      <c r="AC40" s="293" t="s">
        <v>490</v>
      </c>
      <c r="AD40" s="279" t="s">
        <v>210</v>
      </c>
      <c r="AE40" s="280" t="s">
        <v>210</v>
      </c>
      <c r="AF40" s="212">
        <v>23.1</v>
      </c>
      <c r="AG40" s="294">
        <v>8.4</v>
      </c>
      <c r="AH40" s="279" t="s">
        <v>210</v>
      </c>
      <c r="AI40" s="280" t="s">
        <v>210</v>
      </c>
      <c r="AJ40" s="212">
        <v>25</v>
      </c>
      <c r="AK40" s="294">
        <v>11.2</v>
      </c>
      <c r="AL40" s="279" t="s">
        <v>210</v>
      </c>
      <c r="AM40" s="280" t="s">
        <v>210</v>
      </c>
      <c r="AN40" s="212">
        <v>20.7</v>
      </c>
      <c r="AO40" s="212">
        <v>12.8</v>
      </c>
      <c r="AQ40" s="4528" t="s">
        <v>954</v>
      </c>
      <c r="AR40" s="4529"/>
      <c r="AS40" s="4529"/>
      <c r="AT40" s="4529"/>
      <c r="AU40" s="4529"/>
      <c r="AV40" s="4529"/>
      <c r="AW40" s="4529"/>
      <c r="AX40" s="4529"/>
      <c r="AY40" s="4529"/>
      <c r="AZ40" s="4529"/>
      <c r="BA40" s="4529"/>
      <c r="BB40" s="4529"/>
      <c r="BC40" s="4530"/>
      <c r="BD40" s="16"/>
      <c r="BE40" s="4525" t="s">
        <v>489</v>
      </c>
      <c r="BF40" s="4526"/>
      <c r="BG40" s="4526"/>
      <c r="BH40" s="4526"/>
      <c r="BI40" s="4526"/>
      <c r="BJ40" s="4526"/>
      <c r="BK40" s="4526"/>
      <c r="BL40" s="4526"/>
      <c r="BM40" s="4526"/>
      <c r="BN40" s="4526"/>
      <c r="BO40" s="4526"/>
      <c r="BP40" s="4526"/>
      <c r="BQ40" s="4527"/>
      <c r="BR40" s="16"/>
      <c r="BS40" s="4525" t="s">
        <v>489</v>
      </c>
      <c r="BT40" s="4526"/>
      <c r="BU40" s="4526"/>
      <c r="BV40" s="4526"/>
      <c r="BW40" s="4526"/>
      <c r="BX40" s="4526"/>
      <c r="BY40" s="4526"/>
      <c r="BZ40" s="4526"/>
      <c r="CA40" s="4526"/>
      <c r="CB40" s="4526"/>
      <c r="CC40" s="4526"/>
      <c r="CD40" s="4526"/>
      <c r="CE40" s="4527"/>
      <c r="CF40" s="16"/>
      <c r="CG40" s="4536" t="s">
        <v>489</v>
      </c>
      <c r="CH40" s="4536"/>
      <c r="CI40" s="4536"/>
      <c r="CJ40" s="4536"/>
      <c r="CK40" s="4536"/>
      <c r="CL40" s="4536"/>
      <c r="CM40" s="4536"/>
    </row>
    <row r="41" spans="1:91" s="342" customFormat="1" ht="13">
      <c r="A41" s="3404" t="s">
        <v>478</v>
      </c>
      <c r="B41" s="3360" t="s">
        <v>210</v>
      </c>
      <c r="C41" s="3057" t="s">
        <v>210</v>
      </c>
      <c r="D41" s="2453">
        <v>0.14699999999999999</v>
      </c>
      <c r="E41" s="3057" t="s">
        <v>2163</v>
      </c>
      <c r="F41" s="3360" t="s">
        <v>210</v>
      </c>
      <c r="G41" s="3057" t="s">
        <v>210</v>
      </c>
      <c r="H41" s="2453">
        <v>0.126</v>
      </c>
      <c r="I41" s="3057" t="s">
        <v>3287</v>
      </c>
      <c r="J41" s="3360" t="s">
        <v>210</v>
      </c>
      <c r="K41" s="3057" t="s">
        <v>210</v>
      </c>
      <c r="L41" s="2453">
        <v>0.16600000000000001</v>
      </c>
      <c r="M41" s="3016" t="s">
        <v>2382</v>
      </c>
      <c r="O41" s="293" t="s">
        <v>478</v>
      </c>
      <c r="P41" s="343" t="s">
        <v>210</v>
      </c>
      <c r="Q41" s="343" t="s">
        <v>210</v>
      </c>
      <c r="R41" s="344">
        <v>14.8</v>
      </c>
      <c r="S41" s="345">
        <v>3.4</v>
      </c>
      <c r="T41" s="346" t="s">
        <v>210</v>
      </c>
      <c r="U41" s="343" t="s">
        <v>210</v>
      </c>
      <c r="V41" s="344">
        <v>12</v>
      </c>
      <c r="W41" s="345">
        <v>3.7</v>
      </c>
      <c r="X41" s="346" t="s">
        <v>210</v>
      </c>
      <c r="Y41" s="343" t="s">
        <v>210</v>
      </c>
      <c r="Z41" s="344">
        <v>18</v>
      </c>
      <c r="AA41" s="344">
        <v>4.5999999999999996</v>
      </c>
      <c r="AC41" s="293" t="s">
        <v>478</v>
      </c>
      <c r="AD41" s="279" t="s">
        <v>210</v>
      </c>
      <c r="AE41" s="280" t="s">
        <v>210</v>
      </c>
      <c r="AF41" s="212">
        <v>19.2</v>
      </c>
      <c r="AG41" s="281">
        <v>3.7</v>
      </c>
      <c r="AH41" s="279" t="s">
        <v>210</v>
      </c>
      <c r="AI41" s="280" t="s">
        <v>210</v>
      </c>
      <c r="AJ41" s="212">
        <v>22.4</v>
      </c>
      <c r="AK41" s="281">
        <v>5</v>
      </c>
      <c r="AL41" s="279" t="s">
        <v>210</v>
      </c>
      <c r="AM41" s="280" t="s">
        <v>210</v>
      </c>
      <c r="AN41" s="212">
        <v>16.2</v>
      </c>
      <c r="AO41" s="212">
        <v>5.6</v>
      </c>
      <c r="AQ41" s="3400" t="s">
        <v>490</v>
      </c>
      <c r="AR41" s="139" t="s">
        <v>210</v>
      </c>
      <c r="AS41" s="38" t="s">
        <v>210</v>
      </c>
      <c r="AT41" s="58">
        <v>0.33</v>
      </c>
      <c r="AU41" s="3344" t="s">
        <v>3288</v>
      </c>
      <c r="AV41" s="139" t="s">
        <v>210</v>
      </c>
      <c r="AW41" s="38" t="s">
        <v>210</v>
      </c>
      <c r="AX41" s="58">
        <v>0.27700000000000002</v>
      </c>
      <c r="AY41" s="3344" t="s">
        <v>3289</v>
      </c>
      <c r="AZ41" s="139" t="s">
        <v>210</v>
      </c>
      <c r="BA41" s="38" t="s">
        <v>210</v>
      </c>
      <c r="BB41" s="58">
        <v>0.38100000000000001</v>
      </c>
      <c r="BC41" s="38" t="s">
        <v>3040</v>
      </c>
      <c r="BD41" s="16"/>
      <c r="BE41" s="275" t="s">
        <v>490</v>
      </c>
      <c r="BF41" s="224" t="s">
        <v>210</v>
      </c>
      <c r="BG41" s="224" t="s">
        <v>210</v>
      </c>
      <c r="BH41" s="225">
        <v>0.215</v>
      </c>
      <c r="BI41" s="224" t="s">
        <v>2394</v>
      </c>
      <c r="BJ41" s="224" t="s">
        <v>210</v>
      </c>
      <c r="BK41" s="224" t="s">
        <v>210</v>
      </c>
      <c r="BL41" s="225">
        <v>0.17499999999999999</v>
      </c>
      <c r="BM41" s="224" t="s">
        <v>3290</v>
      </c>
      <c r="BN41" s="224" t="s">
        <v>210</v>
      </c>
      <c r="BO41" s="224" t="s">
        <v>210</v>
      </c>
      <c r="BP41" s="225">
        <v>0.27</v>
      </c>
      <c r="BQ41" s="224" t="s">
        <v>3291</v>
      </c>
      <c r="BR41" s="16"/>
      <c r="BS41" s="275" t="s">
        <v>490</v>
      </c>
      <c r="BT41" s="224" t="s">
        <v>210</v>
      </c>
      <c r="BU41" s="224" t="s">
        <v>210</v>
      </c>
      <c r="BV41" s="225">
        <v>0.216</v>
      </c>
      <c r="BW41" s="224" t="s">
        <v>3209</v>
      </c>
      <c r="BX41" s="224" t="s">
        <v>210</v>
      </c>
      <c r="BY41" s="224" t="s">
        <v>210</v>
      </c>
      <c r="BZ41" s="225">
        <v>0.26100000000000001</v>
      </c>
      <c r="CA41" s="224" t="s">
        <v>3292</v>
      </c>
      <c r="CB41" s="224" t="s">
        <v>210</v>
      </c>
      <c r="CC41" s="224" t="s">
        <v>210</v>
      </c>
      <c r="CD41" s="225">
        <v>0.16400000000000001</v>
      </c>
      <c r="CE41" s="224" t="s">
        <v>3060</v>
      </c>
      <c r="CF41" s="16"/>
      <c r="CG41" s="37" t="s">
        <v>490</v>
      </c>
      <c r="CH41" s="21">
        <v>0.315</v>
      </c>
      <c r="CI41" s="12" t="s">
        <v>3018</v>
      </c>
      <c r="CJ41" s="21">
        <v>0.34799999999999998</v>
      </c>
      <c r="CK41" s="12" t="s">
        <v>3293</v>
      </c>
      <c r="CL41" s="21">
        <v>0.28899999999999998</v>
      </c>
      <c r="CM41" s="12" t="s">
        <v>3292</v>
      </c>
    </row>
    <row r="42" spans="1:91" s="342" customFormat="1" ht="13">
      <c r="A42" s="3404" t="s">
        <v>491</v>
      </c>
      <c r="B42" s="3360" t="s">
        <v>210</v>
      </c>
      <c r="C42" s="3057" t="s">
        <v>210</v>
      </c>
      <c r="D42" s="2453">
        <v>0.14399999999999999</v>
      </c>
      <c r="E42" s="3057" t="s">
        <v>2060</v>
      </c>
      <c r="F42" s="3360" t="s">
        <v>210</v>
      </c>
      <c r="G42" s="3057" t="s">
        <v>210</v>
      </c>
      <c r="H42" s="2453">
        <v>0.161</v>
      </c>
      <c r="I42" s="3057" t="s">
        <v>3294</v>
      </c>
      <c r="J42" s="3360" t="s">
        <v>210</v>
      </c>
      <c r="K42" s="3057" t="s">
        <v>210</v>
      </c>
      <c r="L42" s="2453">
        <v>0.129</v>
      </c>
      <c r="M42" s="3016" t="s">
        <v>3237</v>
      </c>
      <c r="O42" s="293" t="s">
        <v>491</v>
      </c>
      <c r="P42" s="343" t="s">
        <v>210</v>
      </c>
      <c r="Q42" s="343" t="s">
        <v>210</v>
      </c>
      <c r="R42" s="344">
        <v>8.5</v>
      </c>
      <c r="S42" s="345">
        <v>2.2999999999999998</v>
      </c>
      <c r="T42" s="346" t="s">
        <v>210</v>
      </c>
      <c r="U42" s="343" t="s">
        <v>210</v>
      </c>
      <c r="V42" s="344">
        <v>8</v>
      </c>
      <c r="W42" s="345">
        <v>2.9</v>
      </c>
      <c r="X42" s="346" t="s">
        <v>210</v>
      </c>
      <c r="Y42" s="343" t="s">
        <v>210</v>
      </c>
      <c r="Z42" s="344">
        <v>9</v>
      </c>
      <c r="AA42" s="344">
        <v>3.2</v>
      </c>
      <c r="AC42" s="293" t="s">
        <v>491</v>
      </c>
      <c r="AD42" s="279" t="s">
        <v>210</v>
      </c>
      <c r="AE42" s="280" t="s">
        <v>210</v>
      </c>
      <c r="AF42" s="212">
        <v>10.7</v>
      </c>
      <c r="AG42" s="281">
        <v>2.6</v>
      </c>
      <c r="AH42" s="279" t="s">
        <v>210</v>
      </c>
      <c r="AI42" s="280" t="s">
        <v>210</v>
      </c>
      <c r="AJ42" s="212">
        <v>11.7</v>
      </c>
      <c r="AK42" s="281">
        <v>3.7</v>
      </c>
      <c r="AL42" s="279" t="s">
        <v>210</v>
      </c>
      <c r="AM42" s="280" t="s">
        <v>210</v>
      </c>
      <c r="AN42" s="212">
        <v>9.9</v>
      </c>
      <c r="AO42" s="212">
        <v>3</v>
      </c>
      <c r="AQ42" s="3400" t="s">
        <v>478</v>
      </c>
      <c r="AR42" s="139" t="s">
        <v>210</v>
      </c>
      <c r="AS42" s="38" t="s">
        <v>210</v>
      </c>
      <c r="AT42" s="58">
        <v>0.14299999999999999</v>
      </c>
      <c r="AU42" s="3344" t="s">
        <v>2239</v>
      </c>
      <c r="AV42" s="139" t="s">
        <v>210</v>
      </c>
      <c r="AW42" s="38" t="s">
        <v>210</v>
      </c>
      <c r="AX42" s="58">
        <v>0.129</v>
      </c>
      <c r="AY42" s="3344" t="s">
        <v>2211</v>
      </c>
      <c r="AZ42" s="139" t="s">
        <v>210</v>
      </c>
      <c r="BA42" s="38" t="s">
        <v>210</v>
      </c>
      <c r="BB42" s="58">
        <v>0.156</v>
      </c>
      <c r="BC42" s="38" t="s">
        <v>3164</v>
      </c>
      <c r="BD42" s="16"/>
      <c r="BE42" s="275" t="s">
        <v>478</v>
      </c>
      <c r="BF42" s="224" t="s">
        <v>210</v>
      </c>
      <c r="BG42" s="224" t="s">
        <v>210</v>
      </c>
      <c r="BH42" s="225">
        <v>0.186</v>
      </c>
      <c r="BI42" s="224" t="s">
        <v>2214</v>
      </c>
      <c r="BJ42" s="224" t="s">
        <v>210</v>
      </c>
      <c r="BK42" s="224" t="s">
        <v>210</v>
      </c>
      <c r="BL42" s="225">
        <v>0.16800000000000001</v>
      </c>
      <c r="BM42" s="224" t="s">
        <v>2372</v>
      </c>
      <c r="BN42" s="224" t="s">
        <v>210</v>
      </c>
      <c r="BO42" s="224" t="s">
        <v>210</v>
      </c>
      <c r="BP42" s="225">
        <v>0.20399999999999999</v>
      </c>
      <c r="BQ42" s="224" t="s">
        <v>2392</v>
      </c>
      <c r="BR42" s="16"/>
      <c r="BS42" s="275" t="s">
        <v>478</v>
      </c>
      <c r="BT42" s="224" t="s">
        <v>210</v>
      </c>
      <c r="BU42" s="224" t="s">
        <v>210</v>
      </c>
      <c r="BV42" s="225">
        <v>0.16800000000000001</v>
      </c>
      <c r="BW42" s="224" t="s">
        <v>2209</v>
      </c>
      <c r="BX42" s="224" t="s">
        <v>210</v>
      </c>
      <c r="BY42" s="224" t="s">
        <v>210</v>
      </c>
      <c r="BZ42" s="225">
        <v>0.14799999999999999</v>
      </c>
      <c r="CA42" s="224" t="s">
        <v>2201</v>
      </c>
      <c r="CB42" s="224" t="s">
        <v>210</v>
      </c>
      <c r="CC42" s="224" t="s">
        <v>210</v>
      </c>
      <c r="CD42" s="225">
        <v>0.188</v>
      </c>
      <c r="CE42" s="224" t="s">
        <v>2396</v>
      </c>
      <c r="CF42" s="16"/>
      <c r="CG42" s="37" t="s">
        <v>478</v>
      </c>
      <c r="CH42" s="21">
        <v>0.16900000000000001</v>
      </c>
      <c r="CI42" s="12" t="s">
        <v>2239</v>
      </c>
      <c r="CJ42" s="21">
        <v>0.17100000000000001</v>
      </c>
      <c r="CK42" s="12" t="s">
        <v>2211</v>
      </c>
      <c r="CL42" s="21">
        <v>0.16700000000000001</v>
      </c>
      <c r="CM42" s="12" t="s">
        <v>2404</v>
      </c>
    </row>
    <row r="43" spans="1:91" s="342" customFormat="1" ht="13">
      <c r="A43" s="3404" t="s">
        <v>485</v>
      </c>
      <c r="B43" s="3360" t="s">
        <v>210</v>
      </c>
      <c r="C43" s="3057" t="s">
        <v>210</v>
      </c>
      <c r="D43" s="2453">
        <v>0.10199999999999999</v>
      </c>
      <c r="E43" s="3057" t="s">
        <v>2058</v>
      </c>
      <c r="F43" s="3360" t="s">
        <v>210</v>
      </c>
      <c r="G43" s="3057" t="s">
        <v>210</v>
      </c>
      <c r="H43" s="2453">
        <v>0.09</v>
      </c>
      <c r="I43" s="3057" t="s">
        <v>2060</v>
      </c>
      <c r="J43" s="3360" t="s">
        <v>210</v>
      </c>
      <c r="K43" s="3057" t="s">
        <v>210</v>
      </c>
      <c r="L43" s="2453">
        <v>0.112</v>
      </c>
      <c r="M43" s="3016" t="s">
        <v>3295</v>
      </c>
      <c r="O43" s="293" t="s">
        <v>485</v>
      </c>
      <c r="P43" s="343" t="s">
        <v>210</v>
      </c>
      <c r="Q43" s="343" t="s">
        <v>210</v>
      </c>
      <c r="R43" s="344">
        <v>7.2</v>
      </c>
      <c r="S43" s="345">
        <v>2.2000000000000002</v>
      </c>
      <c r="T43" s="346" t="s">
        <v>210</v>
      </c>
      <c r="U43" s="343" t="s">
        <v>210</v>
      </c>
      <c r="V43" s="344">
        <v>7.6</v>
      </c>
      <c r="W43" s="345">
        <v>3</v>
      </c>
      <c r="X43" s="346" t="s">
        <v>210</v>
      </c>
      <c r="Y43" s="343" t="s">
        <v>210</v>
      </c>
      <c r="Z43" s="344">
        <v>7</v>
      </c>
      <c r="AA43" s="344">
        <v>2.8</v>
      </c>
      <c r="AC43" s="293" t="s">
        <v>485</v>
      </c>
      <c r="AD43" s="279" t="s">
        <v>210</v>
      </c>
      <c r="AE43" s="280" t="s">
        <v>210</v>
      </c>
      <c r="AF43" s="212">
        <v>8</v>
      </c>
      <c r="AG43" s="291">
        <v>2.5</v>
      </c>
      <c r="AH43" s="279" t="s">
        <v>210</v>
      </c>
      <c r="AI43" s="280" t="s">
        <v>210</v>
      </c>
      <c r="AJ43" s="212">
        <v>5.8</v>
      </c>
      <c r="AK43" s="291">
        <v>3</v>
      </c>
      <c r="AL43" s="279" t="s">
        <v>210</v>
      </c>
      <c r="AM43" s="280" t="s">
        <v>210</v>
      </c>
      <c r="AN43" s="212">
        <v>9.6999999999999993</v>
      </c>
      <c r="AO43" s="212">
        <v>3.6</v>
      </c>
      <c r="AQ43" s="3400" t="s">
        <v>491</v>
      </c>
      <c r="AR43" s="139" t="s">
        <v>210</v>
      </c>
      <c r="AS43" s="38" t="s">
        <v>210</v>
      </c>
      <c r="AT43" s="58">
        <v>0.13</v>
      </c>
      <c r="AU43" s="3344" t="s">
        <v>2210</v>
      </c>
      <c r="AV43" s="139" t="s">
        <v>210</v>
      </c>
      <c r="AW43" s="38" t="s">
        <v>210</v>
      </c>
      <c r="AX43" s="58">
        <v>0.10199999999999999</v>
      </c>
      <c r="AY43" s="3344" t="s">
        <v>2231</v>
      </c>
      <c r="AZ43" s="139" t="s">
        <v>210</v>
      </c>
      <c r="BA43" s="38" t="s">
        <v>210</v>
      </c>
      <c r="BB43" s="58">
        <v>0.158</v>
      </c>
      <c r="BC43" s="38" t="s">
        <v>2200</v>
      </c>
      <c r="BD43" s="16"/>
      <c r="BE43" s="275" t="s">
        <v>491</v>
      </c>
      <c r="BF43" s="224" t="s">
        <v>210</v>
      </c>
      <c r="BG43" s="224" t="s">
        <v>210</v>
      </c>
      <c r="BH43" s="225">
        <v>0.13</v>
      </c>
      <c r="BI43" s="224" t="s">
        <v>2404</v>
      </c>
      <c r="BJ43" s="224" t="s">
        <v>210</v>
      </c>
      <c r="BK43" s="224" t="s">
        <v>210</v>
      </c>
      <c r="BL43" s="225">
        <v>0.152</v>
      </c>
      <c r="BM43" s="224" t="s">
        <v>2423</v>
      </c>
      <c r="BN43" s="224" t="s">
        <v>210</v>
      </c>
      <c r="BO43" s="224" t="s">
        <v>210</v>
      </c>
      <c r="BP43" s="225">
        <v>0.108</v>
      </c>
      <c r="BQ43" s="224" t="s">
        <v>2392</v>
      </c>
      <c r="BR43" s="16"/>
      <c r="BS43" s="275" t="s">
        <v>491</v>
      </c>
      <c r="BT43" s="224" t="s">
        <v>210</v>
      </c>
      <c r="BU43" s="224" t="s">
        <v>210</v>
      </c>
      <c r="BV43" s="225">
        <v>0.12</v>
      </c>
      <c r="BW43" s="224" t="s">
        <v>2197</v>
      </c>
      <c r="BX43" s="224" t="s">
        <v>210</v>
      </c>
      <c r="BY43" s="224" t="s">
        <v>210</v>
      </c>
      <c r="BZ43" s="225">
        <v>0.1</v>
      </c>
      <c r="CA43" s="224" t="s">
        <v>2239</v>
      </c>
      <c r="CB43" s="224" t="s">
        <v>210</v>
      </c>
      <c r="CC43" s="224" t="s">
        <v>210</v>
      </c>
      <c r="CD43" s="225">
        <v>0.14000000000000001</v>
      </c>
      <c r="CE43" s="224" t="s">
        <v>2214</v>
      </c>
      <c r="CF43" s="16"/>
      <c r="CG43" s="37" t="s">
        <v>491</v>
      </c>
      <c r="CH43" s="21">
        <v>0.14000000000000001</v>
      </c>
      <c r="CI43" s="12" t="s">
        <v>2256</v>
      </c>
      <c r="CJ43" s="21">
        <v>0.123</v>
      </c>
      <c r="CK43" s="12" t="s">
        <v>2423</v>
      </c>
      <c r="CL43" s="21">
        <v>0.156</v>
      </c>
      <c r="CM43" s="12" t="s">
        <v>3296</v>
      </c>
    </row>
    <row r="44" spans="1:91" s="342" customFormat="1" ht="13">
      <c r="A44" s="3398" t="s">
        <v>733</v>
      </c>
      <c r="B44" s="292" t="s">
        <v>733</v>
      </c>
      <c r="C44" s="224" t="s">
        <v>733</v>
      </c>
      <c r="D44" s="224" t="s">
        <v>733</v>
      </c>
      <c r="E44" s="3399" t="s">
        <v>733</v>
      </c>
      <c r="F44" s="292" t="s">
        <v>733</v>
      </c>
      <c r="G44" s="224" t="s">
        <v>733</v>
      </c>
      <c r="H44" s="224" t="s">
        <v>733</v>
      </c>
      <c r="I44" s="3399" t="s">
        <v>733</v>
      </c>
      <c r="J44" s="292" t="s">
        <v>733</v>
      </c>
      <c r="K44" s="224" t="s">
        <v>733</v>
      </c>
      <c r="L44" s="224" t="s">
        <v>733</v>
      </c>
      <c r="M44" s="224" t="s">
        <v>733</v>
      </c>
      <c r="O44" s="3400" t="s">
        <v>733</v>
      </c>
      <c r="P44" s="292" t="s">
        <v>733</v>
      </c>
      <c r="Q44" s="224" t="s">
        <v>733</v>
      </c>
      <c r="R44" s="224" t="s">
        <v>733</v>
      </c>
      <c r="S44" s="3399" t="s">
        <v>733</v>
      </c>
      <c r="T44" s="292" t="s">
        <v>733</v>
      </c>
      <c r="U44" s="224" t="s">
        <v>733</v>
      </c>
      <c r="V44" s="224" t="s">
        <v>733</v>
      </c>
      <c r="W44" s="3399" t="s">
        <v>733</v>
      </c>
      <c r="X44" s="292" t="s">
        <v>733</v>
      </c>
      <c r="Y44" s="224" t="s">
        <v>733</v>
      </c>
      <c r="Z44" s="224" t="s">
        <v>733</v>
      </c>
      <c r="AA44" s="224" t="s">
        <v>733</v>
      </c>
      <c r="AC44" s="3400" t="s">
        <v>733</v>
      </c>
      <c r="AD44" s="292" t="s">
        <v>733</v>
      </c>
      <c r="AE44" s="224" t="s">
        <v>733</v>
      </c>
      <c r="AF44" s="224" t="s">
        <v>733</v>
      </c>
      <c r="AG44" s="3399" t="s">
        <v>733</v>
      </c>
      <c r="AH44" s="292" t="s">
        <v>733</v>
      </c>
      <c r="AI44" s="224" t="s">
        <v>733</v>
      </c>
      <c r="AJ44" s="224" t="s">
        <v>733</v>
      </c>
      <c r="AK44" s="3399" t="s">
        <v>733</v>
      </c>
      <c r="AL44" s="292" t="s">
        <v>733</v>
      </c>
      <c r="AM44" s="224" t="s">
        <v>733</v>
      </c>
      <c r="AN44" s="224" t="s">
        <v>733</v>
      </c>
      <c r="AO44" s="224" t="s">
        <v>733</v>
      </c>
      <c r="AQ44" s="3400" t="s">
        <v>485</v>
      </c>
      <c r="AR44" s="139" t="s">
        <v>210</v>
      </c>
      <c r="AS44" s="38" t="s">
        <v>210</v>
      </c>
      <c r="AT44" s="58">
        <v>7.8E-2</v>
      </c>
      <c r="AU44" s="3344" t="s">
        <v>2197</v>
      </c>
      <c r="AV44" s="139" t="s">
        <v>210</v>
      </c>
      <c r="AW44" s="38" t="s">
        <v>210</v>
      </c>
      <c r="AX44" s="58">
        <v>9.2999999999999999E-2</v>
      </c>
      <c r="AY44" s="3344" t="s">
        <v>2196</v>
      </c>
      <c r="AZ44" s="139" t="s">
        <v>210</v>
      </c>
      <c r="BA44" s="38" t="s">
        <v>210</v>
      </c>
      <c r="BB44" s="58">
        <v>6.5000000000000002E-2</v>
      </c>
      <c r="BC44" s="38" t="s">
        <v>2197</v>
      </c>
      <c r="BD44" s="16"/>
      <c r="BE44" s="275" t="s">
        <v>485</v>
      </c>
      <c r="BF44" s="224" t="s">
        <v>210</v>
      </c>
      <c r="BG44" s="224" t="s">
        <v>210</v>
      </c>
      <c r="BH44" s="225">
        <v>8.6999999999999994E-2</v>
      </c>
      <c r="BI44" s="224" t="s">
        <v>2199</v>
      </c>
      <c r="BJ44" s="224" t="s">
        <v>210</v>
      </c>
      <c r="BK44" s="224" t="s">
        <v>210</v>
      </c>
      <c r="BL44" s="225">
        <v>8.2000000000000003E-2</v>
      </c>
      <c r="BM44" s="224" t="s">
        <v>2196</v>
      </c>
      <c r="BN44" s="224" t="s">
        <v>210</v>
      </c>
      <c r="BO44" s="224" t="s">
        <v>210</v>
      </c>
      <c r="BP44" s="225">
        <v>9.0999999999999998E-2</v>
      </c>
      <c r="BQ44" s="224" t="s">
        <v>2209</v>
      </c>
      <c r="BR44" s="16"/>
      <c r="BS44" s="275" t="s">
        <v>485</v>
      </c>
      <c r="BT44" s="224" t="s">
        <v>210</v>
      </c>
      <c r="BU44" s="224" t="s">
        <v>210</v>
      </c>
      <c r="BV44" s="225">
        <v>0.10299999999999999</v>
      </c>
      <c r="BW44" s="224" t="s">
        <v>2183</v>
      </c>
      <c r="BX44" s="224" t="s">
        <v>210</v>
      </c>
      <c r="BY44" s="224" t="s">
        <v>210</v>
      </c>
      <c r="BZ44" s="225">
        <v>0.108</v>
      </c>
      <c r="CA44" s="224" t="s">
        <v>3164</v>
      </c>
      <c r="CB44" s="224" t="s">
        <v>210</v>
      </c>
      <c r="CC44" s="224" t="s">
        <v>210</v>
      </c>
      <c r="CD44" s="225">
        <v>0.1</v>
      </c>
      <c r="CE44" s="224" t="s">
        <v>2256</v>
      </c>
      <c r="CF44" s="16"/>
      <c r="CG44" s="37" t="s">
        <v>485</v>
      </c>
      <c r="CH44" s="21">
        <v>9.9000000000000005E-2</v>
      </c>
      <c r="CI44" s="12" t="s">
        <v>2404</v>
      </c>
      <c r="CJ44" s="21">
        <v>8.8999999999999996E-2</v>
      </c>
      <c r="CK44" s="12" t="s">
        <v>2211</v>
      </c>
      <c r="CL44" s="21">
        <v>0.107</v>
      </c>
      <c r="CM44" s="12" t="s">
        <v>2238</v>
      </c>
    </row>
    <row r="45" spans="1:91" s="342" customFormat="1" ht="13">
      <c r="A45" s="3359" t="s">
        <v>2904</v>
      </c>
      <c r="B45" s="488"/>
      <c r="C45" s="488"/>
      <c r="D45" s="488"/>
      <c r="E45" s="488"/>
      <c r="F45" s="488"/>
      <c r="G45" s="488"/>
      <c r="H45" s="488"/>
      <c r="I45" s="488"/>
      <c r="J45" s="488"/>
      <c r="K45" s="488"/>
      <c r="L45" s="488"/>
      <c r="M45" s="489"/>
      <c r="O45" s="4422" t="s">
        <v>2905</v>
      </c>
      <c r="P45" s="4423"/>
      <c r="Q45" s="4423"/>
      <c r="R45" s="4423"/>
      <c r="S45" s="4423"/>
      <c r="T45" s="4423"/>
      <c r="U45" s="4423"/>
      <c r="V45" s="4423"/>
      <c r="W45" s="4423"/>
      <c r="X45" s="4423"/>
      <c r="Y45" s="4423"/>
      <c r="Z45" s="4423"/>
      <c r="AA45" s="4424"/>
      <c r="AC45" s="4422" t="s">
        <v>1567</v>
      </c>
      <c r="AD45" s="4423"/>
      <c r="AE45" s="4423"/>
      <c r="AF45" s="4423"/>
      <c r="AG45" s="4423"/>
      <c r="AH45" s="4423"/>
      <c r="AI45" s="4423"/>
      <c r="AJ45" s="4423"/>
      <c r="AK45" s="4423"/>
      <c r="AL45" s="4423"/>
      <c r="AM45" s="4423"/>
      <c r="AN45" s="4423"/>
      <c r="AO45" s="4424"/>
      <c r="AQ45" s="3400" t="s">
        <v>733</v>
      </c>
      <c r="AR45" s="292" t="s">
        <v>733</v>
      </c>
      <c r="AS45" s="224" t="s">
        <v>733</v>
      </c>
      <c r="AT45" s="224" t="s">
        <v>733</v>
      </c>
      <c r="AU45" s="3399" t="s">
        <v>733</v>
      </c>
      <c r="AV45" s="292" t="s">
        <v>733</v>
      </c>
      <c r="AW45" s="224" t="s">
        <v>733</v>
      </c>
      <c r="AX45" s="224" t="s">
        <v>733</v>
      </c>
      <c r="AY45" s="3399" t="s">
        <v>733</v>
      </c>
      <c r="AZ45" s="292" t="s">
        <v>733</v>
      </c>
      <c r="BA45" s="224" t="s">
        <v>733</v>
      </c>
      <c r="BB45" s="224" t="s">
        <v>733</v>
      </c>
      <c r="BC45" s="224" t="s">
        <v>733</v>
      </c>
      <c r="BD45" s="16"/>
      <c r="BE45" s="275" t="s">
        <v>733</v>
      </c>
      <c r="BF45" s="224" t="s">
        <v>733</v>
      </c>
      <c r="BG45" s="224" t="s">
        <v>733</v>
      </c>
      <c r="BH45" s="224" t="s">
        <v>733</v>
      </c>
      <c r="BI45" s="224" t="s">
        <v>733</v>
      </c>
      <c r="BJ45" s="224" t="s">
        <v>733</v>
      </c>
      <c r="BK45" s="224" t="s">
        <v>733</v>
      </c>
      <c r="BL45" s="224" t="s">
        <v>733</v>
      </c>
      <c r="BM45" s="224" t="s">
        <v>733</v>
      </c>
      <c r="BN45" s="224" t="s">
        <v>733</v>
      </c>
      <c r="BO45" s="224" t="s">
        <v>733</v>
      </c>
      <c r="BP45" s="224" t="s">
        <v>733</v>
      </c>
      <c r="BQ45" s="224" t="s">
        <v>733</v>
      </c>
      <c r="BR45" s="16"/>
      <c r="BS45" s="275" t="s">
        <v>733</v>
      </c>
      <c r="BT45" s="224" t="s">
        <v>733</v>
      </c>
      <c r="BU45" s="224" t="s">
        <v>733</v>
      </c>
      <c r="BV45" s="224" t="s">
        <v>733</v>
      </c>
      <c r="BW45" s="224" t="s">
        <v>733</v>
      </c>
      <c r="BX45" s="224" t="s">
        <v>733</v>
      </c>
      <c r="BY45" s="224" t="s">
        <v>733</v>
      </c>
      <c r="BZ45" s="224" t="s">
        <v>733</v>
      </c>
      <c r="CA45" s="224" t="s">
        <v>733</v>
      </c>
      <c r="CB45" s="224" t="s">
        <v>733</v>
      </c>
      <c r="CC45" s="224" t="s">
        <v>733</v>
      </c>
      <c r="CD45" s="224" t="s">
        <v>733</v>
      </c>
      <c r="CE45" s="224" t="s">
        <v>733</v>
      </c>
      <c r="CF45" s="16"/>
      <c r="CG45" s="37"/>
      <c r="CH45" s="12"/>
      <c r="CI45" s="12"/>
      <c r="CJ45" s="12"/>
      <c r="CK45" s="12"/>
      <c r="CL45" s="12"/>
      <c r="CM45" s="12"/>
    </row>
    <row r="46" spans="1:91" s="342" customFormat="1" ht="13.5" thickBot="1">
      <c r="A46" s="3405" t="s">
        <v>500</v>
      </c>
      <c r="B46" s="3366">
        <v>38274</v>
      </c>
      <c r="C46" s="3364" t="s">
        <v>3297</v>
      </c>
      <c r="D46" s="3365" t="s">
        <v>210</v>
      </c>
      <c r="E46" s="3364" t="s">
        <v>210</v>
      </c>
      <c r="F46" s="3366">
        <v>43265</v>
      </c>
      <c r="G46" s="3364" t="s">
        <v>3298</v>
      </c>
      <c r="H46" s="3365" t="s">
        <v>210</v>
      </c>
      <c r="I46" s="3364" t="s">
        <v>210</v>
      </c>
      <c r="J46" s="3366">
        <v>32657</v>
      </c>
      <c r="K46" s="3364" t="s">
        <v>3299</v>
      </c>
      <c r="L46" s="3365" t="s">
        <v>210</v>
      </c>
      <c r="M46" s="3367" t="s">
        <v>210</v>
      </c>
      <c r="O46" s="295" t="s">
        <v>500</v>
      </c>
      <c r="P46" s="343">
        <v>36621</v>
      </c>
      <c r="Q46" s="343">
        <v>1820</v>
      </c>
      <c r="R46" s="344" t="s">
        <v>210</v>
      </c>
      <c r="S46" s="345" t="s">
        <v>210</v>
      </c>
      <c r="T46" s="346">
        <v>41042</v>
      </c>
      <c r="U46" s="343">
        <v>4007</v>
      </c>
      <c r="V46" s="344" t="s">
        <v>210</v>
      </c>
      <c r="W46" s="345" t="s">
        <v>210</v>
      </c>
      <c r="X46" s="346">
        <v>33590</v>
      </c>
      <c r="Y46" s="343">
        <v>3701</v>
      </c>
      <c r="Z46" s="344" t="s">
        <v>210</v>
      </c>
      <c r="AA46" s="344" t="s">
        <v>210</v>
      </c>
      <c r="AC46" s="295" t="s">
        <v>500</v>
      </c>
      <c r="AD46" s="279">
        <v>35601</v>
      </c>
      <c r="AE46" s="280">
        <v>2150</v>
      </c>
      <c r="AF46" s="212" t="s">
        <v>210</v>
      </c>
      <c r="AG46" s="281" t="s">
        <v>210</v>
      </c>
      <c r="AH46" s="279">
        <v>40253</v>
      </c>
      <c r="AI46" s="280">
        <v>4579</v>
      </c>
      <c r="AJ46" s="212" t="s">
        <v>210</v>
      </c>
      <c r="AK46" s="281" t="s">
        <v>210</v>
      </c>
      <c r="AL46" s="279">
        <v>32008</v>
      </c>
      <c r="AM46" s="280">
        <v>2117</v>
      </c>
      <c r="AN46" s="212" t="s">
        <v>210</v>
      </c>
      <c r="AO46" s="212" t="s">
        <v>210</v>
      </c>
      <c r="AQ46" s="4422" t="s">
        <v>956</v>
      </c>
      <c r="AR46" s="4423"/>
      <c r="AS46" s="4423"/>
      <c r="AT46" s="4423"/>
      <c r="AU46" s="4423"/>
      <c r="AV46" s="4423"/>
      <c r="AW46" s="4423"/>
      <c r="AX46" s="4423"/>
      <c r="AY46" s="4423"/>
      <c r="AZ46" s="4423"/>
      <c r="BA46" s="4423"/>
      <c r="BB46" s="4423"/>
      <c r="BC46" s="4424"/>
      <c r="BD46" s="16"/>
      <c r="BE46" s="4525" t="s">
        <v>880</v>
      </c>
      <c r="BF46" s="4526"/>
      <c r="BG46" s="4526"/>
      <c r="BH46" s="4526"/>
      <c r="BI46" s="4526"/>
      <c r="BJ46" s="4526"/>
      <c r="BK46" s="4526"/>
      <c r="BL46" s="4526"/>
      <c r="BM46" s="4526"/>
      <c r="BN46" s="4526"/>
      <c r="BO46" s="4526"/>
      <c r="BP46" s="4526"/>
      <c r="BQ46" s="4527"/>
      <c r="BR46" s="16"/>
      <c r="BS46" s="4525" t="s">
        <v>737</v>
      </c>
      <c r="BT46" s="4526"/>
      <c r="BU46" s="4526"/>
      <c r="BV46" s="4526"/>
      <c r="BW46" s="4526"/>
      <c r="BX46" s="4526"/>
      <c r="BY46" s="4526"/>
      <c r="BZ46" s="4526"/>
      <c r="CA46" s="4526"/>
      <c r="CB46" s="4526"/>
      <c r="CC46" s="4526"/>
      <c r="CD46" s="4526"/>
      <c r="CE46" s="4527"/>
      <c r="CF46" s="16"/>
      <c r="CG46" s="4536" t="s">
        <v>492</v>
      </c>
      <c r="CH46" s="4536"/>
      <c r="CI46" s="4536"/>
      <c r="CJ46" s="4536"/>
      <c r="CK46" s="4536"/>
      <c r="CL46" s="4536"/>
      <c r="CM46" s="4536"/>
    </row>
    <row r="47" spans="1:91" s="342" customFormat="1" ht="13">
      <c r="A47" s="3406" t="s">
        <v>494</v>
      </c>
      <c r="B47" s="2205">
        <v>22723</v>
      </c>
      <c r="C47" s="3052" t="s">
        <v>3300</v>
      </c>
      <c r="D47" s="3407" t="s">
        <v>210</v>
      </c>
      <c r="E47" s="3052" t="s">
        <v>210</v>
      </c>
      <c r="F47" s="2205">
        <v>36563</v>
      </c>
      <c r="G47" s="3052" t="s">
        <v>3301</v>
      </c>
      <c r="H47" s="3407" t="s">
        <v>210</v>
      </c>
      <c r="I47" s="3052" t="s">
        <v>210</v>
      </c>
      <c r="J47" s="2205">
        <v>20694</v>
      </c>
      <c r="K47" s="3052" t="s">
        <v>3302</v>
      </c>
      <c r="L47" s="3407" t="s">
        <v>210</v>
      </c>
      <c r="M47" s="3003" t="s">
        <v>210</v>
      </c>
      <c r="O47" s="293" t="s">
        <v>494</v>
      </c>
      <c r="P47" s="343">
        <v>33041</v>
      </c>
      <c r="Q47" s="343">
        <v>5017</v>
      </c>
      <c r="R47" s="344" t="s">
        <v>210</v>
      </c>
      <c r="S47" s="345" t="s">
        <v>210</v>
      </c>
      <c r="T47" s="346">
        <v>33107</v>
      </c>
      <c r="U47" s="343">
        <v>10777</v>
      </c>
      <c r="V47" s="344" t="s">
        <v>210</v>
      </c>
      <c r="W47" s="345" t="s">
        <v>210</v>
      </c>
      <c r="X47" s="346">
        <v>32969</v>
      </c>
      <c r="Y47" s="343">
        <v>2830</v>
      </c>
      <c r="Z47" s="344" t="s">
        <v>210</v>
      </c>
      <c r="AA47" s="344" t="s">
        <v>210</v>
      </c>
      <c r="AC47" s="293" t="s">
        <v>494</v>
      </c>
      <c r="AD47" s="279">
        <v>19895</v>
      </c>
      <c r="AE47" s="280">
        <v>8848</v>
      </c>
      <c r="AF47" s="212" t="s">
        <v>210</v>
      </c>
      <c r="AG47" s="281" t="s">
        <v>210</v>
      </c>
      <c r="AH47" s="279">
        <v>20807</v>
      </c>
      <c r="AI47" s="280">
        <v>10100</v>
      </c>
      <c r="AJ47" s="212" t="s">
        <v>210</v>
      </c>
      <c r="AK47" s="281" t="s">
        <v>210</v>
      </c>
      <c r="AL47" s="279">
        <v>17392</v>
      </c>
      <c r="AM47" s="280">
        <v>13472</v>
      </c>
      <c r="AN47" s="212" t="s">
        <v>210</v>
      </c>
      <c r="AO47" s="212" t="s">
        <v>210</v>
      </c>
      <c r="AQ47" s="3400" t="s">
        <v>493</v>
      </c>
      <c r="AR47" s="140">
        <v>35881</v>
      </c>
      <c r="AS47" s="38" t="s">
        <v>3303</v>
      </c>
      <c r="AT47" s="38" t="s">
        <v>210</v>
      </c>
      <c r="AU47" s="3344" t="s">
        <v>210</v>
      </c>
      <c r="AV47" s="140">
        <v>40226</v>
      </c>
      <c r="AW47" s="38" t="s">
        <v>3304</v>
      </c>
      <c r="AX47" s="38" t="s">
        <v>210</v>
      </c>
      <c r="AY47" s="3344" t="s">
        <v>210</v>
      </c>
      <c r="AZ47" s="140">
        <v>32852</v>
      </c>
      <c r="BA47" s="38" t="s">
        <v>3305</v>
      </c>
      <c r="BB47" s="38" t="s">
        <v>210</v>
      </c>
      <c r="BC47" s="38" t="s">
        <v>210</v>
      </c>
      <c r="BD47" s="16"/>
      <c r="BE47" s="275" t="s">
        <v>493</v>
      </c>
      <c r="BF47" s="223">
        <v>34489</v>
      </c>
      <c r="BG47" s="224" t="s">
        <v>2727</v>
      </c>
      <c r="BH47" s="224" t="s">
        <v>210</v>
      </c>
      <c r="BI47" s="224" t="s">
        <v>210</v>
      </c>
      <c r="BJ47" s="223">
        <v>35744</v>
      </c>
      <c r="BK47" s="224" t="s">
        <v>2899</v>
      </c>
      <c r="BL47" s="224" t="s">
        <v>210</v>
      </c>
      <c r="BM47" s="224" t="s">
        <v>210</v>
      </c>
      <c r="BN47" s="223">
        <v>32349</v>
      </c>
      <c r="BO47" s="224" t="s">
        <v>3306</v>
      </c>
      <c r="BP47" s="224" t="s">
        <v>210</v>
      </c>
      <c r="BQ47" s="224" t="s">
        <v>210</v>
      </c>
      <c r="BR47" s="16"/>
      <c r="BS47" s="275" t="s">
        <v>493</v>
      </c>
      <c r="BT47" s="223">
        <v>33162</v>
      </c>
      <c r="BU47" s="224" t="s">
        <v>3307</v>
      </c>
      <c r="BV47" s="224" t="s">
        <v>210</v>
      </c>
      <c r="BW47" s="224" t="s">
        <v>210</v>
      </c>
      <c r="BX47" s="223">
        <v>38964</v>
      </c>
      <c r="BY47" s="224" t="s">
        <v>3308</v>
      </c>
      <c r="BZ47" s="224" t="s">
        <v>210</v>
      </c>
      <c r="CA47" s="224" t="s">
        <v>210</v>
      </c>
      <c r="CB47" s="223">
        <v>30439</v>
      </c>
      <c r="CC47" s="224" t="s">
        <v>3309</v>
      </c>
      <c r="CD47" s="224" t="s">
        <v>210</v>
      </c>
      <c r="CE47" s="224" t="s">
        <v>210</v>
      </c>
      <c r="CF47" s="16"/>
      <c r="CG47" s="37" t="s">
        <v>500</v>
      </c>
      <c r="CH47" s="208">
        <v>32103</v>
      </c>
      <c r="CI47" s="12" t="s">
        <v>2440</v>
      </c>
      <c r="CJ47" s="208">
        <v>36260</v>
      </c>
      <c r="CK47" s="12" t="s">
        <v>3310</v>
      </c>
      <c r="CL47" s="208">
        <v>30231</v>
      </c>
      <c r="CM47" s="12" t="s">
        <v>3311</v>
      </c>
    </row>
    <row r="48" spans="1:91" s="342" customFormat="1" ht="13">
      <c r="A48" s="3404" t="s">
        <v>495</v>
      </c>
      <c r="B48" s="2074">
        <v>31924</v>
      </c>
      <c r="C48" s="3057" t="s">
        <v>3312</v>
      </c>
      <c r="D48" s="3360" t="s">
        <v>210</v>
      </c>
      <c r="E48" s="3057" t="s">
        <v>210</v>
      </c>
      <c r="F48" s="2074">
        <v>40609</v>
      </c>
      <c r="G48" s="3057" t="s">
        <v>3313</v>
      </c>
      <c r="H48" s="3360" t="s">
        <v>210</v>
      </c>
      <c r="I48" s="3057" t="s">
        <v>210</v>
      </c>
      <c r="J48" s="2074">
        <v>27778</v>
      </c>
      <c r="K48" s="3057" t="s">
        <v>3314</v>
      </c>
      <c r="L48" s="3360" t="s">
        <v>210</v>
      </c>
      <c r="M48" s="3016" t="s">
        <v>210</v>
      </c>
      <c r="O48" s="293" t="s">
        <v>495</v>
      </c>
      <c r="P48" s="343">
        <v>31542</v>
      </c>
      <c r="Q48" s="343">
        <v>1163</v>
      </c>
      <c r="R48" s="344" t="s">
        <v>210</v>
      </c>
      <c r="S48" s="345" t="s">
        <v>210</v>
      </c>
      <c r="T48" s="346">
        <v>33986</v>
      </c>
      <c r="U48" s="343">
        <v>5411</v>
      </c>
      <c r="V48" s="344" t="s">
        <v>210</v>
      </c>
      <c r="W48" s="345" t="s">
        <v>210</v>
      </c>
      <c r="X48" s="346">
        <v>27367</v>
      </c>
      <c r="Y48" s="343">
        <v>4548</v>
      </c>
      <c r="Z48" s="344" t="s">
        <v>210</v>
      </c>
      <c r="AA48" s="344" t="s">
        <v>210</v>
      </c>
      <c r="AC48" s="293" t="s">
        <v>495</v>
      </c>
      <c r="AD48" s="279">
        <v>31732</v>
      </c>
      <c r="AE48" s="280">
        <v>4068</v>
      </c>
      <c r="AF48" s="212" t="s">
        <v>210</v>
      </c>
      <c r="AG48" s="281" t="s">
        <v>210</v>
      </c>
      <c r="AH48" s="279">
        <v>34950</v>
      </c>
      <c r="AI48" s="280">
        <v>5831</v>
      </c>
      <c r="AJ48" s="212" t="s">
        <v>210</v>
      </c>
      <c r="AK48" s="281" t="s">
        <v>210</v>
      </c>
      <c r="AL48" s="279">
        <v>30686</v>
      </c>
      <c r="AM48" s="280">
        <v>7888</v>
      </c>
      <c r="AN48" s="212" t="s">
        <v>210</v>
      </c>
      <c r="AO48" s="212" t="s">
        <v>210</v>
      </c>
      <c r="AQ48" s="3400" t="s">
        <v>494</v>
      </c>
      <c r="AR48" s="140">
        <v>25590</v>
      </c>
      <c r="AS48" s="38" t="s">
        <v>3315</v>
      </c>
      <c r="AT48" s="38" t="s">
        <v>210</v>
      </c>
      <c r="AU48" s="3344" t="s">
        <v>210</v>
      </c>
      <c r="AV48" s="140">
        <v>30581</v>
      </c>
      <c r="AW48" s="38" t="s">
        <v>3316</v>
      </c>
      <c r="AX48" s="38" t="s">
        <v>210</v>
      </c>
      <c r="AY48" s="3344" t="s">
        <v>210</v>
      </c>
      <c r="AZ48" s="140">
        <v>15245</v>
      </c>
      <c r="BA48" s="38" t="s">
        <v>3317</v>
      </c>
      <c r="BB48" s="38" t="s">
        <v>210</v>
      </c>
      <c r="BC48" s="38" t="s">
        <v>210</v>
      </c>
      <c r="BD48" s="16"/>
      <c r="BE48" s="275" t="s">
        <v>494</v>
      </c>
      <c r="BF48" s="223">
        <v>24660</v>
      </c>
      <c r="BG48" s="224" t="s">
        <v>3318</v>
      </c>
      <c r="BH48" s="224" t="s">
        <v>210</v>
      </c>
      <c r="BI48" s="224" t="s">
        <v>210</v>
      </c>
      <c r="BJ48" s="223">
        <v>24706</v>
      </c>
      <c r="BK48" s="224" t="s">
        <v>3319</v>
      </c>
      <c r="BL48" s="224" t="s">
        <v>210</v>
      </c>
      <c r="BM48" s="224" t="s">
        <v>210</v>
      </c>
      <c r="BN48" s="223">
        <v>24053</v>
      </c>
      <c r="BO48" s="224" t="s">
        <v>3320</v>
      </c>
      <c r="BP48" s="224" t="s">
        <v>210</v>
      </c>
      <c r="BQ48" s="224" t="s">
        <v>210</v>
      </c>
      <c r="BR48" s="16"/>
      <c r="BS48" s="275" t="s">
        <v>494</v>
      </c>
      <c r="BT48" s="223">
        <v>17338</v>
      </c>
      <c r="BU48" s="224" t="s">
        <v>3321</v>
      </c>
      <c r="BV48" s="224" t="s">
        <v>210</v>
      </c>
      <c r="BW48" s="224" t="s">
        <v>210</v>
      </c>
      <c r="BX48" s="223">
        <v>16495</v>
      </c>
      <c r="BY48" s="224" t="s">
        <v>3322</v>
      </c>
      <c r="BZ48" s="224" t="s">
        <v>210</v>
      </c>
      <c r="CA48" s="224" t="s">
        <v>210</v>
      </c>
      <c r="CB48" s="223">
        <v>25318</v>
      </c>
      <c r="CC48" s="224" t="s">
        <v>3323</v>
      </c>
      <c r="CD48" s="224" t="s">
        <v>210</v>
      </c>
      <c r="CE48" s="224" t="s">
        <v>210</v>
      </c>
      <c r="CF48" s="16"/>
      <c r="CG48" s="37" t="s">
        <v>494</v>
      </c>
      <c r="CH48" s="208">
        <v>20710</v>
      </c>
      <c r="CI48" s="12" t="s">
        <v>3324</v>
      </c>
      <c r="CJ48" s="208">
        <v>24756</v>
      </c>
      <c r="CK48" s="12" t="s">
        <v>3325</v>
      </c>
      <c r="CL48" s="208">
        <v>18700</v>
      </c>
      <c r="CM48" s="12" t="s">
        <v>3326</v>
      </c>
    </row>
    <row r="49" spans="1:91" s="342" customFormat="1" ht="13">
      <c r="A49" s="3404" t="s">
        <v>496</v>
      </c>
      <c r="B49" s="2074">
        <v>36729</v>
      </c>
      <c r="C49" s="3057" t="s">
        <v>3327</v>
      </c>
      <c r="D49" s="3360" t="s">
        <v>210</v>
      </c>
      <c r="E49" s="3057" t="s">
        <v>210</v>
      </c>
      <c r="F49" s="2074">
        <v>42203</v>
      </c>
      <c r="G49" s="3057" t="s">
        <v>3328</v>
      </c>
      <c r="H49" s="3360" t="s">
        <v>210</v>
      </c>
      <c r="I49" s="3057" t="s">
        <v>210</v>
      </c>
      <c r="J49" s="2074">
        <v>31381</v>
      </c>
      <c r="K49" s="3057" t="s">
        <v>3329</v>
      </c>
      <c r="L49" s="3360" t="s">
        <v>210</v>
      </c>
      <c r="M49" s="3016" t="s">
        <v>210</v>
      </c>
      <c r="O49" s="293" t="s">
        <v>496</v>
      </c>
      <c r="P49" s="343">
        <v>34762</v>
      </c>
      <c r="Q49" s="343">
        <v>4594</v>
      </c>
      <c r="R49" s="344" t="s">
        <v>210</v>
      </c>
      <c r="S49" s="345" t="s">
        <v>210</v>
      </c>
      <c r="T49" s="346">
        <v>40326</v>
      </c>
      <c r="U49" s="343">
        <v>5127</v>
      </c>
      <c r="V49" s="344" t="s">
        <v>210</v>
      </c>
      <c r="W49" s="345" t="s">
        <v>210</v>
      </c>
      <c r="X49" s="346">
        <v>30235</v>
      </c>
      <c r="Y49" s="343">
        <v>4153</v>
      </c>
      <c r="Z49" s="344" t="s">
        <v>210</v>
      </c>
      <c r="AA49" s="344" t="s">
        <v>210</v>
      </c>
      <c r="AC49" s="293" t="s">
        <v>496</v>
      </c>
      <c r="AD49" s="279">
        <v>34321</v>
      </c>
      <c r="AE49" s="280">
        <v>2442</v>
      </c>
      <c r="AF49" s="212" t="s">
        <v>210</v>
      </c>
      <c r="AG49" s="281" t="s">
        <v>210</v>
      </c>
      <c r="AH49" s="279">
        <v>40884</v>
      </c>
      <c r="AI49" s="280">
        <v>6295</v>
      </c>
      <c r="AJ49" s="212" t="s">
        <v>210</v>
      </c>
      <c r="AK49" s="281" t="s">
        <v>210</v>
      </c>
      <c r="AL49" s="279">
        <v>30708</v>
      </c>
      <c r="AM49" s="280">
        <v>2759</v>
      </c>
      <c r="AN49" s="212" t="s">
        <v>210</v>
      </c>
      <c r="AO49" s="212" t="s">
        <v>210</v>
      </c>
      <c r="AQ49" s="3400" t="s">
        <v>495</v>
      </c>
      <c r="AR49" s="140">
        <v>31284</v>
      </c>
      <c r="AS49" s="38" t="s">
        <v>3330</v>
      </c>
      <c r="AT49" s="38" t="s">
        <v>210</v>
      </c>
      <c r="AU49" s="3344" t="s">
        <v>210</v>
      </c>
      <c r="AV49" s="140">
        <v>34422</v>
      </c>
      <c r="AW49" s="38" t="s">
        <v>3331</v>
      </c>
      <c r="AX49" s="38" t="s">
        <v>210</v>
      </c>
      <c r="AY49" s="3344" t="s">
        <v>210</v>
      </c>
      <c r="AZ49" s="140">
        <v>29677</v>
      </c>
      <c r="BA49" s="38" t="s">
        <v>3332</v>
      </c>
      <c r="BB49" s="38" t="s">
        <v>210</v>
      </c>
      <c r="BC49" s="38" t="s">
        <v>210</v>
      </c>
      <c r="BD49" s="16"/>
      <c r="BE49" s="275" t="s">
        <v>495</v>
      </c>
      <c r="BF49" s="223">
        <v>30706</v>
      </c>
      <c r="BG49" s="224" t="s">
        <v>3333</v>
      </c>
      <c r="BH49" s="224" t="s">
        <v>210</v>
      </c>
      <c r="BI49" s="224" t="s">
        <v>210</v>
      </c>
      <c r="BJ49" s="223">
        <v>31722</v>
      </c>
      <c r="BK49" s="224" t="s">
        <v>3334</v>
      </c>
      <c r="BL49" s="224" t="s">
        <v>210</v>
      </c>
      <c r="BM49" s="224" t="s">
        <v>210</v>
      </c>
      <c r="BN49" s="223">
        <v>24385</v>
      </c>
      <c r="BO49" s="224" t="s">
        <v>3335</v>
      </c>
      <c r="BP49" s="224" t="s">
        <v>210</v>
      </c>
      <c r="BQ49" s="224" t="s">
        <v>210</v>
      </c>
      <c r="BR49" s="16"/>
      <c r="BS49" s="275" t="s">
        <v>495</v>
      </c>
      <c r="BT49" s="223">
        <v>31250</v>
      </c>
      <c r="BU49" s="224" t="s">
        <v>2940</v>
      </c>
      <c r="BV49" s="224" t="s">
        <v>210</v>
      </c>
      <c r="BW49" s="224" t="s">
        <v>210</v>
      </c>
      <c r="BX49" s="223">
        <v>33800</v>
      </c>
      <c r="BY49" s="224" t="s">
        <v>3336</v>
      </c>
      <c r="BZ49" s="224" t="s">
        <v>210</v>
      </c>
      <c r="CA49" s="224" t="s">
        <v>210</v>
      </c>
      <c r="CB49" s="223">
        <v>27298</v>
      </c>
      <c r="CC49" s="224" t="s">
        <v>3337</v>
      </c>
      <c r="CD49" s="224" t="s">
        <v>210</v>
      </c>
      <c r="CE49" s="224" t="s">
        <v>210</v>
      </c>
      <c r="CF49" s="16"/>
      <c r="CG49" s="37" t="s">
        <v>495</v>
      </c>
      <c r="CH49" s="208">
        <v>30065</v>
      </c>
      <c r="CI49" s="12" t="s">
        <v>3338</v>
      </c>
      <c r="CJ49" s="208">
        <v>31961</v>
      </c>
      <c r="CK49" s="12" t="s">
        <v>3339</v>
      </c>
      <c r="CL49" s="208">
        <v>26214</v>
      </c>
      <c r="CM49" s="12" t="s">
        <v>3340</v>
      </c>
    </row>
    <row r="50" spans="1:91" s="342" customFormat="1" ht="13">
      <c r="A50" s="3404" t="s">
        <v>497</v>
      </c>
      <c r="B50" s="2074">
        <v>45873</v>
      </c>
      <c r="C50" s="3057" t="s">
        <v>3341</v>
      </c>
      <c r="D50" s="3360" t="s">
        <v>210</v>
      </c>
      <c r="E50" s="3057" t="s">
        <v>210</v>
      </c>
      <c r="F50" s="2074">
        <v>42454</v>
      </c>
      <c r="G50" s="3057" t="s">
        <v>3342</v>
      </c>
      <c r="H50" s="3360" t="s">
        <v>210</v>
      </c>
      <c r="I50" s="3057" t="s">
        <v>210</v>
      </c>
      <c r="J50" s="2074">
        <v>47208</v>
      </c>
      <c r="K50" s="3057" t="s">
        <v>3343</v>
      </c>
      <c r="L50" s="3360" t="s">
        <v>210</v>
      </c>
      <c r="M50" s="3016" t="s">
        <v>210</v>
      </c>
      <c r="O50" s="293" t="s">
        <v>497</v>
      </c>
      <c r="P50" s="343">
        <v>44980</v>
      </c>
      <c r="Q50" s="343">
        <v>4542</v>
      </c>
      <c r="R50" s="344" t="s">
        <v>210</v>
      </c>
      <c r="S50" s="345" t="s">
        <v>210</v>
      </c>
      <c r="T50" s="346">
        <v>59604</v>
      </c>
      <c r="U50" s="343">
        <v>12495</v>
      </c>
      <c r="V50" s="344" t="s">
        <v>210</v>
      </c>
      <c r="W50" s="345" t="s">
        <v>210</v>
      </c>
      <c r="X50" s="346">
        <v>39423</v>
      </c>
      <c r="Y50" s="343">
        <v>5663</v>
      </c>
      <c r="Z50" s="344" t="s">
        <v>210</v>
      </c>
      <c r="AA50" s="344" t="s">
        <v>210</v>
      </c>
      <c r="AC50" s="293" t="s">
        <v>497</v>
      </c>
      <c r="AD50" s="279">
        <v>45068</v>
      </c>
      <c r="AE50" s="280">
        <v>6235</v>
      </c>
      <c r="AF50" s="212" t="s">
        <v>210</v>
      </c>
      <c r="AG50" s="281" t="s">
        <v>210</v>
      </c>
      <c r="AH50" s="279">
        <v>47352</v>
      </c>
      <c r="AI50" s="280">
        <v>12105</v>
      </c>
      <c r="AJ50" s="212" t="s">
        <v>210</v>
      </c>
      <c r="AK50" s="281" t="s">
        <v>210</v>
      </c>
      <c r="AL50" s="279">
        <v>41807</v>
      </c>
      <c r="AM50" s="280">
        <v>6516</v>
      </c>
      <c r="AN50" s="212" t="s">
        <v>210</v>
      </c>
      <c r="AO50" s="212" t="s">
        <v>210</v>
      </c>
      <c r="AQ50" s="3400" t="s">
        <v>496</v>
      </c>
      <c r="AR50" s="140">
        <v>35209</v>
      </c>
      <c r="AS50" s="38" t="s">
        <v>3344</v>
      </c>
      <c r="AT50" s="38" t="s">
        <v>210</v>
      </c>
      <c r="AU50" s="3344" t="s">
        <v>210</v>
      </c>
      <c r="AV50" s="140">
        <v>38911</v>
      </c>
      <c r="AW50" s="38" t="s">
        <v>3345</v>
      </c>
      <c r="AX50" s="38" t="s">
        <v>210</v>
      </c>
      <c r="AY50" s="3344" t="s">
        <v>210</v>
      </c>
      <c r="AZ50" s="140">
        <v>32075</v>
      </c>
      <c r="BA50" s="38" t="s">
        <v>2303</v>
      </c>
      <c r="BB50" s="38" t="s">
        <v>210</v>
      </c>
      <c r="BC50" s="38" t="s">
        <v>210</v>
      </c>
      <c r="BD50" s="16"/>
      <c r="BE50" s="275" t="s">
        <v>496</v>
      </c>
      <c r="BF50" s="223">
        <v>34761</v>
      </c>
      <c r="BG50" s="224" t="s">
        <v>3346</v>
      </c>
      <c r="BH50" s="224" t="s">
        <v>210</v>
      </c>
      <c r="BI50" s="224" t="s">
        <v>210</v>
      </c>
      <c r="BJ50" s="223">
        <v>40018</v>
      </c>
      <c r="BK50" s="224" t="s">
        <v>3347</v>
      </c>
      <c r="BL50" s="224" t="s">
        <v>210</v>
      </c>
      <c r="BM50" s="224" t="s">
        <v>210</v>
      </c>
      <c r="BN50" s="223">
        <v>31342</v>
      </c>
      <c r="BO50" s="224" t="s">
        <v>2897</v>
      </c>
      <c r="BP50" s="224" t="s">
        <v>210</v>
      </c>
      <c r="BQ50" s="224" t="s">
        <v>210</v>
      </c>
      <c r="BR50" s="16"/>
      <c r="BS50" s="275" t="s">
        <v>496</v>
      </c>
      <c r="BT50" s="223">
        <v>32096</v>
      </c>
      <c r="BU50" s="224" t="s">
        <v>3348</v>
      </c>
      <c r="BV50" s="224" t="s">
        <v>210</v>
      </c>
      <c r="BW50" s="224" t="s">
        <v>210</v>
      </c>
      <c r="BX50" s="223">
        <v>45539</v>
      </c>
      <c r="BY50" s="224" t="s">
        <v>3349</v>
      </c>
      <c r="BZ50" s="224" t="s">
        <v>210</v>
      </c>
      <c r="CA50" s="224" t="s">
        <v>210</v>
      </c>
      <c r="CB50" s="223">
        <v>23999</v>
      </c>
      <c r="CC50" s="224" t="s">
        <v>3350</v>
      </c>
      <c r="CD50" s="224" t="s">
        <v>210</v>
      </c>
      <c r="CE50" s="224" t="s">
        <v>210</v>
      </c>
      <c r="CF50" s="16"/>
      <c r="CG50" s="37" t="s">
        <v>496</v>
      </c>
      <c r="CH50" s="208">
        <v>30826</v>
      </c>
      <c r="CI50" s="12" t="s">
        <v>2840</v>
      </c>
      <c r="CJ50" s="208">
        <v>35467</v>
      </c>
      <c r="CK50" s="12" t="s">
        <v>3351</v>
      </c>
      <c r="CL50" s="208">
        <v>25676</v>
      </c>
      <c r="CM50" s="12" t="s">
        <v>3352</v>
      </c>
    </row>
    <row r="51" spans="1:91" s="342" customFormat="1" ht="13">
      <c r="A51" s="3408" t="s">
        <v>498</v>
      </c>
      <c r="B51" s="2074">
        <v>65403</v>
      </c>
      <c r="C51" s="3057" t="s">
        <v>3353</v>
      </c>
      <c r="D51" s="3360" t="s">
        <v>210</v>
      </c>
      <c r="E51" s="3057" t="s">
        <v>210</v>
      </c>
      <c r="F51" s="2074">
        <v>71385</v>
      </c>
      <c r="G51" s="3057" t="s">
        <v>3354</v>
      </c>
      <c r="H51" s="3360" t="s">
        <v>210</v>
      </c>
      <c r="I51" s="3057" t="s">
        <v>210</v>
      </c>
      <c r="J51" s="2074">
        <v>57582</v>
      </c>
      <c r="K51" s="3057" t="s">
        <v>3355</v>
      </c>
      <c r="L51" s="3360" t="s">
        <v>210</v>
      </c>
      <c r="M51" s="3016" t="s">
        <v>210</v>
      </c>
      <c r="O51" s="296" t="s">
        <v>498</v>
      </c>
      <c r="P51" s="343">
        <v>65607</v>
      </c>
      <c r="Q51" s="343">
        <v>6697</v>
      </c>
      <c r="R51" s="344" t="s">
        <v>210</v>
      </c>
      <c r="S51" s="345" t="s">
        <v>210</v>
      </c>
      <c r="T51" s="346">
        <v>61170</v>
      </c>
      <c r="U51" s="343">
        <v>11012</v>
      </c>
      <c r="V51" s="344" t="s">
        <v>210</v>
      </c>
      <c r="W51" s="345" t="s">
        <v>210</v>
      </c>
      <c r="X51" s="346">
        <v>70164</v>
      </c>
      <c r="Y51" s="343">
        <v>8640</v>
      </c>
      <c r="Z51" s="344" t="s">
        <v>210</v>
      </c>
      <c r="AA51" s="344" t="s">
        <v>210</v>
      </c>
      <c r="AC51" s="296" t="s">
        <v>498</v>
      </c>
      <c r="AD51" s="279">
        <v>61860</v>
      </c>
      <c r="AE51" s="280">
        <v>12317</v>
      </c>
      <c r="AF51" s="212" t="s">
        <v>210</v>
      </c>
      <c r="AG51" s="281" t="s">
        <v>210</v>
      </c>
      <c r="AH51" s="279">
        <v>73019</v>
      </c>
      <c r="AI51" s="280">
        <v>16333</v>
      </c>
      <c r="AJ51" s="212" t="s">
        <v>210</v>
      </c>
      <c r="AK51" s="281" t="s">
        <v>210</v>
      </c>
      <c r="AL51" s="279">
        <v>52269</v>
      </c>
      <c r="AM51" s="280">
        <v>13525</v>
      </c>
      <c r="AN51" s="212" t="s">
        <v>210</v>
      </c>
      <c r="AO51" s="212" t="s">
        <v>210</v>
      </c>
      <c r="AQ51" s="3400" t="s">
        <v>497</v>
      </c>
      <c r="AR51" s="140">
        <v>40861</v>
      </c>
      <c r="AS51" s="38" t="s">
        <v>3356</v>
      </c>
      <c r="AT51" s="38" t="s">
        <v>210</v>
      </c>
      <c r="AU51" s="3344" t="s">
        <v>210</v>
      </c>
      <c r="AV51" s="140">
        <v>56089</v>
      </c>
      <c r="AW51" s="38" t="s">
        <v>3357</v>
      </c>
      <c r="AX51" s="38" t="s">
        <v>210</v>
      </c>
      <c r="AY51" s="3344" t="s">
        <v>210</v>
      </c>
      <c r="AZ51" s="140">
        <v>36108</v>
      </c>
      <c r="BA51" s="38" t="s">
        <v>3358</v>
      </c>
      <c r="BB51" s="38" t="s">
        <v>210</v>
      </c>
      <c r="BC51" s="38" t="s">
        <v>210</v>
      </c>
      <c r="BD51" s="16"/>
      <c r="BE51" s="275" t="s">
        <v>497</v>
      </c>
      <c r="BF51" s="223">
        <v>45125</v>
      </c>
      <c r="BG51" s="224" t="s">
        <v>2262</v>
      </c>
      <c r="BH51" s="224" t="s">
        <v>210</v>
      </c>
      <c r="BI51" s="224" t="s">
        <v>210</v>
      </c>
      <c r="BJ51" s="223">
        <v>49355</v>
      </c>
      <c r="BK51" s="224" t="s">
        <v>3359</v>
      </c>
      <c r="BL51" s="224" t="s">
        <v>210</v>
      </c>
      <c r="BM51" s="224" t="s">
        <v>210</v>
      </c>
      <c r="BN51" s="223">
        <v>41094</v>
      </c>
      <c r="BO51" s="224" t="s">
        <v>3360</v>
      </c>
      <c r="BP51" s="224" t="s">
        <v>210</v>
      </c>
      <c r="BQ51" s="224" t="s">
        <v>210</v>
      </c>
      <c r="BR51" s="16"/>
      <c r="BS51" s="275" t="s">
        <v>497</v>
      </c>
      <c r="BT51" s="223">
        <v>37887</v>
      </c>
      <c r="BU51" s="224" t="s">
        <v>3361</v>
      </c>
      <c r="BV51" s="224" t="s">
        <v>210</v>
      </c>
      <c r="BW51" s="224" t="s">
        <v>210</v>
      </c>
      <c r="BX51" s="223">
        <v>38663</v>
      </c>
      <c r="BY51" s="224" t="s">
        <v>3362</v>
      </c>
      <c r="BZ51" s="224" t="s">
        <v>210</v>
      </c>
      <c r="CA51" s="224" t="s">
        <v>210</v>
      </c>
      <c r="CB51" s="223">
        <v>37082</v>
      </c>
      <c r="CC51" s="224" t="s">
        <v>3363</v>
      </c>
      <c r="CD51" s="224" t="s">
        <v>210</v>
      </c>
      <c r="CE51" s="224" t="s">
        <v>210</v>
      </c>
      <c r="CF51" s="16"/>
      <c r="CG51" s="37" t="s">
        <v>497</v>
      </c>
      <c r="CH51" s="297">
        <v>41679</v>
      </c>
      <c r="CI51" s="259" t="s">
        <v>3364</v>
      </c>
      <c r="CJ51" s="297">
        <v>46687</v>
      </c>
      <c r="CK51" s="259" t="s">
        <v>3365</v>
      </c>
      <c r="CL51" s="297">
        <v>37415</v>
      </c>
      <c r="CM51" s="259" t="s">
        <v>3366</v>
      </c>
    </row>
    <row r="52" spans="1:91">
      <c r="A52" s="4522" t="s">
        <v>878</v>
      </c>
      <c r="B52" s="4522"/>
      <c r="C52" s="4522"/>
      <c r="D52" s="4522"/>
      <c r="E52" s="4522"/>
      <c r="F52" s="4522"/>
      <c r="G52" s="4522"/>
      <c r="H52" s="4522"/>
      <c r="I52" s="4522"/>
      <c r="J52" s="4522"/>
      <c r="K52" s="4522"/>
      <c r="L52" s="4522"/>
      <c r="M52" s="4522"/>
      <c r="O52" s="4522" t="s">
        <v>878</v>
      </c>
      <c r="P52" s="4522"/>
      <c r="Q52" s="4522"/>
      <c r="R52" s="4522"/>
      <c r="S52" s="4522"/>
      <c r="T52" s="4522"/>
      <c r="U52" s="4522"/>
      <c r="V52" s="4522"/>
      <c r="W52" s="4522"/>
      <c r="X52" s="4522"/>
      <c r="Y52" s="4522"/>
      <c r="Z52" s="4522"/>
      <c r="AA52" s="4522"/>
      <c r="AC52" s="4522" t="s">
        <v>878</v>
      </c>
      <c r="AD52" s="4522"/>
      <c r="AE52" s="4522"/>
      <c r="AF52" s="4522"/>
      <c r="AG52" s="4522"/>
      <c r="AH52" s="4522"/>
      <c r="AI52" s="4522"/>
      <c r="AJ52" s="4522"/>
      <c r="AK52" s="4522"/>
      <c r="AL52" s="4522"/>
      <c r="AM52" s="4522"/>
      <c r="AN52" s="4522"/>
      <c r="AO52" s="4522"/>
      <c r="AQ52" s="3400" t="s">
        <v>498</v>
      </c>
      <c r="AR52" s="140">
        <v>57240</v>
      </c>
      <c r="AS52" s="38" t="s">
        <v>3367</v>
      </c>
      <c r="AT52" s="38" t="s">
        <v>210</v>
      </c>
      <c r="AU52" s="3344" t="s">
        <v>210</v>
      </c>
      <c r="AV52" s="140">
        <v>60389</v>
      </c>
      <c r="AW52" s="38" t="s">
        <v>3368</v>
      </c>
      <c r="AX52" s="38" t="s">
        <v>210</v>
      </c>
      <c r="AY52" s="3344" t="s">
        <v>210</v>
      </c>
      <c r="AZ52" s="140">
        <v>56476</v>
      </c>
      <c r="BA52" s="38" t="s">
        <v>3369</v>
      </c>
      <c r="BB52" s="38" t="s">
        <v>210</v>
      </c>
      <c r="BC52" s="38" t="s">
        <v>210</v>
      </c>
      <c r="BD52" s="29"/>
      <c r="BE52" s="275" t="s">
        <v>498</v>
      </c>
      <c r="BF52" s="223">
        <v>52236</v>
      </c>
      <c r="BG52" s="224" t="s">
        <v>3370</v>
      </c>
      <c r="BH52" s="224" t="s">
        <v>210</v>
      </c>
      <c r="BI52" s="224" t="s">
        <v>210</v>
      </c>
      <c r="BJ52" s="223">
        <v>47016</v>
      </c>
      <c r="BK52" s="224" t="s">
        <v>3371</v>
      </c>
      <c r="BL52" s="224" t="s">
        <v>210</v>
      </c>
      <c r="BM52" s="224" t="s">
        <v>210</v>
      </c>
      <c r="BN52" s="223">
        <v>54939</v>
      </c>
      <c r="BO52" s="224" t="s">
        <v>3372</v>
      </c>
      <c r="BP52" s="224" t="s">
        <v>210</v>
      </c>
      <c r="BQ52" s="224" t="s">
        <v>210</v>
      </c>
      <c r="BR52" s="29"/>
      <c r="BS52" s="275" t="s">
        <v>498</v>
      </c>
      <c r="BT52" s="223">
        <v>51576</v>
      </c>
      <c r="BU52" s="224" t="s">
        <v>3373</v>
      </c>
      <c r="BV52" s="224" t="s">
        <v>210</v>
      </c>
      <c r="BW52" s="224" t="s">
        <v>210</v>
      </c>
      <c r="BX52" s="223">
        <v>61569</v>
      </c>
      <c r="BY52" s="224" t="s">
        <v>3374</v>
      </c>
      <c r="BZ52" s="224" t="s">
        <v>210</v>
      </c>
      <c r="CA52" s="224" t="s">
        <v>210</v>
      </c>
      <c r="CB52" s="223">
        <v>50381</v>
      </c>
      <c r="CC52" s="224" t="s">
        <v>2920</v>
      </c>
      <c r="CD52" s="224" t="s">
        <v>210</v>
      </c>
      <c r="CE52" s="224" t="s">
        <v>210</v>
      </c>
      <c r="CF52" s="29"/>
      <c r="CG52" s="484" t="s">
        <v>498</v>
      </c>
      <c r="CH52" s="208">
        <v>50108</v>
      </c>
      <c r="CI52" s="12" t="s">
        <v>3375</v>
      </c>
      <c r="CJ52" s="208">
        <v>49071</v>
      </c>
      <c r="CK52" s="12" t="s">
        <v>3376</v>
      </c>
      <c r="CL52" s="208">
        <v>50963</v>
      </c>
      <c r="CM52" s="3409" t="s">
        <v>3377</v>
      </c>
    </row>
    <row r="53" spans="1:91">
      <c r="A53" s="29"/>
      <c r="B53" s="29"/>
      <c r="C53" s="29"/>
      <c r="D53" s="29"/>
      <c r="E53" s="29"/>
      <c r="F53" s="29"/>
      <c r="G53" s="29"/>
      <c r="H53" s="29"/>
      <c r="I53" s="29"/>
      <c r="J53" s="29"/>
      <c r="K53" s="29"/>
      <c r="L53" s="29"/>
      <c r="M53" s="29"/>
      <c r="O53" s="29"/>
      <c r="P53" s="29"/>
      <c r="Q53" s="29"/>
      <c r="R53" s="29"/>
      <c r="S53" s="29"/>
      <c r="T53" s="29"/>
      <c r="U53" s="29"/>
      <c r="V53" s="29"/>
      <c r="W53" s="29"/>
      <c r="X53" s="29"/>
      <c r="Y53" s="29"/>
      <c r="Z53" s="29"/>
      <c r="AA53" s="29"/>
      <c r="AC53" s="29"/>
      <c r="AD53" s="29"/>
      <c r="AE53" s="29"/>
      <c r="AF53" s="29"/>
      <c r="AG53" s="29"/>
      <c r="AH53" s="29"/>
      <c r="AI53" s="29"/>
      <c r="AJ53" s="29"/>
      <c r="AK53" s="29"/>
      <c r="AL53" s="29"/>
      <c r="AM53" s="29"/>
      <c r="AN53" s="29"/>
      <c r="AO53" s="29"/>
      <c r="AQ53" s="4524" t="s">
        <v>878</v>
      </c>
      <c r="AR53" s="4524"/>
      <c r="AS53" s="4524"/>
      <c r="AT53" s="4524"/>
      <c r="AU53" s="4524"/>
      <c r="AV53" s="4524"/>
      <c r="AW53" s="4524"/>
      <c r="AX53" s="4524"/>
      <c r="AY53" s="4524"/>
      <c r="AZ53" s="4524"/>
      <c r="BA53" s="4524"/>
      <c r="BB53" s="4524"/>
      <c r="BC53" s="4524"/>
      <c r="BD53" s="29"/>
      <c r="BE53" s="4524" t="s">
        <v>878</v>
      </c>
      <c r="BF53" s="4524"/>
      <c r="BG53" s="4524"/>
      <c r="BH53" s="4524"/>
      <c r="BI53" s="4524"/>
      <c r="BJ53" s="4524"/>
      <c r="BK53" s="4524"/>
      <c r="BL53" s="4524"/>
      <c r="BM53" s="4524"/>
      <c r="BN53" s="4524"/>
      <c r="BO53" s="4524"/>
      <c r="BP53" s="4524"/>
      <c r="BQ53" s="4524"/>
      <c r="BR53" s="29"/>
      <c r="BS53" s="4524" t="s">
        <v>878</v>
      </c>
      <c r="BT53" s="4524"/>
      <c r="BU53" s="4524"/>
      <c r="BV53" s="4524"/>
      <c r="BW53" s="4524"/>
      <c r="BX53" s="4524"/>
      <c r="BY53" s="4524"/>
      <c r="BZ53" s="4524"/>
      <c r="CA53" s="4524"/>
      <c r="CB53" s="4524"/>
      <c r="CC53" s="4524"/>
      <c r="CD53" s="4524"/>
      <c r="CE53" s="4524"/>
      <c r="CF53" s="29"/>
      <c r="CG53" s="4535" t="s">
        <v>878</v>
      </c>
      <c r="CH53" s="4535"/>
      <c r="CI53" s="4535"/>
      <c r="CJ53" s="4535"/>
      <c r="CK53" s="4535"/>
      <c r="CL53" s="4535"/>
      <c r="CM53" s="4535"/>
    </row>
    <row r="54" spans="1:91">
      <c r="A54" s="3832" t="s">
        <v>2978</v>
      </c>
      <c r="B54" s="3832"/>
      <c r="C54" s="3832"/>
      <c r="D54" s="3832"/>
      <c r="E54" s="3832"/>
      <c r="F54" s="3832"/>
      <c r="G54" s="3832"/>
      <c r="H54" s="3832"/>
      <c r="I54" s="3832"/>
      <c r="J54" s="3832"/>
      <c r="K54" s="3832"/>
      <c r="L54" s="485"/>
      <c r="M54" s="485"/>
      <c r="O54" s="3832" t="s">
        <v>1592</v>
      </c>
      <c r="P54" s="3832"/>
      <c r="Q54" s="3832"/>
      <c r="R54" s="3832"/>
      <c r="S54" s="3832"/>
      <c r="T54" s="3832"/>
      <c r="U54" s="3832"/>
      <c r="V54" s="3832"/>
      <c r="W54" s="3832"/>
      <c r="X54" s="3832"/>
      <c r="Y54" s="3832"/>
      <c r="Z54" s="485"/>
      <c r="AA54" s="485"/>
      <c r="AC54" s="3832" t="s">
        <v>1568</v>
      </c>
      <c r="AD54" s="3832"/>
      <c r="AE54" s="3832"/>
      <c r="AF54" s="3832"/>
      <c r="AG54" s="3832"/>
      <c r="AH54" s="3832"/>
      <c r="AI54" s="3832"/>
      <c r="AJ54" s="3832"/>
      <c r="AK54" s="3832"/>
      <c r="AL54" s="3832"/>
      <c r="AM54" s="3832"/>
      <c r="AN54" s="485"/>
      <c r="AO54" s="485"/>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row>
    <row r="55" spans="1:91">
      <c r="AQ55" s="3832" t="s">
        <v>879</v>
      </c>
      <c r="AR55" s="3832"/>
      <c r="AS55" s="3832"/>
      <c r="AT55" s="3832"/>
      <c r="AU55" s="3832"/>
      <c r="AV55" s="3832"/>
      <c r="AW55" s="3832"/>
      <c r="AX55" s="3832"/>
      <c r="AY55" s="3832"/>
      <c r="AZ55" s="3832"/>
      <c r="BA55" s="3832"/>
      <c r="BB55" s="485"/>
      <c r="BC55" s="485"/>
      <c r="BD55" s="29"/>
      <c r="BE55" s="3832" t="s">
        <v>781</v>
      </c>
      <c r="BF55" s="3832"/>
      <c r="BG55" s="3832"/>
      <c r="BH55" s="3832"/>
      <c r="BI55" s="3832"/>
      <c r="BJ55" s="3832"/>
      <c r="BK55" s="3832"/>
      <c r="BL55" s="3832"/>
      <c r="BM55" s="3832"/>
      <c r="BN55" s="3832"/>
      <c r="BO55" s="3832"/>
      <c r="BP55" s="485"/>
      <c r="BQ55" s="485"/>
      <c r="BR55" s="29"/>
      <c r="BS55" s="3832" t="s">
        <v>734</v>
      </c>
      <c r="BT55" s="3832"/>
      <c r="BU55" s="3832"/>
      <c r="BV55" s="3832"/>
      <c r="BW55" s="3832"/>
      <c r="BX55" s="3832"/>
      <c r="BY55" s="3832"/>
      <c r="BZ55" s="3832"/>
      <c r="CA55" s="3832"/>
      <c r="CB55" s="3832"/>
      <c r="CC55" s="3832"/>
      <c r="CD55" s="485"/>
      <c r="CE55" s="485"/>
      <c r="CF55" s="29"/>
      <c r="CG55" s="3832" t="s">
        <v>696</v>
      </c>
      <c r="CH55" s="3832"/>
      <c r="CI55" s="3832"/>
      <c r="CJ55" s="3832"/>
      <c r="CK55" s="3832"/>
      <c r="CL55" s="3832"/>
      <c r="CM55" s="3832"/>
    </row>
  </sheetData>
  <mergeCells count="86">
    <mergeCell ref="CG53:CM53"/>
    <mergeCell ref="AC54:AM54"/>
    <mergeCell ref="BS55:CC55"/>
    <mergeCell ref="CG55:CM55"/>
    <mergeCell ref="CG40:CM40"/>
    <mergeCell ref="AC45:AO45"/>
    <mergeCell ref="BS46:CE46"/>
    <mergeCell ref="CG46:CM46"/>
    <mergeCell ref="AC52:AO52"/>
    <mergeCell ref="BE40:BQ40"/>
    <mergeCell ref="AQ55:BA55"/>
    <mergeCell ref="BE55:BO55"/>
    <mergeCell ref="BS1:CE1"/>
    <mergeCell ref="CG1:CM1"/>
    <mergeCell ref="BT3:CE3"/>
    <mergeCell ref="CG3:CG5"/>
    <mergeCell ref="CH3:CM3"/>
    <mergeCell ref="BZ4:CA4"/>
    <mergeCell ref="CB4:CC4"/>
    <mergeCell ref="CD4:CE4"/>
    <mergeCell ref="CH4:CI4"/>
    <mergeCell ref="CJ4:CK4"/>
    <mergeCell ref="CL4:CM4"/>
    <mergeCell ref="BS3:BS5"/>
    <mergeCell ref="BT4:BU4"/>
    <mergeCell ref="BV4:BW4"/>
    <mergeCell ref="BX4:BY4"/>
    <mergeCell ref="A54:K54"/>
    <mergeCell ref="A52:M52"/>
    <mergeCell ref="A1:M1"/>
    <mergeCell ref="J4:K4"/>
    <mergeCell ref="A3:A5"/>
    <mergeCell ref="B3:M3"/>
    <mergeCell ref="B4:C4"/>
    <mergeCell ref="D4:E4"/>
    <mergeCell ref="F4:G4"/>
    <mergeCell ref="H4:I4"/>
    <mergeCell ref="L4:M4"/>
    <mergeCell ref="AC1:AO1"/>
    <mergeCell ref="AQ1:BC1"/>
    <mergeCell ref="X4:Y4"/>
    <mergeCell ref="Z4:AA4"/>
    <mergeCell ref="AD4:AE4"/>
    <mergeCell ref="AF4:AG4"/>
    <mergeCell ref="AH4:AI4"/>
    <mergeCell ref="AJ4:AK4"/>
    <mergeCell ref="AL4:AM4"/>
    <mergeCell ref="AN4:AO4"/>
    <mergeCell ref="AR4:AS4"/>
    <mergeCell ref="AT4:AU4"/>
    <mergeCell ref="AV4:AW4"/>
    <mergeCell ref="AX4:AY4"/>
    <mergeCell ref="AZ4:BA4"/>
    <mergeCell ref="BE1:BQ1"/>
    <mergeCell ref="O3:O5"/>
    <mergeCell ref="P3:AA3"/>
    <mergeCell ref="AC3:AC5"/>
    <mergeCell ref="AD3:AO3"/>
    <mergeCell ref="AQ3:AQ5"/>
    <mergeCell ref="AR3:BC3"/>
    <mergeCell ref="BE3:BE5"/>
    <mergeCell ref="BF3:BQ3"/>
    <mergeCell ref="P4:Q4"/>
    <mergeCell ref="R4:S4"/>
    <mergeCell ref="T4:U4"/>
    <mergeCell ref="V4:W4"/>
    <mergeCell ref="BP4:BQ4"/>
    <mergeCell ref="BN4:BO4"/>
    <mergeCell ref="O1:AA1"/>
    <mergeCell ref="O39:AA39"/>
    <mergeCell ref="BF4:BG4"/>
    <mergeCell ref="BH4:BI4"/>
    <mergeCell ref="BJ4:BK4"/>
    <mergeCell ref="BL4:BM4"/>
    <mergeCell ref="BB4:BC4"/>
    <mergeCell ref="AC39:AO39"/>
    <mergeCell ref="O45:AA45"/>
    <mergeCell ref="AQ46:BC46"/>
    <mergeCell ref="BE46:BQ46"/>
    <mergeCell ref="AQ40:BC40"/>
    <mergeCell ref="BS40:CE40"/>
    <mergeCell ref="O52:AA52"/>
    <mergeCell ref="AQ53:BC53"/>
    <mergeCell ref="BE53:BQ53"/>
    <mergeCell ref="BS53:CE53"/>
    <mergeCell ref="O54:Y54"/>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CM56"/>
  <sheetViews>
    <sheetView workbookViewId="0">
      <selection sqref="A1:XFD1048576"/>
    </sheetView>
  </sheetViews>
  <sheetFormatPr defaultRowHeight="14"/>
  <cols>
    <col min="1" max="1" width="38.1640625" customWidth="1"/>
    <col min="2" max="13" width="9.58203125" customWidth="1"/>
    <col min="15" max="15" width="36.58203125" customWidth="1"/>
    <col min="16" max="27" width="9.08203125" customWidth="1"/>
    <col min="29" max="29" width="36.58203125" customWidth="1"/>
    <col min="30" max="41" width="9.08203125" customWidth="1"/>
    <col min="43" max="43" width="36.58203125" customWidth="1"/>
    <col min="57" max="57" width="35.08203125" customWidth="1"/>
    <col min="71" max="71" width="35.08203125" customWidth="1"/>
    <col min="85" max="85" width="36.83203125" customWidth="1"/>
  </cols>
  <sheetData>
    <row r="1" spans="1:91" ht="25">
      <c r="A1" s="3961" t="s">
        <v>3378</v>
      </c>
      <c r="B1" s="3961"/>
      <c r="C1" s="3961"/>
      <c r="D1" s="3961"/>
      <c r="E1" s="3961"/>
      <c r="F1" s="3961"/>
      <c r="G1" s="3961"/>
      <c r="H1" s="3961"/>
      <c r="I1" s="3961"/>
      <c r="J1" s="3961"/>
      <c r="K1" s="3961"/>
      <c r="L1" s="3961"/>
      <c r="M1" s="3961"/>
      <c r="N1" s="2404"/>
      <c r="O1" s="4334" t="s">
        <v>3379</v>
      </c>
      <c r="P1" s="4334"/>
      <c r="Q1" s="4334"/>
      <c r="R1" s="4334"/>
      <c r="S1" s="4334"/>
      <c r="T1" s="4334"/>
      <c r="U1" s="4334"/>
      <c r="V1" s="6"/>
      <c r="W1" s="6"/>
      <c r="X1" s="6"/>
      <c r="Y1" s="6"/>
      <c r="Z1" s="6"/>
      <c r="AA1" s="6"/>
      <c r="AC1" s="4334" t="s">
        <v>1569</v>
      </c>
      <c r="AD1" s="4334"/>
      <c r="AE1" s="4334"/>
      <c r="AF1" s="4334"/>
      <c r="AG1" s="4334"/>
      <c r="AH1" s="4334"/>
      <c r="AI1" s="4334"/>
      <c r="AJ1" s="6"/>
      <c r="AK1" s="6"/>
      <c r="AL1" s="6"/>
      <c r="AM1" s="6"/>
      <c r="AN1" s="6"/>
      <c r="AO1" s="6"/>
      <c r="AQ1" s="4334" t="s">
        <v>1199</v>
      </c>
      <c r="AR1" s="4334"/>
      <c r="AS1" s="4334"/>
      <c r="AT1" s="4334"/>
      <c r="AU1" s="4334"/>
      <c r="AV1" s="4334"/>
      <c r="AW1" s="4334"/>
      <c r="AX1" s="6"/>
      <c r="AY1" s="6"/>
      <c r="AZ1" s="6"/>
      <c r="BA1" s="6"/>
      <c r="BB1" s="6"/>
      <c r="BC1" s="6"/>
      <c r="BD1" s="6"/>
      <c r="BE1" s="4334" t="s">
        <v>1200</v>
      </c>
      <c r="BF1" s="4334"/>
      <c r="BG1" s="4334"/>
      <c r="BH1" s="4334"/>
      <c r="BI1" s="4334"/>
      <c r="BJ1" s="4334"/>
      <c r="BK1" s="4334"/>
      <c r="BL1" s="6"/>
      <c r="BM1" s="6"/>
      <c r="BN1" s="6"/>
      <c r="BO1" s="6"/>
      <c r="BP1" s="6"/>
      <c r="BQ1" s="6"/>
      <c r="BR1" s="6"/>
      <c r="BS1" s="4334" t="s">
        <v>1201</v>
      </c>
      <c r="BT1" s="4334"/>
      <c r="BU1" s="4334"/>
      <c r="BV1" s="4334"/>
      <c r="BW1" s="4334"/>
      <c r="BX1" s="4334"/>
      <c r="BY1" s="4334"/>
      <c r="BZ1" s="6"/>
      <c r="CA1" s="6"/>
      <c r="CB1" s="6"/>
      <c r="CC1" s="6"/>
      <c r="CD1" s="6"/>
      <c r="CE1" s="6"/>
      <c r="CF1" s="6"/>
      <c r="CG1" s="4334" t="s">
        <v>1202</v>
      </c>
      <c r="CH1" s="4334"/>
      <c r="CI1" s="4334"/>
      <c r="CJ1" s="4334"/>
      <c r="CK1" s="4334"/>
      <c r="CL1" s="4334"/>
      <c r="CM1" s="4334"/>
    </row>
    <row r="2" spans="1:91">
      <c r="A2" s="6"/>
      <c r="B2" s="6"/>
      <c r="C2" s="6"/>
      <c r="D2" s="6"/>
      <c r="E2" s="6"/>
      <c r="F2" s="6"/>
      <c r="G2" s="6"/>
      <c r="H2" s="6"/>
      <c r="I2" s="6"/>
      <c r="J2" s="6"/>
      <c r="K2" s="6"/>
      <c r="L2" s="6"/>
      <c r="M2" s="6"/>
      <c r="O2" s="6"/>
      <c r="P2" s="6"/>
      <c r="Q2" s="6"/>
      <c r="R2" s="6"/>
      <c r="S2" s="6"/>
      <c r="T2" s="6"/>
      <c r="U2" s="6"/>
      <c r="V2" s="6"/>
      <c r="W2" s="6"/>
      <c r="X2" s="6"/>
      <c r="Y2" s="6"/>
      <c r="Z2" s="6"/>
      <c r="AA2" s="6"/>
      <c r="AC2" s="6"/>
      <c r="AD2" s="6"/>
      <c r="AE2" s="6"/>
      <c r="AF2" s="6"/>
      <c r="AG2" s="6"/>
      <c r="AH2" s="6"/>
      <c r="AI2" s="6"/>
      <c r="AJ2" s="6"/>
      <c r="AK2" s="6"/>
      <c r="AL2" s="6"/>
      <c r="AM2" s="6"/>
      <c r="AN2" s="6"/>
      <c r="AO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29"/>
      <c r="CH2" s="14"/>
      <c r="CI2" s="14"/>
      <c r="CJ2" s="14"/>
      <c r="CK2" s="14"/>
      <c r="CL2" s="14"/>
      <c r="CM2" s="14"/>
    </row>
    <row r="3" spans="1:91" ht="18" customHeight="1">
      <c r="A3" s="3867" t="s">
        <v>469</v>
      </c>
      <c r="B3" s="4444" t="s">
        <v>226</v>
      </c>
      <c r="C3" s="4445"/>
      <c r="D3" s="4445"/>
      <c r="E3" s="4445"/>
      <c r="F3" s="4445"/>
      <c r="G3" s="4445"/>
      <c r="H3" s="4445"/>
      <c r="I3" s="4445"/>
      <c r="J3" s="4445"/>
      <c r="K3" s="4445"/>
      <c r="L3" s="4445"/>
      <c r="M3" s="4446"/>
      <c r="N3" s="495"/>
      <c r="O3" s="4307" t="s">
        <v>469</v>
      </c>
      <c r="P3" s="4444" t="s">
        <v>226</v>
      </c>
      <c r="Q3" s="4445"/>
      <c r="R3" s="4445"/>
      <c r="S3" s="4445"/>
      <c r="T3" s="4445"/>
      <c r="U3" s="4445"/>
      <c r="V3" s="4445"/>
      <c r="W3" s="4445"/>
      <c r="X3" s="4445"/>
      <c r="Y3" s="4445"/>
      <c r="Z3" s="4445"/>
      <c r="AA3" s="4446"/>
      <c r="AC3" s="4514" t="s">
        <v>469</v>
      </c>
      <c r="AD3" s="4531" t="s">
        <v>226</v>
      </c>
      <c r="AE3" s="4532"/>
      <c r="AF3" s="4532"/>
      <c r="AG3" s="4532"/>
      <c r="AH3" s="4532"/>
      <c r="AI3" s="4532"/>
      <c r="AJ3" s="4532"/>
      <c r="AK3" s="4532"/>
      <c r="AL3" s="4532"/>
      <c r="AM3" s="4532"/>
      <c r="AN3" s="4532"/>
      <c r="AO3" s="4533"/>
      <c r="AQ3" s="4514" t="s">
        <v>469</v>
      </c>
      <c r="AR3" s="4531" t="s">
        <v>226</v>
      </c>
      <c r="AS3" s="4532"/>
      <c r="AT3" s="4532"/>
      <c r="AU3" s="4532"/>
      <c r="AV3" s="4532"/>
      <c r="AW3" s="4532"/>
      <c r="AX3" s="4532"/>
      <c r="AY3" s="4532"/>
      <c r="AZ3" s="4532"/>
      <c r="BA3" s="4532"/>
      <c r="BB3" s="4532"/>
      <c r="BC3" s="4533"/>
      <c r="BD3" s="6"/>
      <c r="BE3" s="4538" t="s">
        <v>469</v>
      </c>
      <c r="BF3" s="4435" t="s">
        <v>226</v>
      </c>
      <c r="BG3" s="4436"/>
      <c r="BH3" s="4436"/>
      <c r="BI3" s="4436"/>
      <c r="BJ3" s="4436"/>
      <c r="BK3" s="4436"/>
      <c r="BL3" s="4436"/>
      <c r="BM3" s="4436"/>
      <c r="BN3" s="4436"/>
      <c r="BO3" s="4436"/>
      <c r="BP3" s="4436"/>
      <c r="BQ3" s="4437"/>
      <c r="BR3" s="6"/>
      <c r="BS3" s="4538" t="s">
        <v>469</v>
      </c>
      <c r="BT3" s="4435" t="s">
        <v>226</v>
      </c>
      <c r="BU3" s="4436"/>
      <c r="BV3" s="4436"/>
      <c r="BW3" s="4436"/>
      <c r="BX3" s="4436"/>
      <c r="BY3" s="4436"/>
      <c r="BZ3" s="4436"/>
      <c r="CA3" s="4436"/>
      <c r="CB3" s="4436"/>
      <c r="CC3" s="4436"/>
      <c r="CD3" s="4436"/>
      <c r="CE3" s="4437"/>
      <c r="CF3" s="6"/>
      <c r="CG3" s="4548" t="s">
        <v>469</v>
      </c>
      <c r="CH3" s="4549" t="s">
        <v>226</v>
      </c>
      <c r="CI3" s="4549"/>
      <c r="CJ3" s="4549"/>
      <c r="CK3" s="4549"/>
      <c r="CL3" s="4549"/>
      <c r="CM3" s="4550"/>
    </row>
    <row r="4" spans="1:91" ht="18" customHeight="1">
      <c r="A4" s="4158"/>
      <c r="B4" s="4546" t="s">
        <v>9</v>
      </c>
      <c r="C4" s="4465"/>
      <c r="D4" s="4465" t="s">
        <v>7</v>
      </c>
      <c r="E4" s="4060"/>
      <c r="F4" s="4159" t="s">
        <v>470</v>
      </c>
      <c r="G4" s="4260"/>
      <c r="H4" s="4465" t="s">
        <v>735</v>
      </c>
      <c r="I4" s="4060"/>
      <c r="J4" s="4159" t="s">
        <v>471</v>
      </c>
      <c r="K4" s="4260"/>
      <c r="L4" s="4060" t="s">
        <v>736</v>
      </c>
      <c r="M4" s="4547"/>
      <c r="N4" s="495"/>
      <c r="O4" s="4308"/>
      <c r="P4" s="4546" t="s">
        <v>9</v>
      </c>
      <c r="Q4" s="4465"/>
      <c r="R4" s="4465" t="s">
        <v>7</v>
      </c>
      <c r="S4" s="4060"/>
      <c r="T4" s="4159" t="s">
        <v>470</v>
      </c>
      <c r="U4" s="4260"/>
      <c r="V4" s="4465" t="s">
        <v>735</v>
      </c>
      <c r="W4" s="4060"/>
      <c r="X4" s="4159" t="s">
        <v>471</v>
      </c>
      <c r="Y4" s="4260"/>
      <c r="Z4" s="4060" t="s">
        <v>736</v>
      </c>
      <c r="AA4" s="4547"/>
      <c r="AC4" s="4515"/>
      <c r="AD4" s="4545" t="s">
        <v>9</v>
      </c>
      <c r="AE4" s="4542"/>
      <c r="AF4" s="4542" t="s">
        <v>7</v>
      </c>
      <c r="AG4" s="4543"/>
      <c r="AH4" s="4510" t="s">
        <v>470</v>
      </c>
      <c r="AI4" s="4511"/>
      <c r="AJ4" s="4542" t="s">
        <v>735</v>
      </c>
      <c r="AK4" s="4543"/>
      <c r="AL4" s="4510" t="s">
        <v>471</v>
      </c>
      <c r="AM4" s="4511"/>
      <c r="AN4" s="4543" t="s">
        <v>736</v>
      </c>
      <c r="AO4" s="4544"/>
      <c r="AQ4" s="4515"/>
      <c r="AR4" s="4545" t="s">
        <v>9</v>
      </c>
      <c r="AS4" s="4542"/>
      <c r="AT4" s="4542" t="s">
        <v>7</v>
      </c>
      <c r="AU4" s="4543"/>
      <c r="AV4" s="4510" t="s">
        <v>470</v>
      </c>
      <c r="AW4" s="4511"/>
      <c r="AX4" s="4542" t="s">
        <v>735</v>
      </c>
      <c r="AY4" s="4543"/>
      <c r="AZ4" s="4510" t="s">
        <v>471</v>
      </c>
      <c r="BA4" s="4511"/>
      <c r="BB4" s="4543" t="s">
        <v>736</v>
      </c>
      <c r="BC4" s="4544"/>
      <c r="BD4" s="6"/>
      <c r="BE4" s="4539"/>
      <c r="BF4" s="4537" t="s">
        <v>9</v>
      </c>
      <c r="BG4" s="4438"/>
      <c r="BH4" s="4438" t="s">
        <v>7</v>
      </c>
      <c r="BI4" s="4440"/>
      <c r="BJ4" s="4440" t="s">
        <v>470</v>
      </c>
      <c r="BK4" s="4438"/>
      <c r="BL4" s="4438" t="s">
        <v>735</v>
      </c>
      <c r="BM4" s="4440"/>
      <c r="BN4" s="4537" t="s">
        <v>471</v>
      </c>
      <c r="BO4" s="4537"/>
      <c r="BP4" s="4439" t="s">
        <v>736</v>
      </c>
      <c r="BQ4" s="4541"/>
      <c r="BR4" s="6"/>
      <c r="BS4" s="4539"/>
      <c r="BT4" s="4537" t="s">
        <v>9</v>
      </c>
      <c r="BU4" s="4438"/>
      <c r="BV4" s="4438" t="s">
        <v>7</v>
      </c>
      <c r="BW4" s="4440"/>
      <c r="BX4" s="4440" t="s">
        <v>470</v>
      </c>
      <c r="BY4" s="4438"/>
      <c r="BZ4" s="4438" t="s">
        <v>735</v>
      </c>
      <c r="CA4" s="4440"/>
      <c r="CB4" s="4537" t="s">
        <v>471</v>
      </c>
      <c r="CC4" s="4537"/>
      <c r="CD4" s="4439" t="s">
        <v>736</v>
      </c>
      <c r="CE4" s="4541"/>
      <c r="CF4" s="6"/>
      <c r="CG4" s="4539"/>
      <c r="CH4" s="4384" t="s">
        <v>9</v>
      </c>
      <c r="CI4" s="4384"/>
      <c r="CJ4" s="4384" t="s">
        <v>470</v>
      </c>
      <c r="CK4" s="4384"/>
      <c r="CL4" s="4384" t="s">
        <v>471</v>
      </c>
      <c r="CM4" s="4385"/>
    </row>
    <row r="5" spans="1:91" s="149" customFormat="1" ht="30">
      <c r="A5" s="3963"/>
      <c r="B5" s="236" t="s">
        <v>206</v>
      </c>
      <c r="C5" s="270" t="s">
        <v>282</v>
      </c>
      <c r="D5" s="270" t="s">
        <v>206</v>
      </c>
      <c r="E5" s="271" t="s">
        <v>282</v>
      </c>
      <c r="F5" s="236" t="s">
        <v>206</v>
      </c>
      <c r="G5" s="270" t="s">
        <v>282</v>
      </c>
      <c r="H5" s="270" t="s">
        <v>206</v>
      </c>
      <c r="I5" s="271" t="s">
        <v>282</v>
      </c>
      <c r="J5" s="236" t="s">
        <v>206</v>
      </c>
      <c r="K5" s="270" t="s">
        <v>282</v>
      </c>
      <c r="L5" s="270" t="s">
        <v>206</v>
      </c>
      <c r="M5" s="129" t="s">
        <v>282</v>
      </c>
      <c r="N5" s="2405"/>
      <c r="O5" s="4309"/>
      <c r="P5" s="236" t="s">
        <v>206</v>
      </c>
      <c r="Q5" s="270" t="s">
        <v>282</v>
      </c>
      <c r="R5" s="270" t="s">
        <v>206</v>
      </c>
      <c r="S5" s="271" t="s">
        <v>282</v>
      </c>
      <c r="T5" s="236" t="s">
        <v>206</v>
      </c>
      <c r="U5" s="270" t="s">
        <v>282</v>
      </c>
      <c r="V5" s="270" t="s">
        <v>206</v>
      </c>
      <c r="W5" s="271" t="s">
        <v>282</v>
      </c>
      <c r="X5" s="236" t="s">
        <v>206</v>
      </c>
      <c r="Y5" s="270" t="s">
        <v>282</v>
      </c>
      <c r="Z5" s="270" t="s">
        <v>206</v>
      </c>
      <c r="AA5" s="129" t="s">
        <v>282</v>
      </c>
      <c r="AC5" s="4516"/>
      <c r="AD5" s="236" t="s">
        <v>206</v>
      </c>
      <c r="AE5" s="270" t="s">
        <v>282</v>
      </c>
      <c r="AF5" s="270" t="s">
        <v>206</v>
      </c>
      <c r="AG5" s="271" t="s">
        <v>282</v>
      </c>
      <c r="AH5" s="236" t="s">
        <v>206</v>
      </c>
      <c r="AI5" s="270" t="s">
        <v>282</v>
      </c>
      <c r="AJ5" s="270" t="s">
        <v>206</v>
      </c>
      <c r="AK5" s="271" t="s">
        <v>282</v>
      </c>
      <c r="AL5" s="236" t="s">
        <v>206</v>
      </c>
      <c r="AM5" s="270" t="s">
        <v>282</v>
      </c>
      <c r="AN5" s="270" t="s">
        <v>206</v>
      </c>
      <c r="AO5" s="129" t="s">
        <v>282</v>
      </c>
      <c r="AQ5" s="4516"/>
      <c r="AR5" s="236" t="s">
        <v>206</v>
      </c>
      <c r="AS5" s="270" t="s">
        <v>282</v>
      </c>
      <c r="AT5" s="270" t="s">
        <v>206</v>
      </c>
      <c r="AU5" s="271" t="s">
        <v>282</v>
      </c>
      <c r="AV5" s="236" t="s">
        <v>206</v>
      </c>
      <c r="AW5" s="270" t="s">
        <v>282</v>
      </c>
      <c r="AX5" s="270" t="s">
        <v>206</v>
      </c>
      <c r="AY5" s="271" t="s">
        <v>282</v>
      </c>
      <c r="AZ5" s="236" t="s">
        <v>206</v>
      </c>
      <c r="BA5" s="270" t="s">
        <v>282</v>
      </c>
      <c r="BB5" s="270" t="s">
        <v>206</v>
      </c>
      <c r="BC5" s="129" t="s">
        <v>282</v>
      </c>
      <c r="BD5" s="130"/>
      <c r="BE5" s="4540"/>
      <c r="BF5" s="298" t="s">
        <v>206</v>
      </c>
      <c r="BG5" s="298" t="s">
        <v>282</v>
      </c>
      <c r="BH5" s="298" t="s">
        <v>206</v>
      </c>
      <c r="BI5" s="298" t="s">
        <v>282</v>
      </c>
      <c r="BJ5" s="298" t="s">
        <v>206</v>
      </c>
      <c r="BK5" s="298" t="s">
        <v>282</v>
      </c>
      <c r="BL5" s="298" t="s">
        <v>206</v>
      </c>
      <c r="BM5" s="298" t="s">
        <v>282</v>
      </c>
      <c r="BN5" s="298" t="s">
        <v>206</v>
      </c>
      <c r="BO5" s="298" t="s">
        <v>282</v>
      </c>
      <c r="BP5" s="298" t="s">
        <v>206</v>
      </c>
      <c r="BQ5" s="299" t="s">
        <v>282</v>
      </c>
      <c r="BR5" s="130"/>
      <c r="BS5" s="4540"/>
      <c r="BT5" s="298" t="s">
        <v>206</v>
      </c>
      <c r="BU5" s="298" t="s">
        <v>282</v>
      </c>
      <c r="BV5" s="298" t="s">
        <v>206</v>
      </c>
      <c r="BW5" s="298" t="s">
        <v>282</v>
      </c>
      <c r="BX5" s="298" t="s">
        <v>206</v>
      </c>
      <c r="BY5" s="298" t="s">
        <v>282</v>
      </c>
      <c r="BZ5" s="298" t="s">
        <v>206</v>
      </c>
      <c r="CA5" s="298" t="s">
        <v>282</v>
      </c>
      <c r="CB5" s="298" t="s">
        <v>206</v>
      </c>
      <c r="CC5" s="298" t="s">
        <v>282</v>
      </c>
      <c r="CD5" s="298" t="s">
        <v>206</v>
      </c>
      <c r="CE5" s="299" t="s">
        <v>282</v>
      </c>
      <c r="CF5" s="130"/>
      <c r="CG5" s="4540"/>
      <c r="CH5" s="300" t="s">
        <v>206</v>
      </c>
      <c r="CI5" s="300" t="s">
        <v>282</v>
      </c>
      <c r="CJ5" s="300" t="s">
        <v>206</v>
      </c>
      <c r="CK5" s="300" t="s">
        <v>282</v>
      </c>
      <c r="CL5" s="300" t="s">
        <v>206</v>
      </c>
      <c r="CM5" s="299" t="s">
        <v>282</v>
      </c>
    </row>
    <row r="6" spans="1:91" s="173" customFormat="1" ht="13.5" thickBot="1">
      <c r="A6" s="3322" t="s">
        <v>472</v>
      </c>
      <c r="B6" s="2203">
        <v>88225</v>
      </c>
      <c r="C6" s="3049" t="s">
        <v>3380</v>
      </c>
      <c r="D6" s="3323" t="s">
        <v>210</v>
      </c>
      <c r="E6" s="3049" t="s">
        <v>210</v>
      </c>
      <c r="F6" s="3324">
        <v>49548</v>
      </c>
      <c r="G6" s="3049" t="s">
        <v>3381</v>
      </c>
      <c r="H6" s="3323" t="s">
        <v>210</v>
      </c>
      <c r="I6" s="3049" t="s">
        <v>210</v>
      </c>
      <c r="J6" s="3324">
        <v>38677</v>
      </c>
      <c r="K6" s="3049" t="s">
        <v>3382</v>
      </c>
      <c r="L6" s="3323" t="s">
        <v>210</v>
      </c>
      <c r="M6" s="3124" t="s">
        <v>210</v>
      </c>
      <c r="O6" s="254" t="s">
        <v>472</v>
      </c>
      <c r="P6" s="3379">
        <v>88983</v>
      </c>
      <c r="Q6" s="3379">
        <v>396</v>
      </c>
      <c r="R6" s="350" t="s">
        <v>210</v>
      </c>
      <c r="S6" s="351" t="s">
        <v>210</v>
      </c>
      <c r="T6" s="3380">
        <v>49508</v>
      </c>
      <c r="U6" s="3379">
        <v>252</v>
      </c>
      <c r="V6" s="350" t="s">
        <v>210</v>
      </c>
      <c r="W6" s="351" t="s">
        <v>210</v>
      </c>
      <c r="X6" s="3380">
        <v>39475</v>
      </c>
      <c r="Y6" s="3379">
        <v>317</v>
      </c>
      <c r="Z6" s="350" t="s">
        <v>210</v>
      </c>
      <c r="AA6" s="350" t="s">
        <v>210</v>
      </c>
      <c r="AC6" s="254" t="s">
        <v>472</v>
      </c>
      <c r="AD6" s="283">
        <v>90785</v>
      </c>
      <c r="AE6" s="284">
        <v>454</v>
      </c>
      <c r="AF6" s="229" t="s">
        <v>210</v>
      </c>
      <c r="AG6" s="285" t="s">
        <v>210</v>
      </c>
      <c r="AH6" s="283">
        <v>50726</v>
      </c>
      <c r="AI6" s="284">
        <v>282</v>
      </c>
      <c r="AJ6" s="229" t="s">
        <v>210</v>
      </c>
      <c r="AK6" s="285" t="s">
        <v>210</v>
      </c>
      <c r="AL6" s="283">
        <v>40059</v>
      </c>
      <c r="AM6" s="284">
        <v>316</v>
      </c>
      <c r="AN6" s="229" t="s">
        <v>210</v>
      </c>
      <c r="AO6" s="229" t="s">
        <v>210</v>
      </c>
      <c r="AQ6" s="72" t="s">
        <v>472</v>
      </c>
      <c r="AR6" s="268">
        <v>92917</v>
      </c>
      <c r="AS6" s="38" t="s">
        <v>2520</v>
      </c>
      <c r="AT6" s="38" t="s">
        <v>210</v>
      </c>
      <c r="AU6" s="3344" t="s">
        <v>210</v>
      </c>
      <c r="AV6" s="268">
        <v>52519</v>
      </c>
      <c r="AW6" s="38" t="s">
        <v>3383</v>
      </c>
      <c r="AX6" s="38" t="s">
        <v>210</v>
      </c>
      <c r="AY6" s="3344" t="s">
        <v>210</v>
      </c>
      <c r="AZ6" s="268">
        <v>40398</v>
      </c>
      <c r="BA6" s="38" t="s">
        <v>3384</v>
      </c>
      <c r="BB6" s="38" t="s">
        <v>210</v>
      </c>
      <c r="BC6" s="38" t="s">
        <v>210</v>
      </c>
      <c r="BD6" s="26"/>
      <c r="BE6" s="23" t="s">
        <v>472</v>
      </c>
      <c r="BF6" s="223">
        <v>96590</v>
      </c>
      <c r="BG6" s="224" t="s">
        <v>3385</v>
      </c>
      <c r="BH6" s="224" t="s">
        <v>210</v>
      </c>
      <c r="BI6" s="224" t="s">
        <v>210</v>
      </c>
      <c r="BJ6" s="223">
        <v>54634</v>
      </c>
      <c r="BK6" s="224" t="s">
        <v>3386</v>
      </c>
      <c r="BL6" s="224" t="s">
        <v>210</v>
      </c>
      <c r="BM6" s="224" t="s">
        <v>210</v>
      </c>
      <c r="BN6" s="223">
        <v>41956</v>
      </c>
      <c r="BO6" s="224" t="s">
        <v>2521</v>
      </c>
      <c r="BP6" s="224" t="s">
        <v>210</v>
      </c>
      <c r="BQ6" s="224" t="s">
        <v>210</v>
      </c>
      <c r="BR6" s="26"/>
      <c r="BS6" s="275" t="s">
        <v>472</v>
      </c>
      <c r="BT6" s="215">
        <v>102665</v>
      </c>
      <c r="BU6" s="216" t="s">
        <v>2522</v>
      </c>
      <c r="BV6" s="216" t="s">
        <v>210</v>
      </c>
      <c r="BW6" s="216" t="s">
        <v>210</v>
      </c>
      <c r="BX6" s="215">
        <v>58800</v>
      </c>
      <c r="BY6" s="216" t="s">
        <v>3387</v>
      </c>
      <c r="BZ6" s="216" t="s">
        <v>210</v>
      </c>
      <c r="CA6" s="216" t="s">
        <v>210</v>
      </c>
      <c r="CB6" s="215">
        <v>43865</v>
      </c>
      <c r="CC6" s="216" t="s">
        <v>3388</v>
      </c>
      <c r="CD6" s="216" t="s">
        <v>210</v>
      </c>
      <c r="CE6" s="216" t="s">
        <v>210</v>
      </c>
      <c r="CF6" s="26"/>
      <c r="CG6" s="23" t="s">
        <v>472</v>
      </c>
      <c r="CH6" s="202">
        <v>104183</v>
      </c>
      <c r="CI6" s="24" t="s">
        <v>3389</v>
      </c>
      <c r="CJ6" s="202">
        <v>59024</v>
      </c>
      <c r="CK6" s="24" t="s">
        <v>3390</v>
      </c>
      <c r="CL6" s="202">
        <v>45159</v>
      </c>
      <c r="CM6" s="24" t="s">
        <v>3391</v>
      </c>
    </row>
    <row r="7" spans="1:91" s="173" customFormat="1" ht="13">
      <c r="A7" s="282" t="s">
        <v>490</v>
      </c>
      <c r="B7" s="1917">
        <v>5365</v>
      </c>
      <c r="C7" s="3052" t="s">
        <v>2906</v>
      </c>
      <c r="D7" s="3055">
        <v>6.0999999999999999E-2</v>
      </c>
      <c r="E7" s="3052" t="s">
        <v>2027</v>
      </c>
      <c r="F7" s="2205">
        <v>2970</v>
      </c>
      <c r="G7" s="3052" t="s">
        <v>3392</v>
      </c>
      <c r="H7" s="3055">
        <v>0.06</v>
      </c>
      <c r="I7" s="3052" t="s">
        <v>2043</v>
      </c>
      <c r="J7" s="2205">
        <v>2395</v>
      </c>
      <c r="K7" s="3052" t="s">
        <v>3393</v>
      </c>
      <c r="L7" s="3055">
        <v>6.2E-2</v>
      </c>
      <c r="M7" s="3003" t="s">
        <v>2042</v>
      </c>
      <c r="O7" s="253" t="s">
        <v>490</v>
      </c>
      <c r="P7" s="3410">
        <v>5771</v>
      </c>
      <c r="Q7" s="3410">
        <v>1312</v>
      </c>
      <c r="R7" s="3411">
        <v>6.5</v>
      </c>
      <c r="S7" s="3412">
        <v>1.5</v>
      </c>
      <c r="T7" s="3413">
        <v>3363</v>
      </c>
      <c r="U7" s="3410">
        <v>939</v>
      </c>
      <c r="V7" s="3411">
        <v>6.8</v>
      </c>
      <c r="W7" s="3412">
        <v>1.9</v>
      </c>
      <c r="X7" s="3413">
        <v>2408</v>
      </c>
      <c r="Y7" s="3410">
        <v>831</v>
      </c>
      <c r="Z7" s="3411">
        <v>6.1</v>
      </c>
      <c r="AA7" s="3411">
        <v>2.1</v>
      </c>
      <c r="AC7" s="253" t="s">
        <v>490</v>
      </c>
      <c r="AD7" s="279">
        <v>6562</v>
      </c>
      <c r="AE7" s="280">
        <v>1184</v>
      </c>
      <c r="AF7" s="212">
        <v>7.2</v>
      </c>
      <c r="AG7" s="281">
        <v>1.3</v>
      </c>
      <c r="AH7" s="279">
        <v>3562</v>
      </c>
      <c r="AI7" s="280">
        <v>845</v>
      </c>
      <c r="AJ7" s="212">
        <v>7</v>
      </c>
      <c r="AK7" s="281">
        <v>1.7</v>
      </c>
      <c r="AL7" s="279">
        <v>3000</v>
      </c>
      <c r="AM7" s="280">
        <v>787</v>
      </c>
      <c r="AN7" s="212">
        <v>7.5</v>
      </c>
      <c r="AO7" s="212">
        <v>2</v>
      </c>
      <c r="AQ7" s="79" t="s">
        <v>473</v>
      </c>
      <c r="AR7" s="140">
        <v>4910</v>
      </c>
      <c r="AS7" s="38" t="s">
        <v>3394</v>
      </c>
      <c r="AT7" s="58">
        <v>5.2999999999999999E-2</v>
      </c>
      <c r="AU7" s="3344" t="s">
        <v>2179</v>
      </c>
      <c r="AV7" s="140">
        <v>3064</v>
      </c>
      <c r="AW7" s="38" t="s">
        <v>3395</v>
      </c>
      <c r="AX7" s="58">
        <v>5.8000000000000003E-2</v>
      </c>
      <c r="AY7" s="3344" t="s">
        <v>2240</v>
      </c>
      <c r="AZ7" s="140">
        <v>1846</v>
      </c>
      <c r="BA7" s="38" t="s">
        <v>3396</v>
      </c>
      <c r="BB7" s="58">
        <v>4.5999999999999999E-2</v>
      </c>
      <c r="BC7" s="38" t="s">
        <v>2174</v>
      </c>
      <c r="BD7" s="26"/>
      <c r="BE7" s="250" t="s">
        <v>473</v>
      </c>
      <c r="BF7" s="223">
        <v>6123</v>
      </c>
      <c r="BG7" s="224" t="s">
        <v>2422</v>
      </c>
      <c r="BH7" s="225">
        <v>6.3E-2</v>
      </c>
      <c r="BI7" s="224" t="s">
        <v>2177</v>
      </c>
      <c r="BJ7" s="223">
        <v>3482</v>
      </c>
      <c r="BK7" s="224" t="s">
        <v>3397</v>
      </c>
      <c r="BL7" s="225">
        <v>6.4000000000000001E-2</v>
      </c>
      <c r="BM7" s="224" t="s">
        <v>2224</v>
      </c>
      <c r="BN7" s="223">
        <v>2641</v>
      </c>
      <c r="BO7" s="224" t="s">
        <v>2883</v>
      </c>
      <c r="BP7" s="225">
        <v>6.3E-2</v>
      </c>
      <c r="BQ7" s="224" t="s">
        <v>2224</v>
      </c>
      <c r="BR7" s="26"/>
      <c r="BS7" s="275" t="s">
        <v>490</v>
      </c>
      <c r="BT7" s="215">
        <v>5860</v>
      </c>
      <c r="BU7" s="216" t="s">
        <v>3398</v>
      </c>
      <c r="BV7" s="217">
        <v>5.7000000000000002E-2</v>
      </c>
      <c r="BW7" s="216" t="s">
        <v>2175</v>
      </c>
      <c r="BX7" s="215">
        <v>2418</v>
      </c>
      <c r="BY7" s="216" t="s">
        <v>3399</v>
      </c>
      <c r="BZ7" s="217">
        <v>4.1000000000000002E-2</v>
      </c>
      <c r="CA7" s="216" t="s">
        <v>2177</v>
      </c>
      <c r="CB7" s="215">
        <v>3442</v>
      </c>
      <c r="CC7" s="216" t="s">
        <v>3400</v>
      </c>
      <c r="CD7" s="217">
        <v>7.8E-2</v>
      </c>
      <c r="CE7" s="216" t="s">
        <v>2223</v>
      </c>
      <c r="CF7" s="26"/>
      <c r="CG7" s="252" t="s">
        <v>473</v>
      </c>
      <c r="CH7" s="21">
        <v>6.9000000000000006E-2</v>
      </c>
      <c r="CI7" s="12" t="s">
        <v>2176</v>
      </c>
      <c r="CJ7" s="21">
        <v>7.3999999999999996E-2</v>
      </c>
      <c r="CK7" s="12" t="s">
        <v>2221</v>
      </c>
      <c r="CL7" s="21">
        <v>6.3E-2</v>
      </c>
      <c r="CM7" s="12" t="s">
        <v>2221</v>
      </c>
    </row>
    <row r="8" spans="1:91" s="173" customFormat="1" ht="13">
      <c r="A8" s="256" t="s">
        <v>478</v>
      </c>
      <c r="B8" s="2062">
        <v>37376</v>
      </c>
      <c r="C8" s="3057" t="s">
        <v>3401</v>
      </c>
      <c r="D8" s="2453">
        <v>0.42399999999999999</v>
      </c>
      <c r="E8" s="3057" t="s">
        <v>2074</v>
      </c>
      <c r="F8" s="2074">
        <v>23803</v>
      </c>
      <c r="G8" s="3057" t="s">
        <v>3402</v>
      </c>
      <c r="H8" s="2453">
        <v>0.48</v>
      </c>
      <c r="I8" s="3057" t="s">
        <v>2057</v>
      </c>
      <c r="J8" s="2074">
        <v>13573</v>
      </c>
      <c r="K8" s="3057" t="s">
        <v>3403</v>
      </c>
      <c r="L8" s="2453">
        <v>0.35099999999999998</v>
      </c>
      <c r="M8" s="3016" t="s">
        <v>2164</v>
      </c>
      <c r="O8" s="253" t="s">
        <v>478</v>
      </c>
      <c r="P8" s="343">
        <v>39097</v>
      </c>
      <c r="Q8" s="343">
        <v>2238</v>
      </c>
      <c r="R8" s="352">
        <v>43.9</v>
      </c>
      <c r="S8" s="353">
        <v>2.5</v>
      </c>
      <c r="T8" s="346">
        <v>24696</v>
      </c>
      <c r="U8" s="343">
        <v>1787</v>
      </c>
      <c r="V8" s="352">
        <v>49.9</v>
      </c>
      <c r="W8" s="353">
        <v>3.6</v>
      </c>
      <c r="X8" s="346">
        <v>14401</v>
      </c>
      <c r="Y8" s="343">
        <v>1493</v>
      </c>
      <c r="Z8" s="352">
        <v>36.5</v>
      </c>
      <c r="AA8" s="352">
        <v>3.7</v>
      </c>
      <c r="AC8" s="253" t="s">
        <v>478</v>
      </c>
      <c r="AD8" s="279">
        <v>34823</v>
      </c>
      <c r="AE8" s="280">
        <v>2668</v>
      </c>
      <c r="AF8" s="212">
        <v>38.4</v>
      </c>
      <c r="AG8" s="281">
        <v>2.9</v>
      </c>
      <c r="AH8" s="279">
        <v>23221</v>
      </c>
      <c r="AI8" s="280">
        <v>1920</v>
      </c>
      <c r="AJ8" s="212">
        <v>45.8</v>
      </c>
      <c r="AK8" s="281">
        <v>3.8</v>
      </c>
      <c r="AL8" s="279">
        <v>11602</v>
      </c>
      <c r="AM8" s="280">
        <v>1695</v>
      </c>
      <c r="AN8" s="212">
        <v>29</v>
      </c>
      <c r="AO8" s="212">
        <v>4.2</v>
      </c>
      <c r="AQ8" s="79" t="s">
        <v>219</v>
      </c>
      <c r="AR8" s="140">
        <v>36262</v>
      </c>
      <c r="AS8" s="38" t="s">
        <v>3404</v>
      </c>
      <c r="AT8" s="58">
        <v>0.39</v>
      </c>
      <c r="AU8" s="3344" t="s">
        <v>2184</v>
      </c>
      <c r="AV8" s="140">
        <v>23499</v>
      </c>
      <c r="AW8" s="38" t="s">
        <v>3405</v>
      </c>
      <c r="AX8" s="58">
        <v>0.44700000000000001</v>
      </c>
      <c r="AY8" s="3344" t="s">
        <v>2231</v>
      </c>
      <c r="AZ8" s="140">
        <v>12763</v>
      </c>
      <c r="BA8" s="38" t="s">
        <v>3406</v>
      </c>
      <c r="BB8" s="58">
        <v>0.316</v>
      </c>
      <c r="BC8" s="38" t="s">
        <v>2214</v>
      </c>
      <c r="BD8" s="26"/>
      <c r="BE8" s="250" t="s">
        <v>219</v>
      </c>
      <c r="BF8" s="223">
        <v>38546</v>
      </c>
      <c r="BG8" s="224" t="s">
        <v>3407</v>
      </c>
      <c r="BH8" s="225">
        <v>0.39900000000000002</v>
      </c>
      <c r="BI8" s="224" t="s">
        <v>2188</v>
      </c>
      <c r="BJ8" s="223">
        <v>24251</v>
      </c>
      <c r="BK8" s="224" t="s">
        <v>3408</v>
      </c>
      <c r="BL8" s="225">
        <v>0.44400000000000001</v>
      </c>
      <c r="BM8" s="224" t="s">
        <v>2256</v>
      </c>
      <c r="BN8" s="223">
        <v>14295</v>
      </c>
      <c r="BO8" s="224" t="s">
        <v>3409</v>
      </c>
      <c r="BP8" s="225">
        <v>0.34100000000000003</v>
      </c>
      <c r="BQ8" s="224" t="s">
        <v>2423</v>
      </c>
      <c r="BR8" s="26"/>
      <c r="BS8" s="275" t="s">
        <v>478</v>
      </c>
      <c r="BT8" s="215">
        <v>39263</v>
      </c>
      <c r="BU8" s="216" t="s">
        <v>3410</v>
      </c>
      <c r="BV8" s="217">
        <v>0.38200000000000001</v>
      </c>
      <c r="BW8" s="216" t="s">
        <v>2223</v>
      </c>
      <c r="BX8" s="215">
        <v>26137</v>
      </c>
      <c r="BY8" s="216" t="s">
        <v>3411</v>
      </c>
      <c r="BZ8" s="217">
        <v>0.44500000000000001</v>
      </c>
      <c r="CA8" s="216" t="s">
        <v>2196</v>
      </c>
      <c r="CB8" s="215">
        <v>13126</v>
      </c>
      <c r="CC8" s="216" t="s">
        <v>2922</v>
      </c>
      <c r="CD8" s="217">
        <v>0.29899999999999999</v>
      </c>
      <c r="CE8" s="216" t="s">
        <v>2213</v>
      </c>
      <c r="CF8" s="26"/>
      <c r="CG8" s="252" t="s">
        <v>219</v>
      </c>
      <c r="CH8" s="21">
        <v>0.379</v>
      </c>
      <c r="CI8" s="12" t="s">
        <v>2184</v>
      </c>
      <c r="CJ8" s="21">
        <v>0.432</v>
      </c>
      <c r="CK8" s="12" t="s">
        <v>2239</v>
      </c>
      <c r="CL8" s="21">
        <v>0.308</v>
      </c>
      <c r="CM8" s="12" t="s">
        <v>2404</v>
      </c>
    </row>
    <row r="9" spans="1:91" s="173" customFormat="1" ht="13">
      <c r="A9" s="256" t="s">
        <v>491</v>
      </c>
      <c r="B9" s="2062">
        <v>32268</v>
      </c>
      <c r="C9" s="3057" t="s">
        <v>3412</v>
      </c>
      <c r="D9" s="2453">
        <v>0.36599999999999999</v>
      </c>
      <c r="E9" s="3057" t="s">
        <v>2040</v>
      </c>
      <c r="F9" s="2074">
        <v>18082</v>
      </c>
      <c r="G9" s="3057" t="s">
        <v>3413</v>
      </c>
      <c r="H9" s="2453">
        <v>0.36499999999999999</v>
      </c>
      <c r="I9" s="3057" t="s">
        <v>2060</v>
      </c>
      <c r="J9" s="2074">
        <v>14186</v>
      </c>
      <c r="K9" s="3057" t="s">
        <v>3414</v>
      </c>
      <c r="L9" s="2453">
        <v>0.36699999999999999</v>
      </c>
      <c r="M9" s="3016" t="s">
        <v>3141</v>
      </c>
      <c r="O9" s="253" t="s">
        <v>491</v>
      </c>
      <c r="P9" s="343">
        <v>36329</v>
      </c>
      <c r="Q9" s="343">
        <v>2939</v>
      </c>
      <c r="R9" s="352">
        <v>40.799999999999997</v>
      </c>
      <c r="S9" s="353">
        <v>3.3</v>
      </c>
      <c r="T9" s="346">
        <v>18748</v>
      </c>
      <c r="U9" s="343">
        <v>2093</v>
      </c>
      <c r="V9" s="352">
        <v>37.9</v>
      </c>
      <c r="W9" s="353">
        <v>4.2</v>
      </c>
      <c r="X9" s="346">
        <v>17581</v>
      </c>
      <c r="Y9" s="343">
        <v>1869</v>
      </c>
      <c r="Z9" s="352">
        <v>44.5</v>
      </c>
      <c r="AA9" s="352">
        <v>4.7</v>
      </c>
      <c r="AC9" s="253" t="s">
        <v>491</v>
      </c>
      <c r="AD9" s="279">
        <v>41073</v>
      </c>
      <c r="AE9" s="280">
        <v>2990</v>
      </c>
      <c r="AF9" s="212">
        <v>45.2</v>
      </c>
      <c r="AG9" s="281">
        <v>3.3</v>
      </c>
      <c r="AH9" s="279">
        <v>21043</v>
      </c>
      <c r="AI9" s="280">
        <v>2146</v>
      </c>
      <c r="AJ9" s="212">
        <v>41.5</v>
      </c>
      <c r="AK9" s="281">
        <v>4.2</v>
      </c>
      <c r="AL9" s="279">
        <v>20030</v>
      </c>
      <c r="AM9" s="280">
        <v>1855</v>
      </c>
      <c r="AN9" s="212">
        <v>50</v>
      </c>
      <c r="AO9" s="212">
        <v>4.5999999999999996</v>
      </c>
      <c r="AQ9" s="79" t="s">
        <v>474</v>
      </c>
      <c r="AR9" s="140">
        <v>43179</v>
      </c>
      <c r="AS9" s="38" t="s">
        <v>3415</v>
      </c>
      <c r="AT9" s="58">
        <v>0.46500000000000002</v>
      </c>
      <c r="AU9" s="3344" t="s">
        <v>2210</v>
      </c>
      <c r="AV9" s="140">
        <v>22432</v>
      </c>
      <c r="AW9" s="38" t="s">
        <v>3416</v>
      </c>
      <c r="AX9" s="58">
        <v>0.42699999999999999</v>
      </c>
      <c r="AY9" s="3344" t="s">
        <v>2202</v>
      </c>
      <c r="AZ9" s="140">
        <v>20747</v>
      </c>
      <c r="BA9" s="38" t="s">
        <v>3417</v>
      </c>
      <c r="BB9" s="58">
        <v>0.51400000000000001</v>
      </c>
      <c r="BC9" s="38" t="s">
        <v>2211</v>
      </c>
      <c r="BD9" s="26"/>
      <c r="BE9" s="250" t="s">
        <v>474</v>
      </c>
      <c r="BF9" s="223">
        <v>42331</v>
      </c>
      <c r="BG9" s="224" t="s">
        <v>3418</v>
      </c>
      <c r="BH9" s="225">
        <v>0.438</v>
      </c>
      <c r="BI9" s="224" t="s">
        <v>2183</v>
      </c>
      <c r="BJ9" s="223">
        <v>22686</v>
      </c>
      <c r="BK9" s="224" t="s">
        <v>3419</v>
      </c>
      <c r="BL9" s="225">
        <v>0.41499999999999998</v>
      </c>
      <c r="BM9" s="224" t="s">
        <v>2202</v>
      </c>
      <c r="BN9" s="223">
        <v>19645</v>
      </c>
      <c r="BO9" s="224" t="s">
        <v>3420</v>
      </c>
      <c r="BP9" s="225">
        <v>0.46800000000000003</v>
      </c>
      <c r="BQ9" s="224" t="s">
        <v>3164</v>
      </c>
      <c r="BR9" s="26"/>
      <c r="BS9" s="275" t="s">
        <v>491</v>
      </c>
      <c r="BT9" s="215">
        <v>48736</v>
      </c>
      <c r="BU9" s="216" t="s">
        <v>3421</v>
      </c>
      <c r="BV9" s="217">
        <v>0.47499999999999998</v>
      </c>
      <c r="BW9" s="216" t="s">
        <v>2197</v>
      </c>
      <c r="BX9" s="215">
        <v>26840</v>
      </c>
      <c r="BY9" s="216" t="s">
        <v>2864</v>
      </c>
      <c r="BZ9" s="217">
        <v>0.45600000000000002</v>
      </c>
      <c r="CA9" s="216" t="s">
        <v>2202</v>
      </c>
      <c r="CB9" s="215">
        <v>21896</v>
      </c>
      <c r="CC9" s="216" t="s">
        <v>3422</v>
      </c>
      <c r="CD9" s="217">
        <v>0.499</v>
      </c>
      <c r="CE9" s="216" t="s">
        <v>2202</v>
      </c>
      <c r="CF9" s="26"/>
      <c r="CG9" s="252" t="s">
        <v>474</v>
      </c>
      <c r="CH9" s="21">
        <v>0.46600000000000003</v>
      </c>
      <c r="CI9" s="12" t="s">
        <v>2184</v>
      </c>
      <c r="CJ9" s="21">
        <v>0.42699999999999999</v>
      </c>
      <c r="CK9" s="12" t="s">
        <v>2256</v>
      </c>
      <c r="CL9" s="21">
        <v>0.51700000000000002</v>
      </c>
      <c r="CM9" s="12" t="s">
        <v>2196</v>
      </c>
    </row>
    <row r="10" spans="1:91" s="173" customFormat="1" ht="13">
      <c r="A10" s="256" t="s">
        <v>485</v>
      </c>
      <c r="B10" s="2062">
        <v>13216</v>
      </c>
      <c r="C10" s="3057" t="s">
        <v>3423</v>
      </c>
      <c r="D10" s="2453">
        <v>0.15</v>
      </c>
      <c r="E10" s="3057" t="s">
        <v>2037</v>
      </c>
      <c r="F10" s="2074">
        <v>4693</v>
      </c>
      <c r="G10" s="3057" t="s">
        <v>3424</v>
      </c>
      <c r="H10" s="2453">
        <v>9.5000000000000001E-2</v>
      </c>
      <c r="I10" s="3057" t="s">
        <v>2037</v>
      </c>
      <c r="J10" s="2074">
        <v>8523</v>
      </c>
      <c r="K10" s="3057" t="s">
        <v>3425</v>
      </c>
      <c r="L10" s="2453">
        <v>0.22</v>
      </c>
      <c r="M10" s="3016" t="s">
        <v>3287</v>
      </c>
      <c r="O10" s="253" t="s">
        <v>485</v>
      </c>
      <c r="P10" s="343">
        <v>7786</v>
      </c>
      <c r="Q10" s="343">
        <v>1393</v>
      </c>
      <c r="R10" s="352">
        <v>8.6999999999999993</v>
      </c>
      <c r="S10" s="353">
        <v>1.6</v>
      </c>
      <c r="T10" s="346">
        <v>2701</v>
      </c>
      <c r="U10" s="343">
        <v>736</v>
      </c>
      <c r="V10" s="352">
        <v>5.5</v>
      </c>
      <c r="W10" s="353">
        <v>1.5</v>
      </c>
      <c r="X10" s="346">
        <v>5085</v>
      </c>
      <c r="Y10" s="343">
        <v>1033</v>
      </c>
      <c r="Z10" s="352">
        <v>12.9</v>
      </c>
      <c r="AA10" s="352">
        <v>2.6</v>
      </c>
      <c r="AC10" s="253" t="s">
        <v>485</v>
      </c>
      <c r="AD10" s="279">
        <v>8327</v>
      </c>
      <c r="AE10" s="280">
        <v>1314</v>
      </c>
      <c r="AF10" s="212">
        <v>9.1999999999999993</v>
      </c>
      <c r="AG10" s="281">
        <v>1.5</v>
      </c>
      <c r="AH10" s="279">
        <v>2900</v>
      </c>
      <c r="AI10" s="280">
        <v>800</v>
      </c>
      <c r="AJ10" s="212">
        <v>5.7</v>
      </c>
      <c r="AK10" s="281">
        <v>1.6</v>
      </c>
      <c r="AL10" s="279">
        <v>5427</v>
      </c>
      <c r="AM10" s="280">
        <v>1090</v>
      </c>
      <c r="AN10" s="212">
        <v>13.5</v>
      </c>
      <c r="AO10" s="212">
        <v>2.7</v>
      </c>
      <c r="AQ10" s="79" t="s">
        <v>475</v>
      </c>
      <c r="AR10" s="140">
        <v>8566</v>
      </c>
      <c r="AS10" s="38" t="s">
        <v>3426</v>
      </c>
      <c r="AT10" s="58">
        <v>9.1999999999999998E-2</v>
      </c>
      <c r="AU10" s="3344" t="s">
        <v>2174</v>
      </c>
      <c r="AV10" s="140">
        <v>3524</v>
      </c>
      <c r="AW10" s="38" t="s">
        <v>3427</v>
      </c>
      <c r="AX10" s="58">
        <v>6.7000000000000004E-2</v>
      </c>
      <c r="AY10" s="3344" t="s">
        <v>2212</v>
      </c>
      <c r="AZ10" s="140">
        <v>5042</v>
      </c>
      <c r="BA10" s="38" t="s">
        <v>3428</v>
      </c>
      <c r="BB10" s="58">
        <v>0.125</v>
      </c>
      <c r="BC10" s="38" t="s">
        <v>2197</v>
      </c>
      <c r="BD10" s="26"/>
      <c r="BE10" s="250" t="s">
        <v>475</v>
      </c>
      <c r="BF10" s="223">
        <v>9590</v>
      </c>
      <c r="BG10" s="224" t="s">
        <v>3123</v>
      </c>
      <c r="BH10" s="225">
        <v>9.9000000000000005E-2</v>
      </c>
      <c r="BI10" s="224" t="s">
        <v>2224</v>
      </c>
      <c r="BJ10" s="223">
        <v>4215</v>
      </c>
      <c r="BK10" s="224" t="s">
        <v>3097</v>
      </c>
      <c r="BL10" s="225">
        <v>7.6999999999999999E-2</v>
      </c>
      <c r="BM10" s="224" t="s">
        <v>2224</v>
      </c>
      <c r="BN10" s="223">
        <v>5375</v>
      </c>
      <c r="BO10" s="224" t="s">
        <v>3429</v>
      </c>
      <c r="BP10" s="225">
        <v>0.128</v>
      </c>
      <c r="BQ10" s="224" t="s">
        <v>2188</v>
      </c>
      <c r="BR10" s="26"/>
      <c r="BS10" s="275" t="s">
        <v>485</v>
      </c>
      <c r="BT10" s="215">
        <v>8806</v>
      </c>
      <c r="BU10" s="216" t="s">
        <v>3430</v>
      </c>
      <c r="BV10" s="217">
        <v>8.5999999999999993E-2</v>
      </c>
      <c r="BW10" s="216" t="s">
        <v>2240</v>
      </c>
      <c r="BX10" s="215">
        <v>3405</v>
      </c>
      <c r="BY10" s="216" t="s">
        <v>3431</v>
      </c>
      <c r="BZ10" s="217">
        <v>5.8000000000000003E-2</v>
      </c>
      <c r="CA10" s="216" t="s">
        <v>2174</v>
      </c>
      <c r="CB10" s="215">
        <v>5401</v>
      </c>
      <c r="CC10" s="216" t="s">
        <v>3160</v>
      </c>
      <c r="CD10" s="217">
        <v>0.123</v>
      </c>
      <c r="CE10" s="216" t="s">
        <v>2223</v>
      </c>
      <c r="CF10" s="26"/>
      <c r="CG10" s="252" t="s">
        <v>475</v>
      </c>
      <c r="CH10" s="21">
        <v>8.5999999999999993E-2</v>
      </c>
      <c r="CI10" s="12" t="s">
        <v>2177</v>
      </c>
      <c r="CJ10" s="21">
        <v>6.7000000000000004E-2</v>
      </c>
      <c r="CK10" s="12" t="s">
        <v>2224</v>
      </c>
      <c r="CL10" s="21">
        <v>0.112</v>
      </c>
      <c r="CM10" s="12" t="s">
        <v>2223</v>
      </c>
    </row>
    <row r="11" spans="1:91" s="173" customFormat="1" ht="13">
      <c r="A11" s="256"/>
      <c r="B11" s="2062"/>
      <c r="C11" s="3057"/>
      <c r="D11" s="2453"/>
      <c r="E11" s="3057"/>
      <c r="F11" s="2074"/>
      <c r="G11" s="3057"/>
      <c r="H11" s="2453"/>
      <c r="I11" s="3057"/>
      <c r="J11" s="2074"/>
      <c r="K11" s="3057"/>
      <c r="L11" s="2453"/>
      <c r="M11" s="3016"/>
      <c r="O11" s="253"/>
      <c r="P11" s="343"/>
      <c r="Q11" s="343"/>
      <c r="R11" s="352"/>
      <c r="S11" s="353"/>
      <c r="T11" s="346"/>
      <c r="U11" s="343"/>
      <c r="V11" s="352"/>
      <c r="W11" s="353"/>
      <c r="X11" s="346"/>
      <c r="Y11" s="343"/>
      <c r="Z11" s="352"/>
      <c r="AA11" s="352"/>
      <c r="AC11" s="253"/>
      <c r="AD11" s="279"/>
      <c r="AE11" s="280"/>
      <c r="AF11" s="212"/>
      <c r="AG11" s="281"/>
      <c r="AH11" s="279"/>
      <c r="AI11" s="280"/>
      <c r="AJ11" s="212"/>
      <c r="AK11" s="281"/>
      <c r="AL11" s="279"/>
      <c r="AM11" s="280"/>
      <c r="AN11" s="212"/>
      <c r="AO11" s="212"/>
      <c r="AQ11" s="73"/>
      <c r="AR11" s="139"/>
      <c r="AS11" s="38"/>
      <c r="AT11" s="58"/>
      <c r="AU11" s="3344"/>
      <c r="AV11" s="139"/>
      <c r="AW11" s="38"/>
      <c r="AX11" s="58"/>
      <c r="AY11" s="3344"/>
      <c r="AZ11" s="139"/>
      <c r="BA11" s="38"/>
      <c r="BB11" s="58"/>
      <c r="BC11" s="38"/>
      <c r="BD11" s="26"/>
      <c r="BE11" s="37"/>
      <c r="BF11" s="224" t="s">
        <v>733</v>
      </c>
      <c r="BG11" s="224" t="s">
        <v>733</v>
      </c>
      <c r="BH11" s="225" t="s">
        <v>733</v>
      </c>
      <c r="BI11" s="224" t="s">
        <v>733</v>
      </c>
      <c r="BJ11" s="224" t="s">
        <v>733</v>
      </c>
      <c r="BK11" s="224" t="s">
        <v>733</v>
      </c>
      <c r="BL11" s="225" t="s">
        <v>733</v>
      </c>
      <c r="BM11" s="224" t="s">
        <v>733</v>
      </c>
      <c r="BN11" s="224" t="s">
        <v>733</v>
      </c>
      <c r="BO11" s="224" t="s">
        <v>733</v>
      </c>
      <c r="BP11" s="225" t="s">
        <v>733</v>
      </c>
      <c r="BQ11" s="224" t="s">
        <v>733</v>
      </c>
      <c r="BR11" s="26"/>
      <c r="BS11" s="275" t="s">
        <v>733</v>
      </c>
      <c r="BT11" s="216" t="s">
        <v>733</v>
      </c>
      <c r="BU11" s="216" t="s">
        <v>733</v>
      </c>
      <c r="BV11" s="217" t="s">
        <v>733</v>
      </c>
      <c r="BW11" s="216" t="s">
        <v>733</v>
      </c>
      <c r="BX11" s="216" t="s">
        <v>733</v>
      </c>
      <c r="BY11" s="216" t="s">
        <v>733</v>
      </c>
      <c r="BZ11" s="217" t="s">
        <v>733</v>
      </c>
      <c r="CA11" s="216" t="s">
        <v>733</v>
      </c>
      <c r="CB11" s="216" t="s">
        <v>733</v>
      </c>
      <c r="CC11" s="216" t="s">
        <v>733</v>
      </c>
      <c r="CD11" s="217" t="s">
        <v>733</v>
      </c>
      <c r="CE11" s="216" t="s">
        <v>733</v>
      </c>
      <c r="CF11" s="26"/>
      <c r="CG11" s="37"/>
      <c r="CH11" s="12"/>
      <c r="CI11" s="12"/>
      <c r="CJ11" s="12"/>
      <c r="CK11" s="12"/>
      <c r="CL11" s="12"/>
      <c r="CM11" s="12"/>
    </row>
    <row r="12" spans="1:91" s="173" customFormat="1" ht="13.5" thickBot="1">
      <c r="A12" s="3322" t="s">
        <v>216</v>
      </c>
      <c r="B12" s="2203">
        <v>702553</v>
      </c>
      <c r="C12" s="3049" t="s">
        <v>2519</v>
      </c>
      <c r="D12" s="3323" t="s">
        <v>210</v>
      </c>
      <c r="E12" s="3049" t="s">
        <v>210</v>
      </c>
      <c r="F12" s="3324">
        <v>348368</v>
      </c>
      <c r="G12" s="3049" t="s">
        <v>3432</v>
      </c>
      <c r="H12" s="3323" t="s">
        <v>210</v>
      </c>
      <c r="I12" s="3049" t="s">
        <v>210</v>
      </c>
      <c r="J12" s="3324">
        <v>354185</v>
      </c>
      <c r="K12" s="3049" t="s">
        <v>3382</v>
      </c>
      <c r="L12" s="3323" t="s">
        <v>210</v>
      </c>
      <c r="M12" s="3124" t="s">
        <v>210</v>
      </c>
      <c r="O12" s="254" t="s">
        <v>216</v>
      </c>
      <c r="P12" s="347">
        <v>680706</v>
      </c>
      <c r="Q12" s="347">
        <v>397</v>
      </c>
      <c r="R12" s="3414" t="s">
        <v>210</v>
      </c>
      <c r="S12" s="3415" t="s">
        <v>210</v>
      </c>
      <c r="T12" s="348">
        <v>334674</v>
      </c>
      <c r="U12" s="347">
        <v>354</v>
      </c>
      <c r="V12" s="3414" t="s">
        <v>210</v>
      </c>
      <c r="W12" s="3415" t="s">
        <v>210</v>
      </c>
      <c r="X12" s="348">
        <v>346032</v>
      </c>
      <c r="Y12" s="347">
        <v>395</v>
      </c>
      <c r="Z12" s="3414" t="s">
        <v>210</v>
      </c>
      <c r="AA12" s="3414" t="s">
        <v>210</v>
      </c>
      <c r="AC12" s="254" t="s">
        <v>216</v>
      </c>
      <c r="AD12" s="283">
        <v>681388</v>
      </c>
      <c r="AE12" s="284">
        <v>316</v>
      </c>
      <c r="AF12" s="229" t="s">
        <v>210</v>
      </c>
      <c r="AG12" s="285" t="s">
        <v>210</v>
      </c>
      <c r="AH12" s="283">
        <v>335279</v>
      </c>
      <c r="AI12" s="284">
        <v>233</v>
      </c>
      <c r="AJ12" s="229" t="s">
        <v>210</v>
      </c>
      <c r="AK12" s="285" t="s">
        <v>210</v>
      </c>
      <c r="AL12" s="283">
        <v>346109</v>
      </c>
      <c r="AM12" s="284">
        <v>422</v>
      </c>
      <c r="AN12" s="229" t="s">
        <v>210</v>
      </c>
      <c r="AO12" s="229" t="s">
        <v>210</v>
      </c>
      <c r="AQ12" s="73" t="s">
        <v>216</v>
      </c>
      <c r="AR12" s="140">
        <v>685924</v>
      </c>
      <c r="AS12" s="38" t="s">
        <v>2520</v>
      </c>
      <c r="AT12" s="58" t="s">
        <v>210</v>
      </c>
      <c r="AU12" s="3344" t="s">
        <v>210</v>
      </c>
      <c r="AV12" s="140">
        <v>337887</v>
      </c>
      <c r="AW12" s="38" t="s">
        <v>3433</v>
      </c>
      <c r="AX12" s="58" t="s">
        <v>210</v>
      </c>
      <c r="AY12" s="3344" t="s">
        <v>210</v>
      </c>
      <c r="AZ12" s="140">
        <v>348037</v>
      </c>
      <c r="BA12" s="38" t="s">
        <v>2603</v>
      </c>
      <c r="BB12" s="58" t="s">
        <v>210</v>
      </c>
      <c r="BC12" s="38" t="s">
        <v>210</v>
      </c>
      <c r="BD12" s="26"/>
      <c r="BE12" s="37" t="s">
        <v>216</v>
      </c>
      <c r="BF12" s="223">
        <v>684066</v>
      </c>
      <c r="BG12" s="224" t="s">
        <v>2521</v>
      </c>
      <c r="BH12" s="225" t="s">
        <v>210</v>
      </c>
      <c r="BI12" s="224" t="s">
        <v>210</v>
      </c>
      <c r="BJ12" s="223">
        <v>337311</v>
      </c>
      <c r="BK12" s="224" t="s">
        <v>3434</v>
      </c>
      <c r="BL12" s="225" t="s">
        <v>210</v>
      </c>
      <c r="BM12" s="224" t="s">
        <v>210</v>
      </c>
      <c r="BN12" s="223">
        <v>346755</v>
      </c>
      <c r="BO12" s="224" t="s">
        <v>3435</v>
      </c>
      <c r="BP12" s="225" t="s">
        <v>210</v>
      </c>
      <c r="BQ12" s="224" t="s">
        <v>210</v>
      </c>
      <c r="BR12" s="26"/>
      <c r="BS12" s="275" t="s">
        <v>216</v>
      </c>
      <c r="BT12" s="215">
        <v>681195</v>
      </c>
      <c r="BU12" s="216" t="s">
        <v>2522</v>
      </c>
      <c r="BV12" s="217" t="s">
        <v>210</v>
      </c>
      <c r="BW12" s="216" t="s">
        <v>210</v>
      </c>
      <c r="BX12" s="215">
        <v>339068</v>
      </c>
      <c r="BY12" s="216" t="s">
        <v>3387</v>
      </c>
      <c r="BZ12" s="217" t="s">
        <v>210</v>
      </c>
      <c r="CA12" s="216" t="s">
        <v>210</v>
      </c>
      <c r="CB12" s="215">
        <v>342127</v>
      </c>
      <c r="CC12" s="216" t="s">
        <v>3388</v>
      </c>
      <c r="CD12" s="217" t="s">
        <v>210</v>
      </c>
      <c r="CE12" s="216" t="s">
        <v>210</v>
      </c>
      <c r="CF12" s="26"/>
      <c r="CG12" s="37" t="s">
        <v>216</v>
      </c>
      <c r="CH12" s="208">
        <v>674018</v>
      </c>
      <c r="CI12" s="12" t="s">
        <v>2523</v>
      </c>
      <c r="CJ12" s="208">
        <v>334961</v>
      </c>
      <c r="CK12" s="12" t="s">
        <v>3071</v>
      </c>
      <c r="CL12" s="208">
        <v>339057</v>
      </c>
      <c r="CM12" s="12" t="s">
        <v>3436</v>
      </c>
    </row>
    <row r="13" spans="1:91" s="173" customFormat="1" ht="13">
      <c r="A13" s="3350" t="s">
        <v>217</v>
      </c>
      <c r="B13" s="1917">
        <v>25822</v>
      </c>
      <c r="C13" s="3052" t="s">
        <v>2524</v>
      </c>
      <c r="D13" s="3055">
        <v>3.6999999999999998E-2</v>
      </c>
      <c r="E13" s="3052" t="s">
        <v>2448</v>
      </c>
      <c r="F13" s="2205">
        <v>11190</v>
      </c>
      <c r="G13" s="3052" t="s">
        <v>3437</v>
      </c>
      <c r="H13" s="3055">
        <v>3.2000000000000001E-2</v>
      </c>
      <c r="I13" s="3052" t="s">
        <v>2125</v>
      </c>
      <c r="J13" s="2205">
        <v>14632</v>
      </c>
      <c r="K13" s="3052" t="s">
        <v>3438</v>
      </c>
      <c r="L13" s="3055">
        <v>4.1000000000000002E-2</v>
      </c>
      <c r="M13" s="3003" t="s">
        <v>2125</v>
      </c>
      <c r="O13" s="256" t="s">
        <v>217</v>
      </c>
      <c r="P13" s="3410">
        <v>23626</v>
      </c>
      <c r="Q13" s="3410">
        <v>3124</v>
      </c>
      <c r="R13" s="3411">
        <v>3.5</v>
      </c>
      <c r="S13" s="3412">
        <v>0.5</v>
      </c>
      <c r="T13" s="3413">
        <v>9159</v>
      </c>
      <c r="U13" s="3410">
        <v>1785</v>
      </c>
      <c r="V13" s="3411">
        <v>2.7</v>
      </c>
      <c r="W13" s="3412">
        <v>0.5</v>
      </c>
      <c r="X13" s="3413">
        <v>14467</v>
      </c>
      <c r="Y13" s="3410">
        <v>1963</v>
      </c>
      <c r="Z13" s="3411">
        <v>4.2</v>
      </c>
      <c r="AA13" s="3411">
        <v>0.6</v>
      </c>
      <c r="AC13" s="256" t="s">
        <v>217</v>
      </c>
      <c r="AD13" s="279">
        <v>29262</v>
      </c>
      <c r="AE13" s="280">
        <v>3108</v>
      </c>
      <c r="AF13" s="212">
        <v>4.3</v>
      </c>
      <c r="AG13" s="281">
        <v>0.5</v>
      </c>
      <c r="AH13" s="279">
        <v>10967</v>
      </c>
      <c r="AI13" s="280">
        <v>1898</v>
      </c>
      <c r="AJ13" s="212">
        <v>3.3</v>
      </c>
      <c r="AK13" s="281">
        <v>0.6</v>
      </c>
      <c r="AL13" s="279">
        <v>18295</v>
      </c>
      <c r="AM13" s="280">
        <v>2342</v>
      </c>
      <c r="AN13" s="212">
        <v>5.3</v>
      </c>
      <c r="AO13" s="212">
        <v>0.7</v>
      </c>
      <c r="AQ13" s="135" t="s">
        <v>476</v>
      </c>
      <c r="AR13" s="140">
        <v>24304</v>
      </c>
      <c r="AS13" s="38" t="s">
        <v>2525</v>
      </c>
      <c r="AT13" s="58">
        <v>3.5000000000000003E-2</v>
      </c>
      <c r="AU13" s="3344" t="s">
        <v>2263</v>
      </c>
      <c r="AV13" s="140">
        <v>9024</v>
      </c>
      <c r="AW13" s="38" t="s">
        <v>3439</v>
      </c>
      <c r="AX13" s="58">
        <v>2.7E-2</v>
      </c>
      <c r="AY13" s="3344" t="s">
        <v>2263</v>
      </c>
      <c r="AZ13" s="140">
        <v>15280</v>
      </c>
      <c r="BA13" s="38" t="s">
        <v>3440</v>
      </c>
      <c r="BB13" s="58">
        <v>4.3999999999999997E-2</v>
      </c>
      <c r="BC13" s="38" t="s">
        <v>2186</v>
      </c>
      <c r="BD13" s="26"/>
      <c r="BE13" s="252" t="s">
        <v>476</v>
      </c>
      <c r="BF13" s="223">
        <v>26408</v>
      </c>
      <c r="BG13" s="224" t="s">
        <v>2526</v>
      </c>
      <c r="BH13" s="225">
        <v>3.9E-2</v>
      </c>
      <c r="BI13" s="224" t="s">
        <v>2349</v>
      </c>
      <c r="BJ13" s="223">
        <v>10086</v>
      </c>
      <c r="BK13" s="224" t="s">
        <v>3107</v>
      </c>
      <c r="BL13" s="225">
        <v>0.03</v>
      </c>
      <c r="BM13" s="224" t="s">
        <v>2181</v>
      </c>
      <c r="BN13" s="223">
        <v>16322</v>
      </c>
      <c r="BO13" s="224" t="s">
        <v>3441</v>
      </c>
      <c r="BP13" s="225">
        <v>4.7E-2</v>
      </c>
      <c r="BQ13" s="224" t="s">
        <v>2181</v>
      </c>
      <c r="BR13" s="26"/>
      <c r="BS13" s="275" t="s">
        <v>476</v>
      </c>
      <c r="BT13" s="215">
        <v>30138</v>
      </c>
      <c r="BU13" s="216" t="s">
        <v>2527</v>
      </c>
      <c r="BV13" s="217">
        <v>4.3999999999999997E-2</v>
      </c>
      <c r="BW13" s="216" t="s">
        <v>2263</v>
      </c>
      <c r="BX13" s="215">
        <v>12285</v>
      </c>
      <c r="BY13" s="216" t="s">
        <v>3442</v>
      </c>
      <c r="BZ13" s="217">
        <v>3.5999999999999997E-2</v>
      </c>
      <c r="CA13" s="216" t="s">
        <v>2263</v>
      </c>
      <c r="CB13" s="215">
        <v>17853</v>
      </c>
      <c r="CC13" s="216" t="s">
        <v>2695</v>
      </c>
      <c r="CD13" s="217">
        <v>5.1999999999999998E-2</v>
      </c>
      <c r="CE13" s="216" t="s">
        <v>2181</v>
      </c>
      <c r="CF13" s="26"/>
      <c r="CG13" s="37" t="s">
        <v>476</v>
      </c>
      <c r="CH13" s="21">
        <v>4.4999999999999998E-2</v>
      </c>
      <c r="CI13" s="12" t="s">
        <v>2349</v>
      </c>
      <c r="CJ13" s="21">
        <v>3.6999999999999998E-2</v>
      </c>
      <c r="CK13" s="12" t="s">
        <v>2263</v>
      </c>
      <c r="CL13" s="21">
        <v>5.2999999999999999E-2</v>
      </c>
      <c r="CM13" s="12" t="s">
        <v>2263</v>
      </c>
    </row>
    <row r="14" spans="1:91" s="173" customFormat="1" ht="13">
      <c r="A14" s="3352" t="s">
        <v>218</v>
      </c>
      <c r="B14" s="2062">
        <v>24828</v>
      </c>
      <c r="C14" s="3057" t="s">
        <v>2529</v>
      </c>
      <c r="D14" s="2453">
        <v>3.5000000000000003E-2</v>
      </c>
      <c r="E14" s="3057" t="s">
        <v>2125</v>
      </c>
      <c r="F14" s="2074">
        <v>13689</v>
      </c>
      <c r="G14" s="3057" t="s">
        <v>3137</v>
      </c>
      <c r="H14" s="2453">
        <v>3.9E-2</v>
      </c>
      <c r="I14" s="3057" t="s">
        <v>2090</v>
      </c>
      <c r="J14" s="2074">
        <v>11139</v>
      </c>
      <c r="K14" s="3057" t="s">
        <v>2648</v>
      </c>
      <c r="L14" s="2453">
        <v>3.1E-2</v>
      </c>
      <c r="M14" s="3016" t="s">
        <v>2125</v>
      </c>
      <c r="O14" s="256" t="s">
        <v>218</v>
      </c>
      <c r="P14" s="343">
        <v>26727</v>
      </c>
      <c r="Q14" s="343">
        <v>2586</v>
      </c>
      <c r="R14" s="352">
        <v>3.9</v>
      </c>
      <c r="S14" s="353">
        <v>0.4</v>
      </c>
      <c r="T14" s="346">
        <v>12087</v>
      </c>
      <c r="U14" s="343">
        <v>1433</v>
      </c>
      <c r="V14" s="352">
        <v>3.6</v>
      </c>
      <c r="W14" s="353">
        <v>0.4</v>
      </c>
      <c r="X14" s="346">
        <v>14640</v>
      </c>
      <c r="Y14" s="343">
        <v>1752</v>
      </c>
      <c r="Z14" s="352">
        <v>4.2</v>
      </c>
      <c r="AA14" s="352">
        <v>0.5</v>
      </c>
      <c r="AC14" s="256" t="s">
        <v>218</v>
      </c>
      <c r="AD14" s="279">
        <v>26722</v>
      </c>
      <c r="AE14" s="280">
        <v>2975</v>
      </c>
      <c r="AF14" s="212">
        <v>3.9</v>
      </c>
      <c r="AG14" s="281">
        <v>0.4</v>
      </c>
      <c r="AH14" s="279">
        <v>13512</v>
      </c>
      <c r="AI14" s="280">
        <v>1780</v>
      </c>
      <c r="AJ14" s="212">
        <v>4</v>
      </c>
      <c r="AK14" s="281">
        <v>0.5</v>
      </c>
      <c r="AL14" s="279">
        <v>13210</v>
      </c>
      <c r="AM14" s="280">
        <v>1888</v>
      </c>
      <c r="AN14" s="212">
        <v>3.8</v>
      </c>
      <c r="AO14" s="212">
        <v>0.5</v>
      </c>
      <c r="AQ14" s="135" t="s">
        <v>477</v>
      </c>
      <c r="AR14" s="140">
        <v>28484</v>
      </c>
      <c r="AS14" s="38" t="s">
        <v>2530</v>
      </c>
      <c r="AT14" s="58">
        <v>4.2000000000000003E-2</v>
      </c>
      <c r="AU14" s="3344" t="s">
        <v>2263</v>
      </c>
      <c r="AV14" s="140">
        <v>14076</v>
      </c>
      <c r="AW14" s="38" t="s">
        <v>3443</v>
      </c>
      <c r="AX14" s="58">
        <v>4.2000000000000003E-2</v>
      </c>
      <c r="AY14" s="3344" t="s">
        <v>2263</v>
      </c>
      <c r="AZ14" s="140">
        <v>14408</v>
      </c>
      <c r="BA14" s="38" t="s">
        <v>2677</v>
      </c>
      <c r="BB14" s="58">
        <v>4.1000000000000002E-2</v>
      </c>
      <c r="BC14" s="38" t="s">
        <v>2181</v>
      </c>
      <c r="BD14" s="26"/>
      <c r="BE14" s="252" t="s">
        <v>477</v>
      </c>
      <c r="BF14" s="223">
        <v>31333</v>
      </c>
      <c r="BG14" s="224" t="s">
        <v>2531</v>
      </c>
      <c r="BH14" s="225">
        <v>4.5999999999999999E-2</v>
      </c>
      <c r="BI14" s="224" t="s">
        <v>2263</v>
      </c>
      <c r="BJ14" s="223">
        <v>16168</v>
      </c>
      <c r="BK14" s="224" t="s">
        <v>3444</v>
      </c>
      <c r="BL14" s="225">
        <v>4.8000000000000001E-2</v>
      </c>
      <c r="BM14" s="224" t="s">
        <v>2181</v>
      </c>
      <c r="BN14" s="223">
        <v>15165</v>
      </c>
      <c r="BO14" s="224" t="s">
        <v>3445</v>
      </c>
      <c r="BP14" s="225">
        <v>4.3999999999999997E-2</v>
      </c>
      <c r="BQ14" s="224" t="s">
        <v>2181</v>
      </c>
      <c r="BR14" s="26"/>
      <c r="BS14" s="275" t="s">
        <v>477</v>
      </c>
      <c r="BT14" s="215">
        <v>33942</v>
      </c>
      <c r="BU14" s="216" t="s">
        <v>2532</v>
      </c>
      <c r="BV14" s="217">
        <v>0.05</v>
      </c>
      <c r="BW14" s="216" t="s">
        <v>2263</v>
      </c>
      <c r="BX14" s="215">
        <v>17551</v>
      </c>
      <c r="BY14" s="216" t="s">
        <v>3446</v>
      </c>
      <c r="BZ14" s="217">
        <v>5.1999999999999998E-2</v>
      </c>
      <c r="CA14" s="216" t="s">
        <v>2181</v>
      </c>
      <c r="CB14" s="215">
        <v>16391</v>
      </c>
      <c r="CC14" s="216" t="s">
        <v>3447</v>
      </c>
      <c r="CD14" s="217">
        <v>4.8000000000000001E-2</v>
      </c>
      <c r="CE14" s="216" t="s">
        <v>2181</v>
      </c>
      <c r="CF14" s="26"/>
      <c r="CG14" s="37" t="s">
        <v>477</v>
      </c>
      <c r="CH14" s="21">
        <v>3.7999999999999999E-2</v>
      </c>
      <c r="CI14" s="12" t="s">
        <v>2349</v>
      </c>
      <c r="CJ14" s="21">
        <v>3.7999999999999999E-2</v>
      </c>
      <c r="CK14" s="12" t="s">
        <v>2181</v>
      </c>
      <c r="CL14" s="21">
        <v>3.6999999999999998E-2</v>
      </c>
      <c r="CM14" s="12" t="s">
        <v>2263</v>
      </c>
    </row>
    <row r="15" spans="1:91" s="173" customFormat="1" ht="13">
      <c r="A15" s="3352" t="s">
        <v>219</v>
      </c>
      <c r="B15" s="2062">
        <v>176112</v>
      </c>
      <c r="C15" s="3057" t="s">
        <v>2534</v>
      </c>
      <c r="D15" s="2453">
        <v>0.251</v>
      </c>
      <c r="E15" s="3057" t="s">
        <v>2088</v>
      </c>
      <c r="F15" s="2074">
        <v>90824</v>
      </c>
      <c r="G15" s="3057" t="s">
        <v>3448</v>
      </c>
      <c r="H15" s="2453">
        <v>0.26100000000000001</v>
      </c>
      <c r="I15" s="3057" t="s">
        <v>2029</v>
      </c>
      <c r="J15" s="2074">
        <v>85288</v>
      </c>
      <c r="K15" s="3057" t="s">
        <v>2144</v>
      </c>
      <c r="L15" s="2453">
        <v>0.24099999999999999</v>
      </c>
      <c r="M15" s="3016" t="s">
        <v>2032</v>
      </c>
      <c r="O15" s="256" t="s">
        <v>219</v>
      </c>
      <c r="P15" s="343">
        <v>175946</v>
      </c>
      <c r="Q15" s="343">
        <v>6250</v>
      </c>
      <c r="R15" s="352">
        <v>25.8</v>
      </c>
      <c r="S15" s="353">
        <v>0.9</v>
      </c>
      <c r="T15" s="346">
        <v>92618</v>
      </c>
      <c r="U15" s="343">
        <v>4724</v>
      </c>
      <c r="V15" s="352">
        <v>27.7</v>
      </c>
      <c r="W15" s="353">
        <v>1.4</v>
      </c>
      <c r="X15" s="346">
        <v>83328</v>
      </c>
      <c r="Y15" s="343">
        <v>3841</v>
      </c>
      <c r="Z15" s="352">
        <v>24.1</v>
      </c>
      <c r="AA15" s="352">
        <v>1.1000000000000001</v>
      </c>
      <c r="AC15" s="256" t="s">
        <v>219</v>
      </c>
      <c r="AD15" s="279">
        <v>175410</v>
      </c>
      <c r="AE15" s="280">
        <v>6407</v>
      </c>
      <c r="AF15" s="212">
        <v>25.7</v>
      </c>
      <c r="AG15" s="281">
        <v>0.9</v>
      </c>
      <c r="AH15" s="279">
        <v>92225</v>
      </c>
      <c r="AI15" s="280">
        <v>4446</v>
      </c>
      <c r="AJ15" s="212">
        <v>27.5</v>
      </c>
      <c r="AK15" s="281">
        <v>1.3</v>
      </c>
      <c r="AL15" s="279">
        <v>83185</v>
      </c>
      <c r="AM15" s="280">
        <v>4054</v>
      </c>
      <c r="AN15" s="212">
        <v>24</v>
      </c>
      <c r="AO15" s="212">
        <v>1.2</v>
      </c>
      <c r="AQ15" s="135" t="s">
        <v>478</v>
      </c>
      <c r="AR15" s="140">
        <v>185357</v>
      </c>
      <c r="AS15" s="38" t="s">
        <v>2535</v>
      </c>
      <c r="AT15" s="58">
        <v>0.27</v>
      </c>
      <c r="AU15" s="3344" t="s">
        <v>2222</v>
      </c>
      <c r="AV15" s="140">
        <v>93564</v>
      </c>
      <c r="AW15" s="38" t="s">
        <v>3449</v>
      </c>
      <c r="AX15" s="58">
        <v>0.27700000000000002</v>
      </c>
      <c r="AY15" s="3344" t="s">
        <v>2179</v>
      </c>
      <c r="AZ15" s="140">
        <v>91793</v>
      </c>
      <c r="BA15" s="38" t="s">
        <v>3450</v>
      </c>
      <c r="BB15" s="58">
        <v>0.26400000000000001</v>
      </c>
      <c r="BC15" s="38" t="s">
        <v>2177</v>
      </c>
      <c r="BD15" s="26"/>
      <c r="BE15" s="252" t="s">
        <v>478</v>
      </c>
      <c r="BF15" s="223">
        <v>176857</v>
      </c>
      <c r="BG15" s="224" t="s">
        <v>2536</v>
      </c>
      <c r="BH15" s="225">
        <v>0.25900000000000001</v>
      </c>
      <c r="BI15" s="224" t="s">
        <v>2180</v>
      </c>
      <c r="BJ15" s="223">
        <v>92172</v>
      </c>
      <c r="BK15" s="224" t="s">
        <v>3451</v>
      </c>
      <c r="BL15" s="225">
        <v>0.27300000000000002</v>
      </c>
      <c r="BM15" s="224" t="s">
        <v>2177</v>
      </c>
      <c r="BN15" s="223">
        <v>84685</v>
      </c>
      <c r="BO15" s="224" t="s">
        <v>3452</v>
      </c>
      <c r="BP15" s="225">
        <v>0.24399999999999999</v>
      </c>
      <c r="BQ15" s="224" t="s">
        <v>2177</v>
      </c>
      <c r="BR15" s="26"/>
      <c r="BS15" s="275" t="s">
        <v>478</v>
      </c>
      <c r="BT15" s="215">
        <v>175848</v>
      </c>
      <c r="BU15" s="216" t="s">
        <v>2537</v>
      </c>
      <c r="BV15" s="217">
        <v>0.25800000000000001</v>
      </c>
      <c r="BW15" s="216" t="s">
        <v>2222</v>
      </c>
      <c r="BX15" s="215">
        <v>90823</v>
      </c>
      <c r="BY15" s="216" t="s">
        <v>3453</v>
      </c>
      <c r="BZ15" s="217">
        <v>0.26800000000000002</v>
      </c>
      <c r="CA15" s="216" t="s">
        <v>2177</v>
      </c>
      <c r="CB15" s="215">
        <v>85025</v>
      </c>
      <c r="CC15" s="216" t="s">
        <v>3454</v>
      </c>
      <c r="CD15" s="217">
        <v>0.249</v>
      </c>
      <c r="CE15" s="216" t="s">
        <v>2179</v>
      </c>
      <c r="CF15" s="26"/>
      <c r="CG15" s="37" t="s">
        <v>478</v>
      </c>
      <c r="CH15" s="21">
        <v>0.27</v>
      </c>
      <c r="CI15" s="12" t="s">
        <v>2180</v>
      </c>
      <c r="CJ15" s="21">
        <v>0.27500000000000002</v>
      </c>
      <c r="CK15" s="12" t="s">
        <v>2177</v>
      </c>
      <c r="CL15" s="21">
        <v>0.26500000000000001</v>
      </c>
      <c r="CM15" s="12" t="s">
        <v>2177</v>
      </c>
    </row>
    <row r="16" spans="1:91" s="173" customFormat="1" ht="13">
      <c r="A16" s="3352" t="s">
        <v>220</v>
      </c>
      <c r="B16" s="2062">
        <v>136353</v>
      </c>
      <c r="C16" s="3057" t="s">
        <v>2539</v>
      </c>
      <c r="D16" s="2453">
        <v>0.19400000000000001</v>
      </c>
      <c r="E16" s="3057" t="s">
        <v>2034</v>
      </c>
      <c r="F16" s="2074">
        <v>74419</v>
      </c>
      <c r="G16" s="3057" t="s">
        <v>3455</v>
      </c>
      <c r="H16" s="2453">
        <v>0.214</v>
      </c>
      <c r="I16" s="3057" t="s">
        <v>2029</v>
      </c>
      <c r="J16" s="2074">
        <v>61934</v>
      </c>
      <c r="K16" s="3057" t="s">
        <v>3456</v>
      </c>
      <c r="L16" s="2453">
        <v>0.17499999999999999</v>
      </c>
      <c r="M16" s="3016" t="s">
        <v>2088</v>
      </c>
      <c r="O16" s="256" t="s">
        <v>220</v>
      </c>
      <c r="P16" s="343">
        <v>135481</v>
      </c>
      <c r="Q16" s="343">
        <v>5918</v>
      </c>
      <c r="R16" s="352">
        <v>19.899999999999999</v>
      </c>
      <c r="S16" s="353">
        <v>0.9</v>
      </c>
      <c r="T16" s="346">
        <v>69452</v>
      </c>
      <c r="U16" s="343">
        <v>3970</v>
      </c>
      <c r="V16" s="352">
        <v>20.8</v>
      </c>
      <c r="W16" s="353">
        <v>1.2</v>
      </c>
      <c r="X16" s="346">
        <v>66029</v>
      </c>
      <c r="Y16" s="343">
        <v>4353</v>
      </c>
      <c r="Z16" s="352">
        <v>19.100000000000001</v>
      </c>
      <c r="AA16" s="352">
        <v>1.3</v>
      </c>
      <c r="AC16" s="256" t="s">
        <v>220</v>
      </c>
      <c r="AD16" s="279">
        <v>135662</v>
      </c>
      <c r="AE16" s="280">
        <v>4701</v>
      </c>
      <c r="AF16" s="212">
        <v>19.899999999999999</v>
      </c>
      <c r="AG16" s="281">
        <v>0.7</v>
      </c>
      <c r="AH16" s="279">
        <v>66921</v>
      </c>
      <c r="AI16" s="280">
        <v>3741</v>
      </c>
      <c r="AJ16" s="212">
        <v>20</v>
      </c>
      <c r="AK16" s="281">
        <v>1.1000000000000001</v>
      </c>
      <c r="AL16" s="279">
        <v>68741</v>
      </c>
      <c r="AM16" s="280">
        <v>3511</v>
      </c>
      <c r="AN16" s="212">
        <v>19.899999999999999</v>
      </c>
      <c r="AO16" s="212">
        <v>1</v>
      </c>
      <c r="AQ16" s="135" t="s">
        <v>479</v>
      </c>
      <c r="AR16" s="140">
        <v>134399</v>
      </c>
      <c r="AS16" s="38" t="s">
        <v>2540</v>
      </c>
      <c r="AT16" s="58">
        <v>0.19600000000000001</v>
      </c>
      <c r="AU16" s="3344" t="s">
        <v>2222</v>
      </c>
      <c r="AV16" s="140">
        <v>70363</v>
      </c>
      <c r="AW16" s="38" t="s">
        <v>3457</v>
      </c>
      <c r="AX16" s="58">
        <v>0.20799999999999999</v>
      </c>
      <c r="AY16" s="3344" t="s">
        <v>2177</v>
      </c>
      <c r="AZ16" s="140">
        <v>64036</v>
      </c>
      <c r="BA16" s="38" t="s">
        <v>3458</v>
      </c>
      <c r="BB16" s="58">
        <v>0.184</v>
      </c>
      <c r="BC16" s="38" t="s">
        <v>2180</v>
      </c>
      <c r="BD16" s="26"/>
      <c r="BE16" s="252" t="s">
        <v>479</v>
      </c>
      <c r="BF16" s="223">
        <v>143239</v>
      </c>
      <c r="BG16" s="224" t="s">
        <v>2541</v>
      </c>
      <c r="BH16" s="225">
        <v>0.20899999999999999</v>
      </c>
      <c r="BI16" s="224" t="s">
        <v>2178</v>
      </c>
      <c r="BJ16" s="223">
        <v>75706</v>
      </c>
      <c r="BK16" s="224" t="s">
        <v>3459</v>
      </c>
      <c r="BL16" s="225">
        <v>0.224</v>
      </c>
      <c r="BM16" s="224" t="s">
        <v>2179</v>
      </c>
      <c r="BN16" s="223">
        <v>67533</v>
      </c>
      <c r="BO16" s="224" t="s">
        <v>3460</v>
      </c>
      <c r="BP16" s="225">
        <v>0.19500000000000001</v>
      </c>
      <c r="BQ16" s="224" t="s">
        <v>2180</v>
      </c>
      <c r="BR16" s="26"/>
      <c r="BS16" s="275" t="s">
        <v>479</v>
      </c>
      <c r="BT16" s="215">
        <v>145095</v>
      </c>
      <c r="BU16" s="216" t="s">
        <v>2542</v>
      </c>
      <c r="BV16" s="217">
        <v>0.21299999999999999</v>
      </c>
      <c r="BW16" s="216" t="s">
        <v>2178</v>
      </c>
      <c r="BX16" s="215">
        <v>74197</v>
      </c>
      <c r="BY16" s="216" t="s">
        <v>3373</v>
      </c>
      <c r="BZ16" s="217">
        <v>0.219</v>
      </c>
      <c r="CA16" s="216" t="s">
        <v>2179</v>
      </c>
      <c r="CB16" s="215">
        <v>70898</v>
      </c>
      <c r="CC16" s="216" t="s">
        <v>3461</v>
      </c>
      <c r="CD16" s="217">
        <v>0.20699999999999999</v>
      </c>
      <c r="CE16" s="216" t="s">
        <v>2180</v>
      </c>
      <c r="CF16" s="26"/>
      <c r="CG16" s="37" t="s">
        <v>479</v>
      </c>
      <c r="CH16" s="21">
        <v>0.21299999999999999</v>
      </c>
      <c r="CI16" s="12" t="s">
        <v>2186</v>
      </c>
      <c r="CJ16" s="21">
        <v>0.221</v>
      </c>
      <c r="CK16" s="12" t="s">
        <v>2179</v>
      </c>
      <c r="CL16" s="21">
        <v>0.20499999999999999</v>
      </c>
      <c r="CM16" s="12" t="s">
        <v>2222</v>
      </c>
    </row>
    <row r="17" spans="1:91" s="173" customFormat="1" ht="13">
      <c r="A17" s="3352" t="s">
        <v>221</v>
      </c>
      <c r="B17" s="2062">
        <v>78842</v>
      </c>
      <c r="C17" s="3057" t="s">
        <v>2544</v>
      </c>
      <c r="D17" s="2453">
        <v>0.112</v>
      </c>
      <c r="E17" s="3057" t="s">
        <v>2090</v>
      </c>
      <c r="F17" s="2074">
        <v>38100</v>
      </c>
      <c r="G17" s="3057" t="s">
        <v>3462</v>
      </c>
      <c r="H17" s="2453">
        <v>0.109</v>
      </c>
      <c r="I17" s="3057" t="s">
        <v>2034</v>
      </c>
      <c r="J17" s="2074">
        <v>40742</v>
      </c>
      <c r="K17" s="3057" t="s">
        <v>3463</v>
      </c>
      <c r="L17" s="2453">
        <v>0.115</v>
      </c>
      <c r="M17" s="3016" t="s">
        <v>2033</v>
      </c>
      <c r="O17" s="256" t="s">
        <v>221</v>
      </c>
      <c r="P17" s="343">
        <v>74971</v>
      </c>
      <c r="Q17" s="343">
        <v>4925</v>
      </c>
      <c r="R17" s="352">
        <v>11</v>
      </c>
      <c r="S17" s="353">
        <v>0.7</v>
      </c>
      <c r="T17" s="346">
        <v>37821</v>
      </c>
      <c r="U17" s="343">
        <v>3401</v>
      </c>
      <c r="V17" s="352">
        <v>11.3</v>
      </c>
      <c r="W17" s="353">
        <v>1</v>
      </c>
      <c r="X17" s="346">
        <v>37150</v>
      </c>
      <c r="Y17" s="343">
        <v>3338</v>
      </c>
      <c r="Z17" s="352">
        <v>10.7</v>
      </c>
      <c r="AA17" s="352">
        <v>1</v>
      </c>
      <c r="AC17" s="256" t="s">
        <v>221</v>
      </c>
      <c r="AD17" s="279">
        <v>74551</v>
      </c>
      <c r="AE17" s="280">
        <v>4471</v>
      </c>
      <c r="AF17" s="212">
        <v>10.9</v>
      </c>
      <c r="AG17" s="281">
        <v>0.7</v>
      </c>
      <c r="AH17" s="279">
        <v>38618</v>
      </c>
      <c r="AI17" s="280">
        <v>3156</v>
      </c>
      <c r="AJ17" s="212">
        <v>11.5</v>
      </c>
      <c r="AK17" s="281">
        <v>0.9</v>
      </c>
      <c r="AL17" s="279">
        <v>35933</v>
      </c>
      <c r="AM17" s="280">
        <v>2950</v>
      </c>
      <c r="AN17" s="212">
        <v>10.4</v>
      </c>
      <c r="AO17" s="212">
        <v>0.9</v>
      </c>
      <c r="AQ17" s="135" t="s">
        <v>480</v>
      </c>
      <c r="AR17" s="140">
        <v>75074</v>
      </c>
      <c r="AS17" s="38" t="s">
        <v>2545</v>
      </c>
      <c r="AT17" s="58">
        <v>0.109</v>
      </c>
      <c r="AU17" s="3344" t="s">
        <v>2263</v>
      </c>
      <c r="AV17" s="140">
        <v>36334</v>
      </c>
      <c r="AW17" s="38" t="s">
        <v>3464</v>
      </c>
      <c r="AX17" s="58">
        <v>0.108</v>
      </c>
      <c r="AY17" s="3344" t="s">
        <v>2186</v>
      </c>
      <c r="AZ17" s="140">
        <v>38740</v>
      </c>
      <c r="BA17" s="38" t="s">
        <v>3465</v>
      </c>
      <c r="BB17" s="58">
        <v>0.111</v>
      </c>
      <c r="BC17" s="38" t="s">
        <v>2186</v>
      </c>
      <c r="BD17" s="26"/>
      <c r="BE17" s="252" t="s">
        <v>480</v>
      </c>
      <c r="BF17" s="223">
        <v>71117</v>
      </c>
      <c r="BG17" s="224" t="s">
        <v>2546</v>
      </c>
      <c r="BH17" s="225">
        <v>0.104</v>
      </c>
      <c r="BI17" s="224" t="s">
        <v>2181</v>
      </c>
      <c r="BJ17" s="223">
        <v>33699</v>
      </c>
      <c r="BK17" s="224" t="s">
        <v>3466</v>
      </c>
      <c r="BL17" s="225">
        <v>0.1</v>
      </c>
      <c r="BM17" s="224" t="s">
        <v>2186</v>
      </c>
      <c r="BN17" s="223">
        <v>37418</v>
      </c>
      <c r="BO17" s="224" t="s">
        <v>3467</v>
      </c>
      <c r="BP17" s="225">
        <v>0.108</v>
      </c>
      <c r="BQ17" s="224" t="s">
        <v>2222</v>
      </c>
      <c r="BR17" s="26"/>
      <c r="BS17" s="275" t="s">
        <v>480</v>
      </c>
      <c r="BT17" s="215">
        <v>69879</v>
      </c>
      <c r="BU17" s="216" t="s">
        <v>2547</v>
      </c>
      <c r="BV17" s="217">
        <v>0.10299999999999999</v>
      </c>
      <c r="BW17" s="216" t="s">
        <v>2181</v>
      </c>
      <c r="BX17" s="215">
        <v>34289</v>
      </c>
      <c r="BY17" s="216" t="s">
        <v>3468</v>
      </c>
      <c r="BZ17" s="217">
        <v>0.10100000000000001</v>
      </c>
      <c r="CA17" s="216" t="s">
        <v>2178</v>
      </c>
      <c r="CB17" s="215">
        <v>35590</v>
      </c>
      <c r="CC17" s="216" t="s">
        <v>3469</v>
      </c>
      <c r="CD17" s="217">
        <v>0.104</v>
      </c>
      <c r="CE17" s="216" t="s">
        <v>2186</v>
      </c>
      <c r="CF17" s="26"/>
      <c r="CG17" s="37" t="s">
        <v>480</v>
      </c>
      <c r="CH17" s="21">
        <v>0.108</v>
      </c>
      <c r="CI17" s="12" t="s">
        <v>2181</v>
      </c>
      <c r="CJ17" s="21">
        <v>0.109</v>
      </c>
      <c r="CK17" s="12" t="s">
        <v>2178</v>
      </c>
      <c r="CL17" s="21">
        <v>0.107</v>
      </c>
      <c r="CM17" s="12" t="s">
        <v>2186</v>
      </c>
    </row>
    <row r="18" spans="1:91" s="173" customFormat="1" ht="13">
      <c r="A18" s="3352" t="s">
        <v>222</v>
      </c>
      <c r="B18" s="2062">
        <v>162253</v>
      </c>
      <c r="C18" s="3057" t="s">
        <v>2549</v>
      </c>
      <c r="D18" s="2453">
        <v>0.23100000000000001</v>
      </c>
      <c r="E18" s="3057" t="s">
        <v>2034</v>
      </c>
      <c r="F18" s="2074">
        <v>73736</v>
      </c>
      <c r="G18" s="3057" t="s">
        <v>3470</v>
      </c>
      <c r="H18" s="2453">
        <v>0.21199999999999999</v>
      </c>
      <c r="I18" s="3057" t="s">
        <v>2032</v>
      </c>
      <c r="J18" s="2074">
        <v>88517</v>
      </c>
      <c r="K18" s="3057" t="s">
        <v>3471</v>
      </c>
      <c r="L18" s="2453">
        <v>0.25</v>
      </c>
      <c r="M18" s="3016" t="s">
        <v>2032</v>
      </c>
      <c r="O18" s="256" t="s">
        <v>222</v>
      </c>
      <c r="P18" s="343">
        <v>159284</v>
      </c>
      <c r="Q18" s="343">
        <v>5288</v>
      </c>
      <c r="R18" s="352">
        <v>23.4</v>
      </c>
      <c r="S18" s="353">
        <v>0.8</v>
      </c>
      <c r="T18" s="346">
        <v>74242</v>
      </c>
      <c r="U18" s="343">
        <v>3837</v>
      </c>
      <c r="V18" s="352">
        <v>22.2</v>
      </c>
      <c r="W18" s="353">
        <v>1.1000000000000001</v>
      </c>
      <c r="X18" s="346">
        <v>85042</v>
      </c>
      <c r="Y18" s="343">
        <v>3956</v>
      </c>
      <c r="Z18" s="352">
        <v>24.6</v>
      </c>
      <c r="AA18" s="352">
        <v>1.1000000000000001</v>
      </c>
      <c r="AC18" s="256" t="s">
        <v>222</v>
      </c>
      <c r="AD18" s="279">
        <v>157316</v>
      </c>
      <c r="AE18" s="280">
        <v>5889</v>
      </c>
      <c r="AF18" s="212">
        <v>23.1</v>
      </c>
      <c r="AG18" s="281">
        <v>0.9</v>
      </c>
      <c r="AH18" s="279">
        <v>73762</v>
      </c>
      <c r="AI18" s="280">
        <v>3717</v>
      </c>
      <c r="AJ18" s="212">
        <v>22</v>
      </c>
      <c r="AK18" s="281">
        <v>1.1000000000000001</v>
      </c>
      <c r="AL18" s="279">
        <v>83554</v>
      </c>
      <c r="AM18" s="280">
        <v>3617</v>
      </c>
      <c r="AN18" s="212">
        <v>24.1</v>
      </c>
      <c r="AO18" s="212">
        <v>1</v>
      </c>
      <c r="AQ18" s="135" t="s">
        <v>481</v>
      </c>
      <c r="AR18" s="140">
        <v>156119</v>
      </c>
      <c r="AS18" s="38" t="s">
        <v>2550</v>
      </c>
      <c r="AT18" s="58">
        <v>0.22800000000000001</v>
      </c>
      <c r="AU18" s="3344" t="s">
        <v>2178</v>
      </c>
      <c r="AV18" s="140">
        <v>74250</v>
      </c>
      <c r="AW18" s="38" t="s">
        <v>3472</v>
      </c>
      <c r="AX18" s="58">
        <v>0.22</v>
      </c>
      <c r="AY18" s="3344" t="s">
        <v>2180</v>
      </c>
      <c r="AZ18" s="140">
        <v>81869</v>
      </c>
      <c r="BA18" s="38" t="s">
        <v>3473</v>
      </c>
      <c r="BB18" s="58">
        <v>0.23499999999999999</v>
      </c>
      <c r="BC18" s="38" t="s">
        <v>2179</v>
      </c>
      <c r="BD18" s="26"/>
      <c r="BE18" s="252" t="s">
        <v>481</v>
      </c>
      <c r="BF18" s="223">
        <v>154656</v>
      </c>
      <c r="BG18" s="224" t="s">
        <v>2551</v>
      </c>
      <c r="BH18" s="225">
        <v>0.22600000000000001</v>
      </c>
      <c r="BI18" s="224" t="s">
        <v>2178</v>
      </c>
      <c r="BJ18" s="223">
        <v>71573</v>
      </c>
      <c r="BK18" s="224" t="s">
        <v>3474</v>
      </c>
      <c r="BL18" s="225">
        <v>0.21199999999999999</v>
      </c>
      <c r="BM18" s="224" t="s">
        <v>2177</v>
      </c>
      <c r="BN18" s="223">
        <v>83083</v>
      </c>
      <c r="BO18" s="224" t="s">
        <v>3475</v>
      </c>
      <c r="BP18" s="225">
        <v>0.24</v>
      </c>
      <c r="BQ18" s="224" t="s">
        <v>2180</v>
      </c>
      <c r="BR18" s="26"/>
      <c r="BS18" s="275" t="s">
        <v>481</v>
      </c>
      <c r="BT18" s="215">
        <v>148891</v>
      </c>
      <c r="BU18" s="216" t="s">
        <v>2552</v>
      </c>
      <c r="BV18" s="217">
        <v>0.219</v>
      </c>
      <c r="BW18" s="216" t="s">
        <v>2178</v>
      </c>
      <c r="BX18" s="215">
        <v>72318</v>
      </c>
      <c r="BY18" s="216" t="s">
        <v>3476</v>
      </c>
      <c r="BZ18" s="217">
        <v>0.21299999999999999</v>
      </c>
      <c r="CA18" s="216" t="s">
        <v>2180</v>
      </c>
      <c r="CB18" s="215">
        <v>76573</v>
      </c>
      <c r="CC18" s="216" t="s">
        <v>3477</v>
      </c>
      <c r="CD18" s="217">
        <v>0.224</v>
      </c>
      <c r="CE18" s="216" t="s">
        <v>2180</v>
      </c>
      <c r="CF18" s="26"/>
      <c r="CG18" s="37" t="s">
        <v>481</v>
      </c>
      <c r="CH18" s="21">
        <v>0.215</v>
      </c>
      <c r="CI18" s="12" t="s">
        <v>2178</v>
      </c>
      <c r="CJ18" s="21">
        <v>0.20799999999999999</v>
      </c>
      <c r="CK18" s="12" t="s">
        <v>2179</v>
      </c>
      <c r="CL18" s="21">
        <v>0.222</v>
      </c>
      <c r="CM18" s="12" t="s">
        <v>2180</v>
      </c>
    </row>
    <row r="19" spans="1:91" s="173" customFormat="1" ht="13">
      <c r="A19" s="3352" t="s">
        <v>223</v>
      </c>
      <c r="B19" s="2062">
        <v>98343</v>
      </c>
      <c r="C19" s="3057" t="s">
        <v>2554</v>
      </c>
      <c r="D19" s="2453">
        <v>0.14000000000000001</v>
      </c>
      <c r="E19" s="3057" t="s">
        <v>2090</v>
      </c>
      <c r="F19" s="2074">
        <v>46410</v>
      </c>
      <c r="G19" s="3057" t="s">
        <v>3478</v>
      </c>
      <c r="H19" s="2453">
        <v>0.13300000000000001</v>
      </c>
      <c r="I19" s="3057" t="s">
        <v>2088</v>
      </c>
      <c r="J19" s="2074">
        <v>51933</v>
      </c>
      <c r="K19" s="3057" t="s">
        <v>3479</v>
      </c>
      <c r="L19" s="2453">
        <v>0.14699999999999999</v>
      </c>
      <c r="M19" s="3016" t="s">
        <v>2034</v>
      </c>
      <c r="O19" s="256" t="s">
        <v>223</v>
      </c>
      <c r="P19" s="343">
        <v>84671</v>
      </c>
      <c r="Q19" s="343">
        <v>4434</v>
      </c>
      <c r="R19" s="352">
        <v>12.4</v>
      </c>
      <c r="S19" s="353">
        <v>0.7</v>
      </c>
      <c r="T19" s="346">
        <v>39295</v>
      </c>
      <c r="U19" s="343">
        <v>2491</v>
      </c>
      <c r="V19" s="352">
        <v>11.7</v>
      </c>
      <c r="W19" s="353">
        <v>0.7</v>
      </c>
      <c r="X19" s="346">
        <v>45376</v>
      </c>
      <c r="Y19" s="343">
        <v>3018</v>
      </c>
      <c r="Z19" s="352">
        <v>13.1</v>
      </c>
      <c r="AA19" s="352">
        <v>0.9</v>
      </c>
      <c r="AC19" s="256" t="s">
        <v>223</v>
      </c>
      <c r="AD19" s="279">
        <v>82465</v>
      </c>
      <c r="AE19" s="280">
        <v>3665</v>
      </c>
      <c r="AF19" s="212">
        <v>12.1</v>
      </c>
      <c r="AG19" s="281">
        <v>0.5</v>
      </c>
      <c r="AH19" s="279">
        <v>39274</v>
      </c>
      <c r="AI19" s="280">
        <v>2316</v>
      </c>
      <c r="AJ19" s="212">
        <v>11.7</v>
      </c>
      <c r="AK19" s="281">
        <v>0.7</v>
      </c>
      <c r="AL19" s="279">
        <v>43191</v>
      </c>
      <c r="AM19" s="280">
        <v>2357</v>
      </c>
      <c r="AN19" s="212">
        <v>12.5</v>
      </c>
      <c r="AO19" s="212">
        <v>0.7</v>
      </c>
      <c r="AQ19" s="135" t="s">
        <v>482</v>
      </c>
      <c r="AR19" s="140">
        <v>82187</v>
      </c>
      <c r="AS19" s="38" t="s">
        <v>2555</v>
      </c>
      <c r="AT19" s="58">
        <v>0.12</v>
      </c>
      <c r="AU19" s="3344" t="s">
        <v>2181</v>
      </c>
      <c r="AV19" s="140">
        <v>40276</v>
      </c>
      <c r="AW19" s="38" t="s">
        <v>3480</v>
      </c>
      <c r="AX19" s="58">
        <v>0.11899999999999999</v>
      </c>
      <c r="AY19" s="3344" t="s">
        <v>2186</v>
      </c>
      <c r="AZ19" s="140">
        <v>41911</v>
      </c>
      <c r="BA19" s="38" t="s">
        <v>3481</v>
      </c>
      <c r="BB19" s="58">
        <v>0.12</v>
      </c>
      <c r="BC19" s="38" t="s">
        <v>2222</v>
      </c>
      <c r="BD19" s="26"/>
      <c r="BE19" s="252" t="s">
        <v>482</v>
      </c>
      <c r="BF19" s="223">
        <v>80456</v>
      </c>
      <c r="BG19" s="224" t="s">
        <v>2556</v>
      </c>
      <c r="BH19" s="225">
        <v>0.11799999999999999</v>
      </c>
      <c r="BI19" s="224" t="s">
        <v>2181</v>
      </c>
      <c r="BJ19" s="223">
        <v>37907</v>
      </c>
      <c r="BK19" s="224" t="s">
        <v>3482</v>
      </c>
      <c r="BL19" s="225">
        <v>0.112</v>
      </c>
      <c r="BM19" s="224" t="s">
        <v>2178</v>
      </c>
      <c r="BN19" s="223">
        <v>42549</v>
      </c>
      <c r="BO19" s="224" t="s">
        <v>3483</v>
      </c>
      <c r="BP19" s="225">
        <v>0.123</v>
      </c>
      <c r="BQ19" s="224" t="s">
        <v>2178</v>
      </c>
      <c r="BR19" s="26"/>
      <c r="BS19" s="275" t="s">
        <v>482</v>
      </c>
      <c r="BT19" s="215">
        <v>77402</v>
      </c>
      <c r="BU19" s="216" t="s">
        <v>2557</v>
      </c>
      <c r="BV19" s="217">
        <v>0.114</v>
      </c>
      <c r="BW19" s="216" t="s">
        <v>2349</v>
      </c>
      <c r="BX19" s="215">
        <v>37605</v>
      </c>
      <c r="BY19" s="216" t="s">
        <v>3484</v>
      </c>
      <c r="BZ19" s="217">
        <v>0.111</v>
      </c>
      <c r="CA19" s="216" t="s">
        <v>2181</v>
      </c>
      <c r="CB19" s="215">
        <v>39797</v>
      </c>
      <c r="CC19" s="216" t="s">
        <v>2865</v>
      </c>
      <c r="CD19" s="217">
        <v>0.11600000000000001</v>
      </c>
      <c r="CE19" s="216" t="s">
        <v>2186</v>
      </c>
      <c r="CF19" s="26"/>
      <c r="CG19" s="37" t="s">
        <v>482</v>
      </c>
      <c r="CH19" s="21">
        <v>0.111</v>
      </c>
      <c r="CI19" s="12" t="s">
        <v>2263</v>
      </c>
      <c r="CJ19" s="21">
        <v>0.111</v>
      </c>
      <c r="CK19" s="12" t="s">
        <v>2186</v>
      </c>
      <c r="CL19" s="21">
        <v>0.111</v>
      </c>
      <c r="CM19" s="12" t="s">
        <v>2186</v>
      </c>
    </row>
    <row r="20" spans="1:91" s="173" customFormat="1" ht="13">
      <c r="A20" s="3352" t="s">
        <v>516</v>
      </c>
      <c r="B20" s="2062">
        <v>651903</v>
      </c>
      <c r="C20" s="3057" t="s">
        <v>2559</v>
      </c>
      <c r="D20" s="2453">
        <v>0.92800000000000005</v>
      </c>
      <c r="E20" s="3057" t="s">
        <v>2090</v>
      </c>
      <c r="F20" s="2074">
        <v>323489</v>
      </c>
      <c r="G20" s="3057" t="s">
        <v>3485</v>
      </c>
      <c r="H20" s="2453">
        <v>0.92900000000000005</v>
      </c>
      <c r="I20" s="3057" t="s">
        <v>2088</v>
      </c>
      <c r="J20" s="2074">
        <v>328414</v>
      </c>
      <c r="K20" s="3057" t="s">
        <v>3486</v>
      </c>
      <c r="L20" s="2453">
        <v>0.92700000000000005</v>
      </c>
      <c r="M20" s="3016" t="s">
        <v>2090</v>
      </c>
      <c r="O20" s="256" t="s">
        <v>516</v>
      </c>
      <c r="P20" s="343">
        <v>630353</v>
      </c>
      <c r="Q20" s="343">
        <v>4092</v>
      </c>
      <c r="R20" s="352">
        <v>92.6</v>
      </c>
      <c r="S20" s="353">
        <v>0.6</v>
      </c>
      <c r="T20" s="346">
        <v>313428</v>
      </c>
      <c r="U20" s="343">
        <v>2293</v>
      </c>
      <c r="V20" s="352">
        <v>93.7</v>
      </c>
      <c r="W20" s="353">
        <v>0.7</v>
      </c>
      <c r="X20" s="346">
        <v>316925</v>
      </c>
      <c r="Y20" s="343">
        <v>2617</v>
      </c>
      <c r="Z20" s="352">
        <v>91.6</v>
      </c>
      <c r="AA20" s="352">
        <v>0.8</v>
      </c>
      <c r="AC20" s="256" t="s">
        <v>516</v>
      </c>
      <c r="AD20" s="279">
        <v>625404</v>
      </c>
      <c r="AE20" s="280">
        <v>4467</v>
      </c>
      <c r="AF20" s="212">
        <v>91.8</v>
      </c>
      <c r="AG20" s="281">
        <v>0.7</v>
      </c>
      <c r="AH20" s="279" t="s">
        <v>210</v>
      </c>
      <c r="AI20" s="280" t="s">
        <v>210</v>
      </c>
      <c r="AJ20" s="212">
        <v>92.7</v>
      </c>
      <c r="AK20" s="281">
        <v>0.8</v>
      </c>
      <c r="AL20" s="279" t="s">
        <v>210</v>
      </c>
      <c r="AM20" s="280" t="s">
        <v>210</v>
      </c>
      <c r="AN20" s="212">
        <v>90.9</v>
      </c>
      <c r="AO20" s="212">
        <v>0.8</v>
      </c>
      <c r="AQ20" s="73"/>
      <c r="AR20" s="139"/>
      <c r="AS20" s="38"/>
      <c r="AT20" s="58"/>
      <c r="AU20" s="3344"/>
      <c r="AV20" s="139"/>
      <c r="AW20" s="38"/>
      <c r="AX20" s="58"/>
      <c r="AY20" s="3344"/>
      <c r="AZ20" s="139"/>
      <c r="BA20" s="38"/>
      <c r="BB20" s="58"/>
      <c r="BC20" s="38"/>
      <c r="BD20" s="26"/>
      <c r="BE20" s="37"/>
      <c r="BF20" s="224" t="s">
        <v>733</v>
      </c>
      <c r="BG20" s="224" t="s">
        <v>733</v>
      </c>
      <c r="BH20" s="225" t="s">
        <v>733</v>
      </c>
      <c r="BI20" s="224" t="s">
        <v>733</v>
      </c>
      <c r="BJ20" s="224" t="s">
        <v>733</v>
      </c>
      <c r="BK20" s="224" t="s">
        <v>733</v>
      </c>
      <c r="BL20" s="225" t="s">
        <v>733</v>
      </c>
      <c r="BM20" s="224" t="s">
        <v>733</v>
      </c>
      <c r="BN20" s="224" t="s">
        <v>733</v>
      </c>
      <c r="BO20" s="224" t="s">
        <v>733</v>
      </c>
      <c r="BP20" s="225" t="s">
        <v>733</v>
      </c>
      <c r="BQ20" s="224" t="s">
        <v>733</v>
      </c>
      <c r="BR20" s="26"/>
      <c r="BS20" s="275" t="s">
        <v>733</v>
      </c>
      <c r="BT20" s="216" t="s">
        <v>733</v>
      </c>
      <c r="BU20" s="216" t="s">
        <v>733</v>
      </c>
      <c r="BV20" s="217" t="s">
        <v>733</v>
      </c>
      <c r="BW20" s="216" t="s">
        <v>733</v>
      </c>
      <c r="BX20" s="216" t="s">
        <v>733</v>
      </c>
      <c r="BY20" s="216" t="s">
        <v>733</v>
      </c>
      <c r="BZ20" s="217" t="s">
        <v>733</v>
      </c>
      <c r="CA20" s="216" t="s">
        <v>733</v>
      </c>
      <c r="CB20" s="216" t="s">
        <v>733</v>
      </c>
      <c r="CC20" s="216" t="s">
        <v>733</v>
      </c>
      <c r="CD20" s="217" t="s">
        <v>733</v>
      </c>
      <c r="CE20" s="216" t="s">
        <v>733</v>
      </c>
      <c r="CF20" s="26"/>
      <c r="CG20" s="37"/>
      <c r="CH20" s="12"/>
      <c r="CI20" s="12"/>
      <c r="CJ20" s="12"/>
      <c r="CK20" s="12"/>
      <c r="CL20" s="12"/>
      <c r="CM20" s="12"/>
    </row>
    <row r="21" spans="1:91" s="173" customFormat="1" ht="13">
      <c r="A21" s="3352" t="s">
        <v>475</v>
      </c>
      <c r="B21" s="2062">
        <v>260596</v>
      </c>
      <c r="C21" s="3057" t="s">
        <v>2560</v>
      </c>
      <c r="D21" s="2453">
        <v>0.371</v>
      </c>
      <c r="E21" s="3057" t="s">
        <v>2033</v>
      </c>
      <c r="F21" s="2074">
        <v>120146</v>
      </c>
      <c r="G21" s="3057" t="s">
        <v>3487</v>
      </c>
      <c r="H21" s="2453">
        <v>0.34499999999999997</v>
      </c>
      <c r="I21" s="3057" t="s">
        <v>2028</v>
      </c>
      <c r="J21" s="2074">
        <v>140450</v>
      </c>
      <c r="K21" s="3057" t="s">
        <v>3488</v>
      </c>
      <c r="L21" s="2453">
        <v>0.39700000000000002</v>
      </c>
      <c r="M21" s="3016" t="s">
        <v>2032</v>
      </c>
      <c r="O21" s="256" t="s">
        <v>475</v>
      </c>
      <c r="P21" s="343">
        <v>243955</v>
      </c>
      <c r="Q21" s="343">
        <v>6896</v>
      </c>
      <c r="R21" s="352">
        <v>35.799999999999997</v>
      </c>
      <c r="S21" s="353">
        <v>1</v>
      </c>
      <c r="T21" s="346">
        <v>113537</v>
      </c>
      <c r="U21" s="343">
        <v>4585</v>
      </c>
      <c r="V21" s="352">
        <v>33.9</v>
      </c>
      <c r="W21" s="353">
        <v>1.4</v>
      </c>
      <c r="X21" s="346">
        <v>130418</v>
      </c>
      <c r="Y21" s="343">
        <v>4516</v>
      </c>
      <c r="Z21" s="352">
        <v>37.700000000000003</v>
      </c>
      <c r="AA21" s="352">
        <v>1.3</v>
      </c>
      <c r="AC21" s="256" t="s">
        <v>475</v>
      </c>
      <c r="AD21" s="279">
        <v>239781</v>
      </c>
      <c r="AE21" s="280">
        <v>6902</v>
      </c>
      <c r="AF21" s="212">
        <v>35.200000000000003</v>
      </c>
      <c r="AG21" s="281">
        <v>1</v>
      </c>
      <c r="AH21" s="279" t="s">
        <v>210</v>
      </c>
      <c r="AI21" s="280" t="s">
        <v>210</v>
      </c>
      <c r="AJ21" s="212">
        <v>33.700000000000003</v>
      </c>
      <c r="AK21" s="281">
        <v>1.2</v>
      </c>
      <c r="AL21" s="279" t="s">
        <v>210</v>
      </c>
      <c r="AM21" s="280" t="s">
        <v>210</v>
      </c>
      <c r="AN21" s="212">
        <v>36.6</v>
      </c>
      <c r="AO21" s="212">
        <v>1.3</v>
      </c>
      <c r="AQ21" s="88" t="s">
        <v>224</v>
      </c>
      <c r="AR21" s="138" t="s">
        <v>210</v>
      </c>
      <c r="AS21" s="230" t="s">
        <v>210</v>
      </c>
      <c r="AT21" s="231">
        <v>0.92300000000000004</v>
      </c>
      <c r="AU21" s="3353" t="s">
        <v>2186</v>
      </c>
      <c r="AV21" s="138" t="s">
        <v>210</v>
      </c>
      <c r="AW21" s="230" t="s">
        <v>210</v>
      </c>
      <c r="AX21" s="231">
        <v>0.93200000000000005</v>
      </c>
      <c r="AY21" s="3353" t="s">
        <v>2178</v>
      </c>
      <c r="AZ21" s="138" t="s">
        <v>210</v>
      </c>
      <c r="BA21" s="230" t="s">
        <v>210</v>
      </c>
      <c r="BB21" s="231">
        <v>0.91500000000000004</v>
      </c>
      <c r="BC21" s="230" t="s">
        <v>2178</v>
      </c>
      <c r="BD21" s="26"/>
      <c r="BE21" s="37" t="s">
        <v>224</v>
      </c>
      <c r="BF21" s="224" t="s">
        <v>210</v>
      </c>
      <c r="BG21" s="224" t="s">
        <v>210</v>
      </c>
      <c r="BH21" s="225">
        <v>0.91600000000000004</v>
      </c>
      <c r="BI21" s="224" t="s">
        <v>2186</v>
      </c>
      <c r="BJ21" s="224" t="s">
        <v>210</v>
      </c>
      <c r="BK21" s="224" t="s">
        <v>210</v>
      </c>
      <c r="BL21" s="225">
        <v>0.92200000000000004</v>
      </c>
      <c r="BM21" s="224" t="s">
        <v>2178</v>
      </c>
      <c r="BN21" s="224" t="s">
        <v>210</v>
      </c>
      <c r="BO21" s="224" t="s">
        <v>210</v>
      </c>
      <c r="BP21" s="225">
        <v>0.90900000000000003</v>
      </c>
      <c r="BQ21" s="224" t="s">
        <v>2222</v>
      </c>
      <c r="BR21" s="26"/>
      <c r="BS21" s="275" t="s">
        <v>224</v>
      </c>
      <c r="BT21" s="216" t="s">
        <v>210</v>
      </c>
      <c r="BU21" s="216" t="s">
        <v>210</v>
      </c>
      <c r="BV21" s="217">
        <v>0.90600000000000003</v>
      </c>
      <c r="BW21" s="216" t="s">
        <v>2186</v>
      </c>
      <c r="BX21" s="216" t="s">
        <v>210</v>
      </c>
      <c r="BY21" s="216" t="s">
        <v>210</v>
      </c>
      <c r="BZ21" s="217">
        <v>0.91200000000000003</v>
      </c>
      <c r="CA21" s="216" t="s">
        <v>2178</v>
      </c>
      <c r="CB21" s="216" t="s">
        <v>210</v>
      </c>
      <c r="CC21" s="216" t="s">
        <v>210</v>
      </c>
      <c r="CD21" s="217">
        <v>0.9</v>
      </c>
      <c r="CE21" s="216" t="s">
        <v>2222</v>
      </c>
      <c r="CF21" s="26"/>
      <c r="CG21" s="37" t="s">
        <v>224</v>
      </c>
      <c r="CH21" s="21">
        <v>0.91800000000000004</v>
      </c>
      <c r="CI21" s="12" t="s">
        <v>2263</v>
      </c>
      <c r="CJ21" s="21">
        <v>0.92500000000000004</v>
      </c>
      <c r="CK21" s="12" t="s">
        <v>2181</v>
      </c>
      <c r="CL21" s="21">
        <v>0.91</v>
      </c>
      <c r="CM21" s="12" t="s">
        <v>2181</v>
      </c>
    </row>
    <row r="22" spans="1:91" s="173" customFormat="1" ht="13">
      <c r="A22" s="256"/>
      <c r="B22" s="2062"/>
      <c r="C22" s="3057"/>
      <c r="D22" s="2453"/>
      <c r="E22" s="3057"/>
      <c r="F22" s="2074"/>
      <c r="G22" s="3057"/>
      <c r="H22" s="2453"/>
      <c r="I22" s="3057"/>
      <c r="J22" s="2074"/>
      <c r="K22" s="3057"/>
      <c r="L22" s="2453"/>
      <c r="M22" s="3016"/>
      <c r="O22" s="253"/>
      <c r="P22" s="343"/>
      <c r="Q22" s="343"/>
      <c r="R22" s="352"/>
      <c r="S22" s="353"/>
      <c r="T22" s="346"/>
      <c r="U22" s="343"/>
      <c r="V22" s="352"/>
      <c r="W22" s="353"/>
      <c r="X22" s="346"/>
      <c r="Y22" s="343"/>
      <c r="Z22" s="352"/>
      <c r="AA22" s="352"/>
      <c r="AC22" s="253"/>
      <c r="AD22" s="279"/>
      <c r="AE22" s="280"/>
      <c r="AF22" s="212"/>
      <c r="AG22" s="281"/>
      <c r="AH22" s="279"/>
      <c r="AI22" s="280"/>
      <c r="AJ22" s="212"/>
      <c r="AK22" s="281"/>
      <c r="AL22" s="279"/>
      <c r="AM22" s="280"/>
      <c r="AN22" s="212"/>
      <c r="AO22" s="212"/>
      <c r="AQ22" s="88" t="s">
        <v>225</v>
      </c>
      <c r="AR22" s="138" t="s">
        <v>210</v>
      </c>
      <c r="AS22" s="230" t="s">
        <v>210</v>
      </c>
      <c r="AT22" s="231">
        <v>0.34699999999999998</v>
      </c>
      <c r="AU22" s="3353" t="s">
        <v>2180</v>
      </c>
      <c r="AV22" s="138" t="s">
        <v>210</v>
      </c>
      <c r="AW22" s="230" t="s">
        <v>210</v>
      </c>
      <c r="AX22" s="231">
        <v>0.33900000000000002</v>
      </c>
      <c r="AY22" s="3353" t="s">
        <v>2180</v>
      </c>
      <c r="AZ22" s="138" t="s">
        <v>210</v>
      </c>
      <c r="BA22" s="230" t="s">
        <v>210</v>
      </c>
      <c r="BB22" s="231">
        <v>0.35599999999999998</v>
      </c>
      <c r="BC22" s="230" t="s">
        <v>2240</v>
      </c>
      <c r="BD22" s="26"/>
      <c r="BE22" s="37" t="s">
        <v>225</v>
      </c>
      <c r="BF22" s="224" t="s">
        <v>210</v>
      </c>
      <c r="BG22" s="224" t="s">
        <v>210</v>
      </c>
      <c r="BH22" s="225">
        <v>0.34399999999999997</v>
      </c>
      <c r="BI22" s="224" t="s">
        <v>2180</v>
      </c>
      <c r="BJ22" s="224" t="s">
        <v>210</v>
      </c>
      <c r="BK22" s="224" t="s">
        <v>210</v>
      </c>
      <c r="BL22" s="225">
        <v>0.32500000000000001</v>
      </c>
      <c r="BM22" s="224" t="s">
        <v>2175</v>
      </c>
      <c r="BN22" s="224" t="s">
        <v>210</v>
      </c>
      <c r="BO22" s="224" t="s">
        <v>210</v>
      </c>
      <c r="BP22" s="225">
        <v>0.36199999999999999</v>
      </c>
      <c r="BQ22" s="224" t="s">
        <v>2179</v>
      </c>
      <c r="BR22" s="26"/>
      <c r="BS22" s="275" t="s">
        <v>225</v>
      </c>
      <c r="BT22" s="216" t="s">
        <v>210</v>
      </c>
      <c r="BU22" s="216" t="s">
        <v>210</v>
      </c>
      <c r="BV22" s="217">
        <v>0.33200000000000002</v>
      </c>
      <c r="BW22" s="216" t="s">
        <v>2222</v>
      </c>
      <c r="BX22" s="216" t="s">
        <v>210</v>
      </c>
      <c r="BY22" s="216" t="s">
        <v>210</v>
      </c>
      <c r="BZ22" s="217">
        <v>0.32400000000000001</v>
      </c>
      <c r="CA22" s="216" t="s">
        <v>2177</v>
      </c>
      <c r="CB22" s="216" t="s">
        <v>210</v>
      </c>
      <c r="CC22" s="216" t="s">
        <v>210</v>
      </c>
      <c r="CD22" s="217">
        <v>0.34</v>
      </c>
      <c r="CE22" s="216" t="s">
        <v>2177</v>
      </c>
      <c r="CF22" s="26"/>
      <c r="CG22" s="37" t="s">
        <v>225</v>
      </c>
      <c r="CH22" s="21">
        <v>0.32600000000000001</v>
      </c>
      <c r="CI22" s="12" t="s">
        <v>2222</v>
      </c>
      <c r="CJ22" s="21">
        <v>0.32</v>
      </c>
      <c r="CK22" s="12" t="s">
        <v>2177</v>
      </c>
      <c r="CL22" s="21">
        <v>0.33200000000000002</v>
      </c>
      <c r="CM22" s="12" t="s">
        <v>2177</v>
      </c>
    </row>
    <row r="23" spans="1:91" s="173" customFormat="1" ht="13.5" thickBot="1">
      <c r="A23" s="3322" t="s">
        <v>483</v>
      </c>
      <c r="B23" s="2203">
        <v>144247</v>
      </c>
      <c r="C23" s="3049" t="s">
        <v>3489</v>
      </c>
      <c r="D23" s="3323" t="s">
        <v>210</v>
      </c>
      <c r="E23" s="3049" t="s">
        <v>210</v>
      </c>
      <c r="F23" s="3324">
        <v>76335</v>
      </c>
      <c r="G23" s="3049" t="s">
        <v>3432</v>
      </c>
      <c r="H23" s="3323" t="s">
        <v>210</v>
      </c>
      <c r="I23" s="3049" t="s">
        <v>210</v>
      </c>
      <c r="J23" s="3324">
        <v>67912</v>
      </c>
      <c r="K23" s="3049" t="s">
        <v>3490</v>
      </c>
      <c r="L23" s="3323" t="s">
        <v>210</v>
      </c>
      <c r="M23" s="3124" t="s">
        <v>210</v>
      </c>
      <c r="O23" s="254" t="s">
        <v>483</v>
      </c>
      <c r="P23" s="347">
        <v>146382</v>
      </c>
      <c r="Q23" s="347">
        <v>633</v>
      </c>
      <c r="R23" s="3414" t="s">
        <v>210</v>
      </c>
      <c r="S23" s="3415" t="s">
        <v>210</v>
      </c>
      <c r="T23" s="348">
        <v>77831</v>
      </c>
      <c r="U23" s="347">
        <v>234</v>
      </c>
      <c r="V23" s="3414" t="s">
        <v>210</v>
      </c>
      <c r="W23" s="3415" t="s">
        <v>210</v>
      </c>
      <c r="X23" s="348">
        <v>68551</v>
      </c>
      <c r="Y23" s="347">
        <v>589</v>
      </c>
      <c r="Z23" s="3414" t="s">
        <v>210</v>
      </c>
      <c r="AA23" s="3414" t="s">
        <v>210</v>
      </c>
      <c r="AC23" s="254" t="s">
        <v>483</v>
      </c>
      <c r="AD23" s="283">
        <v>147846</v>
      </c>
      <c r="AE23" s="284">
        <v>603</v>
      </c>
      <c r="AF23" s="229" t="s">
        <v>210</v>
      </c>
      <c r="AG23" s="285" t="s">
        <v>210</v>
      </c>
      <c r="AH23" s="283">
        <v>77827</v>
      </c>
      <c r="AI23" s="284">
        <v>537</v>
      </c>
      <c r="AJ23" s="229" t="s">
        <v>210</v>
      </c>
      <c r="AK23" s="285" t="s">
        <v>210</v>
      </c>
      <c r="AL23" s="283">
        <v>70019</v>
      </c>
      <c r="AM23" s="284">
        <v>209</v>
      </c>
      <c r="AN23" s="229" t="s">
        <v>210</v>
      </c>
      <c r="AO23" s="229" t="s">
        <v>210</v>
      </c>
      <c r="AQ23" s="73"/>
      <c r="AR23" s="139"/>
      <c r="AS23" s="38"/>
      <c r="AT23" s="58"/>
      <c r="AU23" s="3344"/>
      <c r="AV23" s="139"/>
      <c r="AW23" s="38"/>
      <c r="AX23" s="58"/>
      <c r="AY23" s="3344"/>
      <c r="AZ23" s="139"/>
      <c r="BA23" s="38"/>
      <c r="BB23" s="58"/>
      <c r="BC23" s="38"/>
      <c r="BD23" s="26"/>
      <c r="BE23" s="37"/>
      <c r="BF23" s="224" t="s">
        <v>733</v>
      </c>
      <c r="BG23" s="224" t="s">
        <v>733</v>
      </c>
      <c r="BH23" s="225" t="s">
        <v>733</v>
      </c>
      <c r="BI23" s="224" t="s">
        <v>733</v>
      </c>
      <c r="BJ23" s="224" t="s">
        <v>733</v>
      </c>
      <c r="BK23" s="224" t="s">
        <v>733</v>
      </c>
      <c r="BL23" s="225" t="s">
        <v>733</v>
      </c>
      <c r="BM23" s="224" t="s">
        <v>733</v>
      </c>
      <c r="BN23" s="224" t="s">
        <v>733</v>
      </c>
      <c r="BO23" s="224" t="s">
        <v>733</v>
      </c>
      <c r="BP23" s="225" t="s">
        <v>733</v>
      </c>
      <c r="BQ23" s="224" t="s">
        <v>733</v>
      </c>
      <c r="BR23" s="26"/>
      <c r="BS23" s="275" t="s">
        <v>733</v>
      </c>
      <c r="BT23" s="216" t="s">
        <v>733</v>
      </c>
      <c r="BU23" s="216" t="s">
        <v>733</v>
      </c>
      <c r="BV23" s="217" t="s">
        <v>733</v>
      </c>
      <c r="BW23" s="216" t="s">
        <v>733</v>
      </c>
      <c r="BX23" s="216" t="s">
        <v>733</v>
      </c>
      <c r="BY23" s="216" t="s">
        <v>733</v>
      </c>
      <c r="BZ23" s="217" t="s">
        <v>733</v>
      </c>
      <c r="CA23" s="216" t="s">
        <v>733</v>
      </c>
      <c r="CB23" s="216" t="s">
        <v>733</v>
      </c>
      <c r="CC23" s="216" t="s">
        <v>733</v>
      </c>
      <c r="CD23" s="217" t="s">
        <v>733</v>
      </c>
      <c r="CE23" s="216" t="s">
        <v>733</v>
      </c>
      <c r="CF23" s="26"/>
      <c r="CG23" s="37"/>
      <c r="CH23" s="12"/>
      <c r="CI23" s="12"/>
      <c r="CJ23" s="12"/>
      <c r="CK23" s="12"/>
      <c r="CL23" s="12"/>
      <c r="CM23" s="12"/>
    </row>
    <row r="24" spans="1:91" s="173" customFormat="1" ht="13">
      <c r="A24" s="282" t="s">
        <v>484</v>
      </c>
      <c r="B24" s="1917">
        <v>138977</v>
      </c>
      <c r="C24" s="3052" t="s">
        <v>3491</v>
      </c>
      <c r="D24" s="3055">
        <v>0.96299999999999997</v>
      </c>
      <c r="E24" s="3052" t="s">
        <v>2088</v>
      </c>
      <c r="F24" s="2205">
        <v>73464</v>
      </c>
      <c r="G24" s="3052" t="s">
        <v>3492</v>
      </c>
      <c r="H24" s="3055">
        <v>0.96199999999999997</v>
      </c>
      <c r="I24" s="3052" t="s">
        <v>2032</v>
      </c>
      <c r="J24" s="2205">
        <v>65513</v>
      </c>
      <c r="K24" s="3052" t="s">
        <v>2661</v>
      </c>
      <c r="L24" s="3055">
        <v>0.96499999999999997</v>
      </c>
      <c r="M24" s="3003" t="s">
        <v>2027</v>
      </c>
      <c r="O24" s="253" t="s">
        <v>484</v>
      </c>
      <c r="P24" s="343">
        <v>141195</v>
      </c>
      <c r="Q24" s="343">
        <v>1665</v>
      </c>
      <c r="R24" s="352">
        <v>96.5</v>
      </c>
      <c r="S24" s="353">
        <v>1</v>
      </c>
      <c r="T24" s="346">
        <v>75604</v>
      </c>
      <c r="U24" s="343">
        <v>864</v>
      </c>
      <c r="V24" s="352">
        <v>97.1</v>
      </c>
      <c r="W24" s="353">
        <v>1.1000000000000001</v>
      </c>
      <c r="X24" s="346">
        <v>65591</v>
      </c>
      <c r="Y24" s="343">
        <v>1323</v>
      </c>
      <c r="Z24" s="352">
        <v>95.7</v>
      </c>
      <c r="AA24" s="352">
        <v>1.6</v>
      </c>
      <c r="AC24" s="253" t="s">
        <v>484</v>
      </c>
      <c r="AD24" s="279">
        <v>141122</v>
      </c>
      <c r="AE24" s="280">
        <v>1605</v>
      </c>
      <c r="AF24" s="212">
        <v>95.5</v>
      </c>
      <c r="AG24" s="281">
        <v>1</v>
      </c>
      <c r="AH24" s="279">
        <v>74249</v>
      </c>
      <c r="AI24" s="280">
        <v>1110</v>
      </c>
      <c r="AJ24" s="212">
        <v>95.4</v>
      </c>
      <c r="AK24" s="281">
        <v>1.3</v>
      </c>
      <c r="AL24" s="279">
        <v>66873</v>
      </c>
      <c r="AM24" s="280">
        <v>1005</v>
      </c>
      <c r="AN24" s="212">
        <v>95.5</v>
      </c>
      <c r="AO24" s="212">
        <v>1.4</v>
      </c>
      <c r="AQ24" s="73" t="s">
        <v>483</v>
      </c>
      <c r="AR24" s="140">
        <v>152516</v>
      </c>
      <c r="AS24" s="38" t="s">
        <v>3493</v>
      </c>
      <c r="AT24" s="58" t="s">
        <v>210</v>
      </c>
      <c r="AU24" s="3344" t="s">
        <v>210</v>
      </c>
      <c r="AV24" s="140">
        <v>80908</v>
      </c>
      <c r="AW24" s="38" t="s">
        <v>3494</v>
      </c>
      <c r="AX24" s="58" t="s">
        <v>210</v>
      </c>
      <c r="AY24" s="3344" t="s">
        <v>210</v>
      </c>
      <c r="AZ24" s="140">
        <v>71608</v>
      </c>
      <c r="BA24" s="38" t="s">
        <v>3495</v>
      </c>
      <c r="BB24" s="58" t="s">
        <v>210</v>
      </c>
      <c r="BC24" s="38" t="s">
        <v>210</v>
      </c>
      <c r="BD24" s="26"/>
      <c r="BE24" s="37" t="s">
        <v>483</v>
      </c>
      <c r="BF24" s="223">
        <v>153870</v>
      </c>
      <c r="BG24" s="224" t="s">
        <v>3496</v>
      </c>
      <c r="BH24" s="225" t="s">
        <v>210</v>
      </c>
      <c r="BI24" s="224" t="s">
        <v>210</v>
      </c>
      <c r="BJ24" s="223">
        <v>81557</v>
      </c>
      <c r="BK24" s="224" t="s">
        <v>3497</v>
      </c>
      <c r="BL24" s="225" t="s">
        <v>210</v>
      </c>
      <c r="BM24" s="224" t="s">
        <v>210</v>
      </c>
      <c r="BN24" s="223">
        <v>72313</v>
      </c>
      <c r="BO24" s="224" t="s">
        <v>3498</v>
      </c>
      <c r="BP24" s="225" t="s">
        <v>210</v>
      </c>
      <c r="BQ24" s="224" t="s">
        <v>210</v>
      </c>
      <c r="BR24" s="26"/>
      <c r="BS24" s="275" t="s">
        <v>483</v>
      </c>
      <c r="BT24" s="215">
        <v>159942</v>
      </c>
      <c r="BU24" s="216" t="s">
        <v>3267</v>
      </c>
      <c r="BV24" s="217" t="s">
        <v>210</v>
      </c>
      <c r="BW24" s="216" t="s">
        <v>210</v>
      </c>
      <c r="BX24" s="215">
        <v>87553</v>
      </c>
      <c r="BY24" s="216" t="s">
        <v>3387</v>
      </c>
      <c r="BZ24" s="217" t="s">
        <v>210</v>
      </c>
      <c r="CA24" s="216" t="s">
        <v>210</v>
      </c>
      <c r="CB24" s="215">
        <v>72389</v>
      </c>
      <c r="CC24" s="216" t="s">
        <v>3499</v>
      </c>
      <c r="CD24" s="217" t="s">
        <v>210</v>
      </c>
      <c r="CE24" s="216" t="s">
        <v>210</v>
      </c>
      <c r="CF24" s="26"/>
      <c r="CG24" s="37" t="s">
        <v>483</v>
      </c>
      <c r="CH24" s="208">
        <v>155736</v>
      </c>
      <c r="CI24" s="12" t="s">
        <v>3265</v>
      </c>
      <c r="CJ24" s="208">
        <v>84704</v>
      </c>
      <c r="CK24" s="12" t="s">
        <v>3229</v>
      </c>
      <c r="CL24" s="208">
        <v>71032</v>
      </c>
      <c r="CM24" s="12" t="s">
        <v>3500</v>
      </c>
    </row>
    <row r="25" spans="1:91" s="173" customFormat="1" ht="13">
      <c r="A25" s="256" t="s">
        <v>485</v>
      </c>
      <c r="B25" s="2062">
        <v>53969</v>
      </c>
      <c r="C25" s="3057" t="s">
        <v>3501</v>
      </c>
      <c r="D25" s="2453">
        <v>0.374</v>
      </c>
      <c r="E25" s="3057" t="s">
        <v>2043</v>
      </c>
      <c r="F25" s="2074">
        <v>23140</v>
      </c>
      <c r="G25" s="3057" t="s">
        <v>3502</v>
      </c>
      <c r="H25" s="2453">
        <v>0.30299999999999999</v>
      </c>
      <c r="I25" s="3057" t="s">
        <v>2044</v>
      </c>
      <c r="J25" s="2074">
        <v>30829</v>
      </c>
      <c r="K25" s="3057" t="s">
        <v>3503</v>
      </c>
      <c r="L25" s="2453">
        <v>0.45400000000000001</v>
      </c>
      <c r="M25" s="3016" t="s">
        <v>2058</v>
      </c>
      <c r="O25" s="253" t="s">
        <v>485</v>
      </c>
      <c r="P25" s="343">
        <v>53378</v>
      </c>
      <c r="Q25" s="343">
        <v>3124</v>
      </c>
      <c r="R25" s="352">
        <v>36.5</v>
      </c>
      <c r="S25" s="353">
        <v>2.1</v>
      </c>
      <c r="T25" s="346">
        <v>22977</v>
      </c>
      <c r="U25" s="343">
        <v>2221</v>
      </c>
      <c r="V25" s="352">
        <v>29.5</v>
      </c>
      <c r="W25" s="353">
        <v>2.8</v>
      </c>
      <c r="X25" s="346">
        <v>30401</v>
      </c>
      <c r="Y25" s="343">
        <v>2391</v>
      </c>
      <c r="Z25" s="352">
        <v>44.3</v>
      </c>
      <c r="AA25" s="352">
        <v>3.5</v>
      </c>
      <c r="AC25" s="253" t="s">
        <v>485</v>
      </c>
      <c r="AD25" s="279">
        <v>50854</v>
      </c>
      <c r="AE25" s="280">
        <v>3163</v>
      </c>
      <c r="AF25" s="212">
        <v>34.4</v>
      </c>
      <c r="AG25" s="281">
        <v>2.1</v>
      </c>
      <c r="AH25" s="279">
        <v>22190</v>
      </c>
      <c r="AI25" s="280">
        <v>1649</v>
      </c>
      <c r="AJ25" s="212">
        <v>28.5</v>
      </c>
      <c r="AK25" s="281">
        <v>2.1</v>
      </c>
      <c r="AL25" s="279">
        <v>28664</v>
      </c>
      <c r="AM25" s="280">
        <v>2310</v>
      </c>
      <c r="AN25" s="212">
        <v>40.9</v>
      </c>
      <c r="AO25" s="212">
        <v>3.3</v>
      </c>
      <c r="AQ25" s="135" t="s">
        <v>484</v>
      </c>
      <c r="AR25" s="140">
        <v>147148</v>
      </c>
      <c r="AS25" s="38" t="s">
        <v>3504</v>
      </c>
      <c r="AT25" s="58">
        <v>0.96499999999999997</v>
      </c>
      <c r="AU25" s="3344" t="s">
        <v>2178</v>
      </c>
      <c r="AV25" s="140">
        <v>78068</v>
      </c>
      <c r="AW25" s="38" t="s">
        <v>3202</v>
      </c>
      <c r="AX25" s="58">
        <v>0.96499999999999997</v>
      </c>
      <c r="AY25" s="3344" t="s">
        <v>2180</v>
      </c>
      <c r="AZ25" s="140">
        <v>69080</v>
      </c>
      <c r="BA25" s="38" t="s">
        <v>3505</v>
      </c>
      <c r="BB25" s="58">
        <v>0.96499999999999997</v>
      </c>
      <c r="BC25" s="38" t="s">
        <v>2177</v>
      </c>
      <c r="BD25" s="26"/>
      <c r="BE25" s="252" t="s">
        <v>484</v>
      </c>
      <c r="BF25" s="223">
        <v>146978</v>
      </c>
      <c r="BG25" s="224" t="s">
        <v>3506</v>
      </c>
      <c r="BH25" s="225">
        <v>0.95499999999999996</v>
      </c>
      <c r="BI25" s="224" t="s">
        <v>2179</v>
      </c>
      <c r="BJ25" s="223">
        <v>77824</v>
      </c>
      <c r="BK25" s="224" t="s">
        <v>2424</v>
      </c>
      <c r="BL25" s="225">
        <v>0.95399999999999996</v>
      </c>
      <c r="BM25" s="224" t="s">
        <v>2240</v>
      </c>
      <c r="BN25" s="223">
        <v>69154</v>
      </c>
      <c r="BO25" s="224" t="s">
        <v>2384</v>
      </c>
      <c r="BP25" s="225">
        <v>0.95599999999999996</v>
      </c>
      <c r="BQ25" s="224" t="s">
        <v>2176</v>
      </c>
      <c r="BR25" s="26"/>
      <c r="BS25" s="275" t="s">
        <v>484</v>
      </c>
      <c r="BT25" s="215">
        <v>153581</v>
      </c>
      <c r="BU25" s="216" t="s">
        <v>3507</v>
      </c>
      <c r="BV25" s="217">
        <v>0.96</v>
      </c>
      <c r="BW25" s="216" t="s">
        <v>2178</v>
      </c>
      <c r="BX25" s="215">
        <v>83678</v>
      </c>
      <c r="BY25" s="216" t="s">
        <v>3508</v>
      </c>
      <c r="BZ25" s="217">
        <v>0.95599999999999996</v>
      </c>
      <c r="CA25" s="216" t="s">
        <v>2180</v>
      </c>
      <c r="CB25" s="215">
        <v>69903</v>
      </c>
      <c r="CC25" s="216" t="s">
        <v>2428</v>
      </c>
      <c r="CD25" s="217">
        <v>0.96599999999999997</v>
      </c>
      <c r="CE25" s="216" t="s">
        <v>2179</v>
      </c>
      <c r="CF25" s="26"/>
      <c r="CG25" s="37" t="s">
        <v>484</v>
      </c>
      <c r="CH25" s="21">
        <v>0.95799999999999996</v>
      </c>
      <c r="CI25" s="12" t="s">
        <v>2186</v>
      </c>
      <c r="CJ25" s="21">
        <v>0.95399999999999996</v>
      </c>
      <c r="CK25" s="12" t="s">
        <v>2179</v>
      </c>
      <c r="CL25" s="21">
        <v>0.96299999999999997</v>
      </c>
      <c r="CM25" s="12" t="s">
        <v>2180</v>
      </c>
    </row>
    <row r="26" spans="1:91" s="173" customFormat="1" ht="13">
      <c r="A26" s="256"/>
      <c r="B26" s="2062"/>
      <c r="C26" s="3057"/>
      <c r="D26" s="2453"/>
      <c r="E26" s="3057"/>
      <c r="F26" s="2074"/>
      <c r="G26" s="3057"/>
      <c r="H26" s="2453"/>
      <c r="I26" s="3057"/>
      <c r="J26" s="2074"/>
      <c r="K26" s="3057"/>
      <c r="L26" s="2453"/>
      <c r="M26" s="3016"/>
      <c r="O26" s="253"/>
      <c r="P26" s="343"/>
      <c r="Q26" s="343"/>
      <c r="R26" s="352"/>
      <c r="S26" s="353"/>
      <c r="T26" s="346"/>
      <c r="U26" s="343"/>
      <c r="V26" s="352"/>
      <c r="W26" s="353"/>
      <c r="X26" s="346"/>
      <c r="Y26" s="343"/>
      <c r="Z26" s="352"/>
      <c r="AA26" s="352"/>
      <c r="AC26" s="253"/>
      <c r="AD26" s="279"/>
      <c r="AE26" s="280"/>
      <c r="AF26" s="212"/>
      <c r="AG26" s="281"/>
      <c r="AH26" s="279"/>
      <c r="AI26" s="280"/>
      <c r="AJ26" s="212"/>
      <c r="AK26" s="281"/>
      <c r="AL26" s="279"/>
      <c r="AM26" s="280"/>
      <c r="AN26" s="212"/>
      <c r="AO26" s="212"/>
      <c r="AQ26" s="135" t="s">
        <v>485</v>
      </c>
      <c r="AR26" s="140">
        <v>51809</v>
      </c>
      <c r="AS26" s="38" t="s">
        <v>3509</v>
      </c>
      <c r="AT26" s="58">
        <v>0.34</v>
      </c>
      <c r="AU26" s="3344" t="s">
        <v>2187</v>
      </c>
      <c r="AV26" s="140">
        <v>23645</v>
      </c>
      <c r="AW26" s="38" t="s">
        <v>3510</v>
      </c>
      <c r="AX26" s="58">
        <v>0.29199999999999998</v>
      </c>
      <c r="AY26" s="3344" t="s">
        <v>2210</v>
      </c>
      <c r="AZ26" s="140">
        <v>28164</v>
      </c>
      <c r="BA26" s="38" t="s">
        <v>3511</v>
      </c>
      <c r="BB26" s="58">
        <v>0.39300000000000002</v>
      </c>
      <c r="BC26" s="38" t="s">
        <v>2213</v>
      </c>
      <c r="BD26" s="26"/>
      <c r="BE26" s="252" t="s">
        <v>485</v>
      </c>
      <c r="BF26" s="223">
        <v>51769</v>
      </c>
      <c r="BG26" s="224" t="s">
        <v>3512</v>
      </c>
      <c r="BH26" s="225">
        <v>0.33600000000000002</v>
      </c>
      <c r="BI26" s="224" t="s">
        <v>2223</v>
      </c>
      <c r="BJ26" s="223">
        <v>23289</v>
      </c>
      <c r="BK26" s="224" t="s">
        <v>3513</v>
      </c>
      <c r="BL26" s="225">
        <v>0.28599999999999998</v>
      </c>
      <c r="BM26" s="224" t="s">
        <v>2188</v>
      </c>
      <c r="BN26" s="223">
        <v>28480</v>
      </c>
      <c r="BO26" s="224" t="s">
        <v>2515</v>
      </c>
      <c r="BP26" s="225">
        <v>0.39400000000000002</v>
      </c>
      <c r="BQ26" s="224" t="s">
        <v>2183</v>
      </c>
      <c r="BR26" s="26"/>
      <c r="BS26" s="275" t="s">
        <v>485</v>
      </c>
      <c r="BT26" s="215">
        <v>53307</v>
      </c>
      <c r="BU26" s="216" t="s">
        <v>3514</v>
      </c>
      <c r="BV26" s="217">
        <v>0.33300000000000002</v>
      </c>
      <c r="BW26" s="216" t="s">
        <v>2223</v>
      </c>
      <c r="BX26" s="215">
        <v>24820</v>
      </c>
      <c r="BY26" s="216" t="s">
        <v>3515</v>
      </c>
      <c r="BZ26" s="217">
        <v>0.28299999999999997</v>
      </c>
      <c r="CA26" s="216" t="s">
        <v>2184</v>
      </c>
      <c r="CB26" s="215">
        <v>28487</v>
      </c>
      <c r="CC26" s="216" t="s">
        <v>3516</v>
      </c>
      <c r="CD26" s="217">
        <v>0.39400000000000002</v>
      </c>
      <c r="CE26" s="216" t="s">
        <v>2199</v>
      </c>
      <c r="CF26" s="26"/>
      <c r="CG26" s="37" t="s">
        <v>485</v>
      </c>
      <c r="CH26" s="21">
        <v>0.311</v>
      </c>
      <c r="CI26" s="12" t="s">
        <v>2185</v>
      </c>
      <c r="CJ26" s="21">
        <v>0.26900000000000002</v>
      </c>
      <c r="CK26" s="12" t="s">
        <v>2184</v>
      </c>
      <c r="CL26" s="21">
        <v>0.36099999999999999</v>
      </c>
      <c r="CM26" s="12" t="s">
        <v>2210</v>
      </c>
    </row>
    <row r="27" spans="1:91" s="173" customFormat="1" ht="13.5" thickBot="1">
      <c r="A27" s="3322" t="s">
        <v>486</v>
      </c>
      <c r="B27" s="2203">
        <v>133529</v>
      </c>
      <c r="C27" s="3049" t="s">
        <v>3517</v>
      </c>
      <c r="D27" s="3323" t="s">
        <v>210</v>
      </c>
      <c r="E27" s="3049" t="s">
        <v>210</v>
      </c>
      <c r="F27" s="3324">
        <v>69004</v>
      </c>
      <c r="G27" s="3049" t="s">
        <v>3518</v>
      </c>
      <c r="H27" s="3323" t="s">
        <v>210</v>
      </c>
      <c r="I27" s="3049" t="s">
        <v>210</v>
      </c>
      <c r="J27" s="3324">
        <v>64525</v>
      </c>
      <c r="K27" s="3049" t="s">
        <v>3519</v>
      </c>
      <c r="L27" s="3323" t="s">
        <v>210</v>
      </c>
      <c r="M27" s="3124" t="s">
        <v>210</v>
      </c>
      <c r="O27" s="254" t="s">
        <v>486</v>
      </c>
      <c r="P27" s="347">
        <v>125615</v>
      </c>
      <c r="Q27" s="347">
        <v>693</v>
      </c>
      <c r="R27" s="3414" t="s">
        <v>210</v>
      </c>
      <c r="S27" s="3415" t="s">
        <v>210</v>
      </c>
      <c r="T27" s="348">
        <v>63871</v>
      </c>
      <c r="U27" s="347">
        <v>232</v>
      </c>
      <c r="V27" s="3414" t="s">
        <v>210</v>
      </c>
      <c r="W27" s="3415" t="s">
        <v>210</v>
      </c>
      <c r="X27" s="348">
        <v>61744</v>
      </c>
      <c r="Y27" s="347">
        <v>652</v>
      </c>
      <c r="Z27" s="3414" t="s">
        <v>210</v>
      </c>
      <c r="AA27" s="3414" t="s">
        <v>210</v>
      </c>
      <c r="AC27" s="254" t="s">
        <v>486</v>
      </c>
      <c r="AD27" s="283">
        <v>126401</v>
      </c>
      <c r="AE27" s="284">
        <v>872</v>
      </c>
      <c r="AF27" s="229" t="s">
        <v>210</v>
      </c>
      <c r="AG27" s="285" t="s">
        <v>210</v>
      </c>
      <c r="AH27" s="283">
        <v>64787</v>
      </c>
      <c r="AI27" s="284">
        <v>676</v>
      </c>
      <c r="AJ27" s="229" t="s">
        <v>210</v>
      </c>
      <c r="AK27" s="285" t="s">
        <v>210</v>
      </c>
      <c r="AL27" s="283">
        <v>61614</v>
      </c>
      <c r="AM27" s="284">
        <v>536</v>
      </c>
      <c r="AN27" s="229" t="s">
        <v>210</v>
      </c>
      <c r="AO27" s="229" t="s">
        <v>210</v>
      </c>
      <c r="AQ27" s="73"/>
      <c r="AR27" s="139"/>
      <c r="AS27" s="38"/>
      <c r="AT27" s="58"/>
      <c r="AU27" s="3344"/>
      <c r="AV27" s="139"/>
      <c r="AW27" s="38"/>
      <c r="AX27" s="58"/>
      <c r="AY27" s="3344"/>
      <c r="AZ27" s="139"/>
      <c r="BA27" s="38"/>
      <c r="BB27" s="58"/>
      <c r="BC27" s="38"/>
      <c r="BD27" s="26"/>
      <c r="BE27" s="37"/>
      <c r="BF27" s="224" t="s">
        <v>733</v>
      </c>
      <c r="BG27" s="224" t="s">
        <v>733</v>
      </c>
      <c r="BH27" s="225" t="s">
        <v>733</v>
      </c>
      <c r="BI27" s="224" t="s">
        <v>733</v>
      </c>
      <c r="BJ27" s="224" t="s">
        <v>733</v>
      </c>
      <c r="BK27" s="224" t="s">
        <v>733</v>
      </c>
      <c r="BL27" s="225" t="s">
        <v>733</v>
      </c>
      <c r="BM27" s="224" t="s">
        <v>733</v>
      </c>
      <c r="BN27" s="224" t="s">
        <v>733</v>
      </c>
      <c r="BO27" s="224" t="s">
        <v>733</v>
      </c>
      <c r="BP27" s="225" t="s">
        <v>733</v>
      </c>
      <c r="BQ27" s="224" t="s">
        <v>733</v>
      </c>
      <c r="BR27" s="26"/>
      <c r="BS27" s="275" t="s">
        <v>733</v>
      </c>
      <c r="BT27" s="216" t="s">
        <v>733</v>
      </c>
      <c r="BU27" s="216" t="s">
        <v>733</v>
      </c>
      <c r="BV27" s="217" t="s">
        <v>733</v>
      </c>
      <c r="BW27" s="216" t="s">
        <v>733</v>
      </c>
      <c r="BX27" s="216" t="s">
        <v>733</v>
      </c>
      <c r="BY27" s="216" t="s">
        <v>733</v>
      </c>
      <c r="BZ27" s="217" t="s">
        <v>733</v>
      </c>
      <c r="CA27" s="216" t="s">
        <v>733</v>
      </c>
      <c r="CB27" s="216" t="s">
        <v>733</v>
      </c>
      <c r="CC27" s="216" t="s">
        <v>733</v>
      </c>
      <c r="CD27" s="217" t="s">
        <v>733</v>
      </c>
      <c r="CE27" s="216" t="s">
        <v>733</v>
      </c>
      <c r="CF27" s="26"/>
      <c r="CG27" s="37"/>
      <c r="CH27" s="12"/>
      <c r="CI27" s="12"/>
      <c r="CJ27" s="12"/>
      <c r="CK27" s="12"/>
      <c r="CL27" s="12"/>
      <c r="CM27" s="12"/>
    </row>
    <row r="28" spans="1:91" s="173" customFormat="1" ht="13">
      <c r="A28" s="282" t="s">
        <v>484</v>
      </c>
      <c r="B28" s="1917">
        <v>128246</v>
      </c>
      <c r="C28" s="3052" t="s">
        <v>3520</v>
      </c>
      <c r="D28" s="3055">
        <v>0.96</v>
      </c>
      <c r="E28" s="3052" t="s">
        <v>2033</v>
      </c>
      <c r="F28" s="2205">
        <v>65758</v>
      </c>
      <c r="G28" s="3052" t="s">
        <v>2421</v>
      </c>
      <c r="H28" s="3055">
        <v>0.95299999999999996</v>
      </c>
      <c r="I28" s="3052" t="s">
        <v>2026</v>
      </c>
      <c r="J28" s="2205">
        <v>62488</v>
      </c>
      <c r="K28" s="3052" t="s">
        <v>3521</v>
      </c>
      <c r="L28" s="3055">
        <v>0.96799999999999997</v>
      </c>
      <c r="M28" s="3003" t="s">
        <v>2028</v>
      </c>
      <c r="O28" s="253" t="s">
        <v>484</v>
      </c>
      <c r="P28" s="343">
        <v>120959</v>
      </c>
      <c r="Q28" s="343">
        <v>1183</v>
      </c>
      <c r="R28" s="352">
        <v>96.3</v>
      </c>
      <c r="S28" s="353">
        <v>0.8</v>
      </c>
      <c r="T28" s="346">
        <v>61212</v>
      </c>
      <c r="U28" s="343">
        <v>872</v>
      </c>
      <c r="V28" s="352">
        <v>95.8</v>
      </c>
      <c r="W28" s="353">
        <v>1.3</v>
      </c>
      <c r="X28" s="346">
        <v>59747</v>
      </c>
      <c r="Y28" s="343">
        <v>906</v>
      </c>
      <c r="Z28" s="352">
        <v>96.8</v>
      </c>
      <c r="AA28" s="352">
        <v>1.1000000000000001</v>
      </c>
      <c r="AC28" s="253" t="s">
        <v>484</v>
      </c>
      <c r="AD28" s="279">
        <v>119419</v>
      </c>
      <c r="AE28" s="280">
        <v>1757</v>
      </c>
      <c r="AF28" s="212">
        <v>94.5</v>
      </c>
      <c r="AG28" s="281">
        <v>1.1000000000000001</v>
      </c>
      <c r="AH28" s="279">
        <v>60660</v>
      </c>
      <c r="AI28" s="280">
        <v>1230</v>
      </c>
      <c r="AJ28" s="212">
        <v>93.6</v>
      </c>
      <c r="AK28" s="281">
        <v>1.5</v>
      </c>
      <c r="AL28" s="279">
        <v>58759</v>
      </c>
      <c r="AM28" s="280">
        <v>985</v>
      </c>
      <c r="AN28" s="212">
        <v>95.4</v>
      </c>
      <c r="AO28" s="212">
        <v>1.3</v>
      </c>
      <c r="AQ28" s="73" t="s">
        <v>486</v>
      </c>
      <c r="AR28" s="140">
        <v>125019</v>
      </c>
      <c r="AS28" s="38" t="s">
        <v>3522</v>
      </c>
      <c r="AT28" s="58" t="s">
        <v>210</v>
      </c>
      <c r="AU28" s="3344" t="s">
        <v>210</v>
      </c>
      <c r="AV28" s="140">
        <v>63910</v>
      </c>
      <c r="AW28" s="38" t="s">
        <v>3523</v>
      </c>
      <c r="AX28" s="58" t="s">
        <v>210</v>
      </c>
      <c r="AY28" s="3344" t="s">
        <v>210</v>
      </c>
      <c r="AZ28" s="140">
        <v>61109</v>
      </c>
      <c r="BA28" s="38" t="s">
        <v>3524</v>
      </c>
      <c r="BB28" s="58" t="s">
        <v>210</v>
      </c>
      <c r="BC28" s="38" t="s">
        <v>210</v>
      </c>
      <c r="BD28" s="26"/>
      <c r="BE28" s="37" t="s">
        <v>486</v>
      </c>
      <c r="BF28" s="223">
        <v>124187</v>
      </c>
      <c r="BG28" s="224" t="s">
        <v>3525</v>
      </c>
      <c r="BH28" s="225" t="s">
        <v>210</v>
      </c>
      <c r="BI28" s="224" t="s">
        <v>210</v>
      </c>
      <c r="BJ28" s="223">
        <v>63534</v>
      </c>
      <c r="BK28" s="224" t="s">
        <v>3526</v>
      </c>
      <c r="BL28" s="225" t="s">
        <v>210</v>
      </c>
      <c r="BM28" s="224" t="s">
        <v>210</v>
      </c>
      <c r="BN28" s="223">
        <v>60653</v>
      </c>
      <c r="BO28" s="224" t="s">
        <v>3527</v>
      </c>
      <c r="BP28" s="225" t="s">
        <v>210</v>
      </c>
      <c r="BQ28" s="224" t="s">
        <v>210</v>
      </c>
      <c r="BR28" s="26"/>
      <c r="BS28" s="275" t="s">
        <v>486</v>
      </c>
      <c r="BT28" s="215">
        <v>124108</v>
      </c>
      <c r="BU28" s="216" t="s">
        <v>3528</v>
      </c>
      <c r="BV28" s="217" t="s">
        <v>210</v>
      </c>
      <c r="BW28" s="216" t="s">
        <v>210</v>
      </c>
      <c r="BX28" s="215">
        <v>64239</v>
      </c>
      <c r="BY28" s="216" t="s">
        <v>3529</v>
      </c>
      <c r="BZ28" s="217" t="s">
        <v>210</v>
      </c>
      <c r="CA28" s="216" t="s">
        <v>210</v>
      </c>
      <c r="CB28" s="215">
        <v>59869</v>
      </c>
      <c r="CC28" s="216" t="s">
        <v>3530</v>
      </c>
      <c r="CD28" s="217" t="s">
        <v>210</v>
      </c>
      <c r="CE28" s="216" t="s">
        <v>210</v>
      </c>
      <c r="CF28" s="26"/>
      <c r="CG28" s="37" t="s">
        <v>486</v>
      </c>
      <c r="CH28" s="208">
        <v>123626</v>
      </c>
      <c r="CI28" s="12" t="s">
        <v>3531</v>
      </c>
      <c r="CJ28" s="208">
        <v>64055</v>
      </c>
      <c r="CK28" s="12" t="s">
        <v>3532</v>
      </c>
      <c r="CL28" s="208">
        <v>59571</v>
      </c>
      <c r="CM28" s="12" t="s">
        <v>3533</v>
      </c>
    </row>
    <row r="29" spans="1:91" s="173" customFormat="1" ht="13">
      <c r="A29" s="256" t="s">
        <v>485</v>
      </c>
      <c r="B29" s="2062">
        <v>58103</v>
      </c>
      <c r="C29" s="3057" t="s">
        <v>3534</v>
      </c>
      <c r="D29" s="2453">
        <v>0.435</v>
      </c>
      <c r="E29" s="3057" t="s">
        <v>2041</v>
      </c>
      <c r="F29" s="2074">
        <v>24864</v>
      </c>
      <c r="G29" s="3057" t="s">
        <v>3121</v>
      </c>
      <c r="H29" s="2453">
        <v>0.36</v>
      </c>
      <c r="I29" s="3057" t="s">
        <v>2040</v>
      </c>
      <c r="J29" s="2074">
        <v>33239</v>
      </c>
      <c r="K29" s="3057" t="s">
        <v>3535</v>
      </c>
      <c r="L29" s="2453">
        <v>0.51500000000000001</v>
      </c>
      <c r="M29" s="3016" t="s">
        <v>2058</v>
      </c>
      <c r="O29" s="253" t="s">
        <v>485</v>
      </c>
      <c r="P29" s="343">
        <v>53843</v>
      </c>
      <c r="Q29" s="343">
        <v>2886</v>
      </c>
      <c r="R29" s="352">
        <v>42.9</v>
      </c>
      <c r="S29" s="353">
        <v>2.2999999999999998</v>
      </c>
      <c r="T29" s="346">
        <v>23605</v>
      </c>
      <c r="U29" s="343">
        <v>2200</v>
      </c>
      <c r="V29" s="352">
        <v>37</v>
      </c>
      <c r="W29" s="353">
        <v>3.4</v>
      </c>
      <c r="X29" s="346">
        <v>30238</v>
      </c>
      <c r="Y29" s="343">
        <v>2043</v>
      </c>
      <c r="Z29" s="352">
        <v>49</v>
      </c>
      <c r="AA29" s="352">
        <v>3.2</v>
      </c>
      <c r="AC29" s="253" t="s">
        <v>485</v>
      </c>
      <c r="AD29" s="279">
        <v>53220</v>
      </c>
      <c r="AE29" s="280">
        <v>2875</v>
      </c>
      <c r="AF29" s="212">
        <v>42.1</v>
      </c>
      <c r="AG29" s="281">
        <v>2.2000000000000002</v>
      </c>
      <c r="AH29" s="279">
        <v>24480</v>
      </c>
      <c r="AI29" s="280">
        <v>1847</v>
      </c>
      <c r="AJ29" s="212">
        <v>37.799999999999997</v>
      </c>
      <c r="AK29" s="281">
        <v>2.8</v>
      </c>
      <c r="AL29" s="279">
        <v>28740</v>
      </c>
      <c r="AM29" s="280">
        <v>1981</v>
      </c>
      <c r="AN29" s="212">
        <v>46.6</v>
      </c>
      <c r="AO29" s="212">
        <v>3.1</v>
      </c>
      <c r="AQ29" s="135" t="s">
        <v>484</v>
      </c>
      <c r="AR29" s="140">
        <v>120460</v>
      </c>
      <c r="AS29" s="38" t="s">
        <v>3536</v>
      </c>
      <c r="AT29" s="58">
        <v>0.96399999999999997</v>
      </c>
      <c r="AU29" s="3344" t="s">
        <v>2222</v>
      </c>
      <c r="AV29" s="140">
        <v>61985</v>
      </c>
      <c r="AW29" s="38" t="s">
        <v>3537</v>
      </c>
      <c r="AX29" s="58">
        <v>0.97</v>
      </c>
      <c r="AY29" s="3344" t="s">
        <v>2178</v>
      </c>
      <c r="AZ29" s="140">
        <v>58475</v>
      </c>
      <c r="BA29" s="38" t="s">
        <v>2702</v>
      </c>
      <c r="BB29" s="58">
        <v>0.95699999999999996</v>
      </c>
      <c r="BC29" s="38" t="s">
        <v>2174</v>
      </c>
      <c r="BD29" s="26"/>
      <c r="BE29" s="252" t="s">
        <v>484</v>
      </c>
      <c r="BF29" s="223">
        <v>118845</v>
      </c>
      <c r="BG29" s="224" t="s">
        <v>3538</v>
      </c>
      <c r="BH29" s="225">
        <v>0.95699999999999996</v>
      </c>
      <c r="BI29" s="224" t="s">
        <v>2179</v>
      </c>
      <c r="BJ29" s="223">
        <v>60307</v>
      </c>
      <c r="BK29" s="224" t="s">
        <v>2598</v>
      </c>
      <c r="BL29" s="225">
        <v>0.94899999999999995</v>
      </c>
      <c r="BM29" s="224" t="s">
        <v>2176</v>
      </c>
      <c r="BN29" s="223">
        <v>58538</v>
      </c>
      <c r="BO29" s="224" t="s">
        <v>3176</v>
      </c>
      <c r="BP29" s="225">
        <v>0.96499999999999997</v>
      </c>
      <c r="BQ29" s="224" t="s">
        <v>2175</v>
      </c>
      <c r="BR29" s="26"/>
      <c r="BS29" s="275" t="s">
        <v>484</v>
      </c>
      <c r="BT29" s="215">
        <v>115339</v>
      </c>
      <c r="BU29" s="216" t="s">
        <v>3539</v>
      </c>
      <c r="BV29" s="217">
        <v>0.92900000000000005</v>
      </c>
      <c r="BW29" s="216" t="s">
        <v>2176</v>
      </c>
      <c r="BX29" s="215">
        <v>59027</v>
      </c>
      <c r="BY29" s="216" t="s">
        <v>3310</v>
      </c>
      <c r="BZ29" s="217">
        <v>0.91900000000000004</v>
      </c>
      <c r="CA29" s="216" t="s">
        <v>2187</v>
      </c>
      <c r="CB29" s="215">
        <v>56312</v>
      </c>
      <c r="CC29" s="216" t="s">
        <v>3540</v>
      </c>
      <c r="CD29" s="217">
        <v>0.94099999999999995</v>
      </c>
      <c r="CE29" s="216" t="s">
        <v>2224</v>
      </c>
      <c r="CF29" s="26"/>
      <c r="CG29" s="37" t="s">
        <v>484</v>
      </c>
      <c r="CH29" s="21">
        <v>0.96199999999999997</v>
      </c>
      <c r="CI29" s="12" t="s">
        <v>2222</v>
      </c>
      <c r="CJ29" s="21">
        <v>0.96499999999999997</v>
      </c>
      <c r="CK29" s="12" t="s">
        <v>2177</v>
      </c>
      <c r="CL29" s="21">
        <v>0.95899999999999996</v>
      </c>
      <c r="CM29" s="12" t="s">
        <v>2179</v>
      </c>
    </row>
    <row r="30" spans="1:91" s="173" customFormat="1" ht="13">
      <c r="A30" s="3416"/>
      <c r="B30" s="2062"/>
      <c r="C30" s="3057"/>
      <c r="D30" s="2453"/>
      <c r="E30" s="3057"/>
      <c r="F30" s="2074"/>
      <c r="G30" s="3057"/>
      <c r="H30" s="2453"/>
      <c r="I30" s="3057"/>
      <c r="J30" s="2074"/>
      <c r="K30" s="3057"/>
      <c r="L30" s="2453"/>
      <c r="M30" s="3016"/>
      <c r="O30" s="286"/>
      <c r="P30" s="343"/>
      <c r="Q30" s="343"/>
      <c r="R30" s="352"/>
      <c r="S30" s="353"/>
      <c r="T30" s="346"/>
      <c r="U30" s="343"/>
      <c r="V30" s="352"/>
      <c r="W30" s="353"/>
      <c r="X30" s="346"/>
      <c r="Y30" s="343"/>
      <c r="Z30" s="352"/>
      <c r="AA30" s="352"/>
      <c r="AC30" s="286"/>
      <c r="AD30" s="279"/>
      <c r="AE30" s="280"/>
      <c r="AF30" s="212"/>
      <c r="AG30" s="281"/>
      <c r="AH30" s="279"/>
      <c r="AI30" s="280"/>
      <c r="AJ30" s="212"/>
      <c r="AK30" s="281"/>
      <c r="AL30" s="279"/>
      <c r="AM30" s="280"/>
      <c r="AN30" s="212"/>
      <c r="AO30" s="212"/>
      <c r="AQ30" s="135" t="s">
        <v>485</v>
      </c>
      <c r="AR30" s="140">
        <v>51481</v>
      </c>
      <c r="AS30" s="38" t="s">
        <v>3541</v>
      </c>
      <c r="AT30" s="58">
        <v>0.41199999999999998</v>
      </c>
      <c r="AU30" s="3344" t="s">
        <v>2187</v>
      </c>
      <c r="AV30" s="140">
        <v>23914</v>
      </c>
      <c r="AW30" s="38" t="s">
        <v>3542</v>
      </c>
      <c r="AX30" s="58">
        <v>0.374</v>
      </c>
      <c r="AY30" s="3344" t="s">
        <v>2210</v>
      </c>
      <c r="AZ30" s="140">
        <v>27567</v>
      </c>
      <c r="BA30" s="38" t="s">
        <v>2353</v>
      </c>
      <c r="BB30" s="58">
        <v>0.45100000000000001</v>
      </c>
      <c r="BC30" s="38" t="s">
        <v>2202</v>
      </c>
      <c r="BD30" s="26"/>
      <c r="BE30" s="252" t="s">
        <v>485</v>
      </c>
      <c r="BF30" s="223">
        <v>49979</v>
      </c>
      <c r="BG30" s="224" t="s">
        <v>3543</v>
      </c>
      <c r="BH30" s="225">
        <v>0.40200000000000002</v>
      </c>
      <c r="BI30" s="224" t="s">
        <v>2187</v>
      </c>
      <c r="BJ30" s="223">
        <v>22090</v>
      </c>
      <c r="BK30" s="224" t="s">
        <v>3544</v>
      </c>
      <c r="BL30" s="225">
        <v>0.34799999999999998</v>
      </c>
      <c r="BM30" s="224" t="s">
        <v>2210</v>
      </c>
      <c r="BN30" s="223">
        <v>27889</v>
      </c>
      <c r="BO30" s="224" t="s">
        <v>3545</v>
      </c>
      <c r="BP30" s="225">
        <v>0.46</v>
      </c>
      <c r="BQ30" s="224" t="s">
        <v>2199</v>
      </c>
      <c r="BR30" s="26"/>
      <c r="BS30" s="275" t="s">
        <v>485</v>
      </c>
      <c r="BT30" s="215">
        <v>46878</v>
      </c>
      <c r="BU30" s="216" t="s">
        <v>3546</v>
      </c>
      <c r="BV30" s="217">
        <v>0.378</v>
      </c>
      <c r="BW30" s="216" t="s">
        <v>2189</v>
      </c>
      <c r="BX30" s="215">
        <v>22298</v>
      </c>
      <c r="BY30" s="216" t="s">
        <v>3547</v>
      </c>
      <c r="BZ30" s="217">
        <v>0.34699999999999998</v>
      </c>
      <c r="CA30" s="216" t="s">
        <v>2188</v>
      </c>
      <c r="CB30" s="215">
        <v>24580</v>
      </c>
      <c r="CC30" s="216" t="s">
        <v>3548</v>
      </c>
      <c r="CD30" s="217">
        <v>0.41099999999999998</v>
      </c>
      <c r="CE30" s="216" t="s">
        <v>2188</v>
      </c>
      <c r="CF30" s="26"/>
      <c r="CG30" s="37" t="s">
        <v>485</v>
      </c>
      <c r="CH30" s="21">
        <v>0.39600000000000002</v>
      </c>
      <c r="CI30" s="12" t="s">
        <v>2182</v>
      </c>
      <c r="CJ30" s="21">
        <v>0.372</v>
      </c>
      <c r="CK30" s="12" t="s">
        <v>2210</v>
      </c>
      <c r="CL30" s="21">
        <v>0.42</v>
      </c>
      <c r="CM30" s="12" t="s">
        <v>2199</v>
      </c>
    </row>
    <row r="31" spans="1:91" s="173" customFormat="1" ht="13.5" thickBot="1">
      <c r="A31" s="3322" t="s">
        <v>487</v>
      </c>
      <c r="B31" s="2203">
        <v>236892</v>
      </c>
      <c r="C31" s="3049" t="s">
        <v>3549</v>
      </c>
      <c r="D31" s="3323" t="s">
        <v>210</v>
      </c>
      <c r="E31" s="3049" t="s">
        <v>210</v>
      </c>
      <c r="F31" s="3324">
        <v>118680</v>
      </c>
      <c r="G31" s="3049" t="s">
        <v>3550</v>
      </c>
      <c r="H31" s="3323" t="s">
        <v>210</v>
      </c>
      <c r="I31" s="3049" t="s">
        <v>210</v>
      </c>
      <c r="J31" s="3324">
        <v>118212</v>
      </c>
      <c r="K31" s="3049" t="s">
        <v>3551</v>
      </c>
      <c r="L31" s="3323" t="s">
        <v>210</v>
      </c>
      <c r="M31" s="3124" t="s">
        <v>210</v>
      </c>
      <c r="O31" s="254" t="s">
        <v>487</v>
      </c>
      <c r="P31" s="347">
        <v>230853</v>
      </c>
      <c r="Q31" s="347">
        <v>710</v>
      </c>
      <c r="R31" s="3414" t="s">
        <v>210</v>
      </c>
      <c r="S31" s="3415" t="s">
        <v>210</v>
      </c>
      <c r="T31" s="348">
        <v>114481</v>
      </c>
      <c r="U31" s="347">
        <v>313</v>
      </c>
      <c r="V31" s="3414" t="s">
        <v>210</v>
      </c>
      <c r="W31" s="3415" t="s">
        <v>210</v>
      </c>
      <c r="X31" s="348">
        <v>116372</v>
      </c>
      <c r="Y31" s="347">
        <v>668</v>
      </c>
      <c r="Z31" s="3414" t="s">
        <v>210</v>
      </c>
      <c r="AA31" s="3414" t="s">
        <v>210</v>
      </c>
      <c r="AC31" s="254" t="s">
        <v>487</v>
      </c>
      <c r="AD31" s="283">
        <v>233529</v>
      </c>
      <c r="AE31" s="284">
        <v>553</v>
      </c>
      <c r="AF31" s="229" t="s">
        <v>210</v>
      </c>
      <c r="AG31" s="285" t="s">
        <v>210</v>
      </c>
      <c r="AH31" s="283">
        <v>115860</v>
      </c>
      <c r="AI31" s="284">
        <v>296</v>
      </c>
      <c r="AJ31" s="229" t="s">
        <v>210</v>
      </c>
      <c r="AK31" s="285" t="s">
        <v>210</v>
      </c>
      <c r="AL31" s="283">
        <v>117669</v>
      </c>
      <c r="AM31" s="284">
        <v>518</v>
      </c>
      <c r="AN31" s="229" t="s">
        <v>210</v>
      </c>
      <c r="AO31" s="229" t="s">
        <v>210</v>
      </c>
      <c r="AQ31" s="73"/>
      <c r="AR31" s="139"/>
      <c r="AS31" s="38"/>
      <c r="AT31" s="58"/>
      <c r="AU31" s="3344"/>
      <c r="AV31" s="139"/>
      <c r="AW31" s="38"/>
      <c r="AX31" s="58"/>
      <c r="AY31" s="3344"/>
      <c r="AZ31" s="139"/>
      <c r="BA31" s="38"/>
      <c r="BB31" s="58"/>
      <c r="BC31" s="38"/>
      <c r="BD31" s="26"/>
      <c r="BE31" s="37"/>
      <c r="BF31" s="224" t="s">
        <v>733</v>
      </c>
      <c r="BG31" s="224" t="s">
        <v>733</v>
      </c>
      <c r="BH31" s="225" t="s">
        <v>733</v>
      </c>
      <c r="BI31" s="224" t="s">
        <v>733</v>
      </c>
      <c r="BJ31" s="224" t="s">
        <v>733</v>
      </c>
      <c r="BK31" s="224" t="s">
        <v>733</v>
      </c>
      <c r="BL31" s="225" t="s">
        <v>733</v>
      </c>
      <c r="BM31" s="224" t="s">
        <v>733</v>
      </c>
      <c r="BN31" s="224" t="s">
        <v>733</v>
      </c>
      <c r="BO31" s="224" t="s">
        <v>733</v>
      </c>
      <c r="BP31" s="225" t="s">
        <v>733</v>
      </c>
      <c r="BQ31" s="224" t="s">
        <v>733</v>
      </c>
      <c r="BR31" s="26"/>
      <c r="BS31" s="275" t="s">
        <v>733</v>
      </c>
      <c r="BT31" s="216" t="s">
        <v>733</v>
      </c>
      <c r="BU31" s="216" t="s">
        <v>733</v>
      </c>
      <c r="BV31" s="217" t="s">
        <v>733</v>
      </c>
      <c r="BW31" s="216" t="s">
        <v>733</v>
      </c>
      <c r="BX31" s="216" t="s">
        <v>733</v>
      </c>
      <c r="BY31" s="216" t="s">
        <v>733</v>
      </c>
      <c r="BZ31" s="217" t="s">
        <v>733</v>
      </c>
      <c r="CA31" s="216" t="s">
        <v>733</v>
      </c>
      <c r="CB31" s="216" t="s">
        <v>733</v>
      </c>
      <c r="CC31" s="216" t="s">
        <v>733</v>
      </c>
      <c r="CD31" s="217" t="s">
        <v>733</v>
      </c>
      <c r="CE31" s="216" t="s">
        <v>733</v>
      </c>
      <c r="CF31" s="26"/>
      <c r="CG31" s="37"/>
      <c r="CH31" s="12"/>
      <c r="CI31" s="12"/>
      <c r="CJ31" s="12"/>
      <c r="CK31" s="12"/>
      <c r="CL31" s="12"/>
      <c r="CM31" s="12"/>
    </row>
    <row r="32" spans="1:91" s="173" customFormat="1" ht="13">
      <c r="A32" s="282" t="s">
        <v>484</v>
      </c>
      <c r="B32" s="1917">
        <v>219755</v>
      </c>
      <c r="C32" s="3052" t="s">
        <v>3552</v>
      </c>
      <c r="D32" s="3055">
        <v>0.92800000000000005</v>
      </c>
      <c r="E32" s="3052" t="s">
        <v>2033</v>
      </c>
      <c r="F32" s="2205">
        <v>109581</v>
      </c>
      <c r="G32" s="3052" t="s">
        <v>3553</v>
      </c>
      <c r="H32" s="3055">
        <v>0.92300000000000004</v>
      </c>
      <c r="I32" s="3052" t="s">
        <v>2027</v>
      </c>
      <c r="J32" s="2205">
        <v>110174</v>
      </c>
      <c r="K32" s="3052" t="s">
        <v>3554</v>
      </c>
      <c r="L32" s="3055">
        <v>0.93200000000000005</v>
      </c>
      <c r="M32" s="3003" t="s">
        <v>2032</v>
      </c>
      <c r="O32" s="253" t="s">
        <v>484</v>
      </c>
      <c r="P32" s="343">
        <v>215539</v>
      </c>
      <c r="Q32" s="343">
        <v>2874</v>
      </c>
      <c r="R32" s="352">
        <v>93.4</v>
      </c>
      <c r="S32" s="353">
        <v>1.2</v>
      </c>
      <c r="T32" s="346">
        <v>106904</v>
      </c>
      <c r="U32" s="343">
        <v>1678</v>
      </c>
      <c r="V32" s="352">
        <v>93.4</v>
      </c>
      <c r="W32" s="353">
        <v>1.4</v>
      </c>
      <c r="X32" s="346">
        <v>108635</v>
      </c>
      <c r="Y32" s="343">
        <v>1662</v>
      </c>
      <c r="Z32" s="352">
        <v>93.4</v>
      </c>
      <c r="AA32" s="352">
        <v>1.3</v>
      </c>
      <c r="AC32" s="253" t="s">
        <v>484</v>
      </c>
      <c r="AD32" s="279">
        <v>218685</v>
      </c>
      <c r="AE32" s="280">
        <v>2353</v>
      </c>
      <c r="AF32" s="212">
        <v>93.6</v>
      </c>
      <c r="AG32" s="281">
        <v>1</v>
      </c>
      <c r="AH32" s="279">
        <v>109025</v>
      </c>
      <c r="AI32" s="280">
        <v>1431</v>
      </c>
      <c r="AJ32" s="212">
        <v>94.1</v>
      </c>
      <c r="AK32" s="281">
        <v>1.2</v>
      </c>
      <c r="AL32" s="279">
        <v>109660</v>
      </c>
      <c r="AM32" s="280">
        <v>1605</v>
      </c>
      <c r="AN32" s="212">
        <v>93.2</v>
      </c>
      <c r="AO32" s="212">
        <v>1.3</v>
      </c>
      <c r="AQ32" s="73" t="s">
        <v>487</v>
      </c>
      <c r="AR32" s="140">
        <v>237701</v>
      </c>
      <c r="AS32" s="38" t="s">
        <v>3555</v>
      </c>
      <c r="AT32" s="58" t="s">
        <v>210</v>
      </c>
      <c r="AU32" s="3344" t="s">
        <v>210</v>
      </c>
      <c r="AV32" s="140">
        <v>118116</v>
      </c>
      <c r="AW32" s="38" t="s">
        <v>3556</v>
      </c>
      <c r="AX32" s="58" t="s">
        <v>210</v>
      </c>
      <c r="AY32" s="3344" t="s">
        <v>210</v>
      </c>
      <c r="AZ32" s="140">
        <v>119585</v>
      </c>
      <c r="BA32" s="38" t="s">
        <v>3557</v>
      </c>
      <c r="BB32" s="58" t="s">
        <v>210</v>
      </c>
      <c r="BC32" s="38" t="s">
        <v>210</v>
      </c>
      <c r="BD32" s="26"/>
      <c r="BE32" s="37" t="s">
        <v>487</v>
      </c>
      <c r="BF32" s="223">
        <v>241358</v>
      </c>
      <c r="BG32" s="224" t="s">
        <v>3558</v>
      </c>
      <c r="BH32" s="225" t="s">
        <v>210</v>
      </c>
      <c r="BI32" s="224" t="s">
        <v>210</v>
      </c>
      <c r="BJ32" s="223">
        <v>119875</v>
      </c>
      <c r="BK32" s="224" t="s">
        <v>3559</v>
      </c>
      <c r="BL32" s="225" t="s">
        <v>210</v>
      </c>
      <c r="BM32" s="224" t="s">
        <v>210</v>
      </c>
      <c r="BN32" s="223">
        <v>121483</v>
      </c>
      <c r="BO32" s="224" t="s">
        <v>3560</v>
      </c>
      <c r="BP32" s="225" t="s">
        <v>210</v>
      </c>
      <c r="BQ32" s="224" t="s">
        <v>210</v>
      </c>
      <c r="BR32" s="26"/>
      <c r="BS32" s="275" t="s">
        <v>487</v>
      </c>
      <c r="BT32" s="215">
        <v>235529</v>
      </c>
      <c r="BU32" s="216" t="s">
        <v>3561</v>
      </c>
      <c r="BV32" s="217" t="s">
        <v>210</v>
      </c>
      <c r="BW32" s="216" t="s">
        <v>210</v>
      </c>
      <c r="BX32" s="215">
        <v>116536</v>
      </c>
      <c r="BY32" s="216" t="s">
        <v>3562</v>
      </c>
      <c r="BZ32" s="217" t="s">
        <v>210</v>
      </c>
      <c r="CA32" s="216" t="s">
        <v>210</v>
      </c>
      <c r="CB32" s="215">
        <v>118993</v>
      </c>
      <c r="CC32" s="216" t="s">
        <v>3563</v>
      </c>
      <c r="CD32" s="217" t="s">
        <v>210</v>
      </c>
      <c r="CE32" s="216" t="s">
        <v>210</v>
      </c>
      <c r="CF32" s="26"/>
      <c r="CG32" s="37" t="s">
        <v>487</v>
      </c>
      <c r="CH32" s="208">
        <v>237928</v>
      </c>
      <c r="CI32" s="12" t="s">
        <v>3015</v>
      </c>
      <c r="CJ32" s="208">
        <v>117942</v>
      </c>
      <c r="CK32" s="12" t="s">
        <v>3564</v>
      </c>
      <c r="CL32" s="208">
        <v>119986</v>
      </c>
      <c r="CM32" s="12" t="s">
        <v>3563</v>
      </c>
    </row>
    <row r="33" spans="1:91" s="173" customFormat="1" ht="13">
      <c r="A33" s="256" t="s">
        <v>485</v>
      </c>
      <c r="B33" s="2062">
        <v>87522</v>
      </c>
      <c r="C33" s="3057" t="s">
        <v>3565</v>
      </c>
      <c r="D33" s="2453">
        <v>0.36899999999999999</v>
      </c>
      <c r="E33" s="3057" t="s">
        <v>2031</v>
      </c>
      <c r="F33" s="2074">
        <v>42667</v>
      </c>
      <c r="G33" s="3057" t="s">
        <v>3566</v>
      </c>
      <c r="H33" s="2453">
        <v>0.36</v>
      </c>
      <c r="I33" s="3057" t="s">
        <v>2043</v>
      </c>
      <c r="J33" s="2074">
        <v>44855</v>
      </c>
      <c r="K33" s="3057" t="s">
        <v>3567</v>
      </c>
      <c r="L33" s="2453">
        <v>0.379</v>
      </c>
      <c r="M33" s="3016" t="s">
        <v>2039</v>
      </c>
      <c r="O33" s="253" t="s">
        <v>485</v>
      </c>
      <c r="P33" s="343">
        <v>82078</v>
      </c>
      <c r="Q33" s="343">
        <v>3715</v>
      </c>
      <c r="R33" s="352">
        <v>35.6</v>
      </c>
      <c r="S33" s="353">
        <v>1.6</v>
      </c>
      <c r="T33" s="346">
        <v>39110</v>
      </c>
      <c r="U33" s="343">
        <v>2247</v>
      </c>
      <c r="V33" s="352">
        <v>34.200000000000003</v>
      </c>
      <c r="W33" s="353">
        <v>2</v>
      </c>
      <c r="X33" s="346">
        <v>42968</v>
      </c>
      <c r="Y33" s="343">
        <v>2661</v>
      </c>
      <c r="Z33" s="352">
        <v>36.9</v>
      </c>
      <c r="AA33" s="352">
        <v>2.2999999999999998</v>
      </c>
      <c r="AC33" s="253" t="s">
        <v>485</v>
      </c>
      <c r="AD33" s="279">
        <v>82123</v>
      </c>
      <c r="AE33" s="280">
        <v>3880</v>
      </c>
      <c r="AF33" s="212">
        <v>35.200000000000003</v>
      </c>
      <c r="AG33" s="281">
        <v>1.7</v>
      </c>
      <c r="AH33" s="279">
        <v>39216</v>
      </c>
      <c r="AI33" s="280">
        <v>2405</v>
      </c>
      <c r="AJ33" s="212">
        <v>33.799999999999997</v>
      </c>
      <c r="AK33" s="281">
        <v>2.1</v>
      </c>
      <c r="AL33" s="279">
        <v>42907</v>
      </c>
      <c r="AM33" s="280">
        <v>2506</v>
      </c>
      <c r="AN33" s="212">
        <v>36.5</v>
      </c>
      <c r="AO33" s="212">
        <v>2.1</v>
      </c>
      <c r="AQ33" s="135" t="s">
        <v>484</v>
      </c>
      <c r="AR33" s="140">
        <v>217350</v>
      </c>
      <c r="AS33" s="38" t="s">
        <v>3568</v>
      </c>
      <c r="AT33" s="58">
        <v>0.91400000000000003</v>
      </c>
      <c r="AU33" s="3344" t="s">
        <v>2179</v>
      </c>
      <c r="AV33" s="140">
        <v>107437</v>
      </c>
      <c r="AW33" s="38" t="s">
        <v>2789</v>
      </c>
      <c r="AX33" s="58">
        <v>0.91</v>
      </c>
      <c r="AY33" s="3344" t="s">
        <v>2175</v>
      </c>
      <c r="AZ33" s="140">
        <v>109913</v>
      </c>
      <c r="BA33" s="38" t="s">
        <v>3569</v>
      </c>
      <c r="BB33" s="58">
        <v>0.91900000000000004</v>
      </c>
      <c r="BC33" s="38" t="s">
        <v>2240</v>
      </c>
      <c r="BD33" s="26"/>
      <c r="BE33" s="252" t="s">
        <v>484</v>
      </c>
      <c r="BF33" s="223">
        <v>222026</v>
      </c>
      <c r="BG33" s="224" t="s">
        <v>3570</v>
      </c>
      <c r="BH33" s="225">
        <v>0.92</v>
      </c>
      <c r="BI33" s="224" t="s">
        <v>2179</v>
      </c>
      <c r="BJ33" s="223">
        <v>111281</v>
      </c>
      <c r="BK33" s="224" t="s">
        <v>3571</v>
      </c>
      <c r="BL33" s="225">
        <v>0.92800000000000005</v>
      </c>
      <c r="BM33" s="224" t="s">
        <v>2177</v>
      </c>
      <c r="BN33" s="223">
        <v>110745</v>
      </c>
      <c r="BO33" s="224" t="s">
        <v>3572</v>
      </c>
      <c r="BP33" s="225">
        <v>0.91200000000000003</v>
      </c>
      <c r="BQ33" s="224" t="s">
        <v>2176</v>
      </c>
      <c r="BR33" s="26"/>
      <c r="BS33" s="275" t="s">
        <v>484</v>
      </c>
      <c r="BT33" s="215">
        <v>214871</v>
      </c>
      <c r="BU33" s="216" t="s">
        <v>3573</v>
      </c>
      <c r="BV33" s="217">
        <v>0.91200000000000003</v>
      </c>
      <c r="BW33" s="216" t="s">
        <v>2179</v>
      </c>
      <c r="BX33" s="215">
        <v>106491</v>
      </c>
      <c r="BY33" s="216" t="s">
        <v>2774</v>
      </c>
      <c r="BZ33" s="217">
        <v>0.91400000000000003</v>
      </c>
      <c r="CA33" s="216" t="s">
        <v>2240</v>
      </c>
      <c r="CB33" s="215">
        <v>108380</v>
      </c>
      <c r="CC33" s="216" t="s">
        <v>3574</v>
      </c>
      <c r="CD33" s="217">
        <v>0.91100000000000003</v>
      </c>
      <c r="CE33" s="216" t="s">
        <v>2177</v>
      </c>
      <c r="CF33" s="26"/>
      <c r="CG33" s="37" t="s">
        <v>484</v>
      </c>
      <c r="CH33" s="21">
        <v>0.92200000000000004</v>
      </c>
      <c r="CI33" s="12" t="s">
        <v>2178</v>
      </c>
      <c r="CJ33" s="21">
        <v>0.92400000000000004</v>
      </c>
      <c r="CK33" s="12" t="s">
        <v>2179</v>
      </c>
      <c r="CL33" s="21">
        <v>0.92</v>
      </c>
      <c r="CM33" s="12" t="s">
        <v>2222</v>
      </c>
    </row>
    <row r="34" spans="1:91" s="173" customFormat="1" ht="13">
      <c r="A34" s="256"/>
      <c r="B34" s="2062"/>
      <c r="C34" s="3057"/>
      <c r="D34" s="2453"/>
      <c r="E34" s="3057"/>
      <c r="F34" s="2074"/>
      <c r="G34" s="3057"/>
      <c r="H34" s="2453"/>
      <c r="I34" s="3057"/>
      <c r="J34" s="2074"/>
      <c r="K34" s="3057"/>
      <c r="L34" s="2453"/>
      <c r="M34" s="3016"/>
      <c r="O34" s="253"/>
      <c r="P34" s="343"/>
      <c r="Q34" s="343"/>
      <c r="R34" s="352"/>
      <c r="S34" s="353"/>
      <c r="T34" s="346"/>
      <c r="U34" s="343"/>
      <c r="V34" s="352"/>
      <c r="W34" s="353"/>
      <c r="X34" s="346"/>
      <c r="Y34" s="343"/>
      <c r="Z34" s="352"/>
      <c r="AA34" s="352"/>
      <c r="AC34" s="253"/>
      <c r="AD34" s="279"/>
      <c r="AE34" s="280"/>
      <c r="AF34" s="212"/>
      <c r="AG34" s="281"/>
      <c r="AH34" s="279"/>
      <c r="AI34" s="280"/>
      <c r="AJ34" s="212"/>
      <c r="AK34" s="281"/>
      <c r="AL34" s="279"/>
      <c r="AM34" s="280"/>
      <c r="AN34" s="212"/>
      <c r="AO34" s="212"/>
      <c r="AQ34" s="135" t="s">
        <v>485</v>
      </c>
      <c r="AR34" s="140">
        <v>83268</v>
      </c>
      <c r="AS34" s="38" t="s">
        <v>3575</v>
      </c>
      <c r="AT34" s="58">
        <v>0.35</v>
      </c>
      <c r="AU34" s="3344" t="s">
        <v>2240</v>
      </c>
      <c r="AV34" s="140">
        <v>40925</v>
      </c>
      <c r="AW34" s="38" t="s">
        <v>3576</v>
      </c>
      <c r="AX34" s="58">
        <v>0.34599999999999997</v>
      </c>
      <c r="AY34" s="3344" t="s">
        <v>2221</v>
      </c>
      <c r="AZ34" s="140">
        <v>42343</v>
      </c>
      <c r="BA34" s="38" t="s">
        <v>3577</v>
      </c>
      <c r="BB34" s="58">
        <v>0.35399999999999998</v>
      </c>
      <c r="BC34" s="38" t="s">
        <v>2212</v>
      </c>
      <c r="BD34" s="26"/>
      <c r="BE34" s="252" t="s">
        <v>485</v>
      </c>
      <c r="BF34" s="223">
        <v>84486</v>
      </c>
      <c r="BG34" s="224" t="s">
        <v>3578</v>
      </c>
      <c r="BH34" s="225">
        <v>0.35</v>
      </c>
      <c r="BI34" s="224" t="s">
        <v>2240</v>
      </c>
      <c r="BJ34" s="223">
        <v>39974</v>
      </c>
      <c r="BK34" s="224" t="s">
        <v>3579</v>
      </c>
      <c r="BL34" s="225">
        <v>0.33300000000000002</v>
      </c>
      <c r="BM34" s="224" t="s">
        <v>2185</v>
      </c>
      <c r="BN34" s="223">
        <v>44512</v>
      </c>
      <c r="BO34" s="224" t="s">
        <v>3580</v>
      </c>
      <c r="BP34" s="225">
        <v>0.36599999999999999</v>
      </c>
      <c r="BQ34" s="224" t="s">
        <v>2174</v>
      </c>
      <c r="BR34" s="26"/>
      <c r="BS34" s="275" t="s">
        <v>485</v>
      </c>
      <c r="BT34" s="215">
        <v>77965</v>
      </c>
      <c r="BU34" s="216" t="s">
        <v>3581</v>
      </c>
      <c r="BV34" s="217">
        <v>0.33100000000000002</v>
      </c>
      <c r="BW34" s="216" t="s">
        <v>2175</v>
      </c>
      <c r="BX34" s="215">
        <v>38421</v>
      </c>
      <c r="BY34" s="216" t="s">
        <v>3582</v>
      </c>
      <c r="BZ34" s="217">
        <v>0.33</v>
      </c>
      <c r="CA34" s="216" t="s">
        <v>2212</v>
      </c>
      <c r="CB34" s="215">
        <v>39544</v>
      </c>
      <c r="CC34" s="216" t="s">
        <v>3583</v>
      </c>
      <c r="CD34" s="217">
        <v>0.33200000000000002</v>
      </c>
      <c r="CE34" s="216" t="s">
        <v>2212</v>
      </c>
      <c r="CF34" s="26"/>
      <c r="CG34" s="37" t="s">
        <v>485</v>
      </c>
      <c r="CH34" s="21">
        <v>0.33400000000000002</v>
      </c>
      <c r="CI34" s="12" t="s">
        <v>2175</v>
      </c>
      <c r="CJ34" s="21">
        <v>0.31900000000000001</v>
      </c>
      <c r="CK34" s="12" t="s">
        <v>2212</v>
      </c>
      <c r="CL34" s="21">
        <v>0.34799999999999998</v>
      </c>
      <c r="CM34" s="12" t="s">
        <v>2212</v>
      </c>
    </row>
    <row r="35" spans="1:91" s="173" customFormat="1" ht="13.5" thickBot="1">
      <c r="A35" s="3322" t="s">
        <v>488</v>
      </c>
      <c r="B35" s="2203">
        <v>187885</v>
      </c>
      <c r="C35" s="3049" t="s">
        <v>3002</v>
      </c>
      <c r="D35" s="3417" t="s">
        <v>210</v>
      </c>
      <c r="E35" s="3049" t="s">
        <v>210</v>
      </c>
      <c r="F35" s="3324">
        <v>84349</v>
      </c>
      <c r="G35" s="3049" t="s">
        <v>747</v>
      </c>
      <c r="H35" s="3323" t="s">
        <v>210</v>
      </c>
      <c r="I35" s="3049" t="s">
        <v>210</v>
      </c>
      <c r="J35" s="3324">
        <v>103536</v>
      </c>
      <c r="K35" s="3049" t="s">
        <v>3584</v>
      </c>
      <c r="L35" s="3323" t="s">
        <v>210</v>
      </c>
      <c r="M35" s="3124" t="s">
        <v>210</v>
      </c>
      <c r="O35" s="254" t="s">
        <v>488</v>
      </c>
      <c r="P35" s="347">
        <v>177856</v>
      </c>
      <c r="Q35" s="347">
        <v>316</v>
      </c>
      <c r="R35" s="3414" t="s">
        <v>210</v>
      </c>
      <c r="S35" s="3415" t="s">
        <v>210</v>
      </c>
      <c r="T35" s="348">
        <v>78491</v>
      </c>
      <c r="U35" s="347">
        <v>244</v>
      </c>
      <c r="V35" s="3414" t="s">
        <v>210</v>
      </c>
      <c r="W35" s="3415" t="s">
        <v>210</v>
      </c>
      <c r="X35" s="348">
        <v>99365</v>
      </c>
      <c r="Y35" s="347">
        <v>392</v>
      </c>
      <c r="Z35" s="3414" t="s">
        <v>210</v>
      </c>
      <c r="AA35" s="3414" t="s">
        <v>210</v>
      </c>
      <c r="AC35" s="254" t="s">
        <v>488</v>
      </c>
      <c r="AD35" s="283">
        <v>173612</v>
      </c>
      <c r="AE35" s="284">
        <v>168</v>
      </c>
      <c r="AF35" s="229" t="s">
        <v>210</v>
      </c>
      <c r="AG35" s="285" t="s">
        <v>210</v>
      </c>
      <c r="AH35" s="283">
        <v>76805</v>
      </c>
      <c r="AI35" s="284">
        <v>167</v>
      </c>
      <c r="AJ35" s="229" t="s">
        <v>210</v>
      </c>
      <c r="AK35" s="285" t="s">
        <v>210</v>
      </c>
      <c r="AL35" s="283">
        <v>96807</v>
      </c>
      <c r="AM35" s="284">
        <v>48</v>
      </c>
      <c r="AN35" s="229" t="s">
        <v>210</v>
      </c>
      <c r="AO35" s="229" t="s">
        <v>210</v>
      </c>
      <c r="AQ35" s="287"/>
      <c r="AR35" s="139"/>
      <c r="AS35" s="38"/>
      <c r="AT35" s="58"/>
      <c r="AU35" s="3344"/>
      <c r="AV35" s="139"/>
      <c r="AW35" s="38"/>
      <c r="AX35" s="58"/>
      <c r="AY35" s="3344"/>
      <c r="AZ35" s="139"/>
      <c r="BA35" s="38"/>
      <c r="BB35" s="58"/>
      <c r="BC35" s="38"/>
      <c r="BD35" s="26"/>
      <c r="BE35" s="288"/>
      <c r="BF35" s="224" t="s">
        <v>733</v>
      </c>
      <c r="BG35" s="224" t="s">
        <v>733</v>
      </c>
      <c r="BH35" s="225" t="s">
        <v>733</v>
      </c>
      <c r="BI35" s="224" t="s">
        <v>733</v>
      </c>
      <c r="BJ35" s="224" t="s">
        <v>733</v>
      </c>
      <c r="BK35" s="224" t="s">
        <v>733</v>
      </c>
      <c r="BL35" s="225" t="s">
        <v>733</v>
      </c>
      <c r="BM35" s="224" t="s">
        <v>733</v>
      </c>
      <c r="BN35" s="224" t="s">
        <v>733</v>
      </c>
      <c r="BO35" s="224" t="s">
        <v>733</v>
      </c>
      <c r="BP35" s="225" t="s">
        <v>733</v>
      </c>
      <c r="BQ35" s="224" t="s">
        <v>733</v>
      </c>
      <c r="BR35" s="26"/>
      <c r="BS35" s="275" t="s">
        <v>733</v>
      </c>
      <c r="BT35" s="216" t="s">
        <v>733</v>
      </c>
      <c r="BU35" s="216" t="s">
        <v>733</v>
      </c>
      <c r="BV35" s="217" t="s">
        <v>733</v>
      </c>
      <c r="BW35" s="216" t="s">
        <v>733</v>
      </c>
      <c r="BX35" s="216" t="s">
        <v>733</v>
      </c>
      <c r="BY35" s="216" t="s">
        <v>733</v>
      </c>
      <c r="BZ35" s="217" t="s">
        <v>733</v>
      </c>
      <c r="CA35" s="216" t="s">
        <v>733</v>
      </c>
      <c r="CB35" s="216" t="s">
        <v>733</v>
      </c>
      <c r="CC35" s="216" t="s">
        <v>733</v>
      </c>
      <c r="CD35" s="217" t="s">
        <v>733</v>
      </c>
      <c r="CE35" s="216" t="s">
        <v>733</v>
      </c>
      <c r="CF35" s="26"/>
      <c r="CG35" s="288"/>
      <c r="CH35" s="288"/>
      <c r="CI35" s="288"/>
      <c r="CJ35" s="288"/>
      <c r="CK35" s="17"/>
      <c r="CL35" s="17"/>
      <c r="CM35" s="17"/>
    </row>
    <row r="36" spans="1:91" s="173" customFormat="1" ht="13">
      <c r="A36" s="282" t="s">
        <v>484</v>
      </c>
      <c r="B36" s="1917">
        <v>164925</v>
      </c>
      <c r="C36" s="3052" t="s">
        <v>2931</v>
      </c>
      <c r="D36" s="3055">
        <v>0.878</v>
      </c>
      <c r="E36" s="3052" t="s">
        <v>2026</v>
      </c>
      <c r="F36" s="2205">
        <v>74686</v>
      </c>
      <c r="G36" s="3052" t="s">
        <v>3585</v>
      </c>
      <c r="H36" s="3055">
        <v>0.88500000000000001</v>
      </c>
      <c r="I36" s="3052" t="s">
        <v>2042</v>
      </c>
      <c r="J36" s="2205">
        <v>90239</v>
      </c>
      <c r="K36" s="3052" t="s">
        <v>3586</v>
      </c>
      <c r="L36" s="3055">
        <v>0.872</v>
      </c>
      <c r="M36" s="3003" t="s">
        <v>2027</v>
      </c>
      <c r="O36" s="253" t="s">
        <v>484</v>
      </c>
      <c r="P36" s="343">
        <v>152660</v>
      </c>
      <c r="Q36" s="343">
        <v>2253</v>
      </c>
      <c r="R36" s="352">
        <v>85.8</v>
      </c>
      <c r="S36" s="353">
        <v>1.3</v>
      </c>
      <c r="T36" s="346">
        <v>69708</v>
      </c>
      <c r="U36" s="343">
        <v>1419</v>
      </c>
      <c r="V36" s="352">
        <v>88.8</v>
      </c>
      <c r="W36" s="353">
        <v>1.8</v>
      </c>
      <c r="X36" s="346">
        <v>82952</v>
      </c>
      <c r="Y36" s="343">
        <v>1707</v>
      </c>
      <c r="Z36" s="352">
        <v>83.5</v>
      </c>
      <c r="AA36" s="352">
        <v>1.8</v>
      </c>
      <c r="AC36" s="253" t="s">
        <v>484</v>
      </c>
      <c r="AD36" s="279">
        <v>146178</v>
      </c>
      <c r="AE36" s="280">
        <v>2646</v>
      </c>
      <c r="AF36" s="212">
        <v>84.2</v>
      </c>
      <c r="AG36" s="281">
        <v>1.5</v>
      </c>
      <c r="AH36" s="279">
        <v>66866</v>
      </c>
      <c r="AI36" s="280">
        <v>1609</v>
      </c>
      <c r="AJ36" s="212">
        <v>87.1</v>
      </c>
      <c r="AK36" s="281">
        <v>2.1</v>
      </c>
      <c r="AL36" s="279">
        <v>79312</v>
      </c>
      <c r="AM36" s="280">
        <v>1927</v>
      </c>
      <c r="AN36" s="212">
        <v>81.900000000000006</v>
      </c>
      <c r="AO36" s="212">
        <v>2</v>
      </c>
      <c r="AQ36" s="73" t="s">
        <v>488</v>
      </c>
      <c r="AR36" s="140">
        <v>170688</v>
      </c>
      <c r="AS36" s="38" t="s">
        <v>3587</v>
      </c>
      <c r="AT36" s="58" t="s">
        <v>210</v>
      </c>
      <c r="AU36" s="3344" t="s">
        <v>210</v>
      </c>
      <c r="AV36" s="140">
        <v>74953</v>
      </c>
      <c r="AW36" s="38" t="s">
        <v>3588</v>
      </c>
      <c r="AX36" s="58" t="s">
        <v>210</v>
      </c>
      <c r="AY36" s="3344" t="s">
        <v>210</v>
      </c>
      <c r="AZ36" s="140">
        <v>95735</v>
      </c>
      <c r="BA36" s="38" t="s">
        <v>3589</v>
      </c>
      <c r="BB36" s="58" t="s">
        <v>210</v>
      </c>
      <c r="BC36" s="38" t="s">
        <v>210</v>
      </c>
      <c r="BD36" s="26"/>
      <c r="BE36" s="37" t="s">
        <v>488</v>
      </c>
      <c r="BF36" s="223">
        <v>164651</v>
      </c>
      <c r="BG36" s="224" t="s">
        <v>3590</v>
      </c>
      <c r="BH36" s="225" t="s">
        <v>210</v>
      </c>
      <c r="BI36" s="224" t="s">
        <v>210</v>
      </c>
      <c r="BJ36" s="223">
        <v>72345</v>
      </c>
      <c r="BK36" s="224" t="s">
        <v>3591</v>
      </c>
      <c r="BL36" s="225" t="s">
        <v>210</v>
      </c>
      <c r="BM36" s="224" t="s">
        <v>210</v>
      </c>
      <c r="BN36" s="223">
        <v>92306</v>
      </c>
      <c r="BO36" s="224" t="s">
        <v>3592</v>
      </c>
      <c r="BP36" s="225" t="s">
        <v>210</v>
      </c>
      <c r="BQ36" s="224" t="s">
        <v>210</v>
      </c>
      <c r="BR36" s="26"/>
      <c r="BS36" s="275" t="s">
        <v>488</v>
      </c>
      <c r="BT36" s="215">
        <v>161616</v>
      </c>
      <c r="BU36" s="216" t="s">
        <v>3593</v>
      </c>
      <c r="BV36" s="217" t="s">
        <v>210</v>
      </c>
      <c r="BW36" s="216" t="s">
        <v>210</v>
      </c>
      <c r="BX36" s="215">
        <v>70740</v>
      </c>
      <c r="BY36" s="216" t="s">
        <v>3594</v>
      </c>
      <c r="BZ36" s="217" t="s">
        <v>210</v>
      </c>
      <c r="CA36" s="216" t="s">
        <v>210</v>
      </c>
      <c r="CB36" s="215">
        <v>90876</v>
      </c>
      <c r="CC36" s="216" t="s">
        <v>3595</v>
      </c>
      <c r="CD36" s="217" t="s">
        <v>210</v>
      </c>
      <c r="CE36" s="216" t="s">
        <v>210</v>
      </c>
      <c r="CF36" s="26"/>
      <c r="CG36" s="37" t="s">
        <v>488</v>
      </c>
      <c r="CH36" s="208">
        <v>156728</v>
      </c>
      <c r="CI36" s="12" t="s">
        <v>3596</v>
      </c>
      <c r="CJ36" s="208">
        <v>68260</v>
      </c>
      <c r="CK36" s="12" t="s">
        <v>3597</v>
      </c>
      <c r="CL36" s="208">
        <v>88468</v>
      </c>
      <c r="CM36" s="12" t="s">
        <v>3500</v>
      </c>
    </row>
    <row r="37" spans="1:91" s="173" customFormat="1" ht="13">
      <c r="A37" s="3397" t="s">
        <v>485</v>
      </c>
      <c r="B37" s="2062">
        <v>61002</v>
      </c>
      <c r="C37" s="3057" t="s">
        <v>3598</v>
      </c>
      <c r="D37" s="2453">
        <v>0.32500000000000001</v>
      </c>
      <c r="E37" s="3057" t="s">
        <v>2030</v>
      </c>
      <c r="F37" s="2074">
        <v>29475</v>
      </c>
      <c r="G37" s="3057" t="s">
        <v>3599</v>
      </c>
      <c r="H37" s="2453">
        <v>0.34899999999999998</v>
      </c>
      <c r="I37" s="3057" t="s">
        <v>2044</v>
      </c>
      <c r="J37" s="2074">
        <v>31527</v>
      </c>
      <c r="K37" s="3057" t="s">
        <v>3600</v>
      </c>
      <c r="L37" s="2453">
        <v>0.30499999999999999</v>
      </c>
      <c r="M37" s="3016" t="s">
        <v>2042</v>
      </c>
      <c r="O37" s="290" t="s">
        <v>485</v>
      </c>
      <c r="P37" s="343">
        <v>54656</v>
      </c>
      <c r="Q37" s="343">
        <v>3006</v>
      </c>
      <c r="R37" s="352">
        <v>30.7</v>
      </c>
      <c r="S37" s="353">
        <v>1.7</v>
      </c>
      <c r="T37" s="346">
        <v>27845</v>
      </c>
      <c r="U37" s="343">
        <v>2049</v>
      </c>
      <c r="V37" s="352">
        <v>35.5</v>
      </c>
      <c r="W37" s="353">
        <v>2.6</v>
      </c>
      <c r="X37" s="346">
        <v>26811</v>
      </c>
      <c r="Y37" s="343">
        <v>1907</v>
      </c>
      <c r="Z37" s="352">
        <v>27</v>
      </c>
      <c r="AA37" s="352">
        <v>1.9</v>
      </c>
      <c r="AC37" s="290" t="s">
        <v>485</v>
      </c>
      <c r="AD37" s="279">
        <v>53584</v>
      </c>
      <c r="AE37" s="280">
        <v>2790</v>
      </c>
      <c r="AF37" s="212">
        <v>30.9</v>
      </c>
      <c r="AG37" s="291">
        <v>1.6</v>
      </c>
      <c r="AH37" s="279">
        <v>27150</v>
      </c>
      <c r="AI37" s="280">
        <v>1796</v>
      </c>
      <c r="AJ37" s="212">
        <v>35.299999999999997</v>
      </c>
      <c r="AK37" s="291">
        <v>2.2999999999999998</v>
      </c>
      <c r="AL37" s="279">
        <v>26434</v>
      </c>
      <c r="AM37" s="280">
        <v>1696</v>
      </c>
      <c r="AN37" s="212">
        <v>27.3</v>
      </c>
      <c r="AO37" s="212">
        <v>1.8</v>
      </c>
      <c r="AQ37" s="135" t="s">
        <v>484</v>
      </c>
      <c r="AR37" s="140">
        <v>148178</v>
      </c>
      <c r="AS37" s="38" t="s">
        <v>3601</v>
      </c>
      <c r="AT37" s="58">
        <v>0.86799999999999999</v>
      </c>
      <c r="AU37" s="3344" t="s">
        <v>2240</v>
      </c>
      <c r="AV37" s="140">
        <v>67297</v>
      </c>
      <c r="AW37" s="38" t="s">
        <v>3602</v>
      </c>
      <c r="AX37" s="58">
        <v>0.89800000000000002</v>
      </c>
      <c r="AY37" s="3344" t="s">
        <v>2221</v>
      </c>
      <c r="AZ37" s="140">
        <v>80881</v>
      </c>
      <c r="BA37" s="38" t="s">
        <v>2965</v>
      </c>
      <c r="BB37" s="58">
        <v>0.84499999999999997</v>
      </c>
      <c r="BC37" s="38" t="s">
        <v>2224</v>
      </c>
      <c r="BD37" s="26"/>
      <c r="BE37" s="252" t="s">
        <v>484</v>
      </c>
      <c r="BF37" s="223">
        <v>138476</v>
      </c>
      <c r="BG37" s="224" t="s">
        <v>3603</v>
      </c>
      <c r="BH37" s="225">
        <v>0.84099999999999997</v>
      </c>
      <c r="BI37" s="224" t="s">
        <v>2174</v>
      </c>
      <c r="BJ37" s="223">
        <v>61645</v>
      </c>
      <c r="BK37" s="224" t="s">
        <v>3604</v>
      </c>
      <c r="BL37" s="225">
        <v>0.85199999999999998</v>
      </c>
      <c r="BM37" s="224" t="s">
        <v>2223</v>
      </c>
      <c r="BN37" s="223">
        <v>76831</v>
      </c>
      <c r="BO37" s="224" t="s">
        <v>3605</v>
      </c>
      <c r="BP37" s="225">
        <v>0.83199999999999996</v>
      </c>
      <c r="BQ37" s="224" t="s">
        <v>2185</v>
      </c>
      <c r="BR37" s="26"/>
      <c r="BS37" s="275" t="s">
        <v>484</v>
      </c>
      <c r="BT37" s="215">
        <v>133324</v>
      </c>
      <c r="BU37" s="216" t="s">
        <v>3606</v>
      </c>
      <c r="BV37" s="217">
        <v>0.82499999999999996</v>
      </c>
      <c r="BW37" s="216" t="s">
        <v>2174</v>
      </c>
      <c r="BX37" s="215">
        <v>60036</v>
      </c>
      <c r="BY37" s="216" t="s">
        <v>3607</v>
      </c>
      <c r="BZ37" s="217">
        <v>0.84899999999999998</v>
      </c>
      <c r="CA37" s="216" t="s">
        <v>2212</v>
      </c>
      <c r="CB37" s="215">
        <v>73288</v>
      </c>
      <c r="CC37" s="216" t="s">
        <v>3608</v>
      </c>
      <c r="CD37" s="217">
        <v>0.80600000000000005</v>
      </c>
      <c r="CE37" s="216" t="s">
        <v>2223</v>
      </c>
      <c r="CF37" s="26"/>
      <c r="CG37" s="37" t="s">
        <v>484</v>
      </c>
      <c r="CH37" s="21">
        <v>0.83499999999999996</v>
      </c>
      <c r="CI37" s="12" t="s">
        <v>2177</v>
      </c>
      <c r="CJ37" s="21">
        <v>0.85499999999999998</v>
      </c>
      <c r="CK37" s="12" t="s">
        <v>2224</v>
      </c>
      <c r="CL37" s="21">
        <v>0.82</v>
      </c>
      <c r="CM37" s="12" t="s">
        <v>2174</v>
      </c>
    </row>
    <row r="38" spans="1:91" s="173" customFormat="1" ht="13">
      <c r="A38" s="3398" t="s">
        <v>733</v>
      </c>
      <c r="B38" s="301" t="s">
        <v>733</v>
      </c>
      <c r="C38" s="216" t="s">
        <v>733</v>
      </c>
      <c r="D38" s="217" t="s">
        <v>733</v>
      </c>
      <c r="E38" s="3418" t="s">
        <v>733</v>
      </c>
      <c r="F38" s="301" t="s">
        <v>733</v>
      </c>
      <c r="G38" s="216" t="s">
        <v>733</v>
      </c>
      <c r="H38" s="217" t="s">
        <v>733</v>
      </c>
      <c r="I38" s="3418" t="s">
        <v>733</v>
      </c>
      <c r="J38" s="301" t="s">
        <v>733</v>
      </c>
      <c r="K38" s="216" t="s">
        <v>733</v>
      </c>
      <c r="L38" s="217" t="s">
        <v>733</v>
      </c>
      <c r="M38" s="216" t="s">
        <v>733</v>
      </c>
      <c r="O38" s="3400" t="s">
        <v>733</v>
      </c>
      <c r="P38" s="301" t="s">
        <v>733</v>
      </c>
      <c r="Q38" s="216" t="s">
        <v>733</v>
      </c>
      <c r="R38" s="217" t="s">
        <v>733</v>
      </c>
      <c r="S38" s="3418" t="s">
        <v>733</v>
      </c>
      <c r="T38" s="301" t="s">
        <v>733</v>
      </c>
      <c r="U38" s="216" t="s">
        <v>733</v>
      </c>
      <c r="V38" s="217" t="s">
        <v>733</v>
      </c>
      <c r="W38" s="3418" t="s">
        <v>733</v>
      </c>
      <c r="X38" s="301" t="s">
        <v>733</v>
      </c>
      <c r="Y38" s="216" t="s">
        <v>733</v>
      </c>
      <c r="Z38" s="217" t="s">
        <v>733</v>
      </c>
      <c r="AA38" s="216" t="s">
        <v>733</v>
      </c>
      <c r="AC38" s="3400" t="s">
        <v>733</v>
      </c>
      <c r="AD38" s="301" t="s">
        <v>733</v>
      </c>
      <c r="AE38" s="216" t="s">
        <v>733</v>
      </c>
      <c r="AF38" s="217" t="s">
        <v>733</v>
      </c>
      <c r="AG38" s="3418" t="s">
        <v>733</v>
      </c>
      <c r="AH38" s="301" t="s">
        <v>733</v>
      </c>
      <c r="AI38" s="216" t="s">
        <v>733</v>
      </c>
      <c r="AJ38" s="217" t="s">
        <v>733</v>
      </c>
      <c r="AK38" s="3418" t="s">
        <v>733</v>
      </c>
      <c r="AL38" s="301" t="s">
        <v>733</v>
      </c>
      <c r="AM38" s="216" t="s">
        <v>733</v>
      </c>
      <c r="AN38" s="217" t="s">
        <v>733</v>
      </c>
      <c r="AO38" s="216" t="s">
        <v>733</v>
      </c>
      <c r="AQ38" s="135" t="s">
        <v>485</v>
      </c>
      <c r="AR38" s="140">
        <v>51748</v>
      </c>
      <c r="AS38" s="38" t="s">
        <v>3609</v>
      </c>
      <c r="AT38" s="58">
        <v>0.30299999999999999</v>
      </c>
      <c r="AU38" s="3344" t="s">
        <v>2224</v>
      </c>
      <c r="AV38" s="140">
        <v>26042</v>
      </c>
      <c r="AW38" s="38" t="s">
        <v>3610</v>
      </c>
      <c r="AX38" s="58">
        <v>0.34699999999999998</v>
      </c>
      <c r="AY38" s="3344" t="s">
        <v>2182</v>
      </c>
      <c r="AZ38" s="140">
        <v>25706</v>
      </c>
      <c r="BA38" s="38" t="s">
        <v>3611</v>
      </c>
      <c r="BB38" s="58">
        <v>0.26900000000000002</v>
      </c>
      <c r="BC38" s="38" t="s">
        <v>2212</v>
      </c>
      <c r="BD38" s="26"/>
      <c r="BE38" s="252" t="s">
        <v>485</v>
      </c>
      <c r="BF38" s="223">
        <v>48878</v>
      </c>
      <c r="BG38" s="224" t="s">
        <v>3612</v>
      </c>
      <c r="BH38" s="225">
        <v>0.29699999999999999</v>
      </c>
      <c r="BI38" s="224" t="s">
        <v>2212</v>
      </c>
      <c r="BJ38" s="223">
        <v>24127</v>
      </c>
      <c r="BK38" s="224" t="s">
        <v>3613</v>
      </c>
      <c r="BL38" s="225">
        <v>0.33300000000000002</v>
      </c>
      <c r="BM38" s="224" t="s">
        <v>2187</v>
      </c>
      <c r="BN38" s="223">
        <v>24751</v>
      </c>
      <c r="BO38" s="224" t="s">
        <v>3614</v>
      </c>
      <c r="BP38" s="225">
        <v>0.26800000000000002</v>
      </c>
      <c r="BQ38" s="224" t="s">
        <v>2189</v>
      </c>
      <c r="BR38" s="26"/>
      <c r="BS38" s="275" t="s">
        <v>485</v>
      </c>
      <c r="BT38" s="215">
        <v>48143</v>
      </c>
      <c r="BU38" s="216" t="s">
        <v>3615</v>
      </c>
      <c r="BV38" s="217">
        <v>0.29799999999999999</v>
      </c>
      <c r="BW38" s="216" t="s">
        <v>2212</v>
      </c>
      <c r="BX38" s="215">
        <v>24384</v>
      </c>
      <c r="BY38" s="216" t="s">
        <v>3439</v>
      </c>
      <c r="BZ38" s="217">
        <v>0.34499999999999997</v>
      </c>
      <c r="CA38" s="216" t="s">
        <v>2187</v>
      </c>
      <c r="CB38" s="215">
        <v>23759</v>
      </c>
      <c r="CC38" s="216" t="s">
        <v>3616</v>
      </c>
      <c r="CD38" s="217">
        <v>0.26100000000000001</v>
      </c>
      <c r="CE38" s="216" t="s">
        <v>2187</v>
      </c>
      <c r="CF38" s="26"/>
      <c r="CG38" s="37" t="s">
        <v>485</v>
      </c>
      <c r="CH38" s="21">
        <v>0.27500000000000002</v>
      </c>
      <c r="CI38" s="12" t="s">
        <v>2174</v>
      </c>
      <c r="CJ38" s="21">
        <v>0.33400000000000002</v>
      </c>
      <c r="CK38" s="12" t="s">
        <v>2223</v>
      </c>
      <c r="CL38" s="21">
        <v>0.22900000000000001</v>
      </c>
      <c r="CM38" s="12" t="s">
        <v>2212</v>
      </c>
    </row>
    <row r="39" spans="1:91" s="173" customFormat="1" ht="13">
      <c r="A39" s="3401" t="s">
        <v>954</v>
      </c>
      <c r="B39" s="3402"/>
      <c r="C39" s="3402"/>
      <c r="D39" s="3402"/>
      <c r="E39" s="3402"/>
      <c r="F39" s="3402"/>
      <c r="G39" s="3402"/>
      <c r="H39" s="3402"/>
      <c r="I39" s="3402"/>
      <c r="J39" s="3402"/>
      <c r="K39" s="3402"/>
      <c r="L39" s="3402"/>
      <c r="M39" s="3403"/>
      <c r="O39" s="4528" t="s">
        <v>954</v>
      </c>
      <c r="P39" s="4529"/>
      <c r="Q39" s="4529"/>
      <c r="R39" s="4529"/>
      <c r="S39" s="4529"/>
      <c r="T39" s="4529"/>
      <c r="U39" s="4529"/>
      <c r="V39" s="4529"/>
      <c r="W39" s="4529"/>
      <c r="X39" s="4529"/>
      <c r="Y39" s="4529"/>
      <c r="Z39" s="4529"/>
      <c r="AA39" s="4530"/>
      <c r="AC39" s="4528" t="s">
        <v>954</v>
      </c>
      <c r="AD39" s="4529"/>
      <c r="AE39" s="4529"/>
      <c r="AF39" s="4529"/>
      <c r="AG39" s="4529"/>
      <c r="AH39" s="4529"/>
      <c r="AI39" s="4529"/>
      <c r="AJ39" s="4529"/>
      <c r="AK39" s="4529"/>
      <c r="AL39" s="4529"/>
      <c r="AM39" s="4529"/>
      <c r="AN39" s="4529"/>
      <c r="AO39" s="4530"/>
      <c r="AQ39" s="3400" t="s">
        <v>733</v>
      </c>
      <c r="AR39" s="301" t="s">
        <v>733</v>
      </c>
      <c r="AS39" s="216" t="s">
        <v>733</v>
      </c>
      <c r="AT39" s="217" t="s">
        <v>733</v>
      </c>
      <c r="AU39" s="3418" t="s">
        <v>733</v>
      </c>
      <c r="AV39" s="301" t="s">
        <v>733</v>
      </c>
      <c r="AW39" s="216" t="s">
        <v>733</v>
      </c>
      <c r="AX39" s="217" t="s">
        <v>733</v>
      </c>
      <c r="AY39" s="3418" t="s">
        <v>733</v>
      </c>
      <c r="AZ39" s="301" t="s">
        <v>733</v>
      </c>
      <c r="BA39" s="216" t="s">
        <v>733</v>
      </c>
      <c r="BB39" s="217" t="s">
        <v>733</v>
      </c>
      <c r="BC39" s="216" t="s">
        <v>733</v>
      </c>
      <c r="BD39" s="26"/>
      <c r="BE39" s="275" t="s">
        <v>733</v>
      </c>
      <c r="BF39" s="216" t="s">
        <v>733</v>
      </c>
      <c r="BG39" s="216" t="s">
        <v>733</v>
      </c>
      <c r="BH39" s="217" t="s">
        <v>733</v>
      </c>
      <c r="BI39" s="216" t="s">
        <v>733</v>
      </c>
      <c r="BJ39" s="216" t="s">
        <v>733</v>
      </c>
      <c r="BK39" s="216" t="s">
        <v>733</v>
      </c>
      <c r="BL39" s="217" t="s">
        <v>733</v>
      </c>
      <c r="BM39" s="216" t="s">
        <v>733</v>
      </c>
      <c r="BN39" s="216" t="s">
        <v>733</v>
      </c>
      <c r="BO39" s="216" t="s">
        <v>733</v>
      </c>
      <c r="BP39" s="217" t="s">
        <v>733</v>
      </c>
      <c r="BQ39" s="216" t="s">
        <v>733</v>
      </c>
      <c r="BR39" s="26"/>
      <c r="BS39" s="275" t="s">
        <v>733</v>
      </c>
      <c r="BT39" s="216" t="s">
        <v>733</v>
      </c>
      <c r="BU39" s="216" t="s">
        <v>733</v>
      </c>
      <c r="BV39" s="217" t="s">
        <v>733</v>
      </c>
      <c r="BW39" s="216" t="s">
        <v>733</v>
      </c>
      <c r="BX39" s="216" t="s">
        <v>733</v>
      </c>
      <c r="BY39" s="216" t="s">
        <v>733</v>
      </c>
      <c r="BZ39" s="217" t="s">
        <v>733</v>
      </c>
      <c r="CA39" s="216" t="s">
        <v>733</v>
      </c>
      <c r="CB39" s="216" t="s">
        <v>733</v>
      </c>
      <c r="CC39" s="216" t="s">
        <v>733</v>
      </c>
      <c r="CD39" s="217" t="s">
        <v>733</v>
      </c>
      <c r="CE39" s="216" t="s">
        <v>733</v>
      </c>
      <c r="CF39" s="26"/>
      <c r="CG39" s="37"/>
      <c r="CH39" s="21"/>
      <c r="CI39" s="12"/>
      <c r="CJ39" s="21"/>
      <c r="CK39" s="12"/>
      <c r="CL39" s="21"/>
      <c r="CM39" s="12"/>
    </row>
    <row r="40" spans="1:91" s="173" customFormat="1" ht="13.5" thickBot="1">
      <c r="A40" s="3419" t="s">
        <v>490</v>
      </c>
      <c r="B40" s="3420" t="s">
        <v>210</v>
      </c>
      <c r="C40" s="3421" t="s">
        <v>210</v>
      </c>
      <c r="D40" s="3422">
        <v>0.20699999999999999</v>
      </c>
      <c r="E40" s="3421" t="s">
        <v>2040</v>
      </c>
      <c r="F40" s="3423" t="s">
        <v>210</v>
      </c>
      <c r="G40" s="3421" t="s">
        <v>210</v>
      </c>
      <c r="H40" s="3422">
        <v>0.214</v>
      </c>
      <c r="I40" s="3421" t="s">
        <v>2687</v>
      </c>
      <c r="J40" s="3423" t="s">
        <v>210</v>
      </c>
      <c r="K40" s="3421" t="s">
        <v>210</v>
      </c>
      <c r="L40" s="3422">
        <v>0.2</v>
      </c>
      <c r="M40" s="3424" t="s">
        <v>2057</v>
      </c>
      <c r="O40" s="293" t="s">
        <v>490</v>
      </c>
      <c r="P40" s="343" t="s">
        <v>210</v>
      </c>
      <c r="Q40" s="343" t="s">
        <v>210</v>
      </c>
      <c r="R40" s="352">
        <v>17.2</v>
      </c>
      <c r="S40" s="353">
        <v>3.4</v>
      </c>
      <c r="T40" s="346" t="s">
        <v>210</v>
      </c>
      <c r="U40" s="343" t="s">
        <v>210</v>
      </c>
      <c r="V40" s="352">
        <v>15.6</v>
      </c>
      <c r="W40" s="353">
        <v>4</v>
      </c>
      <c r="X40" s="346" t="s">
        <v>210</v>
      </c>
      <c r="Y40" s="343" t="s">
        <v>210</v>
      </c>
      <c r="Z40" s="352">
        <v>18.3</v>
      </c>
      <c r="AA40" s="352">
        <v>4.3</v>
      </c>
      <c r="AC40" s="293" t="s">
        <v>490</v>
      </c>
      <c r="AD40" s="279" t="s">
        <v>210</v>
      </c>
      <c r="AE40" s="280" t="s">
        <v>210</v>
      </c>
      <c r="AF40" s="212">
        <v>15.6</v>
      </c>
      <c r="AG40" s="281">
        <v>2.9</v>
      </c>
      <c r="AH40" s="279" t="s">
        <v>210</v>
      </c>
      <c r="AI40" s="280" t="s">
        <v>210</v>
      </c>
      <c r="AJ40" s="212">
        <v>14.5</v>
      </c>
      <c r="AK40" s="281">
        <v>3.7</v>
      </c>
      <c r="AL40" s="279" t="s">
        <v>210</v>
      </c>
      <c r="AM40" s="280" t="s">
        <v>210</v>
      </c>
      <c r="AN40" s="212">
        <v>16.399999999999999</v>
      </c>
      <c r="AO40" s="212">
        <v>3.7</v>
      </c>
      <c r="AQ40" s="4528" t="s">
        <v>954</v>
      </c>
      <c r="AR40" s="4529"/>
      <c r="AS40" s="4529"/>
      <c r="AT40" s="4529"/>
      <c r="AU40" s="4529"/>
      <c r="AV40" s="4529"/>
      <c r="AW40" s="4529"/>
      <c r="AX40" s="4529"/>
      <c r="AY40" s="4529"/>
      <c r="AZ40" s="4529"/>
      <c r="BA40" s="4529"/>
      <c r="BB40" s="4529"/>
      <c r="BC40" s="4530"/>
      <c r="BD40" s="26"/>
      <c r="BE40" s="4525" t="s">
        <v>489</v>
      </c>
      <c r="BF40" s="4526"/>
      <c r="BG40" s="4526"/>
      <c r="BH40" s="4526"/>
      <c r="BI40" s="4526"/>
      <c r="BJ40" s="4526"/>
      <c r="BK40" s="4526"/>
      <c r="BL40" s="4526"/>
      <c r="BM40" s="4526"/>
      <c r="BN40" s="4526"/>
      <c r="BO40" s="4526"/>
      <c r="BP40" s="4526"/>
      <c r="BQ40" s="4527"/>
      <c r="BR40" s="26"/>
      <c r="BS40" s="4525" t="s">
        <v>489</v>
      </c>
      <c r="BT40" s="4526"/>
      <c r="BU40" s="4526"/>
      <c r="BV40" s="4526"/>
      <c r="BW40" s="4526"/>
      <c r="BX40" s="4526"/>
      <c r="BY40" s="4526"/>
      <c r="BZ40" s="4526"/>
      <c r="CA40" s="4526"/>
      <c r="CB40" s="4526"/>
      <c r="CC40" s="4526"/>
      <c r="CD40" s="4526"/>
      <c r="CE40" s="4527"/>
      <c r="CF40" s="26"/>
      <c r="CG40" s="4499" t="s">
        <v>489</v>
      </c>
      <c r="CH40" s="4500"/>
      <c r="CI40" s="4500"/>
      <c r="CJ40" s="4500"/>
      <c r="CK40" s="4500"/>
      <c r="CL40" s="4500"/>
      <c r="CM40" s="4501"/>
    </row>
    <row r="41" spans="1:91" s="173" customFormat="1" ht="13">
      <c r="A41" s="3406" t="s">
        <v>478</v>
      </c>
      <c r="B41" s="3407" t="s">
        <v>210</v>
      </c>
      <c r="C41" s="3052" t="s">
        <v>210</v>
      </c>
      <c r="D41" s="3055">
        <v>0.14799999999999999</v>
      </c>
      <c r="E41" s="3052" t="s">
        <v>2036</v>
      </c>
      <c r="F41" s="3407" t="s">
        <v>210</v>
      </c>
      <c r="G41" s="3052" t="s">
        <v>210</v>
      </c>
      <c r="H41" s="3055">
        <v>0.14599999999999999</v>
      </c>
      <c r="I41" s="3052" t="s">
        <v>2038</v>
      </c>
      <c r="J41" s="3407" t="s">
        <v>210</v>
      </c>
      <c r="K41" s="3052" t="s">
        <v>210</v>
      </c>
      <c r="L41" s="3055">
        <v>0.14899999999999999</v>
      </c>
      <c r="M41" s="3003" t="s">
        <v>2038</v>
      </c>
      <c r="O41" s="293" t="s">
        <v>478</v>
      </c>
      <c r="P41" s="343" t="s">
        <v>210</v>
      </c>
      <c r="Q41" s="343" t="s">
        <v>210</v>
      </c>
      <c r="R41" s="352">
        <v>11.4</v>
      </c>
      <c r="S41" s="353">
        <v>1.6</v>
      </c>
      <c r="T41" s="346" t="s">
        <v>210</v>
      </c>
      <c r="U41" s="343" t="s">
        <v>210</v>
      </c>
      <c r="V41" s="352">
        <v>10.1</v>
      </c>
      <c r="W41" s="353">
        <v>1.8</v>
      </c>
      <c r="X41" s="346" t="s">
        <v>210</v>
      </c>
      <c r="Y41" s="343" t="s">
        <v>210</v>
      </c>
      <c r="Z41" s="352">
        <v>12.8</v>
      </c>
      <c r="AA41" s="352">
        <v>2.1</v>
      </c>
      <c r="AC41" s="293" t="s">
        <v>478</v>
      </c>
      <c r="AD41" s="279" t="s">
        <v>210</v>
      </c>
      <c r="AE41" s="280" t="s">
        <v>210</v>
      </c>
      <c r="AF41" s="212">
        <v>9.4</v>
      </c>
      <c r="AG41" s="281">
        <v>1.3</v>
      </c>
      <c r="AH41" s="279" t="s">
        <v>210</v>
      </c>
      <c r="AI41" s="280" t="s">
        <v>210</v>
      </c>
      <c r="AJ41" s="212">
        <v>8.1</v>
      </c>
      <c r="AK41" s="281">
        <v>1.6</v>
      </c>
      <c r="AL41" s="279" t="s">
        <v>210</v>
      </c>
      <c r="AM41" s="280" t="s">
        <v>210</v>
      </c>
      <c r="AN41" s="212">
        <v>10.7</v>
      </c>
      <c r="AO41" s="212">
        <v>1.5</v>
      </c>
      <c r="AQ41" s="3400" t="s">
        <v>490</v>
      </c>
      <c r="AR41" s="139" t="s">
        <v>210</v>
      </c>
      <c r="AS41" s="38" t="s">
        <v>210</v>
      </c>
      <c r="AT41" s="58">
        <v>0.17799999999999999</v>
      </c>
      <c r="AU41" s="3344" t="s">
        <v>2183</v>
      </c>
      <c r="AV41" s="139" t="s">
        <v>210</v>
      </c>
      <c r="AW41" s="38" t="s">
        <v>210</v>
      </c>
      <c r="AX41" s="58">
        <v>0.13900000000000001</v>
      </c>
      <c r="AY41" s="3344" t="s">
        <v>2196</v>
      </c>
      <c r="AZ41" s="139" t="s">
        <v>210</v>
      </c>
      <c r="BA41" s="38" t="s">
        <v>210</v>
      </c>
      <c r="BB41" s="58">
        <v>0.20699999999999999</v>
      </c>
      <c r="BC41" s="38" t="s">
        <v>2201</v>
      </c>
      <c r="BD41" s="26"/>
      <c r="BE41" s="275" t="s">
        <v>490</v>
      </c>
      <c r="BF41" s="224" t="s">
        <v>210</v>
      </c>
      <c r="BG41" s="224" t="s">
        <v>210</v>
      </c>
      <c r="BH41" s="225">
        <v>0.193</v>
      </c>
      <c r="BI41" s="224" t="s">
        <v>2231</v>
      </c>
      <c r="BJ41" s="224" t="s">
        <v>210</v>
      </c>
      <c r="BK41" s="224" t="s">
        <v>210</v>
      </c>
      <c r="BL41" s="225">
        <v>0.16200000000000001</v>
      </c>
      <c r="BM41" s="224" t="s">
        <v>3070</v>
      </c>
      <c r="BN41" s="224" t="s">
        <v>210</v>
      </c>
      <c r="BO41" s="224" t="s">
        <v>210</v>
      </c>
      <c r="BP41" s="225">
        <v>0.218</v>
      </c>
      <c r="BQ41" s="224" t="s">
        <v>2209</v>
      </c>
      <c r="BR41" s="26"/>
      <c r="BS41" s="275" t="s">
        <v>490</v>
      </c>
      <c r="BT41" s="216" t="s">
        <v>210</v>
      </c>
      <c r="BU41" s="216" t="s">
        <v>210</v>
      </c>
      <c r="BV41" s="217">
        <v>0.17599999999999999</v>
      </c>
      <c r="BW41" s="216" t="s">
        <v>2197</v>
      </c>
      <c r="BX41" s="216" t="s">
        <v>210</v>
      </c>
      <c r="BY41" s="216" t="s">
        <v>210</v>
      </c>
      <c r="BZ41" s="217">
        <v>0.16800000000000001</v>
      </c>
      <c r="CA41" s="216" t="s">
        <v>2239</v>
      </c>
      <c r="CB41" s="216" t="s">
        <v>210</v>
      </c>
      <c r="CC41" s="216" t="s">
        <v>210</v>
      </c>
      <c r="CD41" s="217">
        <v>0.183</v>
      </c>
      <c r="CE41" s="216" t="s">
        <v>2256</v>
      </c>
      <c r="CF41" s="26"/>
      <c r="CG41" s="37" t="s">
        <v>490</v>
      </c>
      <c r="CH41" s="21">
        <v>0.186</v>
      </c>
      <c r="CI41" s="12" t="s">
        <v>2231</v>
      </c>
      <c r="CJ41" s="21">
        <v>0.187</v>
      </c>
      <c r="CK41" s="12" t="s">
        <v>2202</v>
      </c>
      <c r="CL41" s="21">
        <v>0.185</v>
      </c>
      <c r="CM41" s="12" t="s">
        <v>2214</v>
      </c>
    </row>
    <row r="42" spans="1:91" s="173" customFormat="1" ht="13">
      <c r="A42" s="3404" t="s">
        <v>491</v>
      </c>
      <c r="B42" s="3360" t="s">
        <v>210</v>
      </c>
      <c r="C42" s="3057" t="s">
        <v>210</v>
      </c>
      <c r="D42" s="2453">
        <v>0.08</v>
      </c>
      <c r="E42" s="3057" t="s">
        <v>2029</v>
      </c>
      <c r="F42" s="3360" t="s">
        <v>210</v>
      </c>
      <c r="G42" s="3057" t="s">
        <v>210</v>
      </c>
      <c r="H42" s="2453">
        <v>6.7000000000000004E-2</v>
      </c>
      <c r="I42" s="3057" t="s">
        <v>2027</v>
      </c>
      <c r="J42" s="3360" t="s">
        <v>210</v>
      </c>
      <c r="K42" s="3057" t="s">
        <v>210</v>
      </c>
      <c r="L42" s="2453">
        <v>9.5000000000000001E-2</v>
      </c>
      <c r="M42" s="3016" t="s">
        <v>2031</v>
      </c>
      <c r="O42" s="293" t="s">
        <v>491</v>
      </c>
      <c r="P42" s="343" t="s">
        <v>210</v>
      </c>
      <c r="Q42" s="343" t="s">
        <v>210</v>
      </c>
      <c r="R42" s="352">
        <v>6.3</v>
      </c>
      <c r="S42" s="353">
        <v>0.9</v>
      </c>
      <c r="T42" s="346" t="s">
        <v>210</v>
      </c>
      <c r="U42" s="343" t="s">
        <v>210</v>
      </c>
      <c r="V42" s="352">
        <v>5.0999999999999996</v>
      </c>
      <c r="W42" s="353">
        <v>1.1000000000000001</v>
      </c>
      <c r="X42" s="346" t="s">
        <v>210</v>
      </c>
      <c r="Y42" s="343" t="s">
        <v>210</v>
      </c>
      <c r="Z42" s="352">
        <v>7.5</v>
      </c>
      <c r="AA42" s="352">
        <v>1.6</v>
      </c>
      <c r="AC42" s="293" t="s">
        <v>491</v>
      </c>
      <c r="AD42" s="279" t="s">
        <v>210</v>
      </c>
      <c r="AE42" s="280" t="s">
        <v>210</v>
      </c>
      <c r="AF42" s="212">
        <v>6</v>
      </c>
      <c r="AG42" s="281">
        <v>0.9</v>
      </c>
      <c r="AH42" s="279" t="s">
        <v>210</v>
      </c>
      <c r="AI42" s="280" t="s">
        <v>210</v>
      </c>
      <c r="AJ42" s="212">
        <v>5</v>
      </c>
      <c r="AK42" s="281">
        <v>1</v>
      </c>
      <c r="AL42" s="279" t="s">
        <v>210</v>
      </c>
      <c r="AM42" s="280" t="s">
        <v>210</v>
      </c>
      <c r="AN42" s="212">
        <v>7</v>
      </c>
      <c r="AO42" s="212">
        <v>1.1000000000000001</v>
      </c>
      <c r="AQ42" s="3400" t="s">
        <v>478</v>
      </c>
      <c r="AR42" s="139" t="s">
        <v>210</v>
      </c>
      <c r="AS42" s="38" t="s">
        <v>210</v>
      </c>
      <c r="AT42" s="58">
        <v>0.108</v>
      </c>
      <c r="AU42" s="3344" t="s">
        <v>2175</v>
      </c>
      <c r="AV42" s="139" t="s">
        <v>210</v>
      </c>
      <c r="AW42" s="38" t="s">
        <v>210</v>
      </c>
      <c r="AX42" s="58">
        <v>8.6999999999999994E-2</v>
      </c>
      <c r="AY42" s="3344" t="s">
        <v>2174</v>
      </c>
      <c r="AZ42" s="139" t="s">
        <v>210</v>
      </c>
      <c r="BA42" s="38" t="s">
        <v>210</v>
      </c>
      <c r="BB42" s="58">
        <v>0.128</v>
      </c>
      <c r="BC42" s="38" t="s">
        <v>2224</v>
      </c>
      <c r="BD42" s="26"/>
      <c r="BE42" s="275" t="s">
        <v>478</v>
      </c>
      <c r="BF42" s="224" t="s">
        <v>210</v>
      </c>
      <c r="BG42" s="224" t="s">
        <v>210</v>
      </c>
      <c r="BH42" s="225">
        <v>0.10199999999999999</v>
      </c>
      <c r="BI42" s="224" t="s">
        <v>2175</v>
      </c>
      <c r="BJ42" s="224" t="s">
        <v>210</v>
      </c>
      <c r="BK42" s="224" t="s">
        <v>210</v>
      </c>
      <c r="BL42" s="225">
        <v>8.5000000000000006E-2</v>
      </c>
      <c r="BM42" s="224" t="s">
        <v>2174</v>
      </c>
      <c r="BN42" s="224" t="s">
        <v>210</v>
      </c>
      <c r="BO42" s="224" t="s">
        <v>210</v>
      </c>
      <c r="BP42" s="225">
        <v>0.121</v>
      </c>
      <c r="BQ42" s="224" t="s">
        <v>2224</v>
      </c>
      <c r="BR42" s="26"/>
      <c r="BS42" s="275" t="s">
        <v>478</v>
      </c>
      <c r="BT42" s="216" t="s">
        <v>210</v>
      </c>
      <c r="BU42" s="216" t="s">
        <v>210</v>
      </c>
      <c r="BV42" s="217">
        <v>0.109</v>
      </c>
      <c r="BW42" s="216" t="s">
        <v>2175</v>
      </c>
      <c r="BX42" s="216" t="s">
        <v>210</v>
      </c>
      <c r="BY42" s="216" t="s">
        <v>210</v>
      </c>
      <c r="BZ42" s="217">
        <v>0.108</v>
      </c>
      <c r="CA42" s="216" t="s">
        <v>2224</v>
      </c>
      <c r="CB42" s="216" t="s">
        <v>210</v>
      </c>
      <c r="CC42" s="216" t="s">
        <v>210</v>
      </c>
      <c r="CD42" s="217">
        <v>0.11</v>
      </c>
      <c r="CE42" s="216" t="s">
        <v>2224</v>
      </c>
      <c r="CF42" s="26"/>
      <c r="CG42" s="37" t="s">
        <v>478</v>
      </c>
      <c r="CH42" s="21">
        <v>0.114</v>
      </c>
      <c r="CI42" s="12" t="s">
        <v>2240</v>
      </c>
      <c r="CJ42" s="21">
        <v>9.1999999999999998E-2</v>
      </c>
      <c r="CK42" s="12" t="s">
        <v>2224</v>
      </c>
      <c r="CL42" s="21">
        <v>0.13600000000000001</v>
      </c>
      <c r="CM42" s="12" t="s">
        <v>2221</v>
      </c>
    </row>
    <row r="43" spans="1:91" s="173" customFormat="1" ht="13">
      <c r="A43" s="3404" t="s">
        <v>485</v>
      </c>
      <c r="B43" s="3360" t="s">
        <v>210</v>
      </c>
      <c r="C43" s="3057" t="s">
        <v>210</v>
      </c>
      <c r="D43" s="2453">
        <v>4.9000000000000002E-2</v>
      </c>
      <c r="E43" s="3057" t="s">
        <v>2034</v>
      </c>
      <c r="F43" s="3360" t="s">
        <v>210</v>
      </c>
      <c r="G43" s="3057" t="s">
        <v>210</v>
      </c>
      <c r="H43" s="2453">
        <v>4.9000000000000002E-2</v>
      </c>
      <c r="I43" s="3057" t="s">
        <v>2032</v>
      </c>
      <c r="J43" s="3360" t="s">
        <v>210</v>
      </c>
      <c r="K43" s="3057" t="s">
        <v>210</v>
      </c>
      <c r="L43" s="2453">
        <v>4.8000000000000001E-2</v>
      </c>
      <c r="M43" s="3016" t="s">
        <v>2033</v>
      </c>
      <c r="O43" s="293" t="s">
        <v>485</v>
      </c>
      <c r="P43" s="343" t="s">
        <v>210</v>
      </c>
      <c r="Q43" s="343" t="s">
        <v>210</v>
      </c>
      <c r="R43" s="352">
        <v>2.8</v>
      </c>
      <c r="S43" s="353">
        <v>0.6</v>
      </c>
      <c r="T43" s="346" t="s">
        <v>210</v>
      </c>
      <c r="U43" s="343" t="s">
        <v>210</v>
      </c>
      <c r="V43" s="352">
        <v>2.2999999999999998</v>
      </c>
      <c r="W43" s="353">
        <v>0.8</v>
      </c>
      <c r="X43" s="346" t="s">
        <v>210</v>
      </c>
      <c r="Y43" s="343" t="s">
        <v>210</v>
      </c>
      <c r="Z43" s="352">
        <v>3.2</v>
      </c>
      <c r="AA43" s="352">
        <v>0.7</v>
      </c>
      <c r="AC43" s="293" t="s">
        <v>485</v>
      </c>
      <c r="AD43" s="279" t="s">
        <v>210</v>
      </c>
      <c r="AE43" s="280" t="s">
        <v>210</v>
      </c>
      <c r="AF43" s="212">
        <v>3.6</v>
      </c>
      <c r="AG43" s="291">
        <v>0.7</v>
      </c>
      <c r="AH43" s="279" t="s">
        <v>210</v>
      </c>
      <c r="AI43" s="280" t="s">
        <v>210</v>
      </c>
      <c r="AJ43" s="212">
        <v>3</v>
      </c>
      <c r="AK43" s="291">
        <v>0.9</v>
      </c>
      <c r="AL43" s="279" t="s">
        <v>210</v>
      </c>
      <c r="AM43" s="280" t="s">
        <v>210</v>
      </c>
      <c r="AN43" s="212">
        <v>4.0999999999999996</v>
      </c>
      <c r="AO43" s="212">
        <v>0.8</v>
      </c>
      <c r="AQ43" s="3400" t="s">
        <v>491</v>
      </c>
      <c r="AR43" s="139" t="s">
        <v>210</v>
      </c>
      <c r="AS43" s="38" t="s">
        <v>210</v>
      </c>
      <c r="AT43" s="58">
        <v>6.6000000000000003E-2</v>
      </c>
      <c r="AU43" s="3344" t="s">
        <v>2178</v>
      </c>
      <c r="AV43" s="139" t="s">
        <v>210</v>
      </c>
      <c r="AW43" s="38" t="s">
        <v>210</v>
      </c>
      <c r="AX43" s="58">
        <v>4.9000000000000002E-2</v>
      </c>
      <c r="AY43" s="3344" t="s">
        <v>2180</v>
      </c>
      <c r="AZ43" s="139" t="s">
        <v>210</v>
      </c>
      <c r="BA43" s="38" t="s">
        <v>210</v>
      </c>
      <c r="BB43" s="58">
        <v>8.2000000000000003E-2</v>
      </c>
      <c r="BC43" s="38" t="s">
        <v>2177</v>
      </c>
      <c r="BD43" s="26"/>
      <c r="BE43" s="275" t="s">
        <v>491</v>
      </c>
      <c r="BF43" s="224" t="s">
        <v>210</v>
      </c>
      <c r="BG43" s="224" t="s">
        <v>210</v>
      </c>
      <c r="BH43" s="225">
        <v>7.1999999999999995E-2</v>
      </c>
      <c r="BI43" s="224" t="s">
        <v>2180</v>
      </c>
      <c r="BJ43" s="224" t="s">
        <v>210</v>
      </c>
      <c r="BK43" s="224" t="s">
        <v>210</v>
      </c>
      <c r="BL43" s="225">
        <v>5.1999999999999998E-2</v>
      </c>
      <c r="BM43" s="224" t="s">
        <v>2177</v>
      </c>
      <c r="BN43" s="224" t="s">
        <v>210</v>
      </c>
      <c r="BO43" s="224" t="s">
        <v>210</v>
      </c>
      <c r="BP43" s="225">
        <v>9.2999999999999999E-2</v>
      </c>
      <c r="BQ43" s="224" t="s">
        <v>2174</v>
      </c>
      <c r="BR43" s="26"/>
      <c r="BS43" s="275" t="s">
        <v>491</v>
      </c>
      <c r="BT43" s="216" t="s">
        <v>210</v>
      </c>
      <c r="BU43" s="216" t="s">
        <v>210</v>
      </c>
      <c r="BV43" s="217">
        <v>6.8000000000000005E-2</v>
      </c>
      <c r="BW43" s="216" t="s">
        <v>2178</v>
      </c>
      <c r="BX43" s="216" t="s">
        <v>210</v>
      </c>
      <c r="BY43" s="216" t="s">
        <v>210</v>
      </c>
      <c r="BZ43" s="217">
        <v>5.8999999999999997E-2</v>
      </c>
      <c r="CA43" s="216" t="s">
        <v>2180</v>
      </c>
      <c r="CB43" s="216" t="s">
        <v>210</v>
      </c>
      <c r="CC43" s="216" t="s">
        <v>210</v>
      </c>
      <c r="CD43" s="217">
        <v>7.6999999999999999E-2</v>
      </c>
      <c r="CE43" s="216" t="s">
        <v>2175</v>
      </c>
      <c r="CF43" s="26"/>
      <c r="CG43" s="37" t="s">
        <v>491</v>
      </c>
      <c r="CH43" s="21">
        <v>6.9000000000000006E-2</v>
      </c>
      <c r="CI43" s="12" t="s">
        <v>2178</v>
      </c>
      <c r="CJ43" s="21">
        <v>5.8000000000000003E-2</v>
      </c>
      <c r="CK43" s="12" t="s">
        <v>2179</v>
      </c>
      <c r="CL43" s="21">
        <v>0.08</v>
      </c>
      <c r="CM43" s="12" t="s">
        <v>2179</v>
      </c>
    </row>
    <row r="44" spans="1:91" s="173" customFormat="1" ht="13">
      <c r="A44" s="3398" t="s">
        <v>733</v>
      </c>
      <c r="B44" s="301"/>
      <c r="C44" s="216"/>
      <c r="D44" s="217"/>
      <c r="E44" s="3418"/>
      <c r="F44" s="301"/>
      <c r="G44" s="216"/>
      <c r="H44" s="217"/>
      <c r="I44" s="3418"/>
      <c r="J44" s="301"/>
      <c r="K44" s="216"/>
      <c r="L44" s="217"/>
      <c r="M44" s="216"/>
      <c r="O44" s="3400" t="s">
        <v>733</v>
      </c>
      <c r="P44" s="301"/>
      <c r="Q44" s="216"/>
      <c r="R44" s="217"/>
      <c r="S44" s="3418"/>
      <c r="T44" s="301"/>
      <c r="U44" s="216"/>
      <c r="V44" s="217"/>
      <c r="W44" s="3418"/>
      <c r="X44" s="301"/>
      <c r="Y44" s="216"/>
      <c r="Z44" s="217"/>
      <c r="AA44" s="216"/>
      <c r="AC44" s="3400" t="s">
        <v>733</v>
      </c>
      <c r="AD44" s="301"/>
      <c r="AE44" s="216"/>
      <c r="AF44" s="217"/>
      <c r="AG44" s="3418"/>
      <c r="AH44" s="301"/>
      <c r="AI44" s="216"/>
      <c r="AJ44" s="217"/>
      <c r="AK44" s="3418"/>
      <c r="AL44" s="301"/>
      <c r="AM44" s="216"/>
      <c r="AN44" s="217"/>
      <c r="AO44" s="216"/>
      <c r="AQ44" s="3400" t="s">
        <v>485</v>
      </c>
      <c r="AR44" s="139" t="s">
        <v>210</v>
      </c>
      <c r="AS44" s="38" t="s">
        <v>210</v>
      </c>
      <c r="AT44" s="58">
        <v>3.2000000000000001E-2</v>
      </c>
      <c r="AU44" s="3344" t="s">
        <v>2181</v>
      </c>
      <c r="AV44" s="139" t="s">
        <v>210</v>
      </c>
      <c r="AW44" s="38" t="s">
        <v>210</v>
      </c>
      <c r="AX44" s="58">
        <v>2.7E-2</v>
      </c>
      <c r="AY44" s="3344" t="s">
        <v>2181</v>
      </c>
      <c r="AZ44" s="139" t="s">
        <v>210</v>
      </c>
      <c r="BA44" s="38" t="s">
        <v>210</v>
      </c>
      <c r="BB44" s="58">
        <v>3.5999999999999997E-2</v>
      </c>
      <c r="BC44" s="38" t="s">
        <v>2222</v>
      </c>
      <c r="BD44" s="26"/>
      <c r="BE44" s="275" t="s">
        <v>485</v>
      </c>
      <c r="BF44" s="224" t="s">
        <v>210</v>
      </c>
      <c r="BG44" s="224" t="s">
        <v>210</v>
      </c>
      <c r="BH44" s="225">
        <v>3.9E-2</v>
      </c>
      <c r="BI44" s="224" t="s">
        <v>2178</v>
      </c>
      <c r="BJ44" s="224" t="s">
        <v>210</v>
      </c>
      <c r="BK44" s="224" t="s">
        <v>210</v>
      </c>
      <c r="BL44" s="225">
        <v>2.5999999999999999E-2</v>
      </c>
      <c r="BM44" s="224" t="s">
        <v>2186</v>
      </c>
      <c r="BN44" s="224" t="s">
        <v>210</v>
      </c>
      <c r="BO44" s="224" t="s">
        <v>210</v>
      </c>
      <c r="BP44" s="225">
        <v>4.9000000000000002E-2</v>
      </c>
      <c r="BQ44" s="224" t="s">
        <v>2180</v>
      </c>
      <c r="BR44" s="26"/>
      <c r="BS44" s="275" t="s">
        <v>485</v>
      </c>
      <c r="BT44" s="216" t="s">
        <v>210</v>
      </c>
      <c r="BU44" s="216" t="s">
        <v>210</v>
      </c>
      <c r="BV44" s="217">
        <v>3.6999999999999998E-2</v>
      </c>
      <c r="BW44" s="216" t="s">
        <v>2186</v>
      </c>
      <c r="BX44" s="216" t="s">
        <v>210</v>
      </c>
      <c r="BY44" s="216" t="s">
        <v>210</v>
      </c>
      <c r="BZ44" s="217">
        <v>3.4000000000000002E-2</v>
      </c>
      <c r="CA44" s="216" t="s">
        <v>2178</v>
      </c>
      <c r="CB44" s="216" t="s">
        <v>210</v>
      </c>
      <c r="CC44" s="216" t="s">
        <v>210</v>
      </c>
      <c r="CD44" s="217">
        <v>3.9E-2</v>
      </c>
      <c r="CE44" s="216" t="s">
        <v>2180</v>
      </c>
      <c r="CF44" s="26"/>
      <c r="CG44" s="37" t="s">
        <v>485</v>
      </c>
      <c r="CH44" s="21">
        <v>4.3999999999999997E-2</v>
      </c>
      <c r="CI44" s="12" t="s">
        <v>2186</v>
      </c>
      <c r="CJ44" s="21">
        <v>0.04</v>
      </c>
      <c r="CK44" s="12" t="s">
        <v>2180</v>
      </c>
      <c r="CL44" s="21">
        <v>4.8000000000000001E-2</v>
      </c>
      <c r="CM44" s="12" t="s">
        <v>2180</v>
      </c>
    </row>
    <row r="45" spans="1:91" s="173" customFormat="1" ht="13">
      <c r="A45" s="3359" t="s">
        <v>2904</v>
      </c>
      <c r="B45" s="488"/>
      <c r="C45" s="488"/>
      <c r="D45" s="488"/>
      <c r="E45" s="488"/>
      <c r="F45" s="488"/>
      <c r="G45" s="488"/>
      <c r="H45" s="488"/>
      <c r="I45" s="488"/>
      <c r="J45" s="488"/>
      <c r="K45" s="488"/>
      <c r="L45" s="488"/>
      <c r="M45" s="489"/>
      <c r="O45" s="4422" t="s">
        <v>2905</v>
      </c>
      <c r="P45" s="4423"/>
      <c r="Q45" s="4423"/>
      <c r="R45" s="4423"/>
      <c r="S45" s="4423"/>
      <c r="T45" s="4423"/>
      <c r="U45" s="4423"/>
      <c r="V45" s="4423"/>
      <c r="W45" s="4423"/>
      <c r="X45" s="4423"/>
      <c r="Y45" s="4423"/>
      <c r="Z45" s="4423"/>
      <c r="AA45" s="4424"/>
      <c r="AC45" s="4422" t="s">
        <v>1567</v>
      </c>
      <c r="AD45" s="4423"/>
      <c r="AE45" s="4423"/>
      <c r="AF45" s="4423"/>
      <c r="AG45" s="4423"/>
      <c r="AH45" s="4423"/>
      <c r="AI45" s="4423"/>
      <c r="AJ45" s="4423"/>
      <c r="AK45" s="4423"/>
      <c r="AL45" s="4423"/>
      <c r="AM45" s="4423"/>
      <c r="AN45" s="4423"/>
      <c r="AO45" s="4424"/>
      <c r="AQ45" s="3400" t="s">
        <v>733</v>
      </c>
      <c r="AR45" s="301"/>
      <c r="AS45" s="216"/>
      <c r="AT45" s="217"/>
      <c r="AU45" s="3418"/>
      <c r="AV45" s="301"/>
      <c r="AW45" s="216"/>
      <c r="AX45" s="217"/>
      <c r="AY45" s="3418"/>
      <c r="AZ45" s="301"/>
      <c r="BA45" s="216"/>
      <c r="BB45" s="217"/>
      <c r="BC45" s="216"/>
      <c r="BD45" s="26"/>
      <c r="BE45" s="275" t="s">
        <v>733</v>
      </c>
      <c r="BF45" s="216"/>
      <c r="BG45" s="216"/>
      <c r="BH45" s="217"/>
      <c r="BI45" s="216"/>
      <c r="BJ45" s="216"/>
      <c r="BK45" s="216"/>
      <c r="BL45" s="217"/>
      <c r="BM45" s="216"/>
      <c r="BN45" s="216"/>
      <c r="BO45" s="216"/>
      <c r="BP45" s="217"/>
      <c r="BQ45" s="216"/>
      <c r="BR45" s="26"/>
      <c r="BS45" s="275" t="s">
        <v>733</v>
      </c>
      <c r="BT45" s="216" t="s">
        <v>733</v>
      </c>
      <c r="BU45" s="216" t="s">
        <v>733</v>
      </c>
      <c r="BV45" s="217" t="s">
        <v>733</v>
      </c>
      <c r="BW45" s="216" t="s">
        <v>733</v>
      </c>
      <c r="BX45" s="216" t="s">
        <v>733</v>
      </c>
      <c r="BY45" s="216" t="s">
        <v>733</v>
      </c>
      <c r="BZ45" s="217" t="s">
        <v>733</v>
      </c>
      <c r="CA45" s="216" t="s">
        <v>733</v>
      </c>
      <c r="CB45" s="216" t="s">
        <v>733</v>
      </c>
      <c r="CC45" s="216" t="s">
        <v>733</v>
      </c>
      <c r="CD45" s="217" t="s">
        <v>733</v>
      </c>
      <c r="CE45" s="216" t="s">
        <v>733</v>
      </c>
      <c r="CF45" s="26"/>
      <c r="CG45" s="37"/>
      <c r="CH45" s="12"/>
      <c r="CI45" s="12"/>
      <c r="CJ45" s="12"/>
      <c r="CK45" s="12"/>
      <c r="CL45" s="12"/>
      <c r="CM45" s="12"/>
    </row>
    <row r="46" spans="1:91" s="173" customFormat="1" ht="13.5" thickBot="1">
      <c r="A46" s="3405" t="s">
        <v>500</v>
      </c>
      <c r="B46" s="2256">
        <v>48669</v>
      </c>
      <c r="C46" s="3364" t="s">
        <v>3535</v>
      </c>
      <c r="D46" s="3365" t="s">
        <v>210</v>
      </c>
      <c r="E46" s="3364" t="s">
        <v>210</v>
      </c>
      <c r="F46" s="3366">
        <v>58124</v>
      </c>
      <c r="G46" s="3364" t="s">
        <v>2765</v>
      </c>
      <c r="H46" s="3365" t="s">
        <v>210</v>
      </c>
      <c r="I46" s="3364" t="s">
        <v>210</v>
      </c>
      <c r="J46" s="3366">
        <v>40810</v>
      </c>
      <c r="K46" s="3364" t="s">
        <v>3617</v>
      </c>
      <c r="L46" s="3365" t="s">
        <v>210</v>
      </c>
      <c r="M46" s="3367" t="s">
        <v>210</v>
      </c>
      <c r="O46" s="295" t="s">
        <v>500</v>
      </c>
      <c r="P46" s="343">
        <v>47223</v>
      </c>
      <c r="Q46" s="343">
        <v>970</v>
      </c>
      <c r="R46" s="352" t="s">
        <v>210</v>
      </c>
      <c r="S46" s="353" t="s">
        <v>210</v>
      </c>
      <c r="T46" s="346">
        <v>52037</v>
      </c>
      <c r="U46" s="343">
        <v>1019</v>
      </c>
      <c r="V46" s="352" t="s">
        <v>210</v>
      </c>
      <c r="W46" s="353" t="s">
        <v>210</v>
      </c>
      <c r="X46" s="346">
        <v>41270</v>
      </c>
      <c r="Y46" s="343">
        <v>672</v>
      </c>
      <c r="Z46" s="352" t="s">
        <v>210</v>
      </c>
      <c r="AA46" s="352" t="s">
        <v>210</v>
      </c>
      <c r="AC46" s="295" t="s">
        <v>500</v>
      </c>
      <c r="AD46" s="279">
        <v>43453</v>
      </c>
      <c r="AE46" s="280">
        <v>1495</v>
      </c>
      <c r="AF46" s="212" t="s">
        <v>210</v>
      </c>
      <c r="AG46" s="281" t="s">
        <v>210</v>
      </c>
      <c r="AH46" s="279">
        <v>50764</v>
      </c>
      <c r="AI46" s="280">
        <v>691</v>
      </c>
      <c r="AJ46" s="212" t="s">
        <v>210</v>
      </c>
      <c r="AK46" s="281" t="s">
        <v>210</v>
      </c>
      <c r="AL46" s="279">
        <v>37580</v>
      </c>
      <c r="AM46" s="280">
        <v>1370</v>
      </c>
      <c r="AN46" s="212" t="s">
        <v>210</v>
      </c>
      <c r="AO46" s="212" t="s">
        <v>210</v>
      </c>
      <c r="AQ46" s="4422" t="s">
        <v>956</v>
      </c>
      <c r="AR46" s="4423"/>
      <c r="AS46" s="4423"/>
      <c r="AT46" s="4423"/>
      <c r="AU46" s="4423"/>
      <c r="AV46" s="4423"/>
      <c r="AW46" s="4423"/>
      <c r="AX46" s="4423"/>
      <c r="AY46" s="4423"/>
      <c r="AZ46" s="4423"/>
      <c r="BA46" s="4423"/>
      <c r="BB46" s="4423"/>
      <c r="BC46" s="4424"/>
      <c r="BD46" s="26"/>
      <c r="BE46" s="4525" t="s">
        <v>880</v>
      </c>
      <c r="BF46" s="4526"/>
      <c r="BG46" s="4526"/>
      <c r="BH46" s="4526"/>
      <c r="BI46" s="4526"/>
      <c r="BJ46" s="4526"/>
      <c r="BK46" s="4526"/>
      <c r="BL46" s="4526"/>
      <c r="BM46" s="4526"/>
      <c r="BN46" s="4526"/>
      <c r="BO46" s="4526"/>
      <c r="BP46" s="4526"/>
      <c r="BQ46" s="4527"/>
      <c r="BR46" s="26"/>
      <c r="BS46" s="4525" t="s">
        <v>737</v>
      </c>
      <c r="BT46" s="4526"/>
      <c r="BU46" s="4526"/>
      <c r="BV46" s="4526"/>
      <c r="BW46" s="4526"/>
      <c r="BX46" s="4526"/>
      <c r="BY46" s="4526"/>
      <c r="BZ46" s="4526"/>
      <c r="CA46" s="4526"/>
      <c r="CB46" s="4526"/>
      <c r="CC46" s="4526"/>
      <c r="CD46" s="4526"/>
      <c r="CE46" s="4527"/>
      <c r="CF46" s="26"/>
      <c r="CG46" s="4499" t="s">
        <v>492</v>
      </c>
      <c r="CH46" s="4500"/>
      <c r="CI46" s="4500"/>
      <c r="CJ46" s="4500"/>
      <c r="CK46" s="4500"/>
      <c r="CL46" s="4500"/>
      <c r="CM46" s="4501"/>
    </row>
    <row r="47" spans="1:91" s="173" customFormat="1" ht="13">
      <c r="A47" s="3406" t="s">
        <v>494</v>
      </c>
      <c r="B47" s="1917">
        <v>28900</v>
      </c>
      <c r="C47" s="3052" t="s">
        <v>3618</v>
      </c>
      <c r="D47" s="3407" t="s">
        <v>210</v>
      </c>
      <c r="E47" s="3052" t="s">
        <v>210</v>
      </c>
      <c r="F47" s="2205">
        <v>33171</v>
      </c>
      <c r="G47" s="3052" t="s">
        <v>3619</v>
      </c>
      <c r="H47" s="3407" t="s">
        <v>210</v>
      </c>
      <c r="I47" s="3052" t="s">
        <v>210</v>
      </c>
      <c r="J47" s="2205">
        <v>25578</v>
      </c>
      <c r="K47" s="3052" t="s">
        <v>3620</v>
      </c>
      <c r="L47" s="3407" t="s">
        <v>210</v>
      </c>
      <c r="M47" s="3003" t="s">
        <v>210</v>
      </c>
      <c r="O47" s="293" t="s">
        <v>494</v>
      </c>
      <c r="P47" s="343">
        <v>31092</v>
      </c>
      <c r="Q47" s="343">
        <v>2833</v>
      </c>
      <c r="R47" s="352" t="s">
        <v>210</v>
      </c>
      <c r="S47" s="353" t="s">
        <v>210</v>
      </c>
      <c r="T47" s="346">
        <v>32939</v>
      </c>
      <c r="U47" s="343">
        <v>3442</v>
      </c>
      <c r="V47" s="352" t="s">
        <v>210</v>
      </c>
      <c r="W47" s="353" t="s">
        <v>210</v>
      </c>
      <c r="X47" s="346">
        <v>28996</v>
      </c>
      <c r="Y47" s="343">
        <v>2780</v>
      </c>
      <c r="Z47" s="352" t="s">
        <v>210</v>
      </c>
      <c r="AA47" s="352" t="s">
        <v>210</v>
      </c>
      <c r="AC47" s="293" t="s">
        <v>494</v>
      </c>
      <c r="AD47" s="279">
        <v>26326</v>
      </c>
      <c r="AE47" s="280">
        <v>5103</v>
      </c>
      <c r="AF47" s="212" t="s">
        <v>210</v>
      </c>
      <c r="AG47" s="281" t="s">
        <v>210</v>
      </c>
      <c r="AH47" s="279">
        <v>35159</v>
      </c>
      <c r="AI47" s="280">
        <v>7008</v>
      </c>
      <c r="AJ47" s="212" t="s">
        <v>210</v>
      </c>
      <c r="AK47" s="281" t="s">
        <v>210</v>
      </c>
      <c r="AL47" s="279">
        <v>21452</v>
      </c>
      <c r="AM47" s="280">
        <v>2759</v>
      </c>
      <c r="AN47" s="212" t="s">
        <v>210</v>
      </c>
      <c r="AO47" s="212" t="s">
        <v>210</v>
      </c>
      <c r="AQ47" s="3400" t="s">
        <v>493</v>
      </c>
      <c r="AR47" s="140">
        <v>42298</v>
      </c>
      <c r="AS47" s="38" t="s">
        <v>3621</v>
      </c>
      <c r="AT47" s="38" t="s">
        <v>210</v>
      </c>
      <c r="AU47" s="3344" t="s">
        <v>210</v>
      </c>
      <c r="AV47" s="140">
        <v>50673</v>
      </c>
      <c r="AW47" s="38" t="s">
        <v>3283</v>
      </c>
      <c r="AX47" s="38" t="s">
        <v>210</v>
      </c>
      <c r="AY47" s="3344" t="s">
        <v>210</v>
      </c>
      <c r="AZ47" s="140">
        <v>36981</v>
      </c>
      <c r="BA47" s="38" t="s">
        <v>3622</v>
      </c>
      <c r="BB47" s="38" t="s">
        <v>210</v>
      </c>
      <c r="BC47" s="38" t="s">
        <v>210</v>
      </c>
      <c r="BD47" s="26"/>
      <c r="BE47" s="275" t="s">
        <v>493</v>
      </c>
      <c r="BF47" s="223">
        <v>41570</v>
      </c>
      <c r="BG47" s="224" t="s">
        <v>3623</v>
      </c>
      <c r="BH47" s="224" t="s">
        <v>210</v>
      </c>
      <c r="BI47" s="224" t="s">
        <v>210</v>
      </c>
      <c r="BJ47" s="223">
        <v>47678</v>
      </c>
      <c r="BK47" s="224" t="s">
        <v>3624</v>
      </c>
      <c r="BL47" s="224" t="s">
        <v>210</v>
      </c>
      <c r="BM47" s="224" t="s">
        <v>210</v>
      </c>
      <c r="BN47" s="223">
        <v>36221</v>
      </c>
      <c r="BO47" s="224" t="s">
        <v>3028</v>
      </c>
      <c r="BP47" s="224" t="s">
        <v>210</v>
      </c>
      <c r="BQ47" s="224" t="s">
        <v>210</v>
      </c>
      <c r="BR47" s="26"/>
      <c r="BS47" s="275" t="s">
        <v>493</v>
      </c>
      <c r="BT47" s="215">
        <v>40318</v>
      </c>
      <c r="BU47" s="216" t="s">
        <v>3625</v>
      </c>
      <c r="BV47" s="216" t="s">
        <v>210</v>
      </c>
      <c r="BW47" s="216" t="s">
        <v>210</v>
      </c>
      <c r="BX47" s="215">
        <v>46049</v>
      </c>
      <c r="BY47" s="216" t="s">
        <v>3626</v>
      </c>
      <c r="BZ47" s="216" t="s">
        <v>210</v>
      </c>
      <c r="CA47" s="216" t="s">
        <v>210</v>
      </c>
      <c r="CB47" s="215">
        <v>34695</v>
      </c>
      <c r="CC47" s="216" t="s">
        <v>3627</v>
      </c>
      <c r="CD47" s="216" t="s">
        <v>210</v>
      </c>
      <c r="CE47" s="216" t="s">
        <v>210</v>
      </c>
      <c r="CF47" s="26"/>
      <c r="CG47" s="37" t="s">
        <v>493</v>
      </c>
      <c r="CH47" s="208">
        <v>40060</v>
      </c>
      <c r="CI47" s="12" t="s">
        <v>3628</v>
      </c>
      <c r="CJ47" s="208">
        <v>44658</v>
      </c>
      <c r="CK47" s="12" t="s">
        <v>3629</v>
      </c>
      <c r="CL47" s="208">
        <v>34618</v>
      </c>
      <c r="CM47" s="12" t="s">
        <v>2825</v>
      </c>
    </row>
    <row r="48" spans="1:91" s="173" customFormat="1" ht="13">
      <c r="A48" s="3404" t="s">
        <v>495</v>
      </c>
      <c r="B48" s="2062">
        <v>37276</v>
      </c>
      <c r="C48" s="3057" t="s">
        <v>3630</v>
      </c>
      <c r="D48" s="3360" t="s">
        <v>210</v>
      </c>
      <c r="E48" s="3057" t="s">
        <v>210</v>
      </c>
      <c r="F48" s="2074">
        <v>41949</v>
      </c>
      <c r="G48" s="3057" t="s">
        <v>3631</v>
      </c>
      <c r="H48" s="3360" t="s">
        <v>210</v>
      </c>
      <c r="I48" s="3057" t="s">
        <v>210</v>
      </c>
      <c r="J48" s="2074">
        <v>31117</v>
      </c>
      <c r="K48" s="3057" t="s">
        <v>3632</v>
      </c>
      <c r="L48" s="3360" t="s">
        <v>210</v>
      </c>
      <c r="M48" s="3016" t="s">
        <v>210</v>
      </c>
      <c r="O48" s="293" t="s">
        <v>495</v>
      </c>
      <c r="P48" s="343">
        <v>35300</v>
      </c>
      <c r="Q48" s="343">
        <v>1834</v>
      </c>
      <c r="R48" s="352" t="s">
        <v>210</v>
      </c>
      <c r="S48" s="353" t="s">
        <v>210</v>
      </c>
      <c r="T48" s="346">
        <v>40279</v>
      </c>
      <c r="U48" s="343">
        <v>3504</v>
      </c>
      <c r="V48" s="352" t="s">
        <v>210</v>
      </c>
      <c r="W48" s="353" t="s">
        <v>210</v>
      </c>
      <c r="X48" s="346">
        <v>29630</v>
      </c>
      <c r="Y48" s="343">
        <v>1861</v>
      </c>
      <c r="Z48" s="352" t="s">
        <v>210</v>
      </c>
      <c r="AA48" s="352" t="s">
        <v>210</v>
      </c>
      <c r="AC48" s="293" t="s">
        <v>495</v>
      </c>
      <c r="AD48" s="279">
        <v>35508</v>
      </c>
      <c r="AE48" s="280">
        <v>1288</v>
      </c>
      <c r="AF48" s="212" t="s">
        <v>210</v>
      </c>
      <c r="AG48" s="281" t="s">
        <v>210</v>
      </c>
      <c r="AH48" s="279">
        <v>41218</v>
      </c>
      <c r="AI48" s="280">
        <v>1266</v>
      </c>
      <c r="AJ48" s="212" t="s">
        <v>210</v>
      </c>
      <c r="AK48" s="281" t="s">
        <v>210</v>
      </c>
      <c r="AL48" s="279">
        <v>30069</v>
      </c>
      <c r="AM48" s="280">
        <v>2155</v>
      </c>
      <c r="AN48" s="212" t="s">
        <v>210</v>
      </c>
      <c r="AO48" s="212" t="s">
        <v>210</v>
      </c>
      <c r="AQ48" s="3400" t="s">
        <v>494</v>
      </c>
      <c r="AR48" s="140">
        <v>26985</v>
      </c>
      <c r="AS48" s="38" t="s">
        <v>3633</v>
      </c>
      <c r="AT48" s="38" t="s">
        <v>210</v>
      </c>
      <c r="AU48" s="3344" t="s">
        <v>210</v>
      </c>
      <c r="AV48" s="140">
        <v>32398</v>
      </c>
      <c r="AW48" s="38" t="s">
        <v>2461</v>
      </c>
      <c r="AX48" s="38" t="s">
        <v>210</v>
      </c>
      <c r="AY48" s="3344" t="s">
        <v>210</v>
      </c>
      <c r="AZ48" s="140">
        <v>22674</v>
      </c>
      <c r="BA48" s="38" t="s">
        <v>3447</v>
      </c>
      <c r="BB48" s="38" t="s">
        <v>210</v>
      </c>
      <c r="BC48" s="38" t="s">
        <v>210</v>
      </c>
      <c r="BD48" s="26"/>
      <c r="BE48" s="275" t="s">
        <v>494</v>
      </c>
      <c r="BF48" s="223">
        <v>23145</v>
      </c>
      <c r="BG48" s="224" t="s">
        <v>3634</v>
      </c>
      <c r="BH48" s="224" t="s">
        <v>210</v>
      </c>
      <c r="BI48" s="224" t="s">
        <v>210</v>
      </c>
      <c r="BJ48" s="223">
        <v>24807</v>
      </c>
      <c r="BK48" s="224" t="s">
        <v>3635</v>
      </c>
      <c r="BL48" s="224" t="s">
        <v>210</v>
      </c>
      <c r="BM48" s="224" t="s">
        <v>210</v>
      </c>
      <c r="BN48" s="223">
        <v>18965</v>
      </c>
      <c r="BO48" s="224" t="s">
        <v>3615</v>
      </c>
      <c r="BP48" s="224" t="s">
        <v>210</v>
      </c>
      <c r="BQ48" s="224" t="s">
        <v>210</v>
      </c>
      <c r="BR48" s="26"/>
      <c r="BS48" s="275" t="s">
        <v>494</v>
      </c>
      <c r="BT48" s="215">
        <v>24546</v>
      </c>
      <c r="BU48" s="216" t="s">
        <v>3636</v>
      </c>
      <c r="BV48" s="216" t="s">
        <v>210</v>
      </c>
      <c r="BW48" s="216" t="s">
        <v>210</v>
      </c>
      <c r="BX48" s="215">
        <v>27016</v>
      </c>
      <c r="BY48" s="216" t="s">
        <v>3637</v>
      </c>
      <c r="BZ48" s="216" t="s">
        <v>210</v>
      </c>
      <c r="CA48" s="216" t="s">
        <v>210</v>
      </c>
      <c r="CB48" s="215">
        <v>21650</v>
      </c>
      <c r="CC48" s="216" t="s">
        <v>3638</v>
      </c>
      <c r="CD48" s="216" t="s">
        <v>210</v>
      </c>
      <c r="CE48" s="216" t="s">
        <v>210</v>
      </c>
      <c r="CF48" s="26"/>
      <c r="CG48" s="37" t="s">
        <v>494</v>
      </c>
      <c r="CH48" s="208">
        <v>23647</v>
      </c>
      <c r="CI48" s="12" t="s">
        <v>3639</v>
      </c>
      <c r="CJ48" s="208">
        <v>23754</v>
      </c>
      <c r="CK48" s="12" t="s">
        <v>3640</v>
      </c>
      <c r="CL48" s="208">
        <v>23580</v>
      </c>
      <c r="CM48" s="12" t="s">
        <v>3641</v>
      </c>
    </row>
    <row r="49" spans="1:91" s="173" customFormat="1" ht="13">
      <c r="A49" s="3404" t="s">
        <v>496</v>
      </c>
      <c r="B49" s="2062">
        <v>43034</v>
      </c>
      <c r="C49" s="3057" t="s">
        <v>3642</v>
      </c>
      <c r="D49" s="3360" t="s">
        <v>210</v>
      </c>
      <c r="E49" s="3057" t="s">
        <v>210</v>
      </c>
      <c r="F49" s="2074">
        <v>52193</v>
      </c>
      <c r="G49" s="3057" t="s">
        <v>3643</v>
      </c>
      <c r="H49" s="3360" t="s">
        <v>210</v>
      </c>
      <c r="I49" s="3057" t="s">
        <v>210</v>
      </c>
      <c r="J49" s="2074">
        <v>36411</v>
      </c>
      <c r="K49" s="3057" t="s">
        <v>3644</v>
      </c>
      <c r="L49" s="3360" t="s">
        <v>210</v>
      </c>
      <c r="M49" s="3016" t="s">
        <v>210</v>
      </c>
      <c r="O49" s="293" t="s">
        <v>496</v>
      </c>
      <c r="P49" s="343">
        <v>44436</v>
      </c>
      <c r="Q49" s="343">
        <v>2447</v>
      </c>
      <c r="R49" s="352" t="s">
        <v>210</v>
      </c>
      <c r="S49" s="353" t="s">
        <v>210</v>
      </c>
      <c r="T49" s="346">
        <v>50432</v>
      </c>
      <c r="U49" s="343">
        <v>1238</v>
      </c>
      <c r="V49" s="352" t="s">
        <v>210</v>
      </c>
      <c r="W49" s="353" t="s">
        <v>210</v>
      </c>
      <c r="X49" s="346">
        <v>38526</v>
      </c>
      <c r="Y49" s="343">
        <v>2099</v>
      </c>
      <c r="Z49" s="352" t="s">
        <v>210</v>
      </c>
      <c r="AA49" s="352" t="s">
        <v>210</v>
      </c>
      <c r="AC49" s="293" t="s">
        <v>496</v>
      </c>
      <c r="AD49" s="279">
        <v>41151</v>
      </c>
      <c r="AE49" s="280">
        <v>887</v>
      </c>
      <c r="AF49" s="212" t="s">
        <v>210</v>
      </c>
      <c r="AG49" s="281" t="s">
        <v>210</v>
      </c>
      <c r="AH49" s="279">
        <v>48312</v>
      </c>
      <c r="AI49" s="280">
        <v>3221</v>
      </c>
      <c r="AJ49" s="212" t="s">
        <v>210</v>
      </c>
      <c r="AK49" s="281" t="s">
        <v>210</v>
      </c>
      <c r="AL49" s="279">
        <v>35232</v>
      </c>
      <c r="AM49" s="280">
        <v>1836</v>
      </c>
      <c r="AN49" s="212" t="s">
        <v>210</v>
      </c>
      <c r="AO49" s="212" t="s">
        <v>210</v>
      </c>
      <c r="AQ49" s="3400" t="s">
        <v>495</v>
      </c>
      <c r="AR49" s="140">
        <v>32337</v>
      </c>
      <c r="AS49" s="38" t="s">
        <v>2794</v>
      </c>
      <c r="AT49" s="38" t="s">
        <v>210</v>
      </c>
      <c r="AU49" s="3344" t="s">
        <v>210</v>
      </c>
      <c r="AV49" s="140">
        <v>37781</v>
      </c>
      <c r="AW49" s="38" t="s">
        <v>3645</v>
      </c>
      <c r="AX49" s="38" t="s">
        <v>210</v>
      </c>
      <c r="AY49" s="3344" t="s">
        <v>210</v>
      </c>
      <c r="AZ49" s="140">
        <v>26680</v>
      </c>
      <c r="BA49" s="38" t="s">
        <v>2341</v>
      </c>
      <c r="BB49" s="38" t="s">
        <v>210</v>
      </c>
      <c r="BC49" s="38" t="s">
        <v>210</v>
      </c>
      <c r="BD49" s="26"/>
      <c r="BE49" s="275" t="s">
        <v>495</v>
      </c>
      <c r="BF49" s="223">
        <v>31670</v>
      </c>
      <c r="BG49" s="224" t="s">
        <v>3646</v>
      </c>
      <c r="BH49" s="224" t="s">
        <v>210</v>
      </c>
      <c r="BI49" s="224" t="s">
        <v>210</v>
      </c>
      <c r="BJ49" s="223">
        <v>36218</v>
      </c>
      <c r="BK49" s="224" t="s">
        <v>3647</v>
      </c>
      <c r="BL49" s="224" t="s">
        <v>210</v>
      </c>
      <c r="BM49" s="224" t="s">
        <v>210</v>
      </c>
      <c r="BN49" s="223">
        <v>27014</v>
      </c>
      <c r="BO49" s="224" t="s">
        <v>3648</v>
      </c>
      <c r="BP49" s="224" t="s">
        <v>210</v>
      </c>
      <c r="BQ49" s="224" t="s">
        <v>210</v>
      </c>
      <c r="BR49" s="26"/>
      <c r="BS49" s="275" t="s">
        <v>495</v>
      </c>
      <c r="BT49" s="215">
        <v>31786</v>
      </c>
      <c r="BU49" s="216" t="s">
        <v>3649</v>
      </c>
      <c r="BV49" s="216" t="s">
        <v>210</v>
      </c>
      <c r="BW49" s="216" t="s">
        <v>210</v>
      </c>
      <c r="BX49" s="215">
        <v>36035</v>
      </c>
      <c r="BY49" s="216" t="s">
        <v>3650</v>
      </c>
      <c r="BZ49" s="216" t="s">
        <v>210</v>
      </c>
      <c r="CA49" s="216" t="s">
        <v>210</v>
      </c>
      <c r="CB49" s="215">
        <v>28349</v>
      </c>
      <c r="CC49" s="216" t="s">
        <v>3651</v>
      </c>
      <c r="CD49" s="216" t="s">
        <v>210</v>
      </c>
      <c r="CE49" s="216" t="s">
        <v>210</v>
      </c>
      <c r="CF49" s="26"/>
      <c r="CG49" s="37" t="s">
        <v>495</v>
      </c>
      <c r="CH49" s="208">
        <v>30720</v>
      </c>
      <c r="CI49" s="12" t="s">
        <v>2949</v>
      </c>
      <c r="CJ49" s="208">
        <v>34399</v>
      </c>
      <c r="CK49" s="12" t="s">
        <v>3652</v>
      </c>
      <c r="CL49" s="208">
        <v>26629</v>
      </c>
      <c r="CM49" s="12" t="s">
        <v>3653</v>
      </c>
    </row>
    <row r="50" spans="1:91" s="173" customFormat="1" ht="13">
      <c r="A50" s="3404" t="s">
        <v>497</v>
      </c>
      <c r="B50" s="2062">
        <v>57471</v>
      </c>
      <c r="C50" s="3057" t="s">
        <v>3654</v>
      </c>
      <c r="D50" s="3360" t="s">
        <v>210</v>
      </c>
      <c r="E50" s="3057" t="s">
        <v>210</v>
      </c>
      <c r="F50" s="2074">
        <v>70178</v>
      </c>
      <c r="G50" s="3057" t="s">
        <v>3655</v>
      </c>
      <c r="H50" s="3360" t="s">
        <v>210</v>
      </c>
      <c r="I50" s="3057" t="s">
        <v>210</v>
      </c>
      <c r="J50" s="2074">
        <v>49050</v>
      </c>
      <c r="K50" s="3057" t="s">
        <v>3656</v>
      </c>
      <c r="L50" s="3360" t="s">
        <v>210</v>
      </c>
      <c r="M50" s="3016" t="s">
        <v>210</v>
      </c>
      <c r="O50" s="293" t="s">
        <v>497</v>
      </c>
      <c r="P50" s="343">
        <v>55489</v>
      </c>
      <c r="Q50" s="343">
        <v>2563</v>
      </c>
      <c r="R50" s="352" t="s">
        <v>210</v>
      </c>
      <c r="S50" s="353" t="s">
        <v>210</v>
      </c>
      <c r="T50" s="346">
        <v>62361</v>
      </c>
      <c r="U50" s="343">
        <v>4391</v>
      </c>
      <c r="V50" s="352" t="s">
        <v>210</v>
      </c>
      <c r="W50" s="353" t="s">
        <v>210</v>
      </c>
      <c r="X50" s="346">
        <v>50344</v>
      </c>
      <c r="Y50" s="343">
        <v>1832</v>
      </c>
      <c r="Z50" s="352" t="s">
        <v>210</v>
      </c>
      <c r="AA50" s="352" t="s">
        <v>210</v>
      </c>
      <c r="AC50" s="293" t="s">
        <v>497</v>
      </c>
      <c r="AD50" s="279">
        <v>51572</v>
      </c>
      <c r="AE50" s="280">
        <v>789</v>
      </c>
      <c r="AF50" s="212" t="s">
        <v>210</v>
      </c>
      <c r="AG50" s="281" t="s">
        <v>210</v>
      </c>
      <c r="AH50" s="279">
        <v>63805</v>
      </c>
      <c r="AI50" s="280">
        <v>4568</v>
      </c>
      <c r="AJ50" s="212" t="s">
        <v>210</v>
      </c>
      <c r="AK50" s="281" t="s">
        <v>210</v>
      </c>
      <c r="AL50" s="279">
        <v>45031</v>
      </c>
      <c r="AM50" s="280">
        <v>3924</v>
      </c>
      <c r="AN50" s="212" t="s">
        <v>210</v>
      </c>
      <c r="AO50" s="212" t="s">
        <v>210</v>
      </c>
      <c r="AQ50" s="3400" t="s">
        <v>496</v>
      </c>
      <c r="AR50" s="140">
        <v>40355</v>
      </c>
      <c r="AS50" s="38" t="s">
        <v>3101</v>
      </c>
      <c r="AT50" s="38" t="s">
        <v>210</v>
      </c>
      <c r="AU50" s="3344" t="s">
        <v>210</v>
      </c>
      <c r="AV50" s="140">
        <v>47839</v>
      </c>
      <c r="AW50" s="38" t="s">
        <v>3657</v>
      </c>
      <c r="AX50" s="38" t="s">
        <v>210</v>
      </c>
      <c r="AY50" s="3344" t="s">
        <v>210</v>
      </c>
      <c r="AZ50" s="140">
        <v>34655</v>
      </c>
      <c r="BA50" s="38" t="s">
        <v>3658</v>
      </c>
      <c r="BB50" s="38" t="s">
        <v>210</v>
      </c>
      <c r="BC50" s="38" t="s">
        <v>210</v>
      </c>
      <c r="BD50" s="26"/>
      <c r="BE50" s="275" t="s">
        <v>496</v>
      </c>
      <c r="BF50" s="223">
        <v>40315</v>
      </c>
      <c r="BG50" s="224" t="s">
        <v>3659</v>
      </c>
      <c r="BH50" s="224" t="s">
        <v>210</v>
      </c>
      <c r="BI50" s="224" t="s">
        <v>210</v>
      </c>
      <c r="BJ50" s="223">
        <v>46293</v>
      </c>
      <c r="BK50" s="224" t="s">
        <v>3660</v>
      </c>
      <c r="BL50" s="224" t="s">
        <v>210</v>
      </c>
      <c r="BM50" s="224" t="s">
        <v>210</v>
      </c>
      <c r="BN50" s="223">
        <v>32370</v>
      </c>
      <c r="BO50" s="224" t="s">
        <v>3114</v>
      </c>
      <c r="BP50" s="224" t="s">
        <v>210</v>
      </c>
      <c r="BQ50" s="224" t="s">
        <v>210</v>
      </c>
      <c r="BR50" s="26"/>
      <c r="BS50" s="275" t="s">
        <v>496</v>
      </c>
      <c r="BT50" s="215">
        <v>37511</v>
      </c>
      <c r="BU50" s="216" t="s">
        <v>3661</v>
      </c>
      <c r="BV50" s="216" t="s">
        <v>210</v>
      </c>
      <c r="BW50" s="216" t="s">
        <v>210</v>
      </c>
      <c r="BX50" s="215">
        <v>44507</v>
      </c>
      <c r="BY50" s="216" t="s">
        <v>3662</v>
      </c>
      <c r="BZ50" s="216" t="s">
        <v>210</v>
      </c>
      <c r="CA50" s="216" t="s">
        <v>210</v>
      </c>
      <c r="CB50" s="215">
        <v>31685</v>
      </c>
      <c r="CC50" s="216" t="s">
        <v>3663</v>
      </c>
      <c r="CD50" s="216" t="s">
        <v>210</v>
      </c>
      <c r="CE50" s="216" t="s">
        <v>210</v>
      </c>
      <c r="CF50" s="26"/>
      <c r="CG50" s="37" t="s">
        <v>496</v>
      </c>
      <c r="CH50" s="208">
        <v>37083</v>
      </c>
      <c r="CI50" s="12" t="s">
        <v>3646</v>
      </c>
      <c r="CJ50" s="208">
        <v>42119</v>
      </c>
      <c r="CK50" s="12" t="s">
        <v>2430</v>
      </c>
      <c r="CL50" s="208">
        <v>31434</v>
      </c>
      <c r="CM50" s="12" t="s">
        <v>2418</v>
      </c>
    </row>
    <row r="51" spans="1:91" s="173" customFormat="1" ht="13">
      <c r="A51" s="3408" t="s">
        <v>498</v>
      </c>
      <c r="B51" s="2062">
        <v>75057</v>
      </c>
      <c r="C51" s="3057" t="s">
        <v>3664</v>
      </c>
      <c r="D51" s="3360" t="s">
        <v>210</v>
      </c>
      <c r="E51" s="3057" t="s">
        <v>210</v>
      </c>
      <c r="F51" s="2074">
        <v>90475</v>
      </c>
      <c r="G51" s="3057" t="s">
        <v>3665</v>
      </c>
      <c r="H51" s="3360" t="s">
        <v>210</v>
      </c>
      <c r="I51" s="3057" t="s">
        <v>210</v>
      </c>
      <c r="J51" s="2074">
        <v>64073</v>
      </c>
      <c r="K51" s="3057" t="s">
        <v>3666</v>
      </c>
      <c r="L51" s="3360" t="s">
        <v>210</v>
      </c>
      <c r="M51" s="3016" t="s">
        <v>210</v>
      </c>
      <c r="O51" s="296" t="s">
        <v>498</v>
      </c>
      <c r="P51" s="343">
        <v>75908</v>
      </c>
      <c r="Q51" s="343">
        <v>3636</v>
      </c>
      <c r="R51" s="352" t="s">
        <v>210</v>
      </c>
      <c r="S51" s="353" t="s">
        <v>210</v>
      </c>
      <c r="T51" s="346">
        <v>83190</v>
      </c>
      <c r="U51" s="343">
        <v>4535</v>
      </c>
      <c r="V51" s="352" t="s">
        <v>210</v>
      </c>
      <c r="W51" s="353" t="s">
        <v>210</v>
      </c>
      <c r="X51" s="346">
        <v>69818</v>
      </c>
      <c r="Y51" s="343">
        <v>2789</v>
      </c>
      <c r="Z51" s="352" t="s">
        <v>210</v>
      </c>
      <c r="AA51" s="352" t="s">
        <v>210</v>
      </c>
      <c r="AC51" s="296" t="s">
        <v>498</v>
      </c>
      <c r="AD51" s="279">
        <v>71176</v>
      </c>
      <c r="AE51" s="280">
        <v>2622</v>
      </c>
      <c r="AF51" s="212" t="s">
        <v>210</v>
      </c>
      <c r="AG51" s="281" t="s">
        <v>210</v>
      </c>
      <c r="AH51" s="279">
        <v>87024</v>
      </c>
      <c r="AI51" s="280">
        <v>7487</v>
      </c>
      <c r="AJ51" s="212" t="s">
        <v>210</v>
      </c>
      <c r="AK51" s="281" t="s">
        <v>210</v>
      </c>
      <c r="AL51" s="279">
        <v>60995</v>
      </c>
      <c r="AM51" s="280">
        <v>1220</v>
      </c>
      <c r="AN51" s="212" t="s">
        <v>210</v>
      </c>
      <c r="AO51" s="212" t="s">
        <v>210</v>
      </c>
      <c r="AQ51" s="3400" t="s">
        <v>497</v>
      </c>
      <c r="AR51" s="140">
        <v>51799</v>
      </c>
      <c r="AS51" s="38" t="s">
        <v>3667</v>
      </c>
      <c r="AT51" s="38" t="s">
        <v>210</v>
      </c>
      <c r="AU51" s="3344" t="s">
        <v>210</v>
      </c>
      <c r="AV51" s="140">
        <v>61733</v>
      </c>
      <c r="AW51" s="38" t="s">
        <v>3460</v>
      </c>
      <c r="AX51" s="38" t="s">
        <v>210</v>
      </c>
      <c r="AY51" s="3344" t="s">
        <v>210</v>
      </c>
      <c r="AZ51" s="140">
        <v>45114</v>
      </c>
      <c r="BA51" s="38" t="s">
        <v>3668</v>
      </c>
      <c r="BB51" s="38" t="s">
        <v>210</v>
      </c>
      <c r="BC51" s="38" t="s">
        <v>210</v>
      </c>
      <c r="BD51" s="26"/>
      <c r="BE51" s="275" t="s">
        <v>497</v>
      </c>
      <c r="BF51" s="223">
        <v>50991</v>
      </c>
      <c r="BG51" s="224" t="s">
        <v>3669</v>
      </c>
      <c r="BH51" s="224" t="s">
        <v>210</v>
      </c>
      <c r="BI51" s="224" t="s">
        <v>210</v>
      </c>
      <c r="BJ51" s="223">
        <v>60714</v>
      </c>
      <c r="BK51" s="224" t="s">
        <v>3670</v>
      </c>
      <c r="BL51" s="224" t="s">
        <v>210</v>
      </c>
      <c r="BM51" s="224" t="s">
        <v>210</v>
      </c>
      <c r="BN51" s="223">
        <v>45298</v>
      </c>
      <c r="BO51" s="224" t="s">
        <v>3671</v>
      </c>
      <c r="BP51" s="224" t="s">
        <v>210</v>
      </c>
      <c r="BQ51" s="224" t="s">
        <v>210</v>
      </c>
      <c r="BR51" s="26"/>
      <c r="BS51" s="275" t="s">
        <v>497</v>
      </c>
      <c r="BT51" s="215">
        <v>48707</v>
      </c>
      <c r="BU51" s="216" t="s">
        <v>3672</v>
      </c>
      <c r="BV51" s="216" t="s">
        <v>210</v>
      </c>
      <c r="BW51" s="216" t="s">
        <v>210</v>
      </c>
      <c r="BX51" s="215">
        <v>56984</v>
      </c>
      <c r="BY51" s="216" t="s">
        <v>3673</v>
      </c>
      <c r="BZ51" s="216" t="s">
        <v>210</v>
      </c>
      <c r="CA51" s="216" t="s">
        <v>210</v>
      </c>
      <c r="CB51" s="215">
        <v>40916</v>
      </c>
      <c r="CC51" s="216" t="s">
        <v>3674</v>
      </c>
      <c r="CD51" s="216" t="s">
        <v>210</v>
      </c>
      <c r="CE51" s="216" t="s">
        <v>210</v>
      </c>
      <c r="CF51" s="26"/>
      <c r="CG51" s="37" t="s">
        <v>497</v>
      </c>
      <c r="CH51" s="208">
        <v>50773</v>
      </c>
      <c r="CI51" s="12" t="s">
        <v>3281</v>
      </c>
      <c r="CJ51" s="208">
        <v>59305</v>
      </c>
      <c r="CK51" s="12" t="s">
        <v>3675</v>
      </c>
      <c r="CL51" s="208">
        <v>45582</v>
      </c>
      <c r="CM51" s="12" t="s">
        <v>3676</v>
      </c>
    </row>
    <row r="52" spans="1:91">
      <c r="A52" s="4522" t="s">
        <v>878</v>
      </c>
      <c r="B52" s="4522"/>
      <c r="C52" s="4522"/>
      <c r="D52" s="4522"/>
      <c r="E52" s="4522"/>
      <c r="F52" s="4522"/>
      <c r="G52" s="4522"/>
      <c r="H52" s="4522"/>
      <c r="I52" s="4522"/>
      <c r="J52" s="4522"/>
      <c r="K52" s="4522"/>
      <c r="L52" s="4522"/>
      <c r="M52" s="4522"/>
      <c r="O52" s="4522" t="s">
        <v>878</v>
      </c>
      <c r="P52" s="4522"/>
      <c r="Q52" s="4522"/>
      <c r="R52" s="4522"/>
      <c r="S52" s="4522"/>
      <c r="T52" s="4522"/>
      <c r="U52" s="4522"/>
      <c r="V52" s="4522"/>
      <c r="W52" s="4522"/>
      <c r="X52" s="4522"/>
      <c r="Y52" s="4522"/>
      <c r="Z52" s="4522"/>
      <c r="AA52" s="4522"/>
      <c r="AC52" s="4522" t="s">
        <v>878</v>
      </c>
      <c r="AD52" s="4522"/>
      <c r="AE52" s="4522"/>
      <c r="AF52" s="4522"/>
      <c r="AG52" s="4522"/>
      <c r="AH52" s="4522"/>
      <c r="AI52" s="4522"/>
      <c r="AJ52" s="4522"/>
      <c r="AK52" s="4522"/>
      <c r="AL52" s="4522"/>
      <c r="AM52" s="4522"/>
      <c r="AN52" s="4522"/>
      <c r="AO52" s="4522"/>
      <c r="AQ52" s="3400" t="s">
        <v>498</v>
      </c>
      <c r="AR52" s="140">
        <v>71638</v>
      </c>
      <c r="AS52" s="38" t="s">
        <v>3677</v>
      </c>
      <c r="AT52" s="38" t="s">
        <v>210</v>
      </c>
      <c r="AU52" s="3344" t="s">
        <v>210</v>
      </c>
      <c r="AV52" s="140">
        <v>81390</v>
      </c>
      <c r="AW52" s="38" t="s">
        <v>3678</v>
      </c>
      <c r="AX52" s="38" t="s">
        <v>210</v>
      </c>
      <c r="AY52" s="3344" t="s">
        <v>210</v>
      </c>
      <c r="AZ52" s="140">
        <v>61584</v>
      </c>
      <c r="BA52" s="38" t="s">
        <v>3679</v>
      </c>
      <c r="BB52" s="38" t="s">
        <v>210</v>
      </c>
      <c r="BC52" s="38" t="s">
        <v>210</v>
      </c>
      <c r="BD52" s="6"/>
      <c r="BE52" s="275" t="s">
        <v>498</v>
      </c>
      <c r="BF52" s="223">
        <v>66466</v>
      </c>
      <c r="BG52" s="224" t="s">
        <v>3680</v>
      </c>
      <c r="BH52" s="224" t="s">
        <v>210</v>
      </c>
      <c r="BI52" s="224" t="s">
        <v>210</v>
      </c>
      <c r="BJ52" s="223">
        <v>80368</v>
      </c>
      <c r="BK52" s="224" t="s">
        <v>3681</v>
      </c>
      <c r="BL52" s="224" t="s">
        <v>210</v>
      </c>
      <c r="BM52" s="224" t="s">
        <v>210</v>
      </c>
      <c r="BN52" s="223">
        <v>57525</v>
      </c>
      <c r="BO52" s="224" t="s">
        <v>3682</v>
      </c>
      <c r="BP52" s="224" t="s">
        <v>210</v>
      </c>
      <c r="BQ52" s="224" t="s">
        <v>210</v>
      </c>
      <c r="BR52" s="6"/>
      <c r="BS52" s="275" t="s">
        <v>498</v>
      </c>
      <c r="BT52" s="215">
        <v>69772</v>
      </c>
      <c r="BU52" s="216" t="s">
        <v>3683</v>
      </c>
      <c r="BV52" s="216" t="s">
        <v>210</v>
      </c>
      <c r="BW52" s="216" t="s">
        <v>210</v>
      </c>
      <c r="BX52" s="215">
        <v>82981</v>
      </c>
      <c r="BY52" s="216" t="s">
        <v>3684</v>
      </c>
      <c r="BZ52" s="216" t="s">
        <v>210</v>
      </c>
      <c r="CA52" s="216" t="s">
        <v>210</v>
      </c>
      <c r="CB52" s="215">
        <v>56250</v>
      </c>
      <c r="CC52" s="216" t="s">
        <v>3685</v>
      </c>
      <c r="CD52" s="216" t="s">
        <v>210</v>
      </c>
      <c r="CE52" s="216" t="s">
        <v>210</v>
      </c>
      <c r="CF52" s="6"/>
      <c r="CG52" s="37" t="s">
        <v>498</v>
      </c>
      <c r="CH52" s="208">
        <v>67648</v>
      </c>
      <c r="CI52" s="12" t="s">
        <v>3686</v>
      </c>
      <c r="CJ52" s="208">
        <v>80995</v>
      </c>
      <c r="CK52" s="12" t="s">
        <v>3687</v>
      </c>
      <c r="CL52" s="208">
        <v>55949</v>
      </c>
      <c r="CM52" s="12" t="s">
        <v>3688</v>
      </c>
    </row>
    <row r="53" spans="1:91">
      <c r="A53" s="29"/>
      <c r="B53" s="29"/>
      <c r="C53" s="29"/>
      <c r="D53" s="29"/>
      <c r="E53" s="29"/>
      <c r="F53" s="29"/>
      <c r="G53" s="29"/>
      <c r="H53" s="29"/>
      <c r="I53" s="29"/>
      <c r="J53" s="29"/>
      <c r="K53" s="29"/>
      <c r="L53" s="29"/>
      <c r="M53" s="29"/>
      <c r="O53" s="29"/>
      <c r="P53" s="29"/>
      <c r="Q53" s="29"/>
      <c r="R53" s="29"/>
      <c r="S53" s="29"/>
      <c r="T53" s="29"/>
      <c r="U53" s="29"/>
      <c r="V53" s="29"/>
      <c r="W53" s="29"/>
      <c r="X53" s="29"/>
      <c r="Y53" s="29"/>
      <c r="Z53" s="29"/>
      <c r="AA53" s="29"/>
      <c r="AC53" s="29"/>
      <c r="AD53" s="29"/>
      <c r="AE53" s="29"/>
      <c r="AF53" s="29"/>
      <c r="AG53" s="29"/>
      <c r="AH53" s="29"/>
      <c r="AI53" s="29"/>
      <c r="AJ53" s="29"/>
      <c r="AK53" s="29"/>
      <c r="AL53" s="29"/>
      <c r="AM53" s="29"/>
      <c r="AN53" s="29"/>
      <c r="AO53" s="29"/>
      <c r="AQ53" s="4524" t="s">
        <v>878</v>
      </c>
      <c r="AR53" s="4524"/>
      <c r="AS53" s="4524"/>
      <c r="AT53" s="4524"/>
      <c r="AU53" s="4524"/>
      <c r="AV53" s="4524"/>
      <c r="AW53" s="4524"/>
      <c r="AX53" s="4524"/>
      <c r="AY53" s="4524"/>
      <c r="AZ53" s="4524"/>
      <c r="BA53" s="4524"/>
      <c r="BB53" s="4524"/>
      <c r="BC53" s="4524"/>
      <c r="BD53" s="14"/>
      <c r="BE53" s="4524" t="s">
        <v>878</v>
      </c>
      <c r="BF53" s="4524"/>
      <c r="BG53" s="4524"/>
      <c r="BH53" s="4524"/>
      <c r="BI53" s="4524"/>
      <c r="BJ53" s="4524"/>
      <c r="BK53" s="4524"/>
      <c r="BL53" s="4524"/>
      <c r="BM53" s="4524"/>
      <c r="BN53" s="4524"/>
      <c r="BO53" s="4524"/>
      <c r="BP53" s="4524"/>
      <c r="BQ53" s="4524"/>
      <c r="BR53" s="14"/>
      <c r="BS53" s="4524" t="s">
        <v>878</v>
      </c>
      <c r="BT53" s="4524"/>
      <c r="BU53" s="4524"/>
      <c r="BV53" s="4524"/>
      <c r="BW53" s="4524"/>
      <c r="BX53" s="4524"/>
      <c r="BY53" s="4524"/>
      <c r="BZ53" s="4524"/>
      <c r="CA53" s="4524"/>
      <c r="CB53" s="4524"/>
      <c r="CC53" s="4524"/>
      <c r="CD53" s="4524"/>
      <c r="CE53" s="4524"/>
      <c r="CF53" s="14"/>
      <c r="CG53" s="4535" t="s">
        <v>878</v>
      </c>
      <c r="CH53" s="4535"/>
      <c r="CI53" s="4535"/>
      <c r="CJ53" s="4535"/>
      <c r="CK53" s="4535"/>
      <c r="CL53" s="4535"/>
      <c r="CM53" s="4535"/>
    </row>
    <row r="54" spans="1:91">
      <c r="A54" s="3832" t="s">
        <v>3689</v>
      </c>
      <c r="B54" s="3832"/>
      <c r="C54" s="3832"/>
      <c r="D54" s="3832"/>
      <c r="E54" s="3832"/>
      <c r="F54" s="3832"/>
      <c r="G54" s="3832"/>
      <c r="H54" s="3832"/>
      <c r="I54" s="3832"/>
      <c r="J54" s="3832"/>
      <c r="K54" s="3832"/>
      <c r="L54" s="485"/>
      <c r="M54" s="485"/>
      <c r="O54" s="3832" t="s">
        <v>1592</v>
      </c>
      <c r="P54" s="3832"/>
      <c r="Q54" s="3832"/>
      <c r="R54" s="3832"/>
      <c r="S54" s="3832"/>
      <c r="T54" s="3832"/>
      <c r="U54" s="3832"/>
      <c r="V54" s="3832"/>
      <c r="W54" s="3832"/>
      <c r="X54" s="3832"/>
      <c r="Y54" s="3832"/>
      <c r="Z54" s="485"/>
      <c r="AA54" s="485"/>
      <c r="AC54" s="3832" t="s">
        <v>1568</v>
      </c>
      <c r="AD54" s="3832"/>
      <c r="AE54" s="3832"/>
      <c r="AF54" s="3832"/>
      <c r="AG54" s="3832"/>
      <c r="AH54" s="3832"/>
      <c r="AI54" s="3832"/>
      <c r="AJ54" s="3832"/>
      <c r="AK54" s="3832"/>
      <c r="AL54" s="3832"/>
      <c r="AM54" s="3832"/>
      <c r="AN54" s="485"/>
      <c r="AO54" s="485"/>
      <c r="AQ54" s="29"/>
      <c r="AR54" s="29"/>
      <c r="AS54" s="29"/>
      <c r="AT54" s="29"/>
      <c r="AU54" s="29"/>
      <c r="AV54" s="29"/>
      <c r="AW54" s="29"/>
      <c r="AX54" s="29"/>
      <c r="AY54" s="29"/>
      <c r="AZ54" s="29"/>
      <c r="BA54" s="29"/>
      <c r="BB54" s="29"/>
      <c r="BC54" s="29"/>
      <c r="BD54" s="14"/>
      <c r="BE54" s="29"/>
      <c r="BF54" s="29"/>
      <c r="BG54" s="29"/>
      <c r="BH54" s="29"/>
      <c r="BI54" s="29"/>
      <c r="BJ54" s="29"/>
      <c r="BK54" s="29"/>
      <c r="BL54" s="29"/>
      <c r="BM54" s="29"/>
      <c r="BN54" s="29"/>
      <c r="BO54" s="29"/>
      <c r="BP54" s="29"/>
      <c r="BQ54" s="29"/>
      <c r="BR54" s="14"/>
      <c r="BS54" s="29"/>
      <c r="BT54" s="29"/>
      <c r="BU54" s="29"/>
      <c r="BV54" s="29"/>
      <c r="BW54" s="29"/>
      <c r="BX54" s="29"/>
      <c r="BY54" s="29"/>
      <c r="BZ54" s="29"/>
      <c r="CA54" s="29"/>
      <c r="CB54" s="29"/>
      <c r="CC54" s="29"/>
      <c r="CD54" s="29"/>
      <c r="CE54" s="29"/>
      <c r="CF54" s="14"/>
      <c r="CG54" s="29"/>
      <c r="CH54" s="29"/>
      <c r="CI54" s="29"/>
      <c r="CJ54" s="29"/>
      <c r="CK54" s="29"/>
      <c r="CL54" s="29"/>
      <c r="CM54" s="29"/>
    </row>
    <row r="55" spans="1:91">
      <c r="AQ55" s="3832" t="s">
        <v>879</v>
      </c>
      <c r="AR55" s="3832"/>
      <c r="AS55" s="3832"/>
      <c r="AT55" s="3832"/>
      <c r="AU55" s="3832"/>
      <c r="AV55" s="3832"/>
      <c r="AW55" s="3832"/>
      <c r="AX55" s="3832"/>
      <c r="AY55" s="3832"/>
      <c r="AZ55" s="3832"/>
      <c r="BA55" s="3832"/>
      <c r="BB55" s="485"/>
      <c r="BC55" s="485"/>
      <c r="BD55" s="14"/>
      <c r="BE55" s="3832" t="s">
        <v>781</v>
      </c>
      <c r="BF55" s="3832"/>
      <c r="BG55" s="3832"/>
      <c r="BH55" s="3832"/>
      <c r="BI55" s="3832"/>
      <c r="BJ55" s="3832"/>
      <c r="BK55" s="3832"/>
      <c r="BL55" s="3832"/>
      <c r="BM55" s="3832"/>
      <c r="BN55" s="3832"/>
      <c r="BO55" s="3832"/>
      <c r="BP55" s="485"/>
      <c r="BQ55" s="485"/>
      <c r="BR55" s="14"/>
      <c r="BS55" s="3832" t="s">
        <v>734</v>
      </c>
      <c r="BT55" s="3832"/>
      <c r="BU55" s="3832"/>
      <c r="BV55" s="3832"/>
      <c r="BW55" s="3832"/>
      <c r="BX55" s="3832"/>
      <c r="BY55" s="3832"/>
      <c r="BZ55" s="3832"/>
      <c r="CA55" s="3832"/>
      <c r="CB55" s="3832"/>
      <c r="CC55" s="3832"/>
      <c r="CD55" s="485"/>
      <c r="CE55" s="485"/>
      <c r="CF55" s="14"/>
      <c r="CG55" s="3832" t="s">
        <v>696</v>
      </c>
      <c r="CH55" s="3832"/>
      <c r="CI55" s="3832"/>
      <c r="CJ55" s="3832"/>
      <c r="CK55" s="3832"/>
      <c r="CL55" s="3832"/>
      <c r="CM55" s="3832"/>
    </row>
    <row r="56" spans="1:91" ht="14.25" customHeight="1"/>
  </sheetData>
  <mergeCells count="86">
    <mergeCell ref="BS53:CE53"/>
    <mergeCell ref="CG53:CM53"/>
    <mergeCell ref="AC54:AM54"/>
    <mergeCell ref="BS55:CC55"/>
    <mergeCell ref="CG55:CM55"/>
    <mergeCell ref="BE53:BQ53"/>
    <mergeCell ref="AC39:AO39"/>
    <mergeCell ref="BS40:CE40"/>
    <mergeCell ref="CG40:CM40"/>
    <mergeCell ref="AC45:AO45"/>
    <mergeCell ref="BS46:CE46"/>
    <mergeCell ref="CG46:CM46"/>
    <mergeCell ref="CG1:CM1"/>
    <mergeCell ref="BT3:CE3"/>
    <mergeCell ref="CG3:CG5"/>
    <mergeCell ref="CH3:CM3"/>
    <mergeCell ref="BZ4:CA4"/>
    <mergeCell ref="CB4:CC4"/>
    <mergeCell ref="CD4:CE4"/>
    <mergeCell ref="CH4:CI4"/>
    <mergeCell ref="CJ4:CK4"/>
    <mergeCell ref="CL4:CM4"/>
    <mergeCell ref="BV4:BW4"/>
    <mergeCell ref="BX4:BY4"/>
    <mergeCell ref="BS1:BY1"/>
    <mergeCell ref="BS3:BS5"/>
    <mergeCell ref="BT4:BU4"/>
    <mergeCell ref="AX4:AY4"/>
    <mergeCell ref="AZ4:BA4"/>
    <mergeCell ref="BB4:BC4"/>
    <mergeCell ref="A54:K54"/>
    <mergeCell ref="AQ55:BA55"/>
    <mergeCell ref="AQ46:BC46"/>
    <mergeCell ref="A52:M52"/>
    <mergeCell ref="AQ53:BC53"/>
    <mergeCell ref="O52:AA52"/>
    <mergeCell ref="B4:C4"/>
    <mergeCell ref="O39:AA39"/>
    <mergeCell ref="J4:K4"/>
    <mergeCell ref="Z4:AA4"/>
    <mergeCell ref="A3:A5"/>
    <mergeCell ref="B3:M3"/>
    <mergeCell ref="D4:E4"/>
    <mergeCell ref="F4:G4"/>
    <mergeCell ref="H4:I4"/>
    <mergeCell ref="L4:M4"/>
    <mergeCell ref="O1:U1"/>
    <mergeCell ref="AF4:AG4"/>
    <mergeCell ref="A1:M1"/>
    <mergeCell ref="AH4:AI4"/>
    <mergeCell ref="R4:S4"/>
    <mergeCell ref="T4:U4"/>
    <mergeCell ref="V4:W4"/>
    <mergeCell ref="P4:Q4"/>
    <mergeCell ref="AQ1:AW1"/>
    <mergeCell ref="O3:O5"/>
    <mergeCell ref="P3:AA3"/>
    <mergeCell ref="X4:Y4"/>
    <mergeCell ref="AC1:AI1"/>
    <mergeCell ref="AC3:AC5"/>
    <mergeCell ref="AJ4:AK4"/>
    <mergeCell ref="AL4:AM4"/>
    <mergeCell ref="AN4:AO4"/>
    <mergeCell ref="AD3:AO3"/>
    <mergeCell ref="AD4:AE4"/>
    <mergeCell ref="AQ3:AQ5"/>
    <mergeCell ref="AV4:AW4"/>
    <mergeCell ref="AR4:AS4"/>
    <mergeCell ref="AT4:AU4"/>
    <mergeCell ref="AR3:BC3"/>
    <mergeCell ref="BE1:BK1"/>
    <mergeCell ref="BF4:BG4"/>
    <mergeCell ref="BH4:BI4"/>
    <mergeCell ref="BJ4:BK4"/>
    <mergeCell ref="BE3:BE5"/>
    <mergeCell ref="BF3:BQ3"/>
    <mergeCell ref="BL4:BM4"/>
    <mergeCell ref="BN4:BO4"/>
    <mergeCell ref="BP4:BQ4"/>
    <mergeCell ref="O54:Y54"/>
    <mergeCell ref="BE55:BO55"/>
    <mergeCell ref="BE40:BQ40"/>
    <mergeCell ref="O45:AA45"/>
    <mergeCell ref="BE46:BQ46"/>
    <mergeCell ref="AQ40:BC40"/>
    <mergeCell ref="AC52:AO52"/>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CM56"/>
  <sheetViews>
    <sheetView workbookViewId="0">
      <selection sqref="A1:XFD1048576"/>
    </sheetView>
  </sheetViews>
  <sheetFormatPr defaultRowHeight="14"/>
  <cols>
    <col min="1" max="1" width="37.9140625" customWidth="1"/>
    <col min="2" max="13" width="9.58203125" customWidth="1"/>
    <col min="15" max="15" width="37" customWidth="1"/>
    <col min="16" max="27" width="9.1640625" customWidth="1"/>
    <col min="29" max="29" width="37" customWidth="1"/>
    <col min="30" max="41" width="9.1640625" customWidth="1"/>
    <col min="43" max="43" width="37" customWidth="1"/>
    <col min="57" max="57" width="35.5" customWidth="1"/>
    <col min="71" max="71" width="35.5" customWidth="1"/>
    <col min="85" max="85" width="37" customWidth="1"/>
    <col min="313" max="313" width="9" customWidth="1"/>
    <col min="327" max="327" width="9" customWidth="1"/>
    <col min="569" max="569" width="9" customWidth="1"/>
    <col min="583" max="583" width="9" customWidth="1"/>
    <col min="825" max="825" width="9" customWidth="1"/>
    <col min="839" max="839" width="9" customWidth="1"/>
    <col min="1081" max="1081" width="9" customWidth="1"/>
    <col min="1095" max="1095" width="9" customWidth="1"/>
    <col min="1337" max="1337" width="9" customWidth="1"/>
    <col min="1351" max="1351" width="9" customWidth="1"/>
    <col min="1593" max="1593" width="9" customWidth="1"/>
    <col min="1607" max="1607" width="9" customWidth="1"/>
    <col min="1849" max="1849" width="9" customWidth="1"/>
    <col min="1863" max="1863" width="9" customWidth="1"/>
    <col min="2105" max="2105" width="9" customWidth="1"/>
    <col min="2119" max="2119" width="9" customWidth="1"/>
    <col min="2361" max="2361" width="9" customWidth="1"/>
    <col min="2375" max="2375" width="9" customWidth="1"/>
    <col min="2617" max="2617" width="9" customWidth="1"/>
    <col min="2631" max="2631" width="9" customWidth="1"/>
    <col min="2873" max="2873" width="9" customWidth="1"/>
    <col min="2887" max="2887" width="9" customWidth="1"/>
    <col min="3129" max="3129" width="9" customWidth="1"/>
    <col min="3143" max="3143" width="9" customWidth="1"/>
    <col min="3385" max="3385" width="9" customWidth="1"/>
    <col min="3399" max="3399" width="9" customWidth="1"/>
    <col min="3641" max="3641" width="9" customWidth="1"/>
    <col min="3655" max="3655" width="9" customWidth="1"/>
    <col min="3897" max="3897" width="9" customWidth="1"/>
    <col min="3911" max="3911" width="9" customWidth="1"/>
    <col min="4153" max="4153" width="9" customWidth="1"/>
    <col min="4167" max="4167" width="9" customWidth="1"/>
    <col min="4409" max="4409" width="9" customWidth="1"/>
    <col min="4423" max="4423" width="9" customWidth="1"/>
    <col min="4665" max="4665" width="9" customWidth="1"/>
    <col min="4679" max="4679" width="9" customWidth="1"/>
    <col min="4921" max="4921" width="9" customWidth="1"/>
    <col min="4935" max="4935" width="9" customWidth="1"/>
    <col min="5177" max="5177" width="9" customWidth="1"/>
    <col min="5191" max="5191" width="9" customWidth="1"/>
    <col min="5433" max="5433" width="9" customWidth="1"/>
    <col min="5447" max="5447" width="9" customWidth="1"/>
    <col min="5689" max="5689" width="9" customWidth="1"/>
    <col min="5703" max="5703" width="9" customWidth="1"/>
    <col min="5945" max="5945" width="9" customWidth="1"/>
    <col min="5959" max="5959" width="9" customWidth="1"/>
    <col min="6201" max="6201" width="9" customWidth="1"/>
    <col min="6215" max="6215" width="9" customWidth="1"/>
    <col min="6457" max="6457" width="9" customWidth="1"/>
    <col min="6471" max="6471" width="9" customWidth="1"/>
    <col min="6713" max="6713" width="9" customWidth="1"/>
    <col min="6727" max="6727" width="9" customWidth="1"/>
    <col min="6969" max="6969" width="9" customWidth="1"/>
    <col min="6983" max="6983" width="9" customWidth="1"/>
    <col min="7225" max="7225" width="9" customWidth="1"/>
    <col min="7239" max="7239" width="9" customWidth="1"/>
    <col min="7481" max="7481" width="9" customWidth="1"/>
    <col min="7495" max="7495" width="9" customWidth="1"/>
    <col min="7737" max="7737" width="9" customWidth="1"/>
    <col min="7751" max="7751" width="9" customWidth="1"/>
    <col min="7993" max="7993" width="9" customWidth="1"/>
    <col min="8007" max="8007" width="9" customWidth="1"/>
    <col min="8249" max="8249" width="9" customWidth="1"/>
    <col min="8263" max="8263" width="9" customWidth="1"/>
    <col min="8505" max="8505" width="9" customWidth="1"/>
    <col min="8519" max="8519" width="9" customWidth="1"/>
    <col min="8761" max="8761" width="9" customWidth="1"/>
    <col min="8775" max="8775" width="9" customWidth="1"/>
    <col min="9017" max="9017" width="9" customWidth="1"/>
    <col min="9031" max="9031" width="9" customWidth="1"/>
    <col min="9273" max="9273" width="9" customWidth="1"/>
    <col min="9287" max="9287" width="9" customWidth="1"/>
    <col min="9529" max="9529" width="9" customWidth="1"/>
    <col min="9543" max="9543" width="9" customWidth="1"/>
    <col min="9785" max="9785" width="9" customWidth="1"/>
    <col min="9799" max="9799" width="9" customWidth="1"/>
    <col min="10041" max="10041" width="9" customWidth="1"/>
    <col min="10055" max="10055" width="9" customWidth="1"/>
    <col min="10297" max="10297" width="9" customWidth="1"/>
    <col min="10311" max="10311" width="9" customWidth="1"/>
    <col min="10553" max="10553" width="9" customWidth="1"/>
    <col min="10567" max="10567" width="9" customWidth="1"/>
    <col min="10809" max="10809" width="9" customWidth="1"/>
    <col min="10823" max="10823" width="9" customWidth="1"/>
    <col min="11065" max="11065" width="9" customWidth="1"/>
    <col min="11079" max="11079" width="9" customWidth="1"/>
    <col min="11321" max="11321" width="9" customWidth="1"/>
    <col min="11335" max="11335" width="9" customWidth="1"/>
    <col min="11577" max="11577" width="9" customWidth="1"/>
    <col min="11591" max="11591" width="9" customWidth="1"/>
    <col min="11833" max="11833" width="9" customWidth="1"/>
    <col min="11847" max="11847" width="9" customWidth="1"/>
    <col min="12089" max="12089" width="9" customWidth="1"/>
    <col min="12103" max="12103" width="9" customWidth="1"/>
    <col min="12345" max="12345" width="9" customWidth="1"/>
    <col min="12359" max="12359" width="9" customWidth="1"/>
    <col min="12601" max="12601" width="9" customWidth="1"/>
    <col min="12615" max="12615" width="9" customWidth="1"/>
    <col min="12857" max="12857" width="9" customWidth="1"/>
    <col min="12871" max="12871" width="9" customWidth="1"/>
    <col min="13113" max="13113" width="9" customWidth="1"/>
    <col min="13127" max="13127" width="9" customWidth="1"/>
    <col min="13369" max="13369" width="9" customWidth="1"/>
    <col min="13383" max="13383" width="9" customWidth="1"/>
    <col min="13625" max="13625" width="9" customWidth="1"/>
    <col min="13639" max="13639" width="9" customWidth="1"/>
    <col min="13881" max="13881" width="9" customWidth="1"/>
    <col min="13895" max="13895" width="9" customWidth="1"/>
    <col min="14137" max="14137" width="9" customWidth="1"/>
    <col min="14151" max="14151" width="9" customWidth="1"/>
    <col min="14393" max="14393" width="9" customWidth="1"/>
    <col min="14407" max="14407" width="9" customWidth="1"/>
    <col min="14649" max="14649" width="9" customWidth="1"/>
    <col min="14663" max="14663" width="9" customWidth="1"/>
    <col min="14905" max="14905" width="9" customWidth="1"/>
    <col min="14919" max="14919" width="9" customWidth="1"/>
    <col min="15161" max="15161" width="9" customWidth="1"/>
    <col min="15175" max="15175" width="9" customWidth="1"/>
    <col min="15417" max="15417" width="9" customWidth="1"/>
    <col min="15431" max="15431" width="9" customWidth="1"/>
    <col min="15673" max="15673" width="9" customWidth="1"/>
    <col min="15687" max="15687" width="9" customWidth="1"/>
    <col min="15929" max="15929" width="9" customWidth="1"/>
    <col min="15943" max="15943" width="9" customWidth="1"/>
    <col min="16185" max="16185" width="9" customWidth="1"/>
    <col min="16199" max="16199" width="9" customWidth="1"/>
  </cols>
  <sheetData>
    <row r="1" spans="1:91" ht="25">
      <c r="A1" s="3961" t="s">
        <v>3690</v>
      </c>
      <c r="B1" s="3961"/>
      <c r="C1" s="3961"/>
      <c r="D1" s="3961"/>
      <c r="E1" s="3961"/>
      <c r="F1" s="3961"/>
      <c r="G1" s="3961"/>
      <c r="H1" s="3961"/>
      <c r="I1" s="3961"/>
      <c r="J1" s="3961"/>
      <c r="K1" s="3961"/>
      <c r="L1" s="3961"/>
      <c r="M1" s="3961"/>
      <c r="O1" s="4334" t="s">
        <v>3691</v>
      </c>
      <c r="P1" s="4334"/>
      <c r="Q1" s="4334"/>
      <c r="R1" s="4334"/>
      <c r="S1" s="4334"/>
      <c r="T1" s="4334"/>
      <c r="U1" s="4334"/>
      <c r="V1" s="4334"/>
      <c r="W1" s="4334"/>
      <c r="X1" s="4334"/>
      <c r="Y1" s="4334"/>
      <c r="Z1" s="4334"/>
      <c r="AA1" s="4334"/>
      <c r="AB1" s="2404"/>
      <c r="AC1" s="4334" t="s">
        <v>1570</v>
      </c>
      <c r="AD1" s="4334"/>
      <c r="AE1" s="4334"/>
      <c r="AF1" s="4334"/>
      <c r="AG1" s="4334"/>
      <c r="AH1" s="4334"/>
      <c r="AI1" s="4334"/>
      <c r="AJ1" s="4334"/>
      <c r="AK1" s="4334"/>
      <c r="AL1" s="4334"/>
      <c r="AM1" s="4334"/>
      <c r="AN1" s="4334"/>
      <c r="AO1" s="4334"/>
      <c r="AQ1" s="4334" t="s">
        <v>1196</v>
      </c>
      <c r="AR1" s="4334"/>
      <c r="AS1" s="4334"/>
      <c r="AT1" s="4334"/>
      <c r="AU1" s="4334"/>
      <c r="AV1" s="4334"/>
      <c r="AW1" s="4334"/>
      <c r="AX1" s="4334"/>
      <c r="AY1" s="4334"/>
      <c r="AZ1" s="4334"/>
      <c r="BA1" s="4334"/>
      <c r="BB1" s="4334"/>
      <c r="BC1" s="4334"/>
      <c r="BD1" s="6"/>
      <c r="BE1" s="4334" t="s">
        <v>1195</v>
      </c>
      <c r="BF1" s="4334"/>
      <c r="BG1" s="4334"/>
      <c r="BH1" s="4334"/>
      <c r="BI1" s="4334"/>
      <c r="BJ1" s="4334"/>
      <c r="BK1" s="4334"/>
      <c r="BL1" s="4334"/>
      <c r="BM1" s="4334"/>
      <c r="BN1" s="4334"/>
      <c r="BO1" s="4334"/>
      <c r="BP1" s="4334"/>
      <c r="BQ1" s="4334"/>
      <c r="BR1" s="6"/>
      <c r="BS1" s="4334" t="s">
        <v>1197</v>
      </c>
      <c r="BT1" s="4334"/>
      <c r="BU1" s="4334"/>
      <c r="BV1" s="4334"/>
      <c r="BW1" s="4334"/>
      <c r="BX1" s="4334"/>
      <c r="BY1" s="4334"/>
      <c r="BZ1" s="4334"/>
      <c r="CA1" s="4334"/>
      <c r="CB1" s="4334"/>
      <c r="CC1" s="4334"/>
      <c r="CD1" s="4334"/>
      <c r="CE1" s="4334"/>
      <c r="CF1" s="6"/>
      <c r="CG1" s="4334" t="s">
        <v>1198</v>
      </c>
      <c r="CH1" s="4334"/>
      <c r="CI1" s="4334"/>
      <c r="CJ1" s="4334"/>
      <c r="CK1" s="4334"/>
      <c r="CL1" s="4334"/>
      <c r="CM1" s="4334"/>
    </row>
    <row r="2" spans="1:91">
      <c r="A2" s="6"/>
      <c r="B2" s="6"/>
      <c r="C2" s="6"/>
      <c r="D2" s="6"/>
      <c r="E2" s="6"/>
      <c r="F2" s="6"/>
      <c r="G2" s="6"/>
      <c r="H2" s="6"/>
      <c r="I2" s="6"/>
      <c r="J2" s="6"/>
      <c r="K2" s="6"/>
      <c r="L2" s="6"/>
      <c r="M2" s="6"/>
      <c r="O2" s="6"/>
      <c r="P2" s="6"/>
      <c r="Q2" s="6"/>
      <c r="R2" s="6"/>
      <c r="S2" s="6"/>
      <c r="T2" s="6"/>
      <c r="U2" s="6"/>
      <c r="V2" s="6"/>
      <c r="W2" s="6"/>
      <c r="X2" s="6"/>
      <c r="Y2" s="6"/>
      <c r="Z2" s="6"/>
      <c r="AA2" s="6"/>
      <c r="AC2" s="6"/>
      <c r="AD2" s="6"/>
      <c r="AE2" s="6"/>
      <c r="AF2" s="6"/>
      <c r="AG2" s="6"/>
      <c r="AH2" s="6"/>
      <c r="AI2" s="6"/>
      <c r="AJ2" s="6"/>
      <c r="AK2" s="6"/>
      <c r="AL2" s="6"/>
      <c r="AM2" s="6"/>
      <c r="AN2" s="6"/>
      <c r="AO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29"/>
      <c r="CH2" s="14"/>
      <c r="CI2" s="14"/>
      <c r="CJ2" s="14"/>
      <c r="CK2" s="14"/>
      <c r="CL2" s="14"/>
      <c r="CM2" s="14"/>
    </row>
    <row r="3" spans="1:91" ht="17.5">
      <c r="A3" s="3867" t="s">
        <v>469</v>
      </c>
      <c r="B3" s="4553" t="s">
        <v>227</v>
      </c>
      <c r="C3" s="4554"/>
      <c r="D3" s="4554"/>
      <c r="E3" s="4554"/>
      <c r="F3" s="4554"/>
      <c r="G3" s="4554"/>
      <c r="H3" s="4554"/>
      <c r="I3" s="4554"/>
      <c r="J3" s="4554"/>
      <c r="K3" s="4554"/>
      <c r="L3" s="4554"/>
      <c r="M3" s="4554"/>
      <c r="N3" s="495"/>
      <c r="O3" s="4307" t="s">
        <v>469</v>
      </c>
      <c r="P3" s="4553" t="s">
        <v>227</v>
      </c>
      <c r="Q3" s="4554"/>
      <c r="R3" s="4554"/>
      <c r="S3" s="4554"/>
      <c r="T3" s="4554"/>
      <c r="U3" s="4554"/>
      <c r="V3" s="4554"/>
      <c r="W3" s="4554"/>
      <c r="X3" s="4554"/>
      <c r="Y3" s="4554"/>
      <c r="Z3" s="4554"/>
      <c r="AA3" s="4554"/>
      <c r="AB3" s="495"/>
      <c r="AC3" s="4514" t="s">
        <v>469</v>
      </c>
      <c r="AD3" s="4555" t="s">
        <v>227</v>
      </c>
      <c r="AE3" s="4556"/>
      <c r="AF3" s="4556"/>
      <c r="AG3" s="4556"/>
      <c r="AH3" s="4556"/>
      <c r="AI3" s="4556"/>
      <c r="AJ3" s="4556"/>
      <c r="AK3" s="4556"/>
      <c r="AL3" s="4556"/>
      <c r="AM3" s="4556"/>
      <c r="AN3" s="4556"/>
      <c r="AO3" s="4556"/>
      <c r="AQ3" s="4514" t="s">
        <v>469</v>
      </c>
      <c r="AR3" s="4555" t="s">
        <v>227</v>
      </c>
      <c r="AS3" s="4556"/>
      <c r="AT3" s="4556"/>
      <c r="AU3" s="4556"/>
      <c r="AV3" s="4556"/>
      <c r="AW3" s="4556"/>
      <c r="AX3" s="4556"/>
      <c r="AY3" s="4556"/>
      <c r="AZ3" s="4556"/>
      <c r="BA3" s="4556"/>
      <c r="BB3" s="4556"/>
      <c r="BC3" s="4556"/>
      <c r="BD3" s="6"/>
      <c r="BE3" s="4538" t="s">
        <v>469</v>
      </c>
      <c r="BF3" s="4551" t="s">
        <v>227</v>
      </c>
      <c r="BG3" s="4552"/>
      <c r="BH3" s="4552"/>
      <c r="BI3" s="4552"/>
      <c r="BJ3" s="4552"/>
      <c r="BK3" s="4552"/>
      <c r="BL3" s="4552"/>
      <c r="BM3" s="4552"/>
      <c r="BN3" s="4552"/>
      <c r="BO3" s="4552"/>
      <c r="BP3" s="4552"/>
      <c r="BQ3" s="4552"/>
      <c r="BR3" s="6"/>
      <c r="BS3" s="4538" t="s">
        <v>469</v>
      </c>
      <c r="BT3" s="4551" t="s">
        <v>227</v>
      </c>
      <c r="BU3" s="4552"/>
      <c r="BV3" s="4552"/>
      <c r="BW3" s="4552"/>
      <c r="BX3" s="4552"/>
      <c r="BY3" s="4552"/>
      <c r="BZ3" s="4552"/>
      <c r="CA3" s="4552"/>
      <c r="CB3" s="4552"/>
      <c r="CC3" s="4552"/>
      <c r="CD3" s="4552"/>
      <c r="CE3" s="4552"/>
      <c r="CF3" s="6"/>
      <c r="CG3" s="4548" t="s">
        <v>469</v>
      </c>
      <c r="CH3" s="4549" t="s">
        <v>227</v>
      </c>
      <c r="CI3" s="4549"/>
      <c r="CJ3" s="4549"/>
      <c r="CK3" s="4549"/>
      <c r="CL3" s="4549"/>
      <c r="CM3" s="4550"/>
    </row>
    <row r="4" spans="1:91" ht="17.5">
      <c r="A4" s="4158"/>
      <c r="B4" s="4546" t="s">
        <v>9</v>
      </c>
      <c r="C4" s="4465"/>
      <c r="D4" s="4465" t="s">
        <v>7</v>
      </c>
      <c r="E4" s="4060"/>
      <c r="F4" s="4159" t="s">
        <v>470</v>
      </c>
      <c r="G4" s="4260"/>
      <c r="H4" s="4465" t="s">
        <v>735</v>
      </c>
      <c r="I4" s="4060"/>
      <c r="J4" s="4159" t="s">
        <v>471</v>
      </c>
      <c r="K4" s="4260"/>
      <c r="L4" s="4060" t="s">
        <v>736</v>
      </c>
      <c r="M4" s="4547"/>
      <c r="N4" s="495"/>
      <c r="O4" s="4308"/>
      <c r="P4" s="4546" t="s">
        <v>9</v>
      </c>
      <c r="Q4" s="4465"/>
      <c r="R4" s="4465" t="s">
        <v>7</v>
      </c>
      <c r="S4" s="4060"/>
      <c r="T4" s="4159" t="s">
        <v>470</v>
      </c>
      <c r="U4" s="4260"/>
      <c r="V4" s="4465" t="s">
        <v>735</v>
      </c>
      <c r="W4" s="4060"/>
      <c r="X4" s="4159" t="s">
        <v>471</v>
      </c>
      <c r="Y4" s="4260"/>
      <c r="Z4" s="4060" t="s">
        <v>736</v>
      </c>
      <c r="AA4" s="4547"/>
      <c r="AB4" s="495"/>
      <c r="AC4" s="4515"/>
      <c r="AD4" s="4545" t="s">
        <v>9</v>
      </c>
      <c r="AE4" s="4542"/>
      <c r="AF4" s="4542" t="s">
        <v>7</v>
      </c>
      <c r="AG4" s="4543"/>
      <c r="AH4" s="4510" t="s">
        <v>470</v>
      </c>
      <c r="AI4" s="4511"/>
      <c r="AJ4" s="4542" t="s">
        <v>735</v>
      </c>
      <c r="AK4" s="4543"/>
      <c r="AL4" s="4510" t="s">
        <v>471</v>
      </c>
      <c r="AM4" s="4511"/>
      <c r="AN4" s="4543" t="s">
        <v>736</v>
      </c>
      <c r="AO4" s="4544"/>
      <c r="AQ4" s="4515"/>
      <c r="AR4" s="4545" t="s">
        <v>9</v>
      </c>
      <c r="AS4" s="4542"/>
      <c r="AT4" s="4542" t="s">
        <v>7</v>
      </c>
      <c r="AU4" s="4543"/>
      <c r="AV4" s="4510" t="s">
        <v>470</v>
      </c>
      <c r="AW4" s="4511"/>
      <c r="AX4" s="4542" t="s">
        <v>735</v>
      </c>
      <c r="AY4" s="4543"/>
      <c r="AZ4" s="4510" t="s">
        <v>471</v>
      </c>
      <c r="BA4" s="4511"/>
      <c r="BB4" s="4543" t="s">
        <v>736</v>
      </c>
      <c r="BC4" s="4544"/>
      <c r="BD4" s="6"/>
      <c r="BE4" s="4539"/>
      <c r="BF4" s="4537" t="s">
        <v>9</v>
      </c>
      <c r="BG4" s="4438"/>
      <c r="BH4" s="4438" t="s">
        <v>7</v>
      </c>
      <c r="BI4" s="4440"/>
      <c r="BJ4" s="4440" t="s">
        <v>470</v>
      </c>
      <c r="BK4" s="4438"/>
      <c r="BL4" s="4438" t="s">
        <v>735</v>
      </c>
      <c r="BM4" s="4440"/>
      <c r="BN4" s="4537" t="s">
        <v>471</v>
      </c>
      <c r="BO4" s="4537"/>
      <c r="BP4" s="4439" t="s">
        <v>736</v>
      </c>
      <c r="BQ4" s="4541"/>
      <c r="BR4" s="6"/>
      <c r="BS4" s="4539"/>
      <c r="BT4" s="4537" t="s">
        <v>9</v>
      </c>
      <c r="BU4" s="4438"/>
      <c r="BV4" s="4438" t="s">
        <v>7</v>
      </c>
      <c r="BW4" s="4440"/>
      <c r="BX4" s="4440" t="s">
        <v>470</v>
      </c>
      <c r="BY4" s="4438"/>
      <c r="BZ4" s="4438" t="s">
        <v>735</v>
      </c>
      <c r="CA4" s="4440"/>
      <c r="CB4" s="4537" t="s">
        <v>471</v>
      </c>
      <c r="CC4" s="4537"/>
      <c r="CD4" s="4439" t="s">
        <v>736</v>
      </c>
      <c r="CE4" s="4541"/>
      <c r="CF4" s="6"/>
      <c r="CG4" s="4539"/>
      <c r="CH4" s="4384" t="s">
        <v>9</v>
      </c>
      <c r="CI4" s="4384"/>
      <c r="CJ4" s="4384" t="s">
        <v>470</v>
      </c>
      <c r="CK4" s="4384"/>
      <c r="CL4" s="4384" t="s">
        <v>471</v>
      </c>
      <c r="CM4" s="4385"/>
    </row>
    <row r="5" spans="1:91" s="149" customFormat="1" ht="30">
      <c r="A5" s="3963"/>
      <c r="B5" s="236" t="s">
        <v>206</v>
      </c>
      <c r="C5" s="270" t="s">
        <v>282</v>
      </c>
      <c r="D5" s="270" t="s">
        <v>206</v>
      </c>
      <c r="E5" s="271" t="s">
        <v>282</v>
      </c>
      <c r="F5" s="236" t="s">
        <v>206</v>
      </c>
      <c r="G5" s="270" t="s">
        <v>282</v>
      </c>
      <c r="H5" s="270" t="s">
        <v>206</v>
      </c>
      <c r="I5" s="271" t="s">
        <v>282</v>
      </c>
      <c r="J5" s="236" t="s">
        <v>206</v>
      </c>
      <c r="K5" s="270" t="s">
        <v>282</v>
      </c>
      <c r="L5" s="270" t="s">
        <v>206</v>
      </c>
      <c r="M5" s="129" t="s">
        <v>282</v>
      </c>
      <c r="N5" s="2405"/>
      <c r="O5" s="4309"/>
      <c r="P5" s="236" t="s">
        <v>206</v>
      </c>
      <c r="Q5" s="270" t="s">
        <v>282</v>
      </c>
      <c r="R5" s="270" t="s">
        <v>206</v>
      </c>
      <c r="S5" s="271" t="s">
        <v>282</v>
      </c>
      <c r="T5" s="236" t="s">
        <v>206</v>
      </c>
      <c r="U5" s="270" t="s">
        <v>282</v>
      </c>
      <c r="V5" s="270" t="s">
        <v>206</v>
      </c>
      <c r="W5" s="271" t="s">
        <v>282</v>
      </c>
      <c r="X5" s="236" t="s">
        <v>206</v>
      </c>
      <c r="Y5" s="270" t="s">
        <v>282</v>
      </c>
      <c r="Z5" s="270" t="s">
        <v>206</v>
      </c>
      <c r="AA5" s="129" t="s">
        <v>282</v>
      </c>
      <c r="AB5" s="2405"/>
      <c r="AC5" s="4516"/>
      <c r="AD5" s="236" t="s">
        <v>206</v>
      </c>
      <c r="AE5" s="270" t="s">
        <v>282</v>
      </c>
      <c r="AF5" s="270" t="s">
        <v>206</v>
      </c>
      <c r="AG5" s="271" t="s">
        <v>282</v>
      </c>
      <c r="AH5" s="236" t="s">
        <v>206</v>
      </c>
      <c r="AI5" s="270" t="s">
        <v>282</v>
      </c>
      <c r="AJ5" s="270" t="s">
        <v>206</v>
      </c>
      <c r="AK5" s="271" t="s">
        <v>282</v>
      </c>
      <c r="AL5" s="236" t="s">
        <v>206</v>
      </c>
      <c r="AM5" s="270" t="s">
        <v>282</v>
      </c>
      <c r="AN5" s="270" t="s">
        <v>206</v>
      </c>
      <c r="AO5" s="129" t="s">
        <v>282</v>
      </c>
      <c r="AQ5" s="4516"/>
      <c r="AR5" s="236" t="s">
        <v>206</v>
      </c>
      <c r="AS5" s="270" t="s">
        <v>282</v>
      </c>
      <c r="AT5" s="270" t="s">
        <v>206</v>
      </c>
      <c r="AU5" s="271" t="s">
        <v>282</v>
      </c>
      <c r="AV5" s="236" t="s">
        <v>206</v>
      </c>
      <c r="AW5" s="270" t="s">
        <v>282</v>
      </c>
      <c r="AX5" s="270" t="s">
        <v>206</v>
      </c>
      <c r="AY5" s="271" t="s">
        <v>282</v>
      </c>
      <c r="AZ5" s="236" t="s">
        <v>206</v>
      </c>
      <c r="BA5" s="270" t="s">
        <v>282</v>
      </c>
      <c r="BB5" s="270" t="s">
        <v>206</v>
      </c>
      <c r="BC5" s="129" t="s">
        <v>282</v>
      </c>
      <c r="BD5" s="130"/>
      <c r="BE5" s="4540"/>
      <c r="BF5" s="298" t="s">
        <v>206</v>
      </c>
      <c r="BG5" s="298" t="s">
        <v>282</v>
      </c>
      <c r="BH5" s="298" t="s">
        <v>206</v>
      </c>
      <c r="BI5" s="298" t="s">
        <v>282</v>
      </c>
      <c r="BJ5" s="298" t="s">
        <v>206</v>
      </c>
      <c r="BK5" s="298" t="s">
        <v>282</v>
      </c>
      <c r="BL5" s="298" t="s">
        <v>206</v>
      </c>
      <c r="BM5" s="298" t="s">
        <v>282</v>
      </c>
      <c r="BN5" s="298" t="s">
        <v>206</v>
      </c>
      <c r="BO5" s="298" t="s">
        <v>282</v>
      </c>
      <c r="BP5" s="298" t="s">
        <v>206</v>
      </c>
      <c r="BQ5" s="299" t="s">
        <v>282</v>
      </c>
      <c r="BR5" s="130"/>
      <c r="BS5" s="4540"/>
      <c r="BT5" s="298" t="s">
        <v>206</v>
      </c>
      <c r="BU5" s="298" t="s">
        <v>282</v>
      </c>
      <c r="BV5" s="298" t="s">
        <v>206</v>
      </c>
      <c r="BW5" s="298" t="s">
        <v>282</v>
      </c>
      <c r="BX5" s="298" t="s">
        <v>206</v>
      </c>
      <c r="BY5" s="298" t="s">
        <v>282</v>
      </c>
      <c r="BZ5" s="298" t="s">
        <v>206</v>
      </c>
      <c r="CA5" s="298" t="s">
        <v>282</v>
      </c>
      <c r="CB5" s="298" t="s">
        <v>206</v>
      </c>
      <c r="CC5" s="298" t="s">
        <v>282</v>
      </c>
      <c r="CD5" s="298" t="s">
        <v>206</v>
      </c>
      <c r="CE5" s="299" t="s">
        <v>282</v>
      </c>
      <c r="CF5" s="130"/>
      <c r="CG5" s="4540"/>
      <c r="CH5" s="300" t="s">
        <v>206</v>
      </c>
      <c r="CI5" s="300" t="s">
        <v>282</v>
      </c>
      <c r="CJ5" s="300" t="s">
        <v>206</v>
      </c>
      <c r="CK5" s="300" t="s">
        <v>282</v>
      </c>
      <c r="CL5" s="300" t="s">
        <v>206</v>
      </c>
      <c r="CM5" s="299" t="s">
        <v>282</v>
      </c>
    </row>
    <row r="6" spans="1:91" s="173" customFormat="1" ht="13.5" thickBot="1">
      <c r="A6" s="3322" t="s">
        <v>472</v>
      </c>
      <c r="B6" s="2203">
        <v>5029</v>
      </c>
      <c r="C6" s="3049" t="s">
        <v>3692</v>
      </c>
      <c r="D6" s="3323" t="s">
        <v>210</v>
      </c>
      <c r="E6" s="3049" t="s">
        <v>210</v>
      </c>
      <c r="F6" s="3324">
        <v>2997</v>
      </c>
      <c r="G6" s="3049" t="s">
        <v>3693</v>
      </c>
      <c r="H6" s="3323" t="s">
        <v>210</v>
      </c>
      <c r="I6" s="3049" t="s">
        <v>210</v>
      </c>
      <c r="J6" s="3324">
        <v>2032</v>
      </c>
      <c r="K6" s="3049" t="s">
        <v>3694</v>
      </c>
      <c r="L6" s="3323" t="s">
        <v>210</v>
      </c>
      <c r="M6" s="3124" t="s">
        <v>210</v>
      </c>
      <c r="O6" s="254" t="s">
        <v>472</v>
      </c>
      <c r="P6" s="3379">
        <v>5120</v>
      </c>
      <c r="Q6" s="3379">
        <v>609</v>
      </c>
      <c r="R6" s="340" t="s">
        <v>210</v>
      </c>
      <c r="S6" s="341" t="s">
        <v>210</v>
      </c>
      <c r="T6" s="3380">
        <v>2562</v>
      </c>
      <c r="U6" s="3379">
        <v>363</v>
      </c>
      <c r="V6" s="340" t="s">
        <v>210</v>
      </c>
      <c r="W6" s="341" t="s">
        <v>210</v>
      </c>
      <c r="X6" s="3380">
        <v>2558</v>
      </c>
      <c r="Y6" s="3379">
        <v>439</v>
      </c>
      <c r="Z6" s="340" t="s">
        <v>210</v>
      </c>
      <c r="AA6" s="340" t="s">
        <v>210</v>
      </c>
      <c r="AC6" s="254" t="s">
        <v>472</v>
      </c>
      <c r="AD6" s="283">
        <v>4693</v>
      </c>
      <c r="AE6" s="284">
        <v>557</v>
      </c>
      <c r="AF6" s="229" t="s">
        <v>210</v>
      </c>
      <c r="AG6" s="285" t="s">
        <v>210</v>
      </c>
      <c r="AH6" s="283">
        <v>2381</v>
      </c>
      <c r="AI6" s="284">
        <v>332</v>
      </c>
      <c r="AJ6" s="229" t="s">
        <v>210</v>
      </c>
      <c r="AK6" s="285" t="s">
        <v>210</v>
      </c>
      <c r="AL6" s="283">
        <v>2312</v>
      </c>
      <c r="AM6" s="284">
        <v>453</v>
      </c>
      <c r="AN6" s="229" t="s">
        <v>210</v>
      </c>
      <c r="AO6" s="229" t="s">
        <v>210</v>
      </c>
      <c r="AQ6" s="72" t="s">
        <v>472</v>
      </c>
      <c r="AR6" s="268">
        <v>5190</v>
      </c>
      <c r="AS6" s="38" t="s">
        <v>3695</v>
      </c>
      <c r="AT6" s="38" t="s">
        <v>210</v>
      </c>
      <c r="AU6" s="3344" t="s">
        <v>210</v>
      </c>
      <c r="AV6" s="268">
        <v>2913</v>
      </c>
      <c r="AW6" s="38" t="s">
        <v>3227</v>
      </c>
      <c r="AX6" s="38" t="s">
        <v>210</v>
      </c>
      <c r="AY6" s="3344" t="s">
        <v>210</v>
      </c>
      <c r="AZ6" s="268">
        <v>2277</v>
      </c>
      <c r="BA6" s="38" t="s">
        <v>3531</v>
      </c>
      <c r="BB6" s="38" t="s">
        <v>210</v>
      </c>
      <c r="BC6" s="38" t="s">
        <v>210</v>
      </c>
      <c r="BD6" s="26"/>
      <c r="BE6" s="23" t="s">
        <v>472</v>
      </c>
      <c r="BF6" s="223">
        <v>5411</v>
      </c>
      <c r="BG6" s="224" t="s">
        <v>2480</v>
      </c>
      <c r="BH6" s="224" t="s">
        <v>210</v>
      </c>
      <c r="BI6" s="224" t="s">
        <v>210</v>
      </c>
      <c r="BJ6" s="223">
        <v>2330</v>
      </c>
      <c r="BK6" s="224" t="s">
        <v>3696</v>
      </c>
      <c r="BL6" s="224" t="s">
        <v>210</v>
      </c>
      <c r="BM6" s="224" t="s">
        <v>210</v>
      </c>
      <c r="BN6" s="223">
        <v>3081</v>
      </c>
      <c r="BO6" s="224" t="s">
        <v>3015</v>
      </c>
      <c r="BP6" s="224" t="s">
        <v>210</v>
      </c>
      <c r="BQ6" s="224" t="s">
        <v>210</v>
      </c>
      <c r="BR6" s="26"/>
      <c r="BS6" s="275" t="s">
        <v>472</v>
      </c>
      <c r="BT6" s="215">
        <v>4958</v>
      </c>
      <c r="BU6" s="216" t="s">
        <v>3522</v>
      </c>
      <c r="BV6" s="216" t="s">
        <v>210</v>
      </c>
      <c r="BW6" s="216" t="s">
        <v>210</v>
      </c>
      <c r="BX6" s="215">
        <v>2666</v>
      </c>
      <c r="BY6" s="216" t="s">
        <v>3082</v>
      </c>
      <c r="BZ6" s="216" t="s">
        <v>210</v>
      </c>
      <c r="CA6" s="216" t="s">
        <v>210</v>
      </c>
      <c r="CB6" s="215">
        <v>2292</v>
      </c>
      <c r="CC6" s="216" t="s">
        <v>3697</v>
      </c>
      <c r="CD6" s="216" t="s">
        <v>210</v>
      </c>
      <c r="CE6" s="216" t="s">
        <v>210</v>
      </c>
      <c r="CF6" s="26"/>
      <c r="CG6" s="23" t="s">
        <v>472</v>
      </c>
      <c r="CH6" s="202">
        <v>4417</v>
      </c>
      <c r="CI6" s="24" t="s">
        <v>2318</v>
      </c>
      <c r="CJ6" s="202">
        <v>2681</v>
      </c>
      <c r="CK6" s="24" t="s">
        <v>3698</v>
      </c>
      <c r="CL6" s="202">
        <v>1736</v>
      </c>
      <c r="CM6" s="24" t="s">
        <v>3699</v>
      </c>
    </row>
    <row r="7" spans="1:91" s="173" customFormat="1" ht="13">
      <c r="A7" s="282" t="s">
        <v>490</v>
      </c>
      <c r="B7" s="1917">
        <v>311</v>
      </c>
      <c r="C7" s="3052" t="s">
        <v>3700</v>
      </c>
      <c r="D7" s="3055">
        <v>6.2E-2</v>
      </c>
      <c r="E7" s="3052" t="s">
        <v>3701</v>
      </c>
      <c r="F7" s="2205">
        <v>137</v>
      </c>
      <c r="G7" s="3052" t="s">
        <v>3702</v>
      </c>
      <c r="H7" s="3055">
        <v>4.5999999999999999E-2</v>
      </c>
      <c r="I7" s="3052" t="s">
        <v>3703</v>
      </c>
      <c r="J7" s="2205">
        <v>174</v>
      </c>
      <c r="K7" s="3052" t="s">
        <v>3704</v>
      </c>
      <c r="L7" s="3055">
        <v>8.5999999999999993E-2</v>
      </c>
      <c r="M7" s="3003" t="s">
        <v>3705</v>
      </c>
      <c r="O7" s="253" t="s">
        <v>490</v>
      </c>
      <c r="P7" s="3410">
        <v>524</v>
      </c>
      <c r="Q7" s="3410">
        <v>332</v>
      </c>
      <c r="R7" s="3425">
        <v>10.199999999999999</v>
      </c>
      <c r="S7" s="3388">
        <v>6.6</v>
      </c>
      <c r="T7" s="3413">
        <v>220</v>
      </c>
      <c r="U7" s="3410">
        <v>222</v>
      </c>
      <c r="V7" s="3425">
        <v>8.6</v>
      </c>
      <c r="W7" s="3388">
        <v>9</v>
      </c>
      <c r="X7" s="3413">
        <v>304</v>
      </c>
      <c r="Y7" s="3410">
        <v>207</v>
      </c>
      <c r="Z7" s="3425">
        <v>11.9</v>
      </c>
      <c r="AA7" s="3425">
        <v>7.7</v>
      </c>
      <c r="AC7" s="253" t="s">
        <v>490</v>
      </c>
      <c r="AD7" s="279">
        <v>472</v>
      </c>
      <c r="AE7" s="280">
        <v>310</v>
      </c>
      <c r="AF7" s="212">
        <v>10.1</v>
      </c>
      <c r="AG7" s="281">
        <v>6.8</v>
      </c>
      <c r="AH7" s="279">
        <v>441</v>
      </c>
      <c r="AI7" s="280">
        <v>306</v>
      </c>
      <c r="AJ7" s="212">
        <v>18.5</v>
      </c>
      <c r="AK7" s="281">
        <v>13.6</v>
      </c>
      <c r="AL7" s="279">
        <v>31</v>
      </c>
      <c r="AM7" s="280">
        <v>47</v>
      </c>
      <c r="AN7" s="212">
        <v>1.3</v>
      </c>
      <c r="AO7" s="212">
        <v>2.1</v>
      </c>
      <c r="AQ7" s="79" t="s">
        <v>473</v>
      </c>
      <c r="AR7" s="139">
        <v>504</v>
      </c>
      <c r="AS7" s="38" t="s">
        <v>3706</v>
      </c>
      <c r="AT7" s="58">
        <v>9.7000000000000003E-2</v>
      </c>
      <c r="AU7" s="3344" t="s">
        <v>3009</v>
      </c>
      <c r="AV7" s="139">
        <v>310</v>
      </c>
      <c r="AW7" s="38" t="s">
        <v>3707</v>
      </c>
      <c r="AX7" s="58">
        <v>0.106</v>
      </c>
      <c r="AY7" s="3344" t="s">
        <v>3019</v>
      </c>
      <c r="AZ7" s="139">
        <v>194</v>
      </c>
      <c r="BA7" s="38" t="s">
        <v>3708</v>
      </c>
      <c r="BB7" s="58">
        <v>8.5000000000000006E-2</v>
      </c>
      <c r="BC7" s="38" t="s">
        <v>3288</v>
      </c>
      <c r="BD7" s="26"/>
      <c r="BE7" s="250" t="s">
        <v>473</v>
      </c>
      <c r="BF7" s="224">
        <v>292</v>
      </c>
      <c r="BG7" s="224" t="s">
        <v>3153</v>
      </c>
      <c r="BH7" s="225">
        <v>5.3999999999999999E-2</v>
      </c>
      <c r="BI7" s="224" t="s">
        <v>3169</v>
      </c>
      <c r="BJ7" s="224">
        <v>226</v>
      </c>
      <c r="BK7" s="224" t="s">
        <v>3709</v>
      </c>
      <c r="BL7" s="225">
        <v>9.7000000000000003E-2</v>
      </c>
      <c r="BM7" s="224" t="s">
        <v>3710</v>
      </c>
      <c r="BN7" s="224">
        <v>66</v>
      </c>
      <c r="BO7" s="224" t="s">
        <v>3711</v>
      </c>
      <c r="BP7" s="225">
        <v>2.1000000000000001E-2</v>
      </c>
      <c r="BQ7" s="224" t="s">
        <v>2213</v>
      </c>
      <c r="BR7" s="26"/>
      <c r="BS7" s="275" t="s">
        <v>490</v>
      </c>
      <c r="BT7" s="216">
        <v>518</v>
      </c>
      <c r="BU7" s="216" t="s">
        <v>2380</v>
      </c>
      <c r="BV7" s="217">
        <v>0.104</v>
      </c>
      <c r="BW7" s="216" t="s">
        <v>3018</v>
      </c>
      <c r="BX7" s="216">
        <v>193</v>
      </c>
      <c r="BY7" s="216" t="s">
        <v>3712</v>
      </c>
      <c r="BZ7" s="217">
        <v>7.1999999999999995E-2</v>
      </c>
      <c r="CA7" s="216" t="s">
        <v>3037</v>
      </c>
      <c r="CB7" s="216">
        <v>325</v>
      </c>
      <c r="CC7" s="216" t="s">
        <v>3713</v>
      </c>
      <c r="CD7" s="217">
        <v>0.14199999999999999</v>
      </c>
      <c r="CE7" s="216" t="s">
        <v>3714</v>
      </c>
      <c r="CF7" s="26"/>
      <c r="CG7" s="252" t="s">
        <v>473</v>
      </c>
      <c r="CH7" s="21">
        <v>9.7000000000000003E-2</v>
      </c>
      <c r="CI7" s="12" t="s">
        <v>3177</v>
      </c>
      <c r="CJ7" s="21">
        <v>6.5000000000000002E-2</v>
      </c>
      <c r="CK7" s="12" t="s">
        <v>3018</v>
      </c>
      <c r="CL7" s="21">
        <v>0.14699999999999999</v>
      </c>
      <c r="CM7" s="12" t="s">
        <v>3715</v>
      </c>
    </row>
    <row r="8" spans="1:91" s="173" customFormat="1" ht="13">
      <c r="A8" s="256" t="s">
        <v>478</v>
      </c>
      <c r="B8" s="2062">
        <v>2891</v>
      </c>
      <c r="C8" s="3057" t="s">
        <v>3716</v>
      </c>
      <c r="D8" s="2453">
        <v>0.57499999999999996</v>
      </c>
      <c r="E8" s="3057" t="s">
        <v>3717</v>
      </c>
      <c r="F8" s="2074">
        <v>1946</v>
      </c>
      <c r="G8" s="3057" t="s">
        <v>3718</v>
      </c>
      <c r="H8" s="2453">
        <v>0.64900000000000002</v>
      </c>
      <c r="I8" s="3057" t="s">
        <v>3719</v>
      </c>
      <c r="J8" s="2074">
        <v>945</v>
      </c>
      <c r="K8" s="3057" t="s">
        <v>3720</v>
      </c>
      <c r="L8" s="2453">
        <v>0.46500000000000002</v>
      </c>
      <c r="M8" s="3016" t="s">
        <v>3721</v>
      </c>
      <c r="O8" s="253" t="s">
        <v>478</v>
      </c>
      <c r="P8" s="343">
        <v>2305</v>
      </c>
      <c r="Q8" s="343">
        <v>564</v>
      </c>
      <c r="R8" s="344">
        <v>45</v>
      </c>
      <c r="S8" s="345">
        <v>8.5</v>
      </c>
      <c r="T8" s="346">
        <v>1274</v>
      </c>
      <c r="U8" s="343">
        <v>426</v>
      </c>
      <c r="V8" s="344">
        <v>49.7</v>
      </c>
      <c r="W8" s="345">
        <v>14.5</v>
      </c>
      <c r="X8" s="346">
        <v>1031</v>
      </c>
      <c r="Y8" s="343">
        <v>373</v>
      </c>
      <c r="Z8" s="344">
        <v>40.299999999999997</v>
      </c>
      <c r="AA8" s="344">
        <v>11.5</v>
      </c>
      <c r="AC8" s="253" t="s">
        <v>478</v>
      </c>
      <c r="AD8" s="279">
        <v>2080</v>
      </c>
      <c r="AE8" s="280">
        <v>560</v>
      </c>
      <c r="AF8" s="212">
        <v>44.3</v>
      </c>
      <c r="AG8" s="281">
        <v>11</v>
      </c>
      <c r="AH8" s="279">
        <v>934</v>
      </c>
      <c r="AI8" s="280">
        <v>370</v>
      </c>
      <c r="AJ8" s="212">
        <v>39.200000000000003</v>
      </c>
      <c r="AK8" s="281">
        <v>13.6</v>
      </c>
      <c r="AL8" s="279">
        <v>1146</v>
      </c>
      <c r="AM8" s="280">
        <v>441</v>
      </c>
      <c r="AN8" s="212">
        <v>49.6</v>
      </c>
      <c r="AO8" s="212">
        <v>20.8</v>
      </c>
      <c r="AQ8" s="79" t="s">
        <v>219</v>
      </c>
      <c r="AR8" s="140">
        <v>2203</v>
      </c>
      <c r="AS8" s="38" t="s">
        <v>3722</v>
      </c>
      <c r="AT8" s="58">
        <v>0.42399999999999999</v>
      </c>
      <c r="AU8" s="3344" t="s">
        <v>3723</v>
      </c>
      <c r="AV8" s="140">
        <v>1585</v>
      </c>
      <c r="AW8" s="38" t="s">
        <v>3724</v>
      </c>
      <c r="AX8" s="58">
        <v>0.54400000000000004</v>
      </c>
      <c r="AY8" s="3344" t="s">
        <v>3725</v>
      </c>
      <c r="AZ8" s="139">
        <v>618</v>
      </c>
      <c r="BA8" s="38" t="s">
        <v>3726</v>
      </c>
      <c r="BB8" s="58">
        <v>0.27100000000000002</v>
      </c>
      <c r="BC8" s="38" t="s">
        <v>3727</v>
      </c>
      <c r="BD8" s="26"/>
      <c r="BE8" s="250" t="s">
        <v>219</v>
      </c>
      <c r="BF8" s="223">
        <v>2219</v>
      </c>
      <c r="BG8" s="224" t="s">
        <v>3728</v>
      </c>
      <c r="BH8" s="225">
        <v>0.41</v>
      </c>
      <c r="BI8" s="224" t="s">
        <v>3729</v>
      </c>
      <c r="BJ8" s="223">
        <v>1073</v>
      </c>
      <c r="BK8" s="224" t="s">
        <v>3730</v>
      </c>
      <c r="BL8" s="225">
        <v>0.46100000000000002</v>
      </c>
      <c r="BM8" s="224" t="s">
        <v>3731</v>
      </c>
      <c r="BN8" s="223">
        <v>1146</v>
      </c>
      <c r="BO8" s="224" t="s">
        <v>3732</v>
      </c>
      <c r="BP8" s="225">
        <v>0.372</v>
      </c>
      <c r="BQ8" s="224" t="s">
        <v>3733</v>
      </c>
      <c r="BR8" s="26"/>
      <c r="BS8" s="275" t="s">
        <v>478</v>
      </c>
      <c r="BT8" s="215">
        <v>1262</v>
      </c>
      <c r="BU8" s="216" t="s">
        <v>3734</v>
      </c>
      <c r="BV8" s="217">
        <v>0.255</v>
      </c>
      <c r="BW8" s="216" t="s">
        <v>3729</v>
      </c>
      <c r="BX8" s="216">
        <v>727</v>
      </c>
      <c r="BY8" s="216" t="s">
        <v>3735</v>
      </c>
      <c r="BZ8" s="217">
        <v>0.27300000000000002</v>
      </c>
      <c r="CA8" s="216" t="s">
        <v>3731</v>
      </c>
      <c r="CB8" s="216">
        <v>535</v>
      </c>
      <c r="CC8" s="216" t="s">
        <v>3736</v>
      </c>
      <c r="CD8" s="217">
        <v>0.23300000000000001</v>
      </c>
      <c r="CE8" s="216" t="s">
        <v>3737</v>
      </c>
      <c r="CF8" s="26"/>
      <c r="CG8" s="252" t="s">
        <v>219</v>
      </c>
      <c r="CH8" s="21">
        <v>0.43</v>
      </c>
      <c r="CI8" s="12" t="s">
        <v>3738</v>
      </c>
      <c r="CJ8" s="21">
        <v>0.499</v>
      </c>
      <c r="CK8" s="12" t="s">
        <v>3725</v>
      </c>
      <c r="CL8" s="21">
        <v>0.32400000000000001</v>
      </c>
      <c r="CM8" s="12" t="s">
        <v>3739</v>
      </c>
    </row>
    <row r="9" spans="1:91" s="173" customFormat="1" ht="13">
      <c r="A9" s="256" t="s">
        <v>491</v>
      </c>
      <c r="B9" s="2062">
        <v>1646</v>
      </c>
      <c r="C9" s="3057" t="s">
        <v>3740</v>
      </c>
      <c r="D9" s="2453">
        <v>0.32700000000000001</v>
      </c>
      <c r="E9" s="3057" t="s">
        <v>3286</v>
      </c>
      <c r="F9" s="2074">
        <v>830</v>
      </c>
      <c r="G9" s="3057" t="s">
        <v>3741</v>
      </c>
      <c r="H9" s="2453">
        <v>0.27700000000000002</v>
      </c>
      <c r="I9" s="3057" t="s">
        <v>3742</v>
      </c>
      <c r="J9" s="2074">
        <v>816</v>
      </c>
      <c r="K9" s="3057" t="s">
        <v>3743</v>
      </c>
      <c r="L9" s="2453">
        <v>0.40200000000000002</v>
      </c>
      <c r="M9" s="3016" t="s">
        <v>3744</v>
      </c>
      <c r="O9" s="253" t="s">
        <v>491</v>
      </c>
      <c r="P9" s="343">
        <v>2171</v>
      </c>
      <c r="Q9" s="343">
        <v>516</v>
      </c>
      <c r="R9" s="344">
        <v>42.4</v>
      </c>
      <c r="S9" s="345">
        <v>9.4</v>
      </c>
      <c r="T9" s="346">
        <v>1013</v>
      </c>
      <c r="U9" s="343">
        <v>412</v>
      </c>
      <c r="V9" s="344">
        <v>39.5</v>
      </c>
      <c r="W9" s="345">
        <v>15</v>
      </c>
      <c r="X9" s="346">
        <v>1158</v>
      </c>
      <c r="Y9" s="343">
        <v>338</v>
      </c>
      <c r="Z9" s="344">
        <v>45.3</v>
      </c>
      <c r="AA9" s="344">
        <v>12.8</v>
      </c>
      <c r="AC9" s="253" t="s">
        <v>491</v>
      </c>
      <c r="AD9" s="279">
        <v>1744</v>
      </c>
      <c r="AE9" s="280">
        <v>557</v>
      </c>
      <c r="AF9" s="212">
        <v>37.200000000000003</v>
      </c>
      <c r="AG9" s="281">
        <v>11.1</v>
      </c>
      <c r="AH9" s="279">
        <v>960</v>
      </c>
      <c r="AI9" s="280">
        <v>445</v>
      </c>
      <c r="AJ9" s="212">
        <v>40.299999999999997</v>
      </c>
      <c r="AK9" s="281">
        <v>17</v>
      </c>
      <c r="AL9" s="279">
        <v>784</v>
      </c>
      <c r="AM9" s="280">
        <v>386</v>
      </c>
      <c r="AN9" s="212">
        <v>33.9</v>
      </c>
      <c r="AO9" s="212">
        <v>14.7</v>
      </c>
      <c r="AQ9" s="79" t="s">
        <v>474</v>
      </c>
      <c r="AR9" s="140">
        <v>2323</v>
      </c>
      <c r="AS9" s="38" t="s">
        <v>2665</v>
      </c>
      <c r="AT9" s="58">
        <v>0.44800000000000001</v>
      </c>
      <c r="AU9" s="3344" t="s">
        <v>3289</v>
      </c>
      <c r="AV9" s="139">
        <v>876</v>
      </c>
      <c r="AW9" s="38" t="s">
        <v>3745</v>
      </c>
      <c r="AX9" s="58">
        <v>0.30099999999999999</v>
      </c>
      <c r="AY9" s="3344" t="s">
        <v>3746</v>
      </c>
      <c r="AZ9" s="140">
        <v>1447</v>
      </c>
      <c r="BA9" s="38" t="s">
        <v>3747</v>
      </c>
      <c r="BB9" s="58">
        <v>0.63500000000000001</v>
      </c>
      <c r="BC9" s="38" t="s">
        <v>3748</v>
      </c>
      <c r="BD9" s="26"/>
      <c r="BE9" s="250" t="s">
        <v>474</v>
      </c>
      <c r="BF9" s="223">
        <v>2046</v>
      </c>
      <c r="BG9" s="224" t="s">
        <v>2564</v>
      </c>
      <c r="BH9" s="225">
        <v>0.378</v>
      </c>
      <c r="BI9" s="224" t="s">
        <v>3058</v>
      </c>
      <c r="BJ9" s="224">
        <v>614</v>
      </c>
      <c r="BK9" s="224" t="s">
        <v>3749</v>
      </c>
      <c r="BL9" s="225">
        <v>0.26400000000000001</v>
      </c>
      <c r="BM9" s="224" t="s">
        <v>3750</v>
      </c>
      <c r="BN9" s="223">
        <v>1432</v>
      </c>
      <c r="BO9" s="224" t="s">
        <v>3751</v>
      </c>
      <c r="BP9" s="225">
        <v>0.46500000000000002</v>
      </c>
      <c r="BQ9" s="224" t="s">
        <v>3752</v>
      </c>
      <c r="BR9" s="26"/>
      <c r="BS9" s="275" t="s">
        <v>491</v>
      </c>
      <c r="BT9" s="215">
        <v>3178</v>
      </c>
      <c r="BU9" s="216" t="s">
        <v>3093</v>
      </c>
      <c r="BV9" s="217">
        <v>0.64100000000000001</v>
      </c>
      <c r="BW9" s="216" t="s">
        <v>3753</v>
      </c>
      <c r="BX9" s="215">
        <v>1746</v>
      </c>
      <c r="BY9" s="216" t="s">
        <v>3434</v>
      </c>
      <c r="BZ9" s="217">
        <v>0.65500000000000003</v>
      </c>
      <c r="CA9" s="216" t="s">
        <v>3754</v>
      </c>
      <c r="CB9" s="215">
        <v>1432</v>
      </c>
      <c r="CC9" s="216" t="s">
        <v>3755</v>
      </c>
      <c r="CD9" s="217">
        <v>0.625</v>
      </c>
      <c r="CE9" s="216" t="s">
        <v>3756</v>
      </c>
      <c r="CF9" s="26"/>
      <c r="CG9" s="252" t="s">
        <v>474</v>
      </c>
      <c r="CH9" s="21">
        <v>0.43099999999999999</v>
      </c>
      <c r="CI9" s="12" t="s">
        <v>3757</v>
      </c>
      <c r="CJ9" s="21">
        <v>0.432</v>
      </c>
      <c r="CK9" s="12" t="s">
        <v>3758</v>
      </c>
      <c r="CL9" s="21">
        <v>0.42899999999999999</v>
      </c>
      <c r="CM9" s="12" t="s">
        <v>3759</v>
      </c>
    </row>
    <row r="10" spans="1:91" s="173" customFormat="1" ht="13">
      <c r="A10" s="256" t="s">
        <v>485</v>
      </c>
      <c r="B10" s="2062">
        <v>181</v>
      </c>
      <c r="C10" s="3057" t="s">
        <v>3760</v>
      </c>
      <c r="D10" s="2453">
        <v>3.5999999999999997E-2</v>
      </c>
      <c r="E10" s="3057" t="s">
        <v>2158</v>
      </c>
      <c r="F10" s="2074">
        <v>84</v>
      </c>
      <c r="G10" s="3057" t="s">
        <v>3761</v>
      </c>
      <c r="H10" s="2453">
        <v>2.8000000000000001E-2</v>
      </c>
      <c r="I10" s="3057" t="s">
        <v>3287</v>
      </c>
      <c r="J10" s="2074">
        <v>97</v>
      </c>
      <c r="K10" s="3057" t="s">
        <v>3762</v>
      </c>
      <c r="L10" s="2453">
        <v>4.8000000000000001E-2</v>
      </c>
      <c r="M10" s="3016" t="s">
        <v>3763</v>
      </c>
      <c r="O10" s="253" t="s">
        <v>485</v>
      </c>
      <c r="P10" s="343">
        <v>120</v>
      </c>
      <c r="Q10" s="343">
        <v>128</v>
      </c>
      <c r="R10" s="344">
        <v>2.2999999999999998</v>
      </c>
      <c r="S10" s="345">
        <v>2.5</v>
      </c>
      <c r="T10" s="346">
        <v>55</v>
      </c>
      <c r="U10" s="343">
        <v>93</v>
      </c>
      <c r="V10" s="344">
        <v>2.1</v>
      </c>
      <c r="W10" s="345">
        <v>3.7</v>
      </c>
      <c r="X10" s="346">
        <v>65</v>
      </c>
      <c r="Y10" s="343">
        <v>84</v>
      </c>
      <c r="Z10" s="344">
        <v>2.5</v>
      </c>
      <c r="AA10" s="344">
        <v>3.3</v>
      </c>
      <c r="AC10" s="253" t="s">
        <v>485</v>
      </c>
      <c r="AD10" s="279">
        <v>397</v>
      </c>
      <c r="AE10" s="280">
        <v>345</v>
      </c>
      <c r="AF10" s="212">
        <v>8.5</v>
      </c>
      <c r="AG10" s="281">
        <v>6.9</v>
      </c>
      <c r="AH10" s="279">
        <v>46</v>
      </c>
      <c r="AI10" s="280">
        <v>80</v>
      </c>
      <c r="AJ10" s="212">
        <v>1.9</v>
      </c>
      <c r="AK10" s="281">
        <v>3.4</v>
      </c>
      <c r="AL10" s="279">
        <v>351</v>
      </c>
      <c r="AM10" s="280">
        <v>331</v>
      </c>
      <c r="AN10" s="212">
        <v>15.2</v>
      </c>
      <c r="AO10" s="212">
        <v>12.9</v>
      </c>
      <c r="AQ10" s="79" t="s">
        <v>475</v>
      </c>
      <c r="AR10" s="139">
        <v>160</v>
      </c>
      <c r="AS10" s="38" t="s">
        <v>3526</v>
      </c>
      <c r="AT10" s="58">
        <v>3.1E-2</v>
      </c>
      <c r="AU10" s="3344" t="s">
        <v>2209</v>
      </c>
      <c r="AV10" s="139">
        <v>142</v>
      </c>
      <c r="AW10" s="38" t="s">
        <v>3764</v>
      </c>
      <c r="AX10" s="58">
        <v>4.9000000000000002E-2</v>
      </c>
      <c r="AY10" s="3344" t="s">
        <v>3009</v>
      </c>
      <c r="AZ10" s="139">
        <v>18</v>
      </c>
      <c r="BA10" s="38" t="s">
        <v>3765</v>
      </c>
      <c r="BB10" s="58">
        <v>8.0000000000000002E-3</v>
      </c>
      <c r="BC10" s="38" t="s">
        <v>2176</v>
      </c>
      <c r="BD10" s="26"/>
      <c r="BE10" s="250" t="s">
        <v>475</v>
      </c>
      <c r="BF10" s="224">
        <v>854</v>
      </c>
      <c r="BG10" s="224" t="s">
        <v>3766</v>
      </c>
      <c r="BH10" s="225">
        <v>0.158</v>
      </c>
      <c r="BI10" s="224" t="s">
        <v>3767</v>
      </c>
      <c r="BJ10" s="224">
        <v>417</v>
      </c>
      <c r="BK10" s="224" t="s">
        <v>3735</v>
      </c>
      <c r="BL10" s="225">
        <v>0.17899999999999999</v>
      </c>
      <c r="BM10" s="224" t="s">
        <v>3759</v>
      </c>
      <c r="BN10" s="224">
        <v>437</v>
      </c>
      <c r="BO10" s="224" t="s">
        <v>3768</v>
      </c>
      <c r="BP10" s="225">
        <v>0.14199999999999999</v>
      </c>
      <c r="BQ10" s="224" t="s">
        <v>3769</v>
      </c>
      <c r="BR10" s="26"/>
      <c r="BS10" s="275" t="s">
        <v>485</v>
      </c>
      <c r="BT10" s="216">
        <v>0</v>
      </c>
      <c r="BU10" s="216" t="s">
        <v>3529</v>
      </c>
      <c r="BV10" s="217">
        <v>0</v>
      </c>
      <c r="BW10" s="216" t="s">
        <v>2188</v>
      </c>
      <c r="BX10" s="216">
        <v>0</v>
      </c>
      <c r="BY10" s="216" t="s">
        <v>3529</v>
      </c>
      <c r="BZ10" s="217">
        <v>0</v>
      </c>
      <c r="CA10" s="216" t="s">
        <v>2392</v>
      </c>
      <c r="CB10" s="216">
        <v>0</v>
      </c>
      <c r="CC10" s="216" t="s">
        <v>3529</v>
      </c>
      <c r="CD10" s="217">
        <v>0</v>
      </c>
      <c r="CE10" s="216" t="s">
        <v>3078</v>
      </c>
      <c r="CF10" s="26"/>
      <c r="CG10" s="252" t="s">
        <v>475</v>
      </c>
      <c r="CH10" s="21">
        <v>4.1000000000000002E-2</v>
      </c>
      <c r="CI10" s="12" t="s">
        <v>2238</v>
      </c>
      <c r="CJ10" s="21">
        <v>4.0000000000000001E-3</v>
      </c>
      <c r="CK10" s="12" t="s">
        <v>2178</v>
      </c>
      <c r="CL10" s="21">
        <v>0.1</v>
      </c>
      <c r="CM10" s="12" t="s">
        <v>3770</v>
      </c>
    </row>
    <row r="11" spans="1:91" s="173" customFormat="1" ht="13">
      <c r="A11" s="256"/>
      <c r="B11" s="2062"/>
      <c r="C11" s="3057"/>
      <c r="D11" s="2453"/>
      <c r="E11" s="3057"/>
      <c r="F11" s="2074"/>
      <c r="G11" s="3057"/>
      <c r="H11" s="2453"/>
      <c r="I11" s="3057"/>
      <c r="J11" s="2074"/>
      <c r="K11" s="3057"/>
      <c r="L11" s="2453"/>
      <c r="M11" s="3016"/>
      <c r="O11" s="253"/>
      <c r="P11" s="343"/>
      <c r="Q11" s="343"/>
      <c r="R11" s="344"/>
      <c r="S11" s="345"/>
      <c r="T11" s="346"/>
      <c r="U11" s="343"/>
      <c r="V11" s="344"/>
      <c r="W11" s="345"/>
      <c r="X11" s="346"/>
      <c r="Y11" s="343"/>
      <c r="Z11" s="344"/>
      <c r="AA11" s="344"/>
      <c r="AC11" s="253"/>
      <c r="AD11" s="279"/>
      <c r="AE11" s="280"/>
      <c r="AF11" s="212"/>
      <c r="AG11" s="281"/>
      <c r="AH11" s="279"/>
      <c r="AI11" s="280"/>
      <c r="AJ11" s="212"/>
      <c r="AK11" s="281"/>
      <c r="AL11" s="279"/>
      <c r="AM11" s="280"/>
      <c r="AN11" s="212"/>
      <c r="AO11" s="212"/>
      <c r="AQ11" s="73"/>
      <c r="AR11" s="139"/>
      <c r="AS11" s="38"/>
      <c r="AT11" s="58"/>
      <c r="AU11" s="3344"/>
      <c r="AV11" s="139"/>
      <c r="AW11" s="38"/>
      <c r="AX11" s="58"/>
      <c r="AY11" s="3344"/>
      <c r="AZ11" s="139"/>
      <c r="BA11" s="38"/>
      <c r="BB11" s="58"/>
      <c r="BC11" s="38"/>
      <c r="BD11" s="26"/>
      <c r="BE11" s="37"/>
      <c r="BF11" s="224" t="s">
        <v>733</v>
      </c>
      <c r="BG11" s="224" t="s">
        <v>733</v>
      </c>
      <c r="BH11" s="225" t="s">
        <v>733</v>
      </c>
      <c r="BI11" s="224" t="s">
        <v>733</v>
      </c>
      <c r="BJ11" s="224" t="s">
        <v>733</v>
      </c>
      <c r="BK11" s="224" t="s">
        <v>733</v>
      </c>
      <c r="BL11" s="225" t="s">
        <v>733</v>
      </c>
      <c r="BM11" s="224" t="s">
        <v>733</v>
      </c>
      <c r="BN11" s="224" t="s">
        <v>733</v>
      </c>
      <c r="BO11" s="224" t="s">
        <v>733</v>
      </c>
      <c r="BP11" s="225" t="s">
        <v>733</v>
      </c>
      <c r="BQ11" s="224" t="s">
        <v>733</v>
      </c>
      <c r="BR11" s="26"/>
      <c r="BS11" s="275" t="s">
        <v>733</v>
      </c>
      <c r="BT11" s="216" t="s">
        <v>733</v>
      </c>
      <c r="BU11" s="216" t="s">
        <v>733</v>
      </c>
      <c r="BV11" s="217" t="s">
        <v>733</v>
      </c>
      <c r="BW11" s="216" t="s">
        <v>733</v>
      </c>
      <c r="BX11" s="216" t="s">
        <v>733</v>
      </c>
      <c r="BY11" s="216" t="s">
        <v>733</v>
      </c>
      <c r="BZ11" s="217" t="s">
        <v>733</v>
      </c>
      <c r="CA11" s="216" t="s">
        <v>733</v>
      </c>
      <c r="CB11" s="216" t="s">
        <v>733</v>
      </c>
      <c r="CC11" s="216" t="s">
        <v>733</v>
      </c>
      <c r="CD11" s="217" t="s">
        <v>733</v>
      </c>
      <c r="CE11" s="216" t="s">
        <v>733</v>
      </c>
      <c r="CF11" s="26"/>
      <c r="CG11" s="37"/>
      <c r="CH11" s="12"/>
      <c r="CI11" s="12"/>
      <c r="CJ11" s="12"/>
      <c r="CK11" s="12"/>
      <c r="CL11" s="12"/>
      <c r="CM11" s="12"/>
    </row>
    <row r="12" spans="1:91" s="173" customFormat="1" ht="13.5" thickBot="1">
      <c r="A12" s="3322" t="s">
        <v>216</v>
      </c>
      <c r="B12" s="2203">
        <v>52526</v>
      </c>
      <c r="C12" s="3049" t="s">
        <v>2561</v>
      </c>
      <c r="D12" s="3323" t="s">
        <v>210</v>
      </c>
      <c r="E12" s="3049" t="s">
        <v>210</v>
      </c>
      <c r="F12" s="3324">
        <v>25360</v>
      </c>
      <c r="G12" s="3049" t="s">
        <v>3771</v>
      </c>
      <c r="H12" s="3323" t="s">
        <v>210</v>
      </c>
      <c r="I12" s="3049" t="s">
        <v>210</v>
      </c>
      <c r="J12" s="3324">
        <v>27166</v>
      </c>
      <c r="K12" s="3049" t="s">
        <v>3772</v>
      </c>
      <c r="L12" s="3323" t="s">
        <v>210</v>
      </c>
      <c r="M12" s="3124" t="s">
        <v>210</v>
      </c>
      <c r="O12" s="254" t="s">
        <v>216</v>
      </c>
      <c r="P12" s="347">
        <v>51455</v>
      </c>
      <c r="Q12" s="347">
        <v>623</v>
      </c>
      <c r="R12" s="3394" t="s">
        <v>210</v>
      </c>
      <c r="S12" s="3395" t="s">
        <v>210</v>
      </c>
      <c r="T12" s="348">
        <v>24888</v>
      </c>
      <c r="U12" s="347">
        <v>457</v>
      </c>
      <c r="V12" s="3394" t="s">
        <v>210</v>
      </c>
      <c r="W12" s="3395" t="s">
        <v>210</v>
      </c>
      <c r="X12" s="348">
        <v>26567</v>
      </c>
      <c r="Y12" s="347">
        <v>510</v>
      </c>
      <c r="Z12" s="3394" t="s">
        <v>210</v>
      </c>
      <c r="AA12" s="3394" t="s">
        <v>210</v>
      </c>
      <c r="AC12" s="254" t="s">
        <v>216</v>
      </c>
      <c r="AD12" s="283">
        <v>51760</v>
      </c>
      <c r="AE12" s="284">
        <v>547</v>
      </c>
      <c r="AF12" s="229" t="s">
        <v>210</v>
      </c>
      <c r="AG12" s="285" t="s">
        <v>210</v>
      </c>
      <c r="AH12" s="283">
        <v>25307</v>
      </c>
      <c r="AI12" s="284">
        <v>343</v>
      </c>
      <c r="AJ12" s="229" t="s">
        <v>210</v>
      </c>
      <c r="AK12" s="285" t="s">
        <v>210</v>
      </c>
      <c r="AL12" s="283">
        <v>26453</v>
      </c>
      <c r="AM12" s="284">
        <v>469</v>
      </c>
      <c r="AN12" s="229" t="s">
        <v>210</v>
      </c>
      <c r="AO12" s="229" t="s">
        <v>210</v>
      </c>
      <c r="AQ12" s="73" t="s">
        <v>216</v>
      </c>
      <c r="AR12" s="140">
        <v>50706</v>
      </c>
      <c r="AS12" s="38" t="s">
        <v>2562</v>
      </c>
      <c r="AT12" s="58" t="s">
        <v>210</v>
      </c>
      <c r="AU12" s="3344" t="s">
        <v>210</v>
      </c>
      <c r="AV12" s="140">
        <v>24472</v>
      </c>
      <c r="AW12" s="38" t="s">
        <v>3699</v>
      </c>
      <c r="AX12" s="58" t="s">
        <v>210</v>
      </c>
      <c r="AY12" s="3344" t="s">
        <v>210</v>
      </c>
      <c r="AZ12" s="140">
        <v>26234</v>
      </c>
      <c r="BA12" s="38" t="s">
        <v>3069</v>
      </c>
      <c r="BB12" s="58" t="s">
        <v>210</v>
      </c>
      <c r="BC12" s="38" t="s">
        <v>210</v>
      </c>
      <c r="BD12" s="26"/>
      <c r="BE12" s="37" t="s">
        <v>216</v>
      </c>
      <c r="BF12" s="223">
        <v>50428</v>
      </c>
      <c r="BG12" s="224" t="s">
        <v>2563</v>
      </c>
      <c r="BH12" s="225" t="s">
        <v>210</v>
      </c>
      <c r="BI12" s="224" t="s">
        <v>210</v>
      </c>
      <c r="BJ12" s="223">
        <v>25233</v>
      </c>
      <c r="BK12" s="224" t="s">
        <v>3773</v>
      </c>
      <c r="BL12" s="225" t="s">
        <v>210</v>
      </c>
      <c r="BM12" s="224" t="s">
        <v>210</v>
      </c>
      <c r="BN12" s="223">
        <v>25195</v>
      </c>
      <c r="BO12" s="224" t="s">
        <v>3774</v>
      </c>
      <c r="BP12" s="225" t="s">
        <v>210</v>
      </c>
      <c r="BQ12" s="224" t="s">
        <v>210</v>
      </c>
      <c r="BR12" s="26"/>
      <c r="BS12" s="275" t="s">
        <v>216</v>
      </c>
      <c r="BT12" s="215">
        <v>50845</v>
      </c>
      <c r="BU12" s="216" t="s">
        <v>2564</v>
      </c>
      <c r="BV12" s="217" t="s">
        <v>210</v>
      </c>
      <c r="BW12" s="216" t="s">
        <v>210</v>
      </c>
      <c r="BX12" s="215">
        <v>25304</v>
      </c>
      <c r="BY12" s="216" t="s">
        <v>2375</v>
      </c>
      <c r="BZ12" s="217" t="s">
        <v>210</v>
      </c>
      <c r="CA12" s="216" t="s">
        <v>210</v>
      </c>
      <c r="CB12" s="215">
        <v>25541</v>
      </c>
      <c r="CC12" s="216" t="s">
        <v>3697</v>
      </c>
      <c r="CD12" s="217" t="s">
        <v>210</v>
      </c>
      <c r="CE12" s="216" t="s">
        <v>210</v>
      </c>
      <c r="CF12" s="26"/>
      <c r="CG12" s="37" t="s">
        <v>216</v>
      </c>
      <c r="CH12" s="208">
        <v>50269</v>
      </c>
      <c r="CI12" s="12" t="s">
        <v>2565</v>
      </c>
      <c r="CJ12" s="208">
        <v>24508</v>
      </c>
      <c r="CK12" s="12" t="s">
        <v>3775</v>
      </c>
      <c r="CL12" s="208">
        <v>25761</v>
      </c>
      <c r="CM12" s="12" t="s">
        <v>3776</v>
      </c>
    </row>
    <row r="13" spans="1:91" s="173" customFormat="1" ht="13">
      <c r="A13" s="3350" t="s">
        <v>217</v>
      </c>
      <c r="B13" s="1917">
        <v>1333</v>
      </c>
      <c r="C13" s="3052" t="s">
        <v>2566</v>
      </c>
      <c r="D13" s="3055">
        <v>2.5000000000000001E-2</v>
      </c>
      <c r="E13" s="3052" t="s">
        <v>2033</v>
      </c>
      <c r="F13" s="2205">
        <v>553</v>
      </c>
      <c r="G13" s="3052" t="s">
        <v>3777</v>
      </c>
      <c r="H13" s="3055">
        <v>2.1999999999999999E-2</v>
      </c>
      <c r="I13" s="3052" t="s">
        <v>2026</v>
      </c>
      <c r="J13" s="2205">
        <v>780</v>
      </c>
      <c r="K13" s="3052" t="s">
        <v>3778</v>
      </c>
      <c r="L13" s="3055">
        <v>2.9000000000000001E-2</v>
      </c>
      <c r="M13" s="3003" t="s">
        <v>2027</v>
      </c>
      <c r="O13" s="256" t="s">
        <v>217</v>
      </c>
      <c r="P13" s="3410">
        <v>1702</v>
      </c>
      <c r="Q13" s="3410">
        <v>627</v>
      </c>
      <c r="R13" s="3425">
        <v>3.3</v>
      </c>
      <c r="S13" s="3388">
        <v>1.2</v>
      </c>
      <c r="T13" s="3413">
        <v>621</v>
      </c>
      <c r="U13" s="3410">
        <v>352</v>
      </c>
      <c r="V13" s="3425">
        <v>2.5</v>
      </c>
      <c r="W13" s="3388">
        <v>1.4</v>
      </c>
      <c r="X13" s="3413">
        <v>1081</v>
      </c>
      <c r="Y13" s="3410">
        <v>447</v>
      </c>
      <c r="Z13" s="3425">
        <v>4.0999999999999996</v>
      </c>
      <c r="AA13" s="3425">
        <v>1.7</v>
      </c>
      <c r="AC13" s="256" t="s">
        <v>217</v>
      </c>
      <c r="AD13" s="279">
        <v>2323</v>
      </c>
      <c r="AE13" s="280">
        <v>764</v>
      </c>
      <c r="AF13" s="212">
        <v>4.5</v>
      </c>
      <c r="AG13" s="281">
        <v>1.5</v>
      </c>
      <c r="AH13" s="279">
        <v>1300</v>
      </c>
      <c r="AI13" s="280">
        <v>596</v>
      </c>
      <c r="AJ13" s="212">
        <v>5.0999999999999996</v>
      </c>
      <c r="AK13" s="281">
        <v>2.4</v>
      </c>
      <c r="AL13" s="279">
        <v>1023</v>
      </c>
      <c r="AM13" s="280">
        <v>501</v>
      </c>
      <c r="AN13" s="212">
        <v>3.9</v>
      </c>
      <c r="AO13" s="212">
        <v>1.9</v>
      </c>
      <c r="AQ13" s="135" t="s">
        <v>476</v>
      </c>
      <c r="AR13" s="140">
        <v>2794</v>
      </c>
      <c r="AS13" s="38" t="s">
        <v>2567</v>
      </c>
      <c r="AT13" s="58">
        <v>5.5E-2</v>
      </c>
      <c r="AU13" s="3344" t="s">
        <v>2221</v>
      </c>
      <c r="AV13" s="139">
        <v>887</v>
      </c>
      <c r="AW13" s="38" t="s">
        <v>3779</v>
      </c>
      <c r="AX13" s="58">
        <v>3.5999999999999997E-2</v>
      </c>
      <c r="AY13" s="3344" t="s">
        <v>2174</v>
      </c>
      <c r="AZ13" s="140">
        <v>1907</v>
      </c>
      <c r="BA13" s="38" t="s">
        <v>2311</v>
      </c>
      <c r="BB13" s="58">
        <v>7.2999999999999995E-2</v>
      </c>
      <c r="BC13" s="38" t="s">
        <v>2213</v>
      </c>
      <c r="BD13" s="26"/>
      <c r="BE13" s="252" t="s">
        <v>476</v>
      </c>
      <c r="BF13" s="223">
        <v>1805</v>
      </c>
      <c r="BG13" s="224" t="s">
        <v>2568</v>
      </c>
      <c r="BH13" s="225">
        <v>3.5999999999999997E-2</v>
      </c>
      <c r="BI13" s="224" t="s">
        <v>2175</v>
      </c>
      <c r="BJ13" s="224">
        <v>657</v>
      </c>
      <c r="BK13" s="224" t="s">
        <v>3780</v>
      </c>
      <c r="BL13" s="225">
        <v>2.5999999999999999E-2</v>
      </c>
      <c r="BM13" s="224" t="s">
        <v>2175</v>
      </c>
      <c r="BN13" s="223">
        <v>1148</v>
      </c>
      <c r="BO13" s="224" t="s">
        <v>2915</v>
      </c>
      <c r="BP13" s="225">
        <v>4.5999999999999999E-2</v>
      </c>
      <c r="BQ13" s="224" t="s">
        <v>2189</v>
      </c>
      <c r="BR13" s="26"/>
      <c r="BS13" s="275" t="s">
        <v>476</v>
      </c>
      <c r="BT13" s="215">
        <v>1726</v>
      </c>
      <c r="BU13" s="216" t="s">
        <v>2569</v>
      </c>
      <c r="BV13" s="217">
        <v>3.4000000000000002E-2</v>
      </c>
      <c r="BW13" s="216" t="s">
        <v>2179</v>
      </c>
      <c r="BX13" s="216">
        <v>601</v>
      </c>
      <c r="BY13" s="216" t="s">
        <v>3781</v>
      </c>
      <c r="BZ13" s="217">
        <v>2.4E-2</v>
      </c>
      <c r="CA13" s="216" t="s">
        <v>2175</v>
      </c>
      <c r="CB13" s="215">
        <v>1125</v>
      </c>
      <c r="CC13" s="216" t="s">
        <v>3782</v>
      </c>
      <c r="CD13" s="217">
        <v>4.3999999999999997E-2</v>
      </c>
      <c r="CE13" s="216" t="s">
        <v>2176</v>
      </c>
      <c r="CF13" s="26"/>
      <c r="CG13" s="37" t="s">
        <v>476</v>
      </c>
      <c r="CH13" s="21">
        <v>6.0999999999999999E-2</v>
      </c>
      <c r="CI13" s="12" t="s">
        <v>2174</v>
      </c>
      <c r="CJ13" s="21">
        <v>5.6000000000000001E-2</v>
      </c>
      <c r="CK13" s="12" t="s">
        <v>2174</v>
      </c>
      <c r="CL13" s="21">
        <v>6.6000000000000003E-2</v>
      </c>
      <c r="CM13" s="12" t="s">
        <v>2183</v>
      </c>
    </row>
    <row r="14" spans="1:91" s="173" customFormat="1" ht="13">
      <c r="A14" s="3352" t="s">
        <v>218</v>
      </c>
      <c r="B14" s="2062">
        <v>2600</v>
      </c>
      <c r="C14" s="3057" t="s">
        <v>2571</v>
      </c>
      <c r="D14" s="2453">
        <v>4.9000000000000002E-2</v>
      </c>
      <c r="E14" s="3057" t="s">
        <v>2042</v>
      </c>
      <c r="F14" s="2074">
        <v>1694</v>
      </c>
      <c r="G14" s="3057" t="s">
        <v>3783</v>
      </c>
      <c r="H14" s="2453">
        <v>6.7000000000000004E-2</v>
      </c>
      <c r="I14" s="3057" t="s">
        <v>2040</v>
      </c>
      <c r="J14" s="2074">
        <v>906</v>
      </c>
      <c r="K14" s="3057" t="s">
        <v>3550</v>
      </c>
      <c r="L14" s="2453">
        <v>3.3000000000000002E-2</v>
      </c>
      <c r="M14" s="3016" t="s">
        <v>2042</v>
      </c>
      <c r="O14" s="256" t="s">
        <v>218</v>
      </c>
      <c r="P14" s="343">
        <v>1997</v>
      </c>
      <c r="Q14" s="343">
        <v>784</v>
      </c>
      <c r="R14" s="344">
        <v>3.9</v>
      </c>
      <c r="S14" s="345">
        <v>1.5</v>
      </c>
      <c r="T14" s="346">
        <v>1235</v>
      </c>
      <c r="U14" s="343">
        <v>662</v>
      </c>
      <c r="V14" s="344">
        <v>5</v>
      </c>
      <c r="W14" s="345">
        <v>2.7</v>
      </c>
      <c r="X14" s="346">
        <v>762</v>
      </c>
      <c r="Y14" s="343">
        <v>413</v>
      </c>
      <c r="Z14" s="344">
        <v>2.9</v>
      </c>
      <c r="AA14" s="344">
        <v>1.5</v>
      </c>
      <c r="AC14" s="256" t="s">
        <v>218</v>
      </c>
      <c r="AD14" s="279">
        <v>1820</v>
      </c>
      <c r="AE14" s="280">
        <v>608</v>
      </c>
      <c r="AF14" s="212">
        <v>3.5</v>
      </c>
      <c r="AG14" s="281">
        <v>1.2</v>
      </c>
      <c r="AH14" s="279">
        <v>635</v>
      </c>
      <c r="AI14" s="280">
        <v>398</v>
      </c>
      <c r="AJ14" s="212">
        <v>2.5</v>
      </c>
      <c r="AK14" s="281">
        <v>1.6</v>
      </c>
      <c r="AL14" s="279">
        <v>1185</v>
      </c>
      <c r="AM14" s="280">
        <v>577</v>
      </c>
      <c r="AN14" s="212">
        <v>4.5</v>
      </c>
      <c r="AO14" s="212">
        <v>2.2000000000000002</v>
      </c>
      <c r="AQ14" s="135" t="s">
        <v>477</v>
      </c>
      <c r="AR14" s="140">
        <v>2142</v>
      </c>
      <c r="AS14" s="38" t="s">
        <v>2572</v>
      </c>
      <c r="AT14" s="58">
        <v>4.2000000000000003E-2</v>
      </c>
      <c r="AU14" s="3344" t="s">
        <v>2212</v>
      </c>
      <c r="AV14" s="140">
        <v>1129</v>
      </c>
      <c r="AW14" s="38" t="s">
        <v>3784</v>
      </c>
      <c r="AX14" s="58">
        <v>4.5999999999999999E-2</v>
      </c>
      <c r="AY14" s="3344" t="s">
        <v>2223</v>
      </c>
      <c r="AZ14" s="140">
        <v>1013</v>
      </c>
      <c r="BA14" s="38" t="s">
        <v>3785</v>
      </c>
      <c r="BB14" s="58">
        <v>3.9E-2</v>
      </c>
      <c r="BC14" s="38" t="s">
        <v>2223</v>
      </c>
      <c r="BD14" s="26"/>
      <c r="BE14" s="252" t="s">
        <v>477</v>
      </c>
      <c r="BF14" s="223">
        <v>1665</v>
      </c>
      <c r="BG14" s="224" t="s">
        <v>2573</v>
      </c>
      <c r="BH14" s="225">
        <v>3.3000000000000002E-2</v>
      </c>
      <c r="BI14" s="224" t="s">
        <v>2240</v>
      </c>
      <c r="BJ14" s="224">
        <v>708</v>
      </c>
      <c r="BK14" s="224" t="s">
        <v>3786</v>
      </c>
      <c r="BL14" s="225">
        <v>2.8000000000000001E-2</v>
      </c>
      <c r="BM14" s="224" t="s">
        <v>2177</v>
      </c>
      <c r="BN14" s="224">
        <v>957</v>
      </c>
      <c r="BO14" s="224" t="s">
        <v>3787</v>
      </c>
      <c r="BP14" s="225">
        <v>3.7999999999999999E-2</v>
      </c>
      <c r="BQ14" s="224" t="s">
        <v>2197</v>
      </c>
      <c r="BR14" s="26"/>
      <c r="BS14" s="275" t="s">
        <v>477</v>
      </c>
      <c r="BT14" s="215">
        <v>1913</v>
      </c>
      <c r="BU14" s="216" t="s">
        <v>2574</v>
      </c>
      <c r="BV14" s="217">
        <v>3.7999999999999999E-2</v>
      </c>
      <c r="BW14" s="216" t="s">
        <v>2240</v>
      </c>
      <c r="BX14" s="215">
        <v>1211</v>
      </c>
      <c r="BY14" s="216" t="s">
        <v>3788</v>
      </c>
      <c r="BZ14" s="217">
        <v>4.8000000000000001E-2</v>
      </c>
      <c r="CA14" s="216" t="s">
        <v>2189</v>
      </c>
      <c r="CB14" s="216">
        <v>702</v>
      </c>
      <c r="CC14" s="216" t="s">
        <v>3789</v>
      </c>
      <c r="CD14" s="217">
        <v>2.7E-2</v>
      </c>
      <c r="CE14" s="216" t="s">
        <v>2224</v>
      </c>
      <c r="CF14" s="26"/>
      <c r="CG14" s="37" t="s">
        <v>477</v>
      </c>
      <c r="CH14" s="21">
        <v>3.1E-2</v>
      </c>
      <c r="CI14" s="12" t="s">
        <v>2180</v>
      </c>
      <c r="CJ14" s="21">
        <v>2.5000000000000001E-2</v>
      </c>
      <c r="CK14" s="12" t="s">
        <v>2177</v>
      </c>
      <c r="CL14" s="21">
        <v>3.6999999999999998E-2</v>
      </c>
      <c r="CM14" s="12" t="s">
        <v>2174</v>
      </c>
    </row>
    <row r="15" spans="1:91" s="173" customFormat="1" ht="13">
      <c r="A15" s="3352" t="s">
        <v>219</v>
      </c>
      <c r="B15" s="2062">
        <v>13676</v>
      </c>
      <c r="C15" s="3057" t="s">
        <v>2576</v>
      </c>
      <c r="D15" s="2453">
        <v>0.26</v>
      </c>
      <c r="E15" s="3057" t="s">
        <v>2061</v>
      </c>
      <c r="F15" s="2074">
        <v>7145</v>
      </c>
      <c r="G15" s="3057" t="s">
        <v>2697</v>
      </c>
      <c r="H15" s="2453">
        <v>0.28199999999999997</v>
      </c>
      <c r="I15" s="3057" t="s">
        <v>3237</v>
      </c>
      <c r="J15" s="2074">
        <v>6531</v>
      </c>
      <c r="K15" s="3057" t="s">
        <v>3790</v>
      </c>
      <c r="L15" s="2453">
        <v>0.24</v>
      </c>
      <c r="M15" s="3016" t="s">
        <v>2164</v>
      </c>
      <c r="O15" s="256" t="s">
        <v>219</v>
      </c>
      <c r="P15" s="343">
        <v>15629</v>
      </c>
      <c r="Q15" s="343">
        <v>1632</v>
      </c>
      <c r="R15" s="344">
        <v>30.4</v>
      </c>
      <c r="S15" s="345">
        <v>3.2</v>
      </c>
      <c r="T15" s="346">
        <v>8741</v>
      </c>
      <c r="U15" s="343">
        <v>1298</v>
      </c>
      <c r="V15" s="344">
        <v>35.1</v>
      </c>
      <c r="W15" s="345">
        <v>5.2</v>
      </c>
      <c r="X15" s="346">
        <v>6888</v>
      </c>
      <c r="Y15" s="343">
        <v>1070</v>
      </c>
      <c r="Z15" s="344">
        <v>25.9</v>
      </c>
      <c r="AA15" s="344">
        <v>4</v>
      </c>
      <c r="AC15" s="256" t="s">
        <v>219</v>
      </c>
      <c r="AD15" s="279">
        <v>13855</v>
      </c>
      <c r="AE15" s="280">
        <v>1414</v>
      </c>
      <c r="AF15" s="212">
        <v>26.8</v>
      </c>
      <c r="AG15" s="281">
        <v>2.8</v>
      </c>
      <c r="AH15" s="279">
        <v>7913</v>
      </c>
      <c r="AI15" s="280">
        <v>1138</v>
      </c>
      <c r="AJ15" s="212">
        <v>31.3</v>
      </c>
      <c r="AK15" s="281">
        <v>4.5999999999999996</v>
      </c>
      <c r="AL15" s="279">
        <v>5942</v>
      </c>
      <c r="AM15" s="280">
        <v>1035</v>
      </c>
      <c r="AN15" s="212">
        <v>22.5</v>
      </c>
      <c r="AO15" s="212">
        <v>3.9</v>
      </c>
      <c r="AQ15" s="135" t="s">
        <v>478</v>
      </c>
      <c r="AR15" s="140">
        <v>15651</v>
      </c>
      <c r="AS15" s="38" t="s">
        <v>2577</v>
      </c>
      <c r="AT15" s="58">
        <v>0.309</v>
      </c>
      <c r="AU15" s="3344" t="s">
        <v>2213</v>
      </c>
      <c r="AV15" s="140">
        <v>8996</v>
      </c>
      <c r="AW15" s="38" t="s">
        <v>3791</v>
      </c>
      <c r="AX15" s="58">
        <v>0.36799999999999999</v>
      </c>
      <c r="AY15" s="3344" t="s">
        <v>2402</v>
      </c>
      <c r="AZ15" s="140">
        <v>6655</v>
      </c>
      <c r="BA15" s="38" t="s">
        <v>2598</v>
      </c>
      <c r="BB15" s="58">
        <v>0.254</v>
      </c>
      <c r="BC15" s="38" t="s">
        <v>2202</v>
      </c>
      <c r="BD15" s="26"/>
      <c r="BE15" s="252" t="s">
        <v>478</v>
      </c>
      <c r="BF15" s="223">
        <v>16790</v>
      </c>
      <c r="BG15" s="224" t="s">
        <v>2578</v>
      </c>
      <c r="BH15" s="225">
        <v>0.33300000000000002</v>
      </c>
      <c r="BI15" s="224" t="s">
        <v>2202</v>
      </c>
      <c r="BJ15" s="223">
        <v>9297</v>
      </c>
      <c r="BK15" s="224" t="s">
        <v>3792</v>
      </c>
      <c r="BL15" s="225">
        <v>0.36799999999999999</v>
      </c>
      <c r="BM15" s="224" t="s">
        <v>2211</v>
      </c>
      <c r="BN15" s="223">
        <v>7493</v>
      </c>
      <c r="BO15" s="224" t="s">
        <v>3793</v>
      </c>
      <c r="BP15" s="225">
        <v>0.29699999999999999</v>
      </c>
      <c r="BQ15" s="224" t="s">
        <v>3794</v>
      </c>
      <c r="BR15" s="26"/>
      <c r="BS15" s="275" t="s">
        <v>478</v>
      </c>
      <c r="BT15" s="215">
        <v>15235</v>
      </c>
      <c r="BU15" s="216" t="s">
        <v>2579</v>
      </c>
      <c r="BV15" s="217">
        <v>0.3</v>
      </c>
      <c r="BW15" s="216" t="s">
        <v>2188</v>
      </c>
      <c r="BX15" s="215">
        <v>8715</v>
      </c>
      <c r="BY15" s="216" t="s">
        <v>3795</v>
      </c>
      <c r="BZ15" s="217">
        <v>0.34399999999999997</v>
      </c>
      <c r="CA15" s="216" t="s">
        <v>3296</v>
      </c>
      <c r="CB15" s="215">
        <v>6520</v>
      </c>
      <c r="CC15" s="216" t="s">
        <v>3030</v>
      </c>
      <c r="CD15" s="217">
        <v>0.255</v>
      </c>
      <c r="CE15" s="216" t="s">
        <v>2239</v>
      </c>
      <c r="CF15" s="26"/>
      <c r="CG15" s="37" t="s">
        <v>478</v>
      </c>
      <c r="CH15" s="21">
        <v>0.30599999999999999</v>
      </c>
      <c r="CI15" s="12" t="s">
        <v>2231</v>
      </c>
      <c r="CJ15" s="21">
        <v>0.33</v>
      </c>
      <c r="CK15" s="12" t="s">
        <v>2396</v>
      </c>
      <c r="CL15" s="21">
        <v>0.28299999999999997</v>
      </c>
      <c r="CM15" s="12" t="s">
        <v>2211</v>
      </c>
    </row>
    <row r="16" spans="1:91" s="173" customFormat="1" ht="13">
      <c r="A16" s="3352" t="s">
        <v>220</v>
      </c>
      <c r="B16" s="2062">
        <v>11169</v>
      </c>
      <c r="C16" s="3057" t="s">
        <v>2581</v>
      </c>
      <c r="D16" s="2453">
        <v>0.21299999999999999</v>
      </c>
      <c r="E16" s="3057" t="s">
        <v>2056</v>
      </c>
      <c r="F16" s="2074">
        <v>5573</v>
      </c>
      <c r="G16" s="3057" t="s">
        <v>3796</v>
      </c>
      <c r="H16" s="2453">
        <v>0.22</v>
      </c>
      <c r="I16" s="3057" t="s">
        <v>3287</v>
      </c>
      <c r="J16" s="2074">
        <v>5596</v>
      </c>
      <c r="K16" s="3057" t="s">
        <v>3797</v>
      </c>
      <c r="L16" s="2453">
        <v>0.20599999999999999</v>
      </c>
      <c r="M16" s="3016" t="s">
        <v>2157</v>
      </c>
      <c r="O16" s="256" t="s">
        <v>220</v>
      </c>
      <c r="P16" s="343">
        <v>10948</v>
      </c>
      <c r="Q16" s="343">
        <v>1366</v>
      </c>
      <c r="R16" s="344">
        <v>21.3</v>
      </c>
      <c r="S16" s="345">
        <v>2.6</v>
      </c>
      <c r="T16" s="346">
        <v>5427</v>
      </c>
      <c r="U16" s="343">
        <v>854</v>
      </c>
      <c r="V16" s="344">
        <v>21.8</v>
      </c>
      <c r="W16" s="345">
        <v>3.4</v>
      </c>
      <c r="X16" s="346">
        <v>5521</v>
      </c>
      <c r="Y16" s="343">
        <v>1059</v>
      </c>
      <c r="Z16" s="344">
        <v>20.8</v>
      </c>
      <c r="AA16" s="344">
        <v>3.9</v>
      </c>
      <c r="AC16" s="256" t="s">
        <v>220</v>
      </c>
      <c r="AD16" s="279">
        <v>9894</v>
      </c>
      <c r="AE16" s="280">
        <v>1376</v>
      </c>
      <c r="AF16" s="212">
        <v>19.100000000000001</v>
      </c>
      <c r="AG16" s="281">
        <v>2.6</v>
      </c>
      <c r="AH16" s="279">
        <v>4833</v>
      </c>
      <c r="AI16" s="280">
        <v>1016</v>
      </c>
      <c r="AJ16" s="212">
        <v>19.100000000000001</v>
      </c>
      <c r="AK16" s="281">
        <v>3.9</v>
      </c>
      <c r="AL16" s="279">
        <v>5061</v>
      </c>
      <c r="AM16" s="280">
        <v>887</v>
      </c>
      <c r="AN16" s="212">
        <v>19.100000000000001</v>
      </c>
      <c r="AO16" s="212">
        <v>3.3</v>
      </c>
      <c r="AQ16" s="135" t="s">
        <v>479</v>
      </c>
      <c r="AR16" s="140">
        <v>8963</v>
      </c>
      <c r="AS16" s="38" t="s">
        <v>2582</v>
      </c>
      <c r="AT16" s="58">
        <v>0.17699999999999999</v>
      </c>
      <c r="AU16" s="3344" t="s">
        <v>2210</v>
      </c>
      <c r="AV16" s="140">
        <v>4569</v>
      </c>
      <c r="AW16" s="38" t="s">
        <v>2425</v>
      </c>
      <c r="AX16" s="58">
        <v>0.187</v>
      </c>
      <c r="AY16" s="3344" t="s">
        <v>2201</v>
      </c>
      <c r="AZ16" s="140">
        <v>4394</v>
      </c>
      <c r="BA16" s="38" t="s">
        <v>3333</v>
      </c>
      <c r="BB16" s="58">
        <v>0.16700000000000001</v>
      </c>
      <c r="BC16" s="38" t="s">
        <v>2209</v>
      </c>
      <c r="BD16" s="26"/>
      <c r="BE16" s="252" t="s">
        <v>479</v>
      </c>
      <c r="BF16" s="223">
        <v>10235</v>
      </c>
      <c r="BG16" s="224" t="s">
        <v>2583</v>
      </c>
      <c r="BH16" s="225">
        <v>0.20300000000000001</v>
      </c>
      <c r="BI16" s="224" t="s">
        <v>2199</v>
      </c>
      <c r="BJ16" s="223">
        <v>5027</v>
      </c>
      <c r="BK16" s="224" t="s">
        <v>3798</v>
      </c>
      <c r="BL16" s="225">
        <v>0.19900000000000001</v>
      </c>
      <c r="BM16" s="224" t="s">
        <v>2404</v>
      </c>
      <c r="BN16" s="223">
        <v>5208</v>
      </c>
      <c r="BO16" s="224" t="s">
        <v>3799</v>
      </c>
      <c r="BP16" s="225">
        <v>0.20699999999999999</v>
      </c>
      <c r="BQ16" s="224" t="s">
        <v>2211</v>
      </c>
      <c r="BR16" s="26"/>
      <c r="BS16" s="275" t="s">
        <v>479</v>
      </c>
      <c r="BT16" s="215">
        <v>10179</v>
      </c>
      <c r="BU16" s="216" t="s">
        <v>2584</v>
      </c>
      <c r="BV16" s="217">
        <v>0.2</v>
      </c>
      <c r="BW16" s="216" t="s">
        <v>2197</v>
      </c>
      <c r="BX16" s="215">
        <v>4998</v>
      </c>
      <c r="BY16" s="216" t="s">
        <v>3800</v>
      </c>
      <c r="BZ16" s="217">
        <v>0.19800000000000001</v>
      </c>
      <c r="CA16" s="216" t="s">
        <v>2196</v>
      </c>
      <c r="CB16" s="215">
        <v>5181</v>
      </c>
      <c r="CC16" s="216" t="s">
        <v>3801</v>
      </c>
      <c r="CD16" s="217">
        <v>0.20300000000000001</v>
      </c>
      <c r="CE16" s="216" t="s">
        <v>2202</v>
      </c>
      <c r="CF16" s="26"/>
      <c r="CG16" s="37" t="s">
        <v>479</v>
      </c>
      <c r="CH16" s="21">
        <v>0.191</v>
      </c>
      <c r="CI16" s="12" t="s">
        <v>2188</v>
      </c>
      <c r="CJ16" s="21">
        <v>0.20699999999999999</v>
      </c>
      <c r="CK16" s="12" t="s">
        <v>2201</v>
      </c>
      <c r="CL16" s="21">
        <v>0.17699999999999999</v>
      </c>
      <c r="CM16" s="12" t="s">
        <v>2239</v>
      </c>
    </row>
    <row r="17" spans="1:91" s="173" customFormat="1" ht="13">
      <c r="A17" s="3352" t="s">
        <v>221</v>
      </c>
      <c r="B17" s="2062">
        <v>4720</v>
      </c>
      <c r="C17" s="3057" t="s">
        <v>2586</v>
      </c>
      <c r="D17" s="2453">
        <v>0.09</v>
      </c>
      <c r="E17" s="3057" t="s">
        <v>2039</v>
      </c>
      <c r="F17" s="2074">
        <v>2169</v>
      </c>
      <c r="G17" s="3057" t="s">
        <v>3492</v>
      </c>
      <c r="H17" s="2453">
        <v>8.5999999999999993E-2</v>
      </c>
      <c r="I17" s="3057" t="s">
        <v>2060</v>
      </c>
      <c r="J17" s="2074">
        <v>2551</v>
      </c>
      <c r="K17" s="3057" t="s">
        <v>3802</v>
      </c>
      <c r="L17" s="2453">
        <v>9.4E-2</v>
      </c>
      <c r="M17" s="3016" t="s">
        <v>2044</v>
      </c>
      <c r="O17" s="256" t="s">
        <v>221</v>
      </c>
      <c r="P17" s="343">
        <v>6479</v>
      </c>
      <c r="Q17" s="343">
        <v>1251</v>
      </c>
      <c r="R17" s="344">
        <v>12.6</v>
      </c>
      <c r="S17" s="345">
        <v>2.4</v>
      </c>
      <c r="T17" s="346">
        <v>3298</v>
      </c>
      <c r="U17" s="343">
        <v>868</v>
      </c>
      <c r="V17" s="344">
        <v>13.3</v>
      </c>
      <c r="W17" s="345">
        <v>3.5</v>
      </c>
      <c r="X17" s="346">
        <v>3181</v>
      </c>
      <c r="Y17" s="343">
        <v>713</v>
      </c>
      <c r="Z17" s="344">
        <v>12</v>
      </c>
      <c r="AA17" s="344">
        <v>2.6</v>
      </c>
      <c r="AC17" s="256" t="s">
        <v>221</v>
      </c>
      <c r="AD17" s="279">
        <v>7627</v>
      </c>
      <c r="AE17" s="280">
        <v>1328</v>
      </c>
      <c r="AF17" s="212">
        <v>14.7</v>
      </c>
      <c r="AG17" s="281">
        <v>2.6</v>
      </c>
      <c r="AH17" s="279">
        <v>3234</v>
      </c>
      <c r="AI17" s="280">
        <v>826</v>
      </c>
      <c r="AJ17" s="212">
        <v>12.8</v>
      </c>
      <c r="AK17" s="281">
        <v>3.3</v>
      </c>
      <c r="AL17" s="279">
        <v>4393</v>
      </c>
      <c r="AM17" s="280">
        <v>969</v>
      </c>
      <c r="AN17" s="212">
        <v>16.600000000000001</v>
      </c>
      <c r="AO17" s="212">
        <v>3.7</v>
      </c>
      <c r="AQ17" s="135" t="s">
        <v>480</v>
      </c>
      <c r="AR17" s="140">
        <v>6558</v>
      </c>
      <c r="AS17" s="38" t="s">
        <v>2587</v>
      </c>
      <c r="AT17" s="58">
        <v>0.129</v>
      </c>
      <c r="AU17" s="3344" t="s">
        <v>2189</v>
      </c>
      <c r="AV17" s="140">
        <v>3511</v>
      </c>
      <c r="AW17" s="38" t="s">
        <v>3803</v>
      </c>
      <c r="AX17" s="58">
        <v>0.14299999999999999</v>
      </c>
      <c r="AY17" s="3344" t="s">
        <v>2239</v>
      </c>
      <c r="AZ17" s="140">
        <v>3047</v>
      </c>
      <c r="BA17" s="38" t="s">
        <v>3804</v>
      </c>
      <c r="BB17" s="58">
        <v>0.11600000000000001</v>
      </c>
      <c r="BC17" s="38" t="s">
        <v>2197</v>
      </c>
      <c r="BD17" s="26"/>
      <c r="BE17" s="252" t="s">
        <v>480</v>
      </c>
      <c r="BF17" s="223">
        <v>5847</v>
      </c>
      <c r="BG17" s="224" t="s">
        <v>2588</v>
      </c>
      <c r="BH17" s="225">
        <v>0.11600000000000001</v>
      </c>
      <c r="BI17" s="224" t="s">
        <v>2183</v>
      </c>
      <c r="BJ17" s="223">
        <v>1722</v>
      </c>
      <c r="BK17" s="224" t="s">
        <v>3805</v>
      </c>
      <c r="BL17" s="225">
        <v>6.8000000000000005E-2</v>
      </c>
      <c r="BM17" s="224" t="s">
        <v>2224</v>
      </c>
      <c r="BN17" s="223">
        <v>4125</v>
      </c>
      <c r="BO17" s="224" t="s">
        <v>2369</v>
      </c>
      <c r="BP17" s="225">
        <v>0.16400000000000001</v>
      </c>
      <c r="BQ17" s="224" t="s">
        <v>3017</v>
      </c>
      <c r="BR17" s="26"/>
      <c r="BS17" s="275" t="s">
        <v>480</v>
      </c>
      <c r="BT17" s="215">
        <v>7808</v>
      </c>
      <c r="BU17" s="216" t="s">
        <v>2589</v>
      </c>
      <c r="BV17" s="217">
        <v>0.154</v>
      </c>
      <c r="BW17" s="216" t="s">
        <v>2187</v>
      </c>
      <c r="BX17" s="215">
        <v>3695</v>
      </c>
      <c r="BY17" s="216" t="s">
        <v>3806</v>
      </c>
      <c r="BZ17" s="217">
        <v>0.14599999999999999</v>
      </c>
      <c r="CA17" s="216" t="s">
        <v>2231</v>
      </c>
      <c r="CB17" s="215">
        <v>4113</v>
      </c>
      <c r="CC17" s="216" t="s">
        <v>2430</v>
      </c>
      <c r="CD17" s="217">
        <v>0.161</v>
      </c>
      <c r="CE17" s="216" t="s">
        <v>2202</v>
      </c>
      <c r="CF17" s="26"/>
      <c r="CG17" s="37" t="s">
        <v>480</v>
      </c>
      <c r="CH17" s="21">
        <v>0.115</v>
      </c>
      <c r="CI17" s="12" t="s">
        <v>2188</v>
      </c>
      <c r="CJ17" s="21">
        <v>9.8000000000000004E-2</v>
      </c>
      <c r="CK17" s="12" t="s">
        <v>2209</v>
      </c>
      <c r="CL17" s="21">
        <v>0.13</v>
      </c>
      <c r="CM17" s="12" t="s">
        <v>2202</v>
      </c>
    </row>
    <row r="18" spans="1:91" s="173" customFormat="1" ht="13">
      <c r="A18" s="3352" t="s">
        <v>222</v>
      </c>
      <c r="B18" s="2062">
        <v>12586</v>
      </c>
      <c r="C18" s="3057" t="s">
        <v>2591</v>
      </c>
      <c r="D18" s="2453">
        <v>0.24</v>
      </c>
      <c r="E18" s="3057" t="s">
        <v>2038</v>
      </c>
      <c r="F18" s="2074">
        <v>5051</v>
      </c>
      <c r="G18" s="3057" t="s">
        <v>3807</v>
      </c>
      <c r="H18" s="2453">
        <v>0.19900000000000001</v>
      </c>
      <c r="I18" s="3057" t="s">
        <v>2157</v>
      </c>
      <c r="J18" s="2074">
        <v>7535</v>
      </c>
      <c r="K18" s="3057" t="s">
        <v>2484</v>
      </c>
      <c r="L18" s="2453">
        <v>0.27700000000000002</v>
      </c>
      <c r="M18" s="3016" t="s">
        <v>2164</v>
      </c>
      <c r="O18" s="256" t="s">
        <v>222</v>
      </c>
      <c r="P18" s="343">
        <v>9626</v>
      </c>
      <c r="Q18" s="343">
        <v>1266</v>
      </c>
      <c r="R18" s="344">
        <v>18.7</v>
      </c>
      <c r="S18" s="345">
        <v>2.5</v>
      </c>
      <c r="T18" s="346">
        <v>3871</v>
      </c>
      <c r="U18" s="343">
        <v>900</v>
      </c>
      <c r="V18" s="344">
        <v>15.6</v>
      </c>
      <c r="W18" s="345">
        <v>3.5</v>
      </c>
      <c r="X18" s="346">
        <v>5755</v>
      </c>
      <c r="Y18" s="343">
        <v>991</v>
      </c>
      <c r="Z18" s="344">
        <v>21.7</v>
      </c>
      <c r="AA18" s="344">
        <v>3.7</v>
      </c>
      <c r="AC18" s="256" t="s">
        <v>222</v>
      </c>
      <c r="AD18" s="279">
        <v>11484</v>
      </c>
      <c r="AE18" s="280">
        <v>1802</v>
      </c>
      <c r="AF18" s="212">
        <v>22.2</v>
      </c>
      <c r="AG18" s="281">
        <v>3.4</v>
      </c>
      <c r="AH18" s="279">
        <v>5866</v>
      </c>
      <c r="AI18" s="280">
        <v>1303</v>
      </c>
      <c r="AJ18" s="212">
        <v>23.2</v>
      </c>
      <c r="AK18" s="281">
        <v>5.2</v>
      </c>
      <c r="AL18" s="279">
        <v>5618</v>
      </c>
      <c r="AM18" s="280">
        <v>1104</v>
      </c>
      <c r="AN18" s="212">
        <v>21.2</v>
      </c>
      <c r="AO18" s="212">
        <v>4.0999999999999996</v>
      </c>
      <c r="AQ18" s="135" t="s">
        <v>481</v>
      </c>
      <c r="AR18" s="140">
        <v>9621</v>
      </c>
      <c r="AS18" s="38" t="s">
        <v>2592</v>
      </c>
      <c r="AT18" s="58">
        <v>0.19</v>
      </c>
      <c r="AU18" s="3344" t="s">
        <v>2197</v>
      </c>
      <c r="AV18" s="140">
        <v>3353</v>
      </c>
      <c r="AW18" s="38" t="s">
        <v>3808</v>
      </c>
      <c r="AX18" s="58">
        <v>0.13700000000000001</v>
      </c>
      <c r="AY18" s="3344" t="s">
        <v>2199</v>
      </c>
      <c r="AZ18" s="140">
        <v>6268</v>
      </c>
      <c r="BA18" s="38" t="s">
        <v>3809</v>
      </c>
      <c r="BB18" s="58">
        <v>0.23899999999999999</v>
      </c>
      <c r="BC18" s="38" t="s">
        <v>2214</v>
      </c>
      <c r="BD18" s="26"/>
      <c r="BE18" s="252" t="s">
        <v>481</v>
      </c>
      <c r="BF18" s="223">
        <v>10592</v>
      </c>
      <c r="BG18" s="224" t="s">
        <v>2585</v>
      </c>
      <c r="BH18" s="225">
        <v>0.21</v>
      </c>
      <c r="BI18" s="224" t="s">
        <v>2188</v>
      </c>
      <c r="BJ18" s="223">
        <v>5888</v>
      </c>
      <c r="BK18" s="224" t="s">
        <v>3160</v>
      </c>
      <c r="BL18" s="225">
        <v>0.23300000000000001</v>
      </c>
      <c r="BM18" s="224" t="s">
        <v>2202</v>
      </c>
      <c r="BN18" s="223">
        <v>4704</v>
      </c>
      <c r="BO18" s="224" t="s">
        <v>3810</v>
      </c>
      <c r="BP18" s="225">
        <v>0.187</v>
      </c>
      <c r="BQ18" s="224" t="s">
        <v>2209</v>
      </c>
      <c r="BR18" s="26"/>
      <c r="BS18" s="275" t="s">
        <v>481</v>
      </c>
      <c r="BT18" s="215">
        <v>9423</v>
      </c>
      <c r="BU18" s="216" t="s">
        <v>2433</v>
      </c>
      <c r="BV18" s="217">
        <v>0.185</v>
      </c>
      <c r="BW18" s="216" t="s">
        <v>2210</v>
      </c>
      <c r="BX18" s="215">
        <v>3549</v>
      </c>
      <c r="BY18" s="216" t="s">
        <v>3811</v>
      </c>
      <c r="BZ18" s="217">
        <v>0.14000000000000001</v>
      </c>
      <c r="CA18" s="216" t="s">
        <v>2209</v>
      </c>
      <c r="CB18" s="215">
        <v>5874</v>
      </c>
      <c r="CC18" s="216" t="s">
        <v>3812</v>
      </c>
      <c r="CD18" s="217">
        <v>0.23</v>
      </c>
      <c r="CE18" s="216" t="s">
        <v>2196</v>
      </c>
      <c r="CF18" s="26"/>
      <c r="CG18" s="37" t="s">
        <v>481</v>
      </c>
      <c r="CH18" s="21">
        <v>0.19900000000000001</v>
      </c>
      <c r="CI18" s="12" t="s">
        <v>2197</v>
      </c>
      <c r="CJ18" s="21">
        <v>0.187</v>
      </c>
      <c r="CK18" s="12" t="s">
        <v>2256</v>
      </c>
      <c r="CL18" s="21">
        <v>0.21</v>
      </c>
      <c r="CM18" s="12" t="s">
        <v>2239</v>
      </c>
    </row>
    <row r="19" spans="1:91" s="173" customFormat="1" ht="13">
      <c r="A19" s="3352" t="s">
        <v>223</v>
      </c>
      <c r="B19" s="2062">
        <v>6442</v>
      </c>
      <c r="C19" s="3057" t="s">
        <v>2594</v>
      </c>
      <c r="D19" s="2453">
        <v>0.123</v>
      </c>
      <c r="E19" s="3057" t="s">
        <v>2037</v>
      </c>
      <c r="F19" s="2074">
        <v>3175</v>
      </c>
      <c r="G19" s="3057" t="s">
        <v>3692</v>
      </c>
      <c r="H19" s="2453">
        <v>0.125</v>
      </c>
      <c r="I19" s="3057" t="s">
        <v>2059</v>
      </c>
      <c r="J19" s="2074">
        <v>3267</v>
      </c>
      <c r="K19" s="3057" t="s">
        <v>3813</v>
      </c>
      <c r="L19" s="2453">
        <v>0.12</v>
      </c>
      <c r="M19" s="3016" t="s">
        <v>2158</v>
      </c>
      <c r="O19" s="256" t="s">
        <v>223</v>
      </c>
      <c r="P19" s="343">
        <v>5074</v>
      </c>
      <c r="Q19" s="343">
        <v>1093</v>
      </c>
      <c r="R19" s="344">
        <v>9.9</v>
      </c>
      <c r="S19" s="345">
        <v>2.1</v>
      </c>
      <c r="T19" s="346">
        <v>1695</v>
      </c>
      <c r="U19" s="343">
        <v>532</v>
      </c>
      <c r="V19" s="344">
        <v>6.8</v>
      </c>
      <c r="W19" s="345">
        <v>2.1</v>
      </c>
      <c r="X19" s="346">
        <v>3379</v>
      </c>
      <c r="Y19" s="343">
        <v>892</v>
      </c>
      <c r="Z19" s="344">
        <v>12.7</v>
      </c>
      <c r="AA19" s="344">
        <v>3.4</v>
      </c>
      <c r="AC19" s="256" t="s">
        <v>223</v>
      </c>
      <c r="AD19" s="279">
        <v>4757</v>
      </c>
      <c r="AE19" s="280">
        <v>919</v>
      </c>
      <c r="AF19" s="212">
        <v>9.1999999999999993</v>
      </c>
      <c r="AG19" s="281">
        <v>1.8</v>
      </c>
      <c r="AH19" s="279">
        <v>1526</v>
      </c>
      <c r="AI19" s="280">
        <v>446</v>
      </c>
      <c r="AJ19" s="212">
        <v>6</v>
      </c>
      <c r="AK19" s="281">
        <v>1.8</v>
      </c>
      <c r="AL19" s="279">
        <v>3231</v>
      </c>
      <c r="AM19" s="280">
        <v>803</v>
      </c>
      <c r="AN19" s="212">
        <v>12.2</v>
      </c>
      <c r="AO19" s="212">
        <v>3</v>
      </c>
      <c r="AQ19" s="135" t="s">
        <v>482</v>
      </c>
      <c r="AR19" s="140">
        <v>4977</v>
      </c>
      <c r="AS19" s="38" t="s">
        <v>2595</v>
      </c>
      <c r="AT19" s="58">
        <v>9.8000000000000004E-2</v>
      </c>
      <c r="AU19" s="3344" t="s">
        <v>2185</v>
      </c>
      <c r="AV19" s="140">
        <v>2027</v>
      </c>
      <c r="AW19" s="38" t="s">
        <v>3814</v>
      </c>
      <c r="AX19" s="58">
        <v>8.3000000000000004E-2</v>
      </c>
      <c r="AY19" s="3344" t="s">
        <v>2187</v>
      </c>
      <c r="AZ19" s="140">
        <v>2950</v>
      </c>
      <c r="BA19" s="38" t="s">
        <v>3815</v>
      </c>
      <c r="BB19" s="58">
        <v>0.112</v>
      </c>
      <c r="BC19" s="38" t="s">
        <v>2210</v>
      </c>
      <c r="BD19" s="26"/>
      <c r="BE19" s="252" t="s">
        <v>482</v>
      </c>
      <c r="BF19" s="223">
        <v>3494</v>
      </c>
      <c r="BG19" s="224" t="s">
        <v>2596</v>
      </c>
      <c r="BH19" s="225">
        <v>6.9000000000000006E-2</v>
      </c>
      <c r="BI19" s="224" t="s">
        <v>2176</v>
      </c>
      <c r="BJ19" s="223">
        <v>1934</v>
      </c>
      <c r="BK19" s="224" t="s">
        <v>3816</v>
      </c>
      <c r="BL19" s="225">
        <v>7.6999999999999999E-2</v>
      </c>
      <c r="BM19" s="224" t="s">
        <v>2223</v>
      </c>
      <c r="BN19" s="223">
        <v>1560</v>
      </c>
      <c r="BO19" s="224" t="s">
        <v>3817</v>
      </c>
      <c r="BP19" s="225">
        <v>6.2E-2</v>
      </c>
      <c r="BQ19" s="224" t="s">
        <v>2221</v>
      </c>
      <c r="BR19" s="26"/>
      <c r="BS19" s="275" t="s">
        <v>482</v>
      </c>
      <c r="BT19" s="215">
        <v>4561</v>
      </c>
      <c r="BU19" s="216" t="s">
        <v>2597</v>
      </c>
      <c r="BV19" s="217">
        <v>0.09</v>
      </c>
      <c r="BW19" s="216" t="s">
        <v>2221</v>
      </c>
      <c r="BX19" s="215">
        <v>2535</v>
      </c>
      <c r="BY19" s="216" t="s">
        <v>3818</v>
      </c>
      <c r="BZ19" s="217">
        <v>0.1</v>
      </c>
      <c r="CA19" s="216" t="s">
        <v>2210</v>
      </c>
      <c r="CB19" s="215">
        <v>2026</v>
      </c>
      <c r="CC19" s="216" t="s">
        <v>3819</v>
      </c>
      <c r="CD19" s="217">
        <v>7.9000000000000001E-2</v>
      </c>
      <c r="CE19" s="216" t="s">
        <v>2189</v>
      </c>
      <c r="CF19" s="26"/>
      <c r="CG19" s="37" t="s">
        <v>482</v>
      </c>
      <c r="CH19" s="21">
        <v>9.7000000000000003E-2</v>
      </c>
      <c r="CI19" s="12" t="s">
        <v>2185</v>
      </c>
      <c r="CJ19" s="21">
        <v>9.7000000000000003E-2</v>
      </c>
      <c r="CK19" s="12" t="s">
        <v>2223</v>
      </c>
      <c r="CL19" s="21">
        <v>9.7000000000000003E-2</v>
      </c>
      <c r="CM19" s="12" t="s">
        <v>2213</v>
      </c>
    </row>
    <row r="20" spans="1:91" s="173" customFormat="1" ht="13">
      <c r="A20" s="3352" t="s">
        <v>516</v>
      </c>
      <c r="B20" s="2062">
        <v>48593</v>
      </c>
      <c r="C20" s="3057" t="s">
        <v>2599</v>
      </c>
      <c r="D20" s="2453">
        <v>0.92500000000000004</v>
      </c>
      <c r="E20" s="3057" t="s">
        <v>2041</v>
      </c>
      <c r="F20" s="2074">
        <v>23113</v>
      </c>
      <c r="G20" s="3057" t="s">
        <v>3820</v>
      </c>
      <c r="H20" s="2453">
        <v>0.91100000000000003</v>
      </c>
      <c r="I20" s="3057" t="s">
        <v>2056</v>
      </c>
      <c r="J20" s="2074">
        <v>25480</v>
      </c>
      <c r="K20" s="3057" t="s">
        <v>3821</v>
      </c>
      <c r="L20" s="2453">
        <v>0.93799999999999994</v>
      </c>
      <c r="M20" s="3016" t="s">
        <v>2037</v>
      </c>
      <c r="O20" s="256" t="s">
        <v>516</v>
      </c>
      <c r="P20" s="343">
        <v>47756</v>
      </c>
      <c r="Q20" s="343">
        <v>1005</v>
      </c>
      <c r="R20" s="344">
        <v>92.8</v>
      </c>
      <c r="S20" s="345">
        <v>1.8</v>
      </c>
      <c r="T20" s="346">
        <v>23032</v>
      </c>
      <c r="U20" s="343">
        <v>817</v>
      </c>
      <c r="V20" s="344">
        <v>92.5</v>
      </c>
      <c r="W20" s="345">
        <v>2.8</v>
      </c>
      <c r="X20" s="346">
        <v>24724</v>
      </c>
      <c r="Y20" s="343">
        <v>688</v>
      </c>
      <c r="Z20" s="344">
        <v>93.1</v>
      </c>
      <c r="AA20" s="344">
        <v>2.1</v>
      </c>
      <c r="AC20" s="256" t="s">
        <v>516</v>
      </c>
      <c r="AD20" s="279">
        <v>47617</v>
      </c>
      <c r="AE20" s="280">
        <v>1248</v>
      </c>
      <c r="AF20" s="212">
        <v>92</v>
      </c>
      <c r="AG20" s="281">
        <v>2.1</v>
      </c>
      <c r="AH20" s="279" t="s">
        <v>210</v>
      </c>
      <c r="AI20" s="280" t="s">
        <v>210</v>
      </c>
      <c r="AJ20" s="212">
        <v>92.4</v>
      </c>
      <c r="AK20" s="281">
        <v>2.9</v>
      </c>
      <c r="AL20" s="279" t="s">
        <v>210</v>
      </c>
      <c r="AM20" s="280" t="s">
        <v>210</v>
      </c>
      <c r="AN20" s="212">
        <v>91.7</v>
      </c>
      <c r="AO20" s="212">
        <v>2.6</v>
      </c>
      <c r="AQ20" s="73"/>
      <c r="AR20" s="139"/>
      <c r="AS20" s="38"/>
      <c r="AT20" s="58"/>
      <c r="AU20" s="3344"/>
      <c r="AV20" s="139"/>
      <c r="AW20" s="38"/>
      <c r="AX20" s="58"/>
      <c r="AY20" s="3344"/>
      <c r="AZ20" s="139"/>
      <c r="BA20" s="38"/>
      <c r="BB20" s="58"/>
      <c r="BC20" s="38"/>
      <c r="BD20" s="26"/>
      <c r="BE20" s="37"/>
      <c r="BF20" s="224" t="s">
        <v>733</v>
      </c>
      <c r="BG20" s="224" t="s">
        <v>733</v>
      </c>
      <c r="BH20" s="225" t="s">
        <v>733</v>
      </c>
      <c r="BI20" s="224" t="s">
        <v>733</v>
      </c>
      <c r="BJ20" s="224" t="s">
        <v>733</v>
      </c>
      <c r="BK20" s="224" t="s">
        <v>733</v>
      </c>
      <c r="BL20" s="225" t="s">
        <v>733</v>
      </c>
      <c r="BM20" s="224" t="s">
        <v>733</v>
      </c>
      <c r="BN20" s="224" t="s">
        <v>733</v>
      </c>
      <c r="BO20" s="224" t="s">
        <v>733</v>
      </c>
      <c r="BP20" s="225" t="s">
        <v>733</v>
      </c>
      <c r="BQ20" s="224" t="s">
        <v>733</v>
      </c>
      <c r="BR20" s="26"/>
      <c r="BS20" s="275" t="s">
        <v>733</v>
      </c>
      <c r="BT20" s="216" t="s">
        <v>733</v>
      </c>
      <c r="BU20" s="216" t="s">
        <v>733</v>
      </c>
      <c r="BV20" s="217" t="s">
        <v>733</v>
      </c>
      <c r="BW20" s="216" t="s">
        <v>733</v>
      </c>
      <c r="BX20" s="216" t="s">
        <v>733</v>
      </c>
      <c r="BY20" s="216" t="s">
        <v>733</v>
      </c>
      <c r="BZ20" s="217" t="s">
        <v>733</v>
      </c>
      <c r="CA20" s="216" t="s">
        <v>733</v>
      </c>
      <c r="CB20" s="216" t="s">
        <v>733</v>
      </c>
      <c r="CC20" s="216" t="s">
        <v>733</v>
      </c>
      <c r="CD20" s="217" t="s">
        <v>733</v>
      </c>
      <c r="CE20" s="216" t="s">
        <v>733</v>
      </c>
      <c r="CF20" s="26"/>
      <c r="CG20" s="37"/>
      <c r="CH20" s="12"/>
      <c r="CI20" s="12"/>
      <c r="CJ20" s="12"/>
      <c r="CK20" s="12"/>
      <c r="CL20" s="12"/>
      <c r="CM20" s="12"/>
    </row>
    <row r="21" spans="1:91" s="173" customFormat="1" ht="13">
      <c r="A21" s="3352" t="s">
        <v>475</v>
      </c>
      <c r="B21" s="2062">
        <v>19028</v>
      </c>
      <c r="C21" s="3057" t="s">
        <v>2600</v>
      </c>
      <c r="D21" s="2453">
        <v>0.36199999999999999</v>
      </c>
      <c r="E21" s="3057" t="s">
        <v>2057</v>
      </c>
      <c r="F21" s="2074">
        <v>8226</v>
      </c>
      <c r="G21" s="3057" t="s">
        <v>3822</v>
      </c>
      <c r="H21" s="2453">
        <v>0.32400000000000001</v>
      </c>
      <c r="I21" s="3057" t="s">
        <v>3141</v>
      </c>
      <c r="J21" s="2074">
        <v>10802</v>
      </c>
      <c r="K21" s="3057" t="s">
        <v>3823</v>
      </c>
      <c r="L21" s="2453">
        <v>0.39800000000000002</v>
      </c>
      <c r="M21" s="3016" t="s">
        <v>3237</v>
      </c>
      <c r="O21" s="256" t="s">
        <v>475</v>
      </c>
      <c r="P21" s="343">
        <v>14700</v>
      </c>
      <c r="Q21" s="343">
        <v>1598</v>
      </c>
      <c r="R21" s="344">
        <v>28.6</v>
      </c>
      <c r="S21" s="345">
        <v>3.1</v>
      </c>
      <c r="T21" s="346">
        <v>5566</v>
      </c>
      <c r="U21" s="343">
        <v>1051</v>
      </c>
      <c r="V21" s="344">
        <v>22.4</v>
      </c>
      <c r="W21" s="345">
        <v>4.0999999999999996</v>
      </c>
      <c r="X21" s="346">
        <v>9134</v>
      </c>
      <c r="Y21" s="343">
        <v>1150</v>
      </c>
      <c r="Z21" s="344">
        <v>34.4</v>
      </c>
      <c r="AA21" s="344">
        <v>4.4000000000000004</v>
      </c>
      <c r="AC21" s="256" t="s">
        <v>475</v>
      </c>
      <c r="AD21" s="279">
        <v>16241</v>
      </c>
      <c r="AE21" s="280">
        <v>2067</v>
      </c>
      <c r="AF21" s="212">
        <v>31.4</v>
      </c>
      <c r="AG21" s="281">
        <v>3.9</v>
      </c>
      <c r="AH21" s="279" t="s">
        <v>210</v>
      </c>
      <c r="AI21" s="280" t="s">
        <v>210</v>
      </c>
      <c r="AJ21" s="212">
        <v>29.2</v>
      </c>
      <c r="AK21" s="281">
        <v>4.9000000000000004</v>
      </c>
      <c r="AL21" s="279" t="s">
        <v>210</v>
      </c>
      <c r="AM21" s="280" t="s">
        <v>210</v>
      </c>
      <c r="AN21" s="212">
        <v>33.5</v>
      </c>
      <c r="AO21" s="212">
        <v>4.7</v>
      </c>
      <c r="AQ21" s="88" t="s">
        <v>224</v>
      </c>
      <c r="AR21" s="138" t="s">
        <v>210</v>
      </c>
      <c r="AS21" s="230" t="s">
        <v>210</v>
      </c>
      <c r="AT21" s="231">
        <v>0.90300000000000002</v>
      </c>
      <c r="AU21" s="3353" t="s">
        <v>2197</v>
      </c>
      <c r="AV21" s="138" t="s">
        <v>210</v>
      </c>
      <c r="AW21" s="230" t="s">
        <v>210</v>
      </c>
      <c r="AX21" s="231">
        <v>0.91800000000000004</v>
      </c>
      <c r="AY21" s="3353" t="s">
        <v>2210</v>
      </c>
      <c r="AZ21" s="138" t="s">
        <v>210</v>
      </c>
      <c r="BA21" s="230" t="s">
        <v>210</v>
      </c>
      <c r="BB21" s="231">
        <v>0.88900000000000001</v>
      </c>
      <c r="BC21" s="230" t="s">
        <v>2256</v>
      </c>
      <c r="BD21" s="26"/>
      <c r="BE21" s="37" t="s">
        <v>224</v>
      </c>
      <c r="BF21" s="224" t="s">
        <v>210</v>
      </c>
      <c r="BG21" s="224" t="s">
        <v>210</v>
      </c>
      <c r="BH21" s="225">
        <v>0.93100000000000005</v>
      </c>
      <c r="BI21" s="224" t="s">
        <v>2224</v>
      </c>
      <c r="BJ21" s="224" t="s">
        <v>210</v>
      </c>
      <c r="BK21" s="224" t="s">
        <v>210</v>
      </c>
      <c r="BL21" s="225">
        <v>0.94599999999999995</v>
      </c>
      <c r="BM21" s="224" t="s">
        <v>2224</v>
      </c>
      <c r="BN21" s="224" t="s">
        <v>210</v>
      </c>
      <c r="BO21" s="224" t="s">
        <v>210</v>
      </c>
      <c r="BP21" s="225">
        <v>0.91600000000000004</v>
      </c>
      <c r="BQ21" s="224" t="s">
        <v>2210</v>
      </c>
      <c r="BR21" s="26"/>
      <c r="BS21" s="275" t="s">
        <v>224</v>
      </c>
      <c r="BT21" s="216" t="s">
        <v>210</v>
      </c>
      <c r="BU21" s="216" t="s">
        <v>210</v>
      </c>
      <c r="BV21" s="217">
        <v>0.92800000000000005</v>
      </c>
      <c r="BW21" s="216" t="s">
        <v>2224</v>
      </c>
      <c r="BX21" s="216" t="s">
        <v>210</v>
      </c>
      <c r="BY21" s="216" t="s">
        <v>210</v>
      </c>
      <c r="BZ21" s="217">
        <v>0.92800000000000005</v>
      </c>
      <c r="CA21" s="216" t="s">
        <v>2187</v>
      </c>
      <c r="CB21" s="216" t="s">
        <v>210</v>
      </c>
      <c r="CC21" s="216" t="s">
        <v>210</v>
      </c>
      <c r="CD21" s="217">
        <v>0.92800000000000005</v>
      </c>
      <c r="CE21" s="216" t="s">
        <v>2189</v>
      </c>
      <c r="CF21" s="26"/>
      <c r="CG21" s="37" t="s">
        <v>224</v>
      </c>
      <c r="CH21" s="21">
        <v>0.90800000000000003</v>
      </c>
      <c r="CI21" s="12" t="s">
        <v>2221</v>
      </c>
      <c r="CJ21" s="21">
        <v>0.91900000000000004</v>
      </c>
      <c r="CK21" s="12" t="s">
        <v>2185</v>
      </c>
      <c r="CL21" s="21">
        <v>0.89800000000000002</v>
      </c>
      <c r="CM21" s="12" t="s">
        <v>2239</v>
      </c>
    </row>
    <row r="22" spans="1:91" s="173" customFormat="1" ht="13">
      <c r="A22" s="256"/>
      <c r="B22" s="2062"/>
      <c r="C22" s="3057"/>
      <c r="D22" s="2453"/>
      <c r="E22" s="3057"/>
      <c r="F22" s="2074"/>
      <c r="G22" s="3057"/>
      <c r="H22" s="2453"/>
      <c r="I22" s="3057"/>
      <c r="J22" s="2074"/>
      <c r="K22" s="3057"/>
      <c r="L22" s="2453"/>
      <c r="M22" s="3016"/>
      <c r="O22" s="253"/>
      <c r="P22" s="343"/>
      <c r="Q22" s="343"/>
      <c r="R22" s="344"/>
      <c r="S22" s="345"/>
      <c r="T22" s="346"/>
      <c r="U22" s="343"/>
      <c r="V22" s="344"/>
      <c r="W22" s="345"/>
      <c r="X22" s="346"/>
      <c r="Y22" s="343"/>
      <c r="Z22" s="344"/>
      <c r="AA22" s="344"/>
      <c r="AC22" s="253"/>
      <c r="AD22" s="279"/>
      <c r="AE22" s="280"/>
      <c r="AF22" s="212"/>
      <c r="AG22" s="281"/>
      <c r="AH22" s="279"/>
      <c r="AI22" s="280"/>
      <c r="AJ22" s="212"/>
      <c r="AK22" s="281"/>
      <c r="AL22" s="279"/>
      <c r="AM22" s="280"/>
      <c r="AN22" s="212"/>
      <c r="AO22" s="212"/>
      <c r="AQ22" s="88" t="s">
        <v>225</v>
      </c>
      <c r="AR22" s="138" t="s">
        <v>210</v>
      </c>
      <c r="AS22" s="230" t="s">
        <v>210</v>
      </c>
      <c r="AT22" s="231">
        <v>0.28799999999999998</v>
      </c>
      <c r="AU22" s="3353" t="s">
        <v>2199</v>
      </c>
      <c r="AV22" s="138" t="s">
        <v>210</v>
      </c>
      <c r="AW22" s="230" t="s">
        <v>210</v>
      </c>
      <c r="AX22" s="231">
        <v>0.22</v>
      </c>
      <c r="AY22" s="3353" t="s">
        <v>2209</v>
      </c>
      <c r="AZ22" s="138" t="s">
        <v>210</v>
      </c>
      <c r="BA22" s="230" t="s">
        <v>210</v>
      </c>
      <c r="BB22" s="231">
        <v>0.35099999999999998</v>
      </c>
      <c r="BC22" s="230" t="s">
        <v>2423</v>
      </c>
      <c r="BD22" s="26"/>
      <c r="BE22" s="37" t="s">
        <v>225</v>
      </c>
      <c r="BF22" s="224" t="s">
        <v>210</v>
      </c>
      <c r="BG22" s="224" t="s">
        <v>210</v>
      </c>
      <c r="BH22" s="225">
        <v>0.27900000000000003</v>
      </c>
      <c r="BI22" s="224" t="s">
        <v>2210</v>
      </c>
      <c r="BJ22" s="224" t="s">
        <v>210</v>
      </c>
      <c r="BK22" s="224" t="s">
        <v>210</v>
      </c>
      <c r="BL22" s="225">
        <v>0.31</v>
      </c>
      <c r="BM22" s="224" t="s">
        <v>2202</v>
      </c>
      <c r="BN22" s="224" t="s">
        <v>210</v>
      </c>
      <c r="BO22" s="224" t="s">
        <v>210</v>
      </c>
      <c r="BP22" s="225">
        <v>0.249</v>
      </c>
      <c r="BQ22" s="224" t="s">
        <v>2202</v>
      </c>
      <c r="BR22" s="26"/>
      <c r="BS22" s="275" t="s">
        <v>225</v>
      </c>
      <c r="BT22" s="216" t="s">
        <v>210</v>
      </c>
      <c r="BU22" s="216" t="s">
        <v>210</v>
      </c>
      <c r="BV22" s="217">
        <v>0.27500000000000002</v>
      </c>
      <c r="BW22" s="216" t="s">
        <v>2231</v>
      </c>
      <c r="BX22" s="216" t="s">
        <v>210</v>
      </c>
      <c r="BY22" s="216" t="s">
        <v>210</v>
      </c>
      <c r="BZ22" s="217">
        <v>0.24</v>
      </c>
      <c r="CA22" s="216" t="s">
        <v>2214</v>
      </c>
      <c r="CB22" s="216" t="s">
        <v>210</v>
      </c>
      <c r="CC22" s="216" t="s">
        <v>210</v>
      </c>
      <c r="CD22" s="217">
        <v>0.309</v>
      </c>
      <c r="CE22" s="216" t="s">
        <v>3296</v>
      </c>
      <c r="CF22" s="26"/>
      <c r="CG22" s="37" t="s">
        <v>225</v>
      </c>
      <c r="CH22" s="21">
        <v>0.29599999999999999</v>
      </c>
      <c r="CI22" s="12" t="s">
        <v>2183</v>
      </c>
      <c r="CJ22" s="21">
        <v>0.28399999999999997</v>
      </c>
      <c r="CK22" s="12" t="s">
        <v>2202</v>
      </c>
      <c r="CL22" s="21">
        <v>0.307</v>
      </c>
      <c r="CM22" s="12" t="s">
        <v>2202</v>
      </c>
    </row>
    <row r="23" spans="1:91" s="173" customFormat="1" ht="13.5" thickBot="1">
      <c r="A23" s="3322" t="s">
        <v>483</v>
      </c>
      <c r="B23" s="2203">
        <v>9379</v>
      </c>
      <c r="C23" s="3049" t="s">
        <v>3824</v>
      </c>
      <c r="D23" s="3323" t="s">
        <v>210</v>
      </c>
      <c r="E23" s="3049" t="s">
        <v>210</v>
      </c>
      <c r="F23" s="3324">
        <v>3854</v>
      </c>
      <c r="G23" s="3049" t="s">
        <v>3825</v>
      </c>
      <c r="H23" s="3323" t="s">
        <v>210</v>
      </c>
      <c r="I23" s="3049" t="s">
        <v>210</v>
      </c>
      <c r="J23" s="3324">
        <v>5525</v>
      </c>
      <c r="K23" s="3049" t="s">
        <v>3826</v>
      </c>
      <c r="L23" s="3323" t="s">
        <v>210</v>
      </c>
      <c r="M23" s="3124" t="s">
        <v>210</v>
      </c>
      <c r="O23" s="254" t="s">
        <v>483</v>
      </c>
      <c r="P23" s="347">
        <v>8035</v>
      </c>
      <c r="Q23" s="347">
        <v>752</v>
      </c>
      <c r="R23" s="3394" t="s">
        <v>210</v>
      </c>
      <c r="S23" s="3395" t="s">
        <v>210</v>
      </c>
      <c r="T23" s="348">
        <v>4275</v>
      </c>
      <c r="U23" s="347">
        <v>573</v>
      </c>
      <c r="V23" s="3394" t="s">
        <v>210</v>
      </c>
      <c r="W23" s="3395" t="s">
        <v>210</v>
      </c>
      <c r="X23" s="348">
        <v>3760</v>
      </c>
      <c r="Y23" s="347">
        <v>426</v>
      </c>
      <c r="Z23" s="3394" t="s">
        <v>210</v>
      </c>
      <c r="AA23" s="3394" t="s">
        <v>210</v>
      </c>
      <c r="AC23" s="254" t="s">
        <v>483</v>
      </c>
      <c r="AD23" s="283">
        <v>8907</v>
      </c>
      <c r="AE23" s="284">
        <v>879</v>
      </c>
      <c r="AF23" s="229" t="s">
        <v>210</v>
      </c>
      <c r="AG23" s="285" t="s">
        <v>210</v>
      </c>
      <c r="AH23" s="283">
        <v>4391</v>
      </c>
      <c r="AI23" s="284">
        <v>534</v>
      </c>
      <c r="AJ23" s="229" t="s">
        <v>210</v>
      </c>
      <c r="AK23" s="285" t="s">
        <v>210</v>
      </c>
      <c r="AL23" s="283">
        <v>4516</v>
      </c>
      <c r="AM23" s="284">
        <v>587</v>
      </c>
      <c r="AN23" s="229" t="s">
        <v>210</v>
      </c>
      <c r="AO23" s="229" t="s">
        <v>210</v>
      </c>
      <c r="AQ23" s="73"/>
      <c r="AR23" s="139"/>
      <c r="AS23" s="38"/>
      <c r="AT23" s="58"/>
      <c r="AU23" s="3344"/>
      <c r="AV23" s="139"/>
      <c r="AW23" s="38"/>
      <c r="AX23" s="58"/>
      <c r="AY23" s="3344"/>
      <c r="AZ23" s="139"/>
      <c r="BA23" s="38"/>
      <c r="BB23" s="58"/>
      <c r="BC23" s="38"/>
      <c r="BD23" s="26"/>
      <c r="BE23" s="37"/>
      <c r="BF23" s="224" t="s">
        <v>733</v>
      </c>
      <c r="BG23" s="224" t="s">
        <v>733</v>
      </c>
      <c r="BH23" s="225" t="s">
        <v>733</v>
      </c>
      <c r="BI23" s="224" t="s">
        <v>733</v>
      </c>
      <c r="BJ23" s="224" t="s">
        <v>733</v>
      </c>
      <c r="BK23" s="224" t="s">
        <v>733</v>
      </c>
      <c r="BL23" s="225" t="s">
        <v>733</v>
      </c>
      <c r="BM23" s="224" t="s">
        <v>733</v>
      </c>
      <c r="BN23" s="224" t="s">
        <v>733</v>
      </c>
      <c r="BO23" s="224" t="s">
        <v>733</v>
      </c>
      <c r="BP23" s="225" t="s">
        <v>733</v>
      </c>
      <c r="BQ23" s="224" t="s">
        <v>733</v>
      </c>
      <c r="BR23" s="26"/>
      <c r="BS23" s="275" t="s">
        <v>733</v>
      </c>
      <c r="BT23" s="216" t="s">
        <v>733</v>
      </c>
      <c r="BU23" s="216" t="s">
        <v>733</v>
      </c>
      <c r="BV23" s="217" t="s">
        <v>733</v>
      </c>
      <c r="BW23" s="216" t="s">
        <v>733</v>
      </c>
      <c r="BX23" s="216" t="s">
        <v>733</v>
      </c>
      <c r="BY23" s="216" t="s">
        <v>733</v>
      </c>
      <c r="BZ23" s="217" t="s">
        <v>733</v>
      </c>
      <c r="CA23" s="216" t="s">
        <v>733</v>
      </c>
      <c r="CB23" s="216" t="s">
        <v>733</v>
      </c>
      <c r="CC23" s="216" t="s">
        <v>733</v>
      </c>
      <c r="CD23" s="217" t="s">
        <v>733</v>
      </c>
      <c r="CE23" s="216" t="s">
        <v>733</v>
      </c>
      <c r="CF23" s="26"/>
      <c r="CG23" s="37"/>
      <c r="CH23" s="12"/>
      <c r="CI23" s="12"/>
      <c r="CJ23" s="12"/>
      <c r="CK23" s="12"/>
      <c r="CL23" s="12"/>
      <c r="CM23" s="12"/>
    </row>
    <row r="24" spans="1:91" s="173" customFormat="1" ht="13">
      <c r="A24" s="282" t="s">
        <v>484</v>
      </c>
      <c r="B24" s="1917">
        <v>8722</v>
      </c>
      <c r="C24" s="3052" t="s">
        <v>3827</v>
      </c>
      <c r="D24" s="3055">
        <v>0.93</v>
      </c>
      <c r="E24" s="3052" t="s">
        <v>2687</v>
      </c>
      <c r="F24" s="2205">
        <v>3454</v>
      </c>
      <c r="G24" s="3052" t="s">
        <v>3828</v>
      </c>
      <c r="H24" s="3055">
        <v>0.89600000000000002</v>
      </c>
      <c r="I24" s="3052" t="s">
        <v>3184</v>
      </c>
      <c r="J24" s="2205">
        <v>5268</v>
      </c>
      <c r="K24" s="3052" t="s">
        <v>3829</v>
      </c>
      <c r="L24" s="3055">
        <v>0.95299999999999996</v>
      </c>
      <c r="M24" s="3003" t="s">
        <v>3830</v>
      </c>
      <c r="O24" s="253" t="s">
        <v>484</v>
      </c>
      <c r="P24" s="343">
        <v>7591</v>
      </c>
      <c r="Q24" s="343">
        <v>820</v>
      </c>
      <c r="R24" s="344">
        <v>94.5</v>
      </c>
      <c r="S24" s="345">
        <v>4.4000000000000004</v>
      </c>
      <c r="T24" s="346">
        <v>4064</v>
      </c>
      <c r="U24" s="343">
        <v>658</v>
      </c>
      <c r="V24" s="344">
        <v>95.1</v>
      </c>
      <c r="W24" s="345">
        <v>6</v>
      </c>
      <c r="X24" s="346">
        <v>3527</v>
      </c>
      <c r="Y24" s="343">
        <v>431</v>
      </c>
      <c r="Z24" s="344">
        <v>93.8</v>
      </c>
      <c r="AA24" s="344">
        <v>7.3</v>
      </c>
      <c r="AC24" s="253" t="s">
        <v>484</v>
      </c>
      <c r="AD24" s="279">
        <v>8539</v>
      </c>
      <c r="AE24" s="280">
        <v>956</v>
      </c>
      <c r="AF24" s="212">
        <v>95.9</v>
      </c>
      <c r="AG24" s="281">
        <v>3.9</v>
      </c>
      <c r="AH24" s="279">
        <v>4093</v>
      </c>
      <c r="AI24" s="280">
        <v>595</v>
      </c>
      <c r="AJ24" s="212">
        <v>93.2</v>
      </c>
      <c r="AK24" s="281">
        <v>7.2</v>
      </c>
      <c r="AL24" s="279">
        <v>4446</v>
      </c>
      <c r="AM24" s="280">
        <v>579</v>
      </c>
      <c r="AN24" s="212">
        <v>98.4</v>
      </c>
      <c r="AO24" s="212">
        <v>2.9</v>
      </c>
      <c r="AQ24" s="73" t="s">
        <v>483</v>
      </c>
      <c r="AR24" s="140">
        <v>8468</v>
      </c>
      <c r="AS24" s="38" t="s">
        <v>2598</v>
      </c>
      <c r="AT24" s="58" t="s">
        <v>210</v>
      </c>
      <c r="AU24" s="3344" t="s">
        <v>210</v>
      </c>
      <c r="AV24" s="140">
        <v>4051</v>
      </c>
      <c r="AW24" s="38" t="s">
        <v>3831</v>
      </c>
      <c r="AX24" s="58" t="s">
        <v>210</v>
      </c>
      <c r="AY24" s="3344" t="s">
        <v>210</v>
      </c>
      <c r="AZ24" s="140">
        <v>4417</v>
      </c>
      <c r="BA24" s="38" t="s">
        <v>3832</v>
      </c>
      <c r="BB24" s="58" t="s">
        <v>210</v>
      </c>
      <c r="BC24" s="38" t="s">
        <v>210</v>
      </c>
      <c r="BD24" s="26"/>
      <c r="BE24" s="37" t="s">
        <v>483</v>
      </c>
      <c r="BF24" s="223">
        <v>7708</v>
      </c>
      <c r="BG24" s="224" t="s">
        <v>2429</v>
      </c>
      <c r="BH24" s="225" t="s">
        <v>210</v>
      </c>
      <c r="BI24" s="224" t="s">
        <v>210</v>
      </c>
      <c r="BJ24" s="223">
        <v>4288</v>
      </c>
      <c r="BK24" s="224" t="s">
        <v>3527</v>
      </c>
      <c r="BL24" s="225" t="s">
        <v>210</v>
      </c>
      <c r="BM24" s="224" t="s">
        <v>210</v>
      </c>
      <c r="BN24" s="223">
        <v>3420</v>
      </c>
      <c r="BO24" s="224" t="s">
        <v>3833</v>
      </c>
      <c r="BP24" s="225" t="s">
        <v>210</v>
      </c>
      <c r="BQ24" s="224" t="s">
        <v>210</v>
      </c>
      <c r="BR24" s="26"/>
      <c r="BS24" s="275" t="s">
        <v>483</v>
      </c>
      <c r="BT24" s="215">
        <v>9205</v>
      </c>
      <c r="BU24" s="216" t="s">
        <v>3834</v>
      </c>
      <c r="BV24" s="217" t="s">
        <v>210</v>
      </c>
      <c r="BW24" s="216" t="s">
        <v>210</v>
      </c>
      <c r="BX24" s="215">
        <v>4922</v>
      </c>
      <c r="BY24" s="216" t="s">
        <v>3835</v>
      </c>
      <c r="BZ24" s="217" t="s">
        <v>210</v>
      </c>
      <c r="CA24" s="216" t="s">
        <v>210</v>
      </c>
      <c r="CB24" s="215">
        <v>4283</v>
      </c>
      <c r="CC24" s="216" t="s">
        <v>3836</v>
      </c>
      <c r="CD24" s="217" t="s">
        <v>210</v>
      </c>
      <c r="CE24" s="216" t="s">
        <v>210</v>
      </c>
      <c r="CF24" s="26"/>
      <c r="CG24" s="37" t="s">
        <v>483</v>
      </c>
      <c r="CH24" s="208">
        <v>9734</v>
      </c>
      <c r="CI24" s="12" t="s">
        <v>3837</v>
      </c>
      <c r="CJ24" s="208">
        <v>4490</v>
      </c>
      <c r="CK24" s="12" t="s">
        <v>3838</v>
      </c>
      <c r="CL24" s="208">
        <v>5244</v>
      </c>
      <c r="CM24" s="12" t="s">
        <v>3839</v>
      </c>
    </row>
    <row r="25" spans="1:91" s="173" customFormat="1" ht="13">
      <c r="A25" s="256" t="s">
        <v>485</v>
      </c>
      <c r="B25" s="2062">
        <v>3566</v>
      </c>
      <c r="C25" s="3057" t="s">
        <v>3840</v>
      </c>
      <c r="D25" s="2453">
        <v>0.38</v>
      </c>
      <c r="E25" s="3057" t="s">
        <v>3021</v>
      </c>
      <c r="F25" s="2074">
        <v>605</v>
      </c>
      <c r="G25" s="3057" t="s">
        <v>3841</v>
      </c>
      <c r="H25" s="2453">
        <v>0.157</v>
      </c>
      <c r="I25" s="3057" t="s">
        <v>3842</v>
      </c>
      <c r="J25" s="2074">
        <v>2961</v>
      </c>
      <c r="K25" s="3057" t="s">
        <v>3843</v>
      </c>
      <c r="L25" s="2453">
        <v>0.53600000000000003</v>
      </c>
      <c r="M25" s="3016" t="s">
        <v>3719</v>
      </c>
      <c r="O25" s="253" t="s">
        <v>485</v>
      </c>
      <c r="P25" s="343">
        <v>2023</v>
      </c>
      <c r="Q25" s="343">
        <v>759</v>
      </c>
      <c r="R25" s="344">
        <v>25.2</v>
      </c>
      <c r="S25" s="345">
        <v>8.5</v>
      </c>
      <c r="T25" s="346">
        <v>632</v>
      </c>
      <c r="U25" s="343">
        <v>534</v>
      </c>
      <c r="V25" s="344">
        <v>14.8</v>
      </c>
      <c r="W25" s="345">
        <v>11.2</v>
      </c>
      <c r="X25" s="346">
        <v>1391</v>
      </c>
      <c r="Y25" s="343">
        <v>492</v>
      </c>
      <c r="Z25" s="344">
        <v>37</v>
      </c>
      <c r="AA25" s="344">
        <v>12.8</v>
      </c>
      <c r="AC25" s="253" t="s">
        <v>485</v>
      </c>
      <c r="AD25" s="279">
        <v>2401</v>
      </c>
      <c r="AE25" s="280">
        <v>770</v>
      </c>
      <c r="AF25" s="212">
        <v>27</v>
      </c>
      <c r="AG25" s="281">
        <v>7.7</v>
      </c>
      <c r="AH25" s="279">
        <v>1031</v>
      </c>
      <c r="AI25" s="280">
        <v>564</v>
      </c>
      <c r="AJ25" s="212">
        <v>23.5</v>
      </c>
      <c r="AK25" s="281">
        <v>12.9</v>
      </c>
      <c r="AL25" s="279">
        <v>1370</v>
      </c>
      <c r="AM25" s="280">
        <v>543</v>
      </c>
      <c r="AN25" s="212">
        <v>30.3</v>
      </c>
      <c r="AO25" s="212">
        <v>10.199999999999999</v>
      </c>
      <c r="AQ25" s="135" t="s">
        <v>484</v>
      </c>
      <c r="AR25" s="140">
        <v>7827</v>
      </c>
      <c r="AS25" s="38" t="s">
        <v>3844</v>
      </c>
      <c r="AT25" s="58">
        <v>0.92400000000000004</v>
      </c>
      <c r="AU25" s="3344" t="s">
        <v>3169</v>
      </c>
      <c r="AV25" s="140">
        <v>3731</v>
      </c>
      <c r="AW25" s="38" t="s">
        <v>3845</v>
      </c>
      <c r="AX25" s="58">
        <v>0.92100000000000004</v>
      </c>
      <c r="AY25" s="3344" t="s">
        <v>3171</v>
      </c>
      <c r="AZ25" s="140">
        <v>4096</v>
      </c>
      <c r="BA25" s="38" t="s">
        <v>3846</v>
      </c>
      <c r="BB25" s="58">
        <v>0.92700000000000005</v>
      </c>
      <c r="BC25" s="38" t="s">
        <v>3038</v>
      </c>
      <c r="BD25" s="26"/>
      <c r="BE25" s="252" t="s">
        <v>484</v>
      </c>
      <c r="BF25" s="223">
        <v>7272</v>
      </c>
      <c r="BG25" s="224" t="s">
        <v>3847</v>
      </c>
      <c r="BH25" s="225">
        <v>0.94299999999999995</v>
      </c>
      <c r="BI25" s="224" t="s">
        <v>2256</v>
      </c>
      <c r="BJ25" s="223">
        <v>3969</v>
      </c>
      <c r="BK25" s="224" t="s">
        <v>3848</v>
      </c>
      <c r="BL25" s="225">
        <v>0.92600000000000005</v>
      </c>
      <c r="BM25" s="224" t="s">
        <v>2392</v>
      </c>
      <c r="BN25" s="223">
        <v>3303</v>
      </c>
      <c r="BO25" s="224" t="s">
        <v>3849</v>
      </c>
      <c r="BP25" s="225">
        <v>0.96599999999999997</v>
      </c>
      <c r="BQ25" s="224" t="s">
        <v>2402</v>
      </c>
      <c r="BR25" s="26"/>
      <c r="BS25" s="275" t="s">
        <v>484</v>
      </c>
      <c r="BT25" s="215">
        <v>8525</v>
      </c>
      <c r="BU25" s="216" t="s">
        <v>3850</v>
      </c>
      <c r="BV25" s="217">
        <v>0.92600000000000005</v>
      </c>
      <c r="BW25" s="216" t="s">
        <v>2238</v>
      </c>
      <c r="BX25" s="215">
        <v>4515</v>
      </c>
      <c r="BY25" s="216" t="s">
        <v>3851</v>
      </c>
      <c r="BZ25" s="217">
        <v>0.91700000000000004</v>
      </c>
      <c r="CA25" s="216" t="s">
        <v>3166</v>
      </c>
      <c r="CB25" s="215">
        <v>4010</v>
      </c>
      <c r="CC25" s="216" t="s">
        <v>3698</v>
      </c>
      <c r="CD25" s="217">
        <v>0.93600000000000005</v>
      </c>
      <c r="CE25" s="216" t="s">
        <v>3852</v>
      </c>
      <c r="CF25" s="26"/>
      <c r="CG25" s="37" t="s">
        <v>484</v>
      </c>
      <c r="CH25" s="21">
        <v>0.96</v>
      </c>
      <c r="CI25" s="12" t="s">
        <v>2187</v>
      </c>
      <c r="CJ25" s="21">
        <v>0.94299999999999995</v>
      </c>
      <c r="CK25" s="12" t="s">
        <v>2372</v>
      </c>
      <c r="CL25" s="21">
        <v>0.97399999999999998</v>
      </c>
      <c r="CM25" s="12" t="s">
        <v>2210</v>
      </c>
    </row>
    <row r="26" spans="1:91" s="173" customFormat="1" ht="13">
      <c r="A26" s="256"/>
      <c r="B26" s="2062"/>
      <c r="C26" s="3057"/>
      <c r="D26" s="2453"/>
      <c r="E26" s="3057"/>
      <c r="F26" s="2074"/>
      <c r="G26" s="3057"/>
      <c r="H26" s="2453"/>
      <c r="I26" s="3057"/>
      <c r="J26" s="2074"/>
      <c r="K26" s="3057"/>
      <c r="L26" s="2453"/>
      <c r="M26" s="3016"/>
      <c r="O26" s="253"/>
      <c r="P26" s="343"/>
      <c r="Q26" s="343"/>
      <c r="R26" s="344"/>
      <c r="S26" s="345"/>
      <c r="T26" s="346"/>
      <c r="U26" s="343"/>
      <c r="V26" s="344"/>
      <c r="W26" s="345"/>
      <c r="X26" s="346"/>
      <c r="Y26" s="343"/>
      <c r="Z26" s="344"/>
      <c r="AA26" s="344"/>
      <c r="AC26" s="253"/>
      <c r="AD26" s="279"/>
      <c r="AE26" s="280"/>
      <c r="AF26" s="212"/>
      <c r="AG26" s="281"/>
      <c r="AH26" s="279"/>
      <c r="AI26" s="280"/>
      <c r="AJ26" s="212"/>
      <c r="AK26" s="281"/>
      <c r="AL26" s="279"/>
      <c r="AM26" s="280"/>
      <c r="AN26" s="212"/>
      <c r="AO26" s="212"/>
      <c r="AQ26" s="135" t="s">
        <v>485</v>
      </c>
      <c r="AR26" s="140">
        <v>2164</v>
      </c>
      <c r="AS26" s="38" t="s">
        <v>3853</v>
      </c>
      <c r="AT26" s="58">
        <v>0.25600000000000001</v>
      </c>
      <c r="AU26" s="3344" t="s">
        <v>3177</v>
      </c>
      <c r="AV26" s="139">
        <v>602</v>
      </c>
      <c r="AW26" s="38" t="s">
        <v>3590</v>
      </c>
      <c r="AX26" s="58">
        <v>0.14899999999999999</v>
      </c>
      <c r="AY26" s="3344" t="s">
        <v>3292</v>
      </c>
      <c r="AZ26" s="140">
        <v>1562</v>
      </c>
      <c r="BA26" s="38" t="s">
        <v>2420</v>
      </c>
      <c r="BB26" s="58">
        <v>0.35399999999999998</v>
      </c>
      <c r="BC26" s="38" t="s">
        <v>3291</v>
      </c>
      <c r="BD26" s="26"/>
      <c r="BE26" s="252" t="s">
        <v>485</v>
      </c>
      <c r="BF26" s="223">
        <v>2291</v>
      </c>
      <c r="BG26" s="224" t="s">
        <v>3399</v>
      </c>
      <c r="BH26" s="225">
        <v>0.29699999999999999</v>
      </c>
      <c r="BI26" s="224" t="s">
        <v>3215</v>
      </c>
      <c r="BJ26" s="223">
        <v>1245</v>
      </c>
      <c r="BK26" s="224" t="s">
        <v>3227</v>
      </c>
      <c r="BL26" s="225">
        <v>0.28999999999999998</v>
      </c>
      <c r="BM26" s="224" t="s">
        <v>3029</v>
      </c>
      <c r="BN26" s="223">
        <v>1046</v>
      </c>
      <c r="BO26" s="224" t="s">
        <v>3593</v>
      </c>
      <c r="BP26" s="225">
        <v>0.30599999999999999</v>
      </c>
      <c r="BQ26" s="224" t="s">
        <v>3854</v>
      </c>
      <c r="BR26" s="26"/>
      <c r="BS26" s="275" t="s">
        <v>485</v>
      </c>
      <c r="BT26" s="215">
        <v>2659</v>
      </c>
      <c r="BU26" s="216" t="s">
        <v>3855</v>
      </c>
      <c r="BV26" s="217">
        <v>0.28899999999999998</v>
      </c>
      <c r="BW26" s="216" t="s">
        <v>2394</v>
      </c>
      <c r="BX26" s="215">
        <v>1231</v>
      </c>
      <c r="BY26" s="216" t="s">
        <v>3075</v>
      </c>
      <c r="BZ26" s="217">
        <v>0.25</v>
      </c>
      <c r="CA26" s="216" t="s">
        <v>3856</v>
      </c>
      <c r="CB26" s="215">
        <v>1428</v>
      </c>
      <c r="CC26" s="216" t="s">
        <v>2855</v>
      </c>
      <c r="CD26" s="217">
        <v>0.33300000000000002</v>
      </c>
      <c r="CE26" s="216" t="s">
        <v>3857</v>
      </c>
      <c r="CF26" s="26"/>
      <c r="CG26" s="37" t="s">
        <v>485</v>
      </c>
      <c r="CH26" s="21">
        <v>0.27</v>
      </c>
      <c r="CI26" s="12" t="s">
        <v>3177</v>
      </c>
      <c r="CJ26" s="21">
        <v>0.188</v>
      </c>
      <c r="CK26" s="12" t="s">
        <v>3858</v>
      </c>
      <c r="CL26" s="21">
        <v>0.33900000000000002</v>
      </c>
      <c r="CM26" s="12" t="s">
        <v>3710</v>
      </c>
    </row>
    <row r="27" spans="1:91" s="173" customFormat="1" ht="13.5" thickBot="1">
      <c r="A27" s="3322" t="s">
        <v>486</v>
      </c>
      <c r="B27" s="2256">
        <v>10119</v>
      </c>
      <c r="C27" s="3364" t="s">
        <v>3859</v>
      </c>
      <c r="D27" s="3365" t="s">
        <v>210</v>
      </c>
      <c r="E27" s="3364" t="s">
        <v>210</v>
      </c>
      <c r="F27" s="3366">
        <v>4886</v>
      </c>
      <c r="G27" s="3364" t="s">
        <v>3772</v>
      </c>
      <c r="H27" s="3365" t="s">
        <v>210</v>
      </c>
      <c r="I27" s="3364" t="s">
        <v>210</v>
      </c>
      <c r="J27" s="3366">
        <v>5233</v>
      </c>
      <c r="K27" s="3364" t="s">
        <v>3860</v>
      </c>
      <c r="L27" s="3365" t="s">
        <v>210</v>
      </c>
      <c r="M27" s="3367" t="s">
        <v>210</v>
      </c>
      <c r="O27" s="254" t="s">
        <v>486</v>
      </c>
      <c r="P27" s="347">
        <v>9940</v>
      </c>
      <c r="Q27" s="347">
        <v>771</v>
      </c>
      <c r="R27" s="3394" t="s">
        <v>210</v>
      </c>
      <c r="S27" s="3395" t="s">
        <v>210</v>
      </c>
      <c r="T27" s="348">
        <v>5137</v>
      </c>
      <c r="U27" s="347">
        <v>525</v>
      </c>
      <c r="V27" s="3394" t="s">
        <v>210</v>
      </c>
      <c r="W27" s="3395" t="s">
        <v>210</v>
      </c>
      <c r="X27" s="348">
        <v>4803</v>
      </c>
      <c r="Y27" s="347">
        <v>409</v>
      </c>
      <c r="Z27" s="3394" t="s">
        <v>210</v>
      </c>
      <c r="AA27" s="3394" t="s">
        <v>210</v>
      </c>
      <c r="AC27" s="254" t="s">
        <v>486</v>
      </c>
      <c r="AD27" s="283">
        <v>8827</v>
      </c>
      <c r="AE27" s="284">
        <v>614</v>
      </c>
      <c r="AF27" s="229" t="s">
        <v>210</v>
      </c>
      <c r="AG27" s="285" t="s">
        <v>210</v>
      </c>
      <c r="AH27" s="283">
        <v>4336</v>
      </c>
      <c r="AI27" s="284">
        <v>410</v>
      </c>
      <c r="AJ27" s="229" t="s">
        <v>210</v>
      </c>
      <c r="AK27" s="285" t="s">
        <v>210</v>
      </c>
      <c r="AL27" s="283">
        <v>4491</v>
      </c>
      <c r="AM27" s="284">
        <v>390</v>
      </c>
      <c r="AN27" s="229" t="s">
        <v>210</v>
      </c>
      <c r="AO27" s="229" t="s">
        <v>210</v>
      </c>
      <c r="AQ27" s="73"/>
      <c r="AR27" s="139"/>
      <c r="AS27" s="38"/>
      <c r="AT27" s="58"/>
      <c r="AU27" s="3344"/>
      <c r="AV27" s="139"/>
      <c r="AW27" s="38"/>
      <c r="AX27" s="58"/>
      <c r="AY27" s="3344"/>
      <c r="AZ27" s="139"/>
      <c r="BA27" s="38"/>
      <c r="BB27" s="58"/>
      <c r="BC27" s="38"/>
      <c r="BD27" s="26"/>
      <c r="BE27" s="37"/>
      <c r="BF27" s="224" t="s">
        <v>733</v>
      </c>
      <c r="BG27" s="224" t="s">
        <v>733</v>
      </c>
      <c r="BH27" s="225" t="s">
        <v>733</v>
      </c>
      <c r="BI27" s="224" t="s">
        <v>733</v>
      </c>
      <c r="BJ27" s="224" t="s">
        <v>733</v>
      </c>
      <c r="BK27" s="224" t="s">
        <v>733</v>
      </c>
      <c r="BL27" s="225" t="s">
        <v>733</v>
      </c>
      <c r="BM27" s="224" t="s">
        <v>733</v>
      </c>
      <c r="BN27" s="224" t="s">
        <v>733</v>
      </c>
      <c r="BO27" s="224" t="s">
        <v>733</v>
      </c>
      <c r="BP27" s="225" t="s">
        <v>733</v>
      </c>
      <c r="BQ27" s="224" t="s">
        <v>733</v>
      </c>
      <c r="BR27" s="26"/>
      <c r="BS27" s="275" t="s">
        <v>733</v>
      </c>
      <c r="BT27" s="216" t="s">
        <v>733</v>
      </c>
      <c r="BU27" s="216" t="s">
        <v>733</v>
      </c>
      <c r="BV27" s="217" t="s">
        <v>733</v>
      </c>
      <c r="BW27" s="216" t="s">
        <v>733</v>
      </c>
      <c r="BX27" s="216" t="s">
        <v>733</v>
      </c>
      <c r="BY27" s="216" t="s">
        <v>733</v>
      </c>
      <c r="BZ27" s="217" t="s">
        <v>733</v>
      </c>
      <c r="CA27" s="216" t="s">
        <v>733</v>
      </c>
      <c r="CB27" s="216" t="s">
        <v>733</v>
      </c>
      <c r="CC27" s="216" t="s">
        <v>733</v>
      </c>
      <c r="CD27" s="217" t="s">
        <v>733</v>
      </c>
      <c r="CE27" s="216" t="s">
        <v>733</v>
      </c>
      <c r="CF27" s="26"/>
      <c r="CG27" s="37"/>
      <c r="CH27" s="12"/>
      <c r="CI27" s="12"/>
      <c r="CJ27" s="12"/>
      <c r="CK27" s="12"/>
      <c r="CL27" s="12"/>
      <c r="CM27" s="12"/>
    </row>
    <row r="28" spans="1:91" s="173" customFormat="1" ht="13">
      <c r="A28" s="282" t="s">
        <v>484</v>
      </c>
      <c r="B28" s="1917">
        <v>9705</v>
      </c>
      <c r="C28" s="3052" t="s">
        <v>3859</v>
      </c>
      <c r="D28" s="3055">
        <v>0.95899999999999996</v>
      </c>
      <c r="E28" s="3052" t="s">
        <v>2040</v>
      </c>
      <c r="F28" s="2205">
        <v>4558</v>
      </c>
      <c r="G28" s="3052" t="s">
        <v>3861</v>
      </c>
      <c r="H28" s="3055">
        <v>0.93300000000000005</v>
      </c>
      <c r="I28" s="3052" t="s">
        <v>3830</v>
      </c>
      <c r="J28" s="2205">
        <v>5147</v>
      </c>
      <c r="K28" s="3052" t="s">
        <v>3862</v>
      </c>
      <c r="L28" s="3055">
        <v>0.98399999999999999</v>
      </c>
      <c r="M28" s="3003" t="s">
        <v>2043</v>
      </c>
      <c r="O28" s="253" t="s">
        <v>484</v>
      </c>
      <c r="P28" s="343">
        <v>9277</v>
      </c>
      <c r="Q28" s="343">
        <v>598</v>
      </c>
      <c r="R28" s="344">
        <v>93.3</v>
      </c>
      <c r="S28" s="345">
        <v>5.9</v>
      </c>
      <c r="T28" s="346">
        <v>4590</v>
      </c>
      <c r="U28" s="343">
        <v>492</v>
      </c>
      <c r="V28" s="344">
        <v>89.4</v>
      </c>
      <c r="W28" s="345">
        <v>10.8</v>
      </c>
      <c r="X28" s="346">
        <v>4687</v>
      </c>
      <c r="Y28" s="343">
        <v>400</v>
      </c>
      <c r="Z28" s="344">
        <v>97.6</v>
      </c>
      <c r="AA28" s="344">
        <v>2.8</v>
      </c>
      <c r="AC28" s="253" t="s">
        <v>484</v>
      </c>
      <c r="AD28" s="279">
        <v>8459</v>
      </c>
      <c r="AE28" s="280">
        <v>628</v>
      </c>
      <c r="AF28" s="212">
        <v>95.8</v>
      </c>
      <c r="AG28" s="281">
        <v>3.7</v>
      </c>
      <c r="AH28" s="279">
        <v>4146</v>
      </c>
      <c r="AI28" s="280">
        <v>475</v>
      </c>
      <c r="AJ28" s="212">
        <v>95.6</v>
      </c>
      <c r="AK28" s="281">
        <v>5</v>
      </c>
      <c r="AL28" s="279">
        <v>4313</v>
      </c>
      <c r="AM28" s="280">
        <v>346</v>
      </c>
      <c r="AN28" s="212">
        <v>96</v>
      </c>
      <c r="AO28" s="212">
        <v>5.0999999999999996</v>
      </c>
      <c r="AQ28" s="73" t="s">
        <v>486</v>
      </c>
      <c r="AR28" s="140">
        <v>10159</v>
      </c>
      <c r="AS28" s="38" t="s">
        <v>3863</v>
      </c>
      <c r="AT28" s="58" t="s">
        <v>210</v>
      </c>
      <c r="AU28" s="3344" t="s">
        <v>210</v>
      </c>
      <c r="AV28" s="140">
        <v>5318</v>
      </c>
      <c r="AW28" s="38" t="s">
        <v>3815</v>
      </c>
      <c r="AX28" s="58" t="s">
        <v>210</v>
      </c>
      <c r="AY28" s="3344" t="s">
        <v>210</v>
      </c>
      <c r="AZ28" s="140">
        <v>4841</v>
      </c>
      <c r="BA28" s="38" t="s">
        <v>3864</v>
      </c>
      <c r="BB28" s="58" t="s">
        <v>210</v>
      </c>
      <c r="BC28" s="38" t="s">
        <v>210</v>
      </c>
      <c r="BD28" s="26"/>
      <c r="BE28" s="37" t="s">
        <v>486</v>
      </c>
      <c r="BF28" s="223">
        <v>9621</v>
      </c>
      <c r="BG28" s="224" t="s">
        <v>3865</v>
      </c>
      <c r="BH28" s="225" t="s">
        <v>210</v>
      </c>
      <c r="BI28" s="224" t="s">
        <v>210</v>
      </c>
      <c r="BJ28" s="223">
        <v>4824</v>
      </c>
      <c r="BK28" s="224" t="s">
        <v>3866</v>
      </c>
      <c r="BL28" s="225" t="s">
        <v>210</v>
      </c>
      <c r="BM28" s="224" t="s">
        <v>210</v>
      </c>
      <c r="BN28" s="223">
        <v>4797</v>
      </c>
      <c r="BO28" s="224" t="s">
        <v>3493</v>
      </c>
      <c r="BP28" s="225" t="s">
        <v>210</v>
      </c>
      <c r="BQ28" s="224" t="s">
        <v>210</v>
      </c>
      <c r="BR28" s="26"/>
      <c r="BS28" s="275" t="s">
        <v>486</v>
      </c>
      <c r="BT28" s="215">
        <v>8836</v>
      </c>
      <c r="BU28" s="216" t="s">
        <v>3867</v>
      </c>
      <c r="BV28" s="217" t="s">
        <v>210</v>
      </c>
      <c r="BW28" s="216" t="s">
        <v>210</v>
      </c>
      <c r="BX28" s="215">
        <v>4340</v>
      </c>
      <c r="BY28" s="216" t="s">
        <v>3563</v>
      </c>
      <c r="BZ28" s="217" t="s">
        <v>210</v>
      </c>
      <c r="CA28" s="216" t="s">
        <v>210</v>
      </c>
      <c r="CB28" s="215">
        <v>4496</v>
      </c>
      <c r="CC28" s="216" t="s">
        <v>3868</v>
      </c>
      <c r="CD28" s="217" t="s">
        <v>210</v>
      </c>
      <c r="CE28" s="216" t="s">
        <v>210</v>
      </c>
      <c r="CF28" s="26"/>
      <c r="CG28" s="37" t="s">
        <v>486</v>
      </c>
      <c r="CH28" s="208">
        <v>8098</v>
      </c>
      <c r="CI28" s="12" t="s">
        <v>3145</v>
      </c>
      <c r="CJ28" s="208">
        <v>4308</v>
      </c>
      <c r="CK28" s="12" t="s">
        <v>3869</v>
      </c>
      <c r="CL28" s="208">
        <v>3790</v>
      </c>
      <c r="CM28" s="12" t="s">
        <v>3870</v>
      </c>
    </row>
    <row r="29" spans="1:91" s="173" customFormat="1" ht="13">
      <c r="A29" s="256" t="s">
        <v>485</v>
      </c>
      <c r="B29" s="2062">
        <v>3461</v>
      </c>
      <c r="C29" s="3057" t="s">
        <v>3871</v>
      </c>
      <c r="D29" s="2453">
        <v>0.34200000000000003</v>
      </c>
      <c r="E29" s="3057" t="s">
        <v>3872</v>
      </c>
      <c r="F29" s="2074">
        <v>1214</v>
      </c>
      <c r="G29" s="3057" t="s">
        <v>3873</v>
      </c>
      <c r="H29" s="2453">
        <v>0.248</v>
      </c>
      <c r="I29" s="3057" t="s">
        <v>3196</v>
      </c>
      <c r="J29" s="2074">
        <v>2247</v>
      </c>
      <c r="K29" s="3057" t="s">
        <v>3156</v>
      </c>
      <c r="L29" s="2453">
        <v>0.42899999999999999</v>
      </c>
      <c r="M29" s="3016" t="s">
        <v>3874</v>
      </c>
      <c r="O29" s="253" t="s">
        <v>485</v>
      </c>
      <c r="P29" s="343">
        <v>2659</v>
      </c>
      <c r="Q29" s="343">
        <v>692</v>
      </c>
      <c r="R29" s="344">
        <v>26.8</v>
      </c>
      <c r="S29" s="345">
        <v>7.1</v>
      </c>
      <c r="T29" s="346">
        <v>1079</v>
      </c>
      <c r="U29" s="343">
        <v>377</v>
      </c>
      <c r="V29" s="344">
        <v>21</v>
      </c>
      <c r="W29" s="345">
        <v>7.9</v>
      </c>
      <c r="X29" s="346">
        <v>1580</v>
      </c>
      <c r="Y29" s="343">
        <v>502</v>
      </c>
      <c r="Z29" s="344">
        <v>32.9</v>
      </c>
      <c r="AA29" s="344">
        <v>10.4</v>
      </c>
      <c r="AC29" s="253" t="s">
        <v>485</v>
      </c>
      <c r="AD29" s="279">
        <v>3474</v>
      </c>
      <c r="AE29" s="280">
        <v>953</v>
      </c>
      <c r="AF29" s="212">
        <v>39.4</v>
      </c>
      <c r="AG29" s="281">
        <v>10.7</v>
      </c>
      <c r="AH29" s="279">
        <v>1521</v>
      </c>
      <c r="AI29" s="280">
        <v>703</v>
      </c>
      <c r="AJ29" s="212">
        <v>35.1</v>
      </c>
      <c r="AK29" s="281">
        <v>16.5</v>
      </c>
      <c r="AL29" s="279">
        <v>1953</v>
      </c>
      <c r="AM29" s="280">
        <v>589</v>
      </c>
      <c r="AN29" s="212">
        <v>43.5</v>
      </c>
      <c r="AO29" s="212">
        <v>12.8</v>
      </c>
      <c r="AQ29" s="135" t="s">
        <v>484</v>
      </c>
      <c r="AR29" s="140">
        <v>9496</v>
      </c>
      <c r="AS29" s="38" t="s">
        <v>3875</v>
      </c>
      <c r="AT29" s="58">
        <v>0.93500000000000005</v>
      </c>
      <c r="AU29" s="3344" t="s">
        <v>2200</v>
      </c>
      <c r="AV29" s="140">
        <v>4832</v>
      </c>
      <c r="AW29" s="38" t="s">
        <v>3876</v>
      </c>
      <c r="AX29" s="58">
        <v>0.90900000000000003</v>
      </c>
      <c r="AY29" s="3344" t="s">
        <v>3018</v>
      </c>
      <c r="AZ29" s="140">
        <v>4664</v>
      </c>
      <c r="BA29" s="38" t="s">
        <v>3877</v>
      </c>
      <c r="BB29" s="58">
        <v>0.96299999999999997</v>
      </c>
      <c r="BC29" s="38" t="s">
        <v>2198</v>
      </c>
      <c r="BD29" s="26"/>
      <c r="BE29" s="252" t="s">
        <v>484</v>
      </c>
      <c r="BF29" s="223">
        <v>9285</v>
      </c>
      <c r="BG29" s="224" t="s">
        <v>2417</v>
      </c>
      <c r="BH29" s="225">
        <v>0.96499999999999997</v>
      </c>
      <c r="BI29" s="224" t="s">
        <v>2256</v>
      </c>
      <c r="BJ29" s="223">
        <v>4627</v>
      </c>
      <c r="BK29" s="224" t="s">
        <v>3878</v>
      </c>
      <c r="BL29" s="225">
        <v>0.95899999999999996</v>
      </c>
      <c r="BM29" s="224" t="s">
        <v>2211</v>
      </c>
      <c r="BN29" s="223">
        <v>4658</v>
      </c>
      <c r="BO29" s="224" t="s">
        <v>3879</v>
      </c>
      <c r="BP29" s="225">
        <v>0.97099999999999997</v>
      </c>
      <c r="BQ29" s="224" t="s">
        <v>2256</v>
      </c>
      <c r="BR29" s="26"/>
      <c r="BS29" s="275" t="s">
        <v>484</v>
      </c>
      <c r="BT29" s="215">
        <v>8567</v>
      </c>
      <c r="BU29" s="216" t="s">
        <v>3880</v>
      </c>
      <c r="BV29" s="217">
        <v>0.97</v>
      </c>
      <c r="BW29" s="216" t="s">
        <v>2182</v>
      </c>
      <c r="BX29" s="215">
        <v>4180</v>
      </c>
      <c r="BY29" s="216" t="s">
        <v>3881</v>
      </c>
      <c r="BZ29" s="217">
        <v>0.96299999999999997</v>
      </c>
      <c r="CA29" s="216" t="s">
        <v>2200</v>
      </c>
      <c r="CB29" s="215">
        <v>4387</v>
      </c>
      <c r="CC29" s="216" t="s">
        <v>3868</v>
      </c>
      <c r="CD29" s="217">
        <v>0.97599999999999998</v>
      </c>
      <c r="CE29" s="216" t="s">
        <v>2184</v>
      </c>
      <c r="CF29" s="26"/>
      <c r="CG29" s="37" t="s">
        <v>484</v>
      </c>
      <c r="CH29" s="21">
        <v>0.97299999999999998</v>
      </c>
      <c r="CI29" s="12" t="s">
        <v>2221</v>
      </c>
      <c r="CJ29" s="21">
        <v>0.98499999999999999</v>
      </c>
      <c r="CK29" s="12" t="s">
        <v>2224</v>
      </c>
      <c r="CL29" s="21">
        <v>0.96</v>
      </c>
      <c r="CM29" s="12" t="s">
        <v>2214</v>
      </c>
    </row>
    <row r="30" spans="1:91" s="173" customFormat="1" ht="13">
      <c r="A30" s="3416"/>
      <c r="B30" s="2062"/>
      <c r="C30" s="3057"/>
      <c r="D30" s="2453"/>
      <c r="E30" s="3057"/>
      <c r="F30" s="2074"/>
      <c r="G30" s="3057"/>
      <c r="H30" s="2453"/>
      <c r="I30" s="3057"/>
      <c r="J30" s="2074"/>
      <c r="K30" s="3057"/>
      <c r="L30" s="2453"/>
      <c r="M30" s="3016"/>
      <c r="O30" s="286"/>
      <c r="P30" s="343"/>
      <c r="Q30" s="343"/>
      <c r="R30" s="344"/>
      <c r="S30" s="345"/>
      <c r="T30" s="346"/>
      <c r="U30" s="343"/>
      <c r="V30" s="344"/>
      <c r="W30" s="345"/>
      <c r="X30" s="346"/>
      <c r="Y30" s="343"/>
      <c r="Z30" s="344"/>
      <c r="AA30" s="344"/>
      <c r="AC30" s="286"/>
      <c r="AD30" s="279"/>
      <c r="AE30" s="280"/>
      <c r="AF30" s="212"/>
      <c r="AG30" s="281"/>
      <c r="AH30" s="279"/>
      <c r="AI30" s="280"/>
      <c r="AJ30" s="212"/>
      <c r="AK30" s="281"/>
      <c r="AL30" s="279"/>
      <c r="AM30" s="280"/>
      <c r="AN30" s="212"/>
      <c r="AO30" s="212"/>
      <c r="AQ30" s="135" t="s">
        <v>485</v>
      </c>
      <c r="AR30" s="140">
        <v>3117</v>
      </c>
      <c r="AS30" s="38" t="s">
        <v>3882</v>
      </c>
      <c r="AT30" s="58">
        <v>0.307</v>
      </c>
      <c r="AU30" s="3344" t="s">
        <v>3219</v>
      </c>
      <c r="AV30" s="140">
        <v>1297</v>
      </c>
      <c r="AW30" s="38" t="s">
        <v>3883</v>
      </c>
      <c r="AX30" s="58">
        <v>0.24399999999999999</v>
      </c>
      <c r="AY30" s="3344" t="s">
        <v>2394</v>
      </c>
      <c r="AZ30" s="140">
        <v>1820</v>
      </c>
      <c r="BA30" s="38" t="s">
        <v>2653</v>
      </c>
      <c r="BB30" s="58">
        <v>0.376</v>
      </c>
      <c r="BC30" s="38" t="s">
        <v>3884</v>
      </c>
      <c r="BD30" s="26"/>
      <c r="BE30" s="252" t="s">
        <v>485</v>
      </c>
      <c r="BF30" s="223">
        <v>2544</v>
      </c>
      <c r="BG30" s="224" t="s">
        <v>3885</v>
      </c>
      <c r="BH30" s="225">
        <v>0.26400000000000001</v>
      </c>
      <c r="BI30" s="224" t="s">
        <v>3219</v>
      </c>
      <c r="BJ30" s="223">
        <v>1284</v>
      </c>
      <c r="BK30" s="224" t="s">
        <v>3886</v>
      </c>
      <c r="BL30" s="225">
        <v>0.26600000000000001</v>
      </c>
      <c r="BM30" s="224" t="s">
        <v>3856</v>
      </c>
      <c r="BN30" s="223">
        <v>1260</v>
      </c>
      <c r="BO30" s="224" t="s">
        <v>3887</v>
      </c>
      <c r="BP30" s="225">
        <v>0.26300000000000001</v>
      </c>
      <c r="BQ30" s="224" t="s">
        <v>3888</v>
      </c>
      <c r="BR30" s="26"/>
      <c r="BS30" s="275" t="s">
        <v>485</v>
      </c>
      <c r="BT30" s="215">
        <v>1806</v>
      </c>
      <c r="BU30" s="216" t="s">
        <v>3889</v>
      </c>
      <c r="BV30" s="217">
        <v>0.20399999999999999</v>
      </c>
      <c r="BW30" s="216" t="s">
        <v>3174</v>
      </c>
      <c r="BX30" s="216">
        <v>689</v>
      </c>
      <c r="BY30" s="216" t="s">
        <v>3890</v>
      </c>
      <c r="BZ30" s="217">
        <v>0.159</v>
      </c>
      <c r="CA30" s="216" t="s">
        <v>3292</v>
      </c>
      <c r="CB30" s="215">
        <v>1117</v>
      </c>
      <c r="CC30" s="216" t="s">
        <v>3891</v>
      </c>
      <c r="CD30" s="217">
        <v>0.248</v>
      </c>
      <c r="CE30" s="216" t="s">
        <v>3710</v>
      </c>
      <c r="CF30" s="26"/>
      <c r="CG30" s="37" t="s">
        <v>485</v>
      </c>
      <c r="CH30" s="21">
        <v>0.33200000000000002</v>
      </c>
      <c r="CI30" s="12" t="s">
        <v>3729</v>
      </c>
      <c r="CJ30" s="21">
        <v>0.33200000000000002</v>
      </c>
      <c r="CK30" s="12" t="s">
        <v>3056</v>
      </c>
      <c r="CL30" s="21">
        <v>0.33200000000000002</v>
      </c>
      <c r="CM30" s="12" t="s">
        <v>3289</v>
      </c>
    </row>
    <row r="31" spans="1:91" s="173" customFormat="1" ht="13.5" thickBot="1">
      <c r="A31" s="3322" t="s">
        <v>487</v>
      </c>
      <c r="B31" s="2203">
        <v>17356</v>
      </c>
      <c r="C31" s="3049" t="s">
        <v>3492</v>
      </c>
      <c r="D31" s="3323" t="s">
        <v>210</v>
      </c>
      <c r="E31" s="3049" t="s">
        <v>210</v>
      </c>
      <c r="F31" s="3324">
        <v>9097</v>
      </c>
      <c r="G31" s="3049" t="s">
        <v>3892</v>
      </c>
      <c r="H31" s="3323" t="s">
        <v>210</v>
      </c>
      <c r="I31" s="3049" t="s">
        <v>210</v>
      </c>
      <c r="J31" s="3324">
        <v>8259</v>
      </c>
      <c r="K31" s="3049" t="s">
        <v>3893</v>
      </c>
      <c r="L31" s="3323" t="s">
        <v>210</v>
      </c>
      <c r="M31" s="3124" t="s">
        <v>210</v>
      </c>
      <c r="O31" s="254" t="s">
        <v>487</v>
      </c>
      <c r="P31" s="347">
        <v>18213</v>
      </c>
      <c r="Q31" s="347">
        <v>678</v>
      </c>
      <c r="R31" s="3394" t="s">
        <v>210</v>
      </c>
      <c r="S31" s="3395" t="s">
        <v>210</v>
      </c>
      <c r="T31" s="348">
        <v>8731</v>
      </c>
      <c r="U31" s="347">
        <v>365</v>
      </c>
      <c r="V31" s="3394" t="s">
        <v>210</v>
      </c>
      <c r="W31" s="3395" t="s">
        <v>210</v>
      </c>
      <c r="X31" s="348">
        <v>9482</v>
      </c>
      <c r="Y31" s="347">
        <v>505</v>
      </c>
      <c r="Z31" s="3394" t="s">
        <v>210</v>
      </c>
      <c r="AA31" s="3394" t="s">
        <v>210</v>
      </c>
      <c r="AC31" s="254" t="s">
        <v>487</v>
      </c>
      <c r="AD31" s="283">
        <v>19317</v>
      </c>
      <c r="AE31" s="284">
        <v>719</v>
      </c>
      <c r="AF31" s="229" t="s">
        <v>210</v>
      </c>
      <c r="AG31" s="285" t="s">
        <v>210</v>
      </c>
      <c r="AH31" s="283">
        <v>9745</v>
      </c>
      <c r="AI31" s="284">
        <v>583</v>
      </c>
      <c r="AJ31" s="229" t="s">
        <v>210</v>
      </c>
      <c r="AK31" s="285" t="s">
        <v>210</v>
      </c>
      <c r="AL31" s="283">
        <v>9572</v>
      </c>
      <c r="AM31" s="284">
        <v>341</v>
      </c>
      <c r="AN31" s="229" t="s">
        <v>210</v>
      </c>
      <c r="AO31" s="229" t="s">
        <v>210</v>
      </c>
      <c r="AQ31" s="73"/>
      <c r="AR31" s="139"/>
      <c r="AS31" s="38"/>
      <c r="AT31" s="58"/>
      <c r="AU31" s="3344"/>
      <c r="AV31" s="139"/>
      <c r="AW31" s="38"/>
      <c r="AX31" s="58"/>
      <c r="AY31" s="3344"/>
      <c r="AZ31" s="139"/>
      <c r="BA31" s="38"/>
      <c r="BB31" s="58"/>
      <c r="BC31" s="38"/>
      <c r="BD31" s="26"/>
      <c r="BE31" s="37"/>
      <c r="BF31" s="224" t="s">
        <v>733</v>
      </c>
      <c r="BG31" s="224" t="s">
        <v>733</v>
      </c>
      <c r="BH31" s="225" t="s">
        <v>733</v>
      </c>
      <c r="BI31" s="224" t="s">
        <v>733</v>
      </c>
      <c r="BJ31" s="224" t="s">
        <v>733</v>
      </c>
      <c r="BK31" s="224" t="s">
        <v>733</v>
      </c>
      <c r="BL31" s="225" t="s">
        <v>733</v>
      </c>
      <c r="BM31" s="224" t="s">
        <v>733</v>
      </c>
      <c r="BN31" s="224" t="s">
        <v>733</v>
      </c>
      <c r="BO31" s="224" t="s">
        <v>733</v>
      </c>
      <c r="BP31" s="225" t="s">
        <v>733</v>
      </c>
      <c r="BQ31" s="224" t="s">
        <v>733</v>
      </c>
      <c r="BR31" s="26"/>
      <c r="BS31" s="275" t="s">
        <v>733</v>
      </c>
      <c r="BT31" s="216" t="s">
        <v>733</v>
      </c>
      <c r="BU31" s="216" t="s">
        <v>733</v>
      </c>
      <c r="BV31" s="217" t="s">
        <v>733</v>
      </c>
      <c r="BW31" s="216" t="s">
        <v>733</v>
      </c>
      <c r="BX31" s="216" t="s">
        <v>733</v>
      </c>
      <c r="BY31" s="216" t="s">
        <v>733</v>
      </c>
      <c r="BZ31" s="217" t="s">
        <v>733</v>
      </c>
      <c r="CA31" s="216" t="s">
        <v>733</v>
      </c>
      <c r="CB31" s="216" t="s">
        <v>733</v>
      </c>
      <c r="CC31" s="216" t="s">
        <v>733</v>
      </c>
      <c r="CD31" s="217" t="s">
        <v>733</v>
      </c>
      <c r="CE31" s="216" t="s">
        <v>733</v>
      </c>
      <c r="CF31" s="26"/>
      <c r="CG31" s="37"/>
      <c r="CH31" s="12"/>
      <c r="CI31" s="12"/>
      <c r="CJ31" s="12"/>
      <c r="CK31" s="12"/>
      <c r="CL31" s="12"/>
      <c r="CM31" s="12"/>
    </row>
    <row r="32" spans="1:91" s="173" customFormat="1" ht="13">
      <c r="A32" s="282" t="s">
        <v>484</v>
      </c>
      <c r="B32" s="1917">
        <v>15850</v>
      </c>
      <c r="C32" s="3052" t="s">
        <v>3894</v>
      </c>
      <c r="D32" s="3055">
        <v>0.91300000000000003</v>
      </c>
      <c r="E32" s="3052" t="s">
        <v>3141</v>
      </c>
      <c r="F32" s="2205">
        <v>7949</v>
      </c>
      <c r="G32" s="3052" t="s">
        <v>3895</v>
      </c>
      <c r="H32" s="3055">
        <v>0.874</v>
      </c>
      <c r="I32" s="3052" t="s">
        <v>3842</v>
      </c>
      <c r="J32" s="2205">
        <v>7901</v>
      </c>
      <c r="K32" s="3052" t="s">
        <v>3896</v>
      </c>
      <c r="L32" s="3055">
        <v>0.95699999999999996</v>
      </c>
      <c r="M32" s="3003" t="s">
        <v>2061</v>
      </c>
      <c r="O32" s="253" t="s">
        <v>484</v>
      </c>
      <c r="P32" s="343">
        <v>17346</v>
      </c>
      <c r="Q32" s="343">
        <v>742</v>
      </c>
      <c r="R32" s="344">
        <v>95.2</v>
      </c>
      <c r="S32" s="345">
        <v>1.8</v>
      </c>
      <c r="T32" s="346">
        <v>8329</v>
      </c>
      <c r="U32" s="343">
        <v>406</v>
      </c>
      <c r="V32" s="344">
        <v>95.4</v>
      </c>
      <c r="W32" s="345">
        <v>2.5</v>
      </c>
      <c r="X32" s="346">
        <v>9017</v>
      </c>
      <c r="Y32" s="343">
        <v>566</v>
      </c>
      <c r="Z32" s="344">
        <v>95.1</v>
      </c>
      <c r="AA32" s="344">
        <v>2.7</v>
      </c>
      <c r="AC32" s="253" t="s">
        <v>484</v>
      </c>
      <c r="AD32" s="279">
        <v>17982</v>
      </c>
      <c r="AE32" s="280">
        <v>1118</v>
      </c>
      <c r="AF32" s="212">
        <v>93.1</v>
      </c>
      <c r="AG32" s="281">
        <v>4.5</v>
      </c>
      <c r="AH32" s="279">
        <v>9180</v>
      </c>
      <c r="AI32" s="280">
        <v>755</v>
      </c>
      <c r="AJ32" s="212">
        <v>94.2</v>
      </c>
      <c r="AK32" s="281">
        <v>5.4</v>
      </c>
      <c r="AL32" s="279">
        <v>8802</v>
      </c>
      <c r="AM32" s="280">
        <v>520</v>
      </c>
      <c r="AN32" s="212">
        <v>92</v>
      </c>
      <c r="AO32" s="212">
        <v>4</v>
      </c>
      <c r="AQ32" s="73" t="s">
        <v>487</v>
      </c>
      <c r="AR32" s="140">
        <v>18111</v>
      </c>
      <c r="AS32" s="38" t="s">
        <v>3646</v>
      </c>
      <c r="AT32" s="58" t="s">
        <v>210</v>
      </c>
      <c r="AU32" s="3344" t="s">
        <v>210</v>
      </c>
      <c r="AV32" s="140">
        <v>8652</v>
      </c>
      <c r="AW32" s="38" t="s">
        <v>3263</v>
      </c>
      <c r="AX32" s="58" t="s">
        <v>210</v>
      </c>
      <c r="AY32" s="3344" t="s">
        <v>210</v>
      </c>
      <c r="AZ32" s="140">
        <v>9459</v>
      </c>
      <c r="BA32" s="38" t="s">
        <v>3816</v>
      </c>
      <c r="BB32" s="58" t="s">
        <v>210</v>
      </c>
      <c r="BC32" s="38" t="s">
        <v>210</v>
      </c>
      <c r="BD32" s="26"/>
      <c r="BE32" s="37" t="s">
        <v>487</v>
      </c>
      <c r="BF32" s="223">
        <v>19585</v>
      </c>
      <c r="BG32" s="224" t="s">
        <v>3897</v>
      </c>
      <c r="BH32" s="225" t="s">
        <v>210</v>
      </c>
      <c r="BI32" s="224" t="s">
        <v>210</v>
      </c>
      <c r="BJ32" s="223">
        <v>9710</v>
      </c>
      <c r="BK32" s="224" t="s">
        <v>3898</v>
      </c>
      <c r="BL32" s="225" t="s">
        <v>210</v>
      </c>
      <c r="BM32" s="224" t="s">
        <v>210</v>
      </c>
      <c r="BN32" s="223">
        <v>9875</v>
      </c>
      <c r="BO32" s="224" t="s">
        <v>3773</v>
      </c>
      <c r="BP32" s="225" t="s">
        <v>210</v>
      </c>
      <c r="BQ32" s="224" t="s">
        <v>210</v>
      </c>
      <c r="BR32" s="26"/>
      <c r="BS32" s="275" t="s">
        <v>487</v>
      </c>
      <c r="BT32" s="215">
        <v>19980</v>
      </c>
      <c r="BU32" s="216" t="s">
        <v>2888</v>
      </c>
      <c r="BV32" s="217" t="s">
        <v>210</v>
      </c>
      <c r="BW32" s="216" t="s">
        <v>210</v>
      </c>
      <c r="BX32" s="215">
        <v>10051</v>
      </c>
      <c r="BY32" s="216" t="s">
        <v>3899</v>
      </c>
      <c r="BZ32" s="217" t="s">
        <v>210</v>
      </c>
      <c r="CA32" s="216" t="s">
        <v>210</v>
      </c>
      <c r="CB32" s="215">
        <v>9929</v>
      </c>
      <c r="CC32" s="216" t="s">
        <v>3900</v>
      </c>
      <c r="CD32" s="217" t="s">
        <v>210</v>
      </c>
      <c r="CE32" s="216" t="s">
        <v>210</v>
      </c>
      <c r="CF32" s="26"/>
      <c r="CG32" s="37" t="s">
        <v>487</v>
      </c>
      <c r="CH32" s="208">
        <v>20056</v>
      </c>
      <c r="CI32" s="12" t="s">
        <v>2657</v>
      </c>
      <c r="CJ32" s="208">
        <v>10096</v>
      </c>
      <c r="CK32" s="12" t="s">
        <v>2375</v>
      </c>
      <c r="CL32" s="208">
        <v>9960</v>
      </c>
      <c r="CM32" s="12" t="s">
        <v>2910</v>
      </c>
    </row>
    <row r="33" spans="1:91" s="173" customFormat="1" ht="13">
      <c r="A33" s="256" t="s">
        <v>485</v>
      </c>
      <c r="B33" s="2062">
        <v>5571</v>
      </c>
      <c r="C33" s="3057" t="s">
        <v>3901</v>
      </c>
      <c r="D33" s="2453">
        <v>0.32100000000000001</v>
      </c>
      <c r="E33" s="3057" t="s">
        <v>3703</v>
      </c>
      <c r="F33" s="2074">
        <v>3132</v>
      </c>
      <c r="G33" s="3057" t="s">
        <v>3902</v>
      </c>
      <c r="H33" s="2453">
        <v>0.34399999999999997</v>
      </c>
      <c r="I33" s="3057" t="s">
        <v>3903</v>
      </c>
      <c r="J33" s="2074">
        <v>2439</v>
      </c>
      <c r="K33" s="3057" t="s">
        <v>3904</v>
      </c>
      <c r="L33" s="2453">
        <v>0.29499999999999998</v>
      </c>
      <c r="M33" s="3016" t="s">
        <v>3194</v>
      </c>
      <c r="O33" s="253" t="s">
        <v>485</v>
      </c>
      <c r="P33" s="343">
        <v>5638</v>
      </c>
      <c r="Q33" s="343">
        <v>918</v>
      </c>
      <c r="R33" s="344">
        <v>31</v>
      </c>
      <c r="S33" s="345">
        <v>5</v>
      </c>
      <c r="T33" s="346">
        <v>2007</v>
      </c>
      <c r="U33" s="343">
        <v>538</v>
      </c>
      <c r="V33" s="344">
        <v>23</v>
      </c>
      <c r="W33" s="345">
        <v>6.1</v>
      </c>
      <c r="X33" s="346">
        <v>3631</v>
      </c>
      <c r="Y33" s="343">
        <v>650</v>
      </c>
      <c r="Z33" s="344">
        <v>38.299999999999997</v>
      </c>
      <c r="AA33" s="344">
        <v>6.8</v>
      </c>
      <c r="AC33" s="253" t="s">
        <v>485</v>
      </c>
      <c r="AD33" s="279">
        <v>5060</v>
      </c>
      <c r="AE33" s="280">
        <v>998</v>
      </c>
      <c r="AF33" s="212">
        <v>26.2</v>
      </c>
      <c r="AG33" s="281">
        <v>5.2</v>
      </c>
      <c r="AH33" s="279">
        <v>1815</v>
      </c>
      <c r="AI33" s="280">
        <v>598</v>
      </c>
      <c r="AJ33" s="212">
        <v>18.600000000000001</v>
      </c>
      <c r="AK33" s="281">
        <v>6.2</v>
      </c>
      <c r="AL33" s="279">
        <v>3245</v>
      </c>
      <c r="AM33" s="280">
        <v>668</v>
      </c>
      <c r="AN33" s="212">
        <v>33.9</v>
      </c>
      <c r="AO33" s="212">
        <v>7</v>
      </c>
      <c r="AQ33" s="135" t="s">
        <v>484</v>
      </c>
      <c r="AR33" s="140">
        <v>16638</v>
      </c>
      <c r="AS33" s="38" t="s">
        <v>3905</v>
      </c>
      <c r="AT33" s="58">
        <v>0.91900000000000004</v>
      </c>
      <c r="AU33" s="3344" t="s">
        <v>2214</v>
      </c>
      <c r="AV33" s="140">
        <v>8247</v>
      </c>
      <c r="AW33" s="38" t="s">
        <v>3906</v>
      </c>
      <c r="AX33" s="58">
        <v>0.95299999999999996</v>
      </c>
      <c r="AY33" s="3344" t="s">
        <v>2188</v>
      </c>
      <c r="AZ33" s="140">
        <v>8391</v>
      </c>
      <c r="BA33" s="38" t="s">
        <v>3803</v>
      </c>
      <c r="BB33" s="58">
        <v>0.88700000000000001</v>
      </c>
      <c r="BC33" s="38" t="s">
        <v>3011</v>
      </c>
      <c r="BD33" s="26"/>
      <c r="BE33" s="252" t="s">
        <v>484</v>
      </c>
      <c r="BF33" s="223">
        <v>19291</v>
      </c>
      <c r="BG33" s="224" t="s">
        <v>2573</v>
      </c>
      <c r="BH33" s="225">
        <v>0.98499999999999999</v>
      </c>
      <c r="BI33" s="224" t="s">
        <v>2180</v>
      </c>
      <c r="BJ33" s="223">
        <v>9416</v>
      </c>
      <c r="BK33" s="224" t="s">
        <v>3907</v>
      </c>
      <c r="BL33" s="225">
        <v>0.97</v>
      </c>
      <c r="BM33" s="224" t="s">
        <v>2189</v>
      </c>
      <c r="BN33" s="223">
        <v>9875</v>
      </c>
      <c r="BO33" s="224" t="s">
        <v>3773</v>
      </c>
      <c r="BP33" s="225">
        <v>1</v>
      </c>
      <c r="BQ33" s="224" t="s">
        <v>2240</v>
      </c>
      <c r="BR33" s="26"/>
      <c r="BS33" s="275" t="s">
        <v>484</v>
      </c>
      <c r="BT33" s="215">
        <v>18979</v>
      </c>
      <c r="BU33" s="216" t="s">
        <v>3908</v>
      </c>
      <c r="BV33" s="217">
        <v>0.95</v>
      </c>
      <c r="BW33" s="216" t="s">
        <v>2189</v>
      </c>
      <c r="BX33" s="215">
        <v>9448</v>
      </c>
      <c r="BY33" s="216" t="s">
        <v>3909</v>
      </c>
      <c r="BZ33" s="217">
        <v>0.94</v>
      </c>
      <c r="CA33" s="216" t="s">
        <v>2213</v>
      </c>
      <c r="CB33" s="215">
        <v>9531</v>
      </c>
      <c r="CC33" s="216" t="s">
        <v>3910</v>
      </c>
      <c r="CD33" s="217">
        <v>0.96</v>
      </c>
      <c r="CE33" s="216" t="s">
        <v>2187</v>
      </c>
      <c r="CF33" s="26"/>
      <c r="CG33" s="37" t="s">
        <v>484</v>
      </c>
      <c r="CH33" s="21">
        <v>0.90800000000000003</v>
      </c>
      <c r="CI33" s="12" t="s">
        <v>2213</v>
      </c>
      <c r="CJ33" s="21">
        <v>0.91900000000000004</v>
      </c>
      <c r="CK33" s="12" t="s">
        <v>2196</v>
      </c>
      <c r="CL33" s="21">
        <v>0.89600000000000002</v>
      </c>
      <c r="CM33" s="12" t="s">
        <v>3161</v>
      </c>
    </row>
    <row r="34" spans="1:91" s="173" customFormat="1" ht="13">
      <c r="A34" s="256"/>
      <c r="B34" s="2062"/>
      <c r="C34" s="3057"/>
      <c r="D34" s="2453"/>
      <c r="E34" s="3057"/>
      <c r="F34" s="2074"/>
      <c r="G34" s="3057"/>
      <c r="H34" s="2453"/>
      <c r="I34" s="3057"/>
      <c r="J34" s="2074"/>
      <c r="K34" s="3057"/>
      <c r="L34" s="2453"/>
      <c r="M34" s="3016"/>
      <c r="O34" s="253"/>
      <c r="P34" s="343"/>
      <c r="Q34" s="343"/>
      <c r="R34" s="344"/>
      <c r="S34" s="345"/>
      <c r="T34" s="346"/>
      <c r="U34" s="343"/>
      <c r="V34" s="344"/>
      <c r="W34" s="345"/>
      <c r="X34" s="346"/>
      <c r="Y34" s="343"/>
      <c r="Z34" s="344"/>
      <c r="AA34" s="344"/>
      <c r="AC34" s="253"/>
      <c r="AD34" s="279"/>
      <c r="AE34" s="280"/>
      <c r="AF34" s="212"/>
      <c r="AG34" s="281"/>
      <c r="AH34" s="279"/>
      <c r="AI34" s="280"/>
      <c r="AJ34" s="212"/>
      <c r="AK34" s="281"/>
      <c r="AL34" s="279"/>
      <c r="AM34" s="280"/>
      <c r="AN34" s="212"/>
      <c r="AO34" s="212"/>
      <c r="AQ34" s="135" t="s">
        <v>485</v>
      </c>
      <c r="AR34" s="140">
        <v>4532</v>
      </c>
      <c r="AS34" s="38" t="s">
        <v>3911</v>
      </c>
      <c r="AT34" s="58">
        <v>0.25</v>
      </c>
      <c r="AU34" s="3344" t="s">
        <v>2238</v>
      </c>
      <c r="AV34" s="140">
        <v>1593</v>
      </c>
      <c r="AW34" s="38" t="s">
        <v>3912</v>
      </c>
      <c r="AX34" s="58">
        <v>0.184</v>
      </c>
      <c r="AY34" s="3344" t="s">
        <v>3171</v>
      </c>
      <c r="AZ34" s="140">
        <v>2939</v>
      </c>
      <c r="BA34" s="38" t="s">
        <v>3072</v>
      </c>
      <c r="BB34" s="58">
        <v>0.311</v>
      </c>
      <c r="BC34" s="38" t="s">
        <v>3213</v>
      </c>
      <c r="BD34" s="26"/>
      <c r="BE34" s="252" t="s">
        <v>485</v>
      </c>
      <c r="BF34" s="223">
        <v>5262</v>
      </c>
      <c r="BG34" s="224" t="s">
        <v>2598</v>
      </c>
      <c r="BH34" s="225">
        <v>0.26900000000000002</v>
      </c>
      <c r="BI34" s="224" t="s">
        <v>2372</v>
      </c>
      <c r="BJ34" s="223">
        <v>2858</v>
      </c>
      <c r="BK34" s="224" t="s">
        <v>2481</v>
      </c>
      <c r="BL34" s="225">
        <v>0.29399999999999998</v>
      </c>
      <c r="BM34" s="224" t="s">
        <v>2385</v>
      </c>
      <c r="BN34" s="223">
        <v>2404</v>
      </c>
      <c r="BO34" s="224" t="s">
        <v>3913</v>
      </c>
      <c r="BP34" s="225">
        <v>0.24299999999999999</v>
      </c>
      <c r="BQ34" s="224" t="s">
        <v>3161</v>
      </c>
      <c r="BR34" s="26"/>
      <c r="BS34" s="275" t="s">
        <v>485</v>
      </c>
      <c r="BT34" s="215">
        <v>5432</v>
      </c>
      <c r="BU34" s="216" t="s">
        <v>3914</v>
      </c>
      <c r="BV34" s="217">
        <v>0.27200000000000002</v>
      </c>
      <c r="BW34" s="216" t="s">
        <v>2211</v>
      </c>
      <c r="BX34" s="215">
        <v>1775</v>
      </c>
      <c r="BY34" s="216" t="s">
        <v>3150</v>
      </c>
      <c r="BZ34" s="217">
        <v>0.17699999999999999</v>
      </c>
      <c r="CA34" s="216" t="s">
        <v>2402</v>
      </c>
      <c r="CB34" s="215">
        <v>3657</v>
      </c>
      <c r="CC34" s="216" t="s">
        <v>3915</v>
      </c>
      <c r="CD34" s="217">
        <v>0.36799999999999999</v>
      </c>
      <c r="CE34" s="216" t="s">
        <v>3916</v>
      </c>
      <c r="CF34" s="26"/>
      <c r="CG34" s="37" t="s">
        <v>485</v>
      </c>
      <c r="CH34" s="21">
        <v>0.25900000000000001</v>
      </c>
      <c r="CI34" s="12" t="s">
        <v>3017</v>
      </c>
      <c r="CJ34" s="21">
        <v>0.23699999999999999</v>
      </c>
      <c r="CK34" s="12" t="s">
        <v>3011</v>
      </c>
      <c r="CL34" s="21">
        <v>0.28199999999999997</v>
      </c>
      <c r="CM34" s="12" t="s">
        <v>2387</v>
      </c>
    </row>
    <row r="35" spans="1:91" s="173" customFormat="1" ht="13.5" thickBot="1">
      <c r="A35" s="3322" t="s">
        <v>488</v>
      </c>
      <c r="B35" s="2203">
        <v>15672</v>
      </c>
      <c r="C35" s="3049" t="s">
        <v>3917</v>
      </c>
      <c r="D35" s="3323" t="s">
        <v>210</v>
      </c>
      <c r="E35" s="3049" t="s">
        <v>210</v>
      </c>
      <c r="F35" s="3324">
        <v>7523</v>
      </c>
      <c r="G35" s="3049" t="s">
        <v>3918</v>
      </c>
      <c r="H35" s="3323" t="s">
        <v>210</v>
      </c>
      <c r="I35" s="3049" t="s">
        <v>210</v>
      </c>
      <c r="J35" s="3324">
        <v>8149</v>
      </c>
      <c r="K35" s="3049" t="s">
        <v>3919</v>
      </c>
      <c r="L35" s="3323" t="s">
        <v>210</v>
      </c>
      <c r="M35" s="3124" t="s">
        <v>210</v>
      </c>
      <c r="O35" s="254" t="s">
        <v>488</v>
      </c>
      <c r="P35" s="347">
        <v>15267</v>
      </c>
      <c r="Q35" s="347">
        <v>420</v>
      </c>
      <c r="R35" s="3394" t="s">
        <v>210</v>
      </c>
      <c r="S35" s="3395" t="s">
        <v>210</v>
      </c>
      <c r="T35" s="348">
        <v>6745</v>
      </c>
      <c r="U35" s="347">
        <v>257</v>
      </c>
      <c r="V35" s="3394" t="s">
        <v>210</v>
      </c>
      <c r="W35" s="3395" t="s">
        <v>210</v>
      </c>
      <c r="X35" s="348">
        <v>8522</v>
      </c>
      <c r="Y35" s="347">
        <v>327</v>
      </c>
      <c r="Z35" s="3394" t="s">
        <v>210</v>
      </c>
      <c r="AA35" s="3394" t="s">
        <v>210</v>
      </c>
      <c r="AC35" s="254" t="s">
        <v>488</v>
      </c>
      <c r="AD35" s="283">
        <v>14709</v>
      </c>
      <c r="AE35" s="284">
        <v>368</v>
      </c>
      <c r="AF35" s="229" t="s">
        <v>210</v>
      </c>
      <c r="AG35" s="285" t="s">
        <v>210</v>
      </c>
      <c r="AH35" s="283">
        <v>6835</v>
      </c>
      <c r="AI35" s="284">
        <v>296</v>
      </c>
      <c r="AJ35" s="229" t="s">
        <v>210</v>
      </c>
      <c r="AK35" s="285" t="s">
        <v>210</v>
      </c>
      <c r="AL35" s="283">
        <v>7874</v>
      </c>
      <c r="AM35" s="284">
        <v>247</v>
      </c>
      <c r="AN35" s="229" t="s">
        <v>210</v>
      </c>
      <c r="AO35" s="229" t="s">
        <v>210</v>
      </c>
      <c r="AQ35" s="287"/>
      <c r="AR35" s="139"/>
      <c r="AS35" s="38"/>
      <c r="AT35" s="58"/>
      <c r="AU35" s="3344"/>
      <c r="AV35" s="139"/>
      <c r="AW35" s="38"/>
      <c r="AX35" s="58"/>
      <c r="AY35" s="3344"/>
      <c r="AZ35" s="139"/>
      <c r="BA35" s="38"/>
      <c r="BB35" s="58"/>
      <c r="BC35" s="38"/>
      <c r="BD35" s="26"/>
      <c r="BE35" s="288"/>
      <c r="BF35" s="224" t="s">
        <v>733</v>
      </c>
      <c r="BG35" s="224" t="s">
        <v>733</v>
      </c>
      <c r="BH35" s="225" t="s">
        <v>733</v>
      </c>
      <c r="BI35" s="224" t="s">
        <v>733</v>
      </c>
      <c r="BJ35" s="224" t="s">
        <v>733</v>
      </c>
      <c r="BK35" s="224" t="s">
        <v>733</v>
      </c>
      <c r="BL35" s="225" t="s">
        <v>733</v>
      </c>
      <c r="BM35" s="224" t="s">
        <v>733</v>
      </c>
      <c r="BN35" s="224" t="s">
        <v>733</v>
      </c>
      <c r="BO35" s="224" t="s">
        <v>733</v>
      </c>
      <c r="BP35" s="225" t="s">
        <v>733</v>
      </c>
      <c r="BQ35" s="224" t="s">
        <v>733</v>
      </c>
      <c r="BR35" s="26"/>
      <c r="BS35" s="275" t="s">
        <v>733</v>
      </c>
      <c r="BT35" s="216" t="s">
        <v>733</v>
      </c>
      <c r="BU35" s="216" t="s">
        <v>733</v>
      </c>
      <c r="BV35" s="217" t="s">
        <v>733</v>
      </c>
      <c r="BW35" s="216" t="s">
        <v>733</v>
      </c>
      <c r="BX35" s="216" t="s">
        <v>733</v>
      </c>
      <c r="BY35" s="216" t="s">
        <v>733</v>
      </c>
      <c r="BZ35" s="217" t="s">
        <v>733</v>
      </c>
      <c r="CA35" s="216" t="s">
        <v>733</v>
      </c>
      <c r="CB35" s="216" t="s">
        <v>733</v>
      </c>
      <c r="CC35" s="216" t="s">
        <v>733</v>
      </c>
      <c r="CD35" s="217" t="s">
        <v>733</v>
      </c>
      <c r="CE35" s="216" t="s">
        <v>733</v>
      </c>
      <c r="CF35" s="26"/>
      <c r="CG35" s="288"/>
      <c r="CH35" s="302"/>
      <c r="CI35" s="288"/>
      <c r="CJ35" s="288"/>
      <c r="CK35" s="17"/>
      <c r="CL35" s="17"/>
      <c r="CM35" s="17"/>
    </row>
    <row r="36" spans="1:91" s="173" customFormat="1" ht="13">
      <c r="A36" s="282" t="s">
        <v>484</v>
      </c>
      <c r="B36" s="1917">
        <v>14316</v>
      </c>
      <c r="C36" s="3052" t="s">
        <v>3920</v>
      </c>
      <c r="D36" s="3055">
        <v>0.91300000000000003</v>
      </c>
      <c r="E36" s="3052" t="s">
        <v>2060</v>
      </c>
      <c r="F36" s="2205">
        <v>7152</v>
      </c>
      <c r="G36" s="3052" t="s">
        <v>3550</v>
      </c>
      <c r="H36" s="3055">
        <v>0.95099999999999996</v>
      </c>
      <c r="I36" s="3052" t="s">
        <v>3182</v>
      </c>
      <c r="J36" s="2205">
        <v>7164</v>
      </c>
      <c r="K36" s="3052" t="s">
        <v>3921</v>
      </c>
      <c r="L36" s="3055">
        <v>0.879</v>
      </c>
      <c r="M36" s="3003" t="s">
        <v>3922</v>
      </c>
      <c r="O36" s="253" t="s">
        <v>484</v>
      </c>
      <c r="P36" s="343">
        <v>13542</v>
      </c>
      <c r="Q36" s="343">
        <v>537</v>
      </c>
      <c r="R36" s="344">
        <v>88.7</v>
      </c>
      <c r="S36" s="345">
        <v>3</v>
      </c>
      <c r="T36" s="346">
        <v>6049</v>
      </c>
      <c r="U36" s="343">
        <v>367</v>
      </c>
      <c r="V36" s="344">
        <v>89.7</v>
      </c>
      <c r="W36" s="345">
        <v>4.8</v>
      </c>
      <c r="X36" s="346">
        <v>7493</v>
      </c>
      <c r="Y36" s="343">
        <v>432</v>
      </c>
      <c r="Z36" s="344">
        <v>87.9</v>
      </c>
      <c r="AA36" s="344">
        <v>4.3</v>
      </c>
      <c r="AC36" s="253" t="s">
        <v>484</v>
      </c>
      <c r="AD36" s="279">
        <v>12637</v>
      </c>
      <c r="AE36" s="280">
        <v>757</v>
      </c>
      <c r="AF36" s="212">
        <v>85.9</v>
      </c>
      <c r="AG36" s="281">
        <v>4.5999999999999996</v>
      </c>
      <c r="AH36" s="279">
        <v>5953</v>
      </c>
      <c r="AI36" s="280">
        <v>514</v>
      </c>
      <c r="AJ36" s="212">
        <v>87.1</v>
      </c>
      <c r="AK36" s="281">
        <v>6.5</v>
      </c>
      <c r="AL36" s="279">
        <v>6684</v>
      </c>
      <c r="AM36" s="280">
        <v>521</v>
      </c>
      <c r="AN36" s="212">
        <v>84.9</v>
      </c>
      <c r="AO36" s="212">
        <v>6</v>
      </c>
      <c r="AQ36" s="73" t="s">
        <v>488</v>
      </c>
      <c r="AR36" s="140">
        <v>13968</v>
      </c>
      <c r="AS36" s="38" t="s">
        <v>3923</v>
      </c>
      <c r="AT36" s="58" t="s">
        <v>210</v>
      </c>
      <c r="AU36" s="3344" t="s">
        <v>210</v>
      </c>
      <c r="AV36" s="140">
        <v>6451</v>
      </c>
      <c r="AW36" s="38" t="s">
        <v>3924</v>
      </c>
      <c r="AX36" s="58" t="s">
        <v>210</v>
      </c>
      <c r="AY36" s="3344" t="s">
        <v>210</v>
      </c>
      <c r="AZ36" s="140">
        <v>7517</v>
      </c>
      <c r="BA36" s="38" t="s">
        <v>3925</v>
      </c>
      <c r="BB36" s="58" t="s">
        <v>210</v>
      </c>
      <c r="BC36" s="38" t="s">
        <v>210</v>
      </c>
      <c r="BD36" s="26"/>
      <c r="BE36" s="37" t="s">
        <v>488</v>
      </c>
      <c r="BF36" s="223">
        <v>13514</v>
      </c>
      <c r="BG36" s="224" t="s">
        <v>3926</v>
      </c>
      <c r="BH36" s="225" t="s">
        <v>210</v>
      </c>
      <c r="BI36" s="224" t="s">
        <v>210</v>
      </c>
      <c r="BJ36" s="223">
        <v>6411</v>
      </c>
      <c r="BK36" s="224" t="s">
        <v>3927</v>
      </c>
      <c r="BL36" s="225" t="s">
        <v>210</v>
      </c>
      <c r="BM36" s="224" t="s">
        <v>210</v>
      </c>
      <c r="BN36" s="223">
        <v>7103</v>
      </c>
      <c r="BO36" s="224" t="s">
        <v>3928</v>
      </c>
      <c r="BP36" s="225" t="s">
        <v>210</v>
      </c>
      <c r="BQ36" s="224" t="s">
        <v>210</v>
      </c>
      <c r="BR36" s="26"/>
      <c r="BS36" s="275" t="s">
        <v>488</v>
      </c>
      <c r="BT36" s="215">
        <v>12824</v>
      </c>
      <c r="BU36" s="216" t="s">
        <v>3929</v>
      </c>
      <c r="BV36" s="217" t="s">
        <v>210</v>
      </c>
      <c r="BW36" s="216" t="s">
        <v>210</v>
      </c>
      <c r="BX36" s="215">
        <v>5991</v>
      </c>
      <c r="BY36" s="216" t="s">
        <v>3530</v>
      </c>
      <c r="BZ36" s="217" t="s">
        <v>210</v>
      </c>
      <c r="CA36" s="216" t="s">
        <v>210</v>
      </c>
      <c r="CB36" s="215">
        <v>6833</v>
      </c>
      <c r="CC36" s="216" t="s">
        <v>3764</v>
      </c>
      <c r="CD36" s="217" t="s">
        <v>210</v>
      </c>
      <c r="CE36" s="216" t="s">
        <v>210</v>
      </c>
      <c r="CF36" s="26"/>
      <c r="CG36" s="37" t="s">
        <v>488</v>
      </c>
      <c r="CH36" s="208">
        <v>12381</v>
      </c>
      <c r="CI36" s="12" t="s">
        <v>3930</v>
      </c>
      <c r="CJ36" s="208">
        <v>5614</v>
      </c>
      <c r="CK36" s="12" t="s">
        <v>3764</v>
      </c>
      <c r="CL36" s="208">
        <v>6767</v>
      </c>
      <c r="CM36" s="12" t="s">
        <v>3931</v>
      </c>
    </row>
    <row r="37" spans="1:91" s="173" customFormat="1" ht="13">
      <c r="A37" s="256" t="s">
        <v>485</v>
      </c>
      <c r="B37" s="2062">
        <v>6430</v>
      </c>
      <c r="C37" s="3057" t="s">
        <v>3932</v>
      </c>
      <c r="D37" s="2453">
        <v>0.41</v>
      </c>
      <c r="E37" s="3057" t="s">
        <v>3763</v>
      </c>
      <c r="F37" s="2074">
        <v>3275</v>
      </c>
      <c r="G37" s="3057" t="s">
        <v>3933</v>
      </c>
      <c r="H37" s="2453">
        <v>0.435</v>
      </c>
      <c r="I37" s="3057" t="s">
        <v>3934</v>
      </c>
      <c r="J37" s="2074">
        <v>3155</v>
      </c>
      <c r="K37" s="3057" t="s">
        <v>3935</v>
      </c>
      <c r="L37" s="2453">
        <v>0.38700000000000001</v>
      </c>
      <c r="M37" s="3016" t="s">
        <v>3143</v>
      </c>
      <c r="O37" s="253" t="s">
        <v>485</v>
      </c>
      <c r="P37" s="343">
        <v>4380</v>
      </c>
      <c r="Q37" s="343">
        <v>1013</v>
      </c>
      <c r="R37" s="344">
        <v>28.7</v>
      </c>
      <c r="S37" s="345">
        <v>6.5</v>
      </c>
      <c r="T37" s="346">
        <v>1848</v>
      </c>
      <c r="U37" s="343">
        <v>672</v>
      </c>
      <c r="V37" s="344">
        <v>27.4</v>
      </c>
      <c r="W37" s="345">
        <v>9.8000000000000007</v>
      </c>
      <c r="X37" s="346">
        <v>2532</v>
      </c>
      <c r="Y37" s="343">
        <v>779</v>
      </c>
      <c r="Z37" s="344">
        <v>29.7</v>
      </c>
      <c r="AA37" s="344">
        <v>8.9</v>
      </c>
      <c r="AC37" s="253" t="s">
        <v>485</v>
      </c>
      <c r="AD37" s="279">
        <v>5306</v>
      </c>
      <c r="AE37" s="280">
        <v>813</v>
      </c>
      <c r="AF37" s="212">
        <v>36.1</v>
      </c>
      <c r="AG37" s="291">
        <v>5.7</v>
      </c>
      <c r="AH37" s="279">
        <v>3025</v>
      </c>
      <c r="AI37" s="280">
        <v>582</v>
      </c>
      <c r="AJ37" s="212">
        <v>44.3</v>
      </c>
      <c r="AK37" s="291">
        <v>8.3000000000000007</v>
      </c>
      <c r="AL37" s="279">
        <v>2281</v>
      </c>
      <c r="AM37" s="280">
        <v>521</v>
      </c>
      <c r="AN37" s="212">
        <v>29</v>
      </c>
      <c r="AO37" s="212">
        <v>6.7</v>
      </c>
      <c r="AQ37" s="135" t="s">
        <v>484</v>
      </c>
      <c r="AR37" s="140">
        <v>11809</v>
      </c>
      <c r="AS37" s="38" t="s">
        <v>3936</v>
      </c>
      <c r="AT37" s="58">
        <v>0.84499999999999997</v>
      </c>
      <c r="AU37" s="3344" t="s">
        <v>3074</v>
      </c>
      <c r="AV37" s="140">
        <v>5646</v>
      </c>
      <c r="AW37" s="38" t="s">
        <v>2891</v>
      </c>
      <c r="AX37" s="58">
        <v>0.875</v>
      </c>
      <c r="AY37" s="3344" t="s">
        <v>3018</v>
      </c>
      <c r="AZ37" s="140">
        <v>6163</v>
      </c>
      <c r="BA37" s="38" t="s">
        <v>3732</v>
      </c>
      <c r="BB37" s="58">
        <v>0.82</v>
      </c>
      <c r="BC37" s="38" t="s">
        <v>3210</v>
      </c>
      <c r="BD37" s="26"/>
      <c r="BE37" s="252" t="s">
        <v>484</v>
      </c>
      <c r="BF37" s="223">
        <v>11110</v>
      </c>
      <c r="BG37" s="224" t="s">
        <v>3937</v>
      </c>
      <c r="BH37" s="225">
        <v>0.82199999999999995</v>
      </c>
      <c r="BI37" s="224" t="s">
        <v>3171</v>
      </c>
      <c r="BJ37" s="223">
        <v>5856</v>
      </c>
      <c r="BK37" s="224" t="s">
        <v>3938</v>
      </c>
      <c r="BL37" s="225">
        <v>0.91300000000000003</v>
      </c>
      <c r="BM37" s="224" t="s">
        <v>2200</v>
      </c>
      <c r="BN37" s="223">
        <v>5254</v>
      </c>
      <c r="BO37" s="224" t="s">
        <v>3272</v>
      </c>
      <c r="BP37" s="225">
        <v>0.74</v>
      </c>
      <c r="BQ37" s="224" t="s">
        <v>3856</v>
      </c>
      <c r="BR37" s="26"/>
      <c r="BS37" s="275" t="s">
        <v>484</v>
      </c>
      <c r="BT37" s="215">
        <v>11135</v>
      </c>
      <c r="BU37" s="216" t="s">
        <v>3939</v>
      </c>
      <c r="BV37" s="217">
        <v>0.86799999999999999</v>
      </c>
      <c r="BW37" s="216" t="s">
        <v>2402</v>
      </c>
      <c r="BX37" s="215">
        <v>5349</v>
      </c>
      <c r="BY37" s="216" t="s">
        <v>3940</v>
      </c>
      <c r="BZ37" s="217">
        <v>0.89300000000000002</v>
      </c>
      <c r="CA37" s="216" t="s">
        <v>3169</v>
      </c>
      <c r="CB37" s="215">
        <v>5786</v>
      </c>
      <c r="CC37" s="216" t="s">
        <v>2992</v>
      </c>
      <c r="CD37" s="217">
        <v>0.84699999999999998</v>
      </c>
      <c r="CE37" s="216" t="s">
        <v>3041</v>
      </c>
      <c r="CF37" s="26"/>
      <c r="CG37" s="37" t="s">
        <v>484</v>
      </c>
      <c r="CH37" s="21">
        <v>0.82499999999999996</v>
      </c>
      <c r="CI37" s="12" t="s">
        <v>2214</v>
      </c>
      <c r="CJ37" s="21">
        <v>0.84799999999999998</v>
      </c>
      <c r="CK37" s="12" t="s">
        <v>3169</v>
      </c>
      <c r="CL37" s="21">
        <v>0.80600000000000005</v>
      </c>
      <c r="CM37" s="12" t="s">
        <v>3078</v>
      </c>
    </row>
    <row r="38" spans="1:91" s="173" customFormat="1" ht="13">
      <c r="A38" s="3404" t="s">
        <v>733</v>
      </c>
      <c r="B38" s="3426"/>
      <c r="C38" s="216"/>
      <c r="D38" s="217"/>
      <c r="E38" s="3418"/>
      <c r="F38" s="301"/>
      <c r="G38" s="216"/>
      <c r="H38" s="217"/>
      <c r="I38" s="3418"/>
      <c r="J38" s="301"/>
      <c r="K38" s="216"/>
      <c r="L38" s="217"/>
      <c r="M38" s="216"/>
      <c r="O38" s="293" t="s">
        <v>733</v>
      </c>
      <c r="P38" s="3426"/>
      <c r="Q38" s="216"/>
      <c r="R38" s="217"/>
      <c r="S38" s="3418"/>
      <c r="T38" s="301"/>
      <c r="U38" s="216"/>
      <c r="V38" s="217"/>
      <c r="W38" s="3418"/>
      <c r="X38" s="301"/>
      <c r="Y38" s="216"/>
      <c r="Z38" s="217"/>
      <c r="AA38" s="216"/>
      <c r="AC38" s="293" t="s">
        <v>733</v>
      </c>
      <c r="AD38" s="3426" t="s">
        <v>733</v>
      </c>
      <c r="AE38" s="216" t="s">
        <v>733</v>
      </c>
      <c r="AF38" s="217" t="s">
        <v>733</v>
      </c>
      <c r="AG38" s="3418" t="s">
        <v>733</v>
      </c>
      <c r="AH38" s="301" t="s">
        <v>733</v>
      </c>
      <c r="AI38" s="216" t="s">
        <v>733</v>
      </c>
      <c r="AJ38" s="217" t="s">
        <v>733</v>
      </c>
      <c r="AK38" s="3418" t="s">
        <v>733</v>
      </c>
      <c r="AL38" s="301" t="s">
        <v>733</v>
      </c>
      <c r="AM38" s="216" t="s">
        <v>733</v>
      </c>
      <c r="AN38" s="217" t="s">
        <v>733</v>
      </c>
      <c r="AO38" s="216" t="s">
        <v>733</v>
      </c>
      <c r="AQ38" s="135" t="s">
        <v>485</v>
      </c>
      <c r="AR38" s="140">
        <v>4785</v>
      </c>
      <c r="AS38" s="38" t="s">
        <v>2665</v>
      </c>
      <c r="AT38" s="58">
        <v>0.34300000000000003</v>
      </c>
      <c r="AU38" s="3344" t="s">
        <v>3169</v>
      </c>
      <c r="AV38" s="140">
        <v>1888</v>
      </c>
      <c r="AW38" s="38" t="s">
        <v>3941</v>
      </c>
      <c r="AX38" s="58">
        <v>0.29299999999999998</v>
      </c>
      <c r="AY38" s="3344" t="s">
        <v>3171</v>
      </c>
      <c r="AZ38" s="140">
        <v>2897</v>
      </c>
      <c r="BA38" s="38" t="s">
        <v>3698</v>
      </c>
      <c r="BB38" s="58">
        <v>0.38500000000000001</v>
      </c>
      <c r="BC38" s="38" t="s">
        <v>3288</v>
      </c>
      <c r="BD38" s="26"/>
      <c r="BE38" s="252" t="s">
        <v>485</v>
      </c>
      <c r="BF38" s="223">
        <v>3989</v>
      </c>
      <c r="BG38" s="224" t="s">
        <v>3808</v>
      </c>
      <c r="BH38" s="225">
        <v>0.29499999999999998</v>
      </c>
      <c r="BI38" s="224" t="s">
        <v>3169</v>
      </c>
      <c r="BJ38" s="223">
        <v>2435</v>
      </c>
      <c r="BK38" s="224" t="s">
        <v>3942</v>
      </c>
      <c r="BL38" s="225">
        <v>0.38</v>
      </c>
      <c r="BM38" s="224" t="s">
        <v>3943</v>
      </c>
      <c r="BN38" s="223">
        <v>1554</v>
      </c>
      <c r="BO38" s="224" t="s">
        <v>3944</v>
      </c>
      <c r="BP38" s="225">
        <v>0.219</v>
      </c>
      <c r="BQ38" s="224" t="s">
        <v>3161</v>
      </c>
      <c r="BR38" s="26"/>
      <c r="BS38" s="275" t="s">
        <v>485</v>
      </c>
      <c r="BT38" s="215">
        <v>4087</v>
      </c>
      <c r="BU38" s="216" t="s">
        <v>3945</v>
      </c>
      <c r="BV38" s="217">
        <v>0.31900000000000001</v>
      </c>
      <c r="BW38" s="216" t="s">
        <v>3009</v>
      </c>
      <c r="BX38" s="215">
        <v>2389</v>
      </c>
      <c r="BY38" s="216" t="s">
        <v>3817</v>
      </c>
      <c r="BZ38" s="217">
        <v>0.39900000000000002</v>
      </c>
      <c r="CA38" s="216" t="s">
        <v>3038</v>
      </c>
      <c r="CB38" s="215">
        <v>1698</v>
      </c>
      <c r="CC38" s="216" t="s">
        <v>3015</v>
      </c>
      <c r="CD38" s="217">
        <v>0.248</v>
      </c>
      <c r="CE38" s="216" t="s">
        <v>3042</v>
      </c>
      <c r="CF38" s="26"/>
      <c r="CG38" s="37" t="s">
        <v>485</v>
      </c>
      <c r="CH38" s="21">
        <v>0.35199999999999998</v>
      </c>
      <c r="CI38" s="12" t="s">
        <v>3171</v>
      </c>
      <c r="CJ38" s="21">
        <v>0.40699999999999997</v>
      </c>
      <c r="CK38" s="12" t="s">
        <v>3019</v>
      </c>
      <c r="CL38" s="21">
        <v>0.30499999999999999</v>
      </c>
      <c r="CM38" s="12" t="s">
        <v>3220</v>
      </c>
    </row>
    <row r="39" spans="1:91" s="173" customFormat="1" ht="13">
      <c r="A39" s="3401" t="s">
        <v>954</v>
      </c>
      <c r="B39" s="3402"/>
      <c r="C39" s="3402"/>
      <c r="D39" s="3402"/>
      <c r="E39" s="3402"/>
      <c r="F39" s="3402"/>
      <c r="G39" s="3402"/>
      <c r="H39" s="3402"/>
      <c r="I39" s="3402"/>
      <c r="J39" s="3402"/>
      <c r="K39" s="3402"/>
      <c r="L39" s="3402"/>
      <c r="M39" s="3403"/>
      <c r="O39" s="4528" t="s">
        <v>954</v>
      </c>
      <c r="P39" s="4529"/>
      <c r="Q39" s="4529"/>
      <c r="R39" s="4529"/>
      <c r="S39" s="4529"/>
      <c r="T39" s="4529"/>
      <c r="U39" s="4529"/>
      <c r="V39" s="4529"/>
      <c r="W39" s="4529"/>
      <c r="X39" s="4529"/>
      <c r="Y39" s="4529"/>
      <c r="Z39" s="4529"/>
      <c r="AA39" s="4530"/>
      <c r="AC39" s="4528" t="s">
        <v>954</v>
      </c>
      <c r="AD39" s="4529"/>
      <c r="AE39" s="4529"/>
      <c r="AF39" s="4529"/>
      <c r="AG39" s="4529"/>
      <c r="AH39" s="4529"/>
      <c r="AI39" s="4529"/>
      <c r="AJ39" s="4529"/>
      <c r="AK39" s="4529"/>
      <c r="AL39" s="4529"/>
      <c r="AM39" s="4529"/>
      <c r="AN39" s="4529"/>
      <c r="AO39" s="4530"/>
      <c r="AQ39" s="3400" t="s">
        <v>733</v>
      </c>
      <c r="AR39" s="301" t="s">
        <v>733</v>
      </c>
      <c r="AS39" s="216" t="s">
        <v>733</v>
      </c>
      <c r="AT39" s="217" t="s">
        <v>733</v>
      </c>
      <c r="AU39" s="3418" t="s">
        <v>733</v>
      </c>
      <c r="AV39" s="301" t="s">
        <v>733</v>
      </c>
      <c r="AW39" s="216" t="s">
        <v>733</v>
      </c>
      <c r="AX39" s="217" t="s">
        <v>733</v>
      </c>
      <c r="AY39" s="3418" t="s">
        <v>733</v>
      </c>
      <c r="AZ39" s="301" t="s">
        <v>733</v>
      </c>
      <c r="BA39" s="216" t="s">
        <v>733</v>
      </c>
      <c r="BB39" s="217" t="s">
        <v>733</v>
      </c>
      <c r="BC39" s="216" t="s">
        <v>733</v>
      </c>
      <c r="BD39" s="26"/>
      <c r="BE39" s="275" t="s">
        <v>733</v>
      </c>
      <c r="BF39" s="216" t="s">
        <v>733</v>
      </c>
      <c r="BG39" s="216" t="s">
        <v>733</v>
      </c>
      <c r="BH39" s="217" t="s">
        <v>733</v>
      </c>
      <c r="BI39" s="216" t="s">
        <v>733</v>
      </c>
      <c r="BJ39" s="216" t="s">
        <v>733</v>
      </c>
      <c r="BK39" s="216" t="s">
        <v>733</v>
      </c>
      <c r="BL39" s="217" t="s">
        <v>733</v>
      </c>
      <c r="BM39" s="216" t="s">
        <v>733</v>
      </c>
      <c r="BN39" s="216" t="s">
        <v>733</v>
      </c>
      <c r="BO39" s="216" t="s">
        <v>733</v>
      </c>
      <c r="BP39" s="217" t="s">
        <v>733</v>
      </c>
      <c r="BQ39" s="216" t="s">
        <v>733</v>
      </c>
      <c r="BR39" s="26"/>
      <c r="BS39" s="275" t="s">
        <v>733</v>
      </c>
      <c r="BT39" s="216" t="s">
        <v>733</v>
      </c>
      <c r="BU39" s="216" t="s">
        <v>733</v>
      </c>
      <c r="BV39" s="217" t="s">
        <v>733</v>
      </c>
      <c r="BW39" s="216" t="s">
        <v>733</v>
      </c>
      <c r="BX39" s="216" t="s">
        <v>733</v>
      </c>
      <c r="BY39" s="216" t="s">
        <v>733</v>
      </c>
      <c r="BZ39" s="217" t="s">
        <v>733</v>
      </c>
      <c r="CA39" s="216" t="s">
        <v>733</v>
      </c>
      <c r="CB39" s="216" t="s">
        <v>733</v>
      </c>
      <c r="CC39" s="216" t="s">
        <v>733</v>
      </c>
      <c r="CD39" s="217" t="s">
        <v>733</v>
      </c>
      <c r="CE39" s="216" t="s">
        <v>733</v>
      </c>
      <c r="CF39" s="26"/>
      <c r="CG39" s="37"/>
      <c r="CH39" s="12"/>
      <c r="CI39" s="12"/>
      <c r="CJ39" s="12"/>
      <c r="CK39" s="12"/>
      <c r="CL39" s="12"/>
      <c r="CM39" s="12"/>
    </row>
    <row r="40" spans="1:91" s="173" customFormat="1" ht="13">
      <c r="A40" s="3404" t="s">
        <v>490</v>
      </c>
      <c r="B40" s="3360" t="s">
        <v>210</v>
      </c>
      <c r="C40" s="3057" t="s">
        <v>210</v>
      </c>
      <c r="D40" s="2453">
        <v>0.11700000000000001</v>
      </c>
      <c r="E40" s="3057" t="s">
        <v>3946</v>
      </c>
      <c r="F40" s="3360" t="s">
        <v>210</v>
      </c>
      <c r="G40" s="3057" t="s">
        <v>210</v>
      </c>
      <c r="H40" s="2453">
        <v>0.06</v>
      </c>
      <c r="I40" s="3057" t="s">
        <v>3903</v>
      </c>
      <c r="J40" s="3360" t="s">
        <v>210</v>
      </c>
      <c r="K40" s="3057" t="s">
        <v>210</v>
      </c>
      <c r="L40" s="2453">
        <v>0.193</v>
      </c>
      <c r="M40" s="3016" t="s">
        <v>3947</v>
      </c>
      <c r="O40" s="293" t="s">
        <v>490</v>
      </c>
      <c r="P40" s="343" t="s">
        <v>210</v>
      </c>
      <c r="Q40" s="343" t="s">
        <v>210</v>
      </c>
      <c r="R40" s="344">
        <v>22.9</v>
      </c>
      <c r="S40" s="345">
        <v>15.7</v>
      </c>
      <c r="T40" s="346" t="s">
        <v>210</v>
      </c>
      <c r="U40" s="343" t="s">
        <v>210</v>
      </c>
      <c r="V40" s="344">
        <v>27.5</v>
      </c>
      <c r="W40" s="345">
        <v>27</v>
      </c>
      <c r="X40" s="346" t="s">
        <v>210</v>
      </c>
      <c r="Y40" s="343" t="s">
        <v>210</v>
      </c>
      <c r="Z40" s="344">
        <v>18.2</v>
      </c>
      <c r="AA40" s="344">
        <v>14.5</v>
      </c>
      <c r="AC40" s="293" t="s">
        <v>490</v>
      </c>
      <c r="AD40" s="279" t="s">
        <v>210</v>
      </c>
      <c r="AE40" s="280" t="s">
        <v>210</v>
      </c>
      <c r="AF40" s="212">
        <v>8</v>
      </c>
      <c r="AG40" s="281">
        <v>5</v>
      </c>
      <c r="AH40" s="279" t="s">
        <v>210</v>
      </c>
      <c r="AI40" s="280" t="s">
        <v>210</v>
      </c>
      <c r="AJ40" s="212">
        <v>4.5</v>
      </c>
      <c r="AK40" s="281">
        <v>6.4</v>
      </c>
      <c r="AL40" s="279" t="s">
        <v>210</v>
      </c>
      <c r="AM40" s="280" t="s">
        <v>210</v>
      </c>
      <c r="AN40" s="212">
        <v>11.1</v>
      </c>
      <c r="AO40" s="212">
        <v>8.3000000000000007</v>
      </c>
      <c r="AQ40" s="4528" t="s">
        <v>954</v>
      </c>
      <c r="AR40" s="4529"/>
      <c r="AS40" s="4529"/>
      <c r="AT40" s="4529"/>
      <c r="AU40" s="4529"/>
      <c r="AV40" s="4529"/>
      <c r="AW40" s="4529"/>
      <c r="AX40" s="4529"/>
      <c r="AY40" s="4529"/>
      <c r="AZ40" s="4529"/>
      <c r="BA40" s="4529"/>
      <c r="BB40" s="4529"/>
      <c r="BC40" s="4530"/>
      <c r="BD40" s="26"/>
      <c r="BE40" s="4525" t="s">
        <v>489</v>
      </c>
      <c r="BF40" s="4526"/>
      <c r="BG40" s="4526"/>
      <c r="BH40" s="4526"/>
      <c r="BI40" s="4526"/>
      <c r="BJ40" s="4526"/>
      <c r="BK40" s="4526"/>
      <c r="BL40" s="4526"/>
      <c r="BM40" s="4526"/>
      <c r="BN40" s="4526"/>
      <c r="BO40" s="4526"/>
      <c r="BP40" s="4526"/>
      <c r="BQ40" s="4527"/>
      <c r="BR40" s="26"/>
      <c r="BS40" s="4525" t="s">
        <v>489</v>
      </c>
      <c r="BT40" s="4526"/>
      <c r="BU40" s="4526"/>
      <c r="BV40" s="4526"/>
      <c r="BW40" s="4526"/>
      <c r="BX40" s="4526"/>
      <c r="BY40" s="4526"/>
      <c r="BZ40" s="4526"/>
      <c r="CA40" s="4526"/>
      <c r="CB40" s="4526"/>
      <c r="CC40" s="4526"/>
      <c r="CD40" s="4526"/>
      <c r="CE40" s="4527"/>
      <c r="CF40" s="26"/>
      <c r="CG40" s="4499" t="s">
        <v>489</v>
      </c>
      <c r="CH40" s="4500"/>
      <c r="CI40" s="4500"/>
      <c r="CJ40" s="4500"/>
      <c r="CK40" s="4500"/>
      <c r="CL40" s="4500"/>
      <c r="CM40" s="4501"/>
    </row>
    <row r="41" spans="1:91" s="173" customFormat="1" ht="13">
      <c r="A41" s="3404" t="s">
        <v>478</v>
      </c>
      <c r="B41" s="3360" t="s">
        <v>210</v>
      </c>
      <c r="C41" s="3057" t="s">
        <v>210</v>
      </c>
      <c r="D41" s="2453">
        <v>0.14199999999999999</v>
      </c>
      <c r="E41" s="3057" t="s">
        <v>3294</v>
      </c>
      <c r="F41" s="3360" t="s">
        <v>210</v>
      </c>
      <c r="G41" s="3057" t="s">
        <v>210</v>
      </c>
      <c r="H41" s="2453">
        <v>0.1</v>
      </c>
      <c r="I41" s="3057" t="s">
        <v>3065</v>
      </c>
      <c r="J41" s="3360" t="s">
        <v>210</v>
      </c>
      <c r="K41" s="3057" t="s">
        <v>210</v>
      </c>
      <c r="L41" s="2453">
        <v>0.187</v>
      </c>
      <c r="M41" s="3016" t="s">
        <v>3184</v>
      </c>
      <c r="O41" s="293" t="s">
        <v>478</v>
      </c>
      <c r="P41" s="343" t="s">
        <v>210</v>
      </c>
      <c r="Q41" s="343" t="s">
        <v>210</v>
      </c>
      <c r="R41" s="344">
        <v>9.5</v>
      </c>
      <c r="S41" s="345">
        <v>5.0999999999999996</v>
      </c>
      <c r="T41" s="346" t="s">
        <v>210</v>
      </c>
      <c r="U41" s="343" t="s">
        <v>210</v>
      </c>
      <c r="V41" s="344">
        <v>6.9</v>
      </c>
      <c r="W41" s="345">
        <v>5.5</v>
      </c>
      <c r="X41" s="346" t="s">
        <v>210</v>
      </c>
      <c r="Y41" s="343" t="s">
        <v>210</v>
      </c>
      <c r="Z41" s="344">
        <v>12.9</v>
      </c>
      <c r="AA41" s="344">
        <v>7.6</v>
      </c>
      <c r="AC41" s="293" t="s">
        <v>478</v>
      </c>
      <c r="AD41" s="279" t="s">
        <v>210</v>
      </c>
      <c r="AE41" s="280" t="s">
        <v>210</v>
      </c>
      <c r="AF41" s="212">
        <v>4.2</v>
      </c>
      <c r="AG41" s="281">
        <v>2.2999999999999998</v>
      </c>
      <c r="AH41" s="279" t="s">
        <v>210</v>
      </c>
      <c r="AI41" s="280" t="s">
        <v>210</v>
      </c>
      <c r="AJ41" s="212">
        <v>2.7</v>
      </c>
      <c r="AK41" s="281">
        <v>2</v>
      </c>
      <c r="AL41" s="279" t="s">
        <v>210</v>
      </c>
      <c r="AM41" s="280" t="s">
        <v>210</v>
      </c>
      <c r="AN41" s="212">
        <v>6.2</v>
      </c>
      <c r="AO41" s="212">
        <v>3.7</v>
      </c>
      <c r="AQ41" s="3400" t="s">
        <v>490</v>
      </c>
      <c r="AR41" s="139" t="s">
        <v>210</v>
      </c>
      <c r="AS41" s="38" t="s">
        <v>210</v>
      </c>
      <c r="AT41" s="58">
        <v>0.14799999999999999</v>
      </c>
      <c r="AU41" s="3344" t="s">
        <v>3858</v>
      </c>
      <c r="AV41" s="139" t="s">
        <v>210</v>
      </c>
      <c r="AW41" s="38" t="s">
        <v>210</v>
      </c>
      <c r="AX41" s="58">
        <v>0.107</v>
      </c>
      <c r="AY41" s="3344" t="s">
        <v>3948</v>
      </c>
      <c r="AZ41" s="139" t="s">
        <v>210</v>
      </c>
      <c r="BA41" s="38" t="s">
        <v>210</v>
      </c>
      <c r="BB41" s="58">
        <v>0.17799999999999999</v>
      </c>
      <c r="BC41" s="38" t="s">
        <v>3949</v>
      </c>
      <c r="BD41" s="26"/>
      <c r="BE41" s="275" t="s">
        <v>490</v>
      </c>
      <c r="BF41" s="224" t="s">
        <v>210</v>
      </c>
      <c r="BG41" s="224" t="s">
        <v>210</v>
      </c>
      <c r="BH41" s="225">
        <v>0.13</v>
      </c>
      <c r="BI41" s="224" t="s">
        <v>3177</v>
      </c>
      <c r="BJ41" s="224" t="s">
        <v>210</v>
      </c>
      <c r="BK41" s="224" t="s">
        <v>210</v>
      </c>
      <c r="BL41" s="225">
        <v>0.17100000000000001</v>
      </c>
      <c r="BM41" s="224" t="s">
        <v>3950</v>
      </c>
      <c r="BN41" s="224" t="s">
        <v>210</v>
      </c>
      <c r="BO41" s="224" t="s">
        <v>210</v>
      </c>
      <c r="BP41" s="225">
        <v>0.10199999999999999</v>
      </c>
      <c r="BQ41" s="224" t="s">
        <v>3951</v>
      </c>
      <c r="BR41" s="26"/>
      <c r="BS41" s="275" t="s">
        <v>490</v>
      </c>
      <c r="BT41" s="216" t="s">
        <v>210</v>
      </c>
      <c r="BU41" s="216" t="s">
        <v>210</v>
      </c>
      <c r="BV41" s="217">
        <v>5.1999999999999998E-2</v>
      </c>
      <c r="BW41" s="216" t="s">
        <v>2214</v>
      </c>
      <c r="BX41" s="216" t="s">
        <v>210</v>
      </c>
      <c r="BY41" s="216" t="s">
        <v>210</v>
      </c>
      <c r="BZ41" s="217">
        <v>0.05</v>
      </c>
      <c r="CA41" s="216" t="s">
        <v>2238</v>
      </c>
      <c r="CB41" s="216" t="s">
        <v>210</v>
      </c>
      <c r="CC41" s="216" t="s">
        <v>210</v>
      </c>
      <c r="CD41" s="217">
        <v>5.3999999999999999E-2</v>
      </c>
      <c r="CE41" s="216" t="s">
        <v>3009</v>
      </c>
      <c r="CF41" s="26"/>
      <c r="CG41" s="37" t="s">
        <v>490</v>
      </c>
      <c r="CH41" s="21">
        <v>0.23400000000000001</v>
      </c>
      <c r="CI41" s="12" t="s">
        <v>3754</v>
      </c>
      <c r="CJ41" s="21">
        <v>0.157</v>
      </c>
      <c r="CK41" s="12" t="s">
        <v>3727</v>
      </c>
      <c r="CL41" s="21">
        <v>0.29499999999999998</v>
      </c>
      <c r="CM41" s="12" t="s">
        <v>3952</v>
      </c>
    </row>
    <row r="42" spans="1:91" s="173" customFormat="1" ht="13">
      <c r="A42" s="3404" t="s">
        <v>491</v>
      </c>
      <c r="B42" s="3360" t="s">
        <v>210</v>
      </c>
      <c r="C42" s="3057" t="s">
        <v>210</v>
      </c>
      <c r="D42" s="2453">
        <v>8.3000000000000004E-2</v>
      </c>
      <c r="E42" s="3057" t="s">
        <v>2057</v>
      </c>
      <c r="F42" s="3360" t="s">
        <v>210</v>
      </c>
      <c r="G42" s="3057" t="s">
        <v>210</v>
      </c>
      <c r="H42" s="2453">
        <v>8.2000000000000003E-2</v>
      </c>
      <c r="I42" s="3057" t="s">
        <v>3063</v>
      </c>
      <c r="J42" s="3360" t="s">
        <v>210</v>
      </c>
      <c r="K42" s="3057" t="s">
        <v>210</v>
      </c>
      <c r="L42" s="2453">
        <v>8.4000000000000005E-2</v>
      </c>
      <c r="M42" s="3016" t="s">
        <v>2164</v>
      </c>
      <c r="O42" s="293" t="s">
        <v>491</v>
      </c>
      <c r="P42" s="343" t="s">
        <v>210</v>
      </c>
      <c r="Q42" s="343" t="s">
        <v>210</v>
      </c>
      <c r="R42" s="344">
        <v>4.3</v>
      </c>
      <c r="S42" s="345">
        <v>2.6</v>
      </c>
      <c r="T42" s="346" t="s">
        <v>210</v>
      </c>
      <c r="U42" s="343" t="s">
        <v>210</v>
      </c>
      <c r="V42" s="344">
        <v>4.0999999999999996</v>
      </c>
      <c r="W42" s="345">
        <v>3.2</v>
      </c>
      <c r="X42" s="346" t="s">
        <v>210</v>
      </c>
      <c r="Y42" s="343" t="s">
        <v>210</v>
      </c>
      <c r="Z42" s="344">
        <v>4.4000000000000004</v>
      </c>
      <c r="AA42" s="344">
        <v>3.2</v>
      </c>
      <c r="AC42" s="293" t="s">
        <v>491</v>
      </c>
      <c r="AD42" s="279" t="s">
        <v>210</v>
      </c>
      <c r="AE42" s="280" t="s">
        <v>210</v>
      </c>
      <c r="AF42" s="212">
        <v>5.5</v>
      </c>
      <c r="AG42" s="281">
        <v>2.6</v>
      </c>
      <c r="AH42" s="279" t="s">
        <v>210</v>
      </c>
      <c r="AI42" s="280" t="s">
        <v>210</v>
      </c>
      <c r="AJ42" s="212">
        <v>3.7</v>
      </c>
      <c r="AK42" s="281">
        <v>3</v>
      </c>
      <c r="AL42" s="279" t="s">
        <v>210</v>
      </c>
      <c r="AM42" s="280" t="s">
        <v>210</v>
      </c>
      <c r="AN42" s="212">
        <v>7</v>
      </c>
      <c r="AO42" s="212">
        <v>4</v>
      </c>
      <c r="AQ42" s="3400" t="s">
        <v>478</v>
      </c>
      <c r="AR42" s="139" t="s">
        <v>210</v>
      </c>
      <c r="AS42" s="38" t="s">
        <v>210</v>
      </c>
      <c r="AT42" s="58">
        <v>8.8999999999999996E-2</v>
      </c>
      <c r="AU42" s="3344" t="s">
        <v>2231</v>
      </c>
      <c r="AV42" s="139" t="s">
        <v>210</v>
      </c>
      <c r="AW42" s="38" t="s">
        <v>210</v>
      </c>
      <c r="AX42" s="58">
        <v>0.106</v>
      </c>
      <c r="AY42" s="3344" t="s">
        <v>3164</v>
      </c>
      <c r="AZ42" s="139" t="s">
        <v>210</v>
      </c>
      <c r="BA42" s="38" t="s">
        <v>210</v>
      </c>
      <c r="BB42" s="58">
        <v>6.5000000000000002E-2</v>
      </c>
      <c r="BC42" s="38" t="s">
        <v>2209</v>
      </c>
      <c r="BD42" s="26"/>
      <c r="BE42" s="275" t="s">
        <v>478</v>
      </c>
      <c r="BF42" s="224" t="s">
        <v>210</v>
      </c>
      <c r="BG42" s="224" t="s">
        <v>210</v>
      </c>
      <c r="BH42" s="225">
        <v>9.8000000000000004E-2</v>
      </c>
      <c r="BI42" s="224" t="s">
        <v>2196</v>
      </c>
      <c r="BJ42" s="224" t="s">
        <v>210</v>
      </c>
      <c r="BK42" s="224" t="s">
        <v>210</v>
      </c>
      <c r="BL42" s="225">
        <v>0.13</v>
      </c>
      <c r="BM42" s="224" t="s">
        <v>3074</v>
      </c>
      <c r="BN42" s="224" t="s">
        <v>210</v>
      </c>
      <c r="BO42" s="224" t="s">
        <v>210</v>
      </c>
      <c r="BP42" s="225">
        <v>5.8000000000000003E-2</v>
      </c>
      <c r="BQ42" s="224" t="s">
        <v>2202</v>
      </c>
      <c r="BR42" s="26"/>
      <c r="BS42" s="275" t="s">
        <v>478</v>
      </c>
      <c r="BT42" s="216" t="s">
        <v>210</v>
      </c>
      <c r="BU42" s="216" t="s">
        <v>210</v>
      </c>
      <c r="BV42" s="217">
        <v>0.109</v>
      </c>
      <c r="BW42" s="216" t="s">
        <v>2202</v>
      </c>
      <c r="BX42" s="216" t="s">
        <v>210</v>
      </c>
      <c r="BY42" s="216" t="s">
        <v>210</v>
      </c>
      <c r="BZ42" s="217">
        <v>0.11600000000000001</v>
      </c>
      <c r="CA42" s="216" t="s">
        <v>2238</v>
      </c>
      <c r="CB42" s="216" t="s">
        <v>210</v>
      </c>
      <c r="CC42" s="216" t="s">
        <v>210</v>
      </c>
      <c r="CD42" s="217">
        <v>0.10100000000000001</v>
      </c>
      <c r="CE42" s="216" t="s">
        <v>2396</v>
      </c>
      <c r="CF42" s="26"/>
      <c r="CG42" s="37" t="s">
        <v>478</v>
      </c>
      <c r="CH42" s="21">
        <v>0.17100000000000001</v>
      </c>
      <c r="CI42" s="12" t="s">
        <v>2238</v>
      </c>
      <c r="CJ42" s="21">
        <v>0.221</v>
      </c>
      <c r="CK42" s="12" t="s">
        <v>3018</v>
      </c>
      <c r="CL42" s="21">
        <v>0.115</v>
      </c>
      <c r="CM42" s="12" t="s">
        <v>3078</v>
      </c>
    </row>
    <row r="43" spans="1:91" s="173" customFormat="1" ht="13">
      <c r="A43" s="3404" t="s">
        <v>485</v>
      </c>
      <c r="B43" s="3360" t="s">
        <v>210</v>
      </c>
      <c r="C43" s="3057" t="s">
        <v>210</v>
      </c>
      <c r="D43" s="2453">
        <v>9.5000000000000001E-2</v>
      </c>
      <c r="E43" s="3057" t="s">
        <v>2164</v>
      </c>
      <c r="F43" s="3360" t="s">
        <v>210</v>
      </c>
      <c r="G43" s="3057" t="s">
        <v>210</v>
      </c>
      <c r="H43" s="2453">
        <v>5.1999999999999998E-2</v>
      </c>
      <c r="I43" s="3057" t="s">
        <v>2058</v>
      </c>
      <c r="J43" s="3360" t="s">
        <v>210</v>
      </c>
      <c r="K43" s="3057" t="s">
        <v>210</v>
      </c>
      <c r="L43" s="2453">
        <v>0.128</v>
      </c>
      <c r="M43" s="3016" t="s">
        <v>3184</v>
      </c>
      <c r="O43" s="293" t="s">
        <v>485</v>
      </c>
      <c r="P43" s="343" t="s">
        <v>210</v>
      </c>
      <c r="Q43" s="343" t="s">
        <v>210</v>
      </c>
      <c r="R43" s="344">
        <v>3.2</v>
      </c>
      <c r="S43" s="345">
        <v>1.9</v>
      </c>
      <c r="T43" s="346" t="s">
        <v>210</v>
      </c>
      <c r="U43" s="343" t="s">
        <v>210</v>
      </c>
      <c r="V43" s="344">
        <v>2.2999999999999998</v>
      </c>
      <c r="W43" s="345">
        <v>2.9</v>
      </c>
      <c r="X43" s="346" t="s">
        <v>210</v>
      </c>
      <c r="Y43" s="343" t="s">
        <v>210</v>
      </c>
      <c r="Z43" s="344">
        <v>3.7</v>
      </c>
      <c r="AA43" s="344">
        <v>2.5</v>
      </c>
      <c r="AC43" s="293" t="s">
        <v>485</v>
      </c>
      <c r="AD43" s="279" t="s">
        <v>210</v>
      </c>
      <c r="AE43" s="280" t="s">
        <v>210</v>
      </c>
      <c r="AF43" s="212">
        <v>3.9</v>
      </c>
      <c r="AG43" s="281">
        <v>2.1</v>
      </c>
      <c r="AH43" s="279" t="s">
        <v>210</v>
      </c>
      <c r="AI43" s="280" t="s">
        <v>210</v>
      </c>
      <c r="AJ43" s="212">
        <v>2</v>
      </c>
      <c r="AK43" s="281">
        <v>2.5</v>
      </c>
      <c r="AL43" s="279" t="s">
        <v>210</v>
      </c>
      <c r="AM43" s="280" t="s">
        <v>210</v>
      </c>
      <c r="AN43" s="212">
        <v>5.5</v>
      </c>
      <c r="AO43" s="212">
        <v>3.2</v>
      </c>
      <c r="AQ43" s="3400" t="s">
        <v>491</v>
      </c>
      <c r="AR43" s="139" t="s">
        <v>210</v>
      </c>
      <c r="AS43" s="38" t="s">
        <v>210</v>
      </c>
      <c r="AT43" s="58">
        <v>7.0000000000000007E-2</v>
      </c>
      <c r="AU43" s="3344" t="s">
        <v>2210</v>
      </c>
      <c r="AV43" s="139" t="s">
        <v>210</v>
      </c>
      <c r="AW43" s="38" t="s">
        <v>210</v>
      </c>
      <c r="AX43" s="58">
        <v>6.6000000000000003E-2</v>
      </c>
      <c r="AY43" s="3344" t="s">
        <v>2404</v>
      </c>
      <c r="AZ43" s="139" t="s">
        <v>210</v>
      </c>
      <c r="BA43" s="38" t="s">
        <v>210</v>
      </c>
      <c r="BB43" s="58">
        <v>7.4999999999999997E-2</v>
      </c>
      <c r="BC43" s="38" t="s">
        <v>2196</v>
      </c>
      <c r="BD43" s="26"/>
      <c r="BE43" s="275" t="s">
        <v>491</v>
      </c>
      <c r="BF43" s="224" t="s">
        <v>210</v>
      </c>
      <c r="BG43" s="224" t="s">
        <v>210</v>
      </c>
      <c r="BH43" s="225">
        <v>3.7999999999999999E-2</v>
      </c>
      <c r="BI43" s="224" t="s">
        <v>2185</v>
      </c>
      <c r="BJ43" s="224" t="s">
        <v>210</v>
      </c>
      <c r="BK43" s="224" t="s">
        <v>210</v>
      </c>
      <c r="BL43" s="225">
        <v>3.9E-2</v>
      </c>
      <c r="BM43" s="224" t="s">
        <v>2199</v>
      </c>
      <c r="BN43" s="224" t="s">
        <v>210</v>
      </c>
      <c r="BO43" s="224" t="s">
        <v>210</v>
      </c>
      <c r="BP43" s="225">
        <v>3.7999999999999999E-2</v>
      </c>
      <c r="BQ43" s="224" t="s">
        <v>2188</v>
      </c>
      <c r="BR43" s="26"/>
      <c r="BS43" s="275" t="s">
        <v>491</v>
      </c>
      <c r="BT43" s="216" t="s">
        <v>210</v>
      </c>
      <c r="BU43" s="216" t="s">
        <v>210</v>
      </c>
      <c r="BV43" s="217">
        <v>9.7000000000000003E-2</v>
      </c>
      <c r="BW43" s="216" t="s">
        <v>2200</v>
      </c>
      <c r="BX43" s="216" t="s">
        <v>210</v>
      </c>
      <c r="BY43" s="216" t="s">
        <v>210</v>
      </c>
      <c r="BZ43" s="217">
        <v>9.1999999999999998E-2</v>
      </c>
      <c r="CA43" s="216" t="s">
        <v>2396</v>
      </c>
      <c r="CB43" s="216" t="s">
        <v>210</v>
      </c>
      <c r="CC43" s="216" t="s">
        <v>210</v>
      </c>
      <c r="CD43" s="217">
        <v>0.10100000000000001</v>
      </c>
      <c r="CE43" s="216" t="s">
        <v>2238</v>
      </c>
      <c r="CF43" s="26"/>
      <c r="CG43" s="37" t="s">
        <v>491</v>
      </c>
      <c r="CH43" s="21">
        <v>0.114</v>
      </c>
      <c r="CI43" s="12" t="s">
        <v>2200</v>
      </c>
      <c r="CJ43" s="21">
        <v>0.08</v>
      </c>
      <c r="CK43" s="12" t="s">
        <v>2423</v>
      </c>
      <c r="CL43" s="21">
        <v>0.14699999999999999</v>
      </c>
      <c r="CM43" s="12" t="s">
        <v>3209</v>
      </c>
    </row>
    <row r="44" spans="1:91" s="173" customFormat="1" ht="13">
      <c r="A44" s="3404" t="s">
        <v>733</v>
      </c>
      <c r="B44" s="3426"/>
      <c r="C44" s="216"/>
      <c r="D44" s="216"/>
      <c r="E44" s="3418"/>
      <c r="F44" s="301"/>
      <c r="G44" s="216"/>
      <c r="H44" s="216"/>
      <c r="I44" s="3418"/>
      <c r="J44" s="301"/>
      <c r="K44" s="216"/>
      <c r="L44" s="216"/>
      <c r="M44" s="216"/>
      <c r="O44" s="293" t="s">
        <v>733</v>
      </c>
      <c r="P44" s="3426"/>
      <c r="Q44" s="216"/>
      <c r="R44" s="216"/>
      <c r="S44" s="3418"/>
      <c r="T44" s="301"/>
      <c r="U44" s="216"/>
      <c r="V44" s="216"/>
      <c r="W44" s="3418"/>
      <c r="X44" s="301"/>
      <c r="Y44" s="216"/>
      <c r="Z44" s="216"/>
      <c r="AA44" s="216"/>
      <c r="AC44" s="293" t="s">
        <v>733</v>
      </c>
      <c r="AD44" s="3426" t="s">
        <v>733</v>
      </c>
      <c r="AE44" s="216" t="s">
        <v>733</v>
      </c>
      <c r="AF44" s="216" t="s">
        <v>733</v>
      </c>
      <c r="AG44" s="3418" t="s">
        <v>733</v>
      </c>
      <c r="AH44" s="301" t="s">
        <v>733</v>
      </c>
      <c r="AI44" s="216" t="s">
        <v>733</v>
      </c>
      <c r="AJ44" s="216" t="s">
        <v>733</v>
      </c>
      <c r="AK44" s="3418" t="s">
        <v>733</v>
      </c>
      <c r="AL44" s="301" t="s">
        <v>733</v>
      </c>
      <c r="AM44" s="216" t="s">
        <v>733</v>
      </c>
      <c r="AN44" s="216" t="s">
        <v>733</v>
      </c>
      <c r="AO44" s="216" t="s">
        <v>733</v>
      </c>
      <c r="AQ44" s="3400" t="s">
        <v>485</v>
      </c>
      <c r="AR44" s="139" t="s">
        <v>210</v>
      </c>
      <c r="AS44" s="38" t="s">
        <v>210</v>
      </c>
      <c r="AT44" s="58">
        <v>5.3999999999999999E-2</v>
      </c>
      <c r="AU44" s="3344" t="s">
        <v>2211</v>
      </c>
      <c r="AV44" s="139" t="s">
        <v>210</v>
      </c>
      <c r="AW44" s="38" t="s">
        <v>210</v>
      </c>
      <c r="AX44" s="58">
        <v>6.8000000000000005E-2</v>
      </c>
      <c r="AY44" s="3344" t="s">
        <v>3078</v>
      </c>
      <c r="AZ44" s="139" t="s">
        <v>210</v>
      </c>
      <c r="BA44" s="38" t="s">
        <v>210</v>
      </c>
      <c r="BB44" s="58">
        <v>4.5999999999999999E-2</v>
      </c>
      <c r="BC44" s="38" t="s">
        <v>2202</v>
      </c>
      <c r="BD44" s="26"/>
      <c r="BE44" s="275" t="s">
        <v>485</v>
      </c>
      <c r="BF44" s="224" t="s">
        <v>210</v>
      </c>
      <c r="BG44" s="224" t="s">
        <v>210</v>
      </c>
      <c r="BH44" s="225">
        <v>6.0999999999999999E-2</v>
      </c>
      <c r="BI44" s="224" t="s">
        <v>2210</v>
      </c>
      <c r="BJ44" s="224" t="s">
        <v>210</v>
      </c>
      <c r="BK44" s="224" t="s">
        <v>210</v>
      </c>
      <c r="BL44" s="225">
        <v>6.9000000000000006E-2</v>
      </c>
      <c r="BM44" s="224" t="s">
        <v>2202</v>
      </c>
      <c r="BN44" s="224" t="s">
        <v>210</v>
      </c>
      <c r="BO44" s="224" t="s">
        <v>210</v>
      </c>
      <c r="BP44" s="225">
        <v>5.0999999999999997E-2</v>
      </c>
      <c r="BQ44" s="224" t="s">
        <v>2214</v>
      </c>
      <c r="BR44" s="26"/>
      <c r="BS44" s="275" t="s">
        <v>485</v>
      </c>
      <c r="BT44" s="216" t="s">
        <v>210</v>
      </c>
      <c r="BU44" s="216" t="s">
        <v>210</v>
      </c>
      <c r="BV44" s="217">
        <v>0.06</v>
      </c>
      <c r="BW44" s="216" t="s">
        <v>2256</v>
      </c>
      <c r="BX44" s="216" t="s">
        <v>210</v>
      </c>
      <c r="BY44" s="216" t="s">
        <v>210</v>
      </c>
      <c r="BZ44" s="217">
        <v>5.1999999999999998E-2</v>
      </c>
      <c r="CA44" s="216" t="s">
        <v>3074</v>
      </c>
      <c r="CB44" s="216" t="s">
        <v>210</v>
      </c>
      <c r="CC44" s="216" t="s">
        <v>210</v>
      </c>
      <c r="CD44" s="217">
        <v>6.6000000000000003E-2</v>
      </c>
      <c r="CE44" s="216" t="s">
        <v>2196</v>
      </c>
      <c r="CF44" s="26"/>
      <c r="CG44" s="37" t="s">
        <v>485</v>
      </c>
      <c r="CH44" s="21">
        <v>2.1999999999999999E-2</v>
      </c>
      <c r="CI44" s="12" t="s">
        <v>2177</v>
      </c>
      <c r="CJ44" s="21">
        <v>8.0000000000000002E-3</v>
      </c>
      <c r="CK44" s="12" t="s">
        <v>2222</v>
      </c>
      <c r="CL44" s="21">
        <v>3.4000000000000002E-2</v>
      </c>
      <c r="CM44" s="12" t="s">
        <v>2223</v>
      </c>
    </row>
    <row r="45" spans="1:91" s="173" customFormat="1" ht="13">
      <c r="A45" s="3359" t="s">
        <v>2904</v>
      </c>
      <c r="B45" s="488"/>
      <c r="C45" s="488"/>
      <c r="D45" s="488"/>
      <c r="E45" s="488"/>
      <c r="F45" s="488"/>
      <c r="G45" s="488"/>
      <c r="H45" s="488"/>
      <c r="I45" s="488"/>
      <c r="J45" s="488"/>
      <c r="K45" s="488"/>
      <c r="L45" s="488"/>
      <c r="M45" s="489"/>
      <c r="O45" s="4422" t="s">
        <v>1567</v>
      </c>
      <c r="P45" s="4423"/>
      <c r="Q45" s="4423"/>
      <c r="R45" s="4423"/>
      <c r="S45" s="4423"/>
      <c r="T45" s="4423"/>
      <c r="U45" s="4423"/>
      <c r="V45" s="4423"/>
      <c r="W45" s="4423"/>
      <c r="X45" s="4423"/>
      <c r="Y45" s="4423"/>
      <c r="Z45" s="4423"/>
      <c r="AA45" s="4424"/>
      <c r="AC45" s="4422" t="s">
        <v>1567</v>
      </c>
      <c r="AD45" s="4423"/>
      <c r="AE45" s="4423"/>
      <c r="AF45" s="4423"/>
      <c r="AG45" s="4423"/>
      <c r="AH45" s="4423"/>
      <c r="AI45" s="4423"/>
      <c r="AJ45" s="4423"/>
      <c r="AK45" s="4423"/>
      <c r="AL45" s="4423"/>
      <c r="AM45" s="4423"/>
      <c r="AN45" s="4423"/>
      <c r="AO45" s="4424"/>
      <c r="AQ45" s="3400" t="s">
        <v>733</v>
      </c>
      <c r="AR45" s="301" t="s">
        <v>733</v>
      </c>
      <c r="AS45" s="216" t="s">
        <v>733</v>
      </c>
      <c r="AT45" s="216" t="s">
        <v>733</v>
      </c>
      <c r="AU45" s="3418" t="s">
        <v>733</v>
      </c>
      <c r="AV45" s="301" t="s">
        <v>733</v>
      </c>
      <c r="AW45" s="216" t="s">
        <v>733</v>
      </c>
      <c r="AX45" s="216" t="s">
        <v>733</v>
      </c>
      <c r="AY45" s="3418" t="s">
        <v>733</v>
      </c>
      <c r="AZ45" s="301" t="s">
        <v>733</v>
      </c>
      <c r="BA45" s="216" t="s">
        <v>733</v>
      </c>
      <c r="BB45" s="216" t="s">
        <v>733</v>
      </c>
      <c r="BC45" s="216" t="s">
        <v>733</v>
      </c>
      <c r="BD45" s="26"/>
      <c r="BE45" s="275" t="s">
        <v>733</v>
      </c>
      <c r="BF45" s="216" t="s">
        <v>733</v>
      </c>
      <c r="BG45" s="216" t="s">
        <v>733</v>
      </c>
      <c r="BH45" s="216" t="s">
        <v>733</v>
      </c>
      <c r="BI45" s="216" t="s">
        <v>733</v>
      </c>
      <c r="BJ45" s="216" t="s">
        <v>733</v>
      </c>
      <c r="BK45" s="216" t="s">
        <v>733</v>
      </c>
      <c r="BL45" s="216" t="s">
        <v>733</v>
      </c>
      <c r="BM45" s="216" t="s">
        <v>733</v>
      </c>
      <c r="BN45" s="216" t="s">
        <v>733</v>
      </c>
      <c r="BO45" s="216" t="s">
        <v>733</v>
      </c>
      <c r="BP45" s="216" t="s">
        <v>733</v>
      </c>
      <c r="BQ45" s="216" t="s">
        <v>733</v>
      </c>
      <c r="BR45" s="26"/>
      <c r="BS45" s="275" t="s">
        <v>733</v>
      </c>
      <c r="BT45" s="216" t="s">
        <v>733</v>
      </c>
      <c r="BU45" s="216" t="s">
        <v>733</v>
      </c>
      <c r="BV45" s="216" t="s">
        <v>733</v>
      </c>
      <c r="BW45" s="216" t="s">
        <v>733</v>
      </c>
      <c r="BX45" s="216" t="s">
        <v>733</v>
      </c>
      <c r="BY45" s="216" t="s">
        <v>733</v>
      </c>
      <c r="BZ45" s="216" t="s">
        <v>733</v>
      </c>
      <c r="CA45" s="216" t="s">
        <v>733</v>
      </c>
      <c r="CB45" s="216" t="s">
        <v>733</v>
      </c>
      <c r="CC45" s="216" t="s">
        <v>733</v>
      </c>
      <c r="CD45" s="216" t="s">
        <v>733</v>
      </c>
      <c r="CE45" s="216" t="s">
        <v>733</v>
      </c>
      <c r="CF45" s="26"/>
      <c r="CG45" s="37"/>
      <c r="CH45" s="12"/>
      <c r="CI45" s="12"/>
      <c r="CJ45" s="12"/>
      <c r="CK45" s="12"/>
      <c r="CL45" s="12"/>
      <c r="CM45" s="12"/>
    </row>
    <row r="46" spans="1:91" s="173" customFormat="1" ht="13.5" thickBot="1">
      <c r="A46" s="3405" t="s">
        <v>500</v>
      </c>
      <c r="B46" s="2256">
        <v>37289</v>
      </c>
      <c r="C46" s="3364" t="s">
        <v>3953</v>
      </c>
      <c r="D46" s="3365" t="s">
        <v>210</v>
      </c>
      <c r="E46" s="3364" t="s">
        <v>210</v>
      </c>
      <c r="F46" s="3366">
        <v>41033</v>
      </c>
      <c r="G46" s="3364" t="s">
        <v>3954</v>
      </c>
      <c r="H46" s="3365" t="s">
        <v>210</v>
      </c>
      <c r="I46" s="3364" t="s">
        <v>210</v>
      </c>
      <c r="J46" s="3366">
        <v>31719</v>
      </c>
      <c r="K46" s="3364" t="s">
        <v>3955</v>
      </c>
      <c r="L46" s="3365" t="s">
        <v>210</v>
      </c>
      <c r="M46" s="3367" t="s">
        <v>210</v>
      </c>
      <c r="O46" s="293" t="s">
        <v>500</v>
      </c>
      <c r="P46" s="343">
        <v>41827</v>
      </c>
      <c r="Q46" s="343">
        <v>2121</v>
      </c>
      <c r="R46" s="344" t="s">
        <v>210</v>
      </c>
      <c r="S46" s="345" t="s">
        <v>210</v>
      </c>
      <c r="T46" s="346">
        <v>46492</v>
      </c>
      <c r="U46" s="343">
        <v>5014</v>
      </c>
      <c r="V46" s="344" t="s">
        <v>210</v>
      </c>
      <c r="W46" s="345" t="s">
        <v>210</v>
      </c>
      <c r="X46" s="346">
        <v>38544</v>
      </c>
      <c r="Y46" s="343">
        <v>4655</v>
      </c>
      <c r="Z46" s="344" t="s">
        <v>210</v>
      </c>
      <c r="AA46" s="344" t="s">
        <v>210</v>
      </c>
      <c r="AC46" s="293" t="s">
        <v>500</v>
      </c>
      <c r="AD46" s="279">
        <v>36656</v>
      </c>
      <c r="AE46" s="280">
        <v>2220</v>
      </c>
      <c r="AF46" s="212" t="s">
        <v>210</v>
      </c>
      <c r="AG46" s="281" t="s">
        <v>210</v>
      </c>
      <c r="AH46" s="279">
        <v>41176</v>
      </c>
      <c r="AI46" s="280">
        <v>1764</v>
      </c>
      <c r="AJ46" s="212" t="s">
        <v>210</v>
      </c>
      <c r="AK46" s="281" t="s">
        <v>210</v>
      </c>
      <c r="AL46" s="279">
        <v>33870</v>
      </c>
      <c r="AM46" s="280">
        <v>2185</v>
      </c>
      <c r="AN46" s="212" t="s">
        <v>210</v>
      </c>
      <c r="AO46" s="212" t="s">
        <v>210</v>
      </c>
      <c r="AQ46" s="4422" t="s">
        <v>956</v>
      </c>
      <c r="AR46" s="4423"/>
      <c r="AS46" s="4423"/>
      <c r="AT46" s="4423"/>
      <c r="AU46" s="4423"/>
      <c r="AV46" s="4423"/>
      <c r="AW46" s="4423"/>
      <c r="AX46" s="4423"/>
      <c r="AY46" s="4423"/>
      <c r="AZ46" s="4423"/>
      <c r="BA46" s="4423"/>
      <c r="BB46" s="4423"/>
      <c r="BC46" s="4424"/>
      <c r="BD46" s="26"/>
      <c r="BE46" s="4525" t="s">
        <v>880</v>
      </c>
      <c r="BF46" s="4526"/>
      <c r="BG46" s="4526"/>
      <c r="BH46" s="4526"/>
      <c r="BI46" s="4526"/>
      <c r="BJ46" s="4526"/>
      <c r="BK46" s="4526"/>
      <c r="BL46" s="4526"/>
      <c r="BM46" s="4526"/>
      <c r="BN46" s="4526"/>
      <c r="BO46" s="4526"/>
      <c r="BP46" s="4526"/>
      <c r="BQ46" s="4527"/>
      <c r="BR46" s="26"/>
      <c r="BS46" s="4525" t="s">
        <v>737</v>
      </c>
      <c r="BT46" s="4526"/>
      <c r="BU46" s="4526"/>
      <c r="BV46" s="4526"/>
      <c r="BW46" s="4526"/>
      <c r="BX46" s="4526"/>
      <c r="BY46" s="4526"/>
      <c r="BZ46" s="4526"/>
      <c r="CA46" s="4526"/>
      <c r="CB46" s="4526"/>
      <c r="CC46" s="4526"/>
      <c r="CD46" s="4526"/>
      <c r="CE46" s="4527"/>
      <c r="CF46" s="26"/>
      <c r="CG46" s="4499" t="s">
        <v>492</v>
      </c>
      <c r="CH46" s="4500"/>
      <c r="CI46" s="4500"/>
      <c r="CJ46" s="4500"/>
      <c r="CK46" s="4500"/>
      <c r="CL46" s="4500"/>
      <c r="CM46" s="4501"/>
    </row>
    <row r="47" spans="1:91" s="173" customFormat="1" ht="13">
      <c r="A47" s="3406" t="s">
        <v>494</v>
      </c>
      <c r="B47" s="1917">
        <v>36164</v>
      </c>
      <c r="C47" s="3052" t="s">
        <v>3956</v>
      </c>
      <c r="D47" s="3407" t="s">
        <v>210</v>
      </c>
      <c r="E47" s="3052" t="s">
        <v>210</v>
      </c>
      <c r="F47" s="2205">
        <v>36958</v>
      </c>
      <c r="G47" s="3052" t="s">
        <v>3957</v>
      </c>
      <c r="H47" s="3407" t="s">
        <v>210</v>
      </c>
      <c r="I47" s="3052" t="s">
        <v>210</v>
      </c>
      <c r="J47" s="2205">
        <v>17425</v>
      </c>
      <c r="K47" s="3052" t="s">
        <v>3958</v>
      </c>
      <c r="L47" s="3407" t="s">
        <v>210</v>
      </c>
      <c r="M47" s="3003" t="s">
        <v>210</v>
      </c>
      <c r="O47" s="293" t="s">
        <v>494</v>
      </c>
      <c r="P47" s="343">
        <v>32208</v>
      </c>
      <c r="Q47" s="343">
        <v>20422</v>
      </c>
      <c r="R47" s="344" t="s">
        <v>210</v>
      </c>
      <c r="S47" s="345" t="s">
        <v>210</v>
      </c>
      <c r="T47" s="346">
        <v>30491</v>
      </c>
      <c r="U47" s="343">
        <v>25729</v>
      </c>
      <c r="V47" s="344" t="s">
        <v>210</v>
      </c>
      <c r="W47" s="345" t="s">
        <v>210</v>
      </c>
      <c r="X47" s="346">
        <v>35881</v>
      </c>
      <c r="Y47" s="343">
        <v>55233</v>
      </c>
      <c r="Z47" s="344" t="s">
        <v>210</v>
      </c>
      <c r="AA47" s="344" t="s">
        <v>210</v>
      </c>
      <c r="AC47" s="293" t="s">
        <v>494</v>
      </c>
      <c r="AD47" s="279">
        <v>28152</v>
      </c>
      <c r="AE47" s="280">
        <v>12411</v>
      </c>
      <c r="AF47" s="212" t="s">
        <v>210</v>
      </c>
      <c r="AG47" s="281" t="s">
        <v>210</v>
      </c>
      <c r="AH47" s="279">
        <v>12246</v>
      </c>
      <c r="AI47" s="280">
        <v>29011</v>
      </c>
      <c r="AJ47" s="212" t="s">
        <v>210</v>
      </c>
      <c r="AK47" s="281" t="s">
        <v>210</v>
      </c>
      <c r="AL47" s="279">
        <v>30945</v>
      </c>
      <c r="AM47" s="280">
        <v>4111</v>
      </c>
      <c r="AN47" s="212" t="s">
        <v>210</v>
      </c>
      <c r="AO47" s="212" t="s">
        <v>210</v>
      </c>
      <c r="AQ47" s="3400" t="s">
        <v>493</v>
      </c>
      <c r="AR47" s="140">
        <v>40927</v>
      </c>
      <c r="AS47" s="38" t="s">
        <v>3959</v>
      </c>
      <c r="AT47" s="38" t="s">
        <v>210</v>
      </c>
      <c r="AU47" s="3344" t="s">
        <v>210</v>
      </c>
      <c r="AV47" s="140">
        <v>49533</v>
      </c>
      <c r="AW47" s="38" t="s">
        <v>3960</v>
      </c>
      <c r="AX47" s="38" t="s">
        <v>210</v>
      </c>
      <c r="AY47" s="3344" t="s">
        <v>210</v>
      </c>
      <c r="AZ47" s="140">
        <v>32636</v>
      </c>
      <c r="BA47" s="38" t="s">
        <v>3961</v>
      </c>
      <c r="BB47" s="38" t="s">
        <v>210</v>
      </c>
      <c r="BC47" s="38" t="s">
        <v>210</v>
      </c>
      <c r="BD47" s="26"/>
      <c r="BE47" s="275" t="s">
        <v>493</v>
      </c>
      <c r="BF47" s="223">
        <v>36649</v>
      </c>
      <c r="BG47" s="224" t="s">
        <v>3962</v>
      </c>
      <c r="BH47" s="224" t="s">
        <v>210</v>
      </c>
      <c r="BI47" s="224" t="s">
        <v>210</v>
      </c>
      <c r="BJ47" s="223">
        <v>42277</v>
      </c>
      <c r="BK47" s="224" t="s">
        <v>3963</v>
      </c>
      <c r="BL47" s="224" t="s">
        <v>210</v>
      </c>
      <c r="BM47" s="224" t="s">
        <v>210</v>
      </c>
      <c r="BN47" s="223">
        <v>30974</v>
      </c>
      <c r="BO47" s="224" t="s">
        <v>3964</v>
      </c>
      <c r="BP47" s="224" t="s">
        <v>210</v>
      </c>
      <c r="BQ47" s="224" t="s">
        <v>210</v>
      </c>
      <c r="BR47" s="26"/>
      <c r="BS47" s="275" t="s">
        <v>493</v>
      </c>
      <c r="BT47" s="215">
        <v>36783</v>
      </c>
      <c r="BU47" s="216" t="s">
        <v>3965</v>
      </c>
      <c r="BV47" s="216" t="s">
        <v>210</v>
      </c>
      <c r="BW47" s="216" t="s">
        <v>210</v>
      </c>
      <c r="BX47" s="215">
        <v>38339</v>
      </c>
      <c r="BY47" s="216" t="s">
        <v>3966</v>
      </c>
      <c r="BZ47" s="216" t="s">
        <v>210</v>
      </c>
      <c r="CA47" s="216" t="s">
        <v>210</v>
      </c>
      <c r="CB47" s="215">
        <v>35100</v>
      </c>
      <c r="CC47" s="216" t="s">
        <v>3967</v>
      </c>
      <c r="CD47" s="216" t="s">
        <v>210</v>
      </c>
      <c r="CE47" s="216" t="s">
        <v>210</v>
      </c>
      <c r="CF47" s="26"/>
      <c r="CG47" s="37" t="s">
        <v>493</v>
      </c>
      <c r="CH47" s="208">
        <v>35779</v>
      </c>
      <c r="CI47" s="12" t="s">
        <v>3968</v>
      </c>
      <c r="CJ47" s="208">
        <v>40171</v>
      </c>
      <c r="CK47" s="12" t="s">
        <v>3969</v>
      </c>
      <c r="CL47" s="208">
        <v>31534</v>
      </c>
      <c r="CM47" s="12" t="s">
        <v>3970</v>
      </c>
    </row>
    <row r="48" spans="1:91" s="173" customFormat="1" ht="13">
      <c r="A48" s="3404" t="s">
        <v>495</v>
      </c>
      <c r="B48" s="2062">
        <v>31282</v>
      </c>
      <c r="C48" s="3057" t="s">
        <v>3971</v>
      </c>
      <c r="D48" s="3360" t="s">
        <v>210</v>
      </c>
      <c r="E48" s="3057" t="s">
        <v>210</v>
      </c>
      <c r="F48" s="2074">
        <v>36019</v>
      </c>
      <c r="G48" s="3057" t="s">
        <v>3655</v>
      </c>
      <c r="H48" s="3360" t="s">
        <v>210</v>
      </c>
      <c r="I48" s="3057" t="s">
        <v>210</v>
      </c>
      <c r="J48" s="2074">
        <v>24992</v>
      </c>
      <c r="K48" s="3057" t="s">
        <v>2154</v>
      </c>
      <c r="L48" s="3360" t="s">
        <v>210</v>
      </c>
      <c r="M48" s="3016" t="s">
        <v>210</v>
      </c>
      <c r="O48" s="293" t="s">
        <v>495</v>
      </c>
      <c r="P48" s="343">
        <v>40531</v>
      </c>
      <c r="Q48" s="343">
        <v>6694</v>
      </c>
      <c r="R48" s="344" t="s">
        <v>210</v>
      </c>
      <c r="S48" s="345" t="s">
        <v>210</v>
      </c>
      <c r="T48" s="346">
        <v>41043</v>
      </c>
      <c r="U48" s="343">
        <v>4406</v>
      </c>
      <c r="V48" s="344" t="s">
        <v>210</v>
      </c>
      <c r="W48" s="345" t="s">
        <v>210</v>
      </c>
      <c r="X48" s="346">
        <v>35469</v>
      </c>
      <c r="Y48" s="343">
        <v>12655</v>
      </c>
      <c r="Z48" s="344" t="s">
        <v>210</v>
      </c>
      <c r="AA48" s="344" t="s">
        <v>210</v>
      </c>
      <c r="AC48" s="293" t="s">
        <v>495</v>
      </c>
      <c r="AD48" s="279">
        <v>36802</v>
      </c>
      <c r="AE48" s="280">
        <v>3774</v>
      </c>
      <c r="AF48" s="212" t="s">
        <v>210</v>
      </c>
      <c r="AG48" s="281" t="s">
        <v>210</v>
      </c>
      <c r="AH48" s="279">
        <v>37309</v>
      </c>
      <c r="AI48" s="280">
        <v>6783</v>
      </c>
      <c r="AJ48" s="212" t="s">
        <v>210</v>
      </c>
      <c r="AK48" s="281" t="s">
        <v>210</v>
      </c>
      <c r="AL48" s="279">
        <v>35798</v>
      </c>
      <c r="AM48" s="280">
        <v>4338</v>
      </c>
      <c r="AN48" s="212" t="s">
        <v>210</v>
      </c>
      <c r="AO48" s="212" t="s">
        <v>210</v>
      </c>
      <c r="AQ48" s="3400" t="s">
        <v>494</v>
      </c>
      <c r="AR48" s="140">
        <v>27214</v>
      </c>
      <c r="AS48" s="38" t="s">
        <v>3972</v>
      </c>
      <c r="AT48" s="38" t="s">
        <v>210</v>
      </c>
      <c r="AU48" s="3344" t="s">
        <v>210</v>
      </c>
      <c r="AV48" s="140">
        <v>27069</v>
      </c>
      <c r="AW48" s="38" t="s">
        <v>3973</v>
      </c>
      <c r="AX48" s="38" t="s">
        <v>210</v>
      </c>
      <c r="AY48" s="3344" t="s">
        <v>210</v>
      </c>
      <c r="AZ48" s="140">
        <v>27453</v>
      </c>
      <c r="BA48" s="38" t="s">
        <v>3974</v>
      </c>
      <c r="BB48" s="38" t="s">
        <v>210</v>
      </c>
      <c r="BC48" s="38" t="s">
        <v>210</v>
      </c>
      <c r="BD48" s="26"/>
      <c r="BE48" s="275" t="s">
        <v>494</v>
      </c>
      <c r="BF48" s="223">
        <v>19569</v>
      </c>
      <c r="BG48" s="224" t="s">
        <v>3975</v>
      </c>
      <c r="BH48" s="224" t="s">
        <v>210</v>
      </c>
      <c r="BI48" s="224" t="s">
        <v>210</v>
      </c>
      <c r="BJ48" s="223">
        <v>27859</v>
      </c>
      <c r="BK48" s="224" t="s">
        <v>3976</v>
      </c>
      <c r="BL48" s="224" t="s">
        <v>210</v>
      </c>
      <c r="BM48" s="224" t="s">
        <v>210</v>
      </c>
      <c r="BN48" s="223">
        <v>14513</v>
      </c>
      <c r="BO48" s="224" t="s">
        <v>3977</v>
      </c>
      <c r="BP48" s="224" t="s">
        <v>210</v>
      </c>
      <c r="BQ48" s="224" t="s">
        <v>210</v>
      </c>
      <c r="BR48" s="26"/>
      <c r="BS48" s="275" t="s">
        <v>494</v>
      </c>
      <c r="BT48" s="215">
        <v>38827</v>
      </c>
      <c r="BU48" s="216" t="s">
        <v>3978</v>
      </c>
      <c r="BV48" s="216" t="s">
        <v>210</v>
      </c>
      <c r="BW48" s="216" t="s">
        <v>210</v>
      </c>
      <c r="BX48" s="215">
        <v>39258</v>
      </c>
      <c r="BY48" s="216" t="s">
        <v>3979</v>
      </c>
      <c r="BZ48" s="216" t="s">
        <v>210</v>
      </c>
      <c r="CA48" s="216" t="s">
        <v>210</v>
      </c>
      <c r="CB48" s="215">
        <v>23264</v>
      </c>
      <c r="CC48" s="216" t="s">
        <v>3980</v>
      </c>
      <c r="CD48" s="216" t="s">
        <v>210</v>
      </c>
      <c r="CE48" s="216" t="s">
        <v>210</v>
      </c>
      <c r="CF48" s="26"/>
      <c r="CG48" s="37" t="s">
        <v>494</v>
      </c>
      <c r="CH48" s="208">
        <v>22260</v>
      </c>
      <c r="CI48" s="12" t="s">
        <v>3981</v>
      </c>
      <c r="CJ48" s="208">
        <v>35916</v>
      </c>
      <c r="CK48" s="12" t="s">
        <v>3982</v>
      </c>
      <c r="CL48" s="208">
        <v>18088</v>
      </c>
      <c r="CM48" s="12" t="s">
        <v>3983</v>
      </c>
    </row>
    <row r="49" spans="1:91" s="173" customFormat="1" ht="13">
      <c r="A49" s="3404" t="s">
        <v>496</v>
      </c>
      <c r="B49" s="2062">
        <v>38523</v>
      </c>
      <c r="C49" s="3057" t="s">
        <v>3984</v>
      </c>
      <c r="D49" s="3360" t="s">
        <v>210</v>
      </c>
      <c r="E49" s="3057" t="s">
        <v>210</v>
      </c>
      <c r="F49" s="2074">
        <v>41913</v>
      </c>
      <c r="G49" s="3057" t="s">
        <v>3985</v>
      </c>
      <c r="H49" s="3360" t="s">
        <v>210</v>
      </c>
      <c r="I49" s="3057" t="s">
        <v>210</v>
      </c>
      <c r="J49" s="2074">
        <v>31810</v>
      </c>
      <c r="K49" s="3057" t="s">
        <v>3986</v>
      </c>
      <c r="L49" s="3360" t="s">
        <v>210</v>
      </c>
      <c r="M49" s="3016" t="s">
        <v>210</v>
      </c>
      <c r="O49" s="293" t="s">
        <v>496</v>
      </c>
      <c r="P49" s="343">
        <v>41762</v>
      </c>
      <c r="Q49" s="343">
        <v>3744</v>
      </c>
      <c r="R49" s="344" t="s">
        <v>210</v>
      </c>
      <c r="S49" s="345" t="s">
        <v>210</v>
      </c>
      <c r="T49" s="346">
        <v>49124</v>
      </c>
      <c r="U49" s="343">
        <v>5864</v>
      </c>
      <c r="V49" s="344" t="s">
        <v>210</v>
      </c>
      <c r="W49" s="345" t="s">
        <v>210</v>
      </c>
      <c r="X49" s="346">
        <v>36303</v>
      </c>
      <c r="Y49" s="343">
        <v>4262</v>
      </c>
      <c r="Z49" s="344" t="s">
        <v>210</v>
      </c>
      <c r="AA49" s="344" t="s">
        <v>210</v>
      </c>
      <c r="AC49" s="293" t="s">
        <v>496</v>
      </c>
      <c r="AD49" s="279">
        <v>31765</v>
      </c>
      <c r="AE49" s="280">
        <v>3140</v>
      </c>
      <c r="AF49" s="212" t="s">
        <v>210</v>
      </c>
      <c r="AG49" s="281" t="s">
        <v>210</v>
      </c>
      <c r="AH49" s="279">
        <v>41545</v>
      </c>
      <c r="AI49" s="280">
        <v>12696</v>
      </c>
      <c r="AJ49" s="212" t="s">
        <v>210</v>
      </c>
      <c r="AK49" s="281" t="s">
        <v>210</v>
      </c>
      <c r="AL49" s="279">
        <v>30256</v>
      </c>
      <c r="AM49" s="280">
        <v>3537</v>
      </c>
      <c r="AN49" s="212" t="s">
        <v>210</v>
      </c>
      <c r="AO49" s="212" t="s">
        <v>210</v>
      </c>
      <c r="AQ49" s="3400" t="s">
        <v>495</v>
      </c>
      <c r="AR49" s="140">
        <v>40093</v>
      </c>
      <c r="AS49" s="38" t="s">
        <v>3987</v>
      </c>
      <c r="AT49" s="38" t="s">
        <v>210</v>
      </c>
      <c r="AU49" s="3344" t="s">
        <v>210</v>
      </c>
      <c r="AV49" s="140">
        <v>48297</v>
      </c>
      <c r="AW49" s="38" t="s">
        <v>3988</v>
      </c>
      <c r="AX49" s="38" t="s">
        <v>210</v>
      </c>
      <c r="AY49" s="3344" t="s">
        <v>210</v>
      </c>
      <c r="AZ49" s="140">
        <v>30699</v>
      </c>
      <c r="BA49" s="38" t="s">
        <v>3989</v>
      </c>
      <c r="BB49" s="38" t="s">
        <v>210</v>
      </c>
      <c r="BC49" s="38" t="s">
        <v>210</v>
      </c>
      <c r="BD49" s="26"/>
      <c r="BE49" s="275" t="s">
        <v>495</v>
      </c>
      <c r="BF49" s="223">
        <v>28094</v>
      </c>
      <c r="BG49" s="224" t="s">
        <v>3990</v>
      </c>
      <c r="BH49" s="224" t="s">
        <v>210</v>
      </c>
      <c r="BI49" s="224" t="s">
        <v>210</v>
      </c>
      <c r="BJ49" s="223">
        <v>31854</v>
      </c>
      <c r="BK49" s="224" t="s">
        <v>3991</v>
      </c>
      <c r="BL49" s="224" t="s">
        <v>210</v>
      </c>
      <c r="BM49" s="224" t="s">
        <v>210</v>
      </c>
      <c r="BN49" s="223">
        <v>26028</v>
      </c>
      <c r="BO49" s="224" t="s">
        <v>3992</v>
      </c>
      <c r="BP49" s="224" t="s">
        <v>210</v>
      </c>
      <c r="BQ49" s="224" t="s">
        <v>210</v>
      </c>
      <c r="BR49" s="26"/>
      <c r="BS49" s="275" t="s">
        <v>495</v>
      </c>
      <c r="BT49" s="215">
        <v>33001</v>
      </c>
      <c r="BU49" s="216" t="s">
        <v>3993</v>
      </c>
      <c r="BV49" s="216" t="s">
        <v>210</v>
      </c>
      <c r="BW49" s="216" t="s">
        <v>210</v>
      </c>
      <c r="BX49" s="215">
        <v>35106</v>
      </c>
      <c r="BY49" s="216" t="s">
        <v>3994</v>
      </c>
      <c r="BZ49" s="216" t="s">
        <v>210</v>
      </c>
      <c r="CA49" s="216" t="s">
        <v>210</v>
      </c>
      <c r="CB49" s="215">
        <v>31537</v>
      </c>
      <c r="CC49" s="216" t="s">
        <v>3995</v>
      </c>
      <c r="CD49" s="216" t="s">
        <v>210</v>
      </c>
      <c r="CE49" s="216" t="s">
        <v>210</v>
      </c>
      <c r="CF49" s="26"/>
      <c r="CG49" s="37" t="s">
        <v>495</v>
      </c>
      <c r="CH49" s="208">
        <v>30037</v>
      </c>
      <c r="CI49" s="12" t="s">
        <v>3996</v>
      </c>
      <c r="CJ49" s="208">
        <v>31164</v>
      </c>
      <c r="CK49" s="12" t="s">
        <v>3997</v>
      </c>
      <c r="CL49" s="208">
        <v>26786</v>
      </c>
      <c r="CM49" s="12" t="s">
        <v>3998</v>
      </c>
    </row>
    <row r="50" spans="1:91" s="173" customFormat="1" ht="13">
      <c r="A50" s="3404" t="s">
        <v>497</v>
      </c>
      <c r="B50" s="2062">
        <v>41630</v>
      </c>
      <c r="C50" s="3057" t="s">
        <v>3999</v>
      </c>
      <c r="D50" s="3360" t="s">
        <v>210</v>
      </c>
      <c r="E50" s="3057" t="s">
        <v>210</v>
      </c>
      <c r="F50" s="2074">
        <v>51221</v>
      </c>
      <c r="G50" s="3057" t="s">
        <v>4000</v>
      </c>
      <c r="H50" s="3360" t="s">
        <v>210</v>
      </c>
      <c r="I50" s="3057" t="s">
        <v>210</v>
      </c>
      <c r="J50" s="2074">
        <v>40034</v>
      </c>
      <c r="K50" s="3057" t="s">
        <v>4001</v>
      </c>
      <c r="L50" s="3360" t="s">
        <v>210</v>
      </c>
      <c r="M50" s="3016" t="s">
        <v>210</v>
      </c>
      <c r="O50" s="293" t="s">
        <v>497</v>
      </c>
      <c r="P50" s="343">
        <v>44572</v>
      </c>
      <c r="Q50" s="343">
        <v>5032</v>
      </c>
      <c r="R50" s="344" t="s">
        <v>210</v>
      </c>
      <c r="S50" s="345" t="s">
        <v>210</v>
      </c>
      <c r="T50" s="346">
        <v>56388</v>
      </c>
      <c r="U50" s="343">
        <v>9435</v>
      </c>
      <c r="V50" s="344" t="s">
        <v>210</v>
      </c>
      <c r="W50" s="345" t="s">
        <v>210</v>
      </c>
      <c r="X50" s="346">
        <v>42512</v>
      </c>
      <c r="Y50" s="343">
        <v>8454</v>
      </c>
      <c r="Z50" s="344" t="s">
        <v>210</v>
      </c>
      <c r="AA50" s="344" t="s">
        <v>210</v>
      </c>
      <c r="AC50" s="293" t="s">
        <v>497</v>
      </c>
      <c r="AD50" s="279">
        <v>46750</v>
      </c>
      <c r="AE50" s="280">
        <v>8005</v>
      </c>
      <c r="AF50" s="212" t="s">
        <v>210</v>
      </c>
      <c r="AG50" s="281" t="s">
        <v>210</v>
      </c>
      <c r="AH50" s="279">
        <v>44535</v>
      </c>
      <c r="AI50" s="280">
        <v>10298</v>
      </c>
      <c r="AJ50" s="212" t="s">
        <v>210</v>
      </c>
      <c r="AK50" s="281" t="s">
        <v>210</v>
      </c>
      <c r="AL50" s="279">
        <v>48262</v>
      </c>
      <c r="AM50" s="280">
        <v>12809</v>
      </c>
      <c r="AN50" s="212" t="s">
        <v>210</v>
      </c>
      <c r="AO50" s="212" t="s">
        <v>210</v>
      </c>
      <c r="AQ50" s="3400" t="s">
        <v>496</v>
      </c>
      <c r="AR50" s="140">
        <v>41207</v>
      </c>
      <c r="AS50" s="38" t="s">
        <v>4002</v>
      </c>
      <c r="AT50" s="38" t="s">
        <v>210</v>
      </c>
      <c r="AU50" s="3344" t="s">
        <v>210</v>
      </c>
      <c r="AV50" s="140">
        <v>49508</v>
      </c>
      <c r="AW50" s="38" t="s">
        <v>4003</v>
      </c>
      <c r="AX50" s="38" t="s">
        <v>210</v>
      </c>
      <c r="AY50" s="3344" t="s">
        <v>210</v>
      </c>
      <c r="AZ50" s="140">
        <v>36065</v>
      </c>
      <c r="BA50" s="38" t="s">
        <v>4004</v>
      </c>
      <c r="BB50" s="38" t="s">
        <v>210</v>
      </c>
      <c r="BC50" s="38" t="s">
        <v>210</v>
      </c>
      <c r="BD50" s="26"/>
      <c r="BE50" s="275" t="s">
        <v>496</v>
      </c>
      <c r="BF50" s="223">
        <v>39969</v>
      </c>
      <c r="BG50" s="224" t="s">
        <v>4005</v>
      </c>
      <c r="BH50" s="224" t="s">
        <v>210</v>
      </c>
      <c r="BI50" s="224" t="s">
        <v>210</v>
      </c>
      <c r="BJ50" s="223">
        <v>46680</v>
      </c>
      <c r="BK50" s="224" t="s">
        <v>4006</v>
      </c>
      <c r="BL50" s="224" t="s">
        <v>210</v>
      </c>
      <c r="BM50" s="224" t="s">
        <v>210</v>
      </c>
      <c r="BN50" s="223">
        <v>33924</v>
      </c>
      <c r="BO50" s="224" t="s">
        <v>4007</v>
      </c>
      <c r="BP50" s="224" t="s">
        <v>210</v>
      </c>
      <c r="BQ50" s="224" t="s">
        <v>210</v>
      </c>
      <c r="BR50" s="26"/>
      <c r="BS50" s="275" t="s">
        <v>496</v>
      </c>
      <c r="BT50" s="215">
        <v>36755</v>
      </c>
      <c r="BU50" s="216" t="s">
        <v>2293</v>
      </c>
      <c r="BV50" s="216" t="s">
        <v>210</v>
      </c>
      <c r="BW50" s="216" t="s">
        <v>210</v>
      </c>
      <c r="BX50" s="215">
        <v>41122</v>
      </c>
      <c r="BY50" s="216" t="s">
        <v>4008</v>
      </c>
      <c r="BZ50" s="216" t="s">
        <v>210</v>
      </c>
      <c r="CA50" s="216" t="s">
        <v>210</v>
      </c>
      <c r="CB50" s="215">
        <v>32144</v>
      </c>
      <c r="CC50" s="216" t="s">
        <v>4009</v>
      </c>
      <c r="CD50" s="216" t="s">
        <v>210</v>
      </c>
      <c r="CE50" s="216" t="s">
        <v>210</v>
      </c>
      <c r="CF50" s="26"/>
      <c r="CG50" s="37" t="s">
        <v>496</v>
      </c>
      <c r="CH50" s="208">
        <v>36007</v>
      </c>
      <c r="CI50" s="12" t="s">
        <v>4010</v>
      </c>
      <c r="CJ50" s="208">
        <v>37351</v>
      </c>
      <c r="CK50" s="12" t="s">
        <v>4011</v>
      </c>
      <c r="CL50" s="208">
        <v>31935</v>
      </c>
      <c r="CM50" s="12" t="s">
        <v>4012</v>
      </c>
    </row>
    <row r="51" spans="1:91" s="173" customFormat="1" ht="13">
      <c r="A51" s="3404" t="s">
        <v>498</v>
      </c>
      <c r="B51" s="2062">
        <v>57189</v>
      </c>
      <c r="C51" s="3057" t="s">
        <v>4013</v>
      </c>
      <c r="D51" s="3360" t="s">
        <v>210</v>
      </c>
      <c r="E51" s="3057" t="s">
        <v>210</v>
      </c>
      <c r="F51" s="2074">
        <v>55896</v>
      </c>
      <c r="G51" s="3057" t="s">
        <v>4014</v>
      </c>
      <c r="H51" s="3360" t="s">
        <v>210</v>
      </c>
      <c r="I51" s="3057" t="s">
        <v>210</v>
      </c>
      <c r="J51" s="2074">
        <v>58043</v>
      </c>
      <c r="K51" s="3057" t="s">
        <v>4015</v>
      </c>
      <c r="L51" s="3360" t="s">
        <v>210</v>
      </c>
      <c r="M51" s="3016" t="s">
        <v>210</v>
      </c>
      <c r="O51" s="293" t="s">
        <v>498</v>
      </c>
      <c r="P51" s="343">
        <v>55788</v>
      </c>
      <c r="Q51" s="343">
        <v>15145</v>
      </c>
      <c r="R51" s="344" t="s">
        <v>210</v>
      </c>
      <c r="S51" s="345" t="s">
        <v>210</v>
      </c>
      <c r="T51" s="346">
        <v>63382</v>
      </c>
      <c r="U51" s="343">
        <v>39532</v>
      </c>
      <c r="V51" s="344" t="s">
        <v>210</v>
      </c>
      <c r="W51" s="345" t="s">
        <v>210</v>
      </c>
      <c r="X51" s="346">
        <v>44623</v>
      </c>
      <c r="Y51" s="343">
        <v>19562</v>
      </c>
      <c r="Z51" s="344" t="s">
        <v>210</v>
      </c>
      <c r="AA51" s="344" t="s">
        <v>210</v>
      </c>
      <c r="AC51" s="293" t="s">
        <v>498</v>
      </c>
      <c r="AD51" s="279">
        <v>45713</v>
      </c>
      <c r="AE51" s="280">
        <v>6739</v>
      </c>
      <c r="AF51" s="212" t="s">
        <v>210</v>
      </c>
      <c r="AG51" s="281" t="s">
        <v>210</v>
      </c>
      <c r="AH51" s="279">
        <v>61875</v>
      </c>
      <c r="AI51" s="280">
        <v>18525</v>
      </c>
      <c r="AJ51" s="212" t="s">
        <v>210</v>
      </c>
      <c r="AK51" s="281" t="s">
        <v>210</v>
      </c>
      <c r="AL51" s="279">
        <v>42194</v>
      </c>
      <c r="AM51" s="280">
        <v>7418</v>
      </c>
      <c r="AN51" s="212" t="s">
        <v>210</v>
      </c>
      <c r="AO51" s="212" t="s">
        <v>210</v>
      </c>
      <c r="AQ51" s="3400" t="s">
        <v>497</v>
      </c>
      <c r="AR51" s="140">
        <v>46861</v>
      </c>
      <c r="AS51" s="38" t="s">
        <v>4016</v>
      </c>
      <c r="AT51" s="38" t="s">
        <v>210</v>
      </c>
      <c r="AU51" s="3344" t="s">
        <v>210</v>
      </c>
      <c r="AV51" s="140">
        <v>70256</v>
      </c>
      <c r="AW51" s="38" t="s">
        <v>4017</v>
      </c>
      <c r="AX51" s="38" t="s">
        <v>210</v>
      </c>
      <c r="AY51" s="3344" t="s">
        <v>210</v>
      </c>
      <c r="AZ51" s="140">
        <v>38485</v>
      </c>
      <c r="BA51" s="38" t="s">
        <v>4018</v>
      </c>
      <c r="BB51" s="38" t="s">
        <v>210</v>
      </c>
      <c r="BC51" s="38" t="s">
        <v>210</v>
      </c>
      <c r="BD51" s="26"/>
      <c r="BE51" s="275" t="s">
        <v>497</v>
      </c>
      <c r="BF51" s="223">
        <v>45012</v>
      </c>
      <c r="BG51" s="224" t="s">
        <v>4019</v>
      </c>
      <c r="BH51" s="224" t="s">
        <v>210</v>
      </c>
      <c r="BI51" s="224" t="s">
        <v>210</v>
      </c>
      <c r="BJ51" s="223">
        <v>45121</v>
      </c>
      <c r="BK51" s="224" t="s">
        <v>4020</v>
      </c>
      <c r="BL51" s="224" t="s">
        <v>210</v>
      </c>
      <c r="BM51" s="224" t="s">
        <v>210</v>
      </c>
      <c r="BN51" s="223">
        <v>42170</v>
      </c>
      <c r="BO51" s="224" t="s">
        <v>4021</v>
      </c>
      <c r="BP51" s="224" t="s">
        <v>210</v>
      </c>
      <c r="BQ51" s="224" t="s">
        <v>210</v>
      </c>
      <c r="BR51" s="26"/>
      <c r="BS51" s="275" t="s">
        <v>497</v>
      </c>
      <c r="BT51" s="215">
        <v>43702</v>
      </c>
      <c r="BU51" s="216" t="s">
        <v>4022</v>
      </c>
      <c r="BV51" s="216" t="s">
        <v>210</v>
      </c>
      <c r="BW51" s="216" t="s">
        <v>210</v>
      </c>
      <c r="BX51" s="215">
        <v>45379</v>
      </c>
      <c r="BY51" s="216" t="s">
        <v>4023</v>
      </c>
      <c r="BZ51" s="216" t="s">
        <v>210</v>
      </c>
      <c r="CA51" s="216" t="s">
        <v>210</v>
      </c>
      <c r="CB51" s="215">
        <v>42935</v>
      </c>
      <c r="CC51" s="216" t="s">
        <v>4024</v>
      </c>
      <c r="CD51" s="216" t="s">
        <v>210</v>
      </c>
      <c r="CE51" s="216" t="s">
        <v>210</v>
      </c>
      <c r="CF51" s="26"/>
      <c r="CG51" s="37" t="s">
        <v>497</v>
      </c>
      <c r="CH51" s="208">
        <v>46100</v>
      </c>
      <c r="CI51" s="12" t="s">
        <v>4025</v>
      </c>
      <c r="CJ51" s="208">
        <v>49352</v>
      </c>
      <c r="CK51" s="12" t="s">
        <v>3964</v>
      </c>
      <c r="CL51" s="208">
        <v>36572</v>
      </c>
      <c r="CM51" s="12" t="s">
        <v>4026</v>
      </c>
    </row>
    <row r="52" spans="1:91">
      <c r="A52" s="4522" t="s">
        <v>878</v>
      </c>
      <c r="B52" s="4522"/>
      <c r="C52" s="4522"/>
      <c r="D52" s="4522"/>
      <c r="E52" s="4522"/>
      <c r="F52" s="4522"/>
      <c r="G52" s="4522"/>
      <c r="H52" s="4522"/>
      <c r="I52" s="4522"/>
      <c r="J52" s="4522"/>
      <c r="K52" s="4522"/>
      <c r="L52" s="4522"/>
      <c r="M52" s="4522"/>
      <c r="O52" s="4522" t="s">
        <v>878</v>
      </c>
      <c r="P52" s="4522"/>
      <c r="Q52" s="4522"/>
      <c r="R52" s="4522"/>
      <c r="S52" s="4522"/>
      <c r="T52" s="4522"/>
      <c r="U52" s="4522"/>
      <c r="V52" s="4522"/>
      <c r="W52" s="4522"/>
      <c r="X52" s="4522"/>
      <c r="Y52" s="4522"/>
      <c r="Z52" s="4522"/>
      <c r="AA52" s="4522"/>
      <c r="AC52" s="4522" t="s">
        <v>878</v>
      </c>
      <c r="AD52" s="4522"/>
      <c r="AE52" s="4522"/>
      <c r="AF52" s="4522"/>
      <c r="AG52" s="4522"/>
      <c r="AH52" s="4522"/>
      <c r="AI52" s="4522"/>
      <c r="AJ52" s="4522"/>
      <c r="AK52" s="4522"/>
      <c r="AL52" s="4522"/>
      <c r="AM52" s="4522"/>
      <c r="AN52" s="4522"/>
      <c r="AO52" s="4522"/>
      <c r="AQ52" s="3400" t="s">
        <v>498</v>
      </c>
      <c r="AR52" s="140">
        <v>47602</v>
      </c>
      <c r="AS52" s="38" t="s">
        <v>4027</v>
      </c>
      <c r="AT52" s="38" t="s">
        <v>210</v>
      </c>
      <c r="AU52" s="3344" t="s">
        <v>210</v>
      </c>
      <c r="AV52" s="140">
        <v>67180</v>
      </c>
      <c r="AW52" s="38" t="s">
        <v>4028</v>
      </c>
      <c r="AX52" s="38" t="s">
        <v>210</v>
      </c>
      <c r="AY52" s="3344" t="s">
        <v>210</v>
      </c>
      <c r="AZ52" s="140">
        <v>31375</v>
      </c>
      <c r="BA52" s="38" t="s">
        <v>4029</v>
      </c>
      <c r="BB52" s="38" t="s">
        <v>210</v>
      </c>
      <c r="BC52" s="38" t="s">
        <v>210</v>
      </c>
      <c r="BD52" s="6"/>
      <c r="BE52" s="275" t="s">
        <v>498</v>
      </c>
      <c r="BF52" s="223">
        <v>65249</v>
      </c>
      <c r="BG52" s="224" t="s">
        <v>4030</v>
      </c>
      <c r="BH52" s="224" t="s">
        <v>210</v>
      </c>
      <c r="BI52" s="224" t="s">
        <v>210</v>
      </c>
      <c r="BJ52" s="223">
        <v>66939</v>
      </c>
      <c r="BK52" s="224" t="s">
        <v>4031</v>
      </c>
      <c r="BL52" s="224" t="s">
        <v>210</v>
      </c>
      <c r="BM52" s="224" t="s">
        <v>210</v>
      </c>
      <c r="BN52" s="223">
        <v>60110</v>
      </c>
      <c r="BO52" s="224" t="s">
        <v>4032</v>
      </c>
      <c r="BP52" s="224" t="s">
        <v>210</v>
      </c>
      <c r="BQ52" s="224" t="s">
        <v>210</v>
      </c>
      <c r="BR52" s="6"/>
      <c r="BS52" s="275" t="s">
        <v>498</v>
      </c>
      <c r="BT52" s="215">
        <v>55451</v>
      </c>
      <c r="BU52" s="216" t="s">
        <v>4033</v>
      </c>
      <c r="BV52" s="216" t="s">
        <v>210</v>
      </c>
      <c r="BW52" s="216" t="s">
        <v>210</v>
      </c>
      <c r="BX52" s="215">
        <v>58750</v>
      </c>
      <c r="BY52" s="216" t="s">
        <v>4034</v>
      </c>
      <c r="BZ52" s="216" t="s">
        <v>210</v>
      </c>
      <c r="CA52" s="216" t="s">
        <v>210</v>
      </c>
      <c r="CB52" s="215">
        <v>46978</v>
      </c>
      <c r="CC52" s="216" t="s">
        <v>4035</v>
      </c>
      <c r="CD52" s="216" t="s">
        <v>210</v>
      </c>
      <c r="CE52" s="216" t="s">
        <v>210</v>
      </c>
      <c r="CF52" s="6"/>
      <c r="CG52" s="37" t="s">
        <v>498</v>
      </c>
      <c r="CH52" s="208">
        <v>51305</v>
      </c>
      <c r="CI52" s="12" t="s">
        <v>4036</v>
      </c>
      <c r="CJ52" s="208">
        <v>65946</v>
      </c>
      <c r="CK52" s="3427" t="s">
        <v>4037</v>
      </c>
      <c r="CL52" s="208">
        <v>40270</v>
      </c>
      <c r="CM52" s="3427" t="s">
        <v>4038</v>
      </c>
    </row>
    <row r="53" spans="1:91">
      <c r="A53" s="29"/>
      <c r="B53" s="29"/>
      <c r="C53" s="29"/>
      <c r="D53" s="29"/>
      <c r="E53" s="29"/>
      <c r="F53" s="29"/>
      <c r="G53" s="29"/>
      <c r="H53" s="29"/>
      <c r="I53" s="29"/>
      <c r="J53" s="29"/>
      <c r="K53" s="29"/>
      <c r="L53" s="29"/>
      <c r="M53" s="29"/>
      <c r="O53" s="29"/>
      <c r="P53" s="29"/>
      <c r="Q53" s="29"/>
      <c r="R53" s="29"/>
      <c r="S53" s="29"/>
      <c r="T53" s="29"/>
      <c r="U53" s="29"/>
      <c r="V53" s="29"/>
      <c r="W53" s="29"/>
      <c r="X53" s="29"/>
      <c r="Y53" s="29"/>
      <c r="Z53" s="29"/>
      <c r="AA53" s="29"/>
      <c r="AC53" s="29"/>
      <c r="AD53" s="29"/>
      <c r="AE53" s="29"/>
      <c r="AF53" s="29"/>
      <c r="AG53" s="29"/>
      <c r="AH53" s="29"/>
      <c r="AI53" s="29"/>
      <c r="AJ53" s="29"/>
      <c r="AK53" s="29"/>
      <c r="AL53" s="29"/>
      <c r="AM53" s="29"/>
      <c r="AN53" s="29"/>
      <c r="AO53" s="29"/>
      <c r="AQ53" s="4524" t="s">
        <v>878</v>
      </c>
      <c r="AR53" s="4524"/>
      <c r="AS53" s="4524"/>
      <c r="AT53" s="4524"/>
      <c r="AU53" s="4524"/>
      <c r="AV53" s="4524"/>
      <c r="AW53" s="4524"/>
      <c r="AX53" s="4524"/>
      <c r="AY53" s="4524"/>
      <c r="AZ53" s="4524"/>
      <c r="BA53" s="4524"/>
      <c r="BB53" s="4524"/>
      <c r="BC53" s="4524"/>
      <c r="BD53" s="14"/>
      <c r="BE53" s="4524" t="s">
        <v>878</v>
      </c>
      <c r="BF53" s="4524"/>
      <c r="BG53" s="4524"/>
      <c r="BH53" s="4524"/>
      <c r="BI53" s="4524"/>
      <c r="BJ53" s="4524"/>
      <c r="BK53" s="4524"/>
      <c r="BL53" s="4524"/>
      <c r="BM53" s="4524"/>
      <c r="BN53" s="4524"/>
      <c r="BO53" s="4524"/>
      <c r="BP53" s="4524"/>
      <c r="BQ53" s="4524"/>
      <c r="BR53" s="14"/>
      <c r="BS53" s="4524" t="s">
        <v>878</v>
      </c>
      <c r="BT53" s="4524"/>
      <c r="BU53" s="4524"/>
      <c r="BV53" s="4524"/>
      <c r="BW53" s="4524"/>
      <c r="BX53" s="4524"/>
      <c r="BY53" s="4524"/>
      <c r="BZ53" s="4524"/>
      <c r="CA53" s="4524"/>
      <c r="CB53" s="4524"/>
      <c r="CC53" s="4524"/>
      <c r="CD53" s="4524"/>
      <c r="CE53" s="4524"/>
      <c r="CF53" s="14"/>
      <c r="CG53" s="4535" t="s">
        <v>878</v>
      </c>
      <c r="CH53" s="4535"/>
      <c r="CI53" s="4535"/>
      <c r="CJ53" s="4535"/>
      <c r="CK53" s="4535"/>
      <c r="CL53" s="4535"/>
      <c r="CM53" s="4535"/>
    </row>
    <row r="54" spans="1:91">
      <c r="A54" s="3832" t="s">
        <v>2978</v>
      </c>
      <c r="B54" s="3832"/>
      <c r="C54" s="3832"/>
      <c r="D54" s="3832"/>
      <c r="E54" s="3832"/>
      <c r="F54" s="3832"/>
      <c r="G54" s="3832"/>
      <c r="H54" s="3832"/>
      <c r="I54" s="3832"/>
      <c r="J54" s="3832"/>
      <c r="K54" s="3832"/>
      <c r="L54" s="485"/>
      <c r="M54" s="485"/>
      <c r="O54" s="3832" t="s">
        <v>1592</v>
      </c>
      <c r="P54" s="3832"/>
      <c r="Q54" s="3832"/>
      <c r="R54" s="3832"/>
      <c r="S54" s="3832"/>
      <c r="T54" s="3832"/>
      <c r="U54" s="3832"/>
      <c r="V54" s="3832"/>
      <c r="W54" s="3832"/>
      <c r="X54" s="3832"/>
      <c r="Y54" s="3832"/>
      <c r="Z54" s="485"/>
      <c r="AA54" s="485"/>
      <c r="AC54" s="3832" t="s">
        <v>1568</v>
      </c>
      <c r="AD54" s="3832"/>
      <c r="AE54" s="3832"/>
      <c r="AF54" s="3832"/>
      <c r="AG54" s="3832"/>
      <c r="AH54" s="3832"/>
      <c r="AI54" s="3832"/>
      <c r="AJ54" s="3832"/>
      <c r="AK54" s="3832"/>
      <c r="AL54" s="3832"/>
      <c r="AM54" s="3832"/>
      <c r="AN54" s="485"/>
      <c r="AO54" s="485"/>
      <c r="AQ54" s="29"/>
      <c r="AR54" s="29"/>
      <c r="AS54" s="29"/>
      <c r="AT54" s="29"/>
      <c r="AU54" s="29"/>
      <c r="AV54" s="29"/>
      <c r="AW54" s="29"/>
      <c r="AX54" s="29"/>
      <c r="AY54" s="29"/>
      <c r="AZ54" s="29"/>
      <c r="BA54" s="29"/>
      <c r="BB54" s="29"/>
      <c r="BC54" s="29"/>
      <c r="BD54" s="14"/>
      <c r="BE54" s="29"/>
      <c r="BF54" s="29"/>
      <c r="BG54" s="29"/>
      <c r="BH54" s="29"/>
      <c r="BI54" s="29"/>
      <c r="BJ54" s="29"/>
      <c r="BK54" s="29"/>
      <c r="BL54" s="29"/>
      <c r="BM54" s="29"/>
      <c r="BN54" s="29"/>
      <c r="BO54" s="29"/>
      <c r="BP54" s="29"/>
      <c r="BQ54" s="29"/>
      <c r="BR54" s="14"/>
      <c r="BS54" s="29"/>
      <c r="BT54" s="29"/>
      <c r="BU54" s="29"/>
      <c r="BV54" s="29"/>
      <c r="BW54" s="29"/>
      <c r="BX54" s="29"/>
      <c r="BY54" s="29"/>
      <c r="BZ54" s="29"/>
      <c r="CA54" s="29"/>
      <c r="CB54" s="29"/>
      <c r="CC54" s="29"/>
      <c r="CD54" s="29"/>
      <c r="CE54" s="29"/>
      <c r="CF54" s="14"/>
      <c r="CG54" s="29"/>
      <c r="CH54" s="29"/>
      <c r="CI54" s="29"/>
      <c r="CJ54" s="29"/>
      <c r="CK54" s="29"/>
      <c r="CL54" s="29"/>
      <c r="CM54" s="29"/>
    </row>
    <row r="55" spans="1:91">
      <c r="AQ55" s="3832" t="s">
        <v>879</v>
      </c>
      <c r="AR55" s="3832"/>
      <c r="AS55" s="3832"/>
      <c r="AT55" s="3832"/>
      <c r="AU55" s="3832"/>
      <c r="AV55" s="3832"/>
      <c r="AW55" s="3832"/>
      <c r="AX55" s="3832"/>
      <c r="AY55" s="3832"/>
      <c r="AZ55" s="3832"/>
      <c r="BA55" s="3832"/>
      <c r="BB55" s="485"/>
      <c r="BC55" s="485"/>
      <c r="BD55" s="14"/>
      <c r="BE55" s="3832" t="s">
        <v>781</v>
      </c>
      <c r="BF55" s="3832"/>
      <c r="BG55" s="3832"/>
      <c r="BH55" s="3832"/>
      <c r="BI55" s="3832"/>
      <c r="BJ55" s="3832"/>
      <c r="BK55" s="3832"/>
      <c r="BL55" s="3832"/>
      <c r="BM55" s="3832"/>
      <c r="BN55" s="3832"/>
      <c r="BO55" s="3832"/>
      <c r="BP55" s="485"/>
      <c r="BQ55" s="485"/>
      <c r="BR55" s="14"/>
      <c r="BS55" s="3832" t="s">
        <v>734</v>
      </c>
      <c r="BT55" s="3832"/>
      <c r="BU55" s="3832"/>
      <c r="BV55" s="3832"/>
      <c r="BW55" s="3832"/>
      <c r="BX55" s="3832"/>
      <c r="BY55" s="3832"/>
      <c r="BZ55" s="3832"/>
      <c r="CA55" s="3832"/>
      <c r="CB55" s="3832"/>
      <c r="CC55" s="3832"/>
      <c r="CD55" s="485"/>
      <c r="CE55" s="485"/>
      <c r="CF55" s="14"/>
      <c r="CG55" s="3832" t="s">
        <v>696</v>
      </c>
      <c r="CH55" s="3832"/>
      <c r="CI55" s="3832"/>
      <c r="CJ55" s="3832"/>
      <c r="CK55" s="3832"/>
      <c r="CL55" s="3832"/>
      <c r="CM55" s="3832"/>
    </row>
    <row r="56" spans="1:91" ht="14.25" customHeight="1"/>
  </sheetData>
  <mergeCells count="86">
    <mergeCell ref="CG53:CM53"/>
    <mergeCell ref="AC54:AM54"/>
    <mergeCell ref="BS55:CC55"/>
    <mergeCell ref="CG55:CM55"/>
    <mergeCell ref="AC39:AO39"/>
    <mergeCell ref="BS40:CE40"/>
    <mergeCell ref="CG40:CM40"/>
    <mergeCell ref="AC45:AO45"/>
    <mergeCell ref="BS46:CE46"/>
    <mergeCell ref="CG46:CM46"/>
    <mergeCell ref="BE55:BO55"/>
    <mergeCell ref="BS53:CE53"/>
    <mergeCell ref="CG1:CM1"/>
    <mergeCell ref="BT3:CE3"/>
    <mergeCell ref="CG3:CG5"/>
    <mergeCell ref="CH3:CM3"/>
    <mergeCell ref="BZ4:CA4"/>
    <mergeCell ref="CB4:CC4"/>
    <mergeCell ref="CD4:CE4"/>
    <mergeCell ref="CH4:CI4"/>
    <mergeCell ref="CJ4:CK4"/>
    <mergeCell ref="CL4:CM4"/>
    <mergeCell ref="BT4:BU4"/>
    <mergeCell ref="BV4:BW4"/>
    <mergeCell ref="BX4:BY4"/>
    <mergeCell ref="BS1:CE1"/>
    <mergeCell ref="A52:M52"/>
    <mergeCell ref="AQ53:BC53"/>
    <mergeCell ref="A54:K54"/>
    <mergeCell ref="AQ55:BA55"/>
    <mergeCell ref="AC52:AO52"/>
    <mergeCell ref="O54:Y54"/>
    <mergeCell ref="AQ1:BC1"/>
    <mergeCell ref="BE1:BQ1"/>
    <mergeCell ref="AQ40:BC40"/>
    <mergeCell ref="O39:AA39"/>
    <mergeCell ref="BE40:BQ40"/>
    <mergeCell ref="AR3:BC3"/>
    <mergeCell ref="BE3:BE5"/>
    <mergeCell ref="AX4:AY4"/>
    <mergeCell ref="AZ4:BA4"/>
    <mergeCell ref="BB4:BC4"/>
    <mergeCell ref="AR4:AS4"/>
    <mergeCell ref="AT4:AU4"/>
    <mergeCell ref="AV4:AW4"/>
    <mergeCell ref="V4:W4"/>
    <mergeCell ref="AD3:AO3"/>
    <mergeCell ref="AQ3:AQ5"/>
    <mergeCell ref="AL4:AM4"/>
    <mergeCell ref="AN4:AO4"/>
    <mergeCell ref="AD4:AE4"/>
    <mergeCell ref="X4:Y4"/>
    <mergeCell ref="D4:E4"/>
    <mergeCell ref="F4:G4"/>
    <mergeCell ref="H4:I4"/>
    <mergeCell ref="L4:M4"/>
    <mergeCell ref="AC3:AC5"/>
    <mergeCell ref="A3:A5"/>
    <mergeCell ref="AC1:AO1"/>
    <mergeCell ref="AF4:AG4"/>
    <mergeCell ref="AH4:AI4"/>
    <mergeCell ref="B3:M3"/>
    <mergeCell ref="O3:O5"/>
    <mergeCell ref="P3:AA3"/>
    <mergeCell ref="B4:C4"/>
    <mergeCell ref="O1:AA1"/>
    <mergeCell ref="A1:M1"/>
    <mergeCell ref="J4:K4"/>
    <mergeCell ref="Z4:AA4"/>
    <mergeCell ref="P4:Q4"/>
    <mergeCell ref="R4:S4"/>
    <mergeCell ref="T4:U4"/>
    <mergeCell ref="AJ4:AK4"/>
    <mergeCell ref="BF3:BQ3"/>
    <mergeCell ref="BS3:BS5"/>
    <mergeCell ref="BL4:BM4"/>
    <mergeCell ref="BN4:BO4"/>
    <mergeCell ref="BP4:BQ4"/>
    <mergeCell ref="BF4:BG4"/>
    <mergeCell ref="BH4:BI4"/>
    <mergeCell ref="BJ4:BK4"/>
    <mergeCell ref="O45:AA45"/>
    <mergeCell ref="BE46:BQ46"/>
    <mergeCell ref="O52:AA52"/>
    <mergeCell ref="AQ46:BC46"/>
    <mergeCell ref="BE53:BQ5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31"/>
  <sheetViews>
    <sheetView workbookViewId="0">
      <selection activeCell="B1" sqref="A1:XFD1048576"/>
    </sheetView>
  </sheetViews>
  <sheetFormatPr defaultColWidth="9" defaultRowHeight="14"/>
  <cols>
    <col min="1" max="1" width="13.83203125" style="17" customWidth="1"/>
    <col min="2" max="13" width="10.58203125" style="17" customWidth="1"/>
    <col min="14" max="14" width="12.1640625" style="17" customWidth="1"/>
    <col min="15" max="15" width="9" style="17"/>
    <col min="16" max="16" width="9" style="14"/>
    <col min="17" max="16384" width="9" style="17"/>
  </cols>
  <sheetData>
    <row r="1" spans="1:16" ht="25">
      <c r="A1" s="3827" t="s">
        <v>4569</v>
      </c>
      <c r="B1" s="3827"/>
      <c r="C1" s="3827"/>
      <c r="D1" s="3827"/>
      <c r="E1" s="3827"/>
      <c r="F1" s="3827"/>
      <c r="G1" s="3827"/>
      <c r="H1" s="3827"/>
      <c r="I1" s="3827"/>
      <c r="J1" s="3827"/>
      <c r="K1" s="3827"/>
      <c r="L1" s="3827"/>
      <c r="M1" s="3827"/>
      <c r="N1" s="3827"/>
      <c r="O1" s="1471"/>
    </row>
    <row r="2" spans="1:16">
      <c r="A2" s="494"/>
    </row>
    <row r="3" spans="1:16" ht="27.5">
      <c r="A3" s="3867" t="s">
        <v>10</v>
      </c>
      <c r="B3" s="3865" t="s">
        <v>46</v>
      </c>
      <c r="C3" s="3866"/>
      <c r="D3" s="3865" t="s">
        <v>47</v>
      </c>
      <c r="E3" s="3866"/>
      <c r="F3" s="3865" t="s">
        <v>48</v>
      </c>
      <c r="G3" s="3866"/>
      <c r="H3" s="3865" t="s">
        <v>49</v>
      </c>
      <c r="I3" s="3866"/>
      <c r="J3" s="3865" t="s">
        <v>54</v>
      </c>
      <c r="K3" s="3866"/>
      <c r="L3" s="3865" t="s">
        <v>55</v>
      </c>
      <c r="M3" s="3866"/>
      <c r="N3" s="3863" t="s">
        <v>9</v>
      </c>
      <c r="P3" s="507"/>
    </row>
    <row r="4" spans="1:16" s="239" customFormat="1" ht="27.5">
      <c r="A4" s="3868"/>
      <c r="B4" s="865" t="s">
        <v>50</v>
      </c>
      <c r="C4" s="866" t="s">
        <v>998</v>
      </c>
      <c r="D4" s="865" t="s">
        <v>50</v>
      </c>
      <c r="E4" s="866" t="s">
        <v>998</v>
      </c>
      <c r="F4" s="865" t="s">
        <v>50</v>
      </c>
      <c r="G4" s="866" t="s">
        <v>998</v>
      </c>
      <c r="H4" s="865" t="s">
        <v>50</v>
      </c>
      <c r="I4" s="866" t="s">
        <v>998</v>
      </c>
      <c r="J4" s="865" t="s">
        <v>50</v>
      </c>
      <c r="K4" s="866" t="s">
        <v>998</v>
      </c>
      <c r="L4" s="865" t="s">
        <v>50</v>
      </c>
      <c r="M4" s="866" t="s">
        <v>998</v>
      </c>
      <c r="N4" s="3864"/>
      <c r="P4" s="507"/>
    </row>
    <row r="5" spans="1:16" ht="14.15" customHeight="1">
      <c r="A5" s="1711" t="s">
        <v>2012</v>
      </c>
      <c r="B5" s="1754">
        <v>5619</v>
      </c>
      <c r="C5" s="2441">
        <f>B5/N5</f>
        <v>3.3214127382887544E-2</v>
      </c>
      <c r="D5" s="1754">
        <v>7401</v>
      </c>
      <c r="E5" s="2441">
        <f>D5/N5</f>
        <v>4.3747598640461058E-2</v>
      </c>
      <c r="F5" s="1754">
        <v>53025</v>
      </c>
      <c r="G5" s="2441">
        <f>F5/N5</f>
        <v>0.31343283582089554</v>
      </c>
      <c r="H5" s="1754">
        <v>3219</v>
      </c>
      <c r="I5" s="2441">
        <f>H5/N5</f>
        <v>1.9027634106694252E-2</v>
      </c>
      <c r="J5" s="1754">
        <v>21938</v>
      </c>
      <c r="K5" s="2441">
        <f>J5/N5</f>
        <v>0.12967637062213683</v>
      </c>
      <c r="L5" s="3784">
        <v>77973</v>
      </c>
      <c r="M5" s="2441">
        <f>L5/N5</f>
        <v>0.4609014334269248</v>
      </c>
      <c r="N5" s="1754">
        <v>169175</v>
      </c>
      <c r="P5" s="8"/>
    </row>
    <row r="6" spans="1:16" ht="14.15" customHeight="1">
      <c r="A6" s="1712" t="s">
        <v>1872</v>
      </c>
      <c r="B6" s="1755">
        <v>4829</v>
      </c>
      <c r="C6" s="2440">
        <f>B6/N6</f>
        <v>2.800167001055354E-2</v>
      </c>
      <c r="D6" s="1755">
        <v>6895</v>
      </c>
      <c r="E6" s="2440">
        <f>D6/N6</f>
        <v>3.9981676273093111E-2</v>
      </c>
      <c r="F6" s="1755">
        <v>59068</v>
      </c>
      <c r="G6" s="2440">
        <f>F6/N6</f>
        <v>0.34251452561262713</v>
      </c>
      <c r="H6" s="1755">
        <v>2808</v>
      </c>
      <c r="I6" s="2440">
        <f>H6/N6</f>
        <v>1.6282602897004419E-2</v>
      </c>
      <c r="J6" s="1755">
        <v>23204</v>
      </c>
      <c r="K6" s="2440">
        <f>J6/N6</f>
        <v>0.13455182251498951</v>
      </c>
      <c r="L6" s="1883">
        <v>75650</v>
      </c>
      <c r="M6" s="2440">
        <f>L6/N6</f>
        <v>0.43866770269173228</v>
      </c>
      <c r="N6" s="1755">
        <v>172454</v>
      </c>
      <c r="P6" s="8"/>
    </row>
    <row r="7" spans="1:16" s="239" customFormat="1" ht="27.5">
      <c r="A7" s="2952" t="s">
        <v>1690</v>
      </c>
      <c r="B7" s="1757">
        <v>5779</v>
      </c>
      <c r="C7" s="2441">
        <f t="shared" ref="C7:C27" si="0">B7/N7</f>
        <v>3.2361752764944698E-2</v>
      </c>
      <c r="D7" s="1757">
        <v>7301</v>
      </c>
      <c r="E7" s="2441">
        <f t="shared" ref="E7:E27" si="1">D7/N7</f>
        <v>4.0884782304353912E-2</v>
      </c>
      <c r="F7" s="1757">
        <v>57013</v>
      </c>
      <c r="G7" s="2441">
        <f t="shared" ref="G7:G27" si="2">F7/N7</f>
        <v>0.31926641467170658</v>
      </c>
      <c r="H7" s="1757">
        <v>3068</v>
      </c>
      <c r="I7" s="2441">
        <f t="shared" ref="I7:I25" si="3">H7/N7</f>
        <v>1.7180456390872182E-2</v>
      </c>
      <c r="J7" s="1757">
        <v>22840</v>
      </c>
      <c r="K7" s="2441">
        <f t="shared" ref="K7:K27" si="4">J7/N7</f>
        <v>0.12790144197116057</v>
      </c>
      <c r="L7" s="1757">
        <v>82574</v>
      </c>
      <c r="M7" s="2441">
        <f t="shared" ref="M7:M27" si="5">L7/N7</f>
        <v>0.46240515189696207</v>
      </c>
      <c r="N7" s="1757">
        <v>178575</v>
      </c>
      <c r="O7" s="14"/>
      <c r="P7" s="1703"/>
    </row>
    <row r="8" spans="1:16" s="496" customFormat="1">
      <c r="A8" s="1713" t="s">
        <v>1579</v>
      </c>
      <c r="B8" s="1771">
        <v>5235</v>
      </c>
      <c r="C8" s="2440">
        <f t="shared" si="0"/>
        <v>2.9267883599362648E-2</v>
      </c>
      <c r="D8" s="1771">
        <v>7197</v>
      </c>
      <c r="E8" s="2440">
        <f t="shared" si="1"/>
        <v>4.0237050289324353E-2</v>
      </c>
      <c r="F8" s="1771">
        <v>59003</v>
      </c>
      <c r="G8" s="2440">
        <f t="shared" si="2"/>
        <v>0.32987448634444971</v>
      </c>
      <c r="H8" s="1771">
        <v>2826</v>
      </c>
      <c r="I8" s="2440">
        <f t="shared" si="3"/>
        <v>1.5799625415816396E-2</v>
      </c>
      <c r="J8" s="1771">
        <v>22056</v>
      </c>
      <c r="K8" s="2440">
        <f t="shared" si="4"/>
        <v>0.12331087691834623</v>
      </c>
      <c r="L8" s="1771">
        <v>82548</v>
      </c>
      <c r="M8" s="2504">
        <f t="shared" si="5"/>
        <v>0.46151007743270062</v>
      </c>
      <c r="N8" s="2953">
        <v>178865</v>
      </c>
      <c r="O8" s="28"/>
      <c r="P8" s="28"/>
    </row>
    <row r="9" spans="1:16">
      <c r="A9" s="1714" t="s">
        <v>941</v>
      </c>
      <c r="B9" s="1772">
        <v>4467</v>
      </c>
      <c r="C9" s="2441">
        <f t="shared" si="0"/>
        <v>2.4960885113991953E-2</v>
      </c>
      <c r="D9" s="1757">
        <v>6981</v>
      </c>
      <c r="E9" s="2458">
        <f t="shared" si="1"/>
        <v>3.9008717031738936E-2</v>
      </c>
      <c r="F9" s="1772">
        <v>62412</v>
      </c>
      <c r="G9" s="2458">
        <f t="shared" si="2"/>
        <v>0.3487483236477425</v>
      </c>
      <c r="H9" s="1772">
        <v>2539</v>
      </c>
      <c r="I9" s="2458">
        <f t="shared" si="3"/>
        <v>1.4187527939204291E-2</v>
      </c>
      <c r="J9" s="1772">
        <v>21064</v>
      </c>
      <c r="K9" s="2458">
        <f t="shared" si="4"/>
        <v>0.11770227983907018</v>
      </c>
      <c r="L9" s="1772">
        <v>81497</v>
      </c>
      <c r="M9" s="2458">
        <f t="shared" si="5"/>
        <v>0.45539226642825215</v>
      </c>
      <c r="N9" s="1772">
        <v>178960</v>
      </c>
      <c r="O9" s="14"/>
    </row>
    <row r="10" spans="1:16">
      <c r="A10" s="3785" t="s">
        <v>897</v>
      </c>
      <c r="B10" s="1747">
        <v>3105</v>
      </c>
      <c r="C10" s="2440">
        <f t="shared" si="0"/>
        <v>1.7364412182491303E-2</v>
      </c>
      <c r="D10" s="3338">
        <v>6704</v>
      </c>
      <c r="E10" s="2504">
        <f t="shared" si="1"/>
        <v>3.7491471584998937E-2</v>
      </c>
      <c r="F10" s="1747">
        <v>64937</v>
      </c>
      <c r="G10" s="2504">
        <f t="shared" si="2"/>
        <v>0.36315389175344215</v>
      </c>
      <c r="H10" s="1747">
        <v>2282</v>
      </c>
      <c r="I10" s="2504">
        <f t="shared" si="3"/>
        <v>1.2761864283557215E-2</v>
      </c>
      <c r="J10" s="1747">
        <v>20146</v>
      </c>
      <c r="K10" s="2504">
        <f t="shared" si="4"/>
        <v>0.11266455646649591</v>
      </c>
      <c r="L10" s="1747">
        <v>81640</v>
      </c>
      <c r="M10" s="2504">
        <f t="shared" si="5"/>
        <v>0.45656380372901451</v>
      </c>
      <c r="N10" s="1747">
        <v>178814</v>
      </c>
      <c r="O10" s="14"/>
      <c r="P10" s="106"/>
    </row>
    <row r="11" spans="1:16">
      <c r="A11" s="3786" t="s">
        <v>744</v>
      </c>
      <c r="B11" s="1773">
        <v>2995</v>
      </c>
      <c r="C11" s="2441">
        <f t="shared" si="0"/>
        <v>1.6704314119189045E-2</v>
      </c>
      <c r="D11" s="3511">
        <v>5975</v>
      </c>
      <c r="E11" s="2458">
        <f t="shared" si="1"/>
        <v>3.3324967232772805E-2</v>
      </c>
      <c r="F11" s="1773">
        <v>71280</v>
      </c>
      <c r="G11" s="2458">
        <f t="shared" si="2"/>
        <v>0.3975570986363256</v>
      </c>
      <c r="H11" s="1773">
        <v>1949</v>
      </c>
      <c r="I11" s="2458">
        <f t="shared" si="3"/>
        <v>1.0870353328313672E-2</v>
      </c>
      <c r="J11" s="1773">
        <v>22059</v>
      </c>
      <c r="K11" s="2458">
        <f t="shared" si="4"/>
        <v>0.12303187484313562</v>
      </c>
      <c r="L11" s="1773">
        <v>75037</v>
      </c>
      <c r="M11" s="2458">
        <f t="shared" si="5"/>
        <v>0.41851139184026326</v>
      </c>
      <c r="N11" s="1773">
        <v>179295</v>
      </c>
      <c r="O11" s="14"/>
    </row>
    <row r="12" spans="1:16">
      <c r="A12" s="3787" t="s">
        <v>51</v>
      </c>
      <c r="B12" s="1774">
        <v>3005</v>
      </c>
      <c r="C12" s="2440">
        <f t="shared" si="0"/>
        <v>1.6734234735927649E-2</v>
      </c>
      <c r="D12" s="3788">
        <v>5884</v>
      </c>
      <c r="E12" s="2504">
        <f t="shared" si="1"/>
        <v>3.2766801060298931E-2</v>
      </c>
      <c r="F12" s="1774">
        <v>71796</v>
      </c>
      <c r="G12" s="2504">
        <f t="shared" si="2"/>
        <v>0.39981734346111863</v>
      </c>
      <c r="H12" s="1774">
        <v>1724</v>
      </c>
      <c r="I12" s="2504">
        <f t="shared" si="3"/>
        <v>9.6006058851045815E-3</v>
      </c>
      <c r="J12" s="1774">
        <v>22858</v>
      </c>
      <c r="K12" s="2504">
        <f t="shared" si="4"/>
        <v>0.12729155993139243</v>
      </c>
      <c r="L12" s="1774">
        <v>74305</v>
      </c>
      <c r="M12" s="2504">
        <f t="shared" si="5"/>
        <v>0.41378945492615776</v>
      </c>
      <c r="N12" s="1774">
        <v>179572</v>
      </c>
      <c r="O12" s="14"/>
    </row>
    <row r="13" spans="1:16">
      <c r="A13" s="3786" t="s">
        <v>52</v>
      </c>
      <c r="B13" s="1773">
        <v>3393</v>
      </c>
      <c r="C13" s="2441">
        <f t="shared" si="0"/>
        <v>1.8013856812933025E-2</v>
      </c>
      <c r="D13" s="3511">
        <v>6245</v>
      </c>
      <c r="E13" s="2458">
        <f t="shared" si="1"/>
        <v>3.3155477688407528E-2</v>
      </c>
      <c r="F13" s="1773">
        <v>74585</v>
      </c>
      <c r="G13" s="2458">
        <f t="shared" si="2"/>
        <v>0.39598099333704972</v>
      </c>
      <c r="H13" s="1773">
        <v>1528</v>
      </c>
      <c r="I13" s="2458">
        <f t="shared" si="3"/>
        <v>8.1123410581083587E-3</v>
      </c>
      <c r="J13" s="1773">
        <v>24417</v>
      </c>
      <c r="K13" s="2458">
        <f t="shared" si="4"/>
        <v>0.12963287409413077</v>
      </c>
      <c r="L13" s="1773">
        <v>78187</v>
      </c>
      <c r="M13" s="2458">
        <f t="shared" si="5"/>
        <v>0.4151044570093706</v>
      </c>
      <c r="N13" s="1773">
        <v>188355</v>
      </c>
      <c r="O13" s="14"/>
    </row>
    <row r="14" spans="1:16">
      <c r="A14" s="3640" t="s">
        <v>53</v>
      </c>
      <c r="B14" s="1775">
        <v>3559</v>
      </c>
      <c r="C14" s="2440">
        <f t="shared" si="0"/>
        <v>1.9407892943030556E-2</v>
      </c>
      <c r="D14" s="3510">
        <v>6127</v>
      </c>
      <c r="E14" s="2504">
        <f t="shared" si="1"/>
        <v>3.341167745488851E-2</v>
      </c>
      <c r="F14" s="1775">
        <v>71939</v>
      </c>
      <c r="G14" s="2504">
        <f t="shared" si="2"/>
        <v>0.39229682788105508</v>
      </c>
      <c r="H14" s="1775">
        <v>1158</v>
      </c>
      <c r="I14" s="2504">
        <f t="shared" si="3"/>
        <v>6.3147906794125824E-3</v>
      </c>
      <c r="J14" s="1775">
        <v>25198</v>
      </c>
      <c r="K14" s="2504">
        <f t="shared" si="4"/>
        <v>0.13740940892904857</v>
      </c>
      <c r="L14" s="1775">
        <v>75398</v>
      </c>
      <c r="M14" s="2504">
        <f t="shared" si="5"/>
        <v>0.41115940211256469</v>
      </c>
      <c r="N14" s="1775">
        <v>183379</v>
      </c>
      <c r="O14" s="14"/>
    </row>
    <row r="15" spans="1:16">
      <c r="A15" s="3786" t="s">
        <v>36</v>
      </c>
      <c r="B15" s="1773">
        <v>4257</v>
      </c>
      <c r="C15" s="2441">
        <f t="shared" si="0"/>
        <v>2.3498305384131331E-2</v>
      </c>
      <c r="D15" s="3511">
        <v>6276</v>
      </c>
      <c r="E15" s="2458">
        <f t="shared" si="1"/>
        <v>3.4643026683300028E-2</v>
      </c>
      <c r="F15" s="1773">
        <v>68242</v>
      </c>
      <c r="G15" s="2458">
        <f t="shared" si="2"/>
        <v>0.37669047592762278</v>
      </c>
      <c r="H15" s="1773">
        <v>924</v>
      </c>
      <c r="I15" s="2458">
        <f t="shared" si="3"/>
        <v>5.100407370199048E-3</v>
      </c>
      <c r="J15" s="1773">
        <v>25680</v>
      </c>
      <c r="K15" s="2458">
        <f t="shared" si="4"/>
        <v>0.14175158145748004</v>
      </c>
      <c r="L15" s="1773">
        <v>75783</v>
      </c>
      <c r="M15" s="2458">
        <f t="shared" si="5"/>
        <v>0.41831620317726675</v>
      </c>
      <c r="N15" s="1773">
        <v>181162</v>
      </c>
      <c r="O15" s="14"/>
    </row>
    <row r="16" spans="1:16">
      <c r="A16" s="3640" t="s">
        <v>35</v>
      </c>
      <c r="B16" s="1775">
        <v>3622</v>
      </c>
      <c r="C16" s="2440">
        <f t="shared" si="0"/>
        <v>1.9999779129993043E-2</v>
      </c>
      <c r="D16" s="3510">
        <v>7244</v>
      </c>
      <c r="E16" s="2504">
        <f t="shared" si="1"/>
        <v>3.9999558259986086E-2</v>
      </c>
      <c r="F16" s="1775">
        <v>63386</v>
      </c>
      <c r="G16" s="2504">
        <f t="shared" si="2"/>
        <v>0.35000165652505216</v>
      </c>
      <c r="H16" s="1775">
        <v>1811</v>
      </c>
      <c r="I16" s="2504">
        <f t="shared" si="3"/>
        <v>9.9998895649965214E-3</v>
      </c>
      <c r="J16" s="1775">
        <v>25354</v>
      </c>
      <c r="K16" s="2504">
        <f t="shared" si="4"/>
        <v>0.1399984539099513</v>
      </c>
      <c r="L16" s="1775">
        <v>79684</v>
      </c>
      <c r="M16" s="2504">
        <f t="shared" si="5"/>
        <v>0.43999514085984692</v>
      </c>
      <c r="N16" s="1775">
        <v>181102</v>
      </c>
      <c r="O16" s="14"/>
    </row>
    <row r="17" spans="1:15">
      <c r="A17" s="3786" t="s">
        <v>34</v>
      </c>
      <c r="B17" s="1773">
        <v>5267</v>
      </c>
      <c r="C17" s="2441">
        <f t="shared" si="0"/>
        <v>2.9324321314834197E-2</v>
      </c>
      <c r="D17" s="3511">
        <v>8069</v>
      </c>
      <c r="E17" s="2458">
        <f t="shared" si="1"/>
        <v>4.492461528182972E-2</v>
      </c>
      <c r="F17" s="1773">
        <v>58893</v>
      </c>
      <c r="G17" s="2458">
        <f t="shared" si="2"/>
        <v>0.32789011870030954</v>
      </c>
      <c r="H17" s="1773">
        <v>922</v>
      </c>
      <c r="I17" s="2458">
        <f t="shared" si="3"/>
        <v>5.1332873081976708E-3</v>
      </c>
      <c r="J17" s="1773">
        <v>24096</v>
      </c>
      <c r="K17" s="2458">
        <f t="shared" si="4"/>
        <v>0.13415584704808142</v>
      </c>
      <c r="L17" s="1773">
        <v>82365</v>
      </c>
      <c r="M17" s="2458">
        <f t="shared" si="5"/>
        <v>0.45857181034674743</v>
      </c>
      <c r="N17" s="1773">
        <v>179612</v>
      </c>
      <c r="O17" s="14"/>
    </row>
    <row r="18" spans="1:15">
      <c r="A18" s="3640" t="s">
        <v>33</v>
      </c>
      <c r="B18" s="1775">
        <v>5940</v>
      </c>
      <c r="C18" s="2440">
        <f t="shared" si="0"/>
        <v>3.3231698788777311E-2</v>
      </c>
      <c r="D18" s="3510">
        <v>8661</v>
      </c>
      <c r="E18" s="2504">
        <f t="shared" si="1"/>
        <v>4.845450222383843E-2</v>
      </c>
      <c r="F18" s="1775">
        <v>54744</v>
      </c>
      <c r="G18" s="2504">
        <f t="shared" si="2"/>
        <v>0.30626870681697388</v>
      </c>
      <c r="H18" s="1775">
        <v>991</v>
      </c>
      <c r="I18" s="2504">
        <f t="shared" si="3"/>
        <v>5.5442110268818711E-3</v>
      </c>
      <c r="J18" s="1775">
        <v>23321</v>
      </c>
      <c r="K18" s="2504">
        <f t="shared" si="4"/>
        <v>0.13047078239950768</v>
      </c>
      <c r="L18" s="1775">
        <v>85088</v>
      </c>
      <c r="M18" s="2504">
        <f t="shared" si="5"/>
        <v>0.4760300987440208</v>
      </c>
      <c r="N18" s="1775">
        <v>178745</v>
      </c>
      <c r="O18" s="14"/>
    </row>
    <row r="19" spans="1:15">
      <c r="A19" s="3786" t="s">
        <v>32</v>
      </c>
      <c r="B19" s="1773">
        <v>6402</v>
      </c>
      <c r="C19" s="2441">
        <f t="shared" si="0"/>
        <v>3.575337875572434E-2</v>
      </c>
      <c r="D19" s="3511">
        <v>9395</v>
      </c>
      <c r="E19" s="2458">
        <f t="shared" si="1"/>
        <v>5.2468446330838824E-2</v>
      </c>
      <c r="F19" s="1773">
        <v>51749</v>
      </c>
      <c r="G19" s="2458">
        <f t="shared" si="2"/>
        <v>0.28900368591533565</v>
      </c>
      <c r="H19" s="1773">
        <v>1052</v>
      </c>
      <c r="I19" s="2458">
        <f t="shared" si="3"/>
        <v>5.8751256562046238E-3</v>
      </c>
      <c r="J19" s="1773">
        <v>21922</v>
      </c>
      <c r="K19" s="2458">
        <f t="shared" si="4"/>
        <v>0.1224282363453591</v>
      </c>
      <c r="L19" s="1773">
        <v>88540</v>
      </c>
      <c r="M19" s="2458">
        <f t="shared" si="5"/>
        <v>0.49447112699653745</v>
      </c>
      <c r="N19" s="1773">
        <v>179060</v>
      </c>
      <c r="O19" s="14"/>
    </row>
    <row r="20" spans="1:15">
      <c r="A20" s="3640" t="s">
        <v>31</v>
      </c>
      <c r="B20" s="1775">
        <v>5952</v>
      </c>
      <c r="C20" s="2440">
        <f t="shared" si="0"/>
        <v>3.3307032417278025E-2</v>
      </c>
      <c r="D20" s="3510">
        <v>9381</v>
      </c>
      <c r="E20" s="2504">
        <f t="shared" si="1"/>
        <v>5.2495509258482044E-2</v>
      </c>
      <c r="F20" s="1775">
        <v>52033</v>
      </c>
      <c r="G20" s="2504">
        <f t="shared" si="2"/>
        <v>0.29117352449062961</v>
      </c>
      <c r="H20" s="1775">
        <v>1133</v>
      </c>
      <c r="I20" s="2504">
        <f t="shared" si="3"/>
        <v>6.3401995512056449E-3</v>
      </c>
      <c r="J20" s="1775">
        <v>22098</v>
      </c>
      <c r="K20" s="2504">
        <f t="shared" si="4"/>
        <v>0.12365907297664815</v>
      </c>
      <c r="L20" s="1775">
        <v>88104</v>
      </c>
      <c r="M20" s="2504">
        <f t="shared" si="5"/>
        <v>0.49302466130575656</v>
      </c>
      <c r="N20" s="1775">
        <v>178701</v>
      </c>
      <c r="O20" s="14"/>
    </row>
    <row r="21" spans="1:15">
      <c r="A21" s="3786" t="s">
        <v>30</v>
      </c>
      <c r="B21" s="1773">
        <v>5886</v>
      </c>
      <c r="C21" s="2441">
        <f t="shared" si="0"/>
        <v>3.2459618491945758E-2</v>
      </c>
      <c r="D21" s="3511">
        <v>9728</v>
      </c>
      <c r="E21" s="2458">
        <f t="shared" si="1"/>
        <v>5.3647157439627648E-2</v>
      </c>
      <c r="F21" s="1773">
        <v>53530</v>
      </c>
      <c r="G21" s="2458">
        <f t="shared" si="2"/>
        <v>0.29520274853446421</v>
      </c>
      <c r="H21" s="1773">
        <v>1195</v>
      </c>
      <c r="I21" s="2458">
        <f t="shared" si="3"/>
        <v>6.5900856435397856E-3</v>
      </c>
      <c r="J21" s="1773">
        <v>22728</v>
      </c>
      <c r="K21" s="2458">
        <f t="shared" si="4"/>
        <v>0.125338465695709</v>
      </c>
      <c r="L21" s="1773">
        <v>88212</v>
      </c>
      <c r="M21" s="2458">
        <f t="shared" si="5"/>
        <v>0.48646412952964985</v>
      </c>
      <c r="N21" s="1773">
        <v>181333</v>
      </c>
      <c r="O21" s="14"/>
    </row>
    <row r="22" spans="1:15">
      <c r="A22" s="3640" t="s">
        <v>29</v>
      </c>
      <c r="B22" s="1775">
        <v>4993</v>
      </c>
      <c r="C22" s="2440">
        <f t="shared" si="0"/>
        <v>2.7442962278980548E-2</v>
      </c>
      <c r="D22" s="3510">
        <v>9673</v>
      </c>
      <c r="E22" s="2504">
        <f t="shared" si="1"/>
        <v>5.3165586646220481E-2</v>
      </c>
      <c r="F22" s="1775">
        <v>55376</v>
      </c>
      <c r="G22" s="2504">
        <f t="shared" si="2"/>
        <v>0.30436240319664065</v>
      </c>
      <c r="H22" s="1775">
        <v>2081</v>
      </c>
      <c r="I22" s="2504">
        <f t="shared" si="3"/>
        <v>1.1437773783809037E-2</v>
      </c>
      <c r="J22" s="1775">
        <v>22262</v>
      </c>
      <c r="K22" s="2504">
        <f t="shared" si="4"/>
        <v>0.1223583469366443</v>
      </c>
      <c r="L22" s="1775">
        <v>87556</v>
      </c>
      <c r="M22" s="2504">
        <f t="shared" si="5"/>
        <v>0.48123292715770499</v>
      </c>
      <c r="N22" s="1775">
        <v>181941</v>
      </c>
      <c r="O22" s="14"/>
    </row>
    <row r="23" spans="1:15">
      <c r="A23" s="3786" t="s">
        <v>28</v>
      </c>
      <c r="B23" s="1773">
        <v>3642</v>
      </c>
      <c r="C23" s="2441">
        <f t="shared" si="0"/>
        <v>2.0254713308492298E-2</v>
      </c>
      <c r="D23" s="3511">
        <v>9977</v>
      </c>
      <c r="E23" s="2458">
        <f t="shared" si="1"/>
        <v>5.5486346699293698E-2</v>
      </c>
      <c r="F23" s="1773">
        <v>56765</v>
      </c>
      <c r="G23" s="2458">
        <f t="shared" si="2"/>
        <v>0.31569434402980923</v>
      </c>
      <c r="H23" s="1773">
        <v>1379</v>
      </c>
      <c r="I23" s="2458">
        <f t="shared" si="3"/>
        <v>7.6692063845169899E-3</v>
      </c>
      <c r="J23" s="1773">
        <v>20993</v>
      </c>
      <c r="K23" s="2458">
        <f t="shared" si="4"/>
        <v>0.11675101496023581</v>
      </c>
      <c r="L23" s="1773">
        <v>87054</v>
      </c>
      <c r="M23" s="2458">
        <f t="shared" si="5"/>
        <v>0.48414437461765197</v>
      </c>
      <c r="N23" s="1773">
        <v>179810</v>
      </c>
      <c r="O23" s="14"/>
    </row>
    <row r="24" spans="1:15">
      <c r="A24" s="3640" t="s">
        <v>27</v>
      </c>
      <c r="B24" s="1775">
        <v>2804</v>
      </c>
      <c r="C24" s="2440">
        <f t="shared" si="0"/>
        <v>1.5347564313081555E-2</v>
      </c>
      <c r="D24" s="3510">
        <v>7529</v>
      </c>
      <c r="E24" s="2504">
        <f t="shared" si="1"/>
        <v>4.1209633278598799E-2</v>
      </c>
      <c r="F24" s="1775">
        <v>61974</v>
      </c>
      <c r="G24" s="2504">
        <f t="shared" si="2"/>
        <v>0.33921182266009853</v>
      </c>
      <c r="H24" s="1775">
        <v>846</v>
      </c>
      <c r="I24" s="2504">
        <f t="shared" si="3"/>
        <v>4.6305418719211821E-3</v>
      </c>
      <c r="J24" s="1775">
        <v>20359</v>
      </c>
      <c r="K24" s="2504">
        <f t="shared" si="4"/>
        <v>0.11143404488232074</v>
      </c>
      <c r="L24" s="1775">
        <v>89188</v>
      </c>
      <c r="M24" s="2504">
        <f t="shared" si="5"/>
        <v>0.48816639299397918</v>
      </c>
      <c r="N24" s="1775">
        <v>182700</v>
      </c>
      <c r="O24" s="14"/>
    </row>
    <row r="25" spans="1:15">
      <c r="A25" s="3786" t="s">
        <v>26</v>
      </c>
      <c r="B25" s="1773">
        <v>3994</v>
      </c>
      <c r="C25" s="2441">
        <f t="shared" si="0"/>
        <v>2.1874024459036863E-2</v>
      </c>
      <c r="D25" s="3511">
        <v>8273</v>
      </c>
      <c r="E25" s="2458">
        <f t="shared" si="1"/>
        <v>4.5308914459091632E-2</v>
      </c>
      <c r="F25" s="1773">
        <v>56891</v>
      </c>
      <c r="G25" s="2458">
        <f t="shared" si="2"/>
        <v>0.31157614559315627</v>
      </c>
      <c r="H25" s="1773">
        <v>1590</v>
      </c>
      <c r="I25" s="2458">
        <f t="shared" si="3"/>
        <v>8.7079867025209347E-3</v>
      </c>
      <c r="J25" s="1773">
        <v>22563</v>
      </c>
      <c r="K25" s="2458">
        <f t="shared" si="4"/>
        <v>0.12357126035784896</v>
      </c>
      <c r="L25" s="1773">
        <v>89280</v>
      </c>
      <c r="M25" s="2458">
        <f t="shared" si="5"/>
        <v>0.48896166842834532</v>
      </c>
      <c r="N25" s="1773">
        <v>182591</v>
      </c>
      <c r="O25" s="14"/>
    </row>
    <row r="26" spans="1:15">
      <c r="A26" s="3640" t="s">
        <v>25</v>
      </c>
      <c r="B26" s="1775">
        <v>4264</v>
      </c>
      <c r="C26" s="2440">
        <f t="shared" si="0"/>
        <v>2.3212769200618426E-2</v>
      </c>
      <c r="D26" s="3510">
        <v>9429</v>
      </c>
      <c r="E26" s="2504">
        <f t="shared" si="1"/>
        <v>5.1330487990767157E-2</v>
      </c>
      <c r="F26" s="1775">
        <v>58422</v>
      </c>
      <c r="G26" s="2504">
        <f t="shared" si="2"/>
        <v>0.31804324630359515</v>
      </c>
      <c r="H26" s="258" t="s">
        <v>2009</v>
      </c>
      <c r="I26" s="3789" t="s">
        <v>2009</v>
      </c>
      <c r="J26" s="1775">
        <v>20907</v>
      </c>
      <c r="K26" s="2504">
        <f t="shared" si="4"/>
        <v>0.11381551727892342</v>
      </c>
      <c r="L26" s="1775">
        <v>90670</v>
      </c>
      <c r="M26" s="2504">
        <f t="shared" si="5"/>
        <v>0.49359797922609583</v>
      </c>
      <c r="N26" s="1775">
        <v>183692</v>
      </c>
      <c r="O26" s="14"/>
    </row>
    <row r="27" spans="1:15">
      <c r="A27" s="3786" t="s">
        <v>24</v>
      </c>
      <c r="B27" s="1773">
        <v>5824</v>
      </c>
      <c r="C27" s="2954">
        <f t="shared" si="0"/>
        <v>3.1720787355257567E-2</v>
      </c>
      <c r="D27" s="3511">
        <v>9138</v>
      </c>
      <c r="E27" s="2458">
        <f t="shared" si="1"/>
        <v>4.9770699665580988E-2</v>
      </c>
      <c r="F27" s="1773">
        <v>57012</v>
      </c>
      <c r="G27" s="2458">
        <f t="shared" si="2"/>
        <v>0.31051949325170752</v>
      </c>
      <c r="H27" s="472" t="s">
        <v>2009</v>
      </c>
      <c r="I27" s="3790" t="s">
        <v>2009</v>
      </c>
      <c r="J27" s="1773">
        <v>21192</v>
      </c>
      <c r="K27" s="2458">
        <f t="shared" si="4"/>
        <v>0.11542357926384245</v>
      </c>
      <c r="L27" s="1773">
        <v>90436</v>
      </c>
      <c r="M27" s="2458">
        <f t="shared" si="5"/>
        <v>0.4925654404636115</v>
      </c>
      <c r="N27" s="1773">
        <v>183602</v>
      </c>
      <c r="O27" s="14"/>
    </row>
    <row r="28" spans="1:15">
      <c r="A28" s="3869" t="s">
        <v>56</v>
      </c>
      <c r="B28" s="3870"/>
      <c r="C28" s="3870"/>
      <c r="D28" s="3870"/>
      <c r="E28" s="3870"/>
      <c r="F28" s="3870"/>
      <c r="G28" s="3870"/>
      <c r="H28" s="3870"/>
      <c r="I28" s="3870"/>
      <c r="J28" s="3870"/>
      <c r="K28" s="3870"/>
      <c r="L28" s="3870"/>
      <c r="M28" s="3870"/>
      <c r="N28" s="3871"/>
    </row>
    <row r="29" spans="1:15">
      <c r="A29" s="479"/>
      <c r="B29" s="3862"/>
      <c r="C29" s="3862"/>
      <c r="D29" s="3862"/>
      <c r="E29" s="3862"/>
      <c r="F29" s="3862"/>
      <c r="G29" s="3862"/>
      <c r="H29" s="3862"/>
      <c r="I29" s="3862"/>
      <c r="J29" s="679"/>
      <c r="K29" s="679"/>
      <c r="L29" s="679"/>
    </row>
    <row r="30" spans="1:15">
      <c r="A30" s="3832" t="s">
        <v>1269</v>
      </c>
      <c r="B30" s="3832"/>
      <c r="C30" s="3832"/>
      <c r="D30" s="3832"/>
      <c r="E30" s="3832"/>
      <c r="F30" s="3832"/>
      <c r="G30" s="3832"/>
      <c r="H30" s="3832"/>
      <c r="I30" s="3832"/>
      <c r="J30" s="3832"/>
      <c r="K30" s="3832"/>
      <c r="L30" s="3832"/>
      <c r="M30" s="3832"/>
      <c r="N30" s="3832"/>
    </row>
    <row r="31" spans="1:15">
      <c r="A31" s="479"/>
      <c r="B31" s="479"/>
      <c r="C31" s="479"/>
      <c r="D31" s="479"/>
      <c r="E31" s="479"/>
      <c r="F31" s="479"/>
      <c r="G31" s="479"/>
      <c r="H31" s="479"/>
      <c r="I31" s="479"/>
      <c r="J31" s="479"/>
      <c r="K31" s="479"/>
      <c r="L31" s="479"/>
    </row>
  </sheetData>
  <mergeCells count="14">
    <mergeCell ref="D29:E29"/>
    <mergeCell ref="F29:I29"/>
    <mergeCell ref="A30:N30"/>
    <mergeCell ref="A1:N1"/>
    <mergeCell ref="N3:N4"/>
    <mergeCell ref="L3:M3"/>
    <mergeCell ref="J3:K3"/>
    <mergeCell ref="A3:A4"/>
    <mergeCell ref="B3:C3"/>
    <mergeCell ref="D3:E3"/>
    <mergeCell ref="F3:G3"/>
    <mergeCell ref="H3:I3"/>
    <mergeCell ref="A28:N28"/>
    <mergeCell ref="B29:C29"/>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CN56"/>
  <sheetViews>
    <sheetView workbookViewId="0">
      <selection sqref="A1:XFD1048576"/>
    </sheetView>
  </sheetViews>
  <sheetFormatPr defaultColWidth="9" defaultRowHeight="14"/>
  <cols>
    <col min="1" max="1" width="38.6640625" customWidth="1"/>
    <col min="2" max="13" width="9.58203125" customWidth="1"/>
    <col min="15" max="15" width="36" customWidth="1"/>
    <col min="16" max="27" width="9.33203125" customWidth="1"/>
    <col min="29" max="29" width="36" customWidth="1"/>
    <col min="30" max="41" width="9.33203125" customWidth="1"/>
    <col min="43" max="43" width="36" customWidth="1"/>
    <col min="57" max="57" width="36" customWidth="1"/>
    <col min="71" max="71" width="36" customWidth="1"/>
    <col min="85" max="85" width="36.83203125" customWidth="1"/>
  </cols>
  <sheetData>
    <row r="1" spans="1:92" ht="25">
      <c r="A1" s="3827" t="s">
        <v>4039</v>
      </c>
      <c r="B1" s="3827"/>
      <c r="C1" s="3827"/>
      <c r="D1" s="3827"/>
      <c r="E1" s="3827"/>
      <c r="F1" s="3827"/>
      <c r="G1" s="3827"/>
      <c r="H1" s="3827"/>
      <c r="I1" s="3827"/>
      <c r="J1" s="3827"/>
      <c r="K1" s="3827"/>
      <c r="L1" s="3827"/>
      <c r="M1" s="3827"/>
      <c r="N1" s="2404"/>
      <c r="O1" s="4557" t="s">
        <v>4040</v>
      </c>
      <c r="P1" s="4557"/>
      <c r="Q1" s="4557"/>
      <c r="R1" s="4557"/>
      <c r="S1" s="4557"/>
      <c r="T1" s="4557"/>
      <c r="U1" s="4557"/>
      <c r="V1" s="4557"/>
      <c r="W1" s="4557"/>
      <c r="X1" s="4557"/>
      <c r="Y1" s="4557"/>
      <c r="Z1" s="4557"/>
      <c r="AA1" s="4557"/>
      <c r="AC1" s="4557" t="s">
        <v>1571</v>
      </c>
      <c r="AD1" s="4557"/>
      <c r="AE1" s="4557"/>
      <c r="AF1" s="4557"/>
      <c r="AG1" s="4557"/>
      <c r="AH1" s="4557"/>
      <c r="AI1" s="4557"/>
      <c r="AJ1" s="4557"/>
      <c r="AK1" s="4557"/>
      <c r="AL1" s="4557"/>
      <c r="AM1" s="4557"/>
      <c r="AN1" s="4557"/>
      <c r="AO1" s="4557"/>
      <c r="AQ1" s="4557" t="s">
        <v>1193</v>
      </c>
      <c r="AR1" s="4557"/>
      <c r="AS1" s="4557"/>
      <c r="AT1" s="4557"/>
      <c r="AU1" s="4557"/>
      <c r="AV1" s="4557"/>
      <c r="AW1" s="4557"/>
      <c r="AX1" s="4557"/>
      <c r="AY1" s="4557"/>
      <c r="AZ1" s="4557"/>
      <c r="BA1" s="4557"/>
      <c r="BB1" s="4557"/>
      <c r="BC1" s="4557"/>
      <c r="BD1" s="6"/>
      <c r="BE1" s="4557" t="s">
        <v>1194</v>
      </c>
      <c r="BF1" s="4557"/>
      <c r="BG1" s="4557"/>
      <c r="BH1" s="4557"/>
      <c r="BI1" s="4557"/>
      <c r="BJ1" s="4557"/>
      <c r="BK1" s="4557"/>
      <c r="BL1" s="4557"/>
      <c r="BM1" s="4557"/>
      <c r="BN1" s="4557"/>
      <c r="BO1" s="4557"/>
      <c r="BP1" s="4557"/>
      <c r="BQ1" s="4557"/>
      <c r="BR1" s="6"/>
      <c r="BS1" s="4246" t="s">
        <v>782</v>
      </c>
      <c r="BT1" s="4246"/>
      <c r="BU1" s="4246"/>
      <c r="BV1" s="4246"/>
      <c r="BW1" s="4246"/>
      <c r="BX1" s="4246"/>
      <c r="BY1" s="4246"/>
      <c r="BZ1" s="4246"/>
      <c r="CA1" s="4246"/>
      <c r="CB1" s="4246"/>
      <c r="CC1" s="4246"/>
      <c r="CD1" s="4246"/>
      <c r="CE1" s="4246"/>
      <c r="CF1" s="6"/>
      <c r="CG1" s="4246" t="s">
        <v>783</v>
      </c>
      <c r="CH1" s="4246"/>
      <c r="CI1" s="4246"/>
      <c r="CJ1" s="4246"/>
      <c r="CK1" s="4246"/>
      <c r="CL1" s="4246"/>
      <c r="CM1" s="4246"/>
      <c r="CN1" s="6"/>
    </row>
    <row r="2" spans="1:92">
      <c r="A2" s="6"/>
      <c r="B2" s="6"/>
      <c r="C2" s="6"/>
      <c r="D2" s="6"/>
      <c r="E2" s="6"/>
      <c r="F2" s="6"/>
      <c r="G2" s="6"/>
      <c r="H2" s="6"/>
      <c r="I2" s="6"/>
      <c r="J2" s="6"/>
      <c r="K2" s="6"/>
      <c r="L2" s="6"/>
      <c r="M2" s="6"/>
      <c r="O2" s="6"/>
      <c r="P2" s="6"/>
      <c r="Q2" s="6"/>
      <c r="R2" s="6"/>
      <c r="S2" s="6"/>
      <c r="T2" s="6"/>
      <c r="U2" s="6"/>
      <c r="V2" s="6"/>
      <c r="W2" s="6"/>
      <c r="X2" s="6"/>
      <c r="Y2" s="6"/>
      <c r="Z2" s="6"/>
      <c r="AA2" s="6"/>
      <c r="AC2" s="6"/>
      <c r="AD2" s="6"/>
      <c r="AE2" s="6"/>
      <c r="AF2" s="6"/>
      <c r="AG2" s="6"/>
      <c r="AH2" s="6"/>
      <c r="AI2" s="6"/>
      <c r="AJ2" s="6"/>
      <c r="AK2" s="6"/>
      <c r="AL2" s="6"/>
      <c r="AM2" s="6"/>
      <c r="AN2" s="6"/>
      <c r="AO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303"/>
      <c r="CG2" s="29"/>
      <c r="CH2" s="14"/>
      <c r="CI2" s="14"/>
      <c r="CJ2" s="14"/>
      <c r="CK2" s="14"/>
      <c r="CL2" s="14"/>
      <c r="CM2" s="14"/>
      <c r="CN2" s="14"/>
    </row>
    <row r="3" spans="1:92" ht="17.5">
      <c r="A3" s="3867" t="s">
        <v>469</v>
      </c>
      <c r="B3" s="4553" t="s">
        <v>228</v>
      </c>
      <c r="C3" s="4554"/>
      <c r="D3" s="4554"/>
      <c r="E3" s="4554"/>
      <c r="F3" s="4554"/>
      <c r="G3" s="4554"/>
      <c r="H3" s="4554"/>
      <c r="I3" s="4554"/>
      <c r="J3" s="4554"/>
      <c r="K3" s="4554"/>
      <c r="L3" s="4554"/>
      <c r="M3" s="4554"/>
      <c r="N3" s="495"/>
      <c r="O3" s="4307" t="s">
        <v>469</v>
      </c>
      <c r="P3" s="4553" t="s">
        <v>228</v>
      </c>
      <c r="Q3" s="4554"/>
      <c r="R3" s="4554"/>
      <c r="S3" s="4554"/>
      <c r="T3" s="4554"/>
      <c r="U3" s="4554"/>
      <c r="V3" s="4554"/>
      <c r="W3" s="4554"/>
      <c r="X3" s="4554"/>
      <c r="Y3" s="4554"/>
      <c r="Z3" s="4554"/>
      <c r="AA3" s="4554"/>
      <c r="AC3" s="4514" t="s">
        <v>469</v>
      </c>
      <c r="AD3" s="4555" t="s">
        <v>228</v>
      </c>
      <c r="AE3" s="4556"/>
      <c r="AF3" s="4556"/>
      <c r="AG3" s="4556"/>
      <c r="AH3" s="4556"/>
      <c r="AI3" s="4556"/>
      <c r="AJ3" s="4556"/>
      <c r="AK3" s="4556"/>
      <c r="AL3" s="4556"/>
      <c r="AM3" s="4556"/>
      <c r="AN3" s="4556"/>
      <c r="AO3" s="4556"/>
      <c r="AQ3" s="4514" t="s">
        <v>469</v>
      </c>
      <c r="AR3" s="4555" t="s">
        <v>228</v>
      </c>
      <c r="AS3" s="4556"/>
      <c r="AT3" s="4556"/>
      <c r="AU3" s="4556"/>
      <c r="AV3" s="4556"/>
      <c r="AW3" s="4556"/>
      <c r="AX3" s="4556"/>
      <c r="AY3" s="4556"/>
      <c r="AZ3" s="4556"/>
      <c r="BA3" s="4556"/>
      <c r="BB3" s="4556"/>
      <c r="BC3" s="4556"/>
      <c r="BD3" s="6"/>
      <c r="BE3" s="4538" t="s">
        <v>469</v>
      </c>
      <c r="BF3" s="4551" t="s">
        <v>228</v>
      </c>
      <c r="BG3" s="4552"/>
      <c r="BH3" s="4552"/>
      <c r="BI3" s="4552"/>
      <c r="BJ3" s="4552"/>
      <c r="BK3" s="4552"/>
      <c r="BL3" s="4552"/>
      <c r="BM3" s="4552"/>
      <c r="BN3" s="4552"/>
      <c r="BO3" s="4552"/>
      <c r="BP3" s="4552"/>
      <c r="BQ3" s="4552"/>
      <c r="BR3" s="6"/>
      <c r="BS3" s="4538" t="s">
        <v>469</v>
      </c>
      <c r="BT3" s="4551" t="s">
        <v>228</v>
      </c>
      <c r="BU3" s="4552"/>
      <c r="BV3" s="4552"/>
      <c r="BW3" s="4552"/>
      <c r="BX3" s="4552"/>
      <c r="BY3" s="4552"/>
      <c r="BZ3" s="4552"/>
      <c r="CA3" s="4552"/>
      <c r="CB3" s="4552"/>
      <c r="CC3" s="4552"/>
      <c r="CD3" s="4552"/>
      <c r="CE3" s="4552"/>
      <c r="CF3" s="303"/>
      <c r="CG3" s="4548" t="s">
        <v>469</v>
      </c>
      <c r="CH3" s="4549" t="s">
        <v>228</v>
      </c>
      <c r="CI3" s="4549"/>
      <c r="CJ3" s="4549"/>
      <c r="CK3" s="4549"/>
      <c r="CL3" s="4549"/>
      <c r="CM3" s="4550"/>
      <c r="CN3" s="14"/>
    </row>
    <row r="4" spans="1:92" ht="17.5">
      <c r="A4" s="4158"/>
      <c r="B4" s="4546" t="s">
        <v>9</v>
      </c>
      <c r="C4" s="4465"/>
      <c r="D4" s="4465" t="s">
        <v>7</v>
      </c>
      <c r="E4" s="4060"/>
      <c r="F4" s="4159" t="s">
        <v>470</v>
      </c>
      <c r="G4" s="4260"/>
      <c r="H4" s="4465" t="s">
        <v>735</v>
      </c>
      <c r="I4" s="4060"/>
      <c r="J4" s="4159" t="s">
        <v>471</v>
      </c>
      <c r="K4" s="4260"/>
      <c r="L4" s="4060" t="s">
        <v>736</v>
      </c>
      <c r="M4" s="4547"/>
      <c r="N4" s="495"/>
      <c r="O4" s="4308"/>
      <c r="P4" s="4546" t="s">
        <v>9</v>
      </c>
      <c r="Q4" s="4465"/>
      <c r="R4" s="4465" t="s">
        <v>7</v>
      </c>
      <c r="S4" s="4060"/>
      <c r="T4" s="4159" t="s">
        <v>470</v>
      </c>
      <c r="U4" s="4260"/>
      <c r="V4" s="4465" t="s">
        <v>735</v>
      </c>
      <c r="W4" s="4060"/>
      <c r="X4" s="4159" t="s">
        <v>471</v>
      </c>
      <c r="Y4" s="4260"/>
      <c r="Z4" s="4060" t="s">
        <v>736</v>
      </c>
      <c r="AA4" s="4547"/>
      <c r="AC4" s="4515"/>
      <c r="AD4" s="4545" t="s">
        <v>9</v>
      </c>
      <c r="AE4" s="4542"/>
      <c r="AF4" s="4542" t="s">
        <v>7</v>
      </c>
      <c r="AG4" s="4543"/>
      <c r="AH4" s="4510" t="s">
        <v>470</v>
      </c>
      <c r="AI4" s="4511"/>
      <c r="AJ4" s="4542" t="s">
        <v>735</v>
      </c>
      <c r="AK4" s="4543"/>
      <c r="AL4" s="4510" t="s">
        <v>471</v>
      </c>
      <c r="AM4" s="4511"/>
      <c r="AN4" s="4543" t="s">
        <v>736</v>
      </c>
      <c r="AO4" s="4544"/>
      <c r="AQ4" s="4515"/>
      <c r="AR4" s="4545" t="s">
        <v>9</v>
      </c>
      <c r="AS4" s="4542"/>
      <c r="AT4" s="4542" t="s">
        <v>7</v>
      </c>
      <c r="AU4" s="4543"/>
      <c r="AV4" s="4510" t="s">
        <v>470</v>
      </c>
      <c r="AW4" s="4511"/>
      <c r="AX4" s="4542" t="s">
        <v>735</v>
      </c>
      <c r="AY4" s="4543"/>
      <c r="AZ4" s="4510" t="s">
        <v>471</v>
      </c>
      <c r="BA4" s="4511"/>
      <c r="BB4" s="4543" t="s">
        <v>736</v>
      </c>
      <c r="BC4" s="4544"/>
      <c r="BD4" s="6"/>
      <c r="BE4" s="4539"/>
      <c r="BF4" s="4537" t="s">
        <v>9</v>
      </c>
      <c r="BG4" s="4438"/>
      <c r="BH4" s="4438" t="s">
        <v>7</v>
      </c>
      <c r="BI4" s="4440"/>
      <c r="BJ4" s="4440" t="s">
        <v>470</v>
      </c>
      <c r="BK4" s="4438"/>
      <c r="BL4" s="4438" t="s">
        <v>735</v>
      </c>
      <c r="BM4" s="4440"/>
      <c r="BN4" s="4537" t="s">
        <v>471</v>
      </c>
      <c r="BO4" s="4537"/>
      <c r="BP4" s="4439" t="s">
        <v>736</v>
      </c>
      <c r="BQ4" s="4541"/>
      <c r="BR4" s="6"/>
      <c r="BS4" s="4539"/>
      <c r="BT4" s="4537" t="s">
        <v>9</v>
      </c>
      <c r="BU4" s="4438"/>
      <c r="BV4" s="4438" t="s">
        <v>7</v>
      </c>
      <c r="BW4" s="4440"/>
      <c r="BX4" s="4440" t="s">
        <v>470</v>
      </c>
      <c r="BY4" s="4438"/>
      <c r="BZ4" s="4438" t="s">
        <v>735</v>
      </c>
      <c r="CA4" s="4440"/>
      <c r="CB4" s="4537" t="s">
        <v>471</v>
      </c>
      <c r="CC4" s="4537"/>
      <c r="CD4" s="4439" t="s">
        <v>736</v>
      </c>
      <c r="CE4" s="4541"/>
      <c r="CF4" s="303"/>
      <c r="CG4" s="4539"/>
      <c r="CH4" s="4384" t="s">
        <v>9</v>
      </c>
      <c r="CI4" s="4384"/>
      <c r="CJ4" s="4384" t="s">
        <v>470</v>
      </c>
      <c r="CK4" s="4384"/>
      <c r="CL4" s="4384" t="s">
        <v>471</v>
      </c>
      <c r="CM4" s="4385"/>
      <c r="CN4" s="14"/>
    </row>
    <row r="5" spans="1:92" s="149" customFormat="1" ht="30">
      <c r="A5" s="3963"/>
      <c r="B5" s="236" t="s">
        <v>206</v>
      </c>
      <c r="C5" s="270" t="s">
        <v>282</v>
      </c>
      <c r="D5" s="270" t="s">
        <v>206</v>
      </c>
      <c r="E5" s="271" t="s">
        <v>282</v>
      </c>
      <c r="F5" s="236" t="s">
        <v>206</v>
      </c>
      <c r="G5" s="270" t="s">
        <v>282</v>
      </c>
      <c r="H5" s="270" t="s">
        <v>206</v>
      </c>
      <c r="I5" s="271" t="s">
        <v>282</v>
      </c>
      <c r="J5" s="236" t="s">
        <v>206</v>
      </c>
      <c r="K5" s="270" t="s">
        <v>282</v>
      </c>
      <c r="L5" s="270" t="s">
        <v>206</v>
      </c>
      <c r="M5" s="129" t="s">
        <v>282</v>
      </c>
      <c r="N5" s="2405"/>
      <c r="O5" s="4309"/>
      <c r="P5" s="236" t="s">
        <v>206</v>
      </c>
      <c r="Q5" s="270" t="s">
        <v>282</v>
      </c>
      <c r="R5" s="270" t="s">
        <v>206</v>
      </c>
      <c r="S5" s="271" t="s">
        <v>282</v>
      </c>
      <c r="T5" s="236" t="s">
        <v>206</v>
      </c>
      <c r="U5" s="270" t="s">
        <v>282</v>
      </c>
      <c r="V5" s="270" t="s">
        <v>206</v>
      </c>
      <c r="W5" s="271" t="s">
        <v>282</v>
      </c>
      <c r="X5" s="236" t="s">
        <v>206</v>
      </c>
      <c r="Y5" s="270" t="s">
        <v>282</v>
      </c>
      <c r="Z5" s="270" t="s">
        <v>206</v>
      </c>
      <c r="AA5" s="129" t="s">
        <v>282</v>
      </c>
      <c r="AC5" s="4516"/>
      <c r="AD5" s="236" t="s">
        <v>206</v>
      </c>
      <c r="AE5" s="270" t="s">
        <v>282</v>
      </c>
      <c r="AF5" s="270" t="s">
        <v>206</v>
      </c>
      <c r="AG5" s="271" t="s">
        <v>282</v>
      </c>
      <c r="AH5" s="236" t="s">
        <v>206</v>
      </c>
      <c r="AI5" s="270" t="s">
        <v>282</v>
      </c>
      <c r="AJ5" s="270" t="s">
        <v>206</v>
      </c>
      <c r="AK5" s="271" t="s">
        <v>282</v>
      </c>
      <c r="AL5" s="236" t="s">
        <v>206</v>
      </c>
      <c r="AM5" s="270" t="s">
        <v>282</v>
      </c>
      <c r="AN5" s="270" t="s">
        <v>206</v>
      </c>
      <c r="AO5" s="129" t="s">
        <v>282</v>
      </c>
      <c r="AQ5" s="4516"/>
      <c r="AR5" s="236" t="s">
        <v>206</v>
      </c>
      <c r="AS5" s="270" t="s">
        <v>282</v>
      </c>
      <c r="AT5" s="270" t="s">
        <v>206</v>
      </c>
      <c r="AU5" s="271" t="s">
        <v>282</v>
      </c>
      <c r="AV5" s="236" t="s">
        <v>206</v>
      </c>
      <c r="AW5" s="270" t="s">
        <v>282</v>
      </c>
      <c r="AX5" s="270" t="s">
        <v>206</v>
      </c>
      <c r="AY5" s="271" t="s">
        <v>282</v>
      </c>
      <c r="AZ5" s="236" t="s">
        <v>206</v>
      </c>
      <c r="BA5" s="270" t="s">
        <v>282</v>
      </c>
      <c r="BB5" s="270" t="s">
        <v>206</v>
      </c>
      <c r="BC5" s="129" t="s">
        <v>282</v>
      </c>
      <c r="BD5" s="130"/>
      <c r="BE5" s="4540"/>
      <c r="BF5" s="298" t="s">
        <v>206</v>
      </c>
      <c r="BG5" s="298" t="s">
        <v>282</v>
      </c>
      <c r="BH5" s="298" t="s">
        <v>206</v>
      </c>
      <c r="BI5" s="298" t="s">
        <v>282</v>
      </c>
      <c r="BJ5" s="298" t="s">
        <v>206</v>
      </c>
      <c r="BK5" s="298" t="s">
        <v>282</v>
      </c>
      <c r="BL5" s="298" t="s">
        <v>206</v>
      </c>
      <c r="BM5" s="298" t="s">
        <v>282</v>
      </c>
      <c r="BN5" s="298" t="s">
        <v>206</v>
      </c>
      <c r="BO5" s="298" t="s">
        <v>282</v>
      </c>
      <c r="BP5" s="298" t="s">
        <v>206</v>
      </c>
      <c r="BQ5" s="299" t="s">
        <v>282</v>
      </c>
      <c r="BR5" s="130"/>
      <c r="BS5" s="4540"/>
      <c r="BT5" s="298" t="s">
        <v>206</v>
      </c>
      <c r="BU5" s="298" t="s">
        <v>282</v>
      </c>
      <c r="BV5" s="298" t="s">
        <v>206</v>
      </c>
      <c r="BW5" s="298" t="s">
        <v>282</v>
      </c>
      <c r="BX5" s="298" t="s">
        <v>206</v>
      </c>
      <c r="BY5" s="298" t="s">
        <v>282</v>
      </c>
      <c r="BZ5" s="298" t="s">
        <v>206</v>
      </c>
      <c r="CA5" s="298" t="s">
        <v>282</v>
      </c>
      <c r="CB5" s="298" t="s">
        <v>206</v>
      </c>
      <c r="CC5" s="298" t="s">
        <v>282</v>
      </c>
      <c r="CD5" s="298" t="s">
        <v>206</v>
      </c>
      <c r="CE5" s="299" t="s">
        <v>282</v>
      </c>
      <c r="CF5" s="304"/>
      <c r="CG5" s="4540"/>
      <c r="CH5" s="300" t="s">
        <v>206</v>
      </c>
      <c r="CI5" s="300" t="s">
        <v>282</v>
      </c>
      <c r="CJ5" s="300" t="s">
        <v>206</v>
      </c>
      <c r="CK5" s="300" t="s">
        <v>282</v>
      </c>
      <c r="CL5" s="300" t="s">
        <v>206</v>
      </c>
      <c r="CM5" s="299" t="s">
        <v>282</v>
      </c>
      <c r="CN5" s="239"/>
    </row>
    <row r="6" spans="1:92" s="173" customFormat="1" ht="13.5" thickBot="1">
      <c r="A6" s="3322" t="s">
        <v>472</v>
      </c>
      <c r="B6" s="2203">
        <v>9834</v>
      </c>
      <c r="C6" s="3049" t="s">
        <v>4041</v>
      </c>
      <c r="D6" s="3323" t="s">
        <v>210</v>
      </c>
      <c r="E6" s="3049" t="s">
        <v>210</v>
      </c>
      <c r="F6" s="3324">
        <v>4363</v>
      </c>
      <c r="G6" s="3049" t="s">
        <v>4042</v>
      </c>
      <c r="H6" s="3323" t="s">
        <v>210</v>
      </c>
      <c r="I6" s="3049" t="s">
        <v>210</v>
      </c>
      <c r="J6" s="3324">
        <v>5471</v>
      </c>
      <c r="K6" s="3049" t="s">
        <v>4043</v>
      </c>
      <c r="L6" s="3323" t="s">
        <v>210</v>
      </c>
      <c r="M6" s="3124" t="s">
        <v>210</v>
      </c>
      <c r="O6" s="254" t="s">
        <v>472</v>
      </c>
      <c r="P6" s="3379">
        <v>10657</v>
      </c>
      <c r="Q6" s="3379">
        <v>488</v>
      </c>
      <c r="R6" s="350" t="s">
        <v>210</v>
      </c>
      <c r="S6" s="351" t="s">
        <v>210</v>
      </c>
      <c r="T6" s="3380">
        <v>5503</v>
      </c>
      <c r="U6" s="3379">
        <v>380</v>
      </c>
      <c r="V6" s="350" t="s">
        <v>210</v>
      </c>
      <c r="W6" s="351" t="s">
        <v>210</v>
      </c>
      <c r="X6" s="3380">
        <v>5154</v>
      </c>
      <c r="Y6" s="3379">
        <v>412</v>
      </c>
      <c r="Z6" s="350" t="s">
        <v>210</v>
      </c>
      <c r="AA6" s="350" t="s">
        <v>210</v>
      </c>
      <c r="AC6" s="254" t="s">
        <v>472</v>
      </c>
      <c r="AD6" s="283">
        <v>11697</v>
      </c>
      <c r="AE6" s="284">
        <v>844</v>
      </c>
      <c r="AF6" s="229" t="s">
        <v>210</v>
      </c>
      <c r="AG6" s="285" t="s">
        <v>210</v>
      </c>
      <c r="AH6" s="283">
        <v>5999</v>
      </c>
      <c r="AI6" s="284">
        <v>678</v>
      </c>
      <c r="AJ6" s="229" t="s">
        <v>210</v>
      </c>
      <c r="AK6" s="285" t="s">
        <v>210</v>
      </c>
      <c r="AL6" s="283">
        <v>5698</v>
      </c>
      <c r="AM6" s="284">
        <v>457</v>
      </c>
      <c r="AN6" s="229" t="s">
        <v>210</v>
      </c>
      <c r="AO6" s="229" t="s">
        <v>210</v>
      </c>
      <c r="AQ6" s="3400" t="s">
        <v>472</v>
      </c>
      <c r="AR6" s="268">
        <v>11172</v>
      </c>
      <c r="AS6" s="38" t="s">
        <v>4044</v>
      </c>
      <c r="AT6" s="38" t="s">
        <v>210</v>
      </c>
      <c r="AU6" s="3344" t="s">
        <v>210</v>
      </c>
      <c r="AV6" s="268">
        <v>5871</v>
      </c>
      <c r="AW6" s="38" t="s">
        <v>3939</v>
      </c>
      <c r="AX6" s="38" t="s">
        <v>210</v>
      </c>
      <c r="AY6" s="3344" t="s">
        <v>210</v>
      </c>
      <c r="AZ6" s="268">
        <v>5301</v>
      </c>
      <c r="BA6" s="38" t="s">
        <v>3493</v>
      </c>
      <c r="BB6" s="38" t="s">
        <v>210</v>
      </c>
      <c r="BC6" s="38" t="s">
        <v>210</v>
      </c>
      <c r="BD6" s="26"/>
      <c r="BE6" s="275" t="s">
        <v>472</v>
      </c>
      <c r="BF6" s="223">
        <v>12012</v>
      </c>
      <c r="BG6" s="224" t="s">
        <v>2888</v>
      </c>
      <c r="BH6" s="224" t="s">
        <v>210</v>
      </c>
      <c r="BI6" s="224" t="s">
        <v>210</v>
      </c>
      <c r="BJ6" s="223">
        <v>6181</v>
      </c>
      <c r="BK6" s="224" t="s">
        <v>3735</v>
      </c>
      <c r="BL6" s="224" t="s">
        <v>210</v>
      </c>
      <c r="BM6" s="224" t="s">
        <v>210</v>
      </c>
      <c r="BN6" s="223">
        <v>5831</v>
      </c>
      <c r="BO6" s="224" t="s">
        <v>4045</v>
      </c>
      <c r="BP6" s="224" t="s">
        <v>210</v>
      </c>
      <c r="BQ6" s="224" t="s">
        <v>210</v>
      </c>
      <c r="BR6" s="26"/>
      <c r="BS6" s="275" t="s">
        <v>472</v>
      </c>
      <c r="BT6" s="215">
        <v>11761</v>
      </c>
      <c r="BU6" s="216" t="s">
        <v>2488</v>
      </c>
      <c r="BV6" s="216" t="s">
        <v>210</v>
      </c>
      <c r="BW6" s="216" t="s">
        <v>210</v>
      </c>
      <c r="BX6" s="215">
        <v>6204</v>
      </c>
      <c r="BY6" s="216" t="s">
        <v>3593</v>
      </c>
      <c r="BZ6" s="216" t="s">
        <v>210</v>
      </c>
      <c r="CA6" s="216" t="s">
        <v>210</v>
      </c>
      <c r="CB6" s="215">
        <v>5557</v>
      </c>
      <c r="CC6" s="216" t="s">
        <v>4046</v>
      </c>
      <c r="CD6" s="216" t="s">
        <v>210</v>
      </c>
      <c r="CE6" s="216" t="s">
        <v>210</v>
      </c>
      <c r="CF6" s="303"/>
      <c r="CG6" s="23" t="s">
        <v>472</v>
      </c>
      <c r="CH6" s="202">
        <v>12103</v>
      </c>
      <c r="CI6" s="24" t="s">
        <v>3891</v>
      </c>
      <c r="CJ6" s="202">
        <v>6538</v>
      </c>
      <c r="CK6" s="24" t="s">
        <v>3866</v>
      </c>
      <c r="CL6" s="202">
        <v>5565</v>
      </c>
      <c r="CM6" s="24" t="s">
        <v>4047</v>
      </c>
      <c r="CN6" s="17"/>
    </row>
    <row r="7" spans="1:92" s="173" customFormat="1" ht="13">
      <c r="A7" s="282" t="s">
        <v>490</v>
      </c>
      <c r="B7" s="1917">
        <v>772</v>
      </c>
      <c r="C7" s="3052" t="s">
        <v>4048</v>
      </c>
      <c r="D7" s="3055">
        <v>7.9000000000000001E-2</v>
      </c>
      <c r="E7" s="3052" t="s">
        <v>3141</v>
      </c>
      <c r="F7" s="2205">
        <v>206</v>
      </c>
      <c r="G7" s="3052" t="s">
        <v>4049</v>
      </c>
      <c r="H7" s="3055">
        <v>4.7E-2</v>
      </c>
      <c r="I7" s="3052" t="s">
        <v>2687</v>
      </c>
      <c r="J7" s="2205">
        <v>566</v>
      </c>
      <c r="K7" s="3052" t="s">
        <v>4050</v>
      </c>
      <c r="L7" s="3055">
        <v>0.10299999999999999</v>
      </c>
      <c r="M7" s="3003" t="s">
        <v>4051</v>
      </c>
      <c r="O7" s="253" t="s">
        <v>490</v>
      </c>
      <c r="P7" s="3410">
        <v>992</v>
      </c>
      <c r="Q7" s="3410">
        <v>529</v>
      </c>
      <c r="R7" s="3411">
        <v>9.3000000000000007</v>
      </c>
      <c r="S7" s="3412">
        <v>5</v>
      </c>
      <c r="T7" s="3413">
        <v>373</v>
      </c>
      <c r="U7" s="3410">
        <v>237</v>
      </c>
      <c r="V7" s="3411">
        <v>6.8</v>
      </c>
      <c r="W7" s="3412">
        <v>4.3</v>
      </c>
      <c r="X7" s="3413">
        <v>619</v>
      </c>
      <c r="Y7" s="3410">
        <v>483</v>
      </c>
      <c r="Z7" s="3411">
        <v>12</v>
      </c>
      <c r="AA7" s="3411">
        <v>9.4</v>
      </c>
      <c r="AC7" s="253" t="s">
        <v>490</v>
      </c>
      <c r="AD7" s="279">
        <v>2259</v>
      </c>
      <c r="AE7" s="280">
        <v>874</v>
      </c>
      <c r="AF7" s="212">
        <v>19.3</v>
      </c>
      <c r="AG7" s="281">
        <v>7.3</v>
      </c>
      <c r="AH7" s="279">
        <v>1583</v>
      </c>
      <c r="AI7" s="280">
        <v>697</v>
      </c>
      <c r="AJ7" s="212">
        <v>26.4</v>
      </c>
      <c r="AK7" s="281">
        <v>11.6</v>
      </c>
      <c r="AL7" s="279">
        <v>676</v>
      </c>
      <c r="AM7" s="280">
        <v>511</v>
      </c>
      <c r="AN7" s="212">
        <v>11.9</v>
      </c>
      <c r="AO7" s="212">
        <v>8.9</v>
      </c>
      <c r="AQ7" s="3400" t="s">
        <v>490</v>
      </c>
      <c r="AR7" s="140">
        <v>1535</v>
      </c>
      <c r="AS7" s="38" t="s">
        <v>2480</v>
      </c>
      <c r="AT7" s="58">
        <v>0.13700000000000001</v>
      </c>
      <c r="AU7" s="3344" t="s">
        <v>3220</v>
      </c>
      <c r="AV7" s="140">
        <v>1034</v>
      </c>
      <c r="AW7" s="38" t="s">
        <v>4052</v>
      </c>
      <c r="AX7" s="58">
        <v>0.17599999999999999</v>
      </c>
      <c r="AY7" s="3344" t="s">
        <v>4053</v>
      </c>
      <c r="AZ7" s="139">
        <v>501</v>
      </c>
      <c r="BA7" s="38" t="s">
        <v>3868</v>
      </c>
      <c r="BB7" s="58">
        <v>9.5000000000000001E-2</v>
      </c>
      <c r="BC7" s="38" t="s">
        <v>3220</v>
      </c>
      <c r="BD7" s="26"/>
      <c r="BE7" s="275" t="s">
        <v>490</v>
      </c>
      <c r="BF7" s="224">
        <v>753</v>
      </c>
      <c r="BG7" s="224" t="s">
        <v>4054</v>
      </c>
      <c r="BH7" s="225">
        <v>6.3E-2</v>
      </c>
      <c r="BI7" s="224" t="s">
        <v>2404</v>
      </c>
      <c r="BJ7" s="224">
        <v>517</v>
      </c>
      <c r="BK7" s="224" t="s">
        <v>3229</v>
      </c>
      <c r="BL7" s="225">
        <v>8.4000000000000005E-2</v>
      </c>
      <c r="BM7" s="224" t="s">
        <v>3070</v>
      </c>
      <c r="BN7" s="224">
        <v>236</v>
      </c>
      <c r="BO7" s="224" t="s">
        <v>3088</v>
      </c>
      <c r="BP7" s="225">
        <v>0.04</v>
      </c>
      <c r="BQ7" s="224" t="s">
        <v>2392</v>
      </c>
      <c r="BR7" s="26"/>
      <c r="BS7" s="275" t="s">
        <v>490</v>
      </c>
      <c r="BT7" s="216">
        <v>828</v>
      </c>
      <c r="BU7" s="216" t="s">
        <v>4055</v>
      </c>
      <c r="BV7" s="217">
        <v>7.0000000000000007E-2</v>
      </c>
      <c r="BW7" s="216" t="s">
        <v>2239</v>
      </c>
      <c r="BX7" s="216">
        <v>468</v>
      </c>
      <c r="BY7" s="216" t="s">
        <v>3736</v>
      </c>
      <c r="BZ7" s="217">
        <v>7.4999999999999997E-2</v>
      </c>
      <c r="CA7" s="216" t="s">
        <v>2198</v>
      </c>
      <c r="CB7" s="216">
        <v>360</v>
      </c>
      <c r="CC7" s="216" t="s">
        <v>3868</v>
      </c>
      <c r="CD7" s="217">
        <v>6.5000000000000002E-2</v>
      </c>
      <c r="CE7" s="216" t="s">
        <v>3209</v>
      </c>
      <c r="CF7" s="303"/>
      <c r="CG7" s="250" t="s">
        <v>473</v>
      </c>
      <c r="CH7" s="21">
        <v>0.16</v>
      </c>
      <c r="CI7" s="12" t="s">
        <v>3009</v>
      </c>
      <c r="CJ7" s="21">
        <v>0.125</v>
      </c>
      <c r="CK7" s="12" t="s">
        <v>3213</v>
      </c>
      <c r="CL7" s="21">
        <v>0.2</v>
      </c>
      <c r="CM7" s="12" t="s">
        <v>3013</v>
      </c>
      <c r="CN7" s="17"/>
    </row>
    <row r="8" spans="1:92" s="173" customFormat="1" ht="13">
      <c r="A8" s="256" t="s">
        <v>478</v>
      </c>
      <c r="B8" s="2062">
        <v>5348</v>
      </c>
      <c r="C8" s="3057" t="s">
        <v>4056</v>
      </c>
      <c r="D8" s="2453">
        <v>0.54400000000000004</v>
      </c>
      <c r="E8" s="3057" t="s">
        <v>3196</v>
      </c>
      <c r="F8" s="2074">
        <v>2593</v>
      </c>
      <c r="G8" s="3057" t="s">
        <v>3550</v>
      </c>
      <c r="H8" s="2453">
        <v>0.59399999999999997</v>
      </c>
      <c r="I8" s="3057" t="s">
        <v>4057</v>
      </c>
      <c r="J8" s="2074">
        <v>2755</v>
      </c>
      <c r="K8" s="3057" t="s">
        <v>2662</v>
      </c>
      <c r="L8" s="2453">
        <v>0.504</v>
      </c>
      <c r="M8" s="3016" t="s">
        <v>3742</v>
      </c>
      <c r="O8" s="253" t="s">
        <v>478</v>
      </c>
      <c r="P8" s="343">
        <v>4618</v>
      </c>
      <c r="Q8" s="343">
        <v>1082</v>
      </c>
      <c r="R8" s="352">
        <v>43.3</v>
      </c>
      <c r="S8" s="353">
        <v>9.9</v>
      </c>
      <c r="T8" s="346">
        <v>2874</v>
      </c>
      <c r="U8" s="343">
        <v>752</v>
      </c>
      <c r="V8" s="352">
        <v>52.2</v>
      </c>
      <c r="W8" s="353">
        <v>12.1</v>
      </c>
      <c r="X8" s="346">
        <v>1744</v>
      </c>
      <c r="Y8" s="343">
        <v>593</v>
      </c>
      <c r="Z8" s="352">
        <v>33.799999999999997</v>
      </c>
      <c r="AA8" s="352">
        <v>11.9</v>
      </c>
      <c r="AC8" s="253" t="s">
        <v>478</v>
      </c>
      <c r="AD8" s="279">
        <v>4047</v>
      </c>
      <c r="AE8" s="280">
        <v>1234</v>
      </c>
      <c r="AF8" s="212">
        <v>34.6</v>
      </c>
      <c r="AG8" s="281">
        <v>10.3</v>
      </c>
      <c r="AH8" s="279">
        <v>2015</v>
      </c>
      <c r="AI8" s="280">
        <v>989</v>
      </c>
      <c r="AJ8" s="212">
        <v>33.6</v>
      </c>
      <c r="AK8" s="281">
        <v>16.100000000000001</v>
      </c>
      <c r="AL8" s="279">
        <v>2032</v>
      </c>
      <c r="AM8" s="280">
        <v>730</v>
      </c>
      <c r="AN8" s="212">
        <v>35.700000000000003</v>
      </c>
      <c r="AO8" s="212">
        <v>11.7</v>
      </c>
      <c r="AQ8" s="3400" t="s">
        <v>478</v>
      </c>
      <c r="AR8" s="140">
        <v>5090</v>
      </c>
      <c r="AS8" s="38" t="s">
        <v>4058</v>
      </c>
      <c r="AT8" s="58">
        <v>0.45600000000000002</v>
      </c>
      <c r="AU8" s="3344" t="s">
        <v>3013</v>
      </c>
      <c r="AV8" s="140">
        <v>2042</v>
      </c>
      <c r="AW8" s="38" t="s">
        <v>2991</v>
      </c>
      <c r="AX8" s="58">
        <v>0.34799999999999998</v>
      </c>
      <c r="AY8" s="3344" t="s">
        <v>4059</v>
      </c>
      <c r="AZ8" s="140">
        <v>3048</v>
      </c>
      <c r="BA8" s="38" t="s">
        <v>4060</v>
      </c>
      <c r="BB8" s="58">
        <v>0.57499999999999996</v>
      </c>
      <c r="BC8" s="38" t="s">
        <v>3884</v>
      </c>
      <c r="BD8" s="26"/>
      <c r="BE8" s="275" t="s">
        <v>478</v>
      </c>
      <c r="BF8" s="223">
        <v>7288</v>
      </c>
      <c r="BG8" s="224" t="s">
        <v>2658</v>
      </c>
      <c r="BH8" s="225">
        <v>0.60699999999999998</v>
      </c>
      <c r="BI8" s="224" t="s">
        <v>3018</v>
      </c>
      <c r="BJ8" s="223">
        <v>3766</v>
      </c>
      <c r="BK8" s="224" t="s">
        <v>2951</v>
      </c>
      <c r="BL8" s="225">
        <v>0.60899999999999999</v>
      </c>
      <c r="BM8" s="224" t="s">
        <v>3054</v>
      </c>
      <c r="BN8" s="223">
        <v>3522</v>
      </c>
      <c r="BO8" s="224" t="s">
        <v>2391</v>
      </c>
      <c r="BP8" s="225">
        <v>0.60399999999999998</v>
      </c>
      <c r="BQ8" s="224" t="s">
        <v>3949</v>
      </c>
      <c r="BR8" s="26"/>
      <c r="BS8" s="275" t="s">
        <v>478</v>
      </c>
      <c r="BT8" s="215">
        <v>5411</v>
      </c>
      <c r="BU8" s="216" t="s">
        <v>3100</v>
      </c>
      <c r="BV8" s="217">
        <v>0.46</v>
      </c>
      <c r="BW8" s="216" t="s">
        <v>4061</v>
      </c>
      <c r="BX8" s="215">
        <v>3247</v>
      </c>
      <c r="BY8" s="216" t="s">
        <v>4062</v>
      </c>
      <c r="BZ8" s="217">
        <v>0.52300000000000002</v>
      </c>
      <c r="CA8" s="216" t="s">
        <v>3723</v>
      </c>
      <c r="CB8" s="215">
        <v>2164</v>
      </c>
      <c r="CC8" s="216" t="s">
        <v>4063</v>
      </c>
      <c r="CD8" s="217">
        <v>0.38900000000000001</v>
      </c>
      <c r="CE8" s="216" t="s">
        <v>4064</v>
      </c>
      <c r="CF8" s="303"/>
      <c r="CG8" s="250" t="s">
        <v>219</v>
      </c>
      <c r="CH8" s="21">
        <v>0.54900000000000004</v>
      </c>
      <c r="CI8" s="12" t="s">
        <v>3174</v>
      </c>
      <c r="CJ8" s="21">
        <v>0.69099999999999995</v>
      </c>
      <c r="CK8" s="12" t="s">
        <v>3856</v>
      </c>
      <c r="CL8" s="21">
        <v>0.38200000000000001</v>
      </c>
      <c r="CM8" s="12" t="s">
        <v>4065</v>
      </c>
      <c r="CN8" s="17"/>
    </row>
    <row r="9" spans="1:92" s="173" customFormat="1" ht="13">
      <c r="A9" s="256" t="s">
        <v>491</v>
      </c>
      <c r="B9" s="2062">
        <v>2974</v>
      </c>
      <c r="C9" s="3057" t="s">
        <v>3829</v>
      </c>
      <c r="D9" s="2453">
        <v>0.30199999999999999</v>
      </c>
      <c r="E9" s="3057" t="s">
        <v>4057</v>
      </c>
      <c r="F9" s="2074">
        <v>1233</v>
      </c>
      <c r="G9" s="3057" t="s">
        <v>4066</v>
      </c>
      <c r="H9" s="2453">
        <v>0.28299999999999997</v>
      </c>
      <c r="I9" s="3057" t="s">
        <v>4057</v>
      </c>
      <c r="J9" s="2074">
        <v>1741</v>
      </c>
      <c r="K9" s="3057" t="s">
        <v>4067</v>
      </c>
      <c r="L9" s="2453">
        <v>0.318</v>
      </c>
      <c r="M9" s="3016" t="s">
        <v>4068</v>
      </c>
      <c r="O9" s="253" t="s">
        <v>491</v>
      </c>
      <c r="P9" s="343">
        <v>4025</v>
      </c>
      <c r="Q9" s="343">
        <v>1103</v>
      </c>
      <c r="R9" s="352">
        <v>37.799999999999997</v>
      </c>
      <c r="S9" s="353">
        <v>9.9</v>
      </c>
      <c r="T9" s="346">
        <v>1823</v>
      </c>
      <c r="U9" s="343">
        <v>647</v>
      </c>
      <c r="V9" s="352">
        <v>33.1</v>
      </c>
      <c r="W9" s="353">
        <v>12.1</v>
      </c>
      <c r="X9" s="346">
        <v>2202</v>
      </c>
      <c r="Y9" s="343">
        <v>751</v>
      </c>
      <c r="Z9" s="352">
        <v>42.7</v>
      </c>
      <c r="AA9" s="352">
        <v>13.1</v>
      </c>
      <c r="AC9" s="253" t="s">
        <v>491</v>
      </c>
      <c r="AD9" s="279">
        <v>4865</v>
      </c>
      <c r="AE9" s="280">
        <v>1118</v>
      </c>
      <c r="AF9" s="212">
        <v>41.6</v>
      </c>
      <c r="AG9" s="281">
        <v>9</v>
      </c>
      <c r="AH9" s="279">
        <v>2199</v>
      </c>
      <c r="AI9" s="280">
        <v>807</v>
      </c>
      <c r="AJ9" s="212">
        <v>36.700000000000003</v>
      </c>
      <c r="AK9" s="281">
        <v>12.5</v>
      </c>
      <c r="AL9" s="279">
        <v>2666</v>
      </c>
      <c r="AM9" s="280">
        <v>606</v>
      </c>
      <c r="AN9" s="212">
        <v>46.8</v>
      </c>
      <c r="AO9" s="212">
        <v>11.1</v>
      </c>
      <c r="AQ9" s="3400" t="s">
        <v>491</v>
      </c>
      <c r="AR9" s="140">
        <v>3763</v>
      </c>
      <c r="AS9" s="38" t="s">
        <v>4069</v>
      </c>
      <c r="AT9" s="58">
        <v>0.33700000000000002</v>
      </c>
      <c r="AU9" s="3344" t="s">
        <v>3292</v>
      </c>
      <c r="AV9" s="140">
        <v>2289</v>
      </c>
      <c r="AW9" s="38" t="s">
        <v>2480</v>
      </c>
      <c r="AX9" s="58">
        <v>0.39</v>
      </c>
      <c r="AY9" s="3344" t="s">
        <v>3031</v>
      </c>
      <c r="AZ9" s="140">
        <v>1474</v>
      </c>
      <c r="BA9" s="38" t="s">
        <v>4070</v>
      </c>
      <c r="BB9" s="58">
        <v>0.27800000000000002</v>
      </c>
      <c r="BC9" s="38" t="s">
        <v>3029</v>
      </c>
      <c r="BD9" s="26"/>
      <c r="BE9" s="275" t="s">
        <v>491</v>
      </c>
      <c r="BF9" s="223">
        <v>3356</v>
      </c>
      <c r="BG9" s="224" t="s">
        <v>4071</v>
      </c>
      <c r="BH9" s="225">
        <v>0.27900000000000003</v>
      </c>
      <c r="BI9" s="224" t="s">
        <v>3006</v>
      </c>
      <c r="BJ9" s="223">
        <v>1426</v>
      </c>
      <c r="BK9" s="224" t="s">
        <v>4070</v>
      </c>
      <c r="BL9" s="225">
        <v>0.23100000000000001</v>
      </c>
      <c r="BM9" s="224" t="s">
        <v>3061</v>
      </c>
      <c r="BN9" s="223">
        <v>1930</v>
      </c>
      <c r="BO9" s="224" t="s">
        <v>4072</v>
      </c>
      <c r="BP9" s="225">
        <v>0.33100000000000002</v>
      </c>
      <c r="BQ9" s="224" t="s">
        <v>3054</v>
      </c>
      <c r="BR9" s="26"/>
      <c r="BS9" s="275" t="s">
        <v>491</v>
      </c>
      <c r="BT9" s="215">
        <v>4120</v>
      </c>
      <c r="BU9" s="216" t="s">
        <v>2482</v>
      </c>
      <c r="BV9" s="217">
        <v>0.35</v>
      </c>
      <c r="BW9" s="216" t="s">
        <v>3019</v>
      </c>
      <c r="BX9" s="215">
        <v>2141</v>
      </c>
      <c r="BY9" s="216" t="s">
        <v>3028</v>
      </c>
      <c r="BZ9" s="217">
        <v>0.34499999999999997</v>
      </c>
      <c r="CA9" s="216" t="s">
        <v>3950</v>
      </c>
      <c r="CB9" s="215">
        <v>1979</v>
      </c>
      <c r="CC9" s="216" t="s">
        <v>3151</v>
      </c>
      <c r="CD9" s="217">
        <v>0.35599999999999998</v>
      </c>
      <c r="CE9" s="216" t="s">
        <v>3056</v>
      </c>
      <c r="CF9" s="303"/>
      <c r="CG9" s="250" t="s">
        <v>474</v>
      </c>
      <c r="CH9" s="21">
        <v>0.255</v>
      </c>
      <c r="CI9" s="12" t="s">
        <v>3209</v>
      </c>
      <c r="CJ9" s="21">
        <v>0.156</v>
      </c>
      <c r="CK9" s="12" t="s">
        <v>3011</v>
      </c>
      <c r="CL9" s="21">
        <v>0.372</v>
      </c>
      <c r="CM9" s="12" t="s">
        <v>3054</v>
      </c>
      <c r="CN9" s="17"/>
    </row>
    <row r="10" spans="1:92" s="173" customFormat="1" ht="13">
      <c r="A10" s="256" t="s">
        <v>485</v>
      </c>
      <c r="B10" s="2062">
        <v>740</v>
      </c>
      <c r="C10" s="3057" t="s">
        <v>4073</v>
      </c>
      <c r="D10" s="2453">
        <v>7.4999999999999997E-2</v>
      </c>
      <c r="E10" s="3057" t="s">
        <v>3294</v>
      </c>
      <c r="F10" s="2074">
        <v>331</v>
      </c>
      <c r="G10" s="3057" t="s">
        <v>4074</v>
      </c>
      <c r="H10" s="2453">
        <v>7.5999999999999998E-2</v>
      </c>
      <c r="I10" s="3057" t="s">
        <v>3065</v>
      </c>
      <c r="J10" s="2074">
        <v>409</v>
      </c>
      <c r="K10" s="3057" t="s">
        <v>4075</v>
      </c>
      <c r="L10" s="2453">
        <v>7.4999999999999997E-2</v>
      </c>
      <c r="M10" s="3016" t="s">
        <v>4076</v>
      </c>
      <c r="O10" s="253" t="s">
        <v>485</v>
      </c>
      <c r="P10" s="343">
        <v>1022</v>
      </c>
      <c r="Q10" s="343">
        <v>572</v>
      </c>
      <c r="R10" s="352">
        <v>9.6</v>
      </c>
      <c r="S10" s="353">
        <v>5.5</v>
      </c>
      <c r="T10" s="346">
        <v>433</v>
      </c>
      <c r="U10" s="343">
        <v>357</v>
      </c>
      <c r="V10" s="352">
        <v>7.9</v>
      </c>
      <c r="W10" s="353">
        <v>6.6</v>
      </c>
      <c r="X10" s="346">
        <v>589</v>
      </c>
      <c r="Y10" s="343">
        <v>424</v>
      </c>
      <c r="Z10" s="352">
        <v>11.4</v>
      </c>
      <c r="AA10" s="352">
        <v>8.3000000000000007</v>
      </c>
      <c r="AC10" s="253" t="s">
        <v>485</v>
      </c>
      <c r="AD10" s="279">
        <v>526</v>
      </c>
      <c r="AE10" s="280">
        <v>337</v>
      </c>
      <c r="AF10" s="212">
        <v>4.5</v>
      </c>
      <c r="AG10" s="281">
        <v>3</v>
      </c>
      <c r="AH10" s="279">
        <v>202</v>
      </c>
      <c r="AI10" s="280">
        <v>188</v>
      </c>
      <c r="AJ10" s="212">
        <v>3.4</v>
      </c>
      <c r="AK10" s="281">
        <v>3.1</v>
      </c>
      <c r="AL10" s="279">
        <v>324</v>
      </c>
      <c r="AM10" s="280">
        <v>310</v>
      </c>
      <c r="AN10" s="212">
        <v>5.7</v>
      </c>
      <c r="AO10" s="212">
        <v>5.5</v>
      </c>
      <c r="AQ10" s="3400" t="s">
        <v>485</v>
      </c>
      <c r="AR10" s="139">
        <v>784</v>
      </c>
      <c r="AS10" s="38" t="s">
        <v>3005</v>
      </c>
      <c r="AT10" s="58">
        <v>7.0000000000000007E-2</v>
      </c>
      <c r="AU10" s="3344" t="s">
        <v>2372</v>
      </c>
      <c r="AV10" s="139">
        <v>506</v>
      </c>
      <c r="AW10" s="38" t="s">
        <v>4077</v>
      </c>
      <c r="AX10" s="58">
        <v>8.5999999999999993E-2</v>
      </c>
      <c r="AY10" s="3344" t="s">
        <v>4078</v>
      </c>
      <c r="AZ10" s="139">
        <v>278</v>
      </c>
      <c r="BA10" s="38" t="s">
        <v>3495</v>
      </c>
      <c r="BB10" s="58">
        <v>5.1999999999999998E-2</v>
      </c>
      <c r="BC10" s="38" t="s">
        <v>3169</v>
      </c>
      <c r="BD10" s="26"/>
      <c r="BE10" s="275" t="s">
        <v>485</v>
      </c>
      <c r="BF10" s="224">
        <v>615</v>
      </c>
      <c r="BG10" s="224" t="s">
        <v>3881</v>
      </c>
      <c r="BH10" s="225">
        <v>5.0999999999999997E-2</v>
      </c>
      <c r="BI10" s="224" t="s">
        <v>2239</v>
      </c>
      <c r="BJ10" s="224">
        <v>472</v>
      </c>
      <c r="BK10" s="224" t="s">
        <v>4055</v>
      </c>
      <c r="BL10" s="225">
        <v>7.5999999999999998E-2</v>
      </c>
      <c r="BM10" s="224" t="s">
        <v>3209</v>
      </c>
      <c r="BN10" s="224">
        <v>143</v>
      </c>
      <c r="BO10" s="224" t="s">
        <v>3528</v>
      </c>
      <c r="BP10" s="225">
        <v>2.5000000000000001E-2</v>
      </c>
      <c r="BQ10" s="224" t="s">
        <v>2188</v>
      </c>
      <c r="BR10" s="26"/>
      <c r="BS10" s="275" t="s">
        <v>485</v>
      </c>
      <c r="BT10" s="215">
        <v>1402</v>
      </c>
      <c r="BU10" s="216" t="s">
        <v>4079</v>
      </c>
      <c r="BV10" s="217">
        <v>0.11899999999999999</v>
      </c>
      <c r="BW10" s="216" t="s">
        <v>3041</v>
      </c>
      <c r="BX10" s="216">
        <v>348</v>
      </c>
      <c r="BY10" s="216" t="s">
        <v>4080</v>
      </c>
      <c r="BZ10" s="217">
        <v>5.6000000000000001E-2</v>
      </c>
      <c r="CA10" s="216" t="s">
        <v>3169</v>
      </c>
      <c r="CB10" s="215">
        <v>1054</v>
      </c>
      <c r="CC10" s="216" t="s">
        <v>3787</v>
      </c>
      <c r="CD10" s="217">
        <v>0.19</v>
      </c>
      <c r="CE10" s="216" t="s">
        <v>4081</v>
      </c>
      <c r="CF10" s="303"/>
      <c r="CG10" s="250" t="s">
        <v>475</v>
      </c>
      <c r="CH10" s="21">
        <v>3.5999999999999997E-2</v>
      </c>
      <c r="CI10" s="12" t="s">
        <v>2182</v>
      </c>
      <c r="CJ10" s="21">
        <v>2.8000000000000001E-2</v>
      </c>
      <c r="CK10" s="12" t="s">
        <v>2199</v>
      </c>
      <c r="CL10" s="21">
        <v>4.5999999999999999E-2</v>
      </c>
      <c r="CM10" s="12" t="s">
        <v>2214</v>
      </c>
      <c r="CN10" s="17"/>
    </row>
    <row r="11" spans="1:92" s="173" customFormat="1" ht="13">
      <c r="A11" s="256"/>
      <c r="B11" s="2062"/>
      <c r="C11" s="3057"/>
      <c r="D11" s="2453"/>
      <c r="E11" s="3057"/>
      <c r="F11" s="2074"/>
      <c r="G11" s="3057"/>
      <c r="H11" s="2453"/>
      <c r="I11" s="3057"/>
      <c r="J11" s="2074"/>
      <c r="K11" s="3057"/>
      <c r="L11" s="2453"/>
      <c r="M11" s="3016"/>
      <c r="O11" s="253"/>
      <c r="P11" s="343"/>
      <c r="Q11" s="343"/>
      <c r="R11" s="352"/>
      <c r="S11" s="353"/>
      <c r="T11" s="346"/>
      <c r="U11" s="343"/>
      <c r="V11" s="352"/>
      <c r="W11" s="353"/>
      <c r="X11" s="346"/>
      <c r="Y11" s="343"/>
      <c r="Z11" s="352"/>
      <c r="AA11" s="352"/>
      <c r="AC11" s="253"/>
      <c r="AD11" s="279"/>
      <c r="AE11" s="280"/>
      <c r="AF11" s="212"/>
      <c r="AG11" s="281"/>
      <c r="AH11" s="279"/>
      <c r="AI11" s="280"/>
      <c r="AJ11" s="212"/>
      <c r="AK11" s="281"/>
      <c r="AL11" s="279"/>
      <c r="AM11" s="280"/>
      <c r="AN11" s="212"/>
      <c r="AO11" s="212"/>
      <c r="AQ11" s="3400" t="s">
        <v>733</v>
      </c>
      <c r="AR11" s="139"/>
      <c r="AS11" s="38"/>
      <c r="AT11" s="58"/>
      <c r="AU11" s="3344"/>
      <c r="AV11" s="139"/>
      <c r="AW11" s="38"/>
      <c r="AX11" s="58"/>
      <c r="AY11" s="3344"/>
      <c r="AZ11" s="139"/>
      <c r="BA11" s="38"/>
      <c r="BB11" s="58"/>
      <c r="BC11" s="38"/>
      <c r="BD11" s="26"/>
      <c r="BE11" s="275" t="s">
        <v>733</v>
      </c>
      <c r="BF11" s="224" t="s">
        <v>733</v>
      </c>
      <c r="BG11" s="224" t="s">
        <v>733</v>
      </c>
      <c r="BH11" s="225" t="s">
        <v>733</v>
      </c>
      <c r="BI11" s="224" t="s">
        <v>733</v>
      </c>
      <c r="BJ11" s="224" t="s">
        <v>733</v>
      </c>
      <c r="BK11" s="224" t="s">
        <v>733</v>
      </c>
      <c r="BL11" s="225" t="s">
        <v>733</v>
      </c>
      <c r="BM11" s="224" t="s">
        <v>733</v>
      </c>
      <c r="BN11" s="224" t="s">
        <v>733</v>
      </c>
      <c r="BO11" s="224" t="s">
        <v>733</v>
      </c>
      <c r="BP11" s="225" t="s">
        <v>733</v>
      </c>
      <c r="BQ11" s="224" t="s">
        <v>733</v>
      </c>
      <c r="BR11" s="26"/>
      <c r="BS11" s="275" t="s">
        <v>733</v>
      </c>
      <c r="BT11" s="216" t="s">
        <v>733</v>
      </c>
      <c r="BU11" s="216" t="s">
        <v>733</v>
      </c>
      <c r="BV11" s="216" t="s">
        <v>733</v>
      </c>
      <c r="BW11" s="216" t="s">
        <v>733</v>
      </c>
      <c r="BX11" s="216" t="s">
        <v>733</v>
      </c>
      <c r="BY11" s="216" t="s">
        <v>733</v>
      </c>
      <c r="BZ11" s="216" t="s">
        <v>733</v>
      </c>
      <c r="CA11" s="216" t="s">
        <v>733</v>
      </c>
      <c r="CB11" s="216" t="s">
        <v>733</v>
      </c>
      <c r="CC11" s="216" t="s">
        <v>733</v>
      </c>
      <c r="CD11" s="217" t="s">
        <v>733</v>
      </c>
      <c r="CE11" s="216" t="s">
        <v>733</v>
      </c>
      <c r="CF11" s="303"/>
      <c r="CG11" s="37"/>
      <c r="CH11" s="12"/>
      <c r="CI11" s="12"/>
      <c r="CJ11" s="12"/>
      <c r="CK11" s="12"/>
      <c r="CL11" s="12"/>
      <c r="CM11" s="12"/>
      <c r="CN11" s="17"/>
    </row>
    <row r="12" spans="1:92" s="173" customFormat="1" ht="13.5" thickBot="1">
      <c r="A12" s="3322" t="s">
        <v>216</v>
      </c>
      <c r="B12" s="2203">
        <v>119076</v>
      </c>
      <c r="C12" s="3049" t="s">
        <v>2601</v>
      </c>
      <c r="D12" s="3323" t="s">
        <v>210</v>
      </c>
      <c r="E12" s="3049" t="s">
        <v>210</v>
      </c>
      <c r="F12" s="3324">
        <v>58753</v>
      </c>
      <c r="G12" s="3049" t="s">
        <v>4082</v>
      </c>
      <c r="H12" s="3323" t="s">
        <v>210</v>
      </c>
      <c r="I12" s="3049" t="s">
        <v>210</v>
      </c>
      <c r="J12" s="3324">
        <v>60323</v>
      </c>
      <c r="K12" s="3049" t="s">
        <v>4083</v>
      </c>
      <c r="L12" s="3323" t="s">
        <v>210</v>
      </c>
      <c r="M12" s="3124" t="s">
        <v>210</v>
      </c>
      <c r="O12" s="254" t="s">
        <v>216</v>
      </c>
      <c r="P12" s="347">
        <v>120620</v>
      </c>
      <c r="Q12" s="347">
        <v>536</v>
      </c>
      <c r="R12" s="3414" t="s">
        <v>210</v>
      </c>
      <c r="S12" s="3415" t="s">
        <v>210</v>
      </c>
      <c r="T12" s="348">
        <v>58625</v>
      </c>
      <c r="U12" s="347">
        <v>552</v>
      </c>
      <c r="V12" s="3414" t="s">
        <v>210</v>
      </c>
      <c r="W12" s="3415" t="s">
        <v>210</v>
      </c>
      <c r="X12" s="348">
        <v>61995</v>
      </c>
      <c r="Y12" s="347">
        <v>578</v>
      </c>
      <c r="Z12" s="3414" t="s">
        <v>210</v>
      </c>
      <c r="AA12" s="3414" t="s">
        <v>210</v>
      </c>
      <c r="AC12" s="254" t="s">
        <v>216</v>
      </c>
      <c r="AD12" s="283">
        <v>119483</v>
      </c>
      <c r="AE12" s="284">
        <v>951</v>
      </c>
      <c r="AF12" s="229" t="s">
        <v>210</v>
      </c>
      <c r="AG12" s="285" t="s">
        <v>210</v>
      </c>
      <c r="AH12" s="283">
        <v>59229</v>
      </c>
      <c r="AI12" s="284">
        <v>783</v>
      </c>
      <c r="AJ12" s="229" t="s">
        <v>210</v>
      </c>
      <c r="AK12" s="285" t="s">
        <v>210</v>
      </c>
      <c r="AL12" s="283">
        <v>60254</v>
      </c>
      <c r="AM12" s="284">
        <v>480</v>
      </c>
      <c r="AN12" s="229" t="s">
        <v>210</v>
      </c>
      <c r="AO12" s="229" t="s">
        <v>210</v>
      </c>
      <c r="AQ12" s="3400" t="s">
        <v>216</v>
      </c>
      <c r="AR12" s="140">
        <v>118898</v>
      </c>
      <c r="AS12" s="38" t="s">
        <v>2602</v>
      </c>
      <c r="AT12" s="58" t="s">
        <v>210</v>
      </c>
      <c r="AU12" s="3344" t="s">
        <v>210</v>
      </c>
      <c r="AV12" s="140">
        <v>58365</v>
      </c>
      <c r="AW12" s="38" t="s">
        <v>4084</v>
      </c>
      <c r="AX12" s="58" t="s">
        <v>210</v>
      </c>
      <c r="AY12" s="3344" t="s">
        <v>210</v>
      </c>
      <c r="AZ12" s="140">
        <v>60533</v>
      </c>
      <c r="BA12" s="38" t="s">
        <v>2855</v>
      </c>
      <c r="BB12" s="58" t="s">
        <v>210</v>
      </c>
      <c r="BC12" s="38" t="s">
        <v>210</v>
      </c>
      <c r="BD12" s="26"/>
      <c r="BE12" s="275" t="s">
        <v>216</v>
      </c>
      <c r="BF12" s="223">
        <v>116520</v>
      </c>
      <c r="BG12" s="224" t="s">
        <v>2418</v>
      </c>
      <c r="BH12" s="225" t="s">
        <v>210</v>
      </c>
      <c r="BI12" s="224" t="s">
        <v>210</v>
      </c>
      <c r="BJ12" s="223">
        <v>56817</v>
      </c>
      <c r="BK12" s="224" t="s">
        <v>4085</v>
      </c>
      <c r="BL12" s="225" t="s">
        <v>210</v>
      </c>
      <c r="BM12" s="224" t="s">
        <v>210</v>
      </c>
      <c r="BN12" s="223">
        <v>59703</v>
      </c>
      <c r="BO12" s="224" t="s">
        <v>3587</v>
      </c>
      <c r="BP12" s="225" t="s">
        <v>210</v>
      </c>
      <c r="BQ12" s="224" t="s">
        <v>210</v>
      </c>
      <c r="BR12" s="26"/>
      <c r="BS12" s="275" t="s">
        <v>216</v>
      </c>
      <c r="BT12" s="215">
        <v>116168</v>
      </c>
      <c r="BU12" s="216" t="s">
        <v>2391</v>
      </c>
      <c r="BV12" s="216" t="s">
        <v>210</v>
      </c>
      <c r="BW12" s="216" t="s">
        <v>210</v>
      </c>
      <c r="BX12" s="215">
        <v>58215</v>
      </c>
      <c r="BY12" s="216" t="s">
        <v>4086</v>
      </c>
      <c r="BZ12" s="216" t="s">
        <v>210</v>
      </c>
      <c r="CA12" s="216" t="s">
        <v>210</v>
      </c>
      <c r="CB12" s="215">
        <v>57953</v>
      </c>
      <c r="CC12" s="216" t="s">
        <v>3165</v>
      </c>
      <c r="CD12" s="217" t="s">
        <v>210</v>
      </c>
      <c r="CE12" s="216" t="s">
        <v>210</v>
      </c>
      <c r="CF12" s="303"/>
      <c r="CG12" s="37" t="s">
        <v>216</v>
      </c>
      <c r="CH12" s="208">
        <v>114800</v>
      </c>
      <c r="CI12" s="12" t="s">
        <v>2603</v>
      </c>
      <c r="CJ12" s="208">
        <v>56671</v>
      </c>
      <c r="CK12" s="12" t="s">
        <v>3870</v>
      </c>
      <c r="CL12" s="208">
        <v>58129</v>
      </c>
      <c r="CM12" s="12" t="s">
        <v>2483</v>
      </c>
      <c r="CN12" s="17"/>
    </row>
    <row r="13" spans="1:92" s="173" customFormat="1" ht="13">
      <c r="A13" s="3350" t="s">
        <v>217</v>
      </c>
      <c r="B13" s="1917">
        <v>3530</v>
      </c>
      <c r="C13" s="3052" t="s">
        <v>2604</v>
      </c>
      <c r="D13" s="3055">
        <v>0.03</v>
      </c>
      <c r="E13" s="3052" t="s">
        <v>2034</v>
      </c>
      <c r="F13" s="2205">
        <v>1605</v>
      </c>
      <c r="G13" s="3052" t="s">
        <v>3380</v>
      </c>
      <c r="H13" s="3055">
        <v>2.7E-2</v>
      </c>
      <c r="I13" s="3052" t="s">
        <v>2033</v>
      </c>
      <c r="J13" s="2205">
        <v>1925</v>
      </c>
      <c r="K13" s="3052" t="s">
        <v>4087</v>
      </c>
      <c r="L13" s="3055">
        <v>3.2000000000000001E-2</v>
      </c>
      <c r="M13" s="3003" t="s">
        <v>2032</v>
      </c>
      <c r="O13" s="256" t="s">
        <v>217</v>
      </c>
      <c r="P13" s="3410">
        <v>5677</v>
      </c>
      <c r="Q13" s="3410">
        <v>1610</v>
      </c>
      <c r="R13" s="3411">
        <v>4.7</v>
      </c>
      <c r="S13" s="3412">
        <v>1.3</v>
      </c>
      <c r="T13" s="3413">
        <v>2257</v>
      </c>
      <c r="U13" s="3410">
        <v>797</v>
      </c>
      <c r="V13" s="3411">
        <v>3.8</v>
      </c>
      <c r="W13" s="3412">
        <v>1.3</v>
      </c>
      <c r="X13" s="3413">
        <v>3420</v>
      </c>
      <c r="Y13" s="3410">
        <v>1278</v>
      </c>
      <c r="Z13" s="3411">
        <v>5.5</v>
      </c>
      <c r="AA13" s="3411">
        <v>2.1</v>
      </c>
      <c r="AC13" s="256" t="s">
        <v>217</v>
      </c>
      <c r="AD13" s="279">
        <v>4199</v>
      </c>
      <c r="AE13" s="280">
        <v>1283</v>
      </c>
      <c r="AF13" s="212">
        <v>3.5</v>
      </c>
      <c r="AG13" s="281">
        <v>1.1000000000000001</v>
      </c>
      <c r="AH13" s="279">
        <v>1530</v>
      </c>
      <c r="AI13" s="280">
        <v>661</v>
      </c>
      <c r="AJ13" s="212">
        <v>2.6</v>
      </c>
      <c r="AK13" s="281">
        <v>1.1000000000000001</v>
      </c>
      <c r="AL13" s="279">
        <v>2669</v>
      </c>
      <c r="AM13" s="280">
        <v>890</v>
      </c>
      <c r="AN13" s="212">
        <v>4.4000000000000004</v>
      </c>
      <c r="AO13" s="212">
        <v>1.5</v>
      </c>
      <c r="AQ13" s="3400" t="s">
        <v>476</v>
      </c>
      <c r="AR13" s="140">
        <v>4343</v>
      </c>
      <c r="AS13" s="38" t="s">
        <v>2605</v>
      </c>
      <c r="AT13" s="58">
        <v>3.6999999999999998E-2</v>
      </c>
      <c r="AU13" s="3344" t="s">
        <v>2222</v>
      </c>
      <c r="AV13" s="140">
        <v>1801</v>
      </c>
      <c r="AW13" s="38" t="s">
        <v>4088</v>
      </c>
      <c r="AX13" s="58">
        <v>3.1E-2</v>
      </c>
      <c r="AY13" s="3344" t="s">
        <v>2177</v>
      </c>
      <c r="AZ13" s="140">
        <v>2542</v>
      </c>
      <c r="BA13" s="38" t="s">
        <v>3945</v>
      </c>
      <c r="BB13" s="58">
        <v>4.2000000000000003E-2</v>
      </c>
      <c r="BC13" s="38" t="s">
        <v>2175</v>
      </c>
      <c r="BD13" s="26"/>
      <c r="BE13" s="275" t="s">
        <v>476</v>
      </c>
      <c r="BF13" s="223">
        <v>3974</v>
      </c>
      <c r="BG13" s="224" t="s">
        <v>2606</v>
      </c>
      <c r="BH13" s="225">
        <v>3.4000000000000002E-2</v>
      </c>
      <c r="BI13" s="224" t="s">
        <v>2179</v>
      </c>
      <c r="BJ13" s="223">
        <v>1798</v>
      </c>
      <c r="BK13" s="224" t="s">
        <v>3012</v>
      </c>
      <c r="BL13" s="225">
        <v>3.2000000000000001E-2</v>
      </c>
      <c r="BM13" s="224" t="s">
        <v>2240</v>
      </c>
      <c r="BN13" s="223">
        <v>2176</v>
      </c>
      <c r="BO13" s="224" t="s">
        <v>4089</v>
      </c>
      <c r="BP13" s="225">
        <v>3.5999999999999997E-2</v>
      </c>
      <c r="BQ13" s="224" t="s">
        <v>2175</v>
      </c>
      <c r="BR13" s="26"/>
      <c r="BS13" s="275" t="s">
        <v>476</v>
      </c>
      <c r="BT13" s="215">
        <v>4803</v>
      </c>
      <c r="BU13" s="216" t="s">
        <v>2607</v>
      </c>
      <c r="BV13" s="217">
        <v>4.1000000000000002E-2</v>
      </c>
      <c r="BW13" s="216" t="s">
        <v>2177</v>
      </c>
      <c r="BX13" s="215">
        <v>2476</v>
      </c>
      <c r="BY13" s="216" t="s">
        <v>3160</v>
      </c>
      <c r="BZ13" s="217">
        <v>4.2999999999999997E-2</v>
      </c>
      <c r="CA13" s="216" t="s">
        <v>2224</v>
      </c>
      <c r="CB13" s="215">
        <v>2327</v>
      </c>
      <c r="CC13" s="216" t="s">
        <v>4090</v>
      </c>
      <c r="CD13" s="217">
        <v>0.04</v>
      </c>
      <c r="CE13" s="216" t="s">
        <v>2240</v>
      </c>
      <c r="CF13" s="303"/>
      <c r="CG13" s="252" t="s">
        <v>476</v>
      </c>
      <c r="CH13" s="21">
        <v>3.5000000000000003E-2</v>
      </c>
      <c r="CI13" s="12" t="s">
        <v>2186</v>
      </c>
      <c r="CJ13" s="21">
        <v>2.4E-2</v>
      </c>
      <c r="CK13" s="12" t="s">
        <v>2180</v>
      </c>
      <c r="CL13" s="21">
        <v>4.4999999999999998E-2</v>
      </c>
      <c r="CM13" s="12" t="s">
        <v>2177</v>
      </c>
      <c r="CN13" s="17"/>
    </row>
    <row r="14" spans="1:92" s="173" customFormat="1" ht="13">
      <c r="A14" s="3352" t="s">
        <v>218</v>
      </c>
      <c r="B14" s="2062">
        <v>3674</v>
      </c>
      <c r="C14" s="3057" t="s">
        <v>2609</v>
      </c>
      <c r="D14" s="2453">
        <v>3.1E-2</v>
      </c>
      <c r="E14" s="3057" t="s">
        <v>2088</v>
      </c>
      <c r="F14" s="2074">
        <v>2968</v>
      </c>
      <c r="G14" s="3057" t="s">
        <v>4091</v>
      </c>
      <c r="H14" s="2453">
        <v>5.0999999999999997E-2</v>
      </c>
      <c r="I14" s="3057" t="s">
        <v>2091</v>
      </c>
      <c r="J14" s="2074">
        <v>706</v>
      </c>
      <c r="K14" s="3057" t="s">
        <v>4092</v>
      </c>
      <c r="L14" s="2453">
        <v>1.2E-2</v>
      </c>
      <c r="M14" s="3016" t="s">
        <v>2089</v>
      </c>
      <c r="O14" s="256" t="s">
        <v>218</v>
      </c>
      <c r="P14" s="343">
        <v>5630</v>
      </c>
      <c r="Q14" s="343">
        <v>1620</v>
      </c>
      <c r="R14" s="352">
        <v>4.7</v>
      </c>
      <c r="S14" s="353">
        <v>1.3</v>
      </c>
      <c r="T14" s="346">
        <v>2437</v>
      </c>
      <c r="U14" s="343">
        <v>995</v>
      </c>
      <c r="V14" s="352">
        <v>4.2</v>
      </c>
      <c r="W14" s="353">
        <v>1.7</v>
      </c>
      <c r="X14" s="346">
        <v>3193</v>
      </c>
      <c r="Y14" s="343">
        <v>1402</v>
      </c>
      <c r="Z14" s="352">
        <v>5.2</v>
      </c>
      <c r="AA14" s="352">
        <v>2.2999999999999998</v>
      </c>
      <c r="AC14" s="256" t="s">
        <v>218</v>
      </c>
      <c r="AD14" s="279">
        <v>4871</v>
      </c>
      <c r="AE14" s="280">
        <v>1774</v>
      </c>
      <c r="AF14" s="212">
        <v>4.0999999999999996</v>
      </c>
      <c r="AG14" s="281">
        <v>1.5</v>
      </c>
      <c r="AH14" s="279">
        <v>2889</v>
      </c>
      <c r="AI14" s="280">
        <v>1245</v>
      </c>
      <c r="AJ14" s="212">
        <v>4.9000000000000004</v>
      </c>
      <c r="AK14" s="281">
        <v>2.1</v>
      </c>
      <c r="AL14" s="279">
        <v>1982</v>
      </c>
      <c r="AM14" s="280">
        <v>857</v>
      </c>
      <c r="AN14" s="212">
        <v>3.3</v>
      </c>
      <c r="AO14" s="212">
        <v>1.4</v>
      </c>
      <c r="AQ14" s="3400" t="s">
        <v>477</v>
      </c>
      <c r="AR14" s="140">
        <v>5356</v>
      </c>
      <c r="AS14" s="38" t="s">
        <v>2610</v>
      </c>
      <c r="AT14" s="58">
        <v>4.4999999999999998E-2</v>
      </c>
      <c r="AU14" s="3344" t="s">
        <v>2177</v>
      </c>
      <c r="AV14" s="140">
        <v>2597</v>
      </c>
      <c r="AW14" s="38" t="s">
        <v>4093</v>
      </c>
      <c r="AX14" s="58">
        <v>4.3999999999999997E-2</v>
      </c>
      <c r="AY14" s="3344" t="s">
        <v>2174</v>
      </c>
      <c r="AZ14" s="140">
        <v>2759</v>
      </c>
      <c r="BA14" s="38" t="s">
        <v>4094</v>
      </c>
      <c r="BB14" s="58">
        <v>4.5999999999999999E-2</v>
      </c>
      <c r="BC14" s="38" t="s">
        <v>2174</v>
      </c>
      <c r="BD14" s="26"/>
      <c r="BE14" s="275" t="s">
        <v>477</v>
      </c>
      <c r="BF14" s="223">
        <v>4282</v>
      </c>
      <c r="BG14" s="224" t="s">
        <v>2611</v>
      </c>
      <c r="BH14" s="225">
        <v>3.6999999999999998E-2</v>
      </c>
      <c r="BI14" s="224" t="s">
        <v>2180</v>
      </c>
      <c r="BJ14" s="223">
        <v>2165</v>
      </c>
      <c r="BK14" s="224" t="s">
        <v>2371</v>
      </c>
      <c r="BL14" s="225">
        <v>3.7999999999999999E-2</v>
      </c>
      <c r="BM14" s="224" t="s">
        <v>2240</v>
      </c>
      <c r="BN14" s="223">
        <v>2117</v>
      </c>
      <c r="BO14" s="224" t="s">
        <v>4095</v>
      </c>
      <c r="BP14" s="225">
        <v>3.5000000000000003E-2</v>
      </c>
      <c r="BQ14" s="224" t="s">
        <v>2175</v>
      </c>
      <c r="BR14" s="26"/>
      <c r="BS14" s="275" t="s">
        <v>477</v>
      </c>
      <c r="BT14" s="215">
        <v>5643</v>
      </c>
      <c r="BU14" s="216" t="s">
        <v>2612</v>
      </c>
      <c r="BV14" s="217">
        <v>4.9000000000000002E-2</v>
      </c>
      <c r="BW14" s="216" t="s">
        <v>2180</v>
      </c>
      <c r="BX14" s="215">
        <v>3108</v>
      </c>
      <c r="BY14" s="216" t="s">
        <v>4096</v>
      </c>
      <c r="BZ14" s="217">
        <v>5.2999999999999999E-2</v>
      </c>
      <c r="CA14" s="216" t="s">
        <v>2240</v>
      </c>
      <c r="CB14" s="215">
        <v>2535</v>
      </c>
      <c r="CC14" s="216" t="s">
        <v>2989</v>
      </c>
      <c r="CD14" s="217">
        <v>4.3999999999999997E-2</v>
      </c>
      <c r="CE14" s="216" t="s">
        <v>2175</v>
      </c>
      <c r="CF14" s="303"/>
      <c r="CG14" s="252" t="s">
        <v>477</v>
      </c>
      <c r="CH14" s="21">
        <v>5.5E-2</v>
      </c>
      <c r="CI14" s="12" t="s">
        <v>2240</v>
      </c>
      <c r="CJ14" s="21">
        <v>5.8999999999999997E-2</v>
      </c>
      <c r="CK14" s="12" t="s">
        <v>2221</v>
      </c>
      <c r="CL14" s="21">
        <v>5.0999999999999997E-2</v>
      </c>
      <c r="CM14" s="12" t="s">
        <v>2240</v>
      </c>
      <c r="CN14" s="17"/>
    </row>
    <row r="15" spans="1:92" s="173" customFormat="1" ht="13">
      <c r="A15" s="3352" t="s">
        <v>219</v>
      </c>
      <c r="B15" s="2062">
        <v>36525</v>
      </c>
      <c r="C15" s="3057" t="s">
        <v>2614</v>
      </c>
      <c r="D15" s="2453">
        <v>0.307</v>
      </c>
      <c r="E15" s="3057" t="s">
        <v>2036</v>
      </c>
      <c r="F15" s="2074">
        <v>20060</v>
      </c>
      <c r="G15" s="3057" t="s">
        <v>4097</v>
      </c>
      <c r="H15" s="2453">
        <v>0.34100000000000003</v>
      </c>
      <c r="I15" s="3057" t="s">
        <v>2040</v>
      </c>
      <c r="J15" s="2074">
        <v>16465</v>
      </c>
      <c r="K15" s="3057" t="s">
        <v>4098</v>
      </c>
      <c r="L15" s="2453">
        <v>0.27300000000000002</v>
      </c>
      <c r="M15" s="3016" t="s">
        <v>2056</v>
      </c>
      <c r="O15" s="256" t="s">
        <v>219</v>
      </c>
      <c r="P15" s="343">
        <v>37043</v>
      </c>
      <c r="Q15" s="343">
        <v>3132</v>
      </c>
      <c r="R15" s="352">
        <v>30.7</v>
      </c>
      <c r="S15" s="353">
        <v>2.6</v>
      </c>
      <c r="T15" s="346">
        <v>20795</v>
      </c>
      <c r="U15" s="343">
        <v>1848</v>
      </c>
      <c r="V15" s="352">
        <v>35.5</v>
      </c>
      <c r="W15" s="353">
        <v>3.2</v>
      </c>
      <c r="X15" s="346">
        <v>16248</v>
      </c>
      <c r="Y15" s="343">
        <v>2206</v>
      </c>
      <c r="Z15" s="352">
        <v>26.2</v>
      </c>
      <c r="AA15" s="352">
        <v>3.5</v>
      </c>
      <c r="AC15" s="256" t="s">
        <v>219</v>
      </c>
      <c r="AD15" s="279">
        <v>38372</v>
      </c>
      <c r="AE15" s="280">
        <v>3165</v>
      </c>
      <c r="AF15" s="212">
        <v>32.1</v>
      </c>
      <c r="AG15" s="281">
        <v>2.7</v>
      </c>
      <c r="AH15" s="279">
        <v>19540</v>
      </c>
      <c r="AI15" s="280">
        <v>2006</v>
      </c>
      <c r="AJ15" s="212">
        <v>33</v>
      </c>
      <c r="AK15" s="281">
        <v>3.4</v>
      </c>
      <c r="AL15" s="279">
        <v>18832</v>
      </c>
      <c r="AM15" s="280">
        <v>1889</v>
      </c>
      <c r="AN15" s="212">
        <v>31.3</v>
      </c>
      <c r="AO15" s="212">
        <v>3.1</v>
      </c>
      <c r="AQ15" s="3400" t="s">
        <v>478</v>
      </c>
      <c r="AR15" s="140">
        <v>37123</v>
      </c>
      <c r="AS15" s="38" t="s">
        <v>2615</v>
      </c>
      <c r="AT15" s="58">
        <v>0.312</v>
      </c>
      <c r="AU15" s="3344" t="s">
        <v>2187</v>
      </c>
      <c r="AV15" s="140">
        <v>18331</v>
      </c>
      <c r="AW15" s="38" t="s">
        <v>4099</v>
      </c>
      <c r="AX15" s="58">
        <v>0.314</v>
      </c>
      <c r="AY15" s="3344" t="s">
        <v>2239</v>
      </c>
      <c r="AZ15" s="140">
        <v>18792</v>
      </c>
      <c r="BA15" s="38" t="s">
        <v>4100</v>
      </c>
      <c r="BB15" s="58">
        <v>0.31</v>
      </c>
      <c r="BC15" s="38" t="s">
        <v>2199</v>
      </c>
      <c r="BD15" s="26"/>
      <c r="BE15" s="275" t="s">
        <v>478</v>
      </c>
      <c r="BF15" s="223">
        <v>38072</v>
      </c>
      <c r="BG15" s="224" t="s">
        <v>2616</v>
      </c>
      <c r="BH15" s="225">
        <v>0.32700000000000001</v>
      </c>
      <c r="BI15" s="224" t="s">
        <v>2189</v>
      </c>
      <c r="BJ15" s="223">
        <v>20934</v>
      </c>
      <c r="BK15" s="224" t="s">
        <v>2580</v>
      </c>
      <c r="BL15" s="225">
        <v>0.36799999999999999</v>
      </c>
      <c r="BM15" s="224" t="s">
        <v>2188</v>
      </c>
      <c r="BN15" s="223">
        <v>17138</v>
      </c>
      <c r="BO15" s="224" t="s">
        <v>4101</v>
      </c>
      <c r="BP15" s="225">
        <v>0.28699999999999998</v>
      </c>
      <c r="BQ15" s="224" t="s">
        <v>2199</v>
      </c>
      <c r="BR15" s="26"/>
      <c r="BS15" s="275" t="s">
        <v>478</v>
      </c>
      <c r="BT15" s="215">
        <v>35923</v>
      </c>
      <c r="BU15" s="216" t="s">
        <v>2617</v>
      </c>
      <c r="BV15" s="217">
        <v>0.309</v>
      </c>
      <c r="BW15" s="216" t="s">
        <v>2197</v>
      </c>
      <c r="BX15" s="215">
        <v>19898</v>
      </c>
      <c r="BY15" s="216" t="s">
        <v>2332</v>
      </c>
      <c r="BZ15" s="217">
        <v>0.34200000000000003</v>
      </c>
      <c r="CA15" s="216" t="s">
        <v>2183</v>
      </c>
      <c r="CB15" s="215">
        <v>16025</v>
      </c>
      <c r="CC15" s="216" t="s">
        <v>4102</v>
      </c>
      <c r="CD15" s="217">
        <v>0.27700000000000002</v>
      </c>
      <c r="CE15" s="216" t="s">
        <v>2209</v>
      </c>
      <c r="CF15" s="303"/>
      <c r="CG15" s="252" t="s">
        <v>478</v>
      </c>
      <c r="CH15" s="21">
        <v>0.32100000000000001</v>
      </c>
      <c r="CI15" s="12" t="s">
        <v>2187</v>
      </c>
      <c r="CJ15" s="21">
        <v>0.32900000000000001</v>
      </c>
      <c r="CK15" s="12" t="s">
        <v>2183</v>
      </c>
      <c r="CL15" s="21">
        <v>0.312</v>
      </c>
      <c r="CM15" s="12" t="s">
        <v>2199</v>
      </c>
      <c r="CN15" s="17"/>
    </row>
    <row r="16" spans="1:92" s="173" customFormat="1" ht="13">
      <c r="A16" s="3352" t="s">
        <v>220</v>
      </c>
      <c r="B16" s="2062">
        <v>27086</v>
      </c>
      <c r="C16" s="3057" t="s">
        <v>2618</v>
      </c>
      <c r="D16" s="2453">
        <v>0.22700000000000001</v>
      </c>
      <c r="E16" s="3057" t="s">
        <v>2041</v>
      </c>
      <c r="F16" s="2074">
        <v>13117</v>
      </c>
      <c r="G16" s="3057" t="s">
        <v>4103</v>
      </c>
      <c r="H16" s="2453">
        <v>0.223</v>
      </c>
      <c r="I16" s="3057" t="s">
        <v>2058</v>
      </c>
      <c r="J16" s="2074">
        <v>13969</v>
      </c>
      <c r="K16" s="3057" t="s">
        <v>4104</v>
      </c>
      <c r="L16" s="2453">
        <v>0.23200000000000001</v>
      </c>
      <c r="M16" s="3016" t="s">
        <v>2044</v>
      </c>
      <c r="O16" s="256" t="s">
        <v>220</v>
      </c>
      <c r="P16" s="343">
        <v>27556</v>
      </c>
      <c r="Q16" s="343">
        <v>2553</v>
      </c>
      <c r="R16" s="352">
        <v>22.8</v>
      </c>
      <c r="S16" s="353">
        <v>2.1</v>
      </c>
      <c r="T16" s="346">
        <v>14808</v>
      </c>
      <c r="U16" s="343">
        <v>1654</v>
      </c>
      <c r="V16" s="352">
        <v>25.3</v>
      </c>
      <c r="W16" s="353">
        <v>2.8</v>
      </c>
      <c r="X16" s="346">
        <v>12748</v>
      </c>
      <c r="Y16" s="343">
        <v>1677</v>
      </c>
      <c r="Z16" s="352">
        <v>20.6</v>
      </c>
      <c r="AA16" s="352">
        <v>2.7</v>
      </c>
      <c r="AC16" s="256" t="s">
        <v>220</v>
      </c>
      <c r="AD16" s="279">
        <v>25629</v>
      </c>
      <c r="AE16" s="280">
        <v>2651</v>
      </c>
      <c r="AF16" s="212">
        <v>21.4</v>
      </c>
      <c r="AG16" s="281">
        <v>2.2000000000000002</v>
      </c>
      <c r="AH16" s="279">
        <v>13506</v>
      </c>
      <c r="AI16" s="280">
        <v>1898</v>
      </c>
      <c r="AJ16" s="212">
        <v>22.8</v>
      </c>
      <c r="AK16" s="281">
        <v>3.2</v>
      </c>
      <c r="AL16" s="279">
        <v>12123</v>
      </c>
      <c r="AM16" s="280">
        <v>1747</v>
      </c>
      <c r="AN16" s="212">
        <v>20.100000000000001</v>
      </c>
      <c r="AO16" s="212">
        <v>2.9</v>
      </c>
      <c r="AQ16" s="3400" t="s">
        <v>479</v>
      </c>
      <c r="AR16" s="140">
        <v>27939</v>
      </c>
      <c r="AS16" s="38" t="s">
        <v>2619</v>
      </c>
      <c r="AT16" s="58">
        <v>0.23499999999999999</v>
      </c>
      <c r="AU16" s="3344" t="s">
        <v>2221</v>
      </c>
      <c r="AV16" s="140">
        <v>15025</v>
      </c>
      <c r="AW16" s="38" t="s">
        <v>4105</v>
      </c>
      <c r="AX16" s="58">
        <v>0.25700000000000001</v>
      </c>
      <c r="AY16" s="3344" t="s">
        <v>2188</v>
      </c>
      <c r="AZ16" s="140">
        <v>12914</v>
      </c>
      <c r="BA16" s="38" t="s">
        <v>3674</v>
      </c>
      <c r="BB16" s="58">
        <v>0.21299999999999999</v>
      </c>
      <c r="BC16" s="38" t="s">
        <v>2197</v>
      </c>
      <c r="BD16" s="26"/>
      <c r="BE16" s="275" t="s">
        <v>479</v>
      </c>
      <c r="BF16" s="223">
        <v>29170</v>
      </c>
      <c r="BG16" s="224" t="s">
        <v>2620</v>
      </c>
      <c r="BH16" s="225">
        <v>0.25</v>
      </c>
      <c r="BI16" s="224" t="s">
        <v>2185</v>
      </c>
      <c r="BJ16" s="223">
        <v>12921</v>
      </c>
      <c r="BK16" s="224" t="s">
        <v>4106</v>
      </c>
      <c r="BL16" s="225">
        <v>0.22700000000000001</v>
      </c>
      <c r="BM16" s="224" t="s">
        <v>2210</v>
      </c>
      <c r="BN16" s="223">
        <v>16249</v>
      </c>
      <c r="BO16" s="224" t="s">
        <v>3542</v>
      </c>
      <c r="BP16" s="225">
        <v>0.27200000000000002</v>
      </c>
      <c r="BQ16" s="224" t="s">
        <v>2199</v>
      </c>
      <c r="BR16" s="26"/>
      <c r="BS16" s="275" t="s">
        <v>479</v>
      </c>
      <c r="BT16" s="215">
        <v>26342</v>
      </c>
      <c r="BU16" s="216" t="s">
        <v>2621</v>
      </c>
      <c r="BV16" s="217">
        <v>0.22700000000000001</v>
      </c>
      <c r="BW16" s="216" t="s">
        <v>2185</v>
      </c>
      <c r="BX16" s="215">
        <v>13227</v>
      </c>
      <c r="BY16" s="216" t="s">
        <v>4107</v>
      </c>
      <c r="BZ16" s="217">
        <v>0.22700000000000001</v>
      </c>
      <c r="CA16" s="216" t="s">
        <v>2210</v>
      </c>
      <c r="CB16" s="215">
        <v>13115</v>
      </c>
      <c r="CC16" s="216" t="s">
        <v>4108</v>
      </c>
      <c r="CD16" s="217">
        <v>0.22600000000000001</v>
      </c>
      <c r="CE16" s="216" t="s">
        <v>2213</v>
      </c>
      <c r="CF16" s="303"/>
      <c r="CG16" s="252" t="s">
        <v>479</v>
      </c>
      <c r="CH16" s="21">
        <v>0.254</v>
      </c>
      <c r="CI16" s="12" t="s">
        <v>2185</v>
      </c>
      <c r="CJ16" s="21">
        <v>0.26200000000000001</v>
      </c>
      <c r="CK16" s="12" t="s">
        <v>2183</v>
      </c>
      <c r="CL16" s="21">
        <v>0.245</v>
      </c>
      <c r="CM16" s="12" t="s">
        <v>2187</v>
      </c>
      <c r="CN16" s="17"/>
    </row>
    <row r="17" spans="1:92" s="173" customFormat="1" ht="13">
      <c r="A17" s="3352" t="s">
        <v>221</v>
      </c>
      <c r="B17" s="2062">
        <v>12565</v>
      </c>
      <c r="C17" s="3057" t="s">
        <v>2623</v>
      </c>
      <c r="D17" s="2453">
        <v>0.106</v>
      </c>
      <c r="E17" s="3057" t="s">
        <v>2027</v>
      </c>
      <c r="F17" s="2074">
        <v>5226</v>
      </c>
      <c r="G17" s="3057" t="s">
        <v>4109</v>
      </c>
      <c r="H17" s="2453">
        <v>8.8999999999999996E-2</v>
      </c>
      <c r="I17" s="3057" t="s">
        <v>2042</v>
      </c>
      <c r="J17" s="2074">
        <v>7339</v>
      </c>
      <c r="K17" s="3057" t="s">
        <v>4110</v>
      </c>
      <c r="L17" s="2453">
        <v>0.122</v>
      </c>
      <c r="M17" s="3016" t="s">
        <v>2043</v>
      </c>
      <c r="O17" s="256" t="s">
        <v>221</v>
      </c>
      <c r="P17" s="343">
        <v>11315</v>
      </c>
      <c r="Q17" s="343">
        <v>1617</v>
      </c>
      <c r="R17" s="352">
        <v>9.4</v>
      </c>
      <c r="S17" s="353">
        <v>1.3</v>
      </c>
      <c r="T17" s="346">
        <v>5196</v>
      </c>
      <c r="U17" s="343">
        <v>1205</v>
      </c>
      <c r="V17" s="352">
        <v>8.9</v>
      </c>
      <c r="W17" s="353">
        <v>2</v>
      </c>
      <c r="X17" s="346">
        <v>6119</v>
      </c>
      <c r="Y17" s="343">
        <v>1325</v>
      </c>
      <c r="Z17" s="352">
        <v>9.9</v>
      </c>
      <c r="AA17" s="352">
        <v>2.2000000000000002</v>
      </c>
      <c r="AC17" s="256" t="s">
        <v>221</v>
      </c>
      <c r="AD17" s="279">
        <v>11212</v>
      </c>
      <c r="AE17" s="280">
        <v>1726</v>
      </c>
      <c r="AF17" s="212">
        <v>9.4</v>
      </c>
      <c r="AG17" s="281">
        <v>1.4</v>
      </c>
      <c r="AH17" s="279">
        <v>4961</v>
      </c>
      <c r="AI17" s="280">
        <v>1104</v>
      </c>
      <c r="AJ17" s="212">
        <v>8.4</v>
      </c>
      <c r="AK17" s="281">
        <v>1.9</v>
      </c>
      <c r="AL17" s="279">
        <v>6251</v>
      </c>
      <c r="AM17" s="280">
        <v>1311</v>
      </c>
      <c r="AN17" s="212">
        <v>10.4</v>
      </c>
      <c r="AO17" s="212">
        <v>2.2000000000000002</v>
      </c>
      <c r="AQ17" s="3400" t="s">
        <v>480</v>
      </c>
      <c r="AR17" s="140">
        <v>12058</v>
      </c>
      <c r="AS17" s="38" t="s">
        <v>2624</v>
      </c>
      <c r="AT17" s="58">
        <v>0.10100000000000001</v>
      </c>
      <c r="AU17" s="3344" t="s">
        <v>2224</v>
      </c>
      <c r="AV17" s="140">
        <v>5758</v>
      </c>
      <c r="AW17" s="38" t="s">
        <v>4111</v>
      </c>
      <c r="AX17" s="58">
        <v>9.9000000000000005E-2</v>
      </c>
      <c r="AY17" s="3344" t="s">
        <v>2187</v>
      </c>
      <c r="AZ17" s="140">
        <v>6300</v>
      </c>
      <c r="BA17" s="38" t="s">
        <v>2368</v>
      </c>
      <c r="BB17" s="58">
        <v>0.104</v>
      </c>
      <c r="BC17" s="38" t="s">
        <v>2223</v>
      </c>
      <c r="BD17" s="26"/>
      <c r="BE17" s="275" t="s">
        <v>480</v>
      </c>
      <c r="BF17" s="223">
        <v>12223</v>
      </c>
      <c r="BG17" s="224" t="s">
        <v>2625</v>
      </c>
      <c r="BH17" s="225">
        <v>0.105</v>
      </c>
      <c r="BI17" s="224" t="s">
        <v>2175</v>
      </c>
      <c r="BJ17" s="223">
        <v>4969</v>
      </c>
      <c r="BK17" s="224" t="s">
        <v>4112</v>
      </c>
      <c r="BL17" s="225">
        <v>8.6999999999999994E-2</v>
      </c>
      <c r="BM17" s="224" t="s">
        <v>2212</v>
      </c>
      <c r="BN17" s="223">
        <v>7254</v>
      </c>
      <c r="BO17" s="224" t="s">
        <v>4113</v>
      </c>
      <c r="BP17" s="225">
        <v>0.122</v>
      </c>
      <c r="BQ17" s="224" t="s">
        <v>2185</v>
      </c>
      <c r="BR17" s="26"/>
      <c r="BS17" s="275" t="s">
        <v>480</v>
      </c>
      <c r="BT17" s="215">
        <v>14037</v>
      </c>
      <c r="BU17" s="216" t="s">
        <v>2626</v>
      </c>
      <c r="BV17" s="217">
        <v>0.121</v>
      </c>
      <c r="BW17" s="216" t="s">
        <v>2212</v>
      </c>
      <c r="BX17" s="215">
        <v>5710</v>
      </c>
      <c r="BY17" s="216" t="s">
        <v>4114</v>
      </c>
      <c r="BZ17" s="217">
        <v>9.8000000000000004E-2</v>
      </c>
      <c r="CA17" s="216" t="s">
        <v>2189</v>
      </c>
      <c r="CB17" s="215">
        <v>8327</v>
      </c>
      <c r="CC17" s="216" t="s">
        <v>4115</v>
      </c>
      <c r="CD17" s="217">
        <v>0.14399999999999999</v>
      </c>
      <c r="CE17" s="216" t="s">
        <v>2210</v>
      </c>
      <c r="CF17" s="303"/>
      <c r="CG17" s="252" t="s">
        <v>480</v>
      </c>
      <c r="CH17" s="21">
        <v>8.3000000000000004E-2</v>
      </c>
      <c r="CI17" s="12" t="s">
        <v>2176</v>
      </c>
      <c r="CJ17" s="21">
        <v>8.4000000000000005E-2</v>
      </c>
      <c r="CK17" s="12" t="s">
        <v>2223</v>
      </c>
      <c r="CL17" s="21">
        <v>8.2000000000000003E-2</v>
      </c>
      <c r="CM17" s="12" t="s">
        <v>2224</v>
      </c>
      <c r="CN17" s="17"/>
    </row>
    <row r="18" spans="1:92" s="173" customFormat="1" ht="13">
      <c r="A18" s="3352" t="s">
        <v>222</v>
      </c>
      <c r="B18" s="2062">
        <v>23998</v>
      </c>
      <c r="C18" s="3057" t="s">
        <v>2628</v>
      </c>
      <c r="D18" s="2453">
        <v>0.20200000000000001</v>
      </c>
      <c r="E18" s="3057" t="s">
        <v>2043</v>
      </c>
      <c r="F18" s="2074">
        <v>10667</v>
      </c>
      <c r="G18" s="3057" t="s">
        <v>4116</v>
      </c>
      <c r="H18" s="2453">
        <v>0.182</v>
      </c>
      <c r="I18" s="3057" t="s">
        <v>2058</v>
      </c>
      <c r="J18" s="2074">
        <v>13331</v>
      </c>
      <c r="K18" s="3057" t="s">
        <v>2339</v>
      </c>
      <c r="L18" s="2453">
        <v>0.221</v>
      </c>
      <c r="M18" s="3016" t="s">
        <v>2035</v>
      </c>
      <c r="O18" s="256" t="s">
        <v>222</v>
      </c>
      <c r="P18" s="343">
        <v>22759</v>
      </c>
      <c r="Q18" s="343">
        <v>2568</v>
      </c>
      <c r="R18" s="352">
        <v>18.899999999999999</v>
      </c>
      <c r="S18" s="353">
        <v>2.1</v>
      </c>
      <c r="T18" s="346">
        <v>8625</v>
      </c>
      <c r="U18" s="343">
        <v>1419</v>
      </c>
      <c r="V18" s="352">
        <v>14.7</v>
      </c>
      <c r="W18" s="353">
        <v>2.4</v>
      </c>
      <c r="X18" s="346">
        <v>14134</v>
      </c>
      <c r="Y18" s="343">
        <v>2007</v>
      </c>
      <c r="Z18" s="352">
        <v>22.8</v>
      </c>
      <c r="AA18" s="352">
        <v>3.2</v>
      </c>
      <c r="AC18" s="256" t="s">
        <v>222</v>
      </c>
      <c r="AD18" s="279">
        <v>22752</v>
      </c>
      <c r="AE18" s="280">
        <v>2933</v>
      </c>
      <c r="AF18" s="212">
        <v>19</v>
      </c>
      <c r="AG18" s="281">
        <v>2.5</v>
      </c>
      <c r="AH18" s="279">
        <v>11365</v>
      </c>
      <c r="AI18" s="280">
        <v>1815</v>
      </c>
      <c r="AJ18" s="212">
        <v>19.2</v>
      </c>
      <c r="AK18" s="281">
        <v>3</v>
      </c>
      <c r="AL18" s="279">
        <v>11387</v>
      </c>
      <c r="AM18" s="280">
        <v>1729</v>
      </c>
      <c r="AN18" s="212">
        <v>18.899999999999999</v>
      </c>
      <c r="AO18" s="212">
        <v>2.9</v>
      </c>
      <c r="AQ18" s="3400" t="s">
        <v>481</v>
      </c>
      <c r="AR18" s="140">
        <v>21490</v>
      </c>
      <c r="AS18" s="38" t="s">
        <v>2629</v>
      </c>
      <c r="AT18" s="58">
        <v>0.18099999999999999</v>
      </c>
      <c r="AU18" s="3344" t="s">
        <v>2189</v>
      </c>
      <c r="AV18" s="140">
        <v>9705</v>
      </c>
      <c r="AW18" s="38" t="s">
        <v>2828</v>
      </c>
      <c r="AX18" s="58">
        <v>0.16600000000000001</v>
      </c>
      <c r="AY18" s="3344" t="s">
        <v>2182</v>
      </c>
      <c r="AZ18" s="140">
        <v>11785</v>
      </c>
      <c r="BA18" s="38" t="s">
        <v>4117</v>
      </c>
      <c r="BB18" s="58">
        <v>0.19500000000000001</v>
      </c>
      <c r="BC18" s="38" t="s">
        <v>2183</v>
      </c>
      <c r="BD18" s="26"/>
      <c r="BE18" s="275" t="s">
        <v>481</v>
      </c>
      <c r="BF18" s="223">
        <v>19792</v>
      </c>
      <c r="BG18" s="224" t="s">
        <v>2630</v>
      </c>
      <c r="BH18" s="225">
        <v>0.17</v>
      </c>
      <c r="BI18" s="224" t="s">
        <v>2224</v>
      </c>
      <c r="BJ18" s="223">
        <v>9327</v>
      </c>
      <c r="BK18" s="224" t="s">
        <v>4118</v>
      </c>
      <c r="BL18" s="225">
        <v>0.16400000000000001</v>
      </c>
      <c r="BM18" s="224" t="s">
        <v>2187</v>
      </c>
      <c r="BN18" s="223">
        <v>10465</v>
      </c>
      <c r="BO18" s="224" t="s">
        <v>4119</v>
      </c>
      <c r="BP18" s="225">
        <v>0.17499999999999999</v>
      </c>
      <c r="BQ18" s="224" t="s">
        <v>2189</v>
      </c>
      <c r="BR18" s="26"/>
      <c r="BS18" s="275" t="s">
        <v>481</v>
      </c>
      <c r="BT18" s="215">
        <v>20092</v>
      </c>
      <c r="BU18" s="216" t="s">
        <v>2631</v>
      </c>
      <c r="BV18" s="217">
        <v>0.17299999999999999</v>
      </c>
      <c r="BW18" s="216" t="s">
        <v>2212</v>
      </c>
      <c r="BX18" s="215">
        <v>9445</v>
      </c>
      <c r="BY18" s="216" t="s">
        <v>4120</v>
      </c>
      <c r="BZ18" s="217">
        <v>0.16200000000000001</v>
      </c>
      <c r="CA18" s="216" t="s">
        <v>2182</v>
      </c>
      <c r="CB18" s="215">
        <v>10647</v>
      </c>
      <c r="CC18" s="216" t="s">
        <v>4121</v>
      </c>
      <c r="CD18" s="217">
        <v>0.184</v>
      </c>
      <c r="CE18" s="216" t="s">
        <v>2182</v>
      </c>
      <c r="CF18" s="303"/>
      <c r="CG18" s="252" t="s">
        <v>481</v>
      </c>
      <c r="CH18" s="21">
        <v>0.185</v>
      </c>
      <c r="CI18" s="12" t="s">
        <v>2185</v>
      </c>
      <c r="CJ18" s="21">
        <v>0.17100000000000001</v>
      </c>
      <c r="CK18" s="12" t="s">
        <v>2210</v>
      </c>
      <c r="CL18" s="21">
        <v>0.19900000000000001</v>
      </c>
      <c r="CM18" s="12" t="s">
        <v>2188</v>
      </c>
      <c r="CN18" s="17"/>
    </row>
    <row r="19" spans="1:92" s="173" customFormat="1" ht="13">
      <c r="A19" s="3352" t="s">
        <v>223</v>
      </c>
      <c r="B19" s="2062">
        <v>11698</v>
      </c>
      <c r="C19" s="3057" t="s">
        <v>2633</v>
      </c>
      <c r="D19" s="2453">
        <v>9.8000000000000004E-2</v>
      </c>
      <c r="E19" s="3057" t="s">
        <v>2091</v>
      </c>
      <c r="F19" s="2074">
        <v>5110</v>
      </c>
      <c r="G19" s="3057" t="s">
        <v>4122</v>
      </c>
      <c r="H19" s="2453">
        <v>8.6999999999999994E-2</v>
      </c>
      <c r="I19" s="3057" t="s">
        <v>2031</v>
      </c>
      <c r="J19" s="2074">
        <v>6588</v>
      </c>
      <c r="K19" s="3057" t="s">
        <v>4123</v>
      </c>
      <c r="L19" s="2453">
        <v>0.109</v>
      </c>
      <c r="M19" s="3016" t="s">
        <v>2037</v>
      </c>
      <c r="O19" s="256" t="s">
        <v>223</v>
      </c>
      <c r="P19" s="343">
        <v>10640</v>
      </c>
      <c r="Q19" s="343">
        <v>1658</v>
      </c>
      <c r="R19" s="352">
        <v>8.8000000000000007</v>
      </c>
      <c r="S19" s="353">
        <v>1.4</v>
      </c>
      <c r="T19" s="346">
        <v>4507</v>
      </c>
      <c r="U19" s="343">
        <v>873</v>
      </c>
      <c r="V19" s="352">
        <v>7.7</v>
      </c>
      <c r="W19" s="353">
        <v>1.5</v>
      </c>
      <c r="X19" s="346">
        <v>6133</v>
      </c>
      <c r="Y19" s="343">
        <v>1194</v>
      </c>
      <c r="Z19" s="352">
        <v>9.9</v>
      </c>
      <c r="AA19" s="352">
        <v>1.9</v>
      </c>
      <c r="AC19" s="256" t="s">
        <v>223</v>
      </c>
      <c r="AD19" s="279">
        <v>12448</v>
      </c>
      <c r="AE19" s="280">
        <v>1909</v>
      </c>
      <c r="AF19" s="212">
        <v>10.4</v>
      </c>
      <c r="AG19" s="281">
        <v>1.6</v>
      </c>
      <c r="AH19" s="279">
        <v>5438</v>
      </c>
      <c r="AI19" s="280">
        <v>1196</v>
      </c>
      <c r="AJ19" s="212">
        <v>9.1999999999999993</v>
      </c>
      <c r="AK19" s="281">
        <v>2</v>
      </c>
      <c r="AL19" s="279">
        <v>7010</v>
      </c>
      <c r="AM19" s="280">
        <v>1297</v>
      </c>
      <c r="AN19" s="212">
        <v>11.6</v>
      </c>
      <c r="AO19" s="212">
        <v>2.1</v>
      </c>
      <c r="AQ19" s="3400" t="s">
        <v>482</v>
      </c>
      <c r="AR19" s="140">
        <v>10589</v>
      </c>
      <c r="AS19" s="38" t="s">
        <v>2634</v>
      </c>
      <c r="AT19" s="58">
        <v>8.8999999999999996E-2</v>
      </c>
      <c r="AU19" s="3344" t="s">
        <v>2175</v>
      </c>
      <c r="AV19" s="140">
        <v>5148</v>
      </c>
      <c r="AW19" s="38" t="s">
        <v>2598</v>
      </c>
      <c r="AX19" s="58">
        <v>8.7999999999999995E-2</v>
      </c>
      <c r="AY19" s="3344" t="s">
        <v>2224</v>
      </c>
      <c r="AZ19" s="140">
        <v>5441</v>
      </c>
      <c r="BA19" s="38" t="s">
        <v>4124</v>
      </c>
      <c r="BB19" s="58">
        <v>0.09</v>
      </c>
      <c r="BC19" s="38" t="s">
        <v>2212</v>
      </c>
      <c r="BD19" s="26"/>
      <c r="BE19" s="275" t="s">
        <v>482</v>
      </c>
      <c r="BF19" s="223">
        <v>9007</v>
      </c>
      <c r="BG19" s="224" t="s">
        <v>2635</v>
      </c>
      <c r="BH19" s="225">
        <v>7.6999999999999999E-2</v>
      </c>
      <c r="BI19" s="224" t="s">
        <v>2179</v>
      </c>
      <c r="BJ19" s="223">
        <v>4703</v>
      </c>
      <c r="BK19" s="224" t="s">
        <v>2318</v>
      </c>
      <c r="BL19" s="225">
        <v>8.3000000000000004E-2</v>
      </c>
      <c r="BM19" s="224" t="s">
        <v>2174</v>
      </c>
      <c r="BN19" s="223">
        <v>4304</v>
      </c>
      <c r="BO19" s="224" t="s">
        <v>4125</v>
      </c>
      <c r="BP19" s="225">
        <v>7.1999999999999995E-2</v>
      </c>
      <c r="BQ19" s="224" t="s">
        <v>2240</v>
      </c>
      <c r="BR19" s="26"/>
      <c r="BS19" s="275" t="s">
        <v>482</v>
      </c>
      <c r="BT19" s="215">
        <v>9328</v>
      </c>
      <c r="BU19" s="216" t="s">
        <v>2636</v>
      </c>
      <c r="BV19" s="217">
        <v>0.08</v>
      </c>
      <c r="BW19" s="216" t="s">
        <v>2175</v>
      </c>
      <c r="BX19" s="215">
        <v>4351</v>
      </c>
      <c r="BY19" s="216" t="s">
        <v>4126</v>
      </c>
      <c r="BZ19" s="217">
        <v>7.4999999999999997E-2</v>
      </c>
      <c r="CA19" s="216" t="s">
        <v>2212</v>
      </c>
      <c r="CB19" s="215">
        <v>4977</v>
      </c>
      <c r="CC19" s="216" t="s">
        <v>3228</v>
      </c>
      <c r="CD19" s="217">
        <v>8.5999999999999993E-2</v>
      </c>
      <c r="CE19" s="216" t="s">
        <v>2224</v>
      </c>
      <c r="CF19" s="303"/>
      <c r="CG19" s="252" t="s">
        <v>482</v>
      </c>
      <c r="CH19" s="21">
        <v>6.7000000000000004E-2</v>
      </c>
      <c r="CI19" s="12" t="s">
        <v>2179</v>
      </c>
      <c r="CJ19" s="21">
        <v>7.0000000000000007E-2</v>
      </c>
      <c r="CK19" s="12" t="s">
        <v>2176</v>
      </c>
      <c r="CL19" s="21">
        <v>6.4000000000000001E-2</v>
      </c>
      <c r="CM19" s="12" t="s">
        <v>2175</v>
      </c>
      <c r="CN19" s="17"/>
    </row>
    <row r="20" spans="1:92" s="173" customFormat="1" ht="13">
      <c r="A20" s="3352" t="s">
        <v>516</v>
      </c>
      <c r="B20" s="2062">
        <v>111872</v>
      </c>
      <c r="C20" s="3057" t="s">
        <v>2638</v>
      </c>
      <c r="D20" s="2453">
        <v>0.94</v>
      </c>
      <c r="E20" s="3057" t="s">
        <v>2029</v>
      </c>
      <c r="F20" s="2074">
        <v>54180</v>
      </c>
      <c r="G20" s="3057" t="s">
        <v>4127</v>
      </c>
      <c r="H20" s="2453">
        <v>0.92200000000000004</v>
      </c>
      <c r="I20" s="3057" t="s">
        <v>2043</v>
      </c>
      <c r="J20" s="2074">
        <v>57692</v>
      </c>
      <c r="K20" s="3057" t="s">
        <v>4128</v>
      </c>
      <c r="L20" s="2453">
        <v>0.95599999999999996</v>
      </c>
      <c r="M20" s="3016" t="s">
        <v>2029</v>
      </c>
      <c r="O20" s="256" t="s">
        <v>516</v>
      </c>
      <c r="P20" s="343">
        <v>109313</v>
      </c>
      <c r="Q20" s="343">
        <v>2224</v>
      </c>
      <c r="R20" s="352">
        <v>90.6</v>
      </c>
      <c r="S20" s="353">
        <v>1.8</v>
      </c>
      <c r="T20" s="346">
        <v>53931</v>
      </c>
      <c r="U20" s="343">
        <v>1131</v>
      </c>
      <c r="V20" s="352">
        <v>92</v>
      </c>
      <c r="W20" s="353">
        <v>2</v>
      </c>
      <c r="X20" s="346">
        <v>55382</v>
      </c>
      <c r="Y20" s="343">
        <v>1950</v>
      </c>
      <c r="Z20" s="352">
        <v>89.3</v>
      </c>
      <c r="AA20" s="352">
        <v>3</v>
      </c>
      <c r="AC20" s="256" t="s">
        <v>516</v>
      </c>
      <c r="AD20" s="279">
        <v>110413</v>
      </c>
      <c r="AE20" s="280">
        <v>2374</v>
      </c>
      <c r="AF20" s="212">
        <v>92.4</v>
      </c>
      <c r="AG20" s="281">
        <v>1.9</v>
      </c>
      <c r="AH20" s="279" t="s">
        <v>210</v>
      </c>
      <c r="AI20" s="280" t="s">
        <v>210</v>
      </c>
      <c r="AJ20" s="212">
        <v>92.5</v>
      </c>
      <c r="AK20" s="281">
        <v>2.4</v>
      </c>
      <c r="AL20" s="279" t="s">
        <v>210</v>
      </c>
      <c r="AM20" s="280" t="s">
        <v>210</v>
      </c>
      <c r="AN20" s="212">
        <v>92.3</v>
      </c>
      <c r="AO20" s="212">
        <v>2.2000000000000002</v>
      </c>
      <c r="AQ20" s="3400" t="s">
        <v>733</v>
      </c>
      <c r="AR20" s="139"/>
      <c r="AS20" s="38"/>
      <c r="AT20" s="58"/>
      <c r="AU20" s="3344"/>
      <c r="AV20" s="139"/>
      <c r="AW20" s="38"/>
      <c r="AX20" s="58"/>
      <c r="AY20" s="3344"/>
      <c r="AZ20" s="139"/>
      <c r="BA20" s="38"/>
      <c r="BB20" s="58"/>
      <c r="BC20" s="38"/>
      <c r="BD20" s="26"/>
      <c r="BE20" s="275" t="s">
        <v>733</v>
      </c>
      <c r="BF20" s="224" t="s">
        <v>733</v>
      </c>
      <c r="BG20" s="224" t="s">
        <v>733</v>
      </c>
      <c r="BH20" s="225" t="s">
        <v>733</v>
      </c>
      <c r="BI20" s="224" t="s">
        <v>733</v>
      </c>
      <c r="BJ20" s="224" t="s">
        <v>733</v>
      </c>
      <c r="BK20" s="224" t="s">
        <v>733</v>
      </c>
      <c r="BL20" s="225" t="s">
        <v>733</v>
      </c>
      <c r="BM20" s="224" t="s">
        <v>733</v>
      </c>
      <c r="BN20" s="224" t="s">
        <v>733</v>
      </c>
      <c r="BO20" s="224" t="s">
        <v>733</v>
      </c>
      <c r="BP20" s="225" t="s">
        <v>733</v>
      </c>
      <c r="BQ20" s="224" t="s">
        <v>733</v>
      </c>
      <c r="BR20" s="26"/>
      <c r="BS20" s="275" t="s">
        <v>733</v>
      </c>
      <c r="BT20" s="216" t="s">
        <v>733</v>
      </c>
      <c r="BU20" s="216" t="s">
        <v>733</v>
      </c>
      <c r="BV20" s="216" t="s">
        <v>733</v>
      </c>
      <c r="BW20" s="216" t="s">
        <v>733</v>
      </c>
      <c r="BX20" s="216" t="s">
        <v>733</v>
      </c>
      <c r="BY20" s="216" t="s">
        <v>733</v>
      </c>
      <c r="BZ20" s="216" t="s">
        <v>733</v>
      </c>
      <c r="CA20" s="216" t="s">
        <v>733</v>
      </c>
      <c r="CB20" s="216" t="s">
        <v>733</v>
      </c>
      <c r="CC20" s="216" t="s">
        <v>733</v>
      </c>
      <c r="CD20" s="217" t="s">
        <v>733</v>
      </c>
      <c r="CE20" s="216" t="s">
        <v>733</v>
      </c>
      <c r="CF20" s="303"/>
      <c r="CG20" s="37"/>
      <c r="CH20" s="12"/>
      <c r="CI20" s="12"/>
      <c r="CJ20" s="12"/>
      <c r="CK20" s="12"/>
      <c r="CL20" s="12"/>
      <c r="CM20" s="12"/>
      <c r="CN20" s="17"/>
    </row>
    <row r="21" spans="1:92" s="173" customFormat="1" ht="13">
      <c r="A21" s="3352" t="s">
        <v>475</v>
      </c>
      <c r="B21" s="2062">
        <v>35696</v>
      </c>
      <c r="C21" s="3057" t="s">
        <v>2639</v>
      </c>
      <c r="D21" s="2453">
        <v>0.3</v>
      </c>
      <c r="E21" s="3057" t="s">
        <v>2036</v>
      </c>
      <c r="F21" s="2074">
        <v>15777</v>
      </c>
      <c r="G21" s="3057" t="s">
        <v>4129</v>
      </c>
      <c r="H21" s="2453">
        <v>0.26900000000000002</v>
      </c>
      <c r="I21" s="3057" t="s">
        <v>2056</v>
      </c>
      <c r="J21" s="2074">
        <v>19919</v>
      </c>
      <c r="K21" s="3057" t="s">
        <v>4130</v>
      </c>
      <c r="L21" s="2453">
        <v>0.33</v>
      </c>
      <c r="M21" s="3016" t="s">
        <v>2074</v>
      </c>
      <c r="O21" s="256" t="s">
        <v>475</v>
      </c>
      <c r="P21" s="343">
        <v>33399</v>
      </c>
      <c r="Q21" s="343">
        <v>2806</v>
      </c>
      <c r="R21" s="352">
        <v>27.7</v>
      </c>
      <c r="S21" s="353">
        <v>2.2999999999999998</v>
      </c>
      <c r="T21" s="346">
        <v>13132</v>
      </c>
      <c r="U21" s="343">
        <v>1476</v>
      </c>
      <c r="V21" s="352">
        <v>22.4</v>
      </c>
      <c r="W21" s="353">
        <v>2.6</v>
      </c>
      <c r="X21" s="346">
        <v>20267</v>
      </c>
      <c r="Y21" s="343">
        <v>2012</v>
      </c>
      <c r="Z21" s="352">
        <v>32.700000000000003</v>
      </c>
      <c r="AA21" s="352">
        <v>3.2</v>
      </c>
      <c r="AC21" s="256" t="s">
        <v>475</v>
      </c>
      <c r="AD21" s="279">
        <v>35200</v>
      </c>
      <c r="AE21" s="280">
        <v>3497</v>
      </c>
      <c r="AF21" s="212">
        <v>29.5</v>
      </c>
      <c r="AG21" s="281">
        <v>2.9</v>
      </c>
      <c r="AH21" s="279" t="s">
        <v>210</v>
      </c>
      <c r="AI21" s="280" t="s">
        <v>210</v>
      </c>
      <c r="AJ21" s="212">
        <v>28.4</v>
      </c>
      <c r="AK21" s="281">
        <v>3.7</v>
      </c>
      <c r="AL21" s="279" t="s">
        <v>210</v>
      </c>
      <c r="AM21" s="280" t="s">
        <v>210</v>
      </c>
      <c r="AN21" s="212">
        <v>30.5</v>
      </c>
      <c r="AO21" s="212">
        <v>3.3</v>
      </c>
      <c r="AQ21" s="3428" t="s">
        <v>224</v>
      </c>
      <c r="AR21" s="138" t="s">
        <v>210</v>
      </c>
      <c r="AS21" s="230" t="s">
        <v>210</v>
      </c>
      <c r="AT21" s="231">
        <v>0.91800000000000004</v>
      </c>
      <c r="AU21" s="3353" t="s">
        <v>2240</v>
      </c>
      <c r="AV21" s="138" t="s">
        <v>210</v>
      </c>
      <c r="AW21" s="230" t="s">
        <v>210</v>
      </c>
      <c r="AX21" s="231">
        <v>0.92500000000000004</v>
      </c>
      <c r="AY21" s="3353" t="s">
        <v>2221</v>
      </c>
      <c r="AZ21" s="138" t="s">
        <v>210</v>
      </c>
      <c r="BA21" s="230" t="s">
        <v>210</v>
      </c>
      <c r="BB21" s="231">
        <v>0.91200000000000003</v>
      </c>
      <c r="BC21" s="230" t="s">
        <v>2224</v>
      </c>
      <c r="BD21" s="26"/>
      <c r="BE21" s="275" t="s">
        <v>224</v>
      </c>
      <c r="BF21" s="224" t="s">
        <v>210</v>
      </c>
      <c r="BG21" s="224" t="s">
        <v>210</v>
      </c>
      <c r="BH21" s="225">
        <v>0.92900000000000005</v>
      </c>
      <c r="BI21" s="224" t="s">
        <v>2240</v>
      </c>
      <c r="BJ21" s="224" t="s">
        <v>210</v>
      </c>
      <c r="BK21" s="224" t="s">
        <v>210</v>
      </c>
      <c r="BL21" s="225">
        <v>0.93</v>
      </c>
      <c r="BM21" s="224" t="s">
        <v>2212</v>
      </c>
      <c r="BN21" s="224" t="s">
        <v>210</v>
      </c>
      <c r="BO21" s="224" t="s">
        <v>210</v>
      </c>
      <c r="BP21" s="225">
        <v>0.92800000000000005</v>
      </c>
      <c r="BQ21" s="224" t="s">
        <v>2212</v>
      </c>
      <c r="BR21" s="26"/>
      <c r="BS21" s="275" t="s">
        <v>224</v>
      </c>
      <c r="BT21" s="216" t="s">
        <v>210</v>
      </c>
      <c r="BU21" s="216" t="s">
        <v>210</v>
      </c>
      <c r="BV21" s="217">
        <v>0.91</v>
      </c>
      <c r="BW21" s="216" t="s">
        <v>2176</v>
      </c>
      <c r="BX21" s="216" t="s">
        <v>210</v>
      </c>
      <c r="BY21" s="216" t="s">
        <v>210</v>
      </c>
      <c r="BZ21" s="217">
        <v>0.90400000000000003</v>
      </c>
      <c r="CA21" s="216" t="s">
        <v>2189</v>
      </c>
      <c r="CB21" s="216" t="s">
        <v>210</v>
      </c>
      <c r="CC21" s="216" t="s">
        <v>210</v>
      </c>
      <c r="CD21" s="217">
        <v>0.91600000000000004</v>
      </c>
      <c r="CE21" s="216" t="s">
        <v>2212</v>
      </c>
      <c r="CF21" s="303"/>
      <c r="CG21" s="37" t="s">
        <v>224</v>
      </c>
      <c r="CH21" s="21">
        <v>0.91</v>
      </c>
      <c r="CI21" s="12" t="s">
        <v>2224</v>
      </c>
      <c r="CJ21" s="21">
        <v>0.91600000000000004</v>
      </c>
      <c r="CK21" s="12" t="s">
        <v>2223</v>
      </c>
      <c r="CL21" s="21">
        <v>0.90300000000000002</v>
      </c>
      <c r="CM21" s="12" t="s">
        <v>2221</v>
      </c>
      <c r="CN21" s="17"/>
    </row>
    <row r="22" spans="1:92" s="173" customFormat="1" ht="13">
      <c r="A22" s="256"/>
      <c r="B22" s="2062"/>
      <c r="C22" s="3057"/>
      <c r="D22" s="2453"/>
      <c r="E22" s="3057"/>
      <c r="F22" s="2074"/>
      <c r="G22" s="3057"/>
      <c r="H22" s="2453"/>
      <c r="I22" s="3057"/>
      <c r="J22" s="2074"/>
      <c r="K22" s="3057"/>
      <c r="L22" s="2453"/>
      <c r="M22" s="3016"/>
      <c r="O22" s="253"/>
      <c r="P22" s="343"/>
      <c r="Q22" s="343"/>
      <c r="R22" s="352"/>
      <c r="S22" s="353"/>
      <c r="T22" s="346"/>
      <c r="U22" s="343"/>
      <c r="V22" s="352"/>
      <c r="W22" s="353"/>
      <c r="X22" s="346"/>
      <c r="Y22" s="343"/>
      <c r="Z22" s="352"/>
      <c r="AA22" s="352"/>
      <c r="AC22" s="253"/>
      <c r="AD22" s="279"/>
      <c r="AE22" s="280"/>
      <c r="AF22" s="212"/>
      <c r="AG22" s="281"/>
      <c r="AH22" s="279"/>
      <c r="AI22" s="280"/>
      <c r="AJ22" s="212"/>
      <c r="AK22" s="281"/>
      <c r="AL22" s="279"/>
      <c r="AM22" s="280"/>
      <c r="AN22" s="212"/>
      <c r="AO22" s="212"/>
      <c r="AQ22" s="3428" t="s">
        <v>225</v>
      </c>
      <c r="AR22" s="138" t="s">
        <v>210</v>
      </c>
      <c r="AS22" s="230" t="s">
        <v>210</v>
      </c>
      <c r="AT22" s="231">
        <v>0.27</v>
      </c>
      <c r="AU22" s="3353" t="s">
        <v>2189</v>
      </c>
      <c r="AV22" s="138" t="s">
        <v>210</v>
      </c>
      <c r="AW22" s="230" t="s">
        <v>210</v>
      </c>
      <c r="AX22" s="231">
        <v>0.254</v>
      </c>
      <c r="AY22" s="3353" t="s">
        <v>2210</v>
      </c>
      <c r="AZ22" s="138" t="s">
        <v>210</v>
      </c>
      <c r="BA22" s="230" t="s">
        <v>210</v>
      </c>
      <c r="BB22" s="231">
        <v>0.28499999999999998</v>
      </c>
      <c r="BC22" s="230" t="s">
        <v>2183</v>
      </c>
      <c r="BD22" s="26"/>
      <c r="BE22" s="275" t="s">
        <v>225</v>
      </c>
      <c r="BF22" s="224" t="s">
        <v>210</v>
      </c>
      <c r="BG22" s="224" t="s">
        <v>210</v>
      </c>
      <c r="BH22" s="225">
        <v>0.247</v>
      </c>
      <c r="BI22" s="224" t="s">
        <v>2185</v>
      </c>
      <c r="BJ22" s="224" t="s">
        <v>210</v>
      </c>
      <c r="BK22" s="224" t="s">
        <v>210</v>
      </c>
      <c r="BL22" s="225">
        <v>0.247</v>
      </c>
      <c r="BM22" s="224" t="s">
        <v>2188</v>
      </c>
      <c r="BN22" s="224" t="s">
        <v>210</v>
      </c>
      <c r="BO22" s="224" t="s">
        <v>210</v>
      </c>
      <c r="BP22" s="225">
        <v>0.247</v>
      </c>
      <c r="BQ22" s="224" t="s">
        <v>2197</v>
      </c>
      <c r="BR22" s="26"/>
      <c r="BS22" s="275" t="s">
        <v>225</v>
      </c>
      <c r="BT22" s="216" t="s">
        <v>210</v>
      </c>
      <c r="BU22" s="216" t="s">
        <v>210</v>
      </c>
      <c r="BV22" s="217">
        <v>0.253</v>
      </c>
      <c r="BW22" s="216" t="s">
        <v>2221</v>
      </c>
      <c r="BX22" s="216" t="s">
        <v>210</v>
      </c>
      <c r="BY22" s="216" t="s">
        <v>210</v>
      </c>
      <c r="BZ22" s="217">
        <v>0.23699999999999999</v>
      </c>
      <c r="CA22" s="216" t="s">
        <v>2184</v>
      </c>
      <c r="CB22" s="216" t="s">
        <v>210</v>
      </c>
      <c r="CC22" s="216" t="s">
        <v>210</v>
      </c>
      <c r="CD22" s="217">
        <v>0.27</v>
      </c>
      <c r="CE22" s="216" t="s">
        <v>2184</v>
      </c>
      <c r="CF22" s="303"/>
      <c r="CG22" s="37" t="s">
        <v>225</v>
      </c>
      <c r="CH22" s="21">
        <v>0.252</v>
      </c>
      <c r="CI22" s="12" t="s">
        <v>2189</v>
      </c>
      <c r="CJ22" s="21">
        <v>0.24099999999999999</v>
      </c>
      <c r="CK22" s="12" t="s">
        <v>2210</v>
      </c>
      <c r="CL22" s="21">
        <v>0.26300000000000001</v>
      </c>
      <c r="CM22" s="12" t="s">
        <v>2184</v>
      </c>
      <c r="CN22" s="17"/>
    </row>
    <row r="23" spans="1:92" s="173" customFormat="1" ht="13.5" thickBot="1">
      <c r="A23" s="3322" t="s">
        <v>483</v>
      </c>
      <c r="B23" s="2203">
        <v>19523</v>
      </c>
      <c r="C23" s="3049" t="s">
        <v>3221</v>
      </c>
      <c r="D23" s="3323" t="s">
        <v>210</v>
      </c>
      <c r="E23" s="3049" t="s">
        <v>210</v>
      </c>
      <c r="F23" s="3324">
        <v>10004</v>
      </c>
      <c r="G23" s="3049" t="s">
        <v>4131</v>
      </c>
      <c r="H23" s="3323" t="s">
        <v>210</v>
      </c>
      <c r="I23" s="3049" t="s">
        <v>210</v>
      </c>
      <c r="J23" s="3324">
        <v>9519</v>
      </c>
      <c r="K23" s="3049" t="s">
        <v>4083</v>
      </c>
      <c r="L23" s="3323" t="s">
        <v>210</v>
      </c>
      <c r="M23" s="3124" t="s">
        <v>210</v>
      </c>
      <c r="O23" s="254" t="s">
        <v>483</v>
      </c>
      <c r="P23" s="347">
        <v>20242</v>
      </c>
      <c r="Q23" s="347">
        <v>957</v>
      </c>
      <c r="R23" s="3414" t="s">
        <v>210</v>
      </c>
      <c r="S23" s="3415" t="s">
        <v>210</v>
      </c>
      <c r="T23" s="348">
        <v>10091</v>
      </c>
      <c r="U23" s="347">
        <v>617</v>
      </c>
      <c r="V23" s="3414" t="s">
        <v>210</v>
      </c>
      <c r="W23" s="3415" t="s">
        <v>210</v>
      </c>
      <c r="X23" s="348">
        <v>10151</v>
      </c>
      <c r="Y23" s="347">
        <v>586</v>
      </c>
      <c r="Z23" s="3414" t="s">
        <v>210</v>
      </c>
      <c r="AA23" s="3414" t="s">
        <v>210</v>
      </c>
      <c r="AC23" s="254" t="s">
        <v>483</v>
      </c>
      <c r="AD23" s="283">
        <v>20599</v>
      </c>
      <c r="AE23" s="284">
        <v>859</v>
      </c>
      <c r="AF23" s="229" t="s">
        <v>210</v>
      </c>
      <c r="AG23" s="285" t="s">
        <v>210</v>
      </c>
      <c r="AH23" s="283">
        <v>10258</v>
      </c>
      <c r="AI23" s="284">
        <v>699</v>
      </c>
      <c r="AJ23" s="229" t="s">
        <v>210</v>
      </c>
      <c r="AK23" s="285" t="s">
        <v>210</v>
      </c>
      <c r="AL23" s="283">
        <v>10341</v>
      </c>
      <c r="AM23" s="284">
        <v>400</v>
      </c>
      <c r="AN23" s="229" t="s">
        <v>210</v>
      </c>
      <c r="AO23" s="229" t="s">
        <v>210</v>
      </c>
      <c r="AQ23" s="3400" t="s">
        <v>733</v>
      </c>
      <c r="AR23" s="139"/>
      <c r="AS23" s="38"/>
      <c r="AT23" s="58"/>
      <c r="AU23" s="3344"/>
      <c r="AV23" s="139"/>
      <c r="AW23" s="38"/>
      <c r="AX23" s="58"/>
      <c r="AY23" s="3344"/>
      <c r="AZ23" s="139"/>
      <c r="BA23" s="38"/>
      <c r="BB23" s="58"/>
      <c r="BC23" s="38"/>
      <c r="BD23" s="26"/>
      <c r="BE23" s="275" t="s">
        <v>733</v>
      </c>
      <c r="BF23" s="224" t="s">
        <v>733</v>
      </c>
      <c r="BG23" s="224" t="s">
        <v>733</v>
      </c>
      <c r="BH23" s="225" t="s">
        <v>733</v>
      </c>
      <c r="BI23" s="224" t="s">
        <v>733</v>
      </c>
      <c r="BJ23" s="224" t="s">
        <v>733</v>
      </c>
      <c r="BK23" s="224" t="s">
        <v>733</v>
      </c>
      <c r="BL23" s="225" t="s">
        <v>733</v>
      </c>
      <c r="BM23" s="224" t="s">
        <v>733</v>
      </c>
      <c r="BN23" s="224" t="s">
        <v>733</v>
      </c>
      <c r="BO23" s="224" t="s">
        <v>733</v>
      </c>
      <c r="BP23" s="225" t="s">
        <v>733</v>
      </c>
      <c r="BQ23" s="224" t="s">
        <v>733</v>
      </c>
      <c r="BR23" s="26"/>
      <c r="BS23" s="275" t="s">
        <v>733</v>
      </c>
      <c r="BT23" s="216" t="s">
        <v>733</v>
      </c>
      <c r="BU23" s="216" t="s">
        <v>733</v>
      </c>
      <c r="BV23" s="216" t="s">
        <v>733</v>
      </c>
      <c r="BW23" s="216" t="s">
        <v>733</v>
      </c>
      <c r="BX23" s="216" t="s">
        <v>733</v>
      </c>
      <c r="BY23" s="216" t="s">
        <v>733</v>
      </c>
      <c r="BZ23" s="216" t="s">
        <v>733</v>
      </c>
      <c r="CA23" s="216" t="s">
        <v>733</v>
      </c>
      <c r="CB23" s="216" t="s">
        <v>733</v>
      </c>
      <c r="CC23" s="216" t="s">
        <v>733</v>
      </c>
      <c r="CD23" s="217" t="s">
        <v>733</v>
      </c>
      <c r="CE23" s="216" t="s">
        <v>733</v>
      </c>
      <c r="CF23" s="303"/>
      <c r="CG23" s="37"/>
      <c r="CH23" s="12"/>
      <c r="CI23" s="12"/>
      <c r="CJ23" s="12"/>
      <c r="CK23" s="12"/>
      <c r="CL23" s="12"/>
      <c r="CM23" s="12"/>
      <c r="CN23" s="17"/>
    </row>
    <row r="24" spans="1:92" s="173" customFormat="1" ht="13">
      <c r="A24" s="282" t="s">
        <v>484</v>
      </c>
      <c r="B24" s="1917">
        <v>18765</v>
      </c>
      <c r="C24" s="3052" t="s">
        <v>4132</v>
      </c>
      <c r="D24" s="3055">
        <v>0.96099999999999997</v>
      </c>
      <c r="E24" s="3052" t="s">
        <v>2041</v>
      </c>
      <c r="F24" s="2205">
        <v>9423</v>
      </c>
      <c r="G24" s="3052" t="s">
        <v>4133</v>
      </c>
      <c r="H24" s="3055">
        <v>0.94199999999999995</v>
      </c>
      <c r="I24" s="3052" t="s">
        <v>2056</v>
      </c>
      <c r="J24" s="2205">
        <v>9342</v>
      </c>
      <c r="K24" s="3052" t="s">
        <v>4134</v>
      </c>
      <c r="L24" s="3055">
        <v>0.98099999999999998</v>
      </c>
      <c r="M24" s="3003" t="s">
        <v>2037</v>
      </c>
      <c r="O24" s="253" t="s">
        <v>484</v>
      </c>
      <c r="P24" s="343">
        <v>19268</v>
      </c>
      <c r="Q24" s="343">
        <v>995</v>
      </c>
      <c r="R24" s="352">
        <v>95.2</v>
      </c>
      <c r="S24" s="353">
        <v>3.3</v>
      </c>
      <c r="T24" s="346">
        <v>9408</v>
      </c>
      <c r="U24" s="343">
        <v>584</v>
      </c>
      <c r="V24" s="352">
        <v>93.2</v>
      </c>
      <c r="W24" s="353">
        <v>5.4</v>
      </c>
      <c r="X24" s="346">
        <v>9860</v>
      </c>
      <c r="Y24" s="343">
        <v>647</v>
      </c>
      <c r="Z24" s="352">
        <v>97.1</v>
      </c>
      <c r="AA24" s="352">
        <v>2.5</v>
      </c>
      <c r="AC24" s="253" t="s">
        <v>484</v>
      </c>
      <c r="AD24" s="279">
        <v>19726</v>
      </c>
      <c r="AE24" s="280">
        <v>797</v>
      </c>
      <c r="AF24" s="212">
        <v>95.8</v>
      </c>
      <c r="AG24" s="281">
        <v>2.9</v>
      </c>
      <c r="AH24" s="279">
        <v>9504</v>
      </c>
      <c r="AI24" s="280">
        <v>692</v>
      </c>
      <c r="AJ24" s="212">
        <v>92.6</v>
      </c>
      <c r="AK24" s="281">
        <v>5.2</v>
      </c>
      <c r="AL24" s="279">
        <v>10222</v>
      </c>
      <c r="AM24" s="280">
        <v>388</v>
      </c>
      <c r="AN24" s="212">
        <v>98.8</v>
      </c>
      <c r="AO24" s="212">
        <v>1.7</v>
      </c>
      <c r="AQ24" s="3400" t="s">
        <v>483</v>
      </c>
      <c r="AR24" s="140">
        <v>21186</v>
      </c>
      <c r="AS24" s="38" t="s">
        <v>2312</v>
      </c>
      <c r="AT24" s="58" t="s">
        <v>210</v>
      </c>
      <c r="AU24" s="3344" t="s">
        <v>210</v>
      </c>
      <c r="AV24" s="140">
        <v>10224</v>
      </c>
      <c r="AW24" s="38" t="s">
        <v>4135</v>
      </c>
      <c r="AX24" s="58" t="s">
        <v>210</v>
      </c>
      <c r="AY24" s="3344" t="s">
        <v>210</v>
      </c>
      <c r="AZ24" s="140">
        <v>10962</v>
      </c>
      <c r="BA24" s="38" t="s">
        <v>4136</v>
      </c>
      <c r="BB24" s="58" t="s">
        <v>210</v>
      </c>
      <c r="BC24" s="38" t="s">
        <v>210</v>
      </c>
      <c r="BD24" s="26"/>
      <c r="BE24" s="275" t="s">
        <v>483</v>
      </c>
      <c r="BF24" s="223">
        <v>20957</v>
      </c>
      <c r="BG24" s="224" t="s">
        <v>3399</v>
      </c>
      <c r="BH24" s="225" t="s">
        <v>210</v>
      </c>
      <c r="BI24" s="224" t="s">
        <v>210</v>
      </c>
      <c r="BJ24" s="223">
        <v>10345</v>
      </c>
      <c r="BK24" s="224" t="s">
        <v>4137</v>
      </c>
      <c r="BL24" s="225" t="s">
        <v>210</v>
      </c>
      <c r="BM24" s="224" t="s">
        <v>210</v>
      </c>
      <c r="BN24" s="223">
        <v>10612</v>
      </c>
      <c r="BO24" s="224" t="s">
        <v>4138</v>
      </c>
      <c r="BP24" s="225" t="s">
        <v>210</v>
      </c>
      <c r="BQ24" s="224" t="s">
        <v>210</v>
      </c>
      <c r="BR24" s="26"/>
      <c r="BS24" s="275" t="s">
        <v>483</v>
      </c>
      <c r="BT24" s="215">
        <v>23114</v>
      </c>
      <c r="BU24" s="216" t="s">
        <v>4139</v>
      </c>
      <c r="BV24" s="216" t="s">
        <v>210</v>
      </c>
      <c r="BW24" s="216" t="s">
        <v>210</v>
      </c>
      <c r="BX24" s="215">
        <v>12173</v>
      </c>
      <c r="BY24" s="216" t="s">
        <v>3091</v>
      </c>
      <c r="BZ24" s="216" t="s">
        <v>210</v>
      </c>
      <c r="CA24" s="216" t="s">
        <v>210</v>
      </c>
      <c r="CB24" s="215">
        <v>10941</v>
      </c>
      <c r="CC24" s="216" t="s">
        <v>3722</v>
      </c>
      <c r="CD24" s="217" t="s">
        <v>210</v>
      </c>
      <c r="CE24" s="216" t="s">
        <v>210</v>
      </c>
      <c r="CF24" s="303"/>
      <c r="CG24" s="37" t="s">
        <v>483</v>
      </c>
      <c r="CH24" s="208">
        <v>21351</v>
      </c>
      <c r="CI24" s="12" t="s">
        <v>4140</v>
      </c>
      <c r="CJ24" s="208">
        <v>10671</v>
      </c>
      <c r="CK24" s="12" t="s">
        <v>4141</v>
      </c>
      <c r="CL24" s="208">
        <v>10680</v>
      </c>
      <c r="CM24" s="12" t="s">
        <v>2391</v>
      </c>
      <c r="CN24" s="17"/>
    </row>
    <row r="25" spans="1:92" s="173" customFormat="1" ht="13">
      <c r="A25" s="256" t="s">
        <v>485</v>
      </c>
      <c r="B25" s="2062">
        <v>4911</v>
      </c>
      <c r="C25" s="3057" t="s">
        <v>4142</v>
      </c>
      <c r="D25" s="2453">
        <v>0.252</v>
      </c>
      <c r="E25" s="3057" t="s">
        <v>3701</v>
      </c>
      <c r="F25" s="2074">
        <v>1808</v>
      </c>
      <c r="G25" s="3057" t="s">
        <v>4143</v>
      </c>
      <c r="H25" s="2453">
        <v>0.18099999999999999</v>
      </c>
      <c r="I25" s="3057" t="s">
        <v>3043</v>
      </c>
      <c r="J25" s="2074">
        <v>3103</v>
      </c>
      <c r="K25" s="3057" t="s">
        <v>4144</v>
      </c>
      <c r="L25" s="2453">
        <v>0.32600000000000001</v>
      </c>
      <c r="M25" s="3016" t="s">
        <v>3872</v>
      </c>
      <c r="O25" s="253" t="s">
        <v>485</v>
      </c>
      <c r="P25" s="343">
        <v>4891</v>
      </c>
      <c r="Q25" s="343">
        <v>1047</v>
      </c>
      <c r="R25" s="352">
        <v>24.2</v>
      </c>
      <c r="S25" s="353">
        <v>5.3</v>
      </c>
      <c r="T25" s="346">
        <v>1738</v>
      </c>
      <c r="U25" s="343">
        <v>565</v>
      </c>
      <c r="V25" s="352">
        <v>17.2</v>
      </c>
      <c r="W25" s="353">
        <v>5.9</v>
      </c>
      <c r="X25" s="346">
        <v>3153</v>
      </c>
      <c r="Y25" s="343">
        <v>746</v>
      </c>
      <c r="Z25" s="352">
        <v>31.1</v>
      </c>
      <c r="AA25" s="352">
        <v>7.4</v>
      </c>
      <c r="AC25" s="253" t="s">
        <v>485</v>
      </c>
      <c r="AD25" s="279">
        <v>4282</v>
      </c>
      <c r="AE25" s="280">
        <v>1081</v>
      </c>
      <c r="AF25" s="212">
        <v>20.8</v>
      </c>
      <c r="AG25" s="281">
        <v>5.4</v>
      </c>
      <c r="AH25" s="279">
        <v>1602</v>
      </c>
      <c r="AI25" s="280">
        <v>658</v>
      </c>
      <c r="AJ25" s="212">
        <v>15.6</v>
      </c>
      <c r="AK25" s="281">
        <v>6.5</v>
      </c>
      <c r="AL25" s="279">
        <v>2680</v>
      </c>
      <c r="AM25" s="280">
        <v>822</v>
      </c>
      <c r="AN25" s="212">
        <v>25.9</v>
      </c>
      <c r="AO25" s="212">
        <v>8.1</v>
      </c>
      <c r="AQ25" s="3400" t="s">
        <v>484</v>
      </c>
      <c r="AR25" s="140">
        <v>20049</v>
      </c>
      <c r="AS25" s="38" t="s">
        <v>4145</v>
      </c>
      <c r="AT25" s="58">
        <v>0.94599999999999995</v>
      </c>
      <c r="AU25" s="3344" t="s">
        <v>2182</v>
      </c>
      <c r="AV25" s="140">
        <v>9891</v>
      </c>
      <c r="AW25" s="38" t="s">
        <v>2428</v>
      </c>
      <c r="AX25" s="58">
        <v>0.96699999999999997</v>
      </c>
      <c r="AY25" s="3344" t="s">
        <v>2174</v>
      </c>
      <c r="AZ25" s="140">
        <v>10158</v>
      </c>
      <c r="BA25" s="38" t="s">
        <v>3845</v>
      </c>
      <c r="BB25" s="58">
        <v>0.92700000000000005</v>
      </c>
      <c r="BC25" s="38" t="s">
        <v>3296</v>
      </c>
      <c r="BD25" s="26"/>
      <c r="BE25" s="275" t="s">
        <v>484</v>
      </c>
      <c r="BF25" s="223">
        <v>20628</v>
      </c>
      <c r="BG25" s="224" t="s">
        <v>3399</v>
      </c>
      <c r="BH25" s="225">
        <v>0.98399999999999999</v>
      </c>
      <c r="BI25" s="224" t="s">
        <v>2175</v>
      </c>
      <c r="BJ25" s="223">
        <v>10148</v>
      </c>
      <c r="BK25" s="224" t="s">
        <v>3851</v>
      </c>
      <c r="BL25" s="225">
        <v>0.98099999999999998</v>
      </c>
      <c r="BM25" s="224" t="s">
        <v>2185</v>
      </c>
      <c r="BN25" s="223">
        <v>10480</v>
      </c>
      <c r="BO25" s="224" t="s">
        <v>2997</v>
      </c>
      <c r="BP25" s="225">
        <v>0.98799999999999999</v>
      </c>
      <c r="BQ25" s="224" t="s">
        <v>2174</v>
      </c>
      <c r="BR25" s="26"/>
      <c r="BS25" s="275" t="s">
        <v>484</v>
      </c>
      <c r="BT25" s="215">
        <v>21777</v>
      </c>
      <c r="BU25" s="216" t="s">
        <v>4146</v>
      </c>
      <c r="BV25" s="217">
        <v>0.94199999999999995</v>
      </c>
      <c r="BW25" s="216" t="s">
        <v>2184</v>
      </c>
      <c r="BX25" s="215">
        <v>11248</v>
      </c>
      <c r="BY25" s="216" t="s">
        <v>4147</v>
      </c>
      <c r="BZ25" s="217">
        <v>0.92400000000000004</v>
      </c>
      <c r="CA25" s="216" t="s">
        <v>2200</v>
      </c>
      <c r="CB25" s="215">
        <v>10529</v>
      </c>
      <c r="CC25" s="216" t="s">
        <v>4148</v>
      </c>
      <c r="CD25" s="217">
        <v>0.96199999999999997</v>
      </c>
      <c r="CE25" s="216" t="s">
        <v>2210</v>
      </c>
      <c r="CF25" s="303"/>
      <c r="CG25" s="252" t="s">
        <v>484</v>
      </c>
      <c r="CH25" s="21">
        <v>0.872</v>
      </c>
      <c r="CI25" s="12" t="s">
        <v>2372</v>
      </c>
      <c r="CJ25" s="21">
        <v>0.85799999999999998</v>
      </c>
      <c r="CK25" s="12" t="s">
        <v>3018</v>
      </c>
      <c r="CL25" s="21">
        <v>0.88500000000000001</v>
      </c>
      <c r="CM25" s="12" t="s">
        <v>3078</v>
      </c>
      <c r="CN25" s="17"/>
    </row>
    <row r="26" spans="1:92" s="173" customFormat="1" ht="13">
      <c r="A26" s="256"/>
      <c r="B26" s="2062"/>
      <c r="C26" s="3057"/>
      <c r="D26" s="2453"/>
      <c r="E26" s="3057"/>
      <c r="F26" s="2074"/>
      <c r="G26" s="3057"/>
      <c r="H26" s="2453"/>
      <c r="I26" s="3057"/>
      <c r="J26" s="2074"/>
      <c r="K26" s="3057"/>
      <c r="L26" s="2453"/>
      <c r="M26" s="3016"/>
      <c r="O26" s="253"/>
      <c r="P26" s="343"/>
      <c r="Q26" s="343"/>
      <c r="R26" s="352"/>
      <c r="S26" s="353"/>
      <c r="T26" s="346"/>
      <c r="U26" s="343"/>
      <c r="V26" s="352"/>
      <c r="W26" s="353"/>
      <c r="X26" s="346"/>
      <c r="Y26" s="343"/>
      <c r="Z26" s="352"/>
      <c r="AA26" s="352"/>
      <c r="AC26" s="253"/>
      <c r="AD26" s="279"/>
      <c r="AE26" s="280"/>
      <c r="AF26" s="212"/>
      <c r="AG26" s="281"/>
      <c r="AH26" s="279"/>
      <c r="AI26" s="280"/>
      <c r="AJ26" s="212"/>
      <c r="AK26" s="281"/>
      <c r="AL26" s="279"/>
      <c r="AM26" s="280"/>
      <c r="AN26" s="212"/>
      <c r="AO26" s="212"/>
      <c r="AQ26" s="3400" t="s">
        <v>485</v>
      </c>
      <c r="AR26" s="140">
        <v>4243</v>
      </c>
      <c r="AS26" s="38" t="s">
        <v>2602</v>
      </c>
      <c r="AT26" s="58">
        <v>0.2</v>
      </c>
      <c r="AU26" s="3344" t="s">
        <v>3017</v>
      </c>
      <c r="AV26" s="140">
        <v>1950</v>
      </c>
      <c r="AW26" s="38" t="s">
        <v>4088</v>
      </c>
      <c r="AX26" s="58">
        <v>0.191</v>
      </c>
      <c r="AY26" s="3344" t="s">
        <v>3852</v>
      </c>
      <c r="AZ26" s="140">
        <v>2293</v>
      </c>
      <c r="BA26" s="38" t="s">
        <v>2989</v>
      </c>
      <c r="BB26" s="58">
        <v>0.20899999999999999</v>
      </c>
      <c r="BC26" s="38" t="s">
        <v>3219</v>
      </c>
      <c r="BD26" s="26"/>
      <c r="BE26" s="275" t="s">
        <v>485</v>
      </c>
      <c r="BF26" s="223">
        <v>3533</v>
      </c>
      <c r="BG26" s="224" t="s">
        <v>3057</v>
      </c>
      <c r="BH26" s="225">
        <v>0.16900000000000001</v>
      </c>
      <c r="BI26" s="224" t="s">
        <v>2423</v>
      </c>
      <c r="BJ26" s="223">
        <v>1328</v>
      </c>
      <c r="BK26" s="224" t="s">
        <v>3435</v>
      </c>
      <c r="BL26" s="225">
        <v>0.128</v>
      </c>
      <c r="BM26" s="224" t="s">
        <v>2238</v>
      </c>
      <c r="BN26" s="223">
        <v>2205</v>
      </c>
      <c r="BO26" s="224" t="s">
        <v>4149</v>
      </c>
      <c r="BP26" s="225">
        <v>0.20799999999999999</v>
      </c>
      <c r="BQ26" s="224" t="s">
        <v>2387</v>
      </c>
      <c r="BR26" s="26"/>
      <c r="BS26" s="275" t="s">
        <v>485</v>
      </c>
      <c r="BT26" s="215">
        <v>5341</v>
      </c>
      <c r="BU26" s="216" t="s">
        <v>2667</v>
      </c>
      <c r="BV26" s="217">
        <v>0.23100000000000001</v>
      </c>
      <c r="BW26" s="216" t="s">
        <v>3296</v>
      </c>
      <c r="BX26" s="215">
        <v>2446</v>
      </c>
      <c r="BY26" s="216" t="s">
        <v>2890</v>
      </c>
      <c r="BZ26" s="217">
        <v>0.20100000000000001</v>
      </c>
      <c r="CA26" s="216" t="s">
        <v>3852</v>
      </c>
      <c r="CB26" s="215">
        <v>2895</v>
      </c>
      <c r="CC26" s="216" t="s">
        <v>3145</v>
      </c>
      <c r="CD26" s="217">
        <v>0.26500000000000001</v>
      </c>
      <c r="CE26" s="216" t="s">
        <v>3171</v>
      </c>
      <c r="CF26" s="303"/>
      <c r="CG26" s="252" t="s">
        <v>485</v>
      </c>
      <c r="CH26" s="21">
        <v>0.20599999999999999</v>
      </c>
      <c r="CI26" s="12" t="s">
        <v>3164</v>
      </c>
      <c r="CJ26" s="21">
        <v>0.156</v>
      </c>
      <c r="CK26" s="12" t="s">
        <v>3070</v>
      </c>
      <c r="CL26" s="21">
        <v>0.255</v>
      </c>
      <c r="CM26" s="12" t="s">
        <v>3018</v>
      </c>
      <c r="CN26" s="17"/>
    </row>
    <row r="27" spans="1:92" s="173" customFormat="1" ht="13.5" thickBot="1">
      <c r="A27" s="3322" t="s">
        <v>486</v>
      </c>
      <c r="B27" s="2203">
        <v>22771</v>
      </c>
      <c r="C27" s="3049" t="s">
        <v>4150</v>
      </c>
      <c r="D27" s="3323" t="s">
        <v>210</v>
      </c>
      <c r="E27" s="3049" t="s">
        <v>210</v>
      </c>
      <c r="F27" s="3324">
        <v>10957</v>
      </c>
      <c r="G27" s="3049" t="s">
        <v>4151</v>
      </c>
      <c r="H27" s="3323" t="s">
        <v>210</v>
      </c>
      <c r="I27" s="3049" t="s">
        <v>210</v>
      </c>
      <c r="J27" s="3324">
        <v>11814</v>
      </c>
      <c r="K27" s="3049" t="s">
        <v>4152</v>
      </c>
      <c r="L27" s="3323" t="s">
        <v>210</v>
      </c>
      <c r="M27" s="3124" t="s">
        <v>210</v>
      </c>
      <c r="O27" s="254" t="s">
        <v>486</v>
      </c>
      <c r="P27" s="347">
        <v>23890</v>
      </c>
      <c r="Q27" s="347">
        <v>1098</v>
      </c>
      <c r="R27" s="3414" t="s">
        <v>210</v>
      </c>
      <c r="S27" s="3415" t="s">
        <v>210</v>
      </c>
      <c r="T27" s="348">
        <v>11251</v>
      </c>
      <c r="U27" s="347">
        <v>519</v>
      </c>
      <c r="V27" s="3414" t="s">
        <v>210</v>
      </c>
      <c r="W27" s="3415" t="s">
        <v>210</v>
      </c>
      <c r="X27" s="348">
        <v>12639</v>
      </c>
      <c r="Y27" s="347">
        <v>925</v>
      </c>
      <c r="Z27" s="3414" t="s">
        <v>210</v>
      </c>
      <c r="AA27" s="3414" t="s">
        <v>210</v>
      </c>
      <c r="AC27" s="254" t="s">
        <v>486</v>
      </c>
      <c r="AD27" s="283">
        <v>22630</v>
      </c>
      <c r="AE27" s="284">
        <v>736</v>
      </c>
      <c r="AF27" s="229" t="s">
        <v>210</v>
      </c>
      <c r="AG27" s="285" t="s">
        <v>210</v>
      </c>
      <c r="AH27" s="283">
        <v>11683</v>
      </c>
      <c r="AI27" s="284">
        <v>692</v>
      </c>
      <c r="AJ27" s="229" t="s">
        <v>210</v>
      </c>
      <c r="AK27" s="285" t="s">
        <v>210</v>
      </c>
      <c r="AL27" s="283">
        <v>10947</v>
      </c>
      <c r="AM27" s="284">
        <v>458</v>
      </c>
      <c r="AN27" s="229" t="s">
        <v>210</v>
      </c>
      <c r="AO27" s="229" t="s">
        <v>210</v>
      </c>
      <c r="AQ27" s="3400" t="s">
        <v>733</v>
      </c>
      <c r="AR27" s="139"/>
      <c r="AS27" s="38"/>
      <c r="AT27" s="58"/>
      <c r="AU27" s="3344"/>
      <c r="AV27" s="139"/>
      <c r="AW27" s="38"/>
      <c r="AX27" s="58"/>
      <c r="AY27" s="3344"/>
      <c r="AZ27" s="139"/>
      <c r="BA27" s="38"/>
      <c r="BB27" s="58"/>
      <c r="BC27" s="38"/>
      <c r="BD27" s="26"/>
      <c r="BE27" s="275" t="s">
        <v>733</v>
      </c>
      <c r="BF27" s="224" t="s">
        <v>733</v>
      </c>
      <c r="BG27" s="224" t="s">
        <v>733</v>
      </c>
      <c r="BH27" s="225" t="s">
        <v>733</v>
      </c>
      <c r="BI27" s="224" t="s">
        <v>733</v>
      </c>
      <c r="BJ27" s="224" t="s">
        <v>733</v>
      </c>
      <c r="BK27" s="224" t="s">
        <v>733</v>
      </c>
      <c r="BL27" s="225" t="s">
        <v>733</v>
      </c>
      <c r="BM27" s="224" t="s">
        <v>733</v>
      </c>
      <c r="BN27" s="224" t="s">
        <v>733</v>
      </c>
      <c r="BO27" s="224" t="s">
        <v>733</v>
      </c>
      <c r="BP27" s="225" t="s">
        <v>733</v>
      </c>
      <c r="BQ27" s="224" t="s">
        <v>733</v>
      </c>
      <c r="BR27" s="26"/>
      <c r="BS27" s="275" t="s">
        <v>733</v>
      </c>
      <c r="BT27" s="216" t="s">
        <v>733</v>
      </c>
      <c r="BU27" s="216" t="s">
        <v>733</v>
      </c>
      <c r="BV27" s="216" t="s">
        <v>733</v>
      </c>
      <c r="BW27" s="216" t="s">
        <v>733</v>
      </c>
      <c r="BX27" s="216" t="s">
        <v>733</v>
      </c>
      <c r="BY27" s="216" t="s">
        <v>733</v>
      </c>
      <c r="BZ27" s="216" t="s">
        <v>733</v>
      </c>
      <c r="CA27" s="216" t="s">
        <v>733</v>
      </c>
      <c r="CB27" s="216" t="s">
        <v>733</v>
      </c>
      <c r="CC27" s="216" t="s">
        <v>733</v>
      </c>
      <c r="CD27" s="217" t="s">
        <v>733</v>
      </c>
      <c r="CE27" s="216" t="s">
        <v>733</v>
      </c>
      <c r="CF27" s="303"/>
      <c r="CG27" s="37"/>
      <c r="CH27" s="12"/>
      <c r="CI27" s="12"/>
      <c r="CJ27" s="12"/>
      <c r="CK27" s="12"/>
      <c r="CL27" s="12"/>
      <c r="CM27" s="12"/>
      <c r="CN27" s="17"/>
    </row>
    <row r="28" spans="1:92" s="173" customFormat="1" ht="13">
      <c r="A28" s="282" t="s">
        <v>484</v>
      </c>
      <c r="B28" s="1917">
        <v>22050</v>
      </c>
      <c r="C28" s="3052" t="s">
        <v>4153</v>
      </c>
      <c r="D28" s="3055">
        <v>0.96799999999999997</v>
      </c>
      <c r="E28" s="3052" t="s">
        <v>2041</v>
      </c>
      <c r="F28" s="2205">
        <v>10382</v>
      </c>
      <c r="G28" s="3052" t="s">
        <v>4154</v>
      </c>
      <c r="H28" s="3055">
        <v>0.94799999999999995</v>
      </c>
      <c r="I28" s="3052" t="s">
        <v>2163</v>
      </c>
      <c r="J28" s="2205">
        <v>11668</v>
      </c>
      <c r="K28" s="3052" t="s">
        <v>4155</v>
      </c>
      <c r="L28" s="3055">
        <v>0.98799999999999999</v>
      </c>
      <c r="M28" s="3003" t="s">
        <v>2026</v>
      </c>
      <c r="O28" s="253" t="s">
        <v>484</v>
      </c>
      <c r="P28" s="343">
        <v>21422</v>
      </c>
      <c r="Q28" s="343">
        <v>1517</v>
      </c>
      <c r="R28" s="352">
        <v>89.7</v>
      </c>
      <c r="S28" s="353">
        <v>4.7</v>
      </c>
      <c r="T28" s="346">
        <v>10368</v>
      </c>
      <c r="U28" s="343">
        <v>755</v>
      </c>
      <c r="V28" s="352">
        <v>92.2</v>
      </c>
      <c r="W28" s="353">
        <v>5.8</v>
      </c>
      <c r="X28" s="346">
        <v>11054</v>
      </c>
      <c r="Y28" s="343">
        <v>1364</v>
      </c>
      <c r="Z28" s="352">
        <v>87.5</v>
      </c>
      <c r="AA28" s="352">
        <v>7.8</v>
      </c>
      <c r="AC28" s="253" t="s">
        <v>484</v>
      </c>
      <c r="AD28" s="279">
        <v>21220</v>
      </c>
      <c r="AE28" s="280">
        <v>1109</v>
      </c>
      <c r="AF28" s="212">
        <v>93.8</v>
      </c>
      <c r="AG28" s="281">
        <v>4.3</v>
      </c>
      <c r="AH28" s="279">
        <v>10782</v>
      </c>
      <c r="AI28" s="280">
        <v>1024</v>
      </c>
      <c r="AJ28" s="212">
        <v>92.3</v>
      </c>
      <c r="AK28" s="281">
        <v>7.1</v>
      </c>
      <c r="AL28" s="279">
        <v>10438</v>
      </c>
      <c r="AM28" s="280">
        <v>442</v>
      </c>
      <c r="AN28" s="212">
        <v>95.4</v>
      </c>
      <c r="AO28" s="212">
        <v>3.4</v>
      </c>
      <c r="AQ28" s="3400" t="s">
        <v>486</v>
      </c>
      <c r="AR28" s="140">
        <v>23141</v>
      </c>
      <c r="AS28" s="38" t="s">
        <v>3281</v>
      </c>
      <c r="AT28" s="58" t="s">
        <v>210</v>
      </c>
      <c r="AU28" s="3344" t="s">
        <v>210</v>
      </c>
      <c r="AV28" s="140">
        <v>11653</v>
      </c>
      <c r="AW28" s="38" t="s">
        <v>4156</v>
      </c>
      <c r="AX28" s="58" t="s">
        <v>210</v>
      </c>
      <c r="AY28" s="3344" t="s">
        <v>210</v>
      </c>
      <c r="AZ28" s="140">
        <v>11488</v>
      </c>
      <c r="BA28" s="38" t="s">
        <v>3396</v>
      </c>
      <c r="BB28" s="58" t="s">
        <v>210</v>
      </c>
      <c r="BC28" s="38" t="s">
        <v>210</v>
      </c>
      <c r="BD28" s="26"/>
      <c r="BE28" s="275" t="s">
        <v>486</v>
      </c>
      <c r="BF28" s="223">
        <v>22034</v>
      </c>
      <c r="BG28" s="224" t="s">
        <v>3818</v>
      </c>
      <c r="BH28" s="225" t="s">
        <v>210</v>
      </c>
      <c r="BI28" s="224" t="s">
        <v>210</v>
      </c>
      <c r="BJ28" s="223">
        <v>10935</v>
      </c>
      <c r="BK28" s="224" t="s">
        <v>4157</v>
      </c>
      <c r="BL28" s="225" t="s">
        <v>210</v>
      </c>
      <c r="BM28" s="224" t="s">
        <v>210</v>
      </c>
      <c r="BN28" s="223">
        <v>11099</v>
      </c>
      <c r="BO28" s="224" t="s">
        <v>4158</v>
      </c>
      <c r="BP28" s="225" t="s">
        <v>210</v>
      </c>
      <c r="BQ28" s="224" t="s">
        <v>210</v>
      </c>
      <c r="BR28" s="26"/>
      <c r="BS28" s="275" t="s">
        <v>486</v>
      </c>
      <c r="BT28" s="215">
        <v>21994</v>
      </c>
      <c r="BU28" s="216" t="s">
        <v>3817</v>
      </c>
      <c r="BV28" s="216" t="s">
        <v>210</v>
      </c>
      <c r="BW28" s="216" t="s">
        <v>210</v>
      </c>
      <c r="BX28" s="215">
        <v>11136</v>
      </c>
      <c r="BY28" s="216" t="s">
        <v>4159</v>
      </c>
      <c r="BZ28" s="216" t="s">
        <v>210</v>
      </c>
      <c r="CA28" s="216" t="s">
        <v>210</v>
      </c>
      <c r="CB28" s="215">
        <v>10858</v>
      </c>
      <c r="CC28" s="216" t="s">
        <v>4160</v>
      </c>
      <c r="CD28" s="217" t="s">
        <v>210</v>
      </c>
      <c r="CE28" s="216" t="s">
        <v>210</v>
      </c>
      <c r="CF28" s="303"/>
      <c r="CG28" s="37" t="s">
        <v>486</v>
      </c>
      <c r="CH28" s="208">
        <v>21863</v>
      </c>
      <c r="CI28" s="12" t="s">
        <v>4161</v>
      </c>
      <c r="CJ28" s="208">
        <v>11513</v>
      </c>
      <c r="CK28" s="12" t="s">
        <v>4162</v>
      </c>
      <c r="CL28" s="208">
        <v>10350</v>
      </c>
      <c r="CM28" s="12" t="s">
        <v>2564</v>
      </c>
      <c r="CN28" s="17"/>
    </row>
    <row r="29" spans="1:92" s="173" customFormat="1" ht="13">
      <c r="A29" s="256" t="s">
        <v>485</v>
      </c>
      <c r="B29" s="2062">
        <v>7666</v>
      </c>
      <c r="C29" s="3057" t="s">
        <v>4163</v>
      </c>
      <c r="D29" s="2453">
        <v>0.33700000000000002</v>
      </c>
      <c r="E29" s="3057" t="s">
        <v>3155</v>
      </c>
      <c r="F29" s="2074">
        <v>3201</v>
      </c>
      <c r="G29" s="3057" t="s">
        <v>4164</v>
      </c>
      <c r="H29" s="2453">
        <v>0.29199999999999998</v>
      </c>
      <c r="I29" s="3057" t="s">
        <v>4165</v>
      </c>
      <c r="J29" s="2074">
        <v>4465</v>
      </c>
      <c r="K29" s="3057" t="s">
        <v>4166</v>
      </c>
      <c r="L29" s="2453">
        <v>0.378</v>
      </c>
      <c r="M29" s="3016" t="s">
        <v>3872</v>
      </c>
      <c r="O29" s="253" t="s">
        <v>485</v>
      </c>
      <c r="P29" s="343">
        <v>5987</v>
      </c>
      <c r="Q29" s="343">
        <v>1170</v>
      </c>
      <c r="R29" s="352">
        <v>25.1</v>
      </c>
      <c r="S29" s="353">
        <v>4.7</v>
      </c>
      <c r="T29" s="346">
        <v>1498</v>
      </c>
      <c r="U29" s="343">
        <v>432</v>
      </c>
      <c r="V29" s="352">
        <v>13.3</v>
      </c>
      <c r="W29" s="353">
        <v>3.9</v>
      </c>
      <c r="X29" s="346">
        <v>4489</v>
      </c>
      <c r="Y29" s="343">
        <v>1010</v>
      </c>
      <c r="Z29" s="352">
        <v>35.5</v>
      </c>
      <c r="AA29" s="352">
        <v>7.8</v>
      </c>
      <c r="AC29" s="253" t="s">
        <v>485</v>
      </c>
      <c r="AD29" s="279">
        <v>7970</v>
      </c>
      <c r="AE29" s="280">
        <v>1588</v>
      </c>
      <c r="AF29" s="212">
        <v>35.200000000000003</v>
      </c>
      <c r="AG29" s="281">
        <v>6.8</v>
      </c>
      <c r="AH29" s="279">
        <v>3702</v>
      </c>
      <c r="AI29" s="280">
        <v>1128</v>
      </c>
      <c r="AJ29" s="212">
        <v>31.7</v>
      </c>
      <c r="AK29" s="281">
        <v>9</v>
      </c>
      <c r="AL29" s="279">
        <v>4268</v>
      </c>
      <c r="AM29" s="280">
        <v>916</v>
      </c>
      <c r="AN29" s="212">
        <v>39</v>
      </c>
      <c r="AO29" s="212">
        <v>8.6999999999999993</v>
      </c>
      <c r="AQ29" s="3400" t="s">
        <v>484</v>
      </c>
      <c r="AR29" s="140">
        <v>21808</v>
      </c>
      <c r="AS29" s="38" t="s">
        <v>4167</v>
      </c>
      <c r="AT29" s="58">
        <v>0.94199999999999995</v>
      </c>
      <c r="AU29" s="3344" t="s">
        <v>2188</v>
      </c>
      <c r="AV29" s="140">
        <v>10749</v>
      </c>
      <c r="AW29" s="38" t="s">
        <v>4168</v>
      </c>
      <c r="AX29" s="58">
        <v>0.92200000000000004</v>
      </c>
      <c r="AY29" s="3344" t="s">
        <v>3296</v>
      </c>
      <c r="AZ29" s="140">
        <v>11059</v>
      </c>
      <c r="BA29" s="38" t="s">
        <v>2574</v>
      </c>
      <c r="BB29" s="58">
        <v>0.96299999999999997</v>
      </c>
      <c r="BC29" s="38" t="s">
        <v>2231</v>
      </c>
      <c r="BD29" s="26"/>
      <c r="BE29" s="275" t="s">
        <v>484</v>
      </c>
      <c r="BF29" s="223">
        <v>20243</v>
      </c>
      <c r="BG29" s="224" t="s">
        <v>4169</v>
      </c>
      <c r="BH29" s="225">
        <v>0.91900000000000004</v>
      </c>
      <c r="BI29" s="224" t="s">
        <v>2239</v>
      </c>
      <c r="BJ29" s="223">
        <v>9494</v>
      </c>
      <c r="BK29" s="224" t="s">
        <v>2573</v>
      </c>
      <c r="BL29" s="225">
        <v>0.86799999999999999</v>
      </c>
      <c r="BM29" s="224" t="s">
        <v>3041</v>
      </c>
      <c r="BN29" s="223">
        <v>10749</v>
      </c>
      <c r="BO29" s="224" t="s">
        <v>4170</v>
      </c>
      <c r="BP29" s="225">
        <v>0.96799999999999997</v>
      </c>
      <c r="BQ29" s="224" t="s">
        <v>2210</v>
      </c>
      <c r="BR29" s="26"/>
      <c r="BS29" s="275" t="s">
        <v>484</v>
      </c>
      <c r="BT29" s="215">
        <v>19759</v>
      </c>
      <c r="BU29" s="216" t="s">
        <v>4171</v>
      </c>
      <c r="BV29" s="217">
        <v>0.89800000000000002</v>
      </c>
      <c r="BW29" s="216" t="s">
        <v>2404</v>
      </c>
      <c r="BX29" s="215">
        <v>9502</v>
      </c>
      <c r="BY29" s="216" t="s">
        <v>3053</v>
      </c>
      <c r="BZ29" s="217">
        <v>0.85299999999999998</v>
      </c>
      <c r="CA29" s="216" t="s">
        <v>3220</v>
      </c>
      <c r="CB29" s="215">
        <v>10257</v>
      </c>
      <c r="CC29" s="216" t="s">
        <v>4172</v>
      </c>
      <c r="CD29" s="217">
        <v>0.94499999999999995</v>
      </c>
      <c r="CE29" s="216" t="s">
        <v>2211</v>
      </c>
      <c r="CF29" s="303"/>
      <c r="CG29" s="252" t="s">
        <v>484</v>
      </c>
      <c r="CH29" s="21">
        <v>0.95799999999999996</v>
      </c>
      <c r="CI29" s="12" t="s">
        <v>2182</v>
      </c>
      <c r="CJ29" s="21">
        <v>0.95599999999999996</v>
      </c>
      <c r="CK29" s="12" t="s">
        <v>2209</v>
      </c>
      <c r="CL29" s="21">
        <v>0.96099999999999997</v>
      </c>
      <c r="CM29" s="12" t="s">
        <v>2231</v>
      </c>
      <c r="CN29" s="17"/>
    </row>
    <row r="30" spans="1:92" s="173" customFormat="1" ht="13">
      <c r="A30" s="3416"/>
      <c r="B30" s="2062"/>
      <c r="C30" s="3057"/>
      <c r="D30" s="2453"/>
      <c r="E30" s="3057"/>
      <c r="F30" s="2074"/>
      <c r="G30" s="3057"/>
      <c r="H30" s="2453"/>
      <c r="I30" s="3057"/>
      <c r="J30" s="2074"/>
      <c r="K30" s="3057"/>
      <c r="L30" s="2453"/>
      <c r="M30" s="3016"/>
      <c r="O30" s="286"/>
      <c r="P30" s="343"/>
      <c r="Q30" s="343"/>
      <c r="R30" s="352"/>
      <c r="S30" s="353"/>
      <c r="T30" s="346"/>
      <c r="U30" s="343"/>
      <c r="V30" s="352"/>
      <c r="W30" s="353"/>
      <c r="X30" s="346"/>
      <c r="Y30" s="343"/>
      <c r="Z30" s="352"/>
      <c r="AA30" s="352"/>
      <c r="AC30" s="286"/>
      <c r="AD30" s="279"/>
      <c r="AE30" s="280"/>
      <c r="AF30" s="212"/>
      <c r="AG30" s="281"/>
      <c r="AH30" s="279"/>
      <c r="AI30" s="280"/>
      <c r="AJ30" s="212"/>
      <c r="AK30" s="281"/>
      <c r="AL30" s="279"/>
      <c r="AM30" s="280"/>
      <c r="AN30" s="212"/>
      <c r="AO30" s="212"/>
      <c r="AQ30" s="3400" t="s">
        <v>485</v>
      </c>
      <c r="AR30" s="140">
        <v>5824</v>
      </c>
      <c r="AS30" s="38" t="s">
        <v>4173</v>
      </c>
      <c r="AT30" s="58">
        <v>0.252</v>
      </c>
      <c r="AU30" s="3344" t="s">
        <v>2392</v>
      </c>
      <c r="AV30" s="140">
        <v>2417</v>
      </c>
      <c r="AW30" s="38" t="s">
        <v>4174</v>
      </c>
      <c r="AX30" s="58">
        <v>0.20699999999999999</v>
      </c>
      <c r="AY30" s="3344" t="s">
        <v>3011</v>
      </c>
      <c r="AZ30" s="140">
        <v>3407</v>
      </c>
      <c r="BA30" s="38" t="s">
        <v>4175</v>
      </c>
      <c r="BB30" s="58">
        <v>0.29699999999999999</v>
      </c>
      <c r="BC30" s="38" t="s">
        <v>3009</v>
      </c>
      <c r="BD30" s="26"/>
      <c r="BE30" s="275" t="s">
        <v>485</v>
      </c>
      <c r="BF30" s="223">
        <v>4960</v>
      </c>
      <c r="BG30" s="224" t="s">
        <v>2704</v>
      </c>
      <c r="BH30" s="225">
        <v>0.22500000000000001</v>
      </c>
      <c r="BI30" s="224" t="s">
        <v>3164</v>
      </c>
      <c r="BJ30" s="223">
        <v>2117</v>
      </c>
      <c r="BK30" s="224" t="s">
        <v>2481</v>
      </c>
      <c r="BL30" s="225">
        <v>0.19400000000000001</v>
      </c>
      <c r="BM30" s="224" t="s">
        <v>3220</v>
      </c>
      <c r="BN30" s="223">
        <v>2843</v>
      </c>
      <c r="BO30" s="224" t="s">
        <v>4176</v>
      </c>
      <c r="BP30" s="225">
        <v>0.25600000000000001</v>
      </c>
      <c r="BQ30" s="224" t="s">
        <v>3011</v>
      </c>
      <c r="BR30" s="26"/>
      <c r="BS30" s="275" t="s">
        <v>485</v>
      </c>
      <c r="BT30" s="215">
        <v>7004</v>
      </c>
      <c r="BU30" s="216" t="s">
        <v>4177</v>
      </c>
      <c r="BV30" s="217">
        <v>0.318</v>
      </c>
      <c r="BW30" s="216" t="s">
        <v>2396</v>
      </c>
      <c r="BX30" s="215">
        <v>2820</v>
      </c>
      <c r="BY30" s="216" t="s">
        <v>3396</v>
      </c>
      <c r="BZ30" s="217">
        <v>0.253</v>
      </c>
      <c r="CA30" s="216" t="s">
        <v>3078</v>
      </c>
      <c r="CB30" s="215">
        <v>4184</v>
      </c>
      <c r="CC30" s="216" t="s">
        <v>4162</v>
      </c>
      <c r="CD30" s="217">
        <v>0.38500000000000001</v>
      </c>
      <c r="CE30" s="216" t="s">
        <v>3166</v>
      </c>
      <c r="CF30" s="303"/>
      <c r="CG30" s="252" t="s">
        <v>485</v>
      </c>
      <c r="CH30" s="21">
        <v>0.23899999999999999</v>
      </c>
      <c r="CI30" s="12" t="s">
        <v>3070</v>
      </c>
      <c r="CJ30" s="21">
        <v>0.214</v>
      </c>
      <c r="CK30" s="12" t="s">
        <v>3858</v>
      </c>
      <c r="CL30" s="21">
        <v>0.26700000000000002</v>
      </c>
      <c r="CM30" s="12" t="s">
        <v>3033</v>
      </c>
      <c r="CN30" s="17"/>
    </row>
    <row r="31" spans="1:92" s="173" customFormat="1" ht="13.5" thickBot="1">
      <c r="A31" s="3322" t="s">
        <v>487</v>
      </c>
      <c r="B31" s="2203">
        <v>44246</v>
      </c>
      <c r="C31" s="3049" t="s">
        <v>4178</v>
      </c>
      <c r="D31" s="3323" t="s">
        <v>210</v>
      </c>
      <c r="E31" s="3049" t="s">
        <v>210</v>
      </c>
      <c r="F31" s="3324">
        <v>22502</v>
      </c>
      <c r="G31" s="3049" t="s">
        <v>4179</v>
      </c>
      <c r="H31" s="3323" t="s">
        <v>210</v>
      </c>
      <c r="I31" s="3049" t="s">
        <v>210</v>
      </c>
      <c r="J31" s="3324">
        <v>21744</v>
      </c>
      <c r="K31" s="3049" t="s">
        <v>4180</v>
      </c>
      <c r="L31" s="3323" t="s">
        <v>210</v>
      </c>
      <c r="M31" s="3124" t="s">
        <v>210</v>
      </c>
      <c r="O31" s="254" t="s">
        <v>487</v>
      </c>
      <c r="P31" s="347">
        <v>44168</v>
      </c>
      <c r="Q31" s="347">
        <v>1063</v>
      </c>
      <c r="R31" s="3414" t="s">
        <v>210</v>
      </c>
      <c r="S31" s="3415" t="s">
        <v>210</v>
      </c>
      <c r="T31" s="348">
        <v>22195</v>
      </c>
      <c r="U31" s="347">
        <v>517</v>
      </c>
      <c r="V31" s="3414" t="s">
        <v>210</v>
      </c>
      <c r="W31" s="3415" t="s">
        <v>210</v>
      </c>
      <c r="X31" s="348">
        <v>21973</v>
      </c>
      <c r="Y31" s="347">
        <v>856</v>
      </c>
      <c r="Z31" s="3414" t="s">
        <v>210</v>
      </c>
      <c r="AA31" s="3414" t="s">
        <v>210</v>
      </c>
      <c r="AC31" s="254" t="s">
        <v>487</v>
      </c>
      <c r="AD31" s="283">
        <v>45762</v>
      </c>
      <c r="AE31" s="284">
        <v>867</v>
      </c>
      <c r="AF31" s="229" t="s">
        <v>210</v>
      </c>
      <c r="AG31" s="285" t="s">
        <v>210</v>
      </c>
      <c r="AH31" s="283">
        <v>22969</v>
      </c>
      <c r="AI31" s="284">
        <v>672</v>
      </c>
      <c r="AJ31" s="229" t="s">
        <v>210</v>
      </c>
      <c r="AK31" s="285" t="s">
        <v>210</v>
      </c>
      <c r="AL31" s="283">
        <v>22793</v>
      </c>
      <c r="AM31" s="284">
        <v>521</v>
      </c>
      <c r="AN31" s="229" t="s">
        <v>210</v>
      </c>
      <c r="AO31" s="229" t="s">
        <v>210</v>
      </c>
      <c r="AQ31" s="3400" t="s">
        <v>733</v>
      </c>
      <c r="AR31" s="139"/>
      <c r="AS31" s="38"/>
      <c r="AT31" s="58"/>
      <c r="AU31" s="3344"/>
      <c r="AV31" s="139"/>
      <c r="AW31" s="38"/>
      <c r="AX31" s="58"/>
      <c r="AY31" s="3344"/>
      <c r="AZ31" s="139"/>
      <c r="BA31" s="38"/>
      <c r="BB31" s="58"/>
      <c r="BC31" s="38"/>
      <c r="BD31" s="26"/>
      <c r="BE31" s="275" t="s">
        <v>733</v>
      </c>
      <c r="BF31" s="224" t="s">
        <v>733</v>
      </c>
      <c r="BG31" s="224" t="s">
        <v>733</v>
      </c>
      <c r="BH31" s="225" t="s">
        <v>733</v>
      </c>
      <c r="BI31" s="224" t="s">
        <v>733</v>
      </c>
      <c r="BJ31" s="224" t="s">
        <v>733</v>
      </c>
      <c r="BK31" s="224" t="s">
        <v>733</v>
      </c>
      <c r="BL31" s="225" t="s">
        <v>733</v>
      </c>
      <c r="BM31" s="224" t="s">
        <v>733</v>
      </c>
      <c r="BN31" s="224" t="s">
        <v>733</v>
      </c>
      <c r="BO31" s="224" t="s">
        <v>733</v>
      </c>
      <c r="BP31" s="225" t="s">
        <v>733</v>
      </c>
      <c r="BQ31" s="224" t="s">
        <v>733</v>
      </c>
      <c r="BR31" s="26"/>
      <c r="BS31" s="275" t="s">
        <v>733</v>
      </c>
      <c r="BT31" s="216" t="s">
        <v>733</v>
      </c>
      <c r="BU31" s="216" t="s">
        <v>733</v>
      </c>
      <c r="BV31" s="216" t="s">
        <v>733</v>
      </c>
      <c r="BW31" s="216" t="s">
        <v>733</v>
      </c>
      <c r="BX31" s="216" t="s">
        <v>733</v>
      </c>
      <c r="BY31" s="216" t="s">
        <v>733</v>
      </c>
      <c r="BZ31" s="216" t="s">
        <v>733</v>
      </c>
      <c r="CA31" s="216" t="s">
        <v>733</v>
      </c>
      <c r="CB31" s="216" t="s">
        <v>733</v>
      </c>
      <c r="CC31" s="216" t="s">
        <v>733</v>
      </c>
      <c r="CD31" s="217" t="s">
        <v>733</v>
      </c>
      <c r="CE31" s="216" t="s">
        <v>733</v>
      </c>
      <c r="CF31" s="303"/>
      <c r="CG31" s="37"/>
      <c r="CH31" s="12"/>
      <c r="CI31" s="12"/>
      <c r="CJ31" s="12"/>
      <c r="CK31" s="12"/>
      <c r="CL31" s="12"/>
      <c r="CM31" s="12"/>
      <c r="CN31" s="17"/>
    </row>
    <row r="32" spans="1:92" s="173" customFormat="1" ht="13">
      <c r="A32" s="282" t="s">
        <v>484</v>
      </c>
      <c r="B32" s="1917">
        <v>40975</v>
      </c>
      <c r="C32" s="3052" t="s">
        <v>4181</v>
      </c>
      <c r="D32" s="3055">
        <v>0.92600000000000005</v>
      </c>
      <c r="E32" s="3052" t="s">
        <v>2037</v>
      </c>
      <c r="F32" s="2205">
        <v>20274</v>
      </c>
      <c r="G32" s="3052" t="s">
        <v>4182</v>
      </c>
      <c r="H32" s="3407" t="s">
        <v>210</v>
      </c>
      <c r="I32" s="3052" t="s">
        <v>2061</v>
      </c>
      <c r="J32" s="2205">
        <v>20701</v>
      </c>
      <c r="K32" s="3052" t="s">
        <v>4183</v>
      </c>
      <c r="L32" s="3055">
        <v>0.95199999999999996</v>
      </c>
      <c r="M32" s="3003" t="s">
        <v>2038</v>
      </c>
      <c r="O32" s="253" t="s">
        <v>484</v>
      </c>
      <c r="P32" s="343">
        <v>40447</v>
      </c>
      <c r="Q32" s="343">
        <v>1272</v>
      </c>
      <c r="R32" s="352">
        <v>91.6</v>
      </c>
      <c r="S32" s="353">
        <v>2.2999999999999998</v>
      </c>
      <c r="T32" s="346">
        <v>20188</v>
      </c>
      <c r="U32" s="343">
        <v>713</v>
      </c>
      <c r="V32" s="352">
        <v>91</v>
      </c>
      <c r="W32" s="353">
        <v>3</v>
      </c>
      <c r="X32" s="346">
        <v>20259</v>
      </c>
      <c r="Y32" s="343">
        <v>1052</v>
      </c>
      <c r="Z32" s="352">
        <v>92.2</v>
      </c>
      <c r="AA32" s="352">
        <v>3.8</v>
      </c>
      <c r="AC32" s="253" t="s">
        <v>484</v>
      </c>
      <c r="AD32" s="279">
        <v>41777</v>
      </c>
      <c r="AE32" s="280">
        <v>1495</v>
      </c>
      <c r="AF32" s="212">
        <v>91.3</v>
      </c>
      <c r="AG32" s="281">
        <v>2.7</v>
      </c>
      <c r="AH32" s="279">
        <v>21026</v>
      </c>
      <c r="AI32" s="280">
        <v>944</v>
      </c>
      <c r="AJ32" s="212">
        <v>91.5</v>
      </c>
      <c r="AK32" s="281">
        <v>3.4</v>
      </c>
      <c r="AL32" s="279">
        <v>20751</v>
      </c>
      <c r="AM32" s="280">
        <v>1016</v>
      </c>
      <c r="AN32" s="212">
        <v>91</v>
      </c>
      <c r="AO32" s="212">
        <v>3.9</v>
      </c>
      <c r="AQ32" s="3400" t="s">
        <v>487</v>
      </c>
      <c r="AR32" s="140">
        <v>45569</v>
      </c>
      <c r="AS32" s="38" t="s">
        <v>3847</v>
      </c>
      <c r="AT32" s="58" t="s">
        <v>210</v>
      </c>
      <c r="AU32" s="3344" t="s">
        <v>210</v>
      </c>
      <c r="AV32" s="140">
        <v>23051</v>
      </c>
      <c r="AW32" s="38" t="s">
        <v>4184</v>
      </c>
      <c r="AX32" s="58" t="s">
        <v>210</v>
      </c>
      <c r="AY32" s="3344" t="s">
        <v>210</v>
      </c>
      <c r="AZ32" s="140">
        <v>22518</v>
      </c>
      <c r="BA32" s="38" t="s">
        <v>3832</v>
      </c>
      <c r="BB32" s="58" t="s">
        <v>210</v>
      </c>
      <c r="BC32" s="38" t="s">
        <v>210</v>
      </c>
      <c r="BD32" s="26"/>
      <c r="BE32" s="275" t="s">
        <v>487</v>
      </c>
      <c r="BF32" s="223">
        <v>46133</v>
      </c>
      <c r="BG32" s="224" t="s">
        <v>3908</v>
      </c>
      <c r="BH32" s="225" t="s">
        <v>210</v>
      </c>
      <c r="BI32" s="224" t="s">
        <v>210</v>
      </c>
      <c r="BJ32" s="223">
        <v>22834</v>
      </c>
      <c r="BK32" s="224" t="s">
        <v>3386</v>
      </c>
      <c r="BL32" s="225" t="s">
        <v>210</v>
      </c>
      <c r="BM32" s="224" t="s">
        <v>210</v>
      </c>
      <c r="BN32" s="223">
        <v>23299</v>
      </c>
      <c r="BO32" s="224" t="s">
        <v>2941</v>
      </c>
      <c r="BP32" s="225" t="s">
        <v>210</v>
      </c>
      <c r="BQ32" s="224" t="s">
        <v>210</v>
      </c>
      <c r="BR32" s="26"/>
      <c r="BS32" s="275" t="s">
        <v>487</v>
      </c>
      <c r="BT32" s="215">
        <v>45270</v>
      </c>
      <c r="BU32" s="216" t="s">
        <v>2938</v>
      </c>
      <c r="BV32" s="216" t="s">
        <v>210</v>
      </c>
      <c r="BW32" s="216" t="s">
        <v>210</v>
      </c>
      <c r="BX32" s="215">
        <v>22709</v>
      </c>
      <c r="BY32" s="216" t="s">
        <v>3233</v>
      </c>
      <c r="BZ32" s="216" t="s">
        <v>210</v>
      </c>
      <c r="CA32" s="216" t="s">
        <v>210</v>
      </c>
      <c r="CB32" s="215">
        <v>22561</v>
      </c>
      <c r="CC32" s="216" t="s">
        <v>4185</v>
      </c>
      <c r="CD32" s="217" t="s">
        <v>210</v>
      </c>
      <c r="CE32" s="216" t="s">
        <v>210</v>
      </c>
      <c r="CF32" s="303"/>
      <c r="CG32" s="37" t="s">
        <v>487</v>
      </c>
      <c r="CH32" s="208">
        <v>46934</v>
      </c>
      <c r="CI32" s="12" t="s">
        <v>4186</v>
      </c>
      <c r="CJ32" s="208">
        <v>23048</v>
      </c>
      <c r="CK32" s="12" t="s">
        <v>4187</v>
      </c>
      <c r="CL32" s="208">
        <v>23886</v>
      </c>
      <c r="CM32" s="12" t="s">
        <v>2397</v>
      </c>
      <c r="CN32" s="17"/>
    </row>
    <row r="33" spans="1:92" s="173" customFormat="1" ht="13">
      <c r="A33" s="256" t="s">
        <v>485</v>
      </c>
      <c r="B33" s="2062">
        <v>13443</v>
      </c>
      <c r="C33" s="3057" t="s">
        <v>3403</v>
      </c>
      <c r="D33" s="2453">
        <v>0.30399999999999999</v>
      </c>
      <c r="E33" s="3057" t="s">
        <v>2157</v>
      </c>
      <c r="F33" s="2074">
        <v>6378</v>
      </c>
      <c r="G33" s="3057" t="s">
        <v>4188</v>
      </c>
      <c r="H33" s="2453">
        <v>0.28299999999999997</v>
      </c>
      <c r="I33" s="3057" t="s">
        <v>3922</v>
      </c>
      <c r="J33" s="2074">
        <v>7065</v>
      </c>
      <c r="K33" s="3057" t="s">
        <v>4189</v>
      </c>
      <c r="L33" s="2453">
        <v>0.32500000000000001</v>
      </c>
      <c r="M33" s="3016" t="s">
        <v>3000</v>
      </c>
      <c r="O33" s="253" t="s">
        <v>485</v>
      </c>
      <c r="P33" s="343">
        <v>11268</v>
      </c>
      <c r="Q33" s="343">
        <v>1466</v>
      </c>
      <c r="R33" s="352">
        <v>25.5</v>
      </c>
      <c r="S33" s="353">
        <v>3.4</v>
      </c>
      <c r="T33" s="346">
        <v>4308</v>
      </c>
      <c r="U33" s="343">
        <v>862</v>
      </c>
      <c r="V33" s="352">
        <v>19.399999999999999</v>
      </c>
      <c r="W33" s="353">
        <v>3.9</v>
      </c>
      <c r="X33" s="346">
        <v>6960</v>
      </c>
      <c r="Y33" s="343">
        <v>1214</v>
      </c>
      <c r="Z33" s="352">
        <v>31.7</v>
      </c>
      <c r="AA33" s="352">
        <v>5.4</v>
      </c>
      <c r="AC33" s="253" t="s">
        <v>485</v>
      </c>
      <c r="AD33" s="279">
        <v>12794</v>
      </c>
      <c r="AE33" s="280">
        <v>1556</v>
      </c>
      <c r="AF33" s="212">
        <v>28</v>
      </c>
      <c r="AG33" s="281">
        <v>3.3</v>
      </c>
      <c r="AH33" s="279">
        <v>5754</v>
      </c>
      <c r="AI33" s="280">
        <v>1176</v>
      </c>
      <c r="AJ33" s="212">
        <v>25.1</v>
      </c>
      <c r="AK33" s="281">
        <v>4.8</v>
      </c>
      <c r="AL33" s="279">
        <v>7040</v>
      </c>
      <c r="AM33" s="280">
        <v>965</v>
      </c>
      <c r="AN33" s="212">
        <v>30.9</v>
      </c>
      <c r="AO33" s="212">
        <v>4.0999999999999996</v>
      </c>
      <c r="AQ33" s="3400" t="s">
        <v>484</v>
      </c>
      <c r="AR33" s="140">
        <v>42389</v>
      </c>
      <c r="AS33" s="38" t="s">
        <v>2434</v>
      </c>
      <c r="AT33" s="58">
        <v>0.93</v>
      </c>
      <c r="AU33" s="3344" t="s">
        <v>2187</v>
      </c>
      <c r="AV33" s="140">
        <v>21152</v>
      </c>
      <c r="AW33" s="38" t="s">
        <v>4190</v>
      </c>
      <c r="AX33" s="58">
        <v>0.91800000000000004</v>
      </c>
      <c r="AY33" s="3344" t="s">
        <v>2404</v>
      </c>
      <c r="AZ33" s="140">
        <v>21237</v>
      </c>
      <c r="BA33" s="38" t="s">
        <v>4191</v>
      </c>
      <c r="BB33" s="58">
        <v>0.94299999999999995</v>
      </c>
      <c r="BC33" s="38" t="s">
        <v>2187</v>
      </c>
      <c r="BD33" s="26"/>
      <c r="BE33" s="275" t="s">
        <v>484</v>
      </c>
      <c r="BF33" s="223">
        <v>43397</v>
      </c>
      <c r="BG33" s="224" t="s">
        <v>4192</v>
      </c>
      <c r="BH33" s="225">
        <v>0.94099999999999995</v>
      </c>
      <c r="BI33" s="224" t="s">
        <v>2224</v>
      </c>
      <c r="BJ33" s="223">
        <v>21514</v>
      </c>
      <c r="BK33" s="224" t="s">
        <v>4193</v>
      </c>
      <c r="BL33" s="225">
        <v>0.94199999999999995</v>
      </c>
      <c r="BM33" s="224" t="s">
        <v>2189</v>
      </c>
      <c r="BN33" s="223">
        <v>21883</v>
      </c>
      <c r="BO33" s="224" t="s">
        <v>2414</v>
      </c>
      <c r="BP33" s="225">
        <v>0.93899999999999995</v>
      </c>
      <c r="BQ33" s="224" t="s">
        <v>2182</v>
      </c>
      <c r="BR33" s="26"/>
      <c r="BS33" s="275" t="s">
        <v>484</v>
      </c>
      <c r="BT33" s="215">
        <v>42619</v>
      </c>
      <c r="BU33" s="216" t="s">
        <v>4194</v>
      </c>
      <c r="BV33" s="217">
        <v>0.94099999999999995</v>
      </c>
      <c r="BW33" s="216" t="s">
        <v>2212</v>
      </c>
      <c r="BX33" s="215">
        <v>21196</v>
      </c>
      <c r="BY33" s="216" t="s">
        <v>4156</v>
      </c>
      <c r="BZ33" s="217">
        <v>0.93300000000000005</v>
      </c>
      <c r="CA33" s="216" t="s">
        <v>2183</v>
      </c>
      <c r="CB33" s="215">
        <v>21423</v>
      </c>
      <c r="CC33" s="216" t="s">
        <v>2483</v>
      </c>
      <c r="CD33" s="217">
        <v>0.95</v>
      </c>
      <c r="CE33" s="216" t="s">
        <v>2187</v>
      </c>
      <c r="CF33" s="303"/>
      <c r="CG33" s="252" t="s">
        <v>484</v>
      </c>
      <c r="CH33" s="21">
        <v>0.94599999999999995</v>
      </c>
      <c r="CI33" s="12" t="s">
        <v>2221</v>
      </c>
      <c r="CJ33" s="21">
        <v>0.93300000000000005</v>
      </c>
      <c r="CK33" s="12" t="s">
        <v>2231</v>
      </c>
      <c r="CL33" s="21">
        <v>0.95899999999999996</v>
      </c>
      <c r="CM33" s="12" t="s">
        <v>2224</v>
      </c>
      <c r="CN33" s="17"/>
    </row>
    <row r="34" spans="1:92" s="173" customFormat="1" ht="13">
      <c r="A34" s="256"/>
      <c r="B34" s="2062"/>
      <c r="C34" s="3057"/>
      <c r="D34" s="2453"/>
      <c r="E34" s="3057"/>
      <c r="F34" s="2074"/>
      <c r="G34" s="3057"/>
      <c r="H34" s="2453"/>
      <c r="I34" s="3057"/>
      <c r="J34" s="2074"/>
      <c r="K34" s="3057"/>
      <c r="L34" s="2453"/>
      <c r="M34" s="3016"/>
      <c r="O34" s="253"/>
      <c r="P34" s="343"/>
      <c r="Q34" s="343"/>
      <c r="R34" s="352"/>
      <c r="S34" s="353"/>
      <c r="T34" s="346"/>
      <c r="U34" s="343"/>
      <c r="V34" s="352"/>
      <c r="W34" s="353"/>
      <c r="X34" s="346"/>
      <c r="Y34" s="343"/>
      <c r="Z34" s="352"/>
      <c r="AA34" s="352"/>
      <c r="AC34" s="253"/>
      <c r="AD34" s="279"/>
      <c r="AE34" s="280"/>
      <c r="AF34" s="212"/>
      <c r="AG34" s="281"/>
      <c r="AH34" s="279"/>
      <c r="AI34" s="280"/>
      <c r="AJ34" s="212"/>
      <c r="AK34" s="281"/>
      <c r="AL34" s="279"/>
      <c r="AM34" s="280"/>
      <c r="AN34" s="212"/>
      <c r="AO34" s="212"/>
      <c r="AQ34" s="3400" t="s">
        <v>485</v>
      </c>
      <c r="AR34" s="140">
        <v>12127</v>
      </c>
      <c r="AS34" s="38" t="s">
        <v>4195</v>
      </c>
      <c r="AT34" s="58">
        <v>0.26600000000000001</v>
      </c>
      <c r="AU34" s="3344" t="s">
        <v>2231</v>
      </c>
      <c r="AV34" s="140">
        <v>5363</v>
      </c>
      <c r="AW34" s="38" t="s">
        <v>3431</v>
      </c>
      <c r="AX34" s="58">
        <v>0.23300000000000001</v>
      </c>
      <c r="AY34" s="3344" t="s">
        <v>2201</v>
      </c>
      <c r="AZ34" s="140">
        <v>6764</v>
      </c>
      <c r="BA34" s="38" t="s">
        <v>4196</v>
      </c>
      <c r="BB34" s="58">
        <v>0.3</v>
      </c>
      <c r="BC34" s="38" t="s">
        <v>3017</v>
      </c>
      <c r="BD34" s="26"/>
      <c r="BE34" s="275" t="s">
        <v>485</v>
      </c>
      <c r="BF34" s="223">
        <v>11820</v>
      </c>
      <c r="BG34" s="224" t="s">
        <v>4197</v>
      </c>
      <c r="BH34" s="225">
        <v>0.25600000000000001</v>
      </c>
      <c r="BI34" s="224" t="s">
        <v>2231</v>
      </c>
      <c r="BJ34" s="223">
        <v>5744</v>
      </c>
      <c r="BK34" s="224" t="s">
        <v>3273</v>
      </c>
      <c r="BL34" s="225">
        <v>0.252</v>
      </c>
      <c r="BM34" s="224" t="s">
        <v>2402</v>
      </c>
      <c r="BN34" s="223">
        <v>6076</v>
      </c>
      <c r="BO34" s="224" t="s">
        <v>4198</v>
      </c>
      <c r="BP34" s="225">
        <v>0.26100000000000001</v>
      </c>
      <c r="BQ34" s="224" t="s">
        <v>2196</v>
      </c>
      <c r="BR34" s="26"/>
      <c r="BS34" s="275" t="s">
        <v>485</v>
      </c>
      <c r="BT34" s="215">
        <v>10089</v>
      </c>
      <c r="BU34" s="216" t="s">
        <v>4199</v>
      </c>
      <c r="BV34" s="217">
        <v>0.223</v>
      </c>
      <c r="BW34" s="216" t="s">
        <v>2210</v>
      </c>
      <c r="BX34" s="215">
        <v>4457</v>
      </c>
      <c r="BY34" s="216" t="s">
        <v>4135</v>
      </c>
      <c r="BZ34" s="217">
        <v>0.19600000000000001</v>
      </c>
      <c r="CA34" s="216" t="s">
        <v>2404</v>
      </c>
      <c r="CB34" s="215">
        <v>5632</v>
      </c>
      <c r="CC34" s="216" t="s">
        <v>4200</v>
      </c>
      <c r="CD34" s="217">
        <v>0.25</v>
      </c>
      <c r="CE34" s="216" t="s">
        <v>2200</v>
      </c>
      <c r="CF34" s="303"/>
      <c r="CG34" s="252" t="s">
        <v>485</v>
      </c>
      <c r="CH34" s="21">
        <v>0.26400000000000001</v>
      </c>
      <c r="CI34" s="12" t="s">
        <v>2213</v>
      </c>
      <c r="CJ34" s="21">
        <v>0.246</v>
      </c>
      <c r="CK34" s="12" t="s">
        <v>2211</v>
      </c>
      <c r="CL34" s="21">
        <v>0.28100000000000003</v>
      </c>
      <c r="CM34" s="12" t="s">
        <v>2198</v>
      </c>
      <c r="CN34" s="17"/>
    </row>
    <row r="35" spans="1:92" s="173" customFormat="1" ht="13.5" thickBot="1">
      <c r="A35" s="3322" t="s">
        <v>488</v>
      </c>
      <c r="B35" s="2203">
        <v>32536</v>
      </c>
      <c r="C35" s="3049" t="s">
        <v>4201</v>
      </c>
      <c r="D35" s="3323" t="s">
        <v>210</v>
      </c>
      <c r="E35" s="3049" t="s">
        <v>210</v>
      </c>
      <c r="F35" s="3324">
        <v>15290</v>
      </c>
      <c r="G35" s="3049" t="s">
        <v>3254</v>
      </c>
      <c r="H35" s="3323" t="s">
        <v>210</v>
      </c>
      <c r="I35" s="3049" t="s">
        <v>210</v>
      </c>
      <c r="J35" s="3324">
        <v>17246</v>
      </c>
      <c r="K35" s="3049" t="s">
        <v>4202</v>
      </c>
      <c r="L35" s="3323" t="s">
        <v>210</v>
      </c>
      <c r="M35" s="3124" t="s">
        <v>210</v>
      </c>
      <c r="O35" s="254" t="s">
        <v>488</v>
      </c>
      <c r="P35" s="347">
        <v>32320</v>
      </c>
      <c r="Q35" s="347">
        <v>754</v>
      </c>
      <c r="R35" s="3414" t="s">
        <v>210</v>
      </c>
      <c r="S35" s="3415" t="s">
        <v>210</v>
      </c>
      <c r="T35" s="348">
        <v>15088</v>
      </c>
      <c r="U35" s="347">
        <v>423</v>
      </c>
      <c r="V35" s="3414" t="s">
        <v>210</v>
      </c>
      <c r="W35" s="3415" t="s">
        <v>210</v>
      </c>
      <c r="X35" s="348">
        <v>17232</v>
      </c>
      <c r="Y35" s="347">
        <v>416</v>
      </c>
      <c r="Z35" s="3414" t="s">
        <v>210</v>
      </c>
      <c r="AA35" s="3414" t="s">
        <v>210</v>
      </c>
      <c r="AC35" s="254" t="s">
        <v>488</v>
      </c>
      <c r="AD35" s="283">
        <v>30492</v>
      </c>
      <c r="AE35" s="284">
        <v>485</v>
      </c>
      <c r="AF35" s="229" t="s">
        <v>210</v>
      </c>
      <c r="AG35" s="285" t="s">
        <v>210</v>
      </c>
      <c r="AH35" s="283">
        <v>14319</v>
      </c>
      <c r="AI35" s="284">
        <v>450</v>
      </c>
      <c r="AJ35" s="229" t="s">
        <v>210</v>
      </c>
      <c r="AK35" s="285" t="s">
        <v>210</v>
      </c>
      <c r="AL35" s="283">
        <v>16173</v>
      </c>
      <c r="AM35" s="284">
        <v>192</v>
      </c>
      <c r="AN35" s="229" t="s">
        <v>210</v>
      </c>
      <c r="AO35" s="229" t="s">
        <v>210</v>
      </c>
      <c r="AQ35" s="3400" t="s">
        <v>733</v>
      </c>
      <c r="AR35" s="139"/>
      <c r="AS35" s="38"/>
      <c r="AT35" s="58"/>
      <c r="AU35" s="3344"/>
      <c r="AV35" s="139"/>
      <c r="AW35" s="38"/>
      <c r="AX35" s="58"/>
      <c r="AY35" s="3344"/>
      <c r="AZ35" s="139"/>
      <c r="BA35" s="38"/>
      <c r="BB35" s="58"/>
      <c r="BC35" s="38"/>
      <c r="BD35" s="26"/>
      <c r="BE35" s="275" t="s">
        <v>733</v>
      </c>
      <c r="BF35" s="224" t="s">
        <v>733</v>
      </c>
      <c r="BG35" s="224" t="s">
        <v>733</v>
      </c>
      <c r="BH35" s="225" t="s">
        <v>733</v>
      </c>
      <c r="BI35" s="224" t="s">
        <v>733</v>
      </c>
      <c r="BJ35" s="224" t="s">
        <v>733</v>
      </c>
      <c r="BK35" s="224" t="s">
        <v>733</v>
      </c>
      <c r="BL35" s="225" t="s">
        <v>733</v>
      </c>
      <c r="BM35" s="224" t="s">
        <v>733</v>
      </c>
      <c r="BN35" s="224" t="s">
        <v>733</v>
      </c>
      <c r="BO35" s="224" t="s">
        <v>733</v>
      </c>
      <c r="BP35" s="225" t="s">
        <v>733</v>
      </c>
      <c r="BQ35" s="224" t="s">
        <v>733</v>
      </c>
      <c r="BR35" s="26"/>
      <c r="BS35" s="275" t="s">
        <v>733</v>
      </c>
      <c r="BT35" s="216" t="s">
        <v>733</v>
      </c>
      <c r="BU35" s="216" t="s">
        <v>733</v>
      </c>
      <c r="BV35" s="216" t="s">
        <v>733</v>
      </c>
      <c r="BW35" s="216" t="s">
        <v>733</v>
      </c>
      <c r="BX35" s="216" t="s">
        <v>733</v>
      </c>
      <c r="BY35" s="216" t="s">
        <v>733</v>
      </c>
      <c r="BZ35" s="216" t="s">
        <v>733</v>
      </c>
      <c r="CA35" s="216" t="s">
        <v>733</v>
      </c>
      <c r="CB35" s="216" t="s">
        <v>733</v>
      </c>
      <c r="CC35" s="216" t="s">
        <v>733</v>
      </c>
      <c r="CD35" s="216" t="s">
        <v>733</v>
      </c>
      <c r="CE35" s="216" t="s">
        <v>733</v>
      </c>
      <c r="CF35" s="303"/>
      <c r="CG35" s="288"/>
      <c r="CH35" s="289"/>
      <c r="CI35" s="289"/>
      <c r="CJ35" s="289"/>
      <c r="CK35" s="289"/>
      <c r="CL35" s="289"/>
      <c r="CM35" s="289"/>
      <c r="CN35" s="17"/>
    </row>
    <row r="36" spans="1:92" s="173" customFormat="1" ht="13">
      <c r="A36" s="282" t="s">
        <v>484</v>
      </c>
      <c r="B36" s="1917">
        <v>30082</v>
      </c>
      <c r="C36" s="3052" t="s">
        <v>4203</v>
      </c>
      <c r="D36" s="3055">
        <v>0.92500000000000004</v>
      </c>
      <c r="E36" s="3052" t="s">
        <v>2039</v>
      </c>
      <c r="F36" s="2205">
        <v>14101</v>
      </c>
      <c r="G36" s="3052" t="s">
        <v>4204</v>
      </c>
      <c r="H36" s="3055">
        <v>0.92200000000000004</v>
      </c>
      <c r="I36" s="3052" t="s">
        <v>2056</v>
      </c>
      <c r="J36" s="2205">
        <v>15981</v>
      </c>
      <c r="K36" s="3052" t="s">
        <v>3584</v>
      </c>
      <c r="L36" s="3055">
        <v>0.92700000000000005</v>
      </c>
      <c r="M36" s="3003" t="s">
        <v>2035</v>
      </c>
      <c r="O36" s="253" t="s">
        <v>484</v>
      </c>
      <c r="P36" s="343">
        <v>28176</v>
      </c>
      <c r="Q36" s="343">
        <v>1207</v>
      </c>
      <c r="R36" s="352">
        <v>87.2</v>
      </c>
      <c r="S36" s="353">
        <v>3.3</v>
      </c>
      <c r="T36" s="346">
        <v>13967</v>
      </c>
      <c r="U36" s="343">
        <v>573</v>
      </c>
      <c r="V36" s="352">
        <v>92.6</v>
      </c>
      <c r="W36" s="353">
        <v>2.8</v>
      </c>
      <c r="X36" s="346">
        <v>14209</v>
      </c>
      <c r="Y36" s="343">
        <v>861</v>
      </c>
      <c r="Z36" s="352">
        <v>82.5</v>
      </c>
      <c r="AA36" s="352">
        <v>4.7</v>
      </c>
      <c r="AC36" s="253" t="s">
        <v>484</v>
      </c>
      <c r="AD36" s="279">
        <v>27690</v>
      </c>
      <c r="AE36" s="280">
        <v>866</v>
      </c>
      <c r="AF36" s="212">
        <v>90.8</v>
      </c>
      <c r="AG36" s="281">
        <v>2.8</v>
      </c>
      <c r="AH36" s="279">
        <v>13498</v>
      </c>
      <c r="AI36" s="280">
        <v>650</v>
      </c>
      <c r="AJ36" s="212">
        <v>94.3</v>
      </c>
      <c r="AK36" s="281">
        <v>3.4</v>
      </c>
      <c r="AL36" s="279">
        <v>14192</v>
      </c>
      <c r="AM36" s="280">
        <v>628</v>
      </c>
      <c r="AN36" s="212">
        <v>87.8</v>
      </c>
      <c r="AO36" s="212">
        <v>4</v>
      </c>
      <c r="AQ36" s="3400" t="s">
        <v>488</v>
      </c>
      <c r="AR36" s="140">
        <v>29002</v>
      </c>
      <c r="AS36" s="38" t="s">
        <v>3848</v>
      </c>
      <c r="AT36" s="58" t="s">
        <v>210</v>
      </c>
      <c r="AU36" s="3344" t="s">
        <v>210</v>
      </c>
      <c r="AV36" s="140">
        <v>13437</v>
      </c>
      <c r="AW36" s="38" t="s">
        <v>4045</v>
      </c>
      <c r="AX36" s="58" t="s">
        <v>210</v>
      </c>
      <c r="AY36" s="3344" t="s">
        <v>210</v>
      </c>
      <c r="AZ36" s="140">
        <v>15565</v>
      </c>
      <c r="BA36" s="38" t="s">
        <v>4205</v>
      </c>
      <c r="BB36" s="58" t="s">
        <v>210</v>
      </c>
      <c r="BC36" s="38" t="s">
        <v>210</v>
      </c>
      <c r="BD36" s="26"/>
      <c r="BE36" s="275" t="s">
        <v>488</v>
      </c>
      <c r="BF36" s="223">
        <v>27396</v>
      </c>
      <c r="BG36" s="224" t="s">
        <v>3926</v>
      </c>
      <c r="BH36" s="225" t="s">
        <v>210</v>
      </c>
      <c r="BI36" s="224" t="s">
        <v>210</v>
      </c>
      <c r="BJ36" s="223">
        <v>12703</v>
      </c>
      <c r="BK36" s="224" t="s">
        <v>4206</v>
      </c>
      <c r="BL36" s="225" t="s">
        <v>210</v>
      </c>
      <c r="BM36" s="224" t="s">
        <v>210</v>
      </c>
      <c r="BN36" s="223">
        <v>14693</v>
      </c>
      <c r="BO36" s="224" t="s">
        <v>4207</v>
      </c>
      <c r="BP36" s="225" t="s">
        <v>210</v>
      </c>
      <c r="BQ36" s="224" t="s">
        <v>210</v>
      </c>
      <c r="BR36" s="26"/>
      <c r="BS36" s="275" t="s">
        <v>488</v>
      </c>
      <c r="BT36" s="215">
        <v>25790</v>
      </c>
      <c r="BU36" s="216" t="s">
        <v>3786</v>
      </c>
      <c r="BV36" s="216" t="s">
        <v>210</v>
      </c>
      <c r="BW36" s="216" t="s">
        <v>210</v>
      </c>
      <c r="BX36" s="215">
        <v>12197</v>
      </c>
      <c r="BY36" s="216" t="s">
        <v>4208</v>
      </c>
      <c r="BZ36" s="216" t="s">
        <v>210</v>
      </c>
      <c r="CA36" s="216" t="s">
        <v>210</v>
      </c>
      <c r="CB36" s="215">
        <v>13593</v>
      </c>
      <c r="CC36" s="216" t="s">
        <v>4209</v>
      </c>
      <c r="CD36" s="216" t="s">
        <v>210</v>
      </c>
      <c r="CE36" s="216" t="s">
        <v>210</v>
      </c>
      <c r="CF36" s="303"/>
      <c r="CG36" s="37" t="s">
        <v>488</v>
      </c>
      <c r="CH36" s="208">
        <v>24652</v>
      </c>
      <c r="CI36" s="12" t="s">
        <v>3819</v>
      </c>
      <c r="CJ36" s="208">
        <v>11439</v>
      </c>
      <c r="CK36" s="12" t="s">
        <v>4210</v>
      </c>
      <c r="CL36" s="208">
        <v>13213</v>
      </c>
      <c r="CM36" s="12" t="s">
        <v>4211</v>
      </c>
      <c r="CN36" s="26"/>
    </row>
    <row r="37" spans="1:92" s="173" customFormat="1" ht="13">
      <c r="A37" s="256" t="s">
        <v>485</v>
      </c>
      <c r="B37" s="2062">
        <v>9676</v>
      </c>
      <c r="C37" s="3057" t="s">
        <v>4212</v>
      </c>
      <c r="D37" s="2453">
        <v>0.29699999999999999</v>
      </c>
      <c r="E37" s="3057" t="s">
        <v>2163</v>
      </c>
      <c r="F37" s="2074">
        <v>4390</v>
      </c>
      <c r="G37" s="3057" t="s">
        <v>4213</v>
      </c>
      <c r="H37" s="2453">
        <v>0.28699999999999998</v>
      </c>
      <c r="I37" s="3057" t="s">
        <v>3063</v>
      </c>
      <c r="J37" s="2074">
        <v>5286</v>
      </c>
      <c r="K37" s="3057" t="s">
        <v>4214</v>
      </c>
      <c r="L37" s="2453">
        <v>0.307</v>
      </c>
      <c r="M37" s="3016" t="s">
        <v>4215</v>
      </c>
      <c r="O37" s="253" t="s">
        <v>485</v>
      </c>
      <c r="P37" s="343">
        <v>11253</v>
      </c>
      <c r="Q37" s="343">
        <v>1378</v>
      </c>
      <c r="R37" s="352">
        <v>34.799999999999997</v>
      </c>
      <c r="S37" s="353">
        <v>4.5</v>
      </c>
      <c r="T37" s="346">
        <v>5588</v>
      </c>
      <c r="U37" s="343">
        <v>905</v>
      </c>
      <c r="V37" s="352">
        <v>37</v>
      </c>
      <c r="W37" s="353">
        <v>6.2</v>
      </c>
      <c r="X37" s="346">
        <v>5665</v>
      </c>
      <c r="Y37" s="343">
        <v>913</v>
      </c>
      <c r="Z37" s="352">
        <v>32.9</v>
      </c>
      <c r="AA37" s="352">
        <v>5.5</v>
      </c>
      <c r="AC37" s="253" t="s">
        <v>485</v>
      </c>
      <c r="AD37" s="279">
        <v>10154</v>
      </c>
      <c r="AE37" s="280">
        <v>1429</v>
      </c>
      <c r="AF37" s="212">
        <v>33.299999999999997</v>
      </c>
      <c r="AG37" s="291">
        <v>4.7</v>
      </c>
      <c r="AH37" s="279">
        <v>5745</v>
      </c>
      <c r="AI37" s="280">
        <v>930</v>
      </c>
      <c r="AJ37" s="212">
        <v>40.1</v>
      </c>
      <c r="AK37" s="291">
        <v>6.5</v>
      </c>
      <c r="AL37" s="279">
        <v>4409</v>
      </c>
      <c r="AM37" s="280">
        <v>885</v>
      </c>
      <c r="AN37" s="212">
        <v>27.3</v>
      </c>
      <c r="AO37" s="212">
        <v>5.5</v>
      </c>
      <c r="AQ37" s="3400" t="s">
        <v>484</v>
      </c>
      <c r="AR37" s="140">
        <v>24953</v>
      </c>
      <c r="AS37" s="38" t="s">
        <v>2348</v>
      </c>
      <c r="AT37" s="58">
        <v>0.86</v>
      </c>
      <c r="AU37" s="3344" t="s">
        <v>2256</v>
      </c>
      <c r="AV37" s="140">
        <v>12175</v>
      </c>
      <c r="AW37" s="38" t="s">
        <v>4216</v>
      </c>
      <c r="AX37" s="58">
        <v>0.90600000000000003</v>
      </c>
      <c r="AY37" s="3344" t="s">
        <v>2404</v>
      </c>
      <c r="AZ37" s="140">
        <v>12778</v>
      </c>
      <c r="BA37" s="38" t="s">
        <v>3555</v>
      </c>
      <c r="BB37" s="58">
        <v>0.82099999999999995</v>
      </c>
      <c r="BC37" s="38" t="s">
        <v>3164</v>
      </c>
      <c r="BD37" s="26"/>
      <c r="BE37" s="275" t="s">
        <v>484</v>
      </c>
      <c r="BF37" s="223">
        <v>23996</v>
      </c>
      <c r="BG37" s="224" t="s">
        <v>2709</v>
      </c>
      <c r="BH37" s="225">
        <v>0.876</v>
      </c>
      <c r="BI37" s="224" t="s">
        <v>2213</v>
      </c>
      <c r="BJ37" s="223">
        <v>11698</v>
      </c>
      <c r="BK37" s="224" t="s">
        <v>4217</v>
      </c>
      <c r="BL37" s="225">
        <v>0.92100000000000004</v>
      </c>
      <c r="BM37" s="224" t="s">
        <v>2256</v>
      </c>
      <c r="BN37" s="223">
        <v>12298</v>
      </c>
      <c r="BO37" s="224" t="s">
        <v>4218</v>
      </c>
      <c r="BP37" s="225">
        <v>0.83699999999999997</v>
      </c>
      <c r="BQ37" s="224" t="s">
        <v>2402</v>
      </c>
      <c r="BR37" s="26"/>
      <c r="BS37" s="275" t="s">
        <v>484</v>
      </c>
      <c r="BT37" s="215">
        <v>21567</v>
      </c>
      <c r="BU37" s="216" t="s">
        <v>4219</v>
      </c>
      <c r="BV37" s="217">
        <v>0.83599999999999997</v>
      </c>
      <c r="BW37" s="216" t="s">
        <v>3296</v>
      </c>
      <c r="BX37" s="215">
        <v>10685</v>
      </c>
      <c r="BY37" s="216" t="s">
        <v>3776</v>
      </c>
      <c r="BZ37" s="217">
        <v>0.876</v>
      </c>
      <c r="CA37" s="216" t="s">
        <v>3164</v>
      </c>
      <c r="CB37" s="215">
        <v>10882</v>
      </c>
      <c r="CC37" s="216" t="s">
        <v>4220</v>
      </c>
      <c r="CD37" s="217">
        <v>0.80100000000000005</v>
      </c>
      <c r="CE37" s="216" t="s">
        <v>3219</v>
      </c>
      <c r="CF37" s="303"/>
      <c r="CG37" s="252" t="s">
        <v>484</v>
      </c>
      <c r="CH37" s="21">
        <v>0.83099999999999996</v>
      </c>
      <c r="CI37" s="12" t="s">
        <v>2209</v>
      </c>
      <c r="CJ37" s="21">
        <v>0.89700000000000002</v>
      </c>
      <c r="CK37" s="12" t="s">
        <v>2202</v>
      </c>
      <c r="CL37" s="21">
        <v>0.77300000000000002</v>
      </c>
      <c r="CM37" s="12" t="s">
        <v>3169</v>
      </c>
      <c r="CN37" s="26"/>
    </row>
    <row r="38" spans="1:92" s="173" customFormat="1" ht="13">
      <c r="A38" s="3404"/>
      <c r="B38" s="3426"/>
      <c r="C38" s="216"/>
      <c r="D38" s="217"/>
      <c r="E38" s="3418"/>
      <c r="F38" s="301"/>
      <c r="G38" s="216"/>
      <c r="H38" s="217"/>
      <c r="I38" s="3418"/>
      <c r="J38" s="301"/>
      <c r="K38" s="216"/>
      <c r="L38" s="217"/>
      <c r="M38" s="216"/>
      <c r="O38" s="293"/>
      <c r="P38" s="3426"/>
      <c r="Q38" s="216"/>
      <c r="R38" s="217"/>
      <c r="S38" s="3418"/>
      <c r="T38" s="301"/>
      <c r="U38" s="216"/>
      <c r="V38" s="217"/>
      <c r="W38" s="3418"/>
      <c r="X38" s="301"/>
      <c r="Y38" s="216"/>
      <c r="Z38" s="217"/>
      <c r="AA38" s="216"/>
      <c r="AC38" s="293"/>
      <c r="AD38" s="3426"/>
      <c r="AE38" s="216"/>
      <c r="AF38" s="217"/>
      <c r="AG38" s="3418"/>
      <c r="AH38" s="301"/>
      <c r="AI38" s="216"/>
      <c r="AJ38" s="217"/>
      <c r="AK38" s="3418"/>
      <c r="AL38" s="301"/>
      <c r="AM38" s="216"/>
      <c r="AN38" s="217"/>
      <c r="AO38" s="216"/>
      <c r="AQ38" s="3400" t="s">
        <v>485</v>
      </c>
      <c r="AR38" s="140">
        <v>9885</v>
      </c>
      <c r="AS38" s="38" t="s">
        <v>2782</v>
      </c>
      <c r="AT38" s="58">
        <v>0.34100000000000003</v>
      </c>
      <c r="AU38" s="3344" t="s">
        <v>2211</v>
      </c>
      <c r="AV38" s="140">
        <v>5123</v>
      </c>
      <c r="AW38" s="38" t="s">
        <v>4221</v>
      </c>
      <c r="AX38" s="58">
        <v>0.38100000000000001</v>
      </c>
      <c r="AY38" s="3344" t="s">
        <v>3852</v>
      </c>
      <c r="AZ38" s="140">
        <v>4762</v>
      </c>
      <c r="BA38" s="38" t="s">
        <v>2401</v>
      </c>
      <c r="BB38" s="58">
        <v>0.30599999999999999</v>
      </c>
      <c r="BC38" s="38" t="s">
        <v>2392</v>
      </c>
      <c r="BD38" s="26"/>
      <c r="BE38" s="275" t="s">
        <v>485</v>
      </c>
      <c r="BF38" s="223">
        <v>8486</v>
      </c>
      <c r="BG38" s="224" t="s">
        <v>4222</v>
      </c>
      <c r="BH38" s="225">
        <v>0.31</v>
      </c>
      <c r="BI38" s="224" t="s">
        <v>2256</v>
      </c>
      <c r="BJ38" s="223">
        <v>4841</v>
      </c>
      <c r="BK38" s="224" t="s">
        <v>3855</v>
      </c>
      <c r="BL38" s="225">
        <v>0.38100000000000001</v>
      </c>
      <c r="BM38" s="224" t="s">
        <v>3171</v>
      </c>
      <c r="BN38" s="223">
        <v>3645</v>
      </c>
      <c r="BO38" s="224" t="s">
        <v>2383</v>
      </c>
      <c r="BP38" s="225">
        <v>0.248</v>
      </c>
      <c r="BQ38" s="224" t="s">
        <v>2211</v>
      </c>
      <c r="BR38" s="26"/>
      <c r="BS38" s="275" t="s">
        <v>485</v>
      </c>
      <c r="BT38" s="215">
        <v>6986</v>
      </c>
      <c r="BU38" s="216" t="s">
        <v>2814</v>
      </c>
      <c r="BV38" s="217">
        <v>0.27100000000000002</v>
      </c>
      <c r="BW38" s="216" t="s">
        <v>2214</v>
      </c>
      <c r="BX38" s="215">
        <v>4073</v>
      </c>
      <c r="BY38" s="216" t="s">
        <v>4149</v>
      </c>
      <c r="BZ38" s="217">
        <v>0.33400000000000002</v>
      </c>
      <c r="CA38" s="216" t="s">
        <v>3041</v>
      </c>
      <c r="CB38" s="215">
        <v>2913</v>
      </c>
      <c r="CC38" s="216" t="s">
        <v>4223</v>
      </c>
      <c r="CD38" s="217">
        <v>0.214</v>
      </c>
      <c r="CE38" s="216" t="s">
        <v>2198</v>
      </c>
      <c r="CF38" s="303"/>
      <c r="CG38" s="252" t="s">
        <v>485</v>
      </c>
      <c r="CH38" s="21">
        <v>0.28299999999999997</v>
      </c>
      <c r="CI38" s="12" t="s">
        <v>2404</v>
      </c>
      <c r="CJ38" s="21">
        <v>0.33700000000000002</v>
      </c>
      <c r="CK38" s="12" t="s">
        <v>3916</v>
      </c>
      <c r="CL38" s="21">
        <v>0.23599999999999999</v>
      </c>
      <c r="CM38" s="12" t="s">
        <v>2200</v>
      </c>
      <c r="CN38" s="26"/>
    </row>
    <row r="39" spans="1:92" s="173" customFormat="1" ht="13">
      <c r="A39" s="3401" t="s">
        <v>954</v>
      </c>
      <c r="B39" s="3402"/>
      <c r="C39" s="3402"/>
      <c r="D39" s="3402"/>
      <c r="E39" s="3402"/>
      <c r="F39" s="3402"/>
      <c r="G39" s="3402"/>
      <c r="H39" s="3402"/>
      <c r="I39" s="3402"/>
      <c r="J39" s="3402"/>
      <c r="K39" s="3402"/>
      <c r="L39" s="3402"/>
      <c r="M39" s="3403"/>
      <c r="O39" s="4528" t="s">
        <v>954</v>
      </c>
      <c r="P39" s="4529"/>
      <c r="Q39" s="4529"/>
      <c r="R39" s="4529"/>
      <c r="S39" s="4529"/>
      <c r="T39" s="4529"/>
      <c r="U39" s="4529"/>
      <c r="V39" s="4529"/>
      <c r="W39" s="4529"/>
      <c r="X39" s="4529"/>
      <c r="Y39" s="4529"/>
      <c r="Z39" s="4529"/>
      <c r="AA39" s="4530"/>
      <c r="AC39" s="4528" t="s">
        <v>954</v>
      </c>
      <c r="AD39" s="4529"/>
      <c r="AE39" s="4529"/>
      <c r="AF39" s="4529"/>
      <c r="AG39" s="4529"/>
      <c r="AH39" s="4529"/>
      <c r="AI39" s="4529"/>
      <c r="AJ39" s="4529"/>
      <c r="AK39" s="4529"/>
      <c r="AL39" s="4529"/>
      <c r="AM39" s="4529"/>
      <c r="AN39" s="4529"/>
      <c r="AO39" s="4530"/>
      <c r="AQ39" s="3400" t="s">
        <v>733</v>
      </c>
      <c r="AR39" s="301" t="s">
        <v>733</v>
      </c>
      <c r="AS39" s="216" t="s">
        <v>733</v>
      </c>
      <c r="AT39" s="217" t="s">
        <v>733</v>
      </c>
      <c r="AU39" s="3418" t="s">
        <v>733</v>
      </c>
      <c r="AV39" s="301" t="s">
        <v>733</v>
      </c>
      <c r="AW39" s="216" t="s">
        <v>733</v>
      </c>
      <c r="AX39" s="217" t="s">
        <v>733</v>
      </c>
      <c r="AY39" s="3418" t="s">
        <v>733</v>
      </c>
      <c r="AZ39" s="301" t="s">
        <v>733</v>
      </c>
      <c r="BA39" s="216" t="s">
        <v>733</v>
      </c>
      <c r="BB39" s="217" t="s">
        <v>733</v>
      </c>
      <c r="BC39" s="216" t="s">
        <v>733</v>
      </c>
      <c r="BD39" s="26"/>
      <c r="BE39" s="275" t="s">
        <v>733</v>
      </c>
      <c r="BF39" s="216" t="s">
        <v>733</v>
      </c>
      <c r="BG39" s="216" t="s">
        <v>733</v>
      </c>
      <c r="BH39" s="217" t="s">
        <v>733</v>
      </c>
      <c r="BI39" s="216" t="s">
        <v>733</v>
      </c>
      <c r="BJ39" s="216" t="s">
        <v>733</v>
      </c>
      <c r="BK39" s="216" t="s">
        <v>733</v>
      </c>
      <c r="BL39" s="217" t="s">
        <v>733</v>
      </c>
      <c r="BM39" s="216" t="s">
        <v>733</v>
      </c>
      <c r="BN39" s="216" t="s">
        <v>733</v>
      </c>
      <c r="BO39" s="216" t="s">
        <v>733</v>
      </c>
      <c r="BP39" s="217" t="s">
        <v>733</v>
      </c>
      <c r="BQ39" s="216" t="s">
        <v>733</v>
      </c>
      <c r="BR39" s="26"/>
      <c r="BS39" s="275" t="s">
        <v>733</v>
      </c>
      <c r="BT39" s="216" t="s">
        <v>733</v>
      </c>
      <c r="BU39" s="216" t="s">
        <v>733</v>
      </c>
      <c r="BV39" s="217" t="s">
        <v>733</v>
      </c>
      <c r="BW39" s="216" t="s">
        <v>733</v>
      </c>
      <c r="BX39" s="216" t="s">
        <v>733</v>
      </c>
      <c r="BY39" s="216" t="s">
        <v>733</v>
      </c>
      <c r="BZ39" s="217" t="s">
        <v>733</v>
      </c>
      <c r="CA39" s="216" t="s">
        <v>733</v>
      </c>
      <c r="CB39" s="216" t="s">
        <v>733</v>
      </c>
      <c r="CC39" s="216" t="s">
        <v>733</v>
      </c>
      <c r="CD39" s="217" t="s">
        <v>733</v>
      </c>
      <c r="CE39" s="216" t="s">
        <v>733</v>
      </c>
      <c r="CF39" s="303"/>
      <c r="CG39" s="37"/>
      <c r="CH39" s="12"/>
      <c r="CI39" s="12"/>
      <c r="CJ39" s="12"/>
      <c r="CK39" s="12"/>
      <c r="CL39" s="12"/>
      <c r="CM39" s="12"/>
      <c r="CN39" s="26"/>
    </row>
    <row r="40" spans="1:92" s="173" customFormat="1" ht="13">
      <c r="A40" s="3404" t="s">
        <v>490</v>
      </c>
      <c r="B40" s="3360" t="s">
        <v>210</v>
      </c>
      <c r="C40" s="3057" t="s">
        <v>210</v>
      </c>
      <c r="D40" s="2453">
        <v>0.17100000000000001</v>
      </c>
      <c r="E40" s="3057" t="s">
        <v>4224</v>
      </c>
      <c r="F40" s="3360" t="s">
        <v>210</v>
      </c>
      <c r="G40" s="3057" t="s">
        <v>210</v>
      </c>
      <c r="H40" s="2453">
        <v>0.17499999999999999</v>
      </c>
      <c r="I40" s="3057" t="s">
        <v>4225</v>
      </c>
      <c r="J40" s="3360" t="s">
        <v>210</v>
      </c>
      <c r="K40" s="3057" t="s">
        <v>210</v>
      </c>
      <c r="L40" s="2453">
        <v>0.16500000000000001</v>
      </c>
      <c r="M40" s="3016" t="s">
        <v>4226</v>
      </c>
      <c r="O40" s="293" t="s">
        <v>490</v>
      </c>
      <c r="P40" s="343" t="s">
        <v>210</v>
      </c>
      <c r="Q40" s="343" t="s">
        <v>210</v>
      </c>
      <c r="R40" s="352">
        <v>15.6</v>
      </c>
      <c r="S40" s="353">
        <v>7.1</v>
      </c>
      <c r="T40" s="346" t="s">
        <v>210</v>
      </c>
      <c r="U40" s="343" t="s">
        <v>210</v>
      </c>
      <c r="V40" s="352">
        <v>14.5</v>
      </c>
      <c r="W40" s="353">
        <v>10.1</v>
      </c>
      <c r="X40" s="346" t="s">
        <v>210</v>
      </c>
      <c r="Y40" s="343" t="s">
        <v>210</v>
      </c>
      <c r="Z40" s="352">
        <v>16.3</v>
      </c>
      <c r="AA40" s="352">
        <v>9.9</v>
      </c>
      <c r="AC40" s="293" t="s">
        <v>490</v>
      </c>
      <c r="AD40" s="279" t="s">
        <v>210</v>
      </c>
      <c r="AE40" s="280" t="s">
        <v>210</v>
      </c>
      <c r="AF40" s="212">
        <v>16.5</v>
      </c>
      <c r="AG40" s="281">
        <v>8.8000000000000007</v>
      </c>
      <c r="AH40" s="279" t="s">
        <v>210</v>
      </c>
      <c r="AI40" s="280" t="s">
        <v>210</v>
      </c>
      <c r="AJ40" s="212">
        <v>12.2</v>
      </c>
      <c r="AK40" s="281">
        <v>11.1</v>
      </c>
      <c r="AL40" s="279" t="s">
        <v>210</v>
      </c>
      <c r="AM40" s="280" t="s">
        <v>210</v>
      </c>
      <c r="AN40" s="212">
        <v>20.399999999999999</v>
      </c>
      <c r="AO40" s="212">
        <v>12.5</v>
      </c>
      <c r="AQ40" s="4528" t="s">
        <v>954</v>
      </c>
      <c r="AR40" s="4529"/>
      <c r="AS40" s="4529"/>
      <c r="AT40" s="4529"/>
      <c r="AU40" s="4529"/>
      <c r="AV40" s="4529"/>
      <c r="AW40" s="4529"/>
      <c r="AX40" s="4529"/>
      <c r="AY40" s="4529"/>
      <c r="AZ40" s="4529"/>
      <c r="BA40" s="4529"/>
      <c r="BB40" s="4529"/>
      <c r="BC40" s="4530"/>
      <c r="BD40" s="26"/>
      <c r="BE40" s="4525" t="s">
        <v>489</v>
      </c>
      <c r="BF40" s="4526"/>
      <c r="BG40" s="4526"/>
      <c r="BH40" s="4526"/>
      <c r="BI40" s="4526"/>
      <c r="BJ40" s="4526"/>
      <c r="BK40" s="4526"/>
      <c r="BL40" s="4526"/>
      <c r="BM40" s="4526"/>
      <c r="BN40" s="4526"/>
      <c r="BO40" s="4526"/>
      <c r="BP40" s="4526"/>
      <c r="BQ40" s="4527"/>
      <c r="BR40" s="26"/>
      <c r="BS40" s="4525" t="s">
        <v>489</v>
      </c>
      <c r="BT40" s="4526"/>
      <c r="BU40" s="4526"/>
      <c r="BV40" s="4526"/>
      <c r="BW40" s="4526"/>
      <c r="BX40" s="4526"/>
      <c r="BY40" s="4526"/>
      <c r="BZ40" s="4526"/>
      <c r="CA40" s="4526"/>
      <c r="CB40" s="4526"/>
      <c r="CC40" s="4526"/>
      <c r="CD40" s="4526"/>
      <c r="CE40" s="4527"/>
      <c r="CF40" s="303"/>
      <c r="CG40" s="4499" t="s">
        <v>489</v>
      </c>
      <c r="CH40" s="4500"/>
      <c r="CI40" s="4500"/>
      <c r="CJ40" s="4500"/>
      <c r="CK40" s="4500"/>
      <c r="CL40" s="4500"/>
      <c r="CM40" s="4501"/>
      <c r="CN40" s="26"/>
    </row>
    <row r="41" spans="1:92" s="173" customFormat="1" ht="13">
      <c r="A41" s="3404" t="s">
        <v>478</v>
      </c>
      <c r="B41" s="3360" t="s">
        <v>210</v>
      </c>
      <c r="C41" s="3057" t="s">
        <v>210</v>
      </c>
      <c r="D41" s="2453">
        <v>0.153</v>
      </c>
      <c r="E41" s="3057" t="s">
        <v>3287</v>
      </c>
      <c r="F41" s="3360" t="s">
        <v>210</v>
      </c>
      <c r="G41" s="3057" t="s">
        <v>210</v>
      </c>
      <c r="H41" s="2453">
        <v>0.14299999999999999</v>
      </c>
      <c r="I41" s="3057" t="s">
        <v>3922</v>
      </c>
      <c r="J41" s="3360" t="s">
        <v>210</v>
      </c>
      <c r="K41" s="3057" t="s">
        <v>210</v>
      </c>
      <c r="L41" s="2453">
        <v>0.16500000000000001</v>
      </c>
      <c r="M41" s="3016" t="s">
        <v>3763</v>
      </c>
      <c r="O41" s="293" t="s">
        <v>478</v>
      </c>
      <c r="P41" s="343" t="s">
        <v>210</v>
      </c>
      <c r="Q41" s="343" t="s">
        <v>210</v>
      </c>
      <c r="R41" s="352">
        <v>10.199999999999999</v>
      </c>
      <c r="S41" s="353">
        <v>3.1</v>
      </c>
      <c r="T41" s="346" t="s">
        <v>210</v>
      </c>
      <c r="U41" s="343" t="s">
        <v>210</v>
      </c>
      <c r="V41" s="352">
        <v>10.4</v>
      </c>
      <c r="W41" s="353">
        <v>3.9</v>
      </c>
      <c r="X41" s="346" t="s">
        <v>210</v>
      </c>
      <c r="Y41" s="343" t="s">
        <v>210</v>
      </c>
      <c r="Z41" s="352">
        <v>9.9</v>
      </c>
      <c r="AA41" s="352">
        <v>5</v>
      </c>
      <c r="AC41" s="293" t="s">
        <v>478</v>
      </c>
      <c r="AD41" s="279" t="s">
        <v>210</v>
      </c>
      <c r="AE41" s="280" t="s">
        <v>210</v>
      </c>
      <c r="AF41" s="212">
        <v>9.1999999999999993</v>
      </c>
      <c r="AG41" s="281">
        <v>3.5</v>
      </c>
      <c r="AH41" s="279" t="s">
        <v>210</v>
      </c>
      <c r="AI41" s="280" t="s">
        <v>210</v>
      </c>
      <c r="AJ41" s="212">
        <v>8.1999999999999993</v>
      </c>
      <c r="AK41" s="281">
        <v>3.3</v>
      </c>
      <c r="AL41" s="279" t="s">
        <v>210</v>
      </c>
      <c r="AM41" s="280" t="s">
        <v>210</v>
      </c>
      <c r="AN41" s="212">
        <v>10.199999999999999</v>
      </c>
      <c r="AO41" s="212">
        <v>4.8</v>
      </c>
      <c r="AQ41" s="3400" t="s">
        <v>490</v>
      </c>
      <c r="AR41" s="139" t="s">
        <v>210</v>
      </c>
      <c r="AS41" s="38" t="s">
        <v>210</v>
      </c>
      <c r="AT41" s="58">
        <v>0.20100000000000001</v>
      </c>
      <c r="AU41" s="3344" t="s">
        <v>3006</v>
      </c>
      <c r="AV41" s="139" t="s">
        <v>210</v>
      </c>
      <c r="AW41" s="38" t="s">
        <v>210</v>
      </c>
      <c r="AX41" s="58">
        <v>0.16500000000000001</v>
      </c>
      <c r="AY41" s="3344" t="s">
        <v>3215</v>
      </c>
      <c r="AZ41" s="139" t="s">
        <v>210</v>
      </c>
      <c r="BA41" s="38" t="s">
        <v>210</v>
      </c>
      <c r="BB41" s="58">
        <v>0.23</v>
      </c>
      <c r="BC41" s="38" t="s">
        <v>4061</v>
      </c>
      <c r="BD41" s="26"/>
      <c r="BE41" s="275" t="s">
        <v>490</v>
      </c>
      <c r="BF41" s="224" t="s">
        <v>210</v>
      </c>
      <c r="BG41" s="224" t="s">
        <v>210</v>
      </c>
      <c r="BH41" s="225">
        <v>0.11</v>
      </c>
      <c r="BI41" s="224" t="s">
        <v>3164</v>
      </c>
      <c r="BJ41" s="224" t="s">
        <v>210</v>
      </c>
      <c r="BK41" s="224" t="s">
        <v>210</v>
      </c>
      <c r="BL41" s="225">
        <v>8.8999999999999996E-2</v>
      </c>
      <c r="BM41" s="224" t="s">
        <v>3041</v>
      </c>
      <c r="BN41" s="224" t="s">
        <v>210</v>
      </c>
      <c r="BO41" s="224" t="s">
        <v>210</v>
      </c>
      <c r="BP41" s="225">
        <v>0.13</v>
      </c>
      <c r="BQ41" s="224" t="s">
        <v>3852</v>
      </c>
      <c r="BR41" s="26"/>
      <c r="BS41" s="275" t="s">
        <v>490</v>
      </c>
      <c r="BT41" s="216" t="s">
        <v>210</v>
      </c>
      <c r="BU41" s="216" t="s">
        <v>210</v>
      </c>
      <c r="BV41" s="217">
        <v>9.7000000000000003E-2</v>
      </c>
      <c r="BW41" s="216" t="s">
        <v>2238</v>
      </c>
      <c r="BX41" s="216" t="s">
        <v>210</v>
      </c>
      <c r="BY41" s="216" t="s">
        <v>210</v>
      </c>
      <c r="BZ41" s="217">
        <v>0.13100000000000001</v>
      </c>
      <c r="CA41" s="216" t="s">
        <v>3951</v>
      </c>
      <c r="CB41" s="216" t="s">
        <v>210</v>
      </c>
      <c r="CC41" s="216" t="s">
        <v>210</v>
      </c>
      <c r="CD41" s="217">
        <v>5.8999999999999997E-2</v>
      </c>
      <c r="CE41" s="216" t="s">
        <v>2256</v>
      </c>
      <c r="CF41" s="303"/>
      <c r="CG41" s="37" t="s">
        <v>490</v>
      </c>
      <c r="CH41" s="305">
        <v>0.27</v>
      </c>
      <c r="CI41" s="12" t="s">
        <v>3215</v>
      </c>
      <c r="CJ41" s="21">
        <v>0.17699999999999999</v>
      </c>
      <c r="CK41" s="12" t="s">
        <v>4227</v>
      </c>
      <c r="CL41" s="21">
        <v>0.34899999999999998</v>
      </c>
      <c r="CM41" s="12" t="s">
        <v>4053</v>
      </c>
      <c r="CN41" s="26"/>
    </row>
    <row r="42" spans="1:92" s="173" customFormat="1" ht="13">
      <c r="A42" s="3404" t="s">
        <v>491</v>
      </c>
      <c r="B42" s="3360" t="s">
        <v>210</v>
      </c>
      <c r="C42" s="3057" t="s">
        <v>210</v>
      </c>
      <c r="D42" s="2453">
        <v>0.105</v>
      </c>
      <c r="E42" s="3057" t="s">
        <v>2038</v>
      </c>
      <c r="F42" s="3360" t="s">
        <v>210</v>
      </c>
      <c r="G42" s="3057" t="s">
        <v>210</v>
      </c>
      <c r="H42" s="2453">
        <v>0.11</v>
      </c>
      <c r="I42" s="3057" t="s">
        <v>4228</v>
      </c>
      <c r="J42" s="3360" t="s">
        <v>210</v>
      </c>
      <c r="K42" s="3057" t="s">
        <v>210</v>
      </c>
      <c r="L42" s="2453">
        <v>0.10100000000000001</v>
      </c>
      <c r="M42" s="3016" t="s">
        <v>2157</v>
      </c>
      <c r="O42" s="293" t="s">
        <v>491</v>
      </c>
      <c r="P42" s="343" t="s">
        <v>210</v>
      </c>
      <c r="Q42" s="343" t="s">
        <v>210</v>
      </c>
      <c r="R42" s="352">
        <v>10.6</v>
      </c>
      <c r="S42" s="353">
        <v>2.9</v>
      </c>
      <c r="T42" s="346" t="s">
        <v>210</v>
      </c>
      <c r="U42" s="343" t="s">
        <v>210</v>
      </c>
      <c r="V42" s="352">
        <v>10.3</v>
      </c>
      <c r="W42" s="353">
        <v>3.8</v>
      </c>
      <c r="X42" s="346" t="s">
        <v>210</v>
      </c>
      <c r="Y42" s="343" t="s">
        <v>210</v>
      </c>
      <c r="Z42" s="352">
        <v>10.9</v>
      </c>
      <c r="AA42" s="352">
        <v>4.7</v>
      </c>
      <c r="AC42" s="293" t="s">
        <v>491</v>
      </c>
      <c r="AD42" s="279" t="s">
        <v>210</v>
      </c>
      <c r="AE42" s="280" t="s">
        <v>210</v>
      </c>
      <c r="AF42" s="212">
        <v>7.5</v>
      </c>
      <c r="AG42" s="281">
        <v>2.6</v>
      </c>
      <c r="AH42" s="279" t="s">
        <v>210</v>
      </c>
      <c r="AI42" s="280" t="s">
        <v>210</v>
      </c>
      <c r="AJ42" s="212">
        <v>6.5</v>
      </c>
      <c r="AK42" s="281">
        <v>3.1</v>
      </c>
      <c r="AL42" s="279" t="s">
        <v>210</v>
      </c>
      <c r="AM42" s="280" t="s">
        <v>210</v>
      </c>
      <c r="AN42" s="212">
        <v>8.4</v>
      </c>
      <c r="AO42" s="212">
        <v>3.3</v>
      </c>
      <c r="AQ42" s="3400" t="s">
        <v>478</v>
      </c>
      <c r="AR42" s="139" t="s">
        <v>210</v>
      </c>
      <c r="AS42" s="38" t="s">
        <v>210</v>
      </c>
      <c r="AT42" s="58">
        <v>0.13500000000000001</v>
      </c>
      <c r="AU42" s="3344" t="s">
        <v>2196</v>
      </c>
      <c r="AV42" s="139" t="s">
        <v>210</v>
      </c>
      <c r="AW42" s="38" t="s">
        <v>210</v>
      </c>
      <c r="AX42" s="58">
        <v>0.153</v>
      </c>
      <c r="AY42" s="3344" t="s">
        <v>2392</v>
      </c>
      <c r="AZ42" s="139" t="s">
        <v>210</v>
      </c>
      <c r="BA42" s="38" t="s">
        <v>210</v>
      </c>
      <c r="BB42" s="58">
        <v>0.11799999999999999</v>
      </c>
      <c r="BC42" s="38" t="s">
        <v>2402</v>
      </c>
      <c r="BD42" s="26"/>
      <c r="BE42" s="275" t="s">
        <v>478</v>
      </c>
      <c r="BF42" s="224" t="s">
        <v>210</v>
      </c>
      <c r="BG42" s="224" t="s">
        <v>210</v>
      </c>
      <c r="BH42" s="225">
        <v>8.5000000000000006E-2</v>
      </c>
      <c r="BI42" s="224" t="s">
        <v>2210</v>
      </c>
      <c r="BJ42" s="224" t="s">
        <v>210</v>
      </c>
      <c r="BK42" s="224" t="s">
        <v>210</v>
      </c>
      <c r="BL42" s="225">
        <v>0.10199999999999999</v>
      </c>
      <c r="BM42" s="224" t="s">
        <v>2211</v>
      </c>
      <c r="BN42" s="224" t="s">
        <v>210</v>
      </c>
      <c r="BO42" s="224" t="s">
        <v>210</v>
      </c>
      <c r="BP42" s="225">
        <v>6.5000000000000002E-2</v>
      </c>
      <c r="BQ42" s="224" t="s">
        <v>2188</v>
      </c>
      <c r="BR42" s="26"/>
      <c r="BS42" s="275" t="s">
        <v>478</v>
      </c>
      <c r="BT42" s="216" t="s">
        <v>210</v>
      </c>
      <c r="BU42" s="216" t="s">
        <v>210</v>
      </c>
      <c r="BV42" s="217">
        <v>0.111</v>
      </c>
      <c r="BW42" s="216" t="s">
        <v>2202</v>
      </c>
      <c r="BX42" s="216" t="s">
        <v>210</v>
      </c>
      <c r="BY42" s="216" t="s">
        <v>210</v>
      </c>
      <c r="BZ42" s="217">
        <v>9.2999999999999999E-2</v>
      </c>
      <c r="CA42" s="216" t="s">
        <v>2239</v>
      </c>
      <c r="CB42" s="216" t="s">
        <v>210</v>
      </c>
      <c r="CC42" s="216" t="s">
        <v>210</v>
      </c>
      <c r="CD42" s="217">
        <v>0.13200000000000001</v>
      </c>
      <c r="CE42" s="216" t="s">
        <v>3794</v>
      </c>
      <c r="CF42" s="303"/>
      <c r="CG42" s="37" t="s">
        <v>478</v>
      </c>
      <c r="CH42" s="21">
        <v>0.13</v>
      </c>
      <c r="CI42" s="12" t="s">
        <v>2423</v>
      </c>
      <c r="CJ42" s="21">
        <v>9.0999999999999998E-2</v>
      </c>
      <c r="CK42" s="12" t="s">
        <v>2200</v>
      </c>
      <c r="CL42" s="21">
        <v>0.16900000000000001</v>
      </c>
      <c r="CM42" s="12" t="s">
        <v>3041</v>
      </c>
      <c r="CN42" s="26"/>
    </row>
    <row r="43" spans="1:92" s="173" customFormat="1" ht="13">
      <c r="A43" s="3404" t="s">
        <v>485</v>
      </c>
      <c r="B43" s="3360" t="s">
        <v>210</v>
      </c>
      <c r="C43" s="3057" t="s">
        <v>210</v>
      </c>
      <c r="D43" s="2453">
        <v>0.06</v>
      </c>
      <c r="E43" s="3057" t="s">
        <v>2044</v>
      </c>
      <c r="F43" s="3360" t="s">
        <v>210</v>
      </c>
      <c r="G43" s="3057" t="s">
        <v>210</v>
      </c>
      <c r="H43" s="2453">
        <v>7.5999999999999998E-2</v>
      </c>
      <c r="I43" s="3057" t="s">
        <v>3182</v>
      </c>
      <c r="J43" s="3360" t="s">
        <v>210</v>
      </c>
      <c r="K43" s="3057" t="s">
        <v>210</v>
      </c>
      <c r="L43" s="2453">
        <v>4.5999999999999999E-2</v>
      </c>
      <c r="M43" s="3016" t="s">
        <v>2035</v>
      </c>
      <c r="O43" s="293" t="s">
        <v>485</v>
      </c>
      <c r="P43" s="343" t="s">
        <v>210</v>
      </c>
      <c r="Q43" s="343" t="s">
        <v>210</v>
      </c>
      <c r="R43" s="352">
        <v>8.4</v>
      </c>
      <c r="S43" s="353">
        <v>2.9</v>
      </c>
      <c r="T43" s="346" t="s">
        <v>210</v>
      </c>
      <c r="U43" s="343" t="s">
        <v>210</v>
      </c>
      <c r="V43" s="352">
        <v>7.7</v>
      </c>
      <c r="W43" s="353">
        <v>3.5</v>
      </c>
      <c r="X43" s="346" t="s">
        <v>210</v>
      </c>
      <c r="Y43" s="343" t="s">
        <v>210</v>
      </c>
      <c r="Z43" s="352">
        <v>8.8000000000000007</v>
      </c>
      <c r="AA43" s="352">
        <v>3.9</v>
      </c>
      <c r="AC43" s="293" t="s">
        <v>485</v>
      </c>
      <c r="AD43" s="279" t="s">
        <v>210</v>
      </c>
      <c r="AE43" s="280" t="s">
        <v>210</v>
      </c>
      <c r="AF43" s="212">
        <v>1.8</v>
      </c>
      <c r="AG43" s="281">
        <v>0.9</v>
      </c>
      <c r="AH43" s="279" t="s">
        <v>210</v>
      </c>
      <c r="AI43" s="280" t="s">
        <v>210</v>
      </c>
      <c r="AJ43" s="212">
        <v>1.3</v>
      </c>
      <c r="AK43" s="281">
        <v>1</v>
      </c>
      <c r="AL43" s="279" t="s">
        <v>210</v>
      </c>
      <c r="AM43" s="280" t="s">
        <v>210</v>
      </c>
      <c r="AN43" s="212">
        <v>2.2000000000000002</v>
      </c>
      <c r="AO43" s="212">
        <v>1.5</v>
      </c>
      <c r="AQ43" s="3400" t="s">
        <v>491</v>
      </c>
      <c r="AR43" s="139" t="s">
        <v>210</v>
      </c>
      <c r="AS43" s="38" t="s">
        <v>210</v>
      </c>
      <c r="AT43" s="58">
        <v>6.6000000000000003E-2</v>
      </c>
      <c r="AU43" s="3344" t="s">
        <v>2185</v>
      </c>
      <c r="AV43" s="139" t="s">
        <v>210</v>
      </c>
      <c r="AW43" s="38" t="s">
        <v>210</v>
      </c>
      <c r="AX43" s="58">
        <v>6.0999999999999999E-2</v>
      </c>
      <c r="AY43" s="3344" t="s">
        <v>2188</v>
      </c>
      <c r="AZ43" s="139" t="s">
        <v>210</v>
      </c>
      <c r="BA43" s="38" t="s">
        <v>210</v>
      </c>
      <c r="BB43" s="58">
        <v>7.1999999999999995E-2</v>
      </c>
      <c r="BC43" s="38" t="s">
        <v>2182</v>
      </c>
      <c r="BD43" s="26"/>
      <c r="BE43" s="275" t="s">
        <v>491</v>
      </c>
      <c r="BF43" s="224" t="s">
        <v>210</v>
      </c>
      <c r="BG43" s="224" t="s">
        <v>210</v>
      </c>
      <c r="BH43" s="225">
        <v>8.4000000000000005E-2</v>
      </c>
      <c r="BI43" s="224" t="s">
        <v>2182</v>
      </c>
      <c r="BJ43" s="224" t="s">
        <v>210</v>
      </c>
      <c r="BK43" s="224" t="s">
        <v>210</v>
      </c>
      <c r="BL43" s="225">
        <v>7.1999999999999995E-2</v>
      </c>
      <c r="BM43" s="224" t="s">
        <v>2188</v>
      </c>
      <c r="BN43" s="224" t="s">
        <v>210</v>
      </c>
      <c r="BO43" s="224" t="s">
        <v>210</v>
      </c>
      <c r="BP43" s="225">
        <v>9.1999999999999998E-2</v>
      </c>
      <c r="BQ43" s="224" t="s">
        <v>2231</v>
      </c>
      <c r="BR43" s="26"/>
      <c r="BS43" s="275" t="s">
        <v>491</v>
      </c>
      <c r="BT43" s="216" t="s">
        <v>210</v>
      </c>
      <c r="BU43" s="216" t="s">
        <v>210</v>
      </c>
      <c r="BV43" s="217">
        <v>0.1</v>
      </c>
      <c r="BW43" s="216" t="s">
        <v>2188</v>
      </c>
      <c r="BX43" s="216" t="s">
        <v>210</v>
      </c>
      <c r="BY43" s="216" t="s">
        <v>210</v>
      </c>
      <c r="BZ43" s="217">
        <v>0.10299999999999999</v>
      </c>
      <c r="CA43" s="216" t="s">
        <v>2211</v>
      </c>
      <c r="CB43" s="216" t="s">
        <v>210</v>
      </c>
      <c r="CC43" s="216" t="s">
        <v>210</v>
      </c>
      <c r="CD43" s="217">
        <v>9.8000000000000004E-2</v>
      </c>
      <c r="CE43" s="216" t="s">
        <v>2199</v>
      </c>
      <c r="CF43" s="303"/>
      <c r="CG43" s="37" t="s">
        <v>491</v>
      </c>
      <c r="CH43" s="21">
        <v>8.5000000000000006E-2</v>
      </c>
      <c r="CI43" s="12" t="s">
        <v>2185</v>
      </c>
      <c r="CJ43" s="21">
        <v>7.0000000000000007E-2</v>
      </c>
      <c r="CK43" s="12" t="s">
        <v>2182</v>
      </c>
      <c r="CL43" s="21">
        <v>0.10100000000000001</v>
      </c>
      <c r="CM43" s="12" t="s">
        <v>2256</v>
      </c>
      <c r="CN43" s="26"/>
    </row>
    <row r="44" spans="1:92" s="173" customFormat="1" ht="13">
      <c r="A44" s="3404"/>
      <c r="B44" s="3426"/>
      <c r="C44" s="216"/>
      <c r="D44" s="216"/>
      <c r="E44" s="3418"/>
      <c r="F44" s="301"/>
      <c r="G44" s="216"/>
      <c r="H44" s="216"/>
      <c r="I44" s="3418"/>
      <c r="J44" s="301"/>
      <c r="K44" s="216"/>
      <c r="L44" s="216"/>
      <c r="M44" s="216"/>
      <c r="O44" s="293"/>
      <c r="P44" s="3426"/>
      <c r="Q44" s="216"/>
      <c r="R44" s="216"/>
      <c r="S44" s="3418"/>
      <c r="T44" s="301"/>
      <c r="U44" s="216"/>
      <c r="V44" s="216"/>
      <c r="W44" s="3418"/>
      <c r="X44" s="301"/>
      <c r="Y44" s="216"/>
      <c r="Z44" s="216"/>
      <c r="AA44" s="216"/>
      <c r="AC44" s="293"/>
      <c r="AD44" s="3426"/>
      <c r="AE44" s="216"/>
      <c r="AF44" s="216"/>
      <c r="AG44" s="3418"/>
      <c r="AH44" s="301"/>
      <c r="AI44" s="216"/>
      <c r="AJ44" s="216"/>
      <c r="AK44" s="3418"/>
      <c r="AL44" s="301"/>
      <c r="AM44" s="216"/>
      <c r="AN44" s="216"/>
      <c r="AO44" s="216"/>
      <c r="AQ44" s="3400" t="s">
        <v>485</v>
      </c>
      <c r="AR44" s="139" t="s">
        <v>210</v>
      </c>
      <c r="AS44" s="38" t="s">
        <v>210</v>
      </c>
      <c r="AT44" s="58">
        <v>6.0999999999999999E-2</v>
      </c>
      <c r="AU44" s="3344" t="s">
        <v>2187</v>
      </c>
      <c r="AV44" s="139" t="s">
        <v>210</v>
      </c>
      <c r="AW44" s="38" t="s">
        <v>210</v>
      </c>
      <c r="AX44" s="58">
        <v>7.0999999999999994E-2</v>
      </c>
      <c r="AY44" s="3344" t="s">
        <v>2210</v>
      </c>
      <c r="AZ44" s="139" t="s">
        <v>210</v>
      </c>
      <c r="BA44" s="38" t="s">
        <v>210</v>
      </c>
      <c r="BB44" s="58">
        <v>5.2999999999999999E-2</v>
      </c>
      <c r="BC44" s="38" t="s">
        <v>2231</v>
      </c>
      <c r="BD44" s="26"/>
      <c r="BE44" s="275" t="s">
        <v>485</v>
      </c>
      <c r="BF44" s="224" t="s">
        <v>210</v>
      </c>
      <c r="BG44" s="224" t="s">
        <v>210</v>
      </c>
      <c r="BH44" s="225">
        <v>6.5000000000000002E-2</v>
      </c>
      <c r="BI44" s="224" t="s">
        <v>2185</v>
      </c>
      <c r="BJ44" s="224" t="s">
        <v>210</v>
      </c>
      <c r="BK44" s="224" t="s">
        <v>210</v>
      </c>
      <c r="BL44" s="225">
        <v>6.9000000000000006E-2</v>
      </c>
      <c r="BM44" s="224" t="s">
        <v>2210</v>
      </c>
      <c r="BN44" s="224" t="s">
        <v>210</v>
      </c>
      <c r="BO44" s="224" t="s">
        <v>210</v>
      </c>
      <c r="BP44" s="225">
        <v>6.0999999999999999E-2</v>
      </c>
      <c r="BQ44" s="224" t="s">
        <v>2184</v>
      </c>
      <c r="BR44" s="26"/>
      <c r="BS44" s="275" t="s">
        <v>485</v>
      </c>
      <c r="BT44" s="216" t="s">
        <v>210</v>
      </c>
      <c r="BU44" s="216" t="s">
        <v>210</v>
      </c>
      <c r="BV44" s="217">
        <v>0.06</v>
      </c>
      <c r="BW44" s="216" t="s">
        <v>2184</v>
      </c>
      <c r="BX44" s="216" t="s">
        <v>210</v>
      </c>
      <c r="BY44" s="216" t="s">
        <v>210</v>
      </c>
      <c r="BZ44" s="217">
        <v>5.7000000000000002E-2</v>
      </c>
      <c r="CA44" s="216" t="s">
        <v>2213</v>
      </c>
      <c r="CB44" s="216" t="s">
        <v>210</v>
      </c>
      <c r="CC44" s="216" t="s">
        <v>210</v>
      </c>
      <c r="CD44" s="217">
        <v>6.3E-2</v>
      </c>
      <c r="CE44" s="216" t="s">
        <v>2209</v>
      </c>
      <c r="CF44" s="303"/>
      <c r="CG44" s="37" t="s">
        <v>485</v>
      </c>
      <c r="CH44" s="21">
        <v>7.3999999999999996E-2</v>
      </c>
      <c r="CI44" s="12" t="s">
        <v>2189</v>
      </c>
      <c r="CJ44" s="21">
        <v>6.9000000000000006E-2</v>
      </c>
      <c r="CK44" s="12" t="s">
        <v>2183</v>
      </c>
      <c r="CL44" s="21">
        <v>0.08</v>
      </c>
      <c r="CM44" s="12" t="s">
        <v>2231</v>
      </c>
      <c r="CN44" s="26"/>
    </row>
    <row r="45" spans="1:92" s="173" customFormat="1" ht="13">
      <c r="A45" s="3359" t="s">
        <v>2904</v>
      </c>
      <c r="B45" s="488"/>
      <c r="C45" s="488"/>
      <c r="D45" s="488"/>
      <c r="E45" s="488"/>
      <c r="F45" s="488"/>
      <c r="G45" s="488"/>
      <c r="H45" s="488"/>
      <c r="I45" s="488"/>
      <c r="J45" s="488"/>
      <c r="K45" s="488"/>
      <c r="L45" s="488"/>
      <c r="M45" s="489"/>
      <c r="O45" s="4422" t="s">
        <v>2905</v>
      </c>
      <c r="P45" s="4423"/>
      <c r="Q45" s="4423"/>
      <c r="R45" s="4423"/>
      <c r="S45" s="4423"/>
      <c r="T45" s="4423"/>
      <c r="U45" s="4423"/>
      <c r="V45" s="4423"/>
      <c r="W45" s="4423"/>
      <c r="X45" s="4423"/>
      <c r="Y45" s="4423"/>
      <c r="Z45" s="4423"/>
      <c r="AA45" s="4424"/>
      <c r="AC45" s="4422" t="s">
        <v>1567</v>
      </c>
      <c r="AD45" s="4423"/>
      <c r="AE45" s="4423"/>
      <c r="AF45" s="4423"/>
      <c r="AG45" s="4423"/>
      <c r="AH45" s="4423"/>
      <c r="AI45" s="4423"/>
      <c r="AJ45" s="4423"/>
      <c r="AK45" s="4423"/>
      <c r="AL45" s="4423"/>
      <c r="AM45" s="4423"/>
      <c r="AN45" s="4423"/>
      <c r="AO45" s="4424"/>
      <c r="AQ45" s="3400" t="s">
        <v>733</v>
      </c>
      <c r="AR45" s="301" t="s">
        <v>733</v>
      </c>
      <c r="AS45" s="216" t="s">
        <v>733</v>
      </c>
      <c r="AT45" s="216" t="s">
        <v>733</v>
      </c>
      <c r="AU45" s="3418" t="s">
        <v>733</v>
      </c>
      <c r="AV45" s="301" t="s">
        <v>733</v>
      </c>
      <c r="AW45" s="216" t="s">
        <v>733</v>
      </c>
      <c r="AX45" s="216" t="s">
        <v>733</v>
      </c>
      <c r="AY45" s="3418" t="s">
        <v>733</v>
      </c>
      <c r="AZ45" s="301" t="s">
        <v>733</v>
      </c>
      <c r="BA45" s="216" t="s">
        <v>733</v>
      </c>
      <c r="BB45" s="216" t="s">
        <v>733</v>
      </c>
      <c r="BC45" s="216" t="s">
        <v>733</v>
      </c>
      <c r="BD45" s="26"/>
      <c r="BE45" s="275" t="s">
        <v>733</v>
      </c>
      <c r="BF45" s="216" t="s">
        <v>733</v>
      </c>
      <c r="BG45" s="216" t="s">
        <v>733</v>
      </c>
      <c r="BH45" s="216" t="s">
        <v>733</v>
      </c>
      <c r="BI45" s="216" t="s">
        <v>733</v>
      </c>
      <c r="BJ45" s="216" t="s">
        <v>733</v>
      </c>
      <c r="BK45" s="216" t="s">
        <v>733</v>
      </c>
      <c r="BL45" s="216" t="s">
        <v>733</v>
      </c>
      <c r="BM45" s="216" t="s">
        <v>733</v>
      </c>
      <c r="BN45" s="216" t="s">
        <v>733</v>
      </c>
      <c r="BO45" s="216" t="s">
        <v>733</v>
      </c>
      <c r="BP45" s="216" t="s">
        <v>733</v>
      </c>
      <c r="BQ45" s="216" t="s">
        <v>733</v>
      </c>
      <c r="BR45" s="26"/>
      <c r="BS45" s="275" t="s">
        <v>733</v>
      </c>
      <c r="BT45" s="216" t="s">
        <v>733</v>
      </c>
      <c r="BU45" s="216" t="s">
        <v>733</v>
      </c>
      <c r="BV45" s="216" t="s">
        <v>733</v>
      </c>
      <c r="BW45" s="216" t="s">
        <v>733</v>
      </c>
      <c r="BX45" s="216" t="s">
        <v>733</v>
      </c>
      <c r="BY45" s="216" t="s">
        <v>733</v>
      </c>
      <c r="BZ45" s="216" t="s">
        <v>733</v>
      </c>
      <c r="CA45" s="216" t="s">
        <v>733</v>
      </c>
      <c r="CB45" s="216" t="s">
        <v>733</v>
      </c>
      <c r="CC45" s="216" t="s">
        <v>733</v>
      </c>
      <c r="CD45" s="216" t="s">
        <v>733</v>
      </c>
      <c r="CE45" s="216" t="s">
        <v>733</v>
      </c>
      <c r="CF45" s="303"/>
      <c r="CG45" s="37"/>
      <c r="CH45" s="12"/>
      <c r="CI45" s="12"/>
      <c r="CJ45" s="12"/>
      <c r="CK45" s="12"/>
      <c r="CL45" s="12"/>
      <c r="CM45" s="12"/>
      <c r="CN45" s="26"/>
    </row>
    <row r="46" spans="1:92" s="173" customFormat="1" ht="13.5" thickBot="1">
      <c r="A46" s="3405" t="s">
        <v>500</v>
      </c>
      <c r="B46" s="2256">
        <v>39243</v>
      </c>
      <c r="C46" s="3364" t="s">
        <v>4229</v>
      </c>
      <c r="D46" s="3365" t="s">
        <v>210</v>
      </c>
      <c r="E46" s="3364" t="s">
        <v>210</v>
      </c>
      <c r="F46" s="3366">
        <v>40314</v>
      </c>
      <c r="G46" s="3364" t="s">
        <v>4230</v>
      </c>
      <c r="H46" s="3365" t="s">
        <v>210</v>
      </c>
      <c r="I46" s="3364" t="s">
        <v>210</v>
      </c>
      <c r="J46" s="3366">
        <v>38075</v>
      </c>
      <c r="K46" s="3364" t="s">
        <v>4231</v>
      </c>
      <c r="L46" s="3365" t="s">
        <v>210</v>
      </c>
      <c r="M46" s="3367" t="s">
        <v>210</v>
      </c>
      <c r="O46" s="293" t="s">
        <v>500</v>
      </c>
      <c r="P46" s="343">
        <v>41209</v>
      </c>
      <c r="Q46" s="343">
        <v>1255</v>
      </c>
      <c r="R46" s="352" t="s">
        <v>210</v>
      </c>
      <c r="S46" s="353" t="s">
        <v>210</v>
      </c>
      <c r="T46" s="346">
        <v>42858</v>
      </c>
      <c r="U46" s="343">
        <v>5291</v>
      </c>
      <c r="V46" s="352" t="s">
        <v>210</v>
      </c>
      <c r="W46" s="353" t="s">
        <v>210</v>
      </c>
      <c r="X46" s="346">
        <v>39587</v>
      </c>
      <c r="Y46" s="343">
        <v>3069</v>
      </c>
      <c r="Z46" s="352" t="s">
        <v>210</v>
      </c>
      <c r="AA46" s="352" t="s">
        <v>210</v>
      </c>
      <c r="AC46" s="293" t="s">
        <v>500</v>
      </c>
      <c r="AD46" s="279">
        <v>40817</v>
      </c>
      <c r="AE46" s="280">
        <v>2623</v>
      </c>
      <c r="AF46" s="212" t="s">
        <v>210</v>
      </c>
      <c r="AG46" s="281" t="s">
        <v>210</v>
      </c>
      <c r="AH46" s="279">
        <v>47062</v>
      </c>
      <c r="AI46" s="280">
        <v>3699</v>
      </c>
      <c r="AJ46" s="212" t="s">
        <v>210</v>
      </c>
      <c r="AK46" s="281" t="s">
        <v>210</v>
      </c>
      <c r="AL46" s="279">
        <v>35853</v>
      </c>
      <c r="AM46" s="280">
        <v>2857</v>
      </c>
      <c r="AN46" s="212" t="s">
        <v>210</v>
      </c>
      <c r="AO46" s="212" t="s">
        <v>210</v>
      </c>
      <c r="AQ46" s="4422" t="s">
        <v>956</v>
      </c>
      <c r="AR46" s="4423"/>
      <c r="AS46" s="4423"/>
      <c r="AT46" s="4423"/>
      <c r="AU46" s="4423"/>
      <c r="AV46" s="4423"/>
      <c r="AW46" s="4423"/>
      <c r="AX46" s="4423"/>
      <c r="AY46" s="4423"/>
      <c r="AZ46" s="4423"/>
      <c r="BA46" s="4423"/>
      <c r="BB46" s="4423"/>
      <c r="BC46" s="4424"/>
      <c r="BD46" s="26"/>
      <c r="BE46" s="4525" t="s">
        <v>880</v>
      </c>
      <c r="BF46" s="4526"/>
      <c r="BG46" s="4526"/>
      <c r="BH46" s="4526"/>
      <c r="BI46" s="4526"/>
      <c r="BJ46" s="4526"/>
      <c r="BK46" s="4526"/>
      <c r="BL46" s="4526"/>
      <c r="BM46" s="4526"/>
      <c r="BN46" s="4526"/>
      <c r="BO46" s="4526"/>
      <c r="BP46" s="4526"/>
      <c r="BQ46" s="4527"/>
      <c r="BR46" s="26"/>
      <c r="BS46" s="4525" t="s">
        <v>737</v>
      </c>
      <c r="BT46" s="4526"/>
      <c r="BU46" s="4526"/>
      <c r="BV46" s="4526"/>
      <c r="BW46" s="4526"/>
      <c r="BX46" s="4526"/>
      <c r="BY46" s="4526"/>
      <c r="BZ46" s="4526"/>
      <c r="CA46" s="4526"/>
      <c r="CB46" s="4526"/>
      <c r="CC46" s="4526"/>
      <c r="CD46" s="4526"/>
      <c r="CE46" s="4527"/>
      <c r="CF46" s="303"/>
      <c r="CG46" s="4499" t="s">
        <v>492</v>
      </c>
      <c r="CH46" s="4500"/>
      <c r="CI46" s="4500"/>
      <c r="CJ46" s="4500"/>
      <c r="CK46" s="4500"/>
      <c r="CL46" s="4500"/>
      <c r="CM46" s="4501"/>
      <c r="CN46" s="26"/>
    </row>
    <row r="47" spans="1:92" s="173" customFormat="1" ht="13">
      <c r="A47" s="3406" t="s">
        <v>494</v>
      </c>
      <c r="B47" s="1917">
        <v>31709</v>
      </c>
      <c r="C47" s="3052" t="s">
        <v>4232</v>
      </c>
      <c r="D47" s="3407" t="s">
        <v>210</v>
      </c>
      <c r="E47" s="3052" t="s">
        <v>210</v>
      </c>
      <c r="F47" s="2205">
        <v>37783</v>
      </c>
      <c r="G47" s="3052" t="s">
        <v>4233</v>
      </c>
      <c r="H47" s="3407" t="s">
        <v>210</v>
      </c>
      <c r="I47" s="3052" t="s">
        <v>210</v>
      </c>
      <c r="J47" s="2205">
        <v>25895</v>
      </c>
      <c r="K47" s="3052" t="s">
        <v>4234</v>
      </c>
      <c r="L47" s="3407" t="s">
        <v>210</v>
      </c>
      <c r="M47" s="3003" t="s">
        <v>210</v>
      </c>
      <c r="O47" s="293" t="s">
        <v>494</v>
      </c>
      <c r="P47" s="343">
        <v>31219</v>
      </c>
      <c r="Q47" s="343">
        <v>4807</v>
      </c>
      <c r="R47" s="352" t="s">
        <v>210</v>
      </c>
      <c r="S47" s="353" t="s">
        <v>210</v>
      </c>
      <c r="T47" s="346">
        <v>31804</v>
      </c>
      <c r="U47" s="343">
        <v>14434</v>
      </c>
      <c r="V47" s="352" t="s">
        <v>210</v>
      </c>
      <c r="W47" s="353" t="s">
        <v>210</v>
      </c>
      <c r="X47" s="346">
        <v>30256</v>
      </c>
      <c r="Y47" s="343">
        <v>19835</v>
      </c>
      <c r="Z47" s="352" t="s">
        <v>210</v>
      </c>
      <c r="AA47" s="352" t="s">
        <v>210</v>
      </c>
      <c r="AC47" s="293" t="s">
        <v>494</v>
      </c>
      <c r="AD47" s="279">
        <v>32902</v>
      </c>
      <c r="AE47" s="280">
        <v>4893</v>
      </c>
      <c r="AF47" s="212" t="s">
        <v>210</v>
      </c>
      <c r="AG47" s="281" t="s">
        <v>210</v>
      </c>
      <c r="AH47" s="279">
        <v>47231</v>
      </c>
      <c r="AI47" s="280">
        <v>24897</v>
      </c>
      <c r="AJ47" s="212" t="s">
        <v>210</v>
      </c>
      <c r="AK47" s="281" t="s">
        <v>210</v>
      </c>
      <c r="AL47" s="279">
        <v>23384</v>
      </c>
      <c r="AM47" s="280">
        <v>6842</v>
      </c>
      <c r="AN47" s="212" t="s">
        <v>210</v>
      </c>
      <c r="AO47" s="212" t="s">
        <v>210</v>
      </c>
      <c r="AQ47" s="3400" t="s">
        <v>493</v>
      </c>
      <c r="AR47" s="140">
        <v>41128</v>
      </c>
      <c r="AS47" s="38" t="s">
        <v>4235</v>
      </c>
      <c r="AT47" s="38" t="s">
        <v>210</v>
      </c>
      <c r="AU47" s="3344" t="s">
        <v>210</v>
      </c>
      <c r="AV47" s="140">
        <v>45301</v>
      </c>
      <c r="AW47" s="38" t="s">
        <v>2364</v>
      </c>
      <c r="AX47" s="38" t="s">
        <v>210</v>
      </c>
      <c r="AY47" s="3344" t="s">
        <v>210</v>
      </c>
      <c r="AZ47" s="140">
        <v>37113</v>
      </c>
      <c r="BA47" s="38" t="s">
        <v>4236</v>
      </c>
      <c r="BB47" s="38" t="s">
        <v>210</v>
      </c>
      <c r="BC47" s="38" t="s">
        <v>210</v>
      </c>
      <c r="BD47" s="26"/>
      <c r="BE47" s="275" t="s">
        <v>493</v>
      </c>
      <c r="BF47" s="223">
        <v>35786</v>
      </c>
      <c r="BG47" s="224" t="s">
        <v>4237</v>
      </c>
      <c r="BH47" s="224" t="s">
        <v>210</v>
      </c>
      <c r="BI47" s="224" t="s">
        <v>210</v>
      </c>
      <c r="BJ47" s="223">
        <v>40153</v>
      </c>
      <c r="BK47" s="224" t="s">
        <v>4238</v>
      </c>
      <c r="BL47" s="224" t="s">
        <v>210</v>
      </c>
      <c r="BM47" s="224" t="s">
        <v>210</v>
      </c>
      <c r="BN47" s="223">
        <v>32191</v>
      </c>
      <c r="BO47" s="224" t="s">
        <v>4239</v>
      </c>
      <c r="BP47" s="224" t="s">
        <v>210</v>
      </c>
      <c r="BQ47" s="224" t="s">
        <v>210</v>
      </c>
      <c r="BR47" s="26"/>
      <c r="BS47" s="275" t="s">
        <v>493</v>
      </c>
      <c r="BT47" s="215">
        <v>37140</v>
      </c>
      <c r="BU47" s="216" t="s">
        <v>4240</v>
      </c>
      <c r="BV47" s="216" t="s">
        <v>210</v>
      </c>
      <c r="BW47" s="216" t="s">
        <v>210</v>
      </c>
      <c r="BX47" s="215">
        <v>39865</v>
      </c>
      <c r="BY47" s="216" t="s">
        <v>4241</v>
      </c>
      <c r="BZ47" s="216" t="s">
        <v>210</v>
      </c>
      <c r="CA47" s="216" t="s">
        <v>210</v>
      </c>
      <c r="CB47" s="215">
        <v>35719</v>
      </c>
      <c r="CC47" s="216" t="s">
        <v>4242</v>
      </c>
      <c r="CD47" s="216" t="s">
        <v>210</v>
      </c>
      <c r="CE47" s="216" t="s">
        <v>210</v>
      </c>
      <c r="CF47" s="303"/>
      <c r="CG47" s="37" t="s">
        <v>493</v>
      </c>
      <c r="CH47" s="208">
        <v>35809</v>
      </c>
      <c r="CI47" s="12" t="s">
        <v>4243</v>
      </c>
      <c r="CJ47" s="10">
        <v>40275</v>
      </c>
      <c r="CK47" s="3429" t="s">
        <v>4244</v>
      </c>
      <c r="CL47" s="306">
        <v>31223</v>
      </c>
      <c r="CM47" s="12" t="s">
        <v>4245</v>
      </c>
      <c r="CN47" s="26"/>
    </row>
    <row r="48" spans="1:92" s="173" customFormat="1" ht="13">
      <c r="A48" s="3404" t="s">
        <v>495</v>
      </c>
      <c r="B48" s="2062">
        <v>31522</v>
      </c>
      <c r="C48" s="3057" t="s">
        <v>2895</v>
      </c>
      <c r="D48" s="3360" t="s">
        <v>210</v>
      </c>
      <c r="E48" s="3057" t="s">
        <v>210</v>
      </c>
      <c r="F48" s="2074">
        <v>33709</v>
      </c>
      <c r="G48" s="3057" t="s">
        <v>4246</v>
      </c>
      <c r="H48" s="3360" t="s">
        <v>210</v>
      </c>
      <c r="I48" s="3057" t="s">
        <v>210</v>
      </c>
      <c r="J48" s="2074">
        <v>24028</v>
      </c>
      <c r="K48" s="3057" t="s">
        <v>4247</v>
      </c>
      <c r="L48" s="3360" t="s">
        <v>210</v>
      </c>
      <c r="M48" s="3016" t="s">
        <v>210</v>
      </c>
      <c r="O48" s="293" t="s">
        <v>495</v>
      </c>
      <c r="P48" s="343">
        <v>38466</v>
      </c>
      <c r="Q48" s="343">
        <v>2588</v>
      </c>
      <c r="R48" s="352" t="s">
        <v>210</v>
      </c>
      <c r="S48" s="353" t="s">
        <v>210</v>
      </c>
      <c r="T48" s="346">
        <v>40829</v>
      </c>
      <c r="U48" s="343">
        <v>2050</v>
      </c>
      <c r="V48" s="352" t="s">
        <v>210</v>
      </c>
      <c r="W48" s="353" t="s">
        <v>210</v>
      </c>
      <c r="X48" s="346">
        <v>35107</v>
      </c>
      <c r="Y48" s="343">
        <v>6507</v>
      </c>
      <c r="Z48" s="352" t="s">
        <v>210</v>
      </c>
      <c r="AA48" s="352" t="s">
        <v>210</v>
      </c>
      <c r="AC48" s="293" t="s">
        <v>495</v>
      </c>
      <c r="AD48" s="279">
        <v>35500</v>
      </c>
      <c r="AE48" s="280">
        <v>3083</v>
      </c>
      <c r="AF48" s="212" t="s">
        <v>210</v>
      </c>
      <c r="AG48" s="281" t="s">
        <v>210</v>
      </c>
      <c r="AH48" s="279">
        <v>40574</v>
      </c>
      <c r="AI48" s="280">
        <v>4704</v>
      </c>
      <c r="AJ48" s="212" t="s">
        <v>210</v>
      </c>
      <c r="AK48" s="281" t="s">
        <v>210</v>
      </c>
      <c r="AL48" s="279">
        <v>31252</v>
      </c>
      <c r="AM48" s="280">
        <v>1920</v>
      </c>
      <c r="AN48" s="212" t="s">
        <v>210</v>
      </c>
      <c r="AO48" s="212" t="s">
        <v>210</v>
      </c>
      <c r="AQ48" s="3400" t="s">
        <v>494</v>
      </c>
      <c r="AR48" s="140">
        <v>31534</v>
      </c>
      <c r="AS48" s="38" t="s">
        <v>4248</v>
      </c>
      <c r="AT48" s="38" t="s">
        <v>210</v>
      </c>
      <c r="AU48" s="3344" t="s">
        <v>210</v>
      </c>
      <c r="AV48" s="140">
        <v>35248</v>
      </c>
      <c r="AW48" s="38" t="s">
        <v>4249</v>
      </c>
      <c r="AX48" s="38" t="s">
        <v>210</v>
      </c>
      <c r="AY48" s="3344" t="s">
        <v>210</v>
      </c>
      <c r="AZ48" s="140">
        <v>26583</v>
      </c>
      <c r="BA48" s="38" t="s">
        <v>4250</v>
      </c>
      <c r="BB48" s="38" t="s">
        <v>210</v>
      </c>
      <c r="BC48" s="38" t="s">
        <v>210</v>
      </c>
      <c r="BD48" s="26"/>
      <c r="BE48" s="275" t="s">
        <v>494</v>
      </c>
      <c r="BF48" s="223">
        <v>25936</v>
      </c>
      <c r="BG48" s="224" t="s">
        <v>4251</v>
      </c>
      <c r="BH48" s="224" t="s">
        <v>210</v>
      </c>
      <c r="BI48" s="224" t="s">
        <v>210</v>
      </c>
      <c r="BJ48" s="223">
        <v>27404</v>
      </c>
      <c r="BK48" s="224" t="s">
        <v>4252</v>
      </c>
      <c r="BL48" s="224" t="s">
        <v>210</v>
      </c>
      <c r="BM48" s="224" t="s">
        <v>210</v>
      </c>
      <c r="BN48" s="223">
        <v>17905</v>
      </c>
      <c r="BO48" s="224" t="s">
        <v>4253</v>
      </c>
      <c r="BP48" s="224" t="s">
        <v>210</v>
      </c>
      <c r="BQ48" s="224" t="s">
        <v>210</v>
      </c>
      <c r="BR48" s="26"/>
      <c r="BS48" s="275" t="s">
        <v>494</v>
      </c>
      <c r="BT48" s="215">
        <v>29590</v>
      </c>
      <c r="BU48" s="216" t="s">
        <v>4254</v>
      </c>
      <c r="BV48" s="216" t="s">
        <v>210</v>
      </c>
      <c r="BW48" s="216" t="s">
        <v>210</v>
      </c>
      <c r="BX48" s="215">
        <v>27808</v>
      </c>
      <c r="BY48" s="216" t="s">
        <v>4255</v>
      </c>
      <c r="BZ48" s="216" t="s">
        <v>210</v>
      </c>
      <c r="CA48" s="216" t="s">
        <v>210</v>
      </c>
      <c r="CB48" s="215">
        <v>32689</v>
      </c>
      <c r="CC48" s="216" t="s">
        <v>4256</v>
      </c>
      <c r="CD48" s="216" t="s">
        <v>210</v>
      </c>
      <c r="CE48" s="216" t="s">
        <v>210</v>
      </c>
      <c r="CF48" s="303"/>
      <c r="CG48" s="37" t="s">
        <v>494</v>
      </c>
      <c r="CH48" s="208">
        <v>26676</v>
      </c>
      <c r="CI48" s="12" t="s">
        <v>4257</v>
      </c>
      <c r="CJ48" s="10">
        <v>30282</v>
      </c>
      <c r="CK48" s="3429" t="s">
        <v>4258</v>
      </c>
      <c r="CL48" s="306">
        <v>22862</v>
      </c>
      <c r="CM48" s="12" t="s">
        <v>4259</v>
      </c>
      <c r="CN48" s="26"/>
    </row>
    <row r="49" spans="1:92" s="173" customFormat="1" ht="13">
      <c r="A49" s="3404" t="s">
        <v>496</v>
      </c>
      <c r="B49" s="2062">
        <v>37476</v>
      </c>
      <c r="C49" s="3057" t="s">
        <v>4260</v>
      </c>
      <c r="D49" s="3360" t="s">
        <v>210</v>
      </c>
      <c r="E49" s="3057" t="s">
        <v>210</v>
      </c>
      <c r="F49" s="2074">
        <v>40276</v>
      </c>
      <c r="G49" s="3057" t="s">
        <v>4261</v>
      </c>
      <c r="H49" s="3360" t="s">
        <v>210</v>
      </c>
      <c r="I49" s="3057" t="s">
        <v>210</v>
      </c>
      <c r="J49" s="2074">
        <v>36525</v>
      </c>
      <c r="K49" s="3057" t="s">
        <v>2339</v>
      </c>
      <c r="L49" s="3360" t="s">
        <v>210</v>
      </c>
      <c r="M49" s="3016" t="s">
        <v>210</v>
      </c>
      <c r="O49" s="293" t="s">
        <v>496</v>
      </c>
      <c r="P49" s="343">
        <v>41077</v>
      </c>
      <c r="Q49" s="343">
        <v>2529</v>
      </c>
      <c r="R49" s="352" t="s">
        <v>210</v>
      </c>
      <c r="S49" s="353" t="s">
        <v>210</v>
      </c>
      <c r="T49" s="346">
        <v>42215</v>
      </c>
      <c r="U49" s="343">
        <v>5336</v>
      </c>
      <c r="V49" s="352" t="s">
        <v>210</v>
      </c>
      <c r="W49" s="353" t="s">
        <v>210</v>
      </c>
      <c r="X49" s="346">
        <v>40034</v>
      </c>
      <c r="Y49" s="343">
        <v>4498</v>
      </c>
      <c r="Z49" s="352" t="s">
        <v>210</v>
      </c>
      <c r="AA49" s="352" t="s">
        <v>210</v>
      </c>
      <c r="AC49" s="293" t="s">
        <v>496</v>
      </c>
      <c r="AD49" s="279">
        <v>39588</v>
      </c>
      <c r="AE49" s="280">
        <v>5866</v>
      </c>
      <c r="AF49" s="212" t="s">
        <v>210</v>
      </c>
      <c r="AG49" s="281" t="s">
        <v>210</v>
      </c>
      <c r="AH49" s="279">
        <v>45069</v>
      </c>
      <c r="AI49" s="280">
        <v>6366</v>
      </c>
      <c r="AJ49" s="212" t="s">
        <v>210</v>
      </c>
      <c r="AK49" s="281" t="s">
        <v>210</v>
      </c>
      <c r="AL49" s="279">
        <v>33037</v>
      </c>
      <c r="AM49" s="280">
        <v>5985</v>
      </c>
      <c r="AN49" s="212" t="s">
        <v>210</v>
      </c>
      <c r="AO49" s="212" t="s">
        <v>210</v>
      </c>
      <c r="AQ49" s="3400" t="s">
        <v>495</v>
      </c>
      <c r="AR49" s="140">
        <v>36565</v>
      </c>
      <c r="AS49" s="38" t="s">
        <v>4262</v>
      </c>
      <c r="AT49" s="38" t="s">
        <v>210</v>
      </c>
      <c r="AU49" s="3344" t="s">
        <v>210</v>
      </c>
      <c r="AV49" s="140">
        <v>44451</v>
      </c>
      <c r="AW49" s="38" t="s">
        <v>4263</v>
      </c>
      <c r="AX49" s="38" t="s">
        <v>210</v>
      </c>
      <c r="AY49" s="3344" t="s">
        <v>210</v>
      </c>
      <c r="AZ49" s="140">
        <v>31063</v>
      </c>
      <c r="BA49" s="38" t="s">
        <v>4264</v>
      </c>
      <c r="BB49" s="38" t="s">
        <v>210</v>
      </c>
      <c r="BC49" s="38" t="s">
        <v>210</v>
      </c>
      <c r="BD49" s="26"/>
      <c r="BE49" s="275" t="s">
        <v>495</v>
      </c>
      <c r="BF49" s="223">
        <v>32172</v>
      </c>
      <c r="BG49" s="224" t="s">
        <v>4265</v>
      </c>
      <c r="BH49" s="224" t="s">
        <v>210</v>
      </c>
      <c r="BI49" s="224" t="s">
        <v>210</v>
      </c>
      <c r="BJ49" s="223">
        <v>34690</v>
      </c>
      <c r="BK49" s="224" t="s">
        <v>4266</v>
      </c>
      <c r="BL49" s="224" t="s">
        <v>210</v>
      </c>
      <c r="BM49" s="224" t="s">
        <v>210</v>
      </c>
      <c r="BN49" s="223">
        <v>29396</v>
      </c>
      <c r="BO49" s="224" t="s">
        <v>4267</v>
      </c>
      <c r="BP49" s="224" t="s">
        <v>210</v>
      </c>
      <c r="BQ49" s="224" t="s">
        <v>210</v>
      </c>
      <c r="BR49" s="26"/>
      <c r="BS49" s="275" t="s">
        <v>495</v>
      </c>
      <c r="BT49" s="215">
        <v>35699</v>
      </c>
      <c r="BU49" s="216" t="s">
        <v>2826</v>
      </c>
      <c r="BV49" s="216" t="s">
        <v>210</v>
      </c>
      <c r="BW49" s="216" t="s">
        <v>210</v>
      </c>
      <c r="BX49" s="215">
        <v>36271</v>
      </c>
      <c r="BY49" s="216" t="s">
        <v>4268</v>
      </c>
      <c r="BZ49" s="216" t="s">
        <v>210</v>
      </c>
      <c r="CA49" s="216" t="s">
        <v>210</v>
      </c>
      <c r="CB49" s="215">
        <v>31945</v>
      </c>
      <c r="CC49" s="216" t="s">
        <v>4269</v>
      </c>
      <c r="CD49" s="216" t="s">
        <v>210</v>
      </c>
      <c r="CE49" s="216" t="s">
        <v>210</v>
      </c>
      <c r="CF49" s="303"/>
      <c r="CG49" s="37" t="s">
        <v>495</v>
      </c>
      <c r="CH49" s="208">
        <v>30410</v>
      </c>
      <c r="CI49" s="12" t="s">
        <v>4270</v>
      </c>
      <c r="CJ49" s="10">
        <v>34225</v>
      </c>
      <c r="CK49" s="3429" t="s">
        <v>2172</v>
      </c>
      <c r="CL49" s="306">
        <v>25119</v>
      </c>
      <c r="CM49" s="12" t="s">
        <v>4271</v>
      </c>
      <c r="CN49" s="26"/>
    </row>
    <row r="50" spans="1:92" s="173" customFormat="1" ht="13">
      <c r="A50" s="3404" t="s">
        <v>497</v>
      </c>
      <c r="B50" s="2062">
        <v>57283</v>
      </c>
      <c r="C50" s="3057" t="s">
        <v>4272</v>
      </c>
      <c r="D50" s="3360" t="s">
        <v>210</v>
      </c>
      <c r="E50" s="3057" t="s">
        <v>210</v>
      </c>
      <c r="F50" s="2074">
        <v>61596</v>
      </c>
      <c r="G50" s="3057" t="s">
        <v>4273</v>
      </c>
      <c r="H50" s="3360" t="s">
        <v>210</v>
      </c>
      <c r="I50" s="3057" t="s">
        <v>210</v>
      </c>
      <c r="J50" s="2074">
        <v>51345</v>
      </c>
      <c r="K50" s="3057" t="s">
        <v>4274</v>
      </c>
      <c r="L50" s="3360" t="s">
        <v>210</v>
      </c>
      <c r="M50" s="3016" t="s">
        <v>210</v>
      </c>
      <c r="O50" s="293" t="s">
        <v>497</v>
      </c>
      <c r="P50" s="343">
        <v>52090</v>
      </c>
      <c r="Q50" s="343">
        <v>6132</v>
      </c>
      <c r="R50" s="352" t="s">
        <v>210</v>
      </c>
      <c r="S50" s="353" t="s">
        <v>210</v>
      </c>
      <c r="T50" s="346">
        <v>65023</v>
      </c>
      <c r="U50" s="343">
        <v>13888</v>
      </c>
      <c r="V50" s="352" t="s">
        <v>210</v>
      </c>
      <c r="W50" s="353" t="s">
        <v>210</v>
      </c>
      <c r="X50" s="346">
        <v>46850</v>
      </c>
      <c r="Y50" s="343">
        <v>7196</v>
      </c>
      <c r="Z50" s="352" t="s">
        <v>210</v>
      </c>
      <c r="AA50" s="352" t="s">
        <v>210</v>
      </c>
      <c r="AC50" s="293" t="s">
        <v>497</v>
      </c>
      <c r="AD50" s="279">
        <v>46138</v>
      </c>
      <c r="AE50" s="280">
        <v>7020</v>
      </c>
      <c r="AF50" s="212" t="s">
        <v>210</v>
      </c>
      <c r="AG50" s="281" t="s">
        <v>210</v>
      </c>
      <c r="AH50" s="279">
        <v>47115</v>
      </c>
      <c r="AI50" s="280">
        <v>9790</v>
      </c>
      <c r="AJ50" s="212" t="s">
        <v>210</v>
      </c>
      <c r="AK50" s="281" t="s">
        <v>210</v>
      </c>
      <c r="AL50" s="279">
        <v>44750</v>
      </c>
      <c r="AM50" s="280">
        <v>10225</v>
      </c>
      <c r="AN50" s="212" t="s">
        <v>210</v>
      </c>
      <c r="AO50" s="212" t="s">
        <v>210</v>
      </c>
      <c r="AQ50" s="3400" t="s">
        <v>496</v>
      </c>
      <c r="AR50" s="140">
        <v>41144</v>
      </c>
      <c r="AS50" s="38" t="s">
        <v>4275</v>
      </c>
      <c r="AT50" s="38" t="s">
        <v>210</v>
      </c>
      <c r="AU50" s="3344" t="s">
        <v>210</v>
      </c>
      <c r="AV50" s="140">
        <v>43270</v>
      </c>
      <c r="AW50" s="38" t="s">
        <v>4276</v>
      </c>
      <c r="AX50" s="38" t="s">
        <v>210</v>
      </c>
      <c r="AY50" s="3344" t="s">
        <v>210</v>
      </c>
      <c r="AZ50" s="140">
        <v>38386</v>
      </c>
      <c r="BA50" s="38" t="s">
        <v>4277</v>
      </c>
      <c r="BB50" s="38" t="s">
        <v>210</v>
      </c>
      <c r="BC50" s="38" t="s">
        <v>210</v>
      </c>
      <c r="BD50" s="26"/>
      <c r="BE50" s="275" t="s">
        <v>496</v>
      </c>
      <c r="BF50" s="223">
        <v>33592</v>
      </c>
      <c r="BG50" s="224" t="s">
        <v>3687</v>
      </c>
      <c r="BH50" s="224" t="s">
        <v>210</v>
      </c>
      <c r="BI50" s="224" t="s">
        <v>210</v>
      </c>
      <c r="BJ50" s="223">
        <v>41986</v>
      </c>
      <c r="BK50" s="224" t="s">
        <v>4278</v>
      </c>
      <c r="BL50" s="224" t="s">
        <v>210</v>
      </c>
      <c r="BM50" s="224" t="s">
        <v>210</v>
      </c>
      <c r="BN50" s="223">
        <v>30417</v>
      </c>
      <c r="BO50" s="224" t="s">
        <v>3641</v>
      </c>
      <c r="BP50" s="224" t="s">
        <v>210</v>
      </c>
      <c r="BQ50" s="224" t="s">
        <v>210</v>
      </c>
      <c r="BR50" s="26"/>
      <c r="BS50" s="275" t="s">
        <v>496</v>
      </c>
      <c r="BT50" s="215">
        <v>35371</v>
      </c>
      <c r="BU50" s="216" t="s">
        <v>3418</v>
      </c>
      <c r="BV50" s="216" t="s">
        <v>210</v>
      </c>
      <c r="BW50" s="216" t="s">
        <v>210</v>
      </c>
      <c r="BX50" s="215">
        <v>38496</v>
      </c>
      <c r="BY50" s="216" t="s">
        <v>4279</v>
      </c>
      <c r="BZ50" s="216" t="s">
        <v>210</v>
      </c>
      <c r="CA50" s="216" t="s">
        <v>210</v>
      </c>
      <c r="CB50" s="215">
        <v>32224</v>
      </c>
      <c r="CC50" s="216" t="s">
        <v>4280</v>
      </c>
      <c r="CD50" s="216" t="s">
        <v>210</v>
      </c>
      <c r="CE50" s="216" t="s">
        <v>210</v>
      </c>
      <c r="CF50" s="303"/>
      <c r="CG50" s="37" t="s">
        <v>496</v>
      </c>
      <c r="CH50" s="208">
        <v>35981</v>
      </c>
      <c r="CI50" s="12" t="s">
        <v>2708</v>
      </c>
      <c r="CJ50" s="10">
        <v>40358</v>
      </c>
      <c r="CK50" s="3429" t="s">
        <v>4281</v>
      </c>
      <c r="CL50" s="306">
        <v>31051</v>
      </c>
      <c r="CM50" s="12" t="s">
        <v>3604</v>
      </c>
      <c r="CN50" s="26"/>
    </row>
    <row r="51" spans="1:92" s="173" customFormat="1" ht="13">
      <c r="A51" s="3404" t="s">
        <v>498</v>
      </c>
      <c r="B51" s="2062">
        <v>77067</v>
      </c>
      <c r="C51" s="3057" t="s">
        <v>4282</v>
      </c>
      <c r="D51" s="3360" t="s">
        <v>210</v>
      </c>
      <c r="E51" s="3057" t="s">
        <v>210</v>
      </c>
      <c r="F51" s="2074">
        <v>86250</v>
      </c>
      <c r="G51" s="3057" t="s">
        <v>4283</v>
      </c>
      <c r="H51" s="3360" t="s">
        <v>210</v>
      </c>
      <c r="I51" s="3057" t="s">
        <v>210</v>
      </c>
      <c r="J51" s="2074">
        <v>76225</v>
      </c>
      <c r="K51" s="3057" t="s">
        <v>4284</v>
      </c>
      <c r="L51" s="3360" t="s">
        <v>210</v>
      </c>
      <c r="M51" s="3016" t="s">
        <v>210</v>
      </c>
      <c r="O51" s="293" t="s">
        <v>498</v>
      </c>
      <c r="P51" s="343">
        <v>66884</v>
      </c>
      <c r="Q51" s="343">
        <v>5863</v>
      </c>
      <c r="R51" s="352" t="s">
        <v>210</v>
      </c>
      <c r="S51" s="353" t="s">
        <v>210</v>
      </c>
      <c r="T51" s="346">
        <v>71648</v>
      </c>
      <c r="U51" s="343">
        <v>24796</v>
      </c>
      <c r="V51" s="352" t="s">
        <v>210</v>
      </c>
      <c r="W51" s="353" t="s">
        <v>210</v>
      </c>
      <c r="X51" s="346">
        <v>66445</v>
      </c>
      <c r="Y51" s="343">
        <v>4771</v>
      </c>
      <c r="Z51" s="352" t="s">
        <v>210</v>
      </c>
      <c r="AA51" s="352" t="s">
        <v>210</v>
      </c>
      <c r="AC51" s="293" t="s">
        <v>498</v>
      </c>
      <c r="AD51" s="279">
        <v>69163</v>
      </c>
      <c r="AE51" s="280">
        <v>10237</v>
      </c>
      <c r="AF51" s="212" t="s">
        <v>210</v>
      </c>
      <c r="AG51" s="281" t="s">
        <v>210</v>
      </c>
      <c r="AH51" s="279">
        <v>84045</v>
      </c>
      <c r="AI51" s="280">
        <v>19796</v>
      </c>
      <c r="AJ51" s="212" t="s">
        <v>210</v>
      </c>
      <c r="AK51" s="281" t="s">
        <v>210</v>
      </c>
      <c r="AL51" s="279">
        <v>60410</v>
      </c>
      <c r="AM51" s="280">
        <v>9150</v>
      </c>
      <c r="AN51" s="212" t="s">
        <v>210</v>
      </c>
      <c r="AO51" s="212" t="s">
        <v>210</v>
      </c>
      <c r="AQ51" s="3400" t="s">
        <v>497</v>
      </c>
      <c r="AR51" s="140">
        <v>47392</v>
      </c>
      <c r="AS51" s="38" t="s">
        <v>4285</v>
      </c>
      <c r="AT51" s="38" t="s">
        <v>210</v>
      </c>
      <c r="AU51" s="3344" t="s">
        <v>210</v>
      </c>
      <c r="AV51" s="140">
        <v>51708</v>
      </c>
      <c r="AW51" s="38" t="s">
        <v>4286</v>
      </c>
      <c r="AX51" s="38" t="s">
        <v>210</v>
      </c>
      <c r="AY51" s="3344" t="s">
        <v>210</v>
      </c>
      <c r="AZ51" s="140">
        <v>45590</v>
      </c>
      <c r="BA51" s="38" t="s">
        <v>4287</v>
      </c>
      <c r="BB51" s="38" t="s">
        <v>210</v>
      </c>
      <c r="BC51" s="38" t="s">
        <v>210</v>
      </c>
      <c r="BD51" s="26"/>
      <c r="BE51" s="275" t="s">
        <v>497</v>
      </c>
      <c r="BF51" s="223">
        <v>45341</v>
      </c>
      <c r="BG51" s="224" t="s">
        <v>4288</v>
      </c>
      <c r="BH51" s="224" t="s">
        <v>210</v>
      </c>
      <c r="BI51" s="224" t="s">
        <v>210</v>
      </c>
      <c r="BJ51" s="223">
        <v>49710</v>
      </c>
      <c r="BK51" s="224" t="s">
        <v>4289</v>
      </c>
      <c r="BL51" s="224" t="s">
        <v>210</v>
      </c>
      <c r="BM51" s="224" t="s">
        <v>210</v>
      </c>
      <c r="BN51" s="223">
        <v>44043</v>
      </c>
      <c r="BO51" s="224" t="s">
        <v>4290</v>
      </c>
      <c r="BP51" s="224" t="s">
        <v>210</v>
      </c>
      <c r="BQ51" s="224" t="s">
        <v>210</v>
      </c>
      <c r="BR51" s="26"/>
      <c r="BS51" s="275" t="s">
        <v>497</v>
      </c>
      <c r="BT51" s="215">
        <v>42773</v>
      </c>
      <c r="BU51" s="216" t="s">
        <v>2272</v>
      </c>
      <c r="BV51" s="216" t="s">
        <v>210</v>
      </c>
      <c r="BW51" s="216" t="s">
        <v>210</v>
      </c>
      <c r="BX51" s="215">
        <v>52251</v>
      </c>
      <c r="BY51" s="216" t="s">
        <v>4291</v>
      </c>
      <c r="BZ51" s="216" t="s">
        <v>210</v>
      </c>
      <c r="CA51" s="216" t="s">
        <v>210</v>
      </c>
      <c r="CB51" s="215">
        <v>40441</v>
      </c>
      <c r="CC51" s="216" t="s">
        <v>4292</v>
      </c>
      <c r="CD51" s="216" t="s">
        <v>210</v>
      </c>
      <c r="CE51" s="216" t="s">
        <v>210</v>
      </c>
      <c r="CF51" s="303"/>
      <c r="CG51" s="37" t="s">
        <v>497</v>
      </c>
      <c r="CH51" s="208">
        <v>48588</v>
      </c>
      <c r="CI51" s="12" t="s">
        <v>4293</v>
      </c>
      <c r="CJ51" s="10">
        <v>62113</v>
      </c>
      <c r="CK51" s="3429" t="s">
        <v>4294</v>
      </c>
      <c r="CL51" s="306">
        <v>40363</v>
      </c>
      <c r="CM51" s="12" t="s">
        <v>4295</v>
      </c>
      <c r="CN51" s="26"/>
    </row>
    <row r="52" spans="1:92">
      <c r="A52" s="4522" t="s">
        <v>878</v>
      </c>
      <c r="B52" s="4522"/>
      <c r="C52" s="4522"/>
      <c r="D52" s="4522"/>
      <c r="E52" s="4522"/>
      <c r="F52" s="4522"/>
      <c r="G52" s="4522"/>
      <c r="H52" s="4522"/>
      <c r="I52" s="4522"/>
      <c r="J52" s="4522"/>
      <c r="K52" s="4522"/>
      <c r="L52" s="4522"/>
      <c r="M52" s="4522"/>
      <c r="O52" s="4522" t="s">
        <v>878</v>
      </c>
      <c r="P52" s="4522"/>
      <c r="Q52" s="4522"/>
      <c r="R52" s="4522"/>
      <c r="S52" s="4522"/>
      <c r="T52" s="4522"/>
      <c r="U52" s="4522"/>
      <c r="V52" s="4522"/>
      <c r="W52" s="4522"/>
      <c r="X52" s="4522"/>
      <c r="Y52" s="4522"/>
      <c r="Z52" s="4522"/>
      <c r="AA52" s="4522"/>
      <c r="AC52" s="4522" t="s">
        <v>878</v>
      </c>
      <c r="AD52" s="4522"/>
      <c r="AE52" s="4522"/>
      <c r="AF52" s="4522"/>
      <c r="AG52" s="4522"/>
      <c r="AH52" s="4522"/>
      <c r="AI52" s="4522"/>
      <c r="AJ52" s="4522"/>
      <c r="AK52" s="4522"/>
      <c r="AL52" s="4522"/>
      <c r="AM52" s="4522"/>
      <c r="AN52" s="4522"/>
      <c r="AO52" s="4522"/>
      <c r="AQ52" s="3400" t="s">
        <v>498</v>
      </c>
      <c r="AR52" s="140">
        <v>61456</v>
      </c>
      <c r="AS52" s="38" t="s">
        <v>4296</v>
      </c>
      <c r="AT52" s="38" t="s">
        <v>210</v>
      </c>
      <c r="AU52" s="3344" t="s">
        <v>210</v>
      </c>
      <c r="AV52" s="140">
        <v>73008</v>
      </c>
      <c r="AW52" s="38" t="s">
        <v>4297</v>
      </c>
      <c r="AX52" s="38" t="s">
        <v>210</v>
      </c>
      <c r="AY52" s="3344" t="s">
        <v>210</v>
      </c>
      <c r="AZ52" s="140">
        <v>51548</v>
      </c>
      <c r="BA52" s="38" t="s">
        <v>4298</v>
      </c>
      <c r="BB52" s="38" t="s">
        <v>210</v>
      </c>
      <c r="BC52" s="38" t="s">
        <v>210</v>
      </c>
      <c r="BD52" s="6"/>
      <c r="BE52" s="275" t="s">
        <v>498</v>
      </c>
      <c r="BF52" s="223">
        <v>62509</v>
      </c>
      <c r="BG52" s="224" t="s">
        <v>4299</v>
      </c>
      <c r="BH52" s="224" t="s">
        <v>210</v>
      </c>
      <c r="BI52" s="224" t="s">
        <v>210</v>
      </c>
      <c r="BJ52" s="223">
        <v>63694</v>
      </c>
      <c r="BK52" s="224" t="s">
        <v>4300</v>
      </c>
      <c r="BL52" s="224" t="s">
        <v>210</v>
      </c>
      <c r="BM52" s="224" t="s">
        <v>210</v>
      </c>
      <c r="BN52" s="223">
        <v>61999</v>
      </c>
      <c r="BO52" s="224" t="s">
        <v>4301</v>
      </c>
      <c r="BP52" s="224" t="s">
        <v>210</v>
      </c>
      <c r="BQ52" s="224" t="s">
        <v>210</v>
      </c>
      <c r="BR52" s="6"/>
      <c r="BS52" s="275" t="s">
        <v>498</v>
      </c>
      <c r="BT52" s="215">
        <v>60774</v>
      </c>
      <c r="BU52" s="216" t="s">
        <v>4302</v>
      </c>
      <c r="BV52" s="216" t="s">
        <v>210</v>
      </c>
      <c r="BW52" s="216" t="s">
        <v>210</v>
      </c>
      <c r="BX52" s="215">
        <v>65195</v>
      </c>
      <c r="BY52" s="216" t="s">
        <v>4303</v>
      </c>
      <c r="BZ52" s="216" t="s">
        <v>210</v>
      </c>
      <c r="CA52" s="216" t="s">
        <v>210</v>
      </c>
      <c r="CB52" s="215">
        <v>55063</v>
      </c>
      <c r="CC52" s="216" t="s">
        <v>4304</v>
      </c>
      <c r="CD52" s="216" t="s">
        <v>210</v>
      </c>
      <c r="CE52" s="216" t="s">
        <v>210</v>
      </c>
      <c r="CF52" s="303"/>
      <c r="CG52" s="37" t="s">
        <v>498</v>
      </c>
      <c r="CH52" s="208">
        <v>52015</v>
      </c>
      <c r="CI52" s="12" t="s">
        <v>4305</v>
      </c>
      <c r="CJ52" s="10">
        <v>75619</v>
      </c>
      <c r="CK52" s="3430" t="s">
        <v>4306</v>
      </c>
      <c r="CL52" s="306">
        <v>50928</v>
      </c>
      <c r="CM52" s="12" t="s">
        <v>4307</v>
      </c>
      <c r="CN52" s="6"/>
    </row>
    <row r="53" spans="1:92" s="26" customFormat="1">
      <c r="A53" s="29"/>
      <c r="B53" s="29"/>
      <c r="C53" s="29"/>
      <c r="D53" s="29"/>
      <c r="E53" s="29"/>
      <c r="F53" s="29"/>
      <c r="G53" s="29"/>
      <c r="H53" s="29"/>
      <c r="I53" s="29"/>
      <c r="J53" s="29"/>
      <c r="K53" s="29"/>
      <c r="L53" s="29"/>
      <c r="M53" s="29"/>
      <c r="O53" s="29"/>
      <c r="P53" s="29"/>
      <c r="Q53" s="29"/>
      <c r="R53" s="29"/>
      <c r="S53" s="29"/>
      <c r="T53" s="29"/>
      <c r="U53" s="29"/>
      <c r="V53" s="29"/>
      <c r="W53" s="29"/>
      <c r="X53" s="29"/>
      <c r="Y53" s="29"/>
      <c r="Z53" s="29"/>
      <c r="AA53" s="29"/>
      <c r="AC53" s="29"/>
      <c r="AD53" s="29"/>
      <c r="AE53" s="29"/>
      <c r="AF53" s="29"/>
      <c r="AG53" s="29"/>
      <c r="AH53" s="29"/>
      <c r="AI53" s="29"/>
      <c r="AJ53" s="29"/>
      <c r="AK53" s="29"/>
      <c r="AL53" s="29"/>
      <c r="AM53" s="29"/>
      <c r="AN53" s="29"/>
      <c r="AO53" s="29"/>
      <c r="AQ53" s="4466" t="s">
        <v>878</v>
      </c>
      <c r="AR53" s="4466"/>
      <c r="AS53" s="4466"/>
      <c r="AT53" s="4466"/>
      <c r="AU53" s="4466"/>
      <c r="AV53" s="4466"/>
      <c r="AW53" s="4466"/>
      <c r="AX53" s="4466"/>
      <c r="AY53" s="4466"/>
      <c r="AZ53" s="4466"/>
      <c r="BA53" s="4466"/>
      <c r="BB53" s="4466"/>
      <c r="BC53" s="4466"/>
      <c r="BD53" s="17"/>
      <c r="BE53" s="4466" t="s">
        <v>878</v>
      </c>
      <c r="BF53" s="4466"/>
      <c r="BG53" s="4466"/>
      <c r="BH53" s="4466"/>
      <c r="BI53" s="4466"/>
      <c r="BJ53" s="4466"/>
      <c r="BK53" s="4466"/>
      <c r="BL53" s="4466"/>
      <c r="BM53" s="4466"/>
      <c r="BN53" s="4466"/>
      <c r="BO53" s="4466"/>
      <c r="BP53" s="4466"/>
      <c r="BQ53" s="4466"/>
      <c r="BR53" s="17"/>
      <c r="BS53" s="4466" t="s">
        <v>878</v>
      </c>
      <c r="BT53" s="4466"/>
      <c r="BU53" s="4466"/>
      <c r="BV53" s="4466"/>
      <c r="BW53" s="4466"/>
      <c r="BX53" s="4466"/>
      <c r="BY53" s="4466"/>
      <c r="BZ53" s="4466"/>
      <c r="CA53" s="4466"/>
      <c r="CB53" s="4466"/>
      <c r="CC53" s="4466"/>
      <c r="CD53" s="4466"/>
      <c r="CE53" s="4466"/>
      <c r="CF53" s="16"/>
      <c r="CG53" s="4558" t="s">
        <v>878</v>
      </c>
      <c r="CH53" s="4558"/>
      <c r="CI53" s="4558"/>
      <c r="CJ53" s="4558"/>
      <c r="CK53" s="4558"/>
      <c r="CL53" s="4558"/>
      <c r="CM53" s="4558"/>
    </row>
    <row r="54" spans="1:92">
      <c r="A54" s="3832" t="s">
        <v>3689</v>
      </c>
      <c r="B54" s="3832"/>
      <c r="C54" s="3832"/>
      <c r="D54" s="3832"/>
      <c r="E54" s="3832"/>
      <c r="F54" s="3832"/>
      <c r="G54" s="3832"/>
      <c r="H54" s="3832"/>
      <c r="I54" s="3832"/>
      <c r="J54" s="3832"/>
      <c r="K54" s="3832"/>
      <c r="L54" s="485"/>
      <c r="M54" s="485"/>
      <c r="O54" s="3832" t="s">
        <v>1592</v>
      </c>
      <c r="P54" s="3832"/>
      <c r="Q54" s="3832"/>
      <c r="R54" s="3832"/>
      <c r="S54" s="3832"/>
      <c r="T54" s="3832"/>
      <c r="U54" s="3832"/>
      <c r="V54" s="3832"/>
      <c r="W54" s="3832"/>
      <c r="X54" s="3832"/>
      <c r="Y54" s="3832"/>
      <c r="Z54" s="485"/>
      <c r="AA54" s="485"/>
      <c r="AC54" s="3832" t="s">
        <v>1568</v>
      </c>
      <c r="AD54" s="3832"/>
      <c r="AE54" s="3832"/>
      <c r="AF54" s="3832"/>
      <c r="AG54" s="3832"/>
      <c r="AH54" s="3832"/>
      <c r="AI54" s="3832"/>
      <c r="AJ54" s="3832"/>
      <c r="AK54" s="3832"/>
      <c r="AL54" s="3832"/>
      <c r="AM54" s="3832"/>
      <c r="AN54" s="485"/>
      <c r="AO54" s="485"/>
      <c r="AQ54" s="29"/>
      <c r="AR54" s="29"/>
      <c r="AS54" s="29"/>
      <c r="AT54" s="29"/>
      <c r="AU54" s="29"/>
      <c r="AV54" s="29"/>
      <c r="AW54" s="29"/>
      <c r="AX54" s="29"/>
      <c r="AY54" s="29"/>
      <c r="AZ54" s="29"/>
      <c r="BA54" s="29"/>
      <c r="BB54" s="29"/>
      <c r="BC54" s="29"/>
      <c r="BD54" s="14"/>
      <c r="BE54" s="29"/>
      <c r="BF54" s="29"/>
      <c r="BG54" s="29"/>
      <c r="BH54" s="29"/>
      <c r="BI54" s="29"/>
      <c r="BJ54" s="29"/>
      <c r="BK54" s="29"/>
      <c r="BL54" s="29"/>
      <c r="BM54" s="29"/>
      <c r="BN54" s="29"/>
      <c r="BO54" s="29"/>
      <c r="BP54" s="29"/>
      <c r="BQ54" s="29"/>
      <c r="BR54" s="14"/>
      <c r="BS54" s="29"/>
      <c r="BT54" s="29"/>
      <c r="BU54" s="29"/>
      <c r="BV54" s="29"/>
      <c r="BW54" s="29"/>
      <c r="BX54" s="29"/>
      <c r="BY54" s="29"/>
      <c r="BZ54" s="29"/>
      <c r="CA54" s="29"/>
      <c r="CB54" s="29"/>
      <c r="CC54" s="29"/>
      <c r="CD54" s="29"/>
      <c r="CE54" s="29"/>
      <c r="CF54" s="29"/>
      <c r="CG54" s="14"/>
      <c r="CH54" s="29"/>
      <c r="CI54" s="29"/>
      <c r="CJ54" s="29"/>
      <c r="CK54" s="29"/>
      <c r="CL54" s="29"/>
      <c r="CM54" s="29"/>
      <c r="CN54" s="29"/>
    </row>
    <row r="55" spans="1:92">
      <c r="AQ55" s="3832" t="s">
        <v>879</v>
      </c>
      <c r="AR55" s="3832"/>
      <c r="AS55" s="3832"/>
      <c r="AT55" s="3832"/>
      <c r="AU55" s="3832"/>
      <c r="AV55" s="3832"/>
      <c r="AW55" s="3832"/>
      <c r="AX55" s="3832"/>
      <c r="AY55" s="3832"/>
      <c r="AZ55" s="3832"/>
      <c r="BA55" s="3832"/>
      <c r="BB55" s="485"/>
      <c r="BC55" s="485"/>
      <c r="BD55" s="14"/>
      <c r="BE55" s="3832" t="s">
        <v>781</v>
      </c>
      <c r="BF55" s="3832"/>
      <c r="BG55" s="3832"/>
      <c r="BH55" s="3832"/>
      <c r="BI55" s="3832"/>
      <c r="BJ55" s="3832"/>
      <c r="BK55" s="3832"/>
      <c r="BL55" s="3832"/>
      <c r="BM55" s="3832"/>
      <c r="BN55" s="3832"/>
      <c r="BO55" s="3832"/>
      <c r="BP55" s="485"/>
      <c r="BQ55" s="485"/>
      <c r="BR55" s="14"/>
      <c r="BS55" s="3832" t="s">
        <v>734</v>
      </c>
      <c r="BT55" s="3832"/>
      <c r="BU55" s="3832"/>
      <c r="BV55" s="3832"/>
      <c r="BW55" s="3832"/>
      <c r="BX55" s="3832"/>
      <c r="BY55" s="3832"/>
      <c r="BZ55" s="3832"/>
      <c r="CA55" s="3832"/>
      <c r="CB55" s="3832"/>
      <c r="CC55" s="3832"/>
      <c r="CD55" s="485"/>
      <c r="CE55" s="485"/>
      <c r="CF55" s="485"/>
      <c r="CG55" s="14"/>
      <c r="CH55" s="3832" t="s">
        <v>696</v>
      </c>
      <c r="CI55" s="3832"/>
      <c r="CJ55" s="3832"/>
      <c r="CK55" s="3832"/>
      <c r="CL55" s="3832"/>
      <c r="CM55" s="3832"/>
      <c r="CN55" s="3832"/>
    </row>
    <row r="56" spans="1:92" ht="14.25" customHeight="1"/>
  </sheetData>
  <mergeCells count="86">
    <mergeCell ref="CG53:CM53"/>
    <mergeCell ref="AC54:AM54"/>
    <mergeCell ref="BS55:CC55"/>
    <mergeCell ref="CH55:CN55"/>
    <mergeCell ref="CG40:CM40"/>
    <mergeCell ref="AC45:AO45"/>
    <mergeCell ref="BS46:CE46"/>
    <mergeCell ref="CG46:CM46"/>
    <mergeCell ref="AC52:AO52"/>
    <mergeCell ref="BS40:CE40"/>
    <mergeCell ref="BS53:CE53"/>
    <mergeCell ref="CG1:CM1"/>
    <mergeCell ref="BT3:CE3"/>
    <mergeCell ref="CG3:CG5"/>
    <mergeCell ref="CH3:CM3"/>
    <mergeCell ref="BZ4:CA4"/>
    <mergeCell ref="CB4:CC4"/>
    <mergeCell ref="CD4:CE4"/>
    <mergeCell ref="CH4:CI4"/>
    <mergeCell ref="CJ4:CK4"/>
    <mergeCell ref="CL4:CM4"/>
    <mergeCell ref="BT4:BU4"/>
    <mergeCell ref="BV4:BW4"/>
    <mergeCell ref="BX4:BY4"/>
    <mergeCell ref="BS1:CE1"/>
    <mergeCell ref="AT4:AU4"/>
    <mergeCell ref="AV4:AW4"/>
    <mergeCell ref="AQ1:BC1"/>
    <mergeCell ref="BE1:BQ1"/>
    <mergeCell ref="A54:K54"/>
    <mergeCell ref="AQ40:BC40"/>
    <mergeCell ref="AQ46:BC46"/>
    <mergeCell ref="BE3:BE5"/>
    <mergeCell ref="AX4:AY4"/>
    <mergeCell ref="AZ4:BA4"/>
    <mergeCell ref="BB4:BC4"/>
    <mergeCell ref="BF4:BG4"/>
    <mergeCell ref="A1:M1"/>
    <mergeCell ref="O1:AA1"/>
    <mergeCell ref="AC1:AO1"/>
    <mergeCell ref="R4:S4"/>
    <mergeCell ref="T4:U4"/>
    <mergeCell ref="A3:A5"/>
    <mergeCell ref="B3:M3"/>
    <mergeCell ref="O3:O5"/>
    <mergeCell ref="P3:AA3"/>
    <mergeCell ref="B4:C4"/>
    <mergeCell ref="D4:E4"/>
    <mergeCell ref="F4:G4"/>
    <mergeCell ref="H4:I4"/>
    <mergeCell ref="V4:W4"/>
    <mergeCell ref="X4:Y4"/>
    <mergeCell ref="Z4:AA4"/>
    <mergeCell ref="A52:M52"/>
    <mergeCell ref="AQ53:BC53"/>
    <mergeCell ref="AQ3:AQ5"/>
    <mergeCell ref="AD4:AE4"/>
    <mergeCell ref="AF4:AG4"/>
    <mergeCell ref="AH4:AI4"/>
    <mergeCell ref="AJ4:AK4"/>
    <mergeCell ref="AL4:AM4"/>
    <mergeCell ref="AN4:AO4"/>
    <mergeCell ref="J4:K4"/>
    <mergeCell ref="L4:M4"/>
    <mergeCell ref="P4:Q4"/>
    <mergeCell ref="AC3:AC5"/>
    <mergeCell ref="AD3:AO3"/>
    <mergeCell ref="AR3:BC3"/>
    <mergeCell ref="AR4:AS4"/>
    <mergeCell ref="BF3:BQ3"/>
    <mergeCell ref="BS3:BS5"/>
    <mergeCell ref="BL4:BM4"/>
    <mergeCell ref="BN4:BO4"/>
    <mergeCell ref="BP4:BQ4"/>
    <mergeCell ref="BH4:BI4"/>
    <mergeCell ref="BJ4:BK4"/>
    <mergeCell ref="O39:AA39"/>
    <mergeCell ref="BE40:BQ40"/>
    <mergeCell ref="O45:AA45"/>
    <mergeCell ref="BE46:BQ46"/>
    <mergeCell ref="AC39:AO39"/>
    <mergeCell ref="O52:AA52"/>
    <mergeCell ref="BE53:BQ53"/>
    <mergeCell ref="O54:Y54"/>
    <mergeCell ref="BE55:BO55"/>
    <mergeCell ref="AQ55:BA55"/>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G369"/>
  <sheetViews>
    <sheetView workbookViewId="0">
      <selection activeCell="A3" sqref="A3:A5"/>
    </sheetView>
  </sheetViews>
  <sheetFormatPr defaultColWidth="9" defaultRowHeight="14"/>
  <cols>
    <col min="1" max="1" width="42" style="17" customWidth="1"/>
    <col min="2" max="5" width="11.33203125" style="17" customWidth="1"/>
    <col min="6" max="6" width="9" style="17"/>
    <col min="7" max="7" width="9" style="14"/>
    <col min="8" max="16384" width="9" style="17"/>
  </cols>
  <sheetData>
    <row r="1" spans="1:7" ht="32.5">
      <c r="A1" s="4230" t="s">
        <v>4478</v>
      </c>
      <c r="B1" s="4230"/>
      <c r="C1" s="4230"/>
      <c r="D1" s="4230"/>
      <c r="E1" s="4230"/>
      <c r="F1" s="896"/>
    </row>
    <row r="2" spans="1:7">
      <c r="A2" s="16"/>
    </row>
    <row r="3" spans="1:7" ht="17.5">
      <c r="A3" s="3997" t="s">
        <v>501</v>
      </c>
      <c r="B3" s="3865" t="s">
        <v>85</v>
      </c>
      <c r="C3" s="3975"/>
      <c r="D3" s="3975"/>
      <c r="E3" s="3976"/>
      <c r="G3" s="495"/>
    </row>
    <row r="4" spans="1:7" ht="17.5">
      <c r="A4" s="4287"/>
      <c r="B4" s="4159" t="s">
        <v>204</v>
      </c>
      <c r="C4" s="4092"/>
      <c r="D4" s="4159" t="s">
        <v>205</v>
      </c>
      <c r="E4" s="4160"/>
      <c r="G4" s="495"/>
    </row>
    <row r="5" spans="1:7" s="239" customFormat="1" ht="27.5">
      <c r="A5" s="4559"/>
      <c r="B5" s="127" t="s">
        <v>206</v>
      </c>
      <c r="C5" s="128" t="s">
        <v>282</v>
      </c>
      <c r="D5" s="127" t="s">
        <v>206</v>
      </c>
      <c r="E5" s="129" t="s">
        <v>282</v>
      </c>
      <c r="G5" s="507"/>
    </row>
    <row r="6" spans="1:7" ht="14.5" thickBot="1">
      <c r="A6" s="787" t="s">
        <v>9</v>
      </c>
      <c r="B6" s="2197">
        <v>175303</v>
      </c>
      <c r="C6" s="2718">
        <v>3268</v>
      </c>
      <c r="D6" s="2200">
        <v>31552</v>
      </c>
      <c r="E6" s="2197">
        <v>1336</v>
      </c>
    </row>
    <row r="7" spans="1:7">
      <c r="A7" s="73" t="s">
        <v>502</v>
      </c>
      <c r="B7" s="2206">
        <v>86145</v>
      </c>
      <c r="C7" s="1953">
        <v>1880</v>
      </c>
      <c r="D7" s="1774">
        <v>15289</v>
      </c>
      <c r="E7" s="1870">
        <v>775</v>
      </c>
    </row>
    <row r="8" spans="1:7">
      <c r="A8" s="88" t="s">
        <v>503</v>
      </c>
      <c r="B8" s="2040">
        <v>15125</v>
      </c>
      <c r="C8" s="2041">
        <v>783</v>
      </c>
      <c r="D8" s="2040">
        <v>2606</v>
      </c>
      <c r="E8" s="1834">
        <v>296</v>
      </c>
    </row>
    <row r="9" spans="1:7">
      <c r="A9" s="135" t="s">
        <v>504</v>
      </c>
      <c r="B9" s="1775">
        <v>109</v>
      </c>
      <c r="C9" s="1854">
        <v>67</v>
      </c>
      <c r="D9" s="1775">
        <v>7</v>
      </c>
      <c r="E9" s="1872">
        <v>10</v>
      </c>
    </row>
    <row r="10" spans="1:7">
      <c r="A10" s="135" t="s">
        <v>505</v>
      </c>
      <c r="B10" s="1775">
        <v>2572</v>
      </c>
      <c r="C10" s="1854">
        <v>361</v>
      </c>
      <c r="D10" s="1775">
        <v>570</v>
      </c>
      <c r="E10" s="1872">
        <v>183</v>
      </c>
    </row>
    <row r="11" spans="1:7">
      <c r="A11" s="135" t="s">
        <v>506</v>
      </c>
      <c r="B11" s="1775">
        <v>8071</v>
      </c>
      <c r="C11" s="1854">
        <v>655</v>
      </c>
      <c r="D11" s="1775">
        <v>1252</v>
      </c>
      <c r="E11" s="1872">
        <v>230</v>
      </c>
    </row>
    <row r="12" spans="1:7">
      <c r="A12" s="135" t="s">
        <v>507</v>
      </c>
      <c r="B12" s="1775">
        <v>3290</v>
      </c>
      <c r="C12" s="1854">
        <v>415</v>
      </c>
      <c r="D12" s="1775">
        <v>582</v>
      </c>
      <c r="E12" s="1872">
        <v>202</v>
      </c>
    </row>
    <row r="13" spans="1:7">
      <c r="A13" s="135" t="s">
        <v>508</v>
      </c>
      <c r="B13" s="1775">
        <v>586</v>
      </c>
      <c r="C13" s="1854">
        <v>186</v>
      </c>
      <c r="D13" s="1775">
        <v>147</v>
      </c>
      <c r="E13" s="1872">
        <v>89</v>
      </c>
    </row>
    <row r="14" spans="1:7">
      <c r="A14" s="135" t="s">
        <v>509</v>
      </c>
      <c r="B14" s="1775">
        <v>473</v>
      </c>
      <c r="C14" s="1854">
        <v>175</v>
      </c>
      <c r="D14" s="1775">
        <v>48</v>
      </c>
      <c r="E14" s="1872">
        <v>37</v>
      </c>
    </row>
    <row r="15" spans="1:7">
      <c r="A15" s="135" t="s">
        <v>510</v>
      </c>
      <c r="B15" s="1775">
        <v>24</v>
      </c>
      <c r="C15" s="1854">
        <v>30</v>
      </c>
      <c r="D15" s="1775">
        <v>0</v>
      </c>
      <c r="E15" s="1872">
        <v>123</v>
      </c>
    </row>
    <row r="16" spans="1:7">
      <c r="A16" s="88" t="s">
        <v>511</v>
      </c>
      <c r="B16" s="2040">
        <v>18590</v>
      </c>
      <c r="C16" s="2041">
        <v>788</v>
      </c>
      <c r="D16" s="2040">
        <v>3194</v>
      </c>
      <c r="E16" s="1834">
        <v>339</v>
      </c>
    </row>
    <row r="17" spans="1:5">
      <c r="A17" s="135" t="s">
        <v>504</v>
      </c>
      <c r="B17" s="1775">
        <v>115</v>
      </c>
      <c r="C17" s="1854">
        <v>71</v>
      </c>
      <c r="D17" s="1775">
        <v>20</v>
      </c>
      <c r="E17" s="1872">
        <v>31</v>
      </c>
    </row>
    <row r="18" spans="1:5">
      <c r="A18" s="135" t="s">
        <v>505</v>
      </c>
      <c r="B18" s="1775">
        <v>927</v>
      </c>
      <c r="C18" s="1854">
        <v>212</v>
      </c>
      <c r="D18" s="1775">
        <v>158</v>
      </c>
      <c r="E18" s="1872">
        <v>86</v>
      </c>
    </row>
    <row r="19" spans="1:5">
      <c r="A19" s="135" t="s">
        <v>506</v>
      </c>
      <c r="B19" s="1775">
        <v>9726</v>
      </c>
      <c r="C19" s="1854">
        <v>694</v>
      </c>
      <c r="D19" s="1775">
        <v>1876</v>
      </c>
      <c r="E19" s="1872">
        <v>238</v>
      </c>
    </row>
    <row r="20" spans="1:5">
      <c r="A20" s="135" t="s">
        <v>507</v>
      </c>
      <c r="B20" s="1775">
        <v>4222</v>
      </c>
      <c r="C20" s="1854">
        <v>438</v>
      </c>
      <c r="D20" s="1775">
        <v>713</v>
      </c>
      <c r="E20" s="1872">
        <v>196</v>
      </c>
    </row>
    <row r="21" spans="1:5">
      <c r="A21" s="135" t="s">
        <v>508</v>
      </c>
      <c r="B21" s="1775">
        <v>1592</v>
      </c>
      <c r="C21" s="1854">
        <v>337</v>
      </c>
      <c r="D21" s="1775">
        <v>167</v>
      </c>
      <c r="E21" s="1872">
        <v>85</v>
      </c>
    </row>
    <row r="22" spans="1:5">
      <c r="A22" s="135" t="s">
        <v>509</v>
      </c>
      <c r="B22" s="1775">
        <v>1520</v>
      </c>
      <c r="C22" s="1854">
        <v>250</v>
      </c>
      <c r="D22" s="1775">
        <v>222</v>
      </c>
      <c r="E22" s="1872">
        <v>91</v>
      </c>
    </row>
    <row r="23" spans="1:5">
      <c r="A23" s="135" t="s">
        <v>510</v>
      </c>
      <c r="B23" s="1775">
        <v>488</v>
      </c>
      <c r="C23" s="1854">
        <v>157</v>
      </c>
      <c r="D23" s="1775">
        <v>38</v>
      </c>
      <c r="E23" s="1872">
        <v>45</v>
      </c>
    </row>
    <row r="24" spans="1:5">
      <c r="A24" s="88" t="s">
        <v>512</v>
      </c>
      <c r="B24" s="2040">
        <v>16447</v>
      </c>
      <c r="C24" s="2041">
        <v>831</v>
      </c>
      <c r="D24" s="2040">
        <v>2736</v>
      </c>
      <c r="E24" s="1834">
        <v>331</v>
      </c>
    </row>
    <row r="25" spans="1:5">
      <c r="A25" s="135" t="s">
        <v>504</v>
      </c>
      <c r="B25" s="1775">
        <v>101</v>
      </c>
      <c r="C25" s="1854">
        <v>70</v>
      </c>
      <c r="D25" s="1775">
        <v>0</v>
      </c>
      <c r="E25" s="1872">
        <v>123</v>
      </c>
    </row>
    <row r="26" spans="1:5">
      <c r="A26" s="135" t="s">
        <v>505</v>
      </c>
      <c r="B26" s="1775">
        <v>1273</v>
      </c>
      <c r="C26" s="1854">
        <v>280</v>
      </c>
      <c r="D26" s="1775">
        <v>250</v>
      </c>
      <c r="E26" s="1872">
        <v>101</v>
      </c>
    </row>
    <row r="27" spans="1:5">
      <c r="A27" s="135" t="s">
        <v>506</v>
      </c>
      <c r="B27" s="1775">
        <v>8001</v>
      </c>
      <c r="C27" s="1854">
        <v>597</v>
      </c>
      <c r="D27" s="1775">
        <v>1400</v>
      </c>
      <c r="E27" s="1872">
        <v>276</v>
      </c>
    </row>
    <row r="28" spans="1:5">
      <c r="A28" s="135" t="s">
        <v>507</v>
      </c>
      <c r="B28" s="1775">
        <v>3666</v>
      </c>
      <c r="C28" s="1854">
        <v>414</v>
      </c>
      <c r="D28" s="1775">
        <v>499</v>
      </c>
      <c r="E28" s="1872">
        <v>138</v>
      </c>
    </row>
    <row r="29" spans="1:5">
      <c r="A29" s="135" t="s">
        <v>508</v>
      </c>
      <c r="B29" s="1775">
        <v>1355</v>
      </c>
      <c r="C29" s="1854">
        <v>251</v>
      </c>
      <c r="D29" s="1775">
        <v>297</v>
      </c>
      <c r="E29" s="1872">
        <v>125</v>
      </c>
    </row>
    <row r="30" spans="1:5">
      <c r="A30" s="135" t="s">
        <v>509</v>
      </c>
      <c r="B30" s="1775">
        <v>1576</v>
      </c>
      <c r="C30" s="1854">
        <v>259</v>
      </c>
      <c r="D30" s="1775">
        <v>196</v>
      </c>
      <c r="E30" s="1872">
        <v>132</v>
      </c>
    </row>
    <row r="31" spans="1:5">
      <c r="A31" s="135" t="s">
        <v>510</v>
      </c>
      <c r="B31" s="1775">
        <v>475</v>
      </c>
      <c r="C31" s="1854">
        <v>142</v>
      </c>
      <c r="D31" s="1775">
        <v>94</v>
      </c>
      <c r="E31" s="1872">
        <v>109</v>
      </c>
    </row>
    <row r="32" spans="1:5">
      <c r="A32" s="88" t="s">
        <v>513</v>
      </c>
      <c r="B32" s="2040">
        <v>27154</v>
      </c>
      <c r="C32" s="2041">
        <v>851</v>
      </c>
      <c r="D32" s="2040">
        <v>5343</v>
      </c>
      <c r="E32" s="1834">
        <v>437</v>
      </c>
    </row>
    <row r="33" spans="1:5">
      <c r="A33" s="135" t="s">
        <v>504</v>
      </c>
      <c r="B33" s="1775">
        <v>691</v>
      </c>
      <c r="C33" s="1854">
        <v>237</v>
      </c>
      <c r="D33" s="1775">
        <v>101</v>
      </c>
      <c r="E33" s="1872">
        <v>67</v>
      </c>
    </row>
    <row r="34" spans="1:5">
      <c r="A34" s="135" t="s">
        <v>505</v>
      </c>
      <c r="B34" s="1775">
        <v>2161</v>
      </c>
      <c r="C34" s="1854">
        <v>329</v>
      </c>
      <c r="D34" s="1775">
        <v>428</v>
      </c>
      <c r="E34" s="1872">
        <v>174</v>
      </c>
    </row>
    <row r="35" spans="1:5">
      <c r="A35" s="135" t="s">
        <v>506</v>
      </c>
      <c r="B35" s="1775">
        <v>11859</v>
      </c>
      <c r="C35" s="1854">
        <v>685</v>
      </c>
      <c r="D35" s="1775">
        <v>2491</v>
      </c>
      <c r="E35" s="1872">
        <v>337</v>
      </c>
    </row>
    <row r="36" spans="1:5">
      <c r="A36" s="135" t="s">
        <v>507</v>
      </c>
      <c r="B36" s="1775">
        <v>5987</v>
      </c>
      <c r="C36" s="1854">
        <v>470</v>
      </c>
      <c r="D36" s="1775">
        <v>1175</v>
      </c>
      <c r="E36" s="1872">
        <v>237</v>
      </c>
    </row>
    <row r="37" spans="1:5">
      <c r="A37" s="135" t="s">
        <v>508</v>
      </c>
      <c r="B37" s="1775">
        <v>2407</v>
      </c>
      <c r="C37" s="1854">
        <v>330</v>
      </c>
      <c r="D37" s="1775">
        <v>495</v>
      </c>
      <c r="E37" s="1872">
        <v>129</v>
      </c>
    </row>
    <row r="38" spans="1:5">
      <c r="A38" s="135" t="s">
        <v>509</v>
      </c>
      <c r="B38" s="1775">
        <v>2700</v>
      </c>
      <c r="C38" s="1854">
        <v>350</v>
      </c>
      <c r="D38" s="1775">
        <v>483</v>
      </c>
      <c r="E38" s="1872">
        <v>131</v>
      </c>
    </row>
    <row r="39" spans="1:5">
      <c r="A39" s="135" t="s">
        <v>510</v>
      </c>
      <c r="B39" s="1775">
        <v>1349</v>
      </c>
      <c r="C39" s="1854">
        <v>227</v>
      </c>
      <c r="D39" s="1775">
        <v>170</v>
      </c>
      <c r="E39" s="1872">
        <v>82</v>
      </c>
    </row>
    <row r="40" spans="1:5">
      <c r="A40" s="88" t="s">
        <v>514</v>
      </c>
      <c r="B40" s="2040">
        <v>8829</v>
      </c>
      <c r="C40" s="2041">
        <v>422</v>
      </c>
      <c r="D40" s="2040">
        <v>1410</v>
      </c>
      <c r="E40" s="1834">
        <v>134</v>
      </c>
    </row>
    <row r="41" spans="1:5">
      <c r="A41" s="135" t="s">
        <v>504</v>
      </c>
      <c r="B41" s="1775">
        <v>895</v>
      </c>
      <c r="C41" s="1854">
        <v>164</v>
      </c>
      <c r="D41" s="1775">
        <v>107</v>
      </c>
      <c r="E41" s="1872">
        <v>49</v>
      </c>
    </row>
    <row r="42" spans="1:5">
      <c r="A42" s="135" t="s">
        <v>505</v>
      </c>
      <c r="B42" s="1775">
        <v>1232</v>
      </c>
      <c r="C42" s="1854">
        <v>207</v>
      </c>
      <c r="D42" s="1775">
        <v>203</v>
      </c>
      <c r="E42" s="1872">
        <v>77</v>
      </c>
    </row>
    <row r="43" spans="1:5">
      <c r="A43" s="135" t="s">
        <v>506</v>
      </c>
      <c r="B43" s="1775">
        <v>3998</v>
      </c>
      <c r="C43" s="1854">
        <v>356</v>
      </c>
      <c r="D43" s="1775">
        <v>707</v>
      </c>
      <c r="E43" s="1872">
        <v>161</v>
      </c>
    </row>
    <row r="44" spans="1:5">
      <c r="A44" s="135" t="s">
        <v>507</v>
      </c>
      <c r="B44" s="1775">
        <v>1356</v>
      </c>
      <c r="C44" s="1854">
        <v>217</v>
      </c>
      <c r="D44" s="1775">
        <v>185</v>
      </c>
      <c r="E44" s="1872">
        <v>77</v>
      </c>
    </row>
    <row r="45" spans="1:5">
      <c r="A45" s="135" t="s">
        <v>508</v>
      </c>
      <c r="B45" s="1775">
        <v>380</v>
      </c>
      <c r="C45" s="1854">
        <v>115</v>
      </c>
      <c r="D45" s="1775">
        <v>76</v>
      </c>
      <c r="E45" s="1872">
        <v>49</v>
      </c>
    </row>
    <row r="46" spans="1:5">
      <c r="A46" s="135" t="s">
        <v>509</v>
      </c>
      <c r="B46" s="1775">
        <v>655</v>
      </c>
      <c r="C46" s="1854">
        <v>158</v>
      </c>
      <c r="D46" s="1775">
        <v>120</v>
      </c>
      <c r="E46" s="1872">
        <v>81</v>
      </c>
    </row>
    <row r="47" spans="1:5">
      <c r="A47" s="135" t="s">
        <v>510</v>
      </c>
      <c r="B47" s="1775">
        <v>313</v>
      </c>
      <c r="C47" s="1854">
        <v>116</v>
      </c>
      <c r="D47" s="1775">
        <v>12</v>
      </c>
      <c r="E47" s="1872">
        <v>14</v>
      </c>
    </row>
    <row r="48" spans="1:5">
      <c r="A48" s="73"/>
      <c r="B48" s="2006"/>
      <c r="C48" s="2007"/>
      <c r="D48" s="2006"/>
      <c r="E48" s="1867"/>
    </row>
    <row r="49" spans="1:5" ht="14.5" thickBot="1">
      <c r="A49" s="67" t="s">
        <v>9</v>
      </c>
      <c r="B49" s="2200">
        <v>175303</v>
      </c>
      <c r="C49" s="2718">
        <v>3268</v>
      </c>
      <c r="D49" s="2200">
        <v>31552</v>
      </c>
      <c r="E49" s="2197">
        <v>1336</v>
      </c>
    </row>
    <row r="50" spans="1:5">
      <c r="A50" s="73" t="s">
        <v>515</v>
      </c>
      <c r="B50" s="1774">
        <v>89158</v>
      </c>
      <c r="C50" s="1953">
        <v>1950</v>
      </c>
      <c r="D50" s="1774">
        <v>16263</v>
      </c>
      <c r="E50" s="1870">
        <v>766</v>
      </c>
    </row>
    <row r="51" spans="1:5">
      <c r="A51" s="88" t="s">
        <v>503</v>
      </c>
      <c r="B51" s="2040">
        <v>15192</v>
      </c>
      <c r="C51" s="2041">
        <v>696</v>
      </c>
      <c r="D51" s="2040">
        <v>2881</v>
      </c>
      <c r="E51" s="1834">
        <v>270</v>
      </c>
    </row>
    <row r="52" spans="1:5">
      <c r="A52" s="135" t="s">
        <v>504</v>
      </c>
      <c r="B52" s="1775">
        <v>128</v>
      </c>
      <c r="C52" s="1854">
        <v>77</v>
      </c>
      <c r="D52" s="1775">
        <v>3</v>
      </c>
      <c r="E52" s="1872">
        <v>5</v>
      </c>
    </row>
    <row r="53" spans="1:5">
      <c r="A53" s="135" t="s">
        <v>505</v>
      </c>
      <c r="B53" s="1775">
        <v>1636</v>
      </c>
      <c r="C53" s="1854">
        <v>294</v>
      </c>
      <c r="D53" s="1775">
        <v>296</v>
      </c>
      <c r="E53" s="1872">
        <v>132</v>
      </c>
    </row>
    <row r="54" spans="1:5">
      <c r="A54" s="135" t="s">
        <v>506</v>
      </c>
      <c r="B54" s="1775">
        <v>7042</v>
      </c>
      <c r="C54" s="1854">
        <v>557</v>
      </c>
      <c r="D54" s="1775">
        <v>1387</v>
      </c>
      <c r="E54" s="1872">
        <v>314</v>
      </c>
    </row>
    <row r="55" spans="1:5">
      <c r="A55" s="135" t="s">
        <v>507</v>
      </c>
      <c r="B55" s="1775">
        <v>5076</v>
      </c>
      <c r="C55" s="1854">
        <v>490</v>
      </c>
      <c r="D55" s="1775">
        <v>959</v>
      </c>
      <c r="E55" s="1872">
        <v>247</v>
      </c>
    </row>
    <row r="56" spans="1:5">
      <c r="A56" s="135" t="s">
        <v>508</v>
      </c>
      <c r="B56" s="1775">
        <v>556</v>
      </c>
      <c r="C56" s="1854">
        <v>157</v>
      </c>
      <c r="D56" s="1775">
        <v>194</v>
      </c>
      <c r="E56" s="1872">
        <v>107</v>
      </c>
    </row>
    <row r="57" spans="1:5">
      <c r="A57" s="135" t="s">
        <v>509</v>
      </c>
      <c r="B57" s="1775">
        <v>696</v>
      </c>
      <c r="C57" s="1854">
        <v>183</v>
      </c>
      <c r="D57" s="1775">
        <v>42</v>
      </c>
      <c r="E57" s="1872">
        <v>30</v>
      </c>
    </row>
    <row r="58" spans="1:5">
      <c r="A58" s="135" t="s">
        <v>510</v>
      </c>
      <c r="B58" s="1775">
        <v>58</v>
      </c>
      <c r="C58" s="1854">
        <v>54</v>
      </c>
      <c r="D58" s="1775">
        <v>0</v>
      </c>
      <c r="E58" s="1872">
        <v>123</v>
      </c>
    </row>
    <row r="59" spans="1:5">
      <c r="A59" s="88" t="s">
        <v>511</v>
      </c>
      <c r="B59" s="2040">
        <v>18707</v>
      </c>
      <c r="C59" s="2041">
        <v>853</v>
      </c>
      <c r="D59" s="2040">
        <v>3237</v>
      </c>
      <c r="E59" s="1834">
        <v>379</v>
      </c>
    </row>
    <row r="60" spans="1:5">
      <c r="A60" s="135" t="s">
        <v>504</v>
      </c>
      <c r="B60" s="1775">
        <v>248</v>
      </c>
      <c r="C60" s="1854">
        <v>97</v>
      </c>
      <c r="D60" s="1775">
        <v>33</v>
      </c>
      <c r="E60" s="1872">
        <v>35</v>
      </c>
    </row>
    <row r="61" spans="1:5">
      <c r="A61" s="135" t="s">
        <v>505</v>
      </c>
      <c r="B61" s="1775">
        <v>1282</v>
      </c>
      <c r="C61" s="1854">
        <v>316</v>
      </c>
      <c r="D61" s="1775">
        <v>221</v>
      </c>
      <c r="E61" s="1872">
        <v>123</v>
      </c>
    </row>
    <row r="62" spans="1:5">
      <c r="A62" s="135" t="s">
        <v>506</v>
      </c>
      <c r="B62" s="1775">
        <v>7049</v>
      </c>
      <c r="C62" s="1854">
        <v>557</v>
      </c>
      <c r="D62" s="1775">
        <v>1452</v>
      </c>
      <c r="E62" s="1872">
        <v>261</v>
      </c>
    </row>
    <row r="63" spans="1:5">
      <c r="A63" s="135" t="s">
        <v>507</v>
      </c>
      <c r="B63" s="1775">
        <v>4937</v>
      </c>
      <c r="C63" s="1854">
        <v>421</v>
      </c>
      <c r="D63" s="1775">
        <v>968</v>
      </c>
      <c r="E63" s="1872">
        <v>220</v>
      </c>
    </row>
    <row r="64" spans="1:5">
      <c r="A64" s="135" t="s">
        <v>508</v>
      </c>
      <c r="B64" s="1775">
        <v>1468</v>
      </c>
      <c r="C64" s="1854">
        <v>297</v>
      </c>
      <c r="D64" s="1775">
        <v>161</v>
      </c>
      <c r="E64" s="1872">
        <v>89</v>
      </c>
    </row>
    <row r="65" spans="1:5">
      <c r="A65" s="135" t="s">
        <v>509</v>
      </c>
      <c r="B65" s="1775">
        <v>2854</v>
      </c>
      <c r="C65" s="1854">
        <v>360</v>
      </c>
      <c r="D65" s="1775">
        <v>346</v>
      </c>
      <c r="E65" s="1872">
        <v>129</v>
      </c>
    </row>
    <row r="66" spans="1:5">
      <c r="A66" s="135" t="s">
        <v>510</v>
      </c>
      <c r="B66" s="1775">
        <v>869</v>
      </c>
      <c r="C66" s="1854">
        <v>206</v>
      </c>
      <c r="D66" s="1775">
        <v>56</v>
      </c>
      <c r="E66" s="1872">
        <v>56</v>
      </c>
    </row>
    <row r="67" spans="1:5">
      <c r="A67" s="88" t="s">
        <v>512</v>
      </c>
      <c r="B67" s="2040">
        <v>16896</v>
      </c>
      <c r="C67" s="2041">
        <v>784</v>
      </c>
      <c r="D67" s="2040">
        <v>3060</v>
      </c>
      <c r="E67" s="1834">
        <v>291</v>
      </c>
    </row>
    <row r="68" spans="1:5">
      <c r="A68" s="135" t="s">
        <v>504</v>
      </c>
      <c r="B68" s="1775">
        <v>147</v>
      </c>
      <c r="C68" s="1854">
        <v>81</v>
      </c>
      <c r="D68" s="1775">
        <v>7</v>
      </c>
      <c r="E68" s="1872">
        <v>10</v>
      </c>
    </row>
    <row r="69" spans="1:5">
      <c r="A69" s="135" t="s">
        <v>505</v>
      </c>
      <c r="B69" s="1775">
        <v>720</v>
      </c>
      <c r="C69" s="1854">
        <v>180</v>
      </c>
      <c r="D69" s="1775">
        <v>61</v>
      </c>
      <c r="E69" s="1872">
        <v>41</v>
      </c>
    </row>
    <row r="70" spans="1:5">
      <c r="A70" s="135" t="s">
        <v>506</v>
      </c>
      <c r="B70" s="1775">
        <v>7395</v>
      </c>
      <c r="C70" s="1854">
        <v>621</v>
      </c>
      <c r="D70" s="1775">
        <v>1372</v>
      </c>
      <c r="E70" s="1872">
        <v>213</v>
      </c>
    </row>
    <row r="71" spans="1:5">
      <c r="A71" s="135" t="s">
        <v>507</v>
      </c>
      <c r="B71" s="1775">
        <v>4228</v>
      </c>
      <c r="C71" s="1854">
        <v>399</v>
      </c>
      <c r="D71" s="1775">
        <v>741</v>
      </c>
      <c r="E71" s="1872">
        <v>199</v>
      </c>
    </row>
    <row r="72" spans="1:5">
      <c r="A72" s="135" t="s">
        <v>508</v>
      </c>
      <c r="B72" s="1775">
        <v>1630</v>
      </c>
      <c r="C72" s="1854">
        <v>275</v>
      </c>
      <c r="D72" s="1775">
        <v>324</v>
      </c>
      <c r="E72" s="1872">
        <v>137</v>
      </c>
    </row>
    <row r="73" spans="1:5">
      <c r="A73" s="135" t="s">
        <v>509</v>
      </c>
      <c r="B73" s="1775">
        <v>1861</v>
      </c>
      <c r="C73" s="1854">
        <v>283</v>
      </c>
      <c r="D73" s="1775">
        <v>420</v>
      </c>
      <c r="E73" s="1872">
        <v>184</v>
      </c>
    </row>
    <row r="74" spans="1:5">
      <c r="A74" s="135" t="s">
        <v>510</v>
      </c>
      <c r="B74" s="1775">
        <v>915</v>
      </c>
      <c r="C74" s="1854">
        <v>189</v>
      </c>
      <c r="D74" s="1775">
        <v>135</v>
      </c>
      <c r="E74" s="1872">
        <v>65</v>
      </c>
    </row>
    <row r="75" spans="1:5">
      <c r="A75" s="88" t="s">
        <v>513</v>
      </c>
      <c r="B75" s="2040">
        <v>27548</v>
      </c>
      <c r="C75" s="2041">
        <v>907</v>
      </c>
      <c r="D75" s="2040">
        <v>5317</v>
      </c>
      <c r="E75" s="1834">
        <v>304</v>
      </c>
    </row>
    <row r="76" spans="1:5">
      <c r="A76" s="135" t="s">
        <v>504</v>
      </c>
      <c r="B76" s="1775">
        <v>431</v>
      </c>
      <c r="C76" s="1854">
        <v>143</v>
      </c>
      <c r="D76" s="1775">
        <v>80</v>
      </c>
      <c r="E76" s="1872">
        <v>56</v>
      </c>
    </row>
    <row r="77" spans="1:5">
      <c r="A77" s="135" t="s">
        <v>505</v>
      </c>
      <c r="B77" s="1775">
        <v>1369</v>
      </c>
      <c r="C77" s="1854">
        <v>251</v>
      </c>
      <c r="D77" s="1775">
        <v>216</v>
      </c>
      <c r="E77" s="1872">
        <v>85</v>
      </c>
    </row>
    <row r="78" spans="1:5">
      <c r="A78" s="135" t="s">
        <v>506</v>
      </c>
      <c r="B78" s="1775">
        <v>11481</v>
      </c>
      <c r="C78" s="1854">
        <v>675</v>
      </c>
      <c r="D78" s="1775">
        <v>2123</v>
      </c>
      <c r="E78" s="1872">
        <v>289</v>
      </c>
    </row>
    <row r="79" spans="1:5">
      <c r="A79" s="135" t="s">
        <v>507</v>
      </c>
      <c r="B79" s="1775">
        <v>7164</v>
      </c>
      <c r="C79" s="1854">
        <v>587</v>
      </c>
      <c r="D79" s="1775">
        <v>1419</v>
      </c>
      <c r="E79" s="1872">
        <v>220</v>
      </c>
    </row>
    <row r="80" spans="1:5">
      <c r="A80" s="135" t="s">
        <v>508</v>
      </c>
      <c r="B80" s="1775">
        <v>2797</v>
      </c>
      <c r="C80" s="1854">
        <v>398</v>
      </c>
      <c r="D80" s="1775">
        <v>620</v>
      </c>
      <c r="E80" s="1872">
        <v>160</v>
      </c>
    </row>
    <row r="81" spans="1:7">
      <c r="A81" s="135" t="s">
        <v>509</v>
      </c>
      <c r="B81" s="1775">
        <v>3027</v>
      </c>
      <c r="C81" s="1854">
        <v>391</v>
      </c>
      <c r="D81" s="1775">
        <v>611</v>
      </c>
      <c r="E81" s="1872">
        <v>179</v>
      </c>
    </row>
    <row r="82" spans="1:7">
      <c r="A82" s="135" t="s">
        <v>510</v>
      </c>
      <c r="B82" s="1775">
        <v>1279</v>
      </c>
      <c r="C82" s="1854">
        <v>230</v>
      </c>
      <c r="D82" s="1775">
        <v>248</v>
      </c>
      <c r="E82" s="1872">
        <v>76</v>
      </c>
    </row>
    <row r="83" spans="1:7">
      <c r="A83" s="88" t="s">
        <v>514</v>
      </c>
      <c r="B83" s="2040">
        <v>10815</v>
      </c>
      <c r="C83" s="2041">
        <v>518</v>
      </c>
      <c r="D83" s="2040">
        <v>1768</v>
      </c>
      <c r="E83" s="1834">
        <v>184</v>
      </c>
    </row>
    <row r="84" spans="1:7">
      <c r="A84" s="135" t="s">
        <v>504</v>
      </c>
      <c r="B84" s="1775">
        <v>991</v>
      </c>
      <c r="C84" s="1854">
        <v>171</v>
      </c>
      <c r="D84" s="1775">
        <v>181</v>
      </c>
      <c r="E84" s="1872">
        <v>79</v>
      </c>
    </row>
    <row r="85" spans="1:7">
      <c r="A85" s="135" t="s">
        <v>505</v>
      </c>
      <c r="B85" s="1775">
        <v>1616</v>
      </c>
      <c r="C85" s="1854">
        <v>228</v>
      </c>
      <c r="D85" s="1775">
        <v>325</v>
      </c>
      <c r="E85" s="1872">
        <v>109</v>
      </c>
    </row>
    <row r="86" spans="1:7">
      <c r="A86" s="135" t="s">
        <v>506</v>
      </c>
      <c r="B86" s="1775">
        <v>4946</v>
      </c>
      <c r="C86" s="1854">
        <v>399</v>
      </c>
      <c r="D86" s="1775">
        <v>746</v>
      </c>
      <c r="E86" s="1872">
        <v>162</v>
      </c>
    </row>
    <row r="87" spans="1:7">
      <c r="A87" s="135" t="s">
        <v>507</v>
      </c>
      <c r="B87" s="1775">
        <v>1660</v>
      </c>
      <c r="C87" s="1854">
        <v>232</v>
      </c>
      <c r="D87" s="1775">
        <v>275</v>
      </c>
      <c r="E87" s="1872">
        <v>84</v>
      </c>
    </row>
    <row r="88" spans="1:7">
      <c r="A88" s="135" t="s">
        <v>508</v>
      </c>
      <c r="B88" s="1775">
        <v>504</v>
      </c>
      <c r="C88" s="1854">
        <v>152</v>
      </c>
      <c r="D88" s="1775">
        <v>55</v>
      </c>
      <c r="E88" s="1872">
        <v>34</v>
      </c>
    </row>
    <row r="89" spans="1:7">
      <c r="A89" s="135" t="s">
        <v>509</v>
      </c>
      <c r="B89" s="1775">
        <v>726</v>
      </c>
      <c r="C89" s="1854">
        <v>151</v>
      </c>
      <c r="D89" s="1775">
        <v>132</v>
      </c>
      <c r="E89" s="1872">
        <v>61</v>
      </c>
    </row>
    <row r="90" spans="1:7">
      <c r="A90" s="135" t="s">
        <v>510</v>
      </c>
      <c r="B90" s="1775">
        <v>372</v>
      </c>
      <c r="C90" s="1854">
        <v>116</v>
      </c>
      <c r="D90" s="1775">
        <v>54</v>
      </c>
      <c r="E90" s="1872">
        <v>35</v>
      </c>
    </row>
    <row r="91" spans="1:7">
      <c r="A91" s="16"/>
    </row>
    <row r="92" spans="1:7" ht="29.25" customHeight="1">
      <c r="A92" s="3832" t="s">
        <v>695</v>
      </c>
      <c r="B92" s="3832"/>
      <c r="C92" s="3832"/>
      <c r="D92" s="3832"/>
      <c r="E92" s="3832"/>
    </row>
    <row r="94" spans="1:7">
      <c r="A94" s="16"/>
    </row>
    <row r="95" spans="1:7" ht="17.5">
      <c r="A95" s="3997" t="s">
        <v>501</v>
      </c>
      <c r="B95" s="3865" t="s">
        <v>85</v>
      </c>
      <c r="C95" s="3975"/>
      <c r="D95" s="3975"/>
      <c r="E95" s="3976"/>
      <c r="G95" s="495"/>
    </row>
    <row r="96" spans="1:7" ht="17.5">
      <c r="A96" s="4287"/>
      <c r="B96" s="4159" t="s">
        <v>204</v>
      </c>
      <c r="C96" s="4092"/>
      <c r="D96" s="4159" t="s">
        <v>226</v>
      </c>
      <c r="E96" s="4160"/>
      <c r="G96" s="495"/>
    </row>
    <row r="97" spans="1:7" s="239" customFormat="1" ht="27.5">
      <c r="A97" s="4559"/>
      <c r="B97" s="127" t="s">
        <v>206</v>
      </c>
      <c r="C97" s="128" t="s">
        <v>282</v>
      </c>
      <c r="D97" s="127" t="s">
        <v>206</v>
      </c>
      <c r="E97" s="129" t="s">
        <v>282</v>
      </c>
      <c r="G97" s="507"/>
    </row>
    <row r="98" spans="1:7" ht="14.5" thickBot="1">
      <c r="A98" s="787" t="s">
        <v>9</v>
      </c>
      <c r="B98" s="2197">
        <v>175303</v>
      </c>
      <c r="C98" s="2718">
        <v>3268</v>
      </c>
      <c r="D98" s="2200">
        <v>110499</v>
      </c>
      <c r="E98" s="2197">
        <v>2524</v>
      </c>
    </row>
    <row r="99" spans="1:7">
      <c r="A99" s="73" t="s">
        <v>502</v>
      </c>
      <c r="B99" s="2206">
        <v>86145</v>
      </c>
      <c r="C99" s="1953">
        <v>1880</v>
      </c>
      <c r="D99" s="1774">
        <v>54615</v>
      </c>
      <c r="E99" s="1870">
        <v>1514</v>
      </c>
    </row>
    <row r="100" spans="1:7">
      <c r="A100" s="88" t="s">
        <v>503</v>
      </c>
      <c r="B100" s="2040">
        <v>15125</v>
      </c>
      <c r="C100" s="2041">
        <v>783</v>
      </c>
      <c r="D100" s="2040">
        <v>9608</v>
      </c>
      <c r="E100" s="1834">
        <v>696</v>
      </c>
    </row>
    <row r="101" spans="1:7">
      <c r="A101" s="135" t="s">
        <v>504</v>
      </c>
      <c r="B101" s="1775">
        <v>109</v>
      </c>
      <c r="C101" s="1854">
        <v>67</v>
      </c>
      <c r="D101" s="1775">
        <v>79</v>
      </c>
      <c r="E101" s="1872">
        <v>62</v>
      </c>
    </row>
    <row r="102" spans="1:7">
      <c r="A102" s="135" t="s">
        <v>505</v>
      </c>
      <c r="B102" s="1775">
        <v>2572</v>
      </c>
      <c r="C102" s="1854">
        <v>361</v>
      </c>
      <c r="D102" s="1775">
        <v>1421</v>
      </c>
      <c r="E102" s="1872">
        <v>274</v>
      </c>
    </row>
    <row r="103" spans="1:7">
      <c r="A103" s="135" t="s">
        <v>506</v>
      </c>
      <c r="B103" s="1775">
        <v>8071</v>
      </c>
      <c r="C103" s="1854">
        <v>655</v>
      </c>
      <c r="D103" s="1775">
        <v>5061</v>
      </c>
      <c r="E103" s="1872">
        <v>476</v>
      </c>
    </row>
    <row r="104" spans="1:7">
      <c r="A104" s="135" t="s">
        <v>507</v>
      </c>
      <c r="B104" s="1775">
        <v>3290</v>
      </c>
      <c r="C104" s="1854">
        <v>415</v>
      </c>
      <c r="D104" s="1775">
        <v>2405</v>
      </c>
      <c r="E104" s="1872">
        <v>348</v>
      </c>
    </row>
    <row r="105" spans="1:7">
      <c r="A105" s="135" t="s">
        <v>508</v>
      </c>
      <c r="B105" s="1775">
        <v>586</v>
      </c>
      <c r="C105" s="1854">
        <v>186</v>
      </c>
      <c r="D105" s="1775">
        <v>297</v>
      </c>
      <c r="E105" s="1872">
        <v>95</v>
      </c>
    </row>
    <row r="106" spans="1:7">
      <c r="A106" s="135" t="s">
        <v>509</v>
      </c>
      <c r="B106" s="1775">
        <v>473</v>
      </c>
      <c r="C106" s="1854">
        <v>175</v>
      </c>
      <c r="D106" s="1775">
        <v>321</v>
      </c>
      <c r="E106" s="1872">
        <v>129</v>
      </c>
    </row>
    <row r="107" spans="1:7">
      <c r="A107" s="135" t="s">
        <v>510</v>
      </c>
      <c r="B107" s="1775">
        <v>24</v>
      </c>
      <c r="C107" s="1854">
        <v>30</v>
      </c>
      <c r="D107" s="1775">
        <v>24</v>
      </c>
      <c r="E107" s="1872">
        <v>30</v>
      </c>
    </row>
    <row r="108" spans="1:7">
      <c r="A108" s="88" t="s">
        <v>511</v>
      </c>
      <c r="B108" s="2040">
        <v>18590</v>
      </c>
      <c r="C108" s="2041">
        <v>788</v>
      </c>
      <c r="D108" s="2040">
        <v>12169</v>
      </c>
      <c r="E108" s="1834">
        <v>637</v>
      </c>
    </row>
    <row r="109" spans="1:7">
      <c r="A109" s="135" t="s">
        <v>504</v>
      </c>
      <c r="B109" s="1775">
        <v>115</v>
      </c>
      <c r="C109" s="1854">
        <v>71</v>
      </c>
      <c r="D109" s="1775">
        <v>64</v>
      </c>
      <c r="E109" s="1872">
        <v>52</v>
      </c>
    </row>
    <row r="110" spans="1:7">
      <c r="A110" s="135" t="s">
        <v>505</v>
      </c>
      <c r="B110" s="1775">
        <v>927</v>
      </c>
      <c r="C110" s="1854">
        <v>212</v>
      </c>
      <c r="D110" s="1775">
        <v>498</v>
      </c>
      <c r="E110" s="1872">
        <v>155</v>
      </c>
    </row>
    <row r="111" spans="1:7">
      <c r="A111" s="135" t="s">
        <v>506</v>
      </c>
      <c r="B111" s="1775">
        <v>9726</v>
      </c>
      <c r="C111" s="1854">
        <v>694</v>
      </c>
      <c r="D111" s="1775">
        <v>6074</v>
      </c>
      <c r="E111" s="1872">
        <v>538</v>
      </c>
    </row>
    <row r="112" spans="1:7">
      <c r="A112" s="135" t="s">
        <v>507</v>
      </c>
      <c r="B112" s="1775">
        <v>4222</v>
      </c>
      <c r="C112" s="1854">
        <v>438</v>
      </c>
      <c r="D112" s="1775">
        <v>2666</v>
      </c>
      <c r="E112" s="1872">
        <v>384</v>
      </c>
    </row>
    <row r="113" spans="1:5">
      <c r="A113" s="135" t="s">
        <v>508</v>
      </c>
      <c r="B113" s="1775">
        <v>1592</v>
      </c>
      <c r="C113" s="1854">
        <v>337</v>
      </c>
      <c r="D113" s="1775">
        <v>1248</v>
      </c>
      <c r="E113" s="1872">
        <v>312</v>
      </c>
    </row>
    <row r="114" spans="1:5">
      <c r="A114" s="135" t="s">
        <v>509</v>
      </c>
      <c r="B114" s="1775">
        <v>1520</v>
      </c>
      <c r="C114" s="1854">
        <v>250</v>
      </c>
      <c r="D114" s="1775">
        <v>1174</v>
      </c>
      <c r="E114" s="1872">
        <v>208</v>
      </c>
    </row>
    <row r="115" spans="1:5">
      <c r="A115" s="135" t="s">
        <v>510</v>
      </c>
      <c r="B115" s="1775">
        <v>488</v>
      </c>
      <c r="C115" s="1854">
        <v>157</v>
      </c>
      <c r="D115" s="1775">
        <v>445</v>
      </c>
      <c r="E115" s="1872">
        <v>146</v>
      </c>
    </row>
    <row r="116" spans="1:5">
      <c r="A116" s="88" t="s">
        <v>512</v>
      </c>
      <c r="B116" s="2040">
        <v>16447</v>
      </c>
      <c r="C116" s="2041">
        <v>831</v>
      </c>
      <c r="D116" s="2040">
        <v>10553</v>
      </c>
      <c r="E116" s="1834">
        <v>679</v>
      </c>
    </row>
    <row r="117" spans="1:5">
      <c r="A117" s="135" t="s">
        <v>504</v>
      </c>
      <c r="B117" s="1775">
        <v>101</v>
      </c>
      <c r="C117" s="1854">
        <v>70</v>
      </c>
      <c r="D117" s="1775">
        <v>79</v>
      </c>
      <c r="E117" s="1872">
        <v>65</v>
      </c>
    </row>
    <row r="118" spans="1:5">
      <c r="A118" s="135" t="s">
        <v>505</v>
      </c>
      <c r="B118" s="1775">
        <v>1273</v>
      </c>
      <c r="C118" s="1854">
        <v>280</v>
      </c>
      <c r="D118" s="1775">
        <v>699</v>
      </c>
      <c r="E118" s="1872">
        <v>175</v>
      </c>
    </row>
    <row r="119" spans="1:5">
      <c r="A119" s="135" t="s">
        <v>506</v>
      </c>
      <c r="B119" s="1775">
        <v>8001</v>
      </c>
      <c r="C119" s="1854">
        <v>597</v>
      </c>
      <c r="D119" s="1775">
        <v>4948</v>
      </c>
      <c r="E119" s="1872">
        <v>502</v>
      </c>
    </row>
    <row r="120" spans="1:5">
      <c r="A120" s="135" t="s">
        <v>507</v>
      </c>
      <c r="B120" s="1775">
        <v>3666</v>
      </c>
      <c r="C120" s="1854">
        <v>414</v>
      </c>
      <c r="D120" s="1775">
        <v>2500</v>
      </c>
      <c r="E120" s="1872">
        <v>329</v>
      </c>
    </row>
    <row r="121" spans="1:5">
      <c r="A121" s="135" t="s">
        <v>508</v>
      </c>
      <c r="B121" s="1775">
        <v>1355</v>
      </c>
      <c r="C121" s="1854">
        <v>251</v>
      </c>
      <c r="D121" s="1775">
        <v>779</v>
      </c>
      <c r="E121" s="1872">
        <v>195</v>
      </c>
    </row>
    <row r="122" spans="1:5">
      <c r="A122" s="135" t="s">
        <v>509</v>
      </c>
      <c r="B122" s="1775">
        <v>1576</v>
      </c>
      <c r="C122" s="1854">
        <v>259</v>
      </c>
      <c r="D122" s="1775">
        <v>1177</v>
      </c>
      <c r="E122" s="1872">
        <v>231</v>
      </c>
    </row>
    <row r="123" spans="1:5">
      <c r="A123" s="135" t="s">
        <v>510</v>
      </c>
      <c r="B123" s="1775">
        <v>475</v>
      </c>
      <c r="C123" s="1854">
        <v>142</v>
      </c>
      <c r="D123" s="1775">
        <v>371</v>
      </c>
      <c r="E123" s="1872">
        <v>148</v>
      </c>
    </row>
    <row r="124" spans="1:5">
      <c r="A124" s="88" t="s">
        <v>513</v>
      </c>
      <c r="B124" s="2040">
        <v>27154</v>
      </c>
      <c r="C124" s="2041">
        <v>851</v>
      </c>
      <c r="D124" s="2040">
        <v>16456</v>
      </c>
      <c r="E124" s="1834">
        <v>653</v>
      </c>
    </row>
    <row r="125" spans="1:5">
      <c r="A125" s="135" t="s">
        <v>504</v>
      </c>
      <c r="B125" s="1775">
        <v>691</v>
      </c>
      <c r="C125" s="1854">
        <v>237</v>
      </c>
      <c r="D125" s="1775">
        <v>426</v>
      </c>
      <c r="E125" s="1872">
        <v>181</v>
      </c>
    </row>
    <row r="126" spans="1:5">
      <c r="A126" s="135" t="s">
        <v>505</v>
      </c>
      <c r="B126" s="1775">
        <v>2161</v>
      </c>
      <c r="C126" s="1854">
        <v>329</v>
      </c>
      <c r="D126" s="1775">
        <v>1197</v>
      </c>
      <c r="E126" s="1872">
        <v>228</v>
      </c>
    </row>
    <row r="127" spans="1:5">
      <c r="A127" s="135" t="s">
        <v>506</v>
      </c>
      <c r="B127" s="1775">
        <v>11859</v>
      </c>
      <c r="C127" s="1854">
        <v>685</v>
      </c>
      <c r="D127" s="1775">
        <v>6823</v>
      </c>
      <c r="E127" s="1872">
        <v>512</v>
      </c>
    </row>
    <row r="128" spans="1:5">
      <c r="A128" s="135" t="s">
        <v>507</v>
      </c>
      <c r="B128" s="1775">
        <v>5987</v>
      </c>
      <c r="C128" s="1854">
        <v>470</v>
      </c>
      <c r="D128" s="1775">
        <v>3624</v>
      </c>
      <c r="E128" s="1872">
        <v>360</v>
      </c>
    </row>
    <row r="129" spans="1:5">
      <c r="A129" s="135" t="s">
        <v>508</v>
      </c>
      <c r="B129" s="1775">
        <v>2407</v>
      </c>
      <c r="C129" s="1854">
        <v>330</v>
      </c>
      <c r="D129" s="1775">
        <v>1568</v>
      </c>
      <c r="E129" s="1872">
        <v>278</v>
      </c>
    </row>
    <row r="130" spans="1:5">
      <c r="A130" s="135" t="s">
        <v>509</v>
      </c>
      <c r="B130" s="1775">
        <v>2700</v>
      </c>
      <c r="C130" s="1854">
        <v>350</v>
      </c>
      <c r="D130" s="1775">
        <v>1745</v>
      </c>
      <c r="E130" s="1872">
        <v>283</v>
      </c>
    </row>
    <row r="131" spans="1:5">
      <c r="A131" s="135" t="s">
        <v>510</v>
      </c>
      <c r="B131" s="1775">
        <v>1349</v>
      </c>
      <c r="C131" s="1854">
        <v>227</v>
      </c>
      <c r="D131" s="1775">
        <v>1073</v>
      </c>
      <c r="E131" s="1872">
        <v>219</v>
      </c>
    </row>
    <row r="132" spans="1:5">
      <c r="A132" s="88" t="s">
        <v>514</v>
      </c>
      <c r="B132" s="2040">
        <v>8829</v>
      </c>
      <c r="C132" s="2041">
        <v>422</v>
      </c>
      <c r="D132" s="2040">
        <v>5829</v>
      </c>
      <c r="E132" s="1834">
        <v>363</v>
      </c>
    </row>
    <row r="133" spans="1:5">
      <c r="A133" s="135" t="s">
        <v>504</v>
      </c>
      <c r="B133" s="1775">
        <v>895</v>
      </c>
      <c r="C133" s="1854">
        <v>164</v>
      </c>
      <c r="D133" s="1775">
        <v>417</v>
      </c>
      <c r="E133" s="1872">
        <v>119</v>
      </c>
    </row>
    <row r="134" spans="1:5">
      <c r="A134" s="135" t="s">
        <v>505</v>
      </c>
      <c r="B134" s="1775">
        <v>1232</v>
      </c>
      <c r="C134" s="1854">
        <v>207</v>
      </c>
      <c r="D134" s="1775">
        <v>850</v>
      </c>
      <c r="E134" s="1872">
        <v>189</v>
      </c>
    </row>
    <row r="135" spans="1:5">
      <c r="A135" s="135" t="s">
        <v>506</v>
      </c>
      <c r="B135" s="1775">
        <v>3998</v>
      </c>
      <c r="C135" s="1854">
        <v>356</v>
      </c>
      <c r="D135" s="1775">
        <v>2666</v>
      </c>
      <c r="E135" s="1872">
        <v>291</v>
      </c>
    </row>
    <row r="136" spans="1:5">
      <c r="A136" s="135" t="s">
        <v>507</v>
      </c>
      <c r="B136" s="1775">
        <v>1356</v>
      </c>
      <c r="C136" s="1854">
        <v>217</v>
      </c>
      <c r="D136" s="1775">
        <v>924</v>
      </c>
      <c r="E136" s="1872">
        <v>179</v>
      </c>
    </row>
    <row r="137" spans="1:5">
      <c r="A137" s="135" t="s">
        <v>508</v>
      </c>
      <c r="B137" s="1775">
        <v>380</v>
      </c>
      <c r="C137" s="1854">
        <v>115</v>
      </c>
      <c r="D137" s="1775">
        <v>283</v>
      </c>
      <c r="E137" s="1872">
        <v>101</v>
      </c>
    </row>
    <row r="138" spans="1:5">
      <c r="A138" s="135" t="s">
        <v>509</v>
      </c>
      <c r="B138" s="1775">
        <v>655</v>
      </c>
      <c r="C138" s="1854">
        <v>158</v>
      </c>
      <c r="D138" s="1775">
        <v>430</v>
      </c>
      <c r="E138" s="1872">
        <v>124</v>
      </c>
    </row>
    <row r="139" spans="1:5">
      <c r="A139" s="135" t="s">
        <v>510</v>
      </c>
      <c r="B139" s="1775">
        <v>313</v>
      </c>
      <c r="C139" s="1854">
        <v>116</v>
      </c>
      <c r="D139" s="1775">
        <v>259</v>
      </c>
      <c r="E139" s="1872">
        <v>104</v>
      </c>
    </row>
    <row r="140" spans="1:5">
      <c r="A140" s="73"/>
      <c r="B140" s="2006"/>
      <c r="C140" s="2007"/>
      <c r="D140" s="2006"/>
      <c r="E140" s="1867"/>
    </row>
    <row r="141" spans="1:5" ht="14.5" thickBot="1">
      <c r="A141" s="67" t="s">
        <v>9</v>
      </c>
      <c r="B141" s="2200">
        <v>175303</v>
      </c>
      <c r="C141" s="2718">
        <v>3268</v>
      </c>
      <c r="D141" s="2200">
        <v>110499</v>
      </c>
      <c r="E141" s="2197">
        <v>2524</v>
      </c>
    </row>
    <row r="142" spans="1:5">
      <c r="A142" s="73" t="s">
        <v>515</v>
      </c>
      <c r="B142" s="1774">
        <v>89158</v>
      </c>
      <c r="C142" s="1953">
        <v>1950</v>
      </c>
      <c r="D142" s="1774">
        <v>55884</v>
      </c>
      <c r="E142" s="1870">
        <v>1537</v>
      </c>
    </row>
    <row r="143" spans="1:5">
      <c r="A143" s="88" t="s">
        <v>503</v>
      </c>
      <c r="B143" s="2040">
        <v>15192</v>
      </c>
      <c r="C143" s="2041">
        <v>696</v>
      </c>
      <c r="D143" s="2040">
        <v>9227</v>
      </c>
      <c r="E143" s="1834">
        <v>599</v>
      </c>
    </row>
    <row r="144" spans="1:5">
      <c r="A144" s="135" t="s">
        <v>504</v>
      </c>
      <c r="B144" s="1775">
        <v>128</v>
      </c>
      <c r="C144" s="1854">
        <v>77</v>
      </c>
      <c r="D144" s="1775">
        <v>119</v>
      </c>
      <c r="E144" s="1872">
        <v>77</v>
      </c>
    </row>
    <row r="145" spans="1:5">
      <c r="A145" s="135" t="s">
        <v>505</v>
      </c>
      <c r="B145" s="1775">
        <v>1636</v>
      </c>
      <c r="C145" s="1854">
        <v>294</v>
      </c>
      <c r="D145" s="1775">
        <v>852</v>
      </c>
      <c r="E145" s="1872">
        <v>199</v>
      </c>
    </row>
    <row r="146" spans="1:5">
      <c r="A146" s="135" t="s">
        <v>506</v>
      </c>
      <c r="B146" s="1775">
        <v>7042</v>
      </c>
      <c r="C146" s="1854">
        <v>557</v>
      </c>
      <c r="D146" s="1775">
        <v>4228</v>
      </c>
      <c r="E146" s="1872">
        <v>477</v>
      </c>
    </row>
    <row r="147" spans="1:5">
      <c r="A147" s="135" t="s">
        <v>507</v>
      </c>
      <c r="B147" s="1775">
        <v>5076</v>
      </c>
      <c r="C147" s="1854">
        <v>490</v>
      </c>
      <c r="D147" s="1775">
        <v>3171</v>
      </c>
      <c r="E147" s="1872">
        <v>389</v>
      </c>
    </row>
    <row r="148" spans="1:5">
      <c r="A148" s="135" t="s">
        <v>508</v>
      </c>
      <c r="B148" s="1775">
        <v>556</v>
      </c>
      <c r="C148" s="1854">
        <v>157</v>
      </c>
      <c r="D148" s="1775">
        <v>328</v>
      </c>
      <c r="E148" s="1872">
        <v>120</v>
      </c>
    </row>
    <row r="149" spans="1:5">
      <c r="A149" s="135" t="s">
        <v>509</v>
      </c>
      <c r="B149" s="1775">
        <v>696</v>
      </c>
      <c r="C149" s="1854">
        <v>183</v>
      </c>
      <c r="D149" s="1775">
        <v>492</v>
      </c>
      <c r="E149" s="1872">
        <v>140</v>
      </c>
    </row>
    <row r="150" spans="1:5">
      <c r="A150" s="135" t="s">
        <v>510</v>
      </c>
      <c r="B150" s="1775">
        <v>58</v>
      </c>
      <c r="C150" s="1854">
        <v>54</v>
      </c>
      <c r="D150" s="1775">
        <v>37</v>
      </c>
      <c r="E150" s="1872">
        <v>42</v>
      </c>
    </row>
    <row r="151" spans="1:5">
      <c r="A151" s="88" t="s">
        <v>511</v>
      </c>
      <c r="B151" s="2040">
        <v>18707</v>
      </c>
      <c r="C151" s="2041">
        <v>853</v>
      </c>
      <c r="D151" s="2040">
        <v>11927</v>
      </c>
      <c r="E151" s="1834">
        <v>694</v>
      </c>
    </row>
    <row r="152" spans="1:5">
      <c r="A152" s="135" t="s">
        <v>504</v>
      </c>
      <c r="B152" s="1775">
        <v>248</v>
      </c>
      <c r="C152" s="1854">
        <v>97</v>
      </c>
      <c r="D152" s="1775">
        <v>211</v>
      </c>
      <c r="E152" s="1872">
        <v>85</v>
      </c>
    </row>
    <row r="153" spans="1:5">
      <c r="A153" s="135" t="s">
        <v>505</v>
      </c>
      <c r="B153" s="1775">
        <v>1282</v>
      </c>
      <c r="C153" s="1854">
        <v>316</v>
      </c>
      <c r="D153" s="1775">
        <v>638</v>
      </c>
      <c r="E153" s="1872">
        <v>213</v>
      </c>
    </row>
    <row r="154" spans="1:5">
      <c r="A154" s="135" t="s">
        <v>506</v>
      </c>
      <c r="B154" s="1775">
        <v>7049</v>
      </c>
      <c r="C154" s="1854">
        <v>557</v>
      </c>
      <c r="D154" s="1775">
        <v>4201</v>
      </c>
      <c r="E154" s="1872">
        <v>478</v>
      </c>
    </row>
    <row r="155" spans="1:5">
      <c r="A155" s="135" t="s">
        <v>507</v>
      </c>
      <c r="B155" s="1775">
        <v>4937</v>
      </c>
      <c r="C155" s="1854">
        <v>421</v>
      </c>
      <c r="D155" s="1775">
        <v>2978</v>
      </c>
      <c r="E155" s="1872">
        <v>359</v>
      </c>
    </row>
    <row r="156" spans="1:5">
      <c r="A156" s="135" t="s">
        <v>508</v>
      </c>
      <c r="B156" s="1775">
        <v>1468</v>
      </c>
      <c r="C156" s="1854">
        <v>297</v>
      </c>
      <c r="D156" s="1775">
        <v>1064</v>
      </c>
      <c r="E156" s="1872">
        <v>232</v>
      </c>
    </row>
    <row r="157" spans="1:5">
      <c r="A157" s="135" t="s">
        <v>509</v>
      </c>
      <c r="B157" s="1775">
        <v>2854</v>
      </c>
      <c r="C157" s="1854">
        <v>360</v>
      </c>
      <c r="D157" s="1775">
        <v>2108</v>
      </c>
      <c r="E157" s="1872">
        <v>276</v>
      </c>
    </row>
    <row r="158" spans="1:5">
      <c r="A158" s="135" t="s">
        <v>510</v>
      </c>
      <c r="B158" s="1775">
        <v>869</v>
      </c>
      <c r="C158" s="1854">
        <v>206</v>
      </c>
      <c r="D158" s="1775">
        <v>727</v>
      </c>
      <c r="E158" s="1872">
        <v>187</v>
      </c>
    </row>
    <row r="159" spans="1:5">
      <c r="A159" s="88" t="s">
        <v>512</v>
      </c>
      <c r="B159" s="2040">
        <v>16896</v>
      </c>
      <c r="C159" s="2041">
        <v>784</v>
      </c>
      <c r="D159" s="2040">
        <v>10507</v>
      </c>
      <c r="E159" s="1834">
        <v>583</v>
      </c>
    </row>
    <row r="160" spans="1:5">
      <c r="A160" s="135" t="s">
        <v>504</v>
      </c>
      <c r="B160" s="1775">
        <v>147</v>
      </c>
      <c r="C160" s="1854">
        <v>81</v>
      </c>
      <c r="D160" s="1775">
        <v>129</v>
      </c>
      <c r="E160" s="1872">
        <v>80</v>
      </c>
    </row>
    <row r="161" spans="1:5">
      <c r="A161" s="135" t="s">
        <v>505</v>
      </c>
      <c r="B161" s="1775">
        <v>720</v>
      </c>
      <c r="C161" s="1854">
        <v>180</v>
      </c>
      <c r="D161" s="1775">
        <v>420</v>
      </c>
      <c r="E161" s="1872">
        <v>153</v>
      </c>
    </row>
    <row r="162" spans="1:5">
      <c r="A162" s="135" t="s">
        <v>506</v>
      </c>
      <c r="B162" s="1775">
        <v>7395</v>
      </c>
      <c r="C162" s="1854">
        <v>621</v>
      </c>
      <c r="D162" s="1775">
        <v>4346</v>
      </c>
      <c r="E162" s="1872">
        <v>376</v>
      </c>
    </row>
    <row r="163" spans="1:5">
      <c r="A163" s="135" t="s">
        <v>507</v>
      </c>
      <c r="B163" s="1775">
        <v>4228</v>
      </c>
      <c r="C163" s="1854">
        <v>399</v>
      </c>
      <c r="D163" s="1775">
        <v>2616</v>
      </c>
      <c r="E163" s="1872">
        <v>332</v>
      </c>
    </row>
    <row r="164" spans="1:5">
      <c r="A164" s="135" t="s">
        <v>508</v>
      </c>
      <c r="B164" s="1775">
        <v>1630</v>
      </c>
      <c r="C164" s="1854">
        <v>275</v>
      </c>
      <c r="D164" s="1775">
        <v>1064</v>
      </c>
      <c r="E164" s="1872">
        <v>228</v>
      </c>
    </row>
    <row r="165" spans="1:5">
      <c r="A165" s="135" t="s">
        <v>509</v>
      </c>
      <c r="B165" s="1775">
        <v>1861</v>
      </c>
      <c r="C165" s="1854">
        <v>283</v>
      </c>
      <c r="D165" s="1775">
        <v>1243</v>
      </c>
      <c r="E165" s="1872">
        <v>221</v>
      </c>
    </row>
    <row r="166" spans="1:5">
      <c r="A166" s="135" t="s">
        <v>510</v>
      </c>
      <c r="B166" s="1775">
        <v>915</v>
      </c>
      <c r="C166" s="1854">
        <v>189</v>
      </c>
      <c r="D166" s="1775">
        <v>689</v>
      </c>
      <c r="E166" s="1872">
        <v>166</v>
      </c>
    </row>
    <row r="167" spans="1:5">
      <c r="A167" s="88" t="s">
        <v>513</v>
      </c>
      <c r="B167" s="2040">
        <v>27548</v>
      </c>
      <c r="C167" s="2041">
        <v>907</v>
      </c>
      <c r="D167" s="2040">
        <v>16933</v>
      </c>
      <c r="E167" s="1834">
        <v>647</v>
      </c>
    </row>
    <row r="168" spans="1:5">
      <c r="A168" s="135" t="s">
        <v>504</v>
      </c>
      <c r="B168" s="1775">
        <v>431</v>
      </c>
      <c r="C168" s="1854">
        <v>143</v>
      </c>
      <c r="D168" s="1775">
        <v>256</v>
      </c>
      <c r="E168" s="1872">
        <v>98</v>
      </c>
    </row>
    <row r="169" spans="1:5">
      <c r="A169" s="135" t="s">
        <v>505</v>
      </c>
      <c r="B169" s="1775">
        <v>1369</v>
      </c>
      <c r="C169" s="1854">
        <v>251</v>
      </c>
      <c r="D169" s="1775">
        <v>902</v>
      </c>
      <c r="E169" s="1872">
        <v>226</v>
      </c>
    </row>
    <row r="170" spans="1:5">
      <c r="A170" s="135" t="s">
        <v>506</v>
      </c>
      <c r="B170" s="1775">
        <v>11481</v>
      </c>
      <c r="C170" s="1854">
        <v>675</v>
      </c>
      <c r="D170" s="1775">
        <v>6874</v>
      </c>
      <c r="E170" s="1872">
        <v>543</v>
      </c>
    </row>
    <row r="171" spans="1:5">
      <c r="A171" s="135" t="s">
        <v>507</v>
      </c>
      <c r="B171" s="1775">
        <v>7164</v>
      </c>
      <c r="C171" s="1854">
        <v>587</v>
      </c>
      <c r="D171" s="1775">
        <v>4420</v>
      </c>
      <c r="E171" s="1872">
        <v>434</v>
      </c>
    </row>
    <row r="172" spans="1:5">
      <c r="A172" s="135" t="s">
        <v>508</v>
      </c>
      <c r="B172" s="1775">
        <v>2797</v>
      </c>
      <c r="C172" s="1854">
        <v>398</v>
      </c>
      <c r="D172" s="1775">
        <v>1595</v>
      </c>
      <c r="E172" s="1872">
        <v>271</v>
      </c>
    </row>
    <row r="173" spans="1:5">
      <c r="A173" s="135" t="s">
        <v>509</v>
      </c>
      <c r="B173" s="1775">
        <v>3027</v>
      </c>
      <c r="C173" s="1854">
        <v>391</v>
      </c>
      <c r="D173" s="1775">
        <v>2055</v>
      </c>
      <c r="E173" s="1872">
        <v>304</v>
      </c>
    </row>
    <row r="174" spans="1:5">
      <c r="A174" s="135" t="s">
        <v>510</v>
      </c>
      <c r="B174" s="1775">
        <v>1279</v>
      </c>
      <c r="C174" s="1854">
        <v>230</v>
      </c>
      <c r="D174" s="1775">
        <v>831</v>
      </c>
      <c r="E174" s="1872">
        <v>186</v>
      </c>
    </row>
    <row r="175" spans="1:5">
      <c r="A175" s="88" t="s">
        <v>514</v>
      </c>
      <c r="B175" s="2040">
        <v>10815</v>
      </c>
      <c r="C175" s="2041">
        <v>518</v>
      </c>
      <c r="D175" s="2040">
        <v>7290</v>
      </c>
      <c r="E175" s="1834">
        <v>412</v>
      </c>
    </row>
    <row r="176" spans="1:5">
      <c r="A176" s="135" t="s">
        <v>504</v>
      </c>
      <c r="B176" s="1775">
        <v>991</v>
      </c>
      <c r="C176" s="1854">
        <v>171</v>
      </c>
      <c r="D176" s="1775">
        <v>547</v>
      </c>
      <c r="E176" s="1872">
        <v>127</v>
      </c>
    </row>
    <row r="177" spans="1:7">
      <c r="A177" s="135" t="s">
        <v>505</v>
      </c>
      <c r="B177" s="1775">
        <v>1616</v>
      </c>
      <c r="C177" s="1854">
        <v>228</v>
      </c>
      <c r="D177" s="1775">
        <v>957</v>
      </c>
      <c r="E177" s="1872">
        <v>182</v>
      </c>
    </row>
    <row r="178" spans="1:7">
      <c r="A178" s="135" t="s">
        <v>506</v>
      </c>
      <c r="B178" s="1775">
        <v>4946</v>
      </c>
      <c r="C178" s="1854">
        <v>399</v>
      </c>
      <c r="D178" s="1775">
        <v>3517</v>
      </c>
      <c r="E178" s="1872">
        <v>297</v>
      </c>
    </row>
    <row r="179" spans="1:7">
      <c r="A179" s="135" t="s">
        <v>507</v>
      </c>
      <c r="B179" s="1775">
        <v>1660</v>
      </c>
      <c r="C179" s="1854">
        <v>232</v>
      </c>
      <c r="D179" s="1775">
        <v>1191</v>
      </c>
      <c r="E179" s="1872">
        <v>211</v>
      </c>
    </row>
    <row r="180" spans="1:7">
      <c r="A180" s="135" t="s">
        <v>508</v>
      </c>
      <c r="B180" s="1775">
        <v>504</v>
      </c>
      <c r="C180" s="1854">
        <v>152</v>
      </c>
      <c r="D180" s="1775">
        <v>381</v>
      </c>
      <c r="E180" s="1872">
        <v>140</v>
      </c>
    </row>
    <row r="181" spans="1:7">
      <c r="A181" s="135" t="s">
        <v>509</v>
      </c>
      <c r="B181" s="1775">
        <v>726</v>
      </c>
      <c r="C181" s="1854">
        <v>151</v>
      </c>
      <c r="D181" s="1775">
        <v>502</v>
      </c>
      <c r="E181" s="1872">
        <v>129</v>
      </c>
    </row>
    <row r="182" spans="1:7">
      <c r="A182" s="135" t="s">
        <v>510</v>
      </c>
      <c r="B182" s="1775">
        <v>372</v>
      </c>
      <c r="C182" s="1854">
        <v>116</v>
      </c>
      <c r="D182" s="1775">
        <v>195</v>
      </c>
      <c r="E182" s="1872">
        <v>84</v>
      </c>
    </row>
    <row r="183" spans="1:7">
      <c r="A183" s="16"/>
    </row>
    <row r="184" spans="1:7" ht="29.25" customHeight="1">
      <c r="A184" s="3832" t="s">
        <v>695</v>
      </c>
      <c r="B184" s="3832"/>
      <c r="C184" s="3832"/>
      <c r="D184" s="3832"/>
      <c r="E184" s="3832"/>
    </row>
    <row r="186" spans="1:7">
      <c r="A186" s="16"/>
    </row>
    <row r="187" spans="1:7" ht="17.5">
      <c r="A187" s="3997" t="s">
        <v>501</v>
      </c>
      <c r="B187" s="3865" t="s">
        <v>85</v>
      </c>
      <c r="C187" s="3975"/>
      <c r="D187" s="3975"/>
      <c r="E187" s="3976"/>
      <c r="G187" s="495"/>
    </row>
    <row r="188" spans="1:7" ht="17.5">
      <c r="A188" s="4287"/>
      <c r="B188" s="4159" t="s">
        <v>204</v>
      </c>
      <c r="C188" s="4092"/>
      <c r="D188" s="4159" t="s">
        <v>227</v>
      </c>
      <c r="E188" s="4160"/>
      <c r="G188" s="495"/>
    </row>
    <row r="189" spans="1:7" s="239" customFormat="1" ht="27.5">
      <c r="A189" s="4559"/>
      <c r="B189" s="127" t="s">
        <v>206</v>
      </c>
      <c r="C189" s="128" t="s">
        <v>282</v>
      </c>
      <c r="D189" s="127" t="s">
        <v>206</v>
      </c>
      <c r="E189" s="129" t="s">
        <v>282</v>
      </c>
      <c r="G189" s="507"/>
    </row>
    <row r="190" spans="1:7" ht="14.5" thickBot="1">
      <c r="A190" s="787" t="s">
        <v>9</v>
      </c>
      <c r="B190" s="2197">
        <v>175303</v>
      </c>
      <c r="C190" s="2718">
        <v>3268</v>
      </c>
      <c r="D190" s="2200">
        <v>8711</v>
      </c>
      <c r="E190" s="2197">
        <v>472</v>
      </c>
    </row>
    <row r="191" spans="1:7">
      <c r="A191" s="73" t="s">
        <v>502</v>
      </c>
      <c r="B191" s="2206">
        <v>86145</v>
      </c>
      <c r="C191" s="1953">
        <v>1880</v>
      </c>
      <c r="D191" s="1774">
        <v>4169</v>
      </c>
      <c r="E191" s="1870">
        <v>285</v>
      </c>
    </row>
    <row r="192" spans="1:7">
      <c r="A192" s="88" t="s">
        <v>503</v>
      </c>
      <c r="B192" s="2040">
        <v>15125</v>
      </c>
      <c r="C192" s="2041">
        <v>783</v>
      </c>
      <c r="D192" s="2040">
        <v>819</v>
      </c>
      <c r="E192" s="1834">
        <v>137</v>
      </c>
    </row>
    <row r="193" spans="1:5">
      <c r="A193" s="135" t="s">
        <v>504</v>
      </c>
      <c r="B193" s="1775">
        <v>109</v>
      </c>
      <c r="C193" s="1854">
        <v>67</v>
      </c>
      <c r="D193" s="1775">
        <v>23</v>
      </c>
      <c r="E193" s="1872">
        <v>25</v>
      </c>
    </row>
    <row r="194" spans="1:5">
      <c r="A194" s="135" t="s">
        <v>505</v>
      </c>
      <c r="B194" s="1775">
        <v>2572</v>
      </c>
      <c r="C194" s="1854">
        <v>361</v>
      </c>
      <c r="D194" s="1775">
        <v>129</v>
      </c>
      <c r="E194" s="1872">
        <v>83</v>
      </c>
    </row>
    <row r="195" spans="1:5">
      <c r="A195" s="135" t="s">
        <v>506</v>
      </c>
      <c r="B195" s="1775">
        <v>8071</v>
      </c>
      <c r="C195" s="1854">
        <v>655</v>
      </c>
      <c r="D195" s="1775">
        <v>491</v>
      </c>
      <c r="E195" s="1872">
        <v>156</v>
      </c>
    </row>
    <row r="196" spans="1:5">
      <c r="A196" s="135" t="s">
        <v>507</v>
      </c>
      <c r="B196" s="1775">
        <v>3290</v>
      </c>
      <c r="C196" s="1854">
        <v>415</v>
      </c>
      <c r="D196" s="1775">
        <v>124</v>
      </c>
      <c r="E196" s="1872">
        <v>67</v>
      </c>
    </row>
    <row r="197" spans="1:5">
      <c r="A197" s="135" t="s">
        <v>508</v>
      </c>
      <c r="B197" s="1775">
        <v>586</v>
      </c>
      <c r="C197" s="1854">
        <v>186</v>
      </c>
      <c r="D197" s="1775">
        <v>52</v>
      </c>
      <c r="E197" s="1872">
        <v>45</v>
      </c>
    </row>
    <row r="198" spans="1:5">
      <c r="A198" s="135" t="s">
        <v>509</v>
      </c>
      <c r="B198" s="1775">
        <v>473</v>
      </c>
      <c r="C198" s="1854">
        <v>175</v>
      </c>
      <c r="D198" s="1775">
        <v>0</v>
      </c>
      <c r="E198" s="1872">
        <v>123</v>
      </c>
    </row>
    <row r="199" spans="1:5">
      <c r="A199" s="135" t="s">
        <v>510</v>
      </c>
      <c r="B199" s="1775">
        <v>24</v>
      </c>
      <c r="C199" s="1854">
        <v>30</v>
      </c>
      <c r="D199" s="1775">
        <v>0</v>
      </c>
      <c r="E199" s="1872">
        <v>123</v>
      </c>
    </row>
    <row r="200" spans="1:5">
      <c r="A200" s="88" t="s">
        <v>511</v>
      </c>
      <c r="B200" s="2040">
        <v>18590</v>
      </c>
      <c r="C200" s="2041">
        <v>788</v>
      </c>
      <c r="D200" s="2040">
        <v>776</v>
      </c>
      <c r="E200" s="1834">
        <v>144</v>
      </c>
    </row>
    <row r="201" spans="1:5">
      <c r="A201" s="135" t="s">
        <v>504</v>
      </c>
      <c r="B201" s="1775">
        <v>115</v>
      </c>
      <c r="C201" s="1854">
        <v>71</v>
      </c>
      <c r="D201" s="1775">
        <v>0</v>
      </c>
      <c r="E201" s="1872">
        <v>123</v>
      </c>
    </row>
    <row r="202" spans="1:5">
      <c r="A202" s="135" t="s">
        <v>505</v>
      </c>
      <c r="B202" s="1775">
        <v>927</v>
      </c>
      <c r="C202" s="1854">
        <v>212</v>
      </c>
      <c r="D202" s="1775">
        <v>46</v>
      </c>
      <c r="E202" s="1872">
        <v>60</v>
      </c>
    </row>
    <row r="203" spans="1:5">
      <c r="A203" s="135" t="s">
        <v>506</v>
      </c>
      <c r="B203" s="1775">
        <v>9726</v>
      </c>
      <c r="C203" s="1854">
        <v>694</v>
      </c>
      <c r="D203" s="1775">
        <v>399</v>
      </c>
      <c r="E203" s="1872">
        <v>141</v>
      </c>
    </row>
    <row r="204" spans="1:5">
      <c r="A204" s="135" t="s">
        <v>507</v>
      </c>
      <c r="B204" s="1775">
        <v>4222</v>
      </c>
      <c r="C204" s="1854">
        <v>438</v>
      </c>
      <c r="D204" s="1775">
        <v>230</v>
      </c>
      <c r="E204" s="1872">
        <v>93</v>
      </c>
    </row>
    <row r="205" spans="1:5">
      <c r="A205" s="135" t="s">
        <v>508</v>
      </c>
      <c r="B205" s="1775">
        <v>1592</v>
      </c>
      <c r="C205" s="1854">
        <v>337</v>
      </c>
      <c r="D205" s="1775">
        <v>87</v>
      </c>
      <c r="E205" s="1872">
        <v>82</v>
      </c>
    </row>
    <row r="206" spans="1:5">
      <c r="A206" s="135" t="s">
        <v>509</v>
      </c>
      <c r="B206" s="1775">
        <v>1520</v>
      </c>
      <c r="C206" s="1854">
        <v>250</v>
      </c>
      <c r="D206" s="1775">
        <v>14</v>
      </c>
      <c r="E206" s="1872">
        <v>18</v>
      </c>
    </row>
    <row r="207" spans="1:5">
      <c r="A207" s="135" t="s">
        <v>510</v>
      </c>
      <c r="B207" s="1775">
        <v>488</v>
      </c>
      <c r="C207" s="1854">
        <v>157</v>
      </c>
      <c r="D207" s="1775">
        <v>0</v>
      </c>
      <c r="E207" s="1872">
        <v>123</v>
      </c>
    </row>
    <row r="208" spans="1:5">
      <c r="A208" s="88" t="s">
        <v>512</v>
      </c>
      <c r="B208" s="2040">
        <v>16447</v>
      </c>
      <c r="C208" s="2041">
        <v>831</v>
      </c>
      <c r="D208" s="2040">
        <v>734</v>
      </c>
      <c r="E208" s="1834">
        <v>159</v>
      </c>
    </row>
    <row r="209" spans="1:5">
      <c r="A209" s="135" t="s">
        <v>504</v>
      </c>
      <c r="B209" s="1775">
        <v>101</v>
      </c>
      <c r="C209" s="1854">
        <v>70</v>
      </c>
      <c r="D209" s="1775">
        <v>22</v>
      </c>
      <c r="E209" s="1872">
        <v>24</v>
      </c>
    </row>
    <row r="210" spans="1:5">
      <c r="A210" s="135" t="s">
        <v>505</v>
      </c>
      <c r="B210" s="1775">
        <v>1273</v>
      </c>
      <c r="C210" s="1854">
        <v>280</v>
      </c>
      <c r="D210" s="1775">
        <v>39</v>
      </c>
      <c r="E210" s="1872">
        <v>47</v>
      </c>
    </row>
    <row r="211" spans="1:5">
      <c r="A211" s="135" t="s">
        <v>506</v>
      </c>
      <c r="B211" s="1775">
        <v>8001</v>
      </c>
      <c r="C211" s="1854">
        <v>597</v>
      </c>
      <c r="D211" s="1775">
        <v>295</v>
      </c>
      <c r="E211" s="1872">
        <v>101</v>
      </c>
    </row>
    <row r="212" spans="1:5">
      <c r="A212" s="135" t="s">
        <v>507</v>
      </c>
      <c r="B212" s="1775">
        <v>3666</v>
      </c>
      <c r="C212" s="1854">
        <v>414</v>
      </c>
      <c r="D212" s="1775">
        <v>235</v>
      </c>
      <c r="E212" s="1872">
        <v>110</v>
      </c>
    </row>
    <row r="213" spans="1:5">
      <c r="A213" s="135" t="s">
        <v>508</v>
      </c>
      <c r="B213" s="1775">
        <v>1355</v>
      </c>
      <c r="C213" s="1854">
        <v>251</v>
      </c>
      <c r="D213" s="1775">
        <v>70</v>
      </c>
      <c r="E213" s="1872">
        <v>53</v>
      </c>
    </row>
    <row r="214" spans="1:5">
      <c r="A214" s="135" t="s">
        <v>509</v>
      </c>
      <c r="B214" s="1775">
        <v>1576</v>
      </c>
      <c r="C214" s="1854">
        <v>259</v>
      </c>
      <c r="D214" s="1775">
        <v>73</v>
      </c>
      <c r="E214" s="1872">
        <v>57</v>
      </c>
    </row>
    <row r="215" spans="1:5">
      <c r="A215" s="135" t="s">
        <v>510</v>
      </c>
      <c r="B215" s="1775">
        <v>475</v>
      </c>
      <c r="C215" s="1854">
        <v>142</v>
      </c>
      <c r="D215" s="1775">
        <v>0</v>
      </c>
      <c r="E215" s="1872">
        <v>123</v>
      </c>
    </row>
    <row r="216" spans="1:5">
      <c r="A216" s="88" t="s">
        <v>513</v>
      </c>
      <c r="B216" s="2040">
        <v>27154</v>
      </c>
      <c r="C216" s="2041">
        <v>851</v>
      </c>
      <c r="D216" s="2040">
        <v>1397</v>
      </c>
      <c r="E216" s="1834">
        <v>140</v>
      </c>
    </row>
    <row r="217" spans="1:5">
      <c r="A217" s="135" t="s">
        <v>504</v>
      </c>
      <c r="B217" s="1775">
        <v>691</v>
      </c>
      <c r="C217" s="1854">
        <v>237</v>
      </c>
      <c r="D217" s="1775">
        <v>49</v>
      </c>
      <c r="E217" s="1872">
        <v>35</v>
      </c>
    </row>
    <row r="218" spans="1:5">
      <c r="A218" s="135" t="s">
        <v>505</v>
      </c>
      <c r="B218" s="1775">
        <v>2161</v>
      </c>
      <c r="C218" s="1854">
        <v>329</v>
      </c>
      <c r="D218" s="1775">
        <v>116</v>
      </c>
      <c r="E218" s="1872">
        <v>76</v>
      </c>
    </row>
    <row r="219" spans="1:5">
      <c r="A219" s="135" t="s">
        <v>506</v>
      </c>
      <c r="B219" s="1775">
        <v>11859</v>
      </c>
      <c r="C219" s="1854">
        <v>685</v>
      </c>
      <c r="D219" s="1775">
        <v>590</v>
      </c>
      <c r="E219" s="1872">
        <v>99</v>
      </c>
    </row>
    <row r="220" spans="1:5">
      <c r="A220" s="135" t="s">
        <v>507</v>
      </c>
      <c r="B220" s="1775">
        <v>5987</v>
      </c>
      <c r="C220" s="1854">
        <v>470</v>
      </c>
      <c r="D220" s="1775">
        <v>366</v>
      </c>
      <c r="E220" s="1872">
        <v>113</v>
      </c>
    </row>
    <row r="221" spans="1:5">
      <c r="A221" s="135" t="s">
        <v>508</v>
      </c>
      <c r="B221" s="1775">
        <v>2407</v>
      </c>
      <c r="C221" s="1854">
        <v>330</v>
      </c>
      <c r="D221" s="1775">
        <v>147</v>
      </c>
      <c r="E221" s="1872">
        <v>70</v>
      </c>
    </row>
    <row r="222" spans="1:5">
      <c r="A222" s="135" t="s">
        <v>509</v>
      </c>
      <c r="B222" s="1775">
        <v>2700</v>
      </c>
      <c r="C222" s="1854">
        <v>350</v>
      </c>
      <c r="D222" s="1775">
        <v>91</v>
      </c>
      <c r="E222" s="1872">
        <v>52</v>
      </c>
    </row>
    <row r="223" spans="1:5">
      <c r="A223" s="135" t="s">
        <v>510</v>
      </c>
      <c r="B223" s="1775">
        <v>1349</v>
      </c>
      <c r="C223" s="1854">
        <v>227</v>
      </c>
      <c r="D223" s="1775">
        <v>38</v>
      </c>
      <c r="E223" s="1872">
        <v>34</v>
      </c>
    </row>
    <row r="224" spans="1:5">
      <c r="A224" s="88" t="s">
        <v>514</v>
      </c>
      <c r="B224" s="2040">
        <v>8829</v>
      </c>
      <c r="C224" s="2041">
        <v>422</v>
      </c>
      <c r="D224" s="2040">
        <v>443</v>
      </c>
      <c r="E224" s="1834">
        <v>57</v>
      </c>
    </row>
    <row r="225" spans="1:5">
      <c r="A225" s="135" t="s">
        <v>504</v>
      </c>
      <c r="B225" s="1775">
        <v>895</v>
      </c>
      <c r="C225" s="1854">
        <v>164</v>
      </c>
      <c r="D225" s="1775">
        <v>84</v>
      </c>
      <c r="E225" s="1872">
        <v>41</v>
      </c>
    </row>
    <row r="226" spans="1:5">
      <c r="A226" s="135" t="s">
        <v>505</v>
      </c>
      <c r="B226" s="1775">
        <v>1232</v>
      </c>
      <c r="C226" s="1854">
        <v>207</v>
      </c>
      <c r="D226" s="1775">
        <v>37</v>
      </c>
      <c r="E226" s="1872">
        <v>23</v>
      </c>
    </row>
    <row r="227" spans="1:5">
      <c r="A227" s="135" t="s">
        <v>506</v>
      </c>
      <c r="B227" s="1775">
        <v>3998</v>
      </c>
      <c r="C227" s="1854">
        <v>356</v>
      </c>
      <c r="D227" s="1775">
        <v>125</v>
      </c>
      <c r="E227" s="1872">
        <v>45</v>
      </c>
    </row>
    <row r="228" spans="1:5">
      <c r="A228" s="135" t="s">
        <v>507</v>
      </c>
      <c r="B228" s="1775">
        <v>1356</v>
      </c>
      <c r="C228" s="1854">
        <v>217</v>
      </c>
      <c r="D228" s="1775">
        <v>113</v>
      </c>
      <c r="E228" s="1872">
        <v>54</v>
      </c>
    </row>
    <row r="229" spans="1:5">
      <c r="A229" s="135" t="s">
        <v>508</v>
      </c>
      <c r="B229" s="1775">
        <v>380</v>
      </c>
      <c r="C229" s="1854">
        <v>115</v>
      </c>
      <c r="D229" s="1775">
        <v>11</v>
      </c>
      <c r="E229" s="1872">
        <v>12</v>
      </c>
    </row>
    <row r="230" spans="1:5">
      <c r="A230" s="135" t="s">
        <v>509</v>
      </c>
      <c r="B230" s="1775">
        <v>655</v>
      </c>
      <c r="C230" s="1854">
        <v>158</v>
      </c>
      <c r="D230" s="1775">
        <v>55</v>
      </c>
      <c r="E230" s="1872">
        <v>35</v>
      </c>
    </row>
    <row r="231" spans="1:5">
      <c r="A231" s="135" t="s">
        <v>510</v>
      </c>
      <c r="B231" s="1775">
        <v>313</v>
      </c>
      <c r="C231" s="1854">
        <v>116</v>
      </c>
      <c r="D231" s="1775">
        <v>18</v>
      </c>
      <c r="E231" s="1872">
        <v>23</v>
      </c>
    </row>
    <row r="232" spans="1:5">
      <c r="A232" s="73"/>
      <c r="B232" s="2006"/>
      <c r="C232" s="2007"/>
      <c r="D232" s="2006"/>
      <c r="E232" s="1867"/>
    </row>
    <row r="233" spans="1:5" ht="14.5" thickBot="1">
      <c r="A233" s="67" t="s">
        <v>9</v>
      </c>
      <c r="B233" s="2200">
        <v>175303</v>
      </c>
      <c r="C233" s="2718">
        <v>3268</v>
      </c>
      <c r="D233" s="2200">
        <v>8711</v>
      </c>
      <c r="E233" s="2197">
        <v>472</v>
      </c>
    </row>
    <row r="234" spans="1:5">
      <c r="A234" s="73" t="s">
        <v>515</v>
      </c>
      <c r="B234" s="1774">
        <v>89158</v>
      </c>
      <c r="C234" s="1953">
        <v>1950</v>
      </c>
      <c r="D234" s="1774">
        <v>4542</v>
      </c>
      <c r="E234" s="1870">
        <v>303</v>
      </c>
    </row>
    <row r="235" spans="1:5">
      <c r="A235" s="88" t="s">
        <v>503</v>
      </c>
      <c r="B235" s="2040">
        <v>15192</v>
      </c>
      <c r="C235" s="2041">
        <v>696</v>
      </c>
      <c r="D235" s="2040">
        <v>835</v>
      </c>
      <c r="E235" s="1834">
        <v>116</v>
      </c>
    </row>
    <row r="236" spans="1:5">
      <c r="A236" s="135" t="s">
        <v>504</v>
      </c>
      <c r="B236" s="1775">
        <v>128</v>
      </c>
      <c r="C236" s="1854">
        <v>77</v>
      </c>
      <c r="D236" s="1775">
        <v>6</v>
      </c>
      <c r="E236" s="1872">
        <v>11</v>
      </c>
    </row>
    <row r="237" spans="1:5">
      <c r="A237" s="135" t="s">
        <v>505</v>
      </c>
      <c r="B237" s="1775">
        <v>1636</v>
      </c>
      <c r="C237" s="1854">
        <v>294</v>
      </c>
      <c r="D237" s="1775">
        <v>133</v>
      </c>
      <c r="E237" s="1872">
        <v>78</v>
      </c>
    </row>
    <row r="238" spans="1:5">
      <c r="A238" s="135" t="s">
        <v>506</v>
      </c>
      <c r="B238" s="1775">
        <v>7042</v>
      </c>
      <c r="C238" s="1854">
        <v>557</v>
      </c>
      <c r="D238" s="1775">
        <v>389</v>
      </c>
      <c r="E238" s="1872">
        <v>93</v>
      </c>
    </row>
    <row r="239" spans="1:5">
      <c r="A239" s="135" t="s">
        <v>507</v>
      </c>
      <c r="B239" s="1775">
        <v>5076</v>
      </c>
      <c r="C239" s="1854">
        <v>490</v>
      </c>
      <c r="D239" s="1775">
        <v>240</v>
      </c>
      <c r="E239" s="1872">
        <v>86</v>
      </c>
    </row>
    <row r="240" spans="1:5">
      <c r="A240" s="135" t="s">
        <v>508</v>
      </c>
      <c r="B240" s="1775">
        <v>556</v>
      </c>
      <c r="C240" s="1854">
        <v>157</v>
      </c>
      <c r="D240" s="1775">
        <v>18</v>
      </c>
      <c r="E240" s="1872">
        <v>18</v>
      </c>
    </row>
    <row r="241" spans="1:5">
      <c r="A241" s="135" t="s">
        <v>509</v>
      </c>
      <c r="B241" s="1775">
        <v>696</v>
      </c>
      <c r="C241" s="1854">
        <v>183</v>
      </c>
      <c r="D241" s="1775">
        <v>28</v>
      </c>
      <c r="E241" s="1872">
        <v>38</v>
      </c>
    </row>
    <row r="242" spans="1:5">
      <c r="A242" s="135" t="s">
        <v>510</v>
      </c>
      <c r="B242" s="1775">
        <v>58</v>
      </c>
      <c r="C242" s="1854">
        <v>54</v>
      </c>
      <c r="D242" s="1775">
        <v>21</v>
      </c>
      <c r="E242" s="1872">
        <v>33</v>
      </c>
    </row>
    <row r="243" spans="1:5">
      <c r="A243" s="88" t="s">
        <v>511</v>
      </c>
      <c r="B243" s="2040">
        <v>18707</v>
      </c>
      <c r="C243" s="2041">
        <v>853</v>
      </c>
      <c r="D243" s="2040">
        <v>822</v>
      </c>
      <c r="E243" s="1834">
        <v>159</v>
      </c>
    </row>
    <row r="244" spans="1:5">
      <c r="A244" s="135" t="s">
        <v>504</v>
      </c>
      <c r="B244" s="1775">
        <v>248</v>
      </c>
      <c r="C244" s="1854">
        <v>97</v>
      </c>
      <c r="D244" s="1775">
        <v>4</v>
      </c>
      <c r="E244" s="1872">
        <v>6</v>
      </c>
    </row>
    <row r="245" spans="1:5">
      <c r="A245" s="135" t="s">
        <v>505</v>
      </c>
      <c r="B245" s="1775">
        <v>1282</v>
      </c>
      <c r="C245" s="1854">
        <v>316</v>
      </c>
      <c r="D245" s="1775">
        <v>70</v>
      </c>
      <c r="E245" s="1872">
        <v>44</v>
      </c>
    </row>
    <row r="246" spans="1:5">
      <c r="A246" s="135" t="s">
        <v>506</v>
      </c>
      <c r="B246" s="1775">
        <v>7049</v>
      </c>
      <c r="C246" s="1854">
        <v>557</v>
      </c>
      <c r="D246" s="1775">
        <v>293</v>
      </c>
      <c r="E246" s="1872">
        <v>121</v>
      </c>
    </row>
    <row r="247" spans="1:5">
      <c r="A247" s="135" t="s">
        <v>507</v>
      </c>
      <c r="B247" s="1775">
        <v>4937</v>
      </c>
      <c r="C247" s="1854">
        <v>421</v>
      </c>
      <c r="D247" s="1775">
        <v>272</v>
      </c>
      <c r="E247" s="1872">
        <v>95</v>
      </c>
    </row>
    <row r="248" spans="1:5">
      <c r="A248" s="135" t="s">
        <v>508</v>
      </c>
      <c r="B248" s="1775">
        <v>1468</v>
      </c>
      <c r="C248" s="1854">
        <v>297</v>
      </c>
      <c r="D248" s="1775">
        <v>54</v>
      </c>
      <c r="E248" s="1872">
        <v>55</v>
      </c>
    </row>
    <row r="249" spans="1:5">
      <c r="A249" s="135" t="s">
        <v>509</v>
      </c>
      <c r="B249" s="1775">
        <v>2854</v>
      </c>
      <c r="C249" s="1854">
        <v>360</v>
      </c>
      <c r="D249" s="1775">
        <v>113</v>
      </c>
      <c r="E249" s="1872">
        <v>79</v>
      </c>
    </row>
    <row r="250" spans="1:5">
      <c r="A250" s="135" t="s">
        <v>510</v>
      </c>
      <c r="B250" s="1775">
        <v>869</v>
      </c>
      <c r="C250" s="1854">
        <v>206</v>
      </c>
      <c r="D250" s="1775">
        <v>16</v>
      </c>
      <c r="E250" s="1872">
        <v>15</v>
      </c>
    </row>
    <row r="251" spans="1:5">
      <c r="A251" s="88" t="s">
        <v>512</v>
      </c>
      <c r="B251" s="2040">
        <v>16896</v>
      </c>
      <c r="C251" s="2041">
        <v>784</v>
      </c>
      <c r="D251" s="2040">
        <v>895</v>
      </c>
      <c r="E251" s="1834">
        <v>155</v>
      </c>
    </row>
    <row r="252" spans="1:5">
      <c r="A252" s="135" t="s">
        <v>504</v>
      </c>
      <c r="B252" s="1775">
        <v>147</v>
      </c>
      <c r="C252" s="1854">
        <v>81</v>
      </c>
      <c r="D252" s="1775">
        <v>0</v>
      </c>
      <c r="E252" s="1872">
        <v>123</v>
      </c>
    </row>
    <row r="253" spans="1:5">
      <c r="A253" s="135" t="s">
        <v>505</v>
      </c>
      <c r="B253" s="1775">
        <v>720</v>
      </c>
      <c r="C253" s="1854">
        <v>180</v>
      </c>
      <c r="D253" s="1775">
        <v>132</v>
      </c>
      <c r="E253" s="1872">
        <v>79</v>
      </c>
    </row>
    <row r="254" spans="1:5">
      <c r="A254" s="135" t="s">
        <v>506</v>
      </c>
      <c r="B254" s="1775">
        <v>7395</v>
      </c>
      <c r="C254" s="1854">
        <v>621</v>
      </c>
      <c r="D254" s="1775">
        <v>311</v>
      </c>
      <c r="E254" s="1872">
        <v>120</v>
      </c>
    </row>
    <row r="255" spans="1:5">
      <c r="A255" s="135" t="s">
        <v>507</v>
      </c>
      <c r="B255" s="1775">
        <v>4228</v>
      </c>
      <c r="C255" s="1854">
        <v>399</v>
      </c>
      <c r="D255" s="1775">
        <v>294</v>
      </c>
      <c r="E255" s="1872">
        <v>104</v>
      </c>
    </row>
    <row r="256" spans="1:5">
      <c r="A256" s="135" t="s">
        <v>508</v>
      </c>
      <c r="B256" s="1775">
        <v>1630</v>
      </c>
      <c r="C256" s="1854">
        <v>275</v>
      </c>
      <c r="D256" s="1775">
        <v>58</v>
      </c>
      <c r="E256" s="1872">
        <v>36</v>
      </c>
    </row>
    <row r="257" spans="1:5">
      <c r="A257" s="135" t="s">
        <v>509</v>
      </c>
      <c r="B257" s="1775">
        <v>1861</v>
      </c>
      <c r="C257" s="1854">
        <v>283</v>
      </c>
      <c r="D257" s="1775">
        <v>66</v>
      </c>
      <c r="E257" s="1872">
        <v>44</v>
      </c>
    </row>
    <row r="258" spans="1:5">
      <c r="A258" s="135" t="s">
        <v>510</v>
      </c>
      <c r="B258" s="1775">
        <v>915</v>
      </c>
      <c r="C258" s="1854">
        <v>189</v>
      </c>
      <c r="D258" s="1775">
        <v>34</v>
      </c>
      <c r="E258" s="1872">
        <v>42</v>
      </c>
    </row>
    <row r="259" spans="1:5">
      <c r="A259" s="88" t="s">
        <v>513</v>
      </c>
      <c r="B259" s="2040">
        <v>27548</v>
      </c>
      <c r="C259" s="2041">
        <v>907</v>
      </c>
      <c r="D259" s="2040">
        <v>1505</v>
      </c>
      <c r="E259" s="1834">
        <v>152</v>
      </c>
    </row>
    <row r="260" spans="1:5">
      <c r="A260" s="135" t="s">
        <v>504</v>
      </c>
      <c r="B260" s="1775">
        <v>431</v>
      </c>
      <c r="C260" s="1854">
        <v>143</v>
      </c>
      <c r="D260" s="1775">
        <v>54</v>
      </c>
      <c r="E260" s="1872">
        <v>49</v>
      </c>
    </row>
    <row r="261" spans="1:5">
      <c r="A261" s="135" t="s">
        <v>505</v>
      </c>
      <c r="B261" s="1775">
        <v>1369</v>
      </c>
      <c r="C261" s="1854">
        <v>251</v>
      </c>
      <c r="D261" s="1775">
        <v>145</v>
      </c>
      <c r="E261" s="1872">
        <v>114</v>
      </c>
    </row>
    <row r="262" spans="1:5">
      <c r="A262" s="135" t="s">
        <v>506</v>
      </c>
      <c r="B262" s="1775">
        <v>11481</v>
      </c>
      <c r="C262" s="1854">
        <v>675</v>
      </c>
      <c r="D262" s="1775">
        <v>593</v>
      </c>
      <c r="E262" s="1872">
        <v>154</v>
      </c>
    </row>
    <row r="263" spans="1:5">
      <c r="A263" s="135" t="s">
        <v>507</v>
      </c>
      <c r="B263" s="1775">
        <v>7164</v>
      </c>
      <c r="C263" s="1854">
        <v>587</v>
      </c>
      <c r="D263" s="1775">
        <v>403</v>
      </c>
      <c r="E263" s="1872">
        <v>121</v>
      </c>
    </row>
    <row r="264" spans="1:5">
      <c r="A264" s="135" t="s">
        <v>508</v>
      </c>
      <c r="B264" s="1775">
        <v>2797</v>
      </c>
      <c r="C264" s="1854">
        <v>398</v>
      </c>
      <c r="D264" s="1775">
        <v>184</v>
      </c>
      <c r="E264" s="1872">
        <v>77</v>
      </c>
    </row>
    <row r="265" spans="1:5">
      <c r="A265" s="135" t="s">
        <v>509</v>
      </c>
      <c r="B265" s="1775">
        <v>3027</v>
      </c>
      <c r="C265" s="1854">
        <v>391</v>
      </c>
      <c r="D265" s="1775">
        <v>96</v>
      </c>
      <c r="E265" s="1872">
        <v>51</v>
      </c>
    </row>
    <row r="266" spans="1:5">
      <c r="A266" s="135" t="s">
        <v>510</v>
      </c>
      <c r="B266" s="1775">
        <v>1279</v>
      </c>
      <c r="C266" s="1854">
        <v>230</v>
      </c>
      <c r="D266" s="1775">
        <v>30</v>
      </c>
      <c r="E266" s="1872">
        <v>24</v>
      </c>
    </row>
    <row r="267" spans="1:5">
      <c r="A267" s="88" t="s">
        <v>514</v>
      </c>
      <c r="B267" s="2040">
        <v>10815</v>
      </c>
      <c r="C267" s="2041">
        <v>518</v>
      </c>
      <c r="D267" s="2040">
        <v>485</v>
      </c>
      <c r="E267" s="1834">
        <v>88</v>
      </c>
    </row>
    <row r="268" spans="1:5">
      <c r="A268" s="135" t="s">
        <v>504</v>
      </c>
      <c r="B268" s="1775">
        <v>991</v>
      </c>
      <c r="C268" s="1854">
        <v>171</v>
      </c>
      <c r="D268" s="1775">
        <v>61</v>
      </c>
      <c r="E268" s="1872">
        <v>41</v>
      </c>
    </row>
    <row r="269" spans="1:5">
      <c r="A269" s="135" t="s">
        <v>505</v>
      </c>
      <c r="B269" s="1775">
        <v>1616</v>
      </c>
      <c r="C269" s="1854">
        <v>228</v>
      </c>
      <c r="D269" s="1775">
        <v>45</v>
      </c>
      <c r="E269" s="1872">
        <v>35</v>
      </c>
    </row>
    <row r="270" spans="1:5">
      <c r="A270" s="135" t="s">
        <v>506</v>
      </c>
      <c r="B270" s="1775">
        <v>4946</v>
      </c>
      <c r="C270" s="1854">
        <v>399</v>
      </c>
      <c r="D270" s="1775">
        <v>174</v>
      </c>
      <c r="E270" s="1872">
        <v>58</v>
      </c>
    </row>
    <row r="271" spans="1:5">
      <c r="A271" s="135" t="s">
        <v>507</v>
      </c>
      <c r="B271" s="1775">
        <v>1660</v>
      </c>
      <c r="C271" s="1854">
        <v>232</v>
      </c>
      <c r="D271" s="1775">
        <v>87</v>
      </c>
      <c r="E271" s="1872">
        <v>53</v>
      </c>
    </row>
    <row r="272" spans="1:5">
      <c r="A272" s="135" t="s">
        <v>508</v>
      </c>
      <c r="B272" s="1775">
        <v>504</v>
      </c>
      <c r="C272" s="1854">
        <v>152</v>
      </c>
      <c r="D272" s="1775">
        <v>19</v>
      </c>
      <c r="E272" s="1872">
        <v>20</v>
      </c>
    </row>
    <row r="273" spans="1:7">
      <c r="A273" s="135" t="s">
        <v>509</v>
      </c>
      <c r="B273" s="1775">
        <v>726</v>
      </c>
      <c r="C273" s="1854">
        <v>151</v>
      </c>
      <c r="D273" s="1775">
        <v>61</v>
      </c>
      <c r="E273" s="1872">
        <v>70</v>
      </c>
    </row>
    <row r="274" spans="1:7">
      <c r="A274" s="135" t="s">
        <v>510</v>
      </c>
      <c r="B274" s="1775">
        <v>372</v>
      </c>
      <c r="C274" s="1854">
        <v>116</v>
      </c>
      <c r="D274" s="1775">
        <v>38</v>
      </c>
      <c r="E274" s="1872">
        <v>32</v>
      </c>
    </row>
    <row r="275" spans="1:7">
      <c r="A275" s="16"/>
    </row>
    <row r="276" spans="1:7" ht="27.75" customHeight="1">
      <c r="A276" s="3832" t="s">
        <v>695</v>
      </c>
      <c r="B276" s="3832"/>
      <c r="C276" s="3832"/>
      <c r="D276" s="3832"/>
      <c r="E276" s="3832"/>
    </row>
    <row r="278" spans="1:7">
      <c r="A278" s="16"/>
    </row>
    <row r="279" spans="1:7" ht="17.5">
      <c r="A279" s="3997" t="s">
        <v>501</v>
      </c>
      <c r="B279" s="3865" t="s">
        <v>85</v>
      </c>
      <c r="C279" s="3975"/>
      <c r="D279" s="3975"/>
      <c r="E279" s="3976"/>
      <c r="G279" s="495"/>
    </row>
    <row r="280" spans="1:7" ht="17.5">
      <c r="A280" s="4287"/>
      <c r="B280" s="4159" t="s">
        <v>204</v>
      </c>
      <c r="C280" s="4092"/>
      <c r="D280" s="4159" t="s">
        <v>228</v>
      </c>
      <c r="E280" s="4160"/>
      <c r="G280" s="495"/>
    </row>
    <row r="281" spans="1:7" s="239" customFormat="1" ht="27.5">
      <c r="A281" s="4559"/>
      <c r="B281" s="127" t="s">
        <v>206</v>
      </c>
      <c r="C281" s="128" t="s">
        <v>282</v>
      </c>
      <c r="D281" s="127" t="s">
        <v>206</v>
      </c>
      <c r="E281" s="129" t="s">
        <v>282</v>
      </c>
      <c r="G281" s="507"/>
    </row>
    <row r="282" spans="1:7" ht="14.5" thickBot="1">
      <c r="A282" s="787" t="s">
        <v>9</v>
      </c>
      <c r="B282" s="2197">
        <v>175303</v>
      </c>
      <c r="C282" s="2718">
        <v>3268</v>
      </c>
      <c r="D282" s="2200">
        <v>24523</v>
      </c>
      <c r="E282" s="2197">
        <v>1032</v>
      </c>
    </row>
    <row r="283" spans="1:7">
      <c r="A283" s="73" t="s">
        <v>502</v>
      </c>
      <c r="B283" s="2206">
        <v>86145</v>
      </c>
      <c r="C283" s="1953">
        <v>1880</v>
      </c>
      <c r="D283" s="1774">
        <v>12067</v>
      </c>
      <c r="E283" s="1870">
        <v>766</v>
      </c>
    </row>
    <row r="284" spans="1:7">
      <c r="A284" s="88" t="s">
        <v>503</v>
      </c>
      <c r="B284" s="2040">
        <v>15125</v>
      </c>
      <c r="C284" s="2041">
        <v>783</v>
      </c>
      <c r="D284" s="2040">
        <v>2092</v>
      </c>
      <c r="E284" s="1834">
        <v>292</v>
      </c>
    </row>
    <row r="285" spans="1:7">
      <c r="A285" s="135" t="s">
        <v>504</v>
      </c>
      <c r="B285" s="1775">
        <v>109</v>
      </c>
      <c r="C285" s="1854">
        <v>67</v>
      </c>
      <c r="D285" s="1775">
        <v>0</v>
      </c>
      <c r="E285" s="1872">
        <v>123</v>
      </c>
    </row>
    <row r="286" spans="1:7">
      <c r="A286" s="135" t="s">
        <v>505</v>
      </c>
      <c r="B286" s="1775">
        <v>2572</v>
      </c>
      <c r="C286" s="1854">
        <v>361</v>
      </c>
      <c r="D286" s="1775">
        <v>452</v>
      </c>
      <c r="E286" s="1872">
        <v>150</v>
      </c>
    </row>
    <row r="287" spans="1:7">
      <c r="A287" s="135" t="s">
        <v>506</v>
      </c>
      <c r="B287" s="1775">
        <v>8071</v>
      </c>
      <c r="C287" s="1854">
        <v>655</v>
      </c>
      <c r="D287" s="1775">
        <v>1267</v>
      </c>
      <c r="E287" s="1872">
        <v>271</v>
      </c>
    </row>
    <row r="288" spans="1:7">
      <c r="A288" s="135" t="s">
        <v>507</v>
      </c>
      <c r="B288" s="1775">
        <v>3290</v>
      </c>
      <c r="C288" s="1854">
        <v>415</v>
      </c>
      <c r="D288" s="1775">
        <v>179</v>
      </c>
      <c r="E288" s="1872">
        <v>71</v>
      </c>
    </row>
    <row r="289" spans="1:5">
      <c r="A289" s="135" t="s">
        <v>508</v>
      </c>
      <c r="B289" s="1775">
        <v>586</v>
      </c>
      <c r="C289" s="1854">
        <v>186</v>
      </c>
      <c r="D289" s="1775">
        <v>90</v>
      </c>
      <c r="E289" s="1872">
        <v>92</v>
      </c>
    </row>
    <row r="290" spans="1:5">
      <c r="A290" s="135" t="s">
        <v>509</v>
      </c>
      <c r="B290" s="1775">
        <v>473</v>
      </c>
      <c r="C290" s="1854">
        <v>175</v>
      </c>
      <c r="D290" s="1775">
        <v>104</v>
      </c>
      <c r="E290" s="1872">
        <v>85</v>
      </c>
    </row>
    <row r="291" spans="1:5">
      <c r="A291" s="135" t="s">
        <v>510</v>
      </c>
      <c r="B291" s="1775">
        <v>24</v>
      </c>
      <c r="C291" s="1854">
        <v>30</v>
      </c>
      <c r="D291" s="1775">
        <v>0</v>
      </c>
      <c r="E291" s="1872">
        <v>123</v>
      </c>
    </row>
    <row r="292" spans="1:5">
      <c r="A292" s="88" t="s">
        <v>511</v>
      </c>
      <c r="B292" s="2040">
        <v>18590</v>
      </c>
      <c r="C292" s="2041">
        <v>788</v>
      </c>
      <c r="D292" s="2040">
        <v>2451</v>
      </c>
      <c r="E292" s="1834">
        <v>361</v>
      </c>
    </row>
    <row r="293" spans="1:5">
      <c r="A293" s="135" t="s">
        <v>504</v>
      </c>
      <c r="B293" s="1775">
        <v>115</v>
      </c>
      <c r="C293" s="1854">
        <v>71</v>
      </c>
      <c r="D293" s="1775">
        <v>31</v>
      </c>
      <c r="E293" s="1872">
        <v>33</v>
      </c>
    </row>
    <row r="294" spans="1:5">
      <c r="A294" s="135" t="s">
        <v>505</v>
      </c>
      <c r="B294" s="1775">
        <v>927</v>
      </c>
      <c r="C294" s="1854">
        <v>212</v>
      </c>
      <c r="D294" s="1775">
        <v>225</v>
      </c>
      <c r="E294" s="1872">
        <v>123</v>
      </c>
    </row>
    <row r="295" spans="1:5">
      <c r="A295" s="135" t="s">
        <v>506</v>
      </c>
      <c r="B295" s="1775">
        <v>9726</v>
      </c>
      <c r="C295" s="1854">
        <v>694</v>
      </c>
      <c r="D295" s="1775">
        <v>1377</v>
      </c>
      <c r="E295" s="1872">
        <v>330</v>
      </c>
    </row>
    <row r="296" spans="1:5">
      <c r="A296" s="135" t="s">
        <v>507</v>
      </c>
      <c r="B296" s="1775">
        <v>4222</v>
      </c>
      <c r="C296" s="1854">
        <v>438</v>
      </c>
      <c r="D296" s="1775">
        <v>613</v>
      </c>
      <c r="E296" s="1872">
        <v>215</v>
      </c>
    </row>
    <row r="297" spans="1:5">
      <c r="A297" s="135" t="s">
        <v>508</v>
      </c>
      <c r="B297" s="1775">
        <v>1592</v>
      </c>
      <c r="C297" s="1854">
        <v>337</v>
      </c>
      <c r="D297" s="1775">
        <v>90</v>
      </c>
      <c r="E297" s="1872">
        <v>69</v>
      </c>
    </row>
    <row r="298" spans="1:5">
      <c r="A298" s="135" t="s">
        <v>509</v>
      </c>
      <c r="B298" s="1775">
        <v>1520</v>
      </c>
      <c r="C298" s="1854">
        <v>250</v>
      </c>
      <c r="D298" s="1775">
        <v>110</v>
      </c>
      <c r="E298" s="1872">
        <v>79</v>
      </c>
    </row>
    <row r="299" spans="1:5">
      <c r="A299" s="135" t="s">
        <v>510</v>
      </c>
      <c r="B299" s="1775">
        <v>488</v>
      </c>
      <c r="C299" s="1854">
        <v>157</v>
      </c>
      <c r="D299" s="1775">
        <v>5</v>
      </c>
      <c r="E299" s="1872">
        <v>8</v>
      </c>
    </row>
    <row r="300" spans="1:5">
      <c r="A300" s="88" t="s">
        <v>512</v>
      </c>
      <c r="B300" s="2040">
        <v>16447</v>
      </c>
      <c r="C300" s="2041">
        <v>831</v>
      </c>
      <c r="D300" s="2040">
        <v>2419</v>
      </c>
      <c r="E300" s="1834">
        <v>278</v>
      </c>
    </row>
    <row r="301" spans="1:5">
      <c r="A301" s="135" t="s">
        <v>504</v>
      </c>
      <c r="B301" s="1775">
        <v>101</v>
      </c>
      <c r="C301" s="1854">
        <v>70</v>
      </c>
      <c r="D301" s="1775">
        <v>0</v>
      </c>
      <c r="E301" s="1872">
        <v>123</v>
      </c>
    </row>
    <row r="302" spans="1:5">
      <c r="A302" s="135" t="s">
        <v>505</v>
      </c>
      <c r="B302" s="1775">
        <v>1273</v>
      </c>
      <c r="C302" s="1854">
        <v>280</v>
      </c>
      <c r="D302" s="1775">
        <v>285</v>
      </c>
      <c r="E302" s="1872">
        <v>156</v>
      </c>
    </row>
    <row r="303" spans="1:5">
      <c r="A303" s="135" t="s">
        <v>506</v>
      </c>
      <c r="B303" s="1775">
        <v>8001</v>
      </c>
      <c r="C303" s="1854">
        <v>597</v>
      </c>
      <c r="D303" s="1775">
        <v>1353</v>
      </c>
      <c r="E303" s="1872">
        <v>226</v>
      </c>
    </row>
    <row r="304" spans="1:5">
      <c r="A304" s="135" t="s">
        <v>507</v>
      </c>
      <c r="B304" s="1775">
        <v>3666</v>
      </c>
      <c r="C304" s="1854">
        <v>414</v>
      </c>
      <c r="D304" s="1775">
        <v>432</v>
      </c>
      <c r="E304" s="1872">
        <v>125</v>
      </c>
    </row>
    <row r="305" spans="1:5">
      <c r="A305" s="135" t="s">
        <v>508</v>
      </c>
      <c r="B305" s="1775">
        <v>1355</v>
      </c>
      <c r="C305" s="1854">
        <v>251</v>
      </c>
      <c r="D305" s="1775">
        <v>209</v>
      </c>
      <c r="E305" s="1872">
        <v>124</v>
      </c>
    </row>
    <row r="306" spans="1:5">
      <c r="A306" s="135" t="s">
        <v>509</v>
      </c>
      <c r="B306" s="1775">
        <v>1576</v>
      </c>
      <c r="C306" s="1854">
        <v>259</v>
      </c>
      <c r="D306" s="1775">
        <v>130</v>
      </c>
      <c r="E306" s="1872">
        <v>72</v>
      </c>
    </row>
    <row r="307" spans="1:5">
      <c r="A307" s="135" t="s">
        <v>510</v>
      </c>
      <c r="B307" s="1775">
        <v>475</v>
      </c>
      <c r="C307" s="1854">
        <v>142</v>
      </c>
      <c r="D307" s="1775">
        <v>10</v>
      </c>
      <c r="E307" s="1872">
        <v>16</v>
      </c>
    </row>
    <row r="308" spans="1:5">
      <c r="A308" s="88" t="s">
        <v>513</v>
      </c>
      <c r="B308" s="2040">
        <v>27154</v>
      </c>
      <c r="C308" s="2041">
        <v>851</v>
      </c>
      <c r="D308" s="2040">
        <v>3958</v>
      </c>
      <c r="E308" s="1834">
        <v>333</v>
      </c>
    </row>
    <row r="309" spans="1:5">
      <c r="A309" s="135" t="s">
        <v>504</v>
      </c>
      <c r="B309" s="1775">
        <v>691</v>
      </c>
      <c r="C309" s="1854">
        <v>237</v>
      </c>
      <c r="D309" s="1775">
        <v>115</v>
      </c>
      <c r="E309" s="1872">
        <v>78</v>
      </c>
    </row>
    <row r="310" spans="1:5">
      <c r="A310" s="135" t="s">
        <v>505</v>
      </c>
      <c r="B310" s="1775">
        <v>2161</v>
      </c>
      <c r="C310" s="1854">
        <v>329</v>
      </c>
      <c r="D310" s="1775">
        <v>420</v>
      </c>
      <c r="E310" s="1872">
        <v>179</v>
      </c>
    </row>
    <row r="311" spans="1:5">
      <c r="A311" s="135" t="s">
        <v>506</v>
      </c>
      <c r="B311" s="1775">
        <v>11859</v>
      </c>
      <c r="C311" s="1854">
        <v>685</v>
      </c>
      <c r="D311" s="1775">
        <v>1955</v>
      </c>
      <c r="E311" s="1872">
        <v>304</v>
      </c>
    </row>
    <row r="312" spans="1:5">
      <c r="A312" s="135" t="s">
        <v>507</v>
      </c>
      <c r="B312" s="1775">
        <v>5987</v>
      </c>
      <c r="C312" s="1854">
        <v>470</v>
      </c>
      <c r="D312" s="1775">
        <v>822</v>
      </c>
      <c r="E312" s="1872">
        <v>175</v>
      </c>
    </row>
    <row r="313" spans="1:5">
      <c r="A313" s="135" t="s">
        <v>508</v>
      </c>
      <c r="B313" s="1775">
        <v>2407</v>
      </c>
      <c r="C313" s="1854">
        <v>330</v>
      </c>
      <c r="D313" s="1775">
        <v>197</v>
      </c>
      <c r="E313" s="1872">
        <v>79</v>
      </c>
    </row>
    <row r="314" spans="1:5">
      <c r="A314" s="135" t="s">
        <v>509</v>
      </c>
      <c r="B314" s="1775">
        <v>2700</v>
      </c>
      <c r="C314" s="1854">
        <v>350</v>
      </c>
      <c r="D314" s="1775">
        <v>381</v>
      </c>
      <c r="E314" s="1872">
        <v>151</v>
      </c>
    </row>
    <row r="315" spans="1:5">
      <c r="A315" s="135" t="s">
        <v>510</v>
      </c>
      <c r="B315" s="1775">
        <v>1349</v>
      </c>
      <c r="C315" s="1854">
        <v>227</v>
      </c>
      <c r="D315" s="1775">
        <v>68</v>
      </c>
      <c r="E315" s="1872">
        <v>75</v>
      </c>
    </row>
    <row r="316" spans="1:5">
      <c r="A316" s="88" t="s">
        <v>514</v>
      </c>
      <c r="B316" s="2040">
        <v>8829</v>
      </c>
      <c r="C316" s="2041">
        <v>422</v>
      </c>
      <c r="D316" s="2040">
        <v>1147</v>
      </c>
      <c r="E316" s="1834">
        <v>164</v>
      </c>
    </row>
    <row r="317" spans="1:5">
      <c r="A317" s="135" t="s">
        <v>504</v>
      </c>
      <c r="B317" s="1775">
        <v>895</v>
      </c>
      <c r="C317" s="1854">
        <v>164</v>
      </c>
      <c r="D317" s="1775">
        <v>287</v>
      </c>
      <c r="E317" s="1872">
        <v>110</v>
      </c>
    </row>
    <row r="318" spans="1:5">
      <c r="A318" s="135" t="s">
        <v>505</v>
      </c>
      <c r="B318" s="1775">
        <v>1232</v>
      </c>
      <c r="C318" s="1854">
        <v>207</v>
      </c>
      <c r="D318" s="1775">
        <v>142</v>
      </c>
      <c r="E318" s="1872">
        <v>69</v>
      </c>
    </row>
    <row r="319" spans="1:5">
      <c r="A319" s="135" t="s">
        <v>506</v>
      </c>
      <c r="B319" s="1775">
        <v>3998</v>
      </c>
      <c r="C319" s="1854">
        <v>356</v>
      </c>
      <c r="D319" s="1775">
        <v>500</v>
      </c>
      <c r="E319" s="1872">
        <v>189</v>
      </c>
    </row>
    <row r="320" spans="1:5">
      <c r="A320" s="135" t="s">
        <v>507</v>
      </c>
      <c r="B320" s="1775">
        <v>1356</v>
      </c>
      <c r="C320" s="1854">
        <v>217</v>
      </c>
      <c r="D320" s="1775">
        <v>134</v>
      </c>
      <c r="E320" s="1872">
        <v>87</v>
      </c>
    </row>
    <row r="321" spans="1:5">
      <c r="A321" s="135" t="s">
        <v>508</v>
      </c>
      <c r="B321" s="1775">
        <v>380</v>
      </c>
      <c r="C321" s="1854">
        <v>115</v>
      </c>
      <c r="D321" s="1775">
        <v>10</v>
      </c>
      <c r="E321" s="1872">
        <v>17</v>
      </c>
    </row>
    <row r="322" spans="1:5">
      <c r="A322" s="135" t="s">
        <v>509</v>
      </c>
      <c r="B322" s="1775">
        <v>655</v>
      </c>
      <c r="C322" s="1854">
        <v>158</v>
      </c>
      <c r="D322" s="1775">
        <v>50</v>
      </c>
      <c r="E322" s="1872">
        <v>42</v>
      </c>
    </row>
    <row r="323" spans="1:5">
      <c r="A323" s="135" t="s">
        <v>510</v>
      </c>
      <c r="B323" s="1775">
        <v>313</v>
      </c>
      <c r="C323" s="1854">
        <v>116</v>
      </c>
      <c r="D323" s="1775">
        <v>24</v>
      </c>
      <c r="E323" s="1872">
        <v>38</v>
      </c>
    </row>
    <row r="324" spans="1:5">
      <c r="A324" s="73"/>
      <c r="B324" s="1775"/>
      <c r="C324" s="1854"/>
      <c r="D324" s="1775"/>
      <c r="E324" s="1872"/>
    </row>
    <row r="325" spans="1:5" ht="14.5" thickBot="1">
      <c r="A325" s="67" t="s">
        <v>9</v>
      </c>
      <c r="B325" s="2200">
        <v>175303</v>
      </c>
      <c r="C325" s="2718">
        <v>3268</v>
      </c>
      <c r="D325" s="2200">
        <v>24523</v>
      </c>
      <c r="E325" s="2197">
        <v>1032</v>
      </c>
    </row>
    <row r="326" spans="1:5">
      <c r="A326" s="73" t="s">
        <v>515</v>
      </c>
      <c r="B326" s="1774">
        <v>89158</v>
      </c>
      <c r="C326" s="1953">
        <v>1950</v>
      </c>
      <c r="D326" s="1774">
        <v>12456</v>
      </c>
      <c r="E326" s="1870">
        <v>634</v>
      </c>
    </row>
    <row r="327" spans="1:5">
      <c r="A327" s="88" t="s">
        <v>503</v>
      </c>
      <c r="B327" s="2040">
        <v>15192</v>
      </c>
      <c r="C327" s="2041">
        <v>696</v>
      </c>
      <c r="D327" s="2040">
        <v>2249</v>
      </c>
      <c r="E327" s="1834">
        <v>296</v>
      </c>
    </row>
    <row r="328" spans="1:5">
      <c r="A328" s="135" t="s">
        <v>504</v>
      </c>
      <c r="B328" s="1775">
        <v>128</v>
      </c>
      <c r="C328" s="1854">
        <v>77</v>
      </c>
      <c r="D328" s="1775">
        <v>0</v>
      </c>
      <c r="E328" s="1872">
        <v>123</v>
      </c>
    </row>
    <row r="329" spans="1:5">
      <c r="A329" s="135" t="s">
        <v>505</v>
      </c>
      <c r="B329" s="1775">
        <v>1636</v>
      </c>
      <c r="C329" s="1854">
        <v>294</v>
      </c>
      <c r="D329" s="1775">
        <v>355</v>
      </c>
      <c r="E329" s="1872">
        <v>145</v>
      </c>
    </row>
    <row r="330" spans="1:5">
      <c r="A330" s="135" t="s">
        <v>506</v>
      </c>
      <c r="B330" s="1775">
        <v>7042</v>
      </c>
      <c r="C330" s="1854">
        <v>557</v>
      </c>
      <c r="D330" s="1775">
        <v>1038</v>
      </c>
      <c r="E330" s="1872">
        <v>250</v>
      </c>
    </row>
    <row r="331" spans="1:5">
      <c r="A331" s="135" t="s">
        <v>507</v>
      </c>
      <c r="B331" s="1775">
        <v>5076</v>
      </c>
      <c r="C331" s="1854">
        <v>490</v>
      </c>
      <c r="D331" s="1775">
        <v>706</v>
      </c>
      <c r="E331" s="1872">
        <v>243</v>
      </c>
    </row>
    <row r="332" spans="1:5">
      <c r="A332" s="135" t="s">
        <v>508</v>
      </c>
      <c r="B332" s="1775">
        <v>556</v>
      </c>
      <c r="C332" s="1854">
        <v>157</v>
      </c>
      <c r="D332" s="1775">
        <v>16</v>
      </c>
      <c r="E332" s="1872">
        <v>16</v>
      </c>
    </row>
    <row r="333" spans="1:5">
      <c r="A333" s="135" t="s">
        <v>509</v>
      </c>
      <c r="B333" s="1775">
        <v>696</v>
      </c>
      <c r="C333" s="1854">
        <v>183</v>
      </c>
      <c r="D333" s="1775">
        <v>134</v>
      </c>
      <c r="E333" s="1872">
        <v>117</v>
      </c>
    </row>
    <row r="334" spans="1:5">
      <c r="A334" s="135" t="s">
        <v>510</v>
      </c>
      <c r="B334" s="1775">
        <v>58</v>
      </c>
      <c r="C334" s="1854">
        <v>54</v>
      </c>
      <c r="D334" s="1775">
        <v>0</v>
      </c>
      <c r="E334" s="1872">
        <v>123</v>
      </c>
    </row>
    <row r="335" spans="1:5">
      <c r="A335" s="88" t="s">
        <v>511</v>
      </c>
      <c r="B335" s="2040">
        <v>18707</v>
      </c>
      <c r="C335" s="2041">
        <v>853</v>
      </c>
      <c r="D335" s="2040">
        <v>2708</v>
      </c>
      <c r="E335" s="1834">
        <v>285</v>
      </c>
    </row>
    <row r="336" spans="1:5">
      <c r="A336" s="135" t="s">
        <v>504</v>
      </c>
      <c r="B336" s="1775">
        <v>248</v>
      </c>
      <c r="C336" s="1854">
        <v>97</v>
      </c>
      <c r="D336" s="1775">
        <v>0</v>
      </c>
      <c r="E336" s="1872">
        <v>123</v>
      </c>
    </row>
    <row r="337" spans="1:5">
      <c r="A337" s="135" t="s">
        <v>505</v>
      </c>
      <c r="B337" s="1775">
        <v>1282</v>
      </c>
      <c r="C337" s="1854">
        <v>316</v>
      </c>
      <c r="D337" s="1775">
        <v>353</v>
      </c>
      <c r="E337" s="1872">
        <v>146</v>
      </c>
    </row>
    <row r="338" spans="1:5">
      <c r="A338" s="135" t="s">
        <v>506</v>
      </c>
      <c r="B338" s="1775">
        <v>7049</v>
      </c>
      <c r="C338" s="1854">
        <v>557</v>
      </c>
      <c r="D338" s="1775">
        <v>1103</v>
      </c>
      <c r="E338" s="1872">
        <v>245</v>
      </c>
    </row>
    <row r="339" spans="1:5">
      <c r="A339" s="135" t="s">
        <v>507</v>
      </c>
      <c r="B339" s="1775">
        <v>4937</v>
      </c>
      <c r="C339" s="1854">
        <v>421</v>
      </c>
      <c r="D339" s="1775">
        <v>714</v>
      </c>
      <c r="E339" s="1872">
        <v>216</v>
      </c>
    </row>
    <row r="340" spans="1:5">
      <c r="A340" s="135" t="s">
        <v>508</v>
      </c>
      <c r="B340" s="1775">
        <v>1468</v>
      </c>
      <c r="C340" s="1854">
        <v>297</v>
      </c>
      <c r="D340" s="1775">
        <v>181</v>
      </c>
      <c r="E340" s="1872">
        <v>101</v>
      </c>
    </row>
    <row r="341" spans="1:5">
      <c r="A341" s="135" t="s">
        <v>509</v>
      </c>
      <c r="B341" s="1775">
        <v>2854</v>
      </c>
      <c r="C341" s="1854">
        <v>360</v>
      </c>
      <c r="D341" s="1775">
        <v>287</v>
      </c>
      <c r="E341" s="1872">
        <v>109</v>
      </c>
    </row>
    <row r="342" spans="1:5">
      <c r="A342" s="135" t="s">
        <v>510</v>
      </c>
      <c r="B342" s="1775">
        <v>869</v>
      </c>
      <c r="C342" s="1854">
        <v>206</v>
      </c>
      <c r="D342" s="1775">
        <v>70</v>
      </c>
      <c r="E342" s="1872">
        <v>61</v>
      </c>
    </row>
    <row r="343" spans="1:5">
      <c r="A343" s="88" t="s">
        <v>512</v>
      </c>
      <c r="B343" s="2040">
        <v>16896</v>
      </c>
      <c r="C343" s="2041">
        <v>784</v>
      </c>
      <c r="D343" s="2040">
        <v>2434</v>
      </c>
      <c r="E343" s="1834">
        <v>285</v>
      </c>
    </row>
    <row r="344" spans="1:5">
      <c r="A344" s="135" t="s">
        <v>504</v>
      </c>
      <c r="B344" s="1775">
        <v>147</v>
      </c>
      <c r="C344" s="1854">
        <v>81</v>
      </c>
      <c r="D344" s="1775">
        <v>11</v>
      </c>
      <c r="E344" s="1872">
        <v>16</v>
      </c>
    </row>
    <row r="345" spans="1:5">
      <c r="A345" s="135" t="s">
        <v>505</v>
      </c>
      <c r="B345" s="1775">
        <v>720</v>
      </c>
      <c r="C345" s="1854">
        <v>180</v>
      </c>
      <c r="D345" s="1775">
        <v>107</v>
      </c>
      <c r="E345" s="1872">
        <v>72</v>
      </c>
    </row>
    <row r="346" spans="1:5">
      <c r="A346" s="135" t="s">
        <v>506</v>
      </c>
      <c r="B346" s="1775">
        <v>7395</v>
      </c>
      <c r="C346" s="1854">
        <v>621</v>
      </c>
      <c r="D346" s="1775">
        <v>1366</v>
      </c>
      <c r="E346" s="1872">
        <v>303</v>
      </c>
    </row>
    <row r="347" spans="1:5">
      <c r="A347" s="135" t="s">
        <v>507</v>
      </c>
      <c r="B347" s="1775">
        <v>4228</v>
      </c>
      <c r="C347" s="1854">
        <v>399</v>
      </c>
      <c r="D347" s="1775">
        <v>577</v>
      </c>
      <c r="E347" s="1872">
        <v>164</v>
      </c>
    </row>
    <row r="348" spans="1:5">
      <c r="A348" s="135" t="s">
        <v>508</v>
      </c>
      <c r="B348" s="1775">
        <v>1630</v>
      </c>
      <c r="C348" s="1854">
        <v>275</v>
      </c>
      <c r="D348" s="1775">
        <v>184</v>
      </c>
      <c r="E348" s="1872">
        <v>95</v>
      </c>
    </row>
    <row r="349" spans="1:5">
      <c r="A349" s="135" t="s">
        <v>509</v>
      </c>
      <c r="B349" s="1775">
        <v>1861</v>
      </c>
      <c r="C349" s="1854">
        <v>283</v>
      </c>
      <c r="D349" s="1775">
        <v>132</v>
      </c>
      <c r="E349" s="1872">
        <v>90</v>
      </c>
    </row>
    <row r="350" spans="1:5">
      <c r="A350" s="135" t="s">
        <v>510</v>
      </c>
      <c r="B350" s="1775">
        <v>915</v>
      </c>
      <c r="C350" s="1854">
        <v>189</v>
      </c>
      <c r="D350" s="1775">
        <v>57</v>
      </c>
      <c r="E350" s="1872">
        <v>54</v>
      </c>
    </row>
    <row r="351" spans="1:5">
      <c r="A351" s="88" t="s">
        <v>513</v>
      </c>
      <c r="B351" s="2040">
        <v>27548</v>
      </c>
      <c r="C351" s="2041">
        <v>907</v>
      </c>
      <c r="D351" s="2040">
        <v>3793</v>
      </c>
      <c r="E351" s="1834">
        <v>281</v>
      </c>
    </row>
    <row r="352" spans="1:5">
      <c r="A352" s="135" t="s">
        <v>504</v>
      </c>
      <c r="B352" s="1775">
        <v>431</v>
      </c>
      <c r="C352" s="1854">
        <v>143</v>
      </c>
      <c r="D352" s="1775">
        <v>41</v>
      </c>
      <c r="E352" s="1872">
        <v>32</v>
      </c>
    </row>
    <row r="353" spans="1:5">
      <c r="A353" s="135" t="s">
        <v>505</v>
      </c>
      <c r="B353" s="1775">
        <v>1369</v>
      </c>
      <c r="C353" s="1854">
        <v>251</v>
      </c>
      <c r="D353" s="1775">
        <v>106</v>
      </c>
      <c r="E353" s="1872">
        <v>52</v>
      </c>
    </row>
    <row r="354" spans="1:5">
      <c r="A354" s="135" t="s">
        <v>506</v>
      </c>
      <c r="B354" s="1775">
        <v>11481</v>
      </c>
      <c r="C354" s="1854">
        <v>675</v>
      </c>
      <c r="D354" s="1775">
        <v>1891</v>
      </c>
      <c r="E354" s="1872">
        <v>295</v>
      </c>
    </row>
    <row r="355" spans="1:5">
      <c r="A355" s="135" t="s">
        <v>507</v>
      </c>
      <c r="B355" s="1775">
        <v>7164</v>
      </c>
      <c r="C355" s="1854">
        <v>587</v>
      </c>
      <c r="D355" s="1775">
        <v>922</v>
      </c>
      <c r="E355" s="1872">
        <v>233</v>
      </c>
    </row>
    <row r="356" spans="1:5">
      <c r="A356" s="135" t="s">
        <v>508</v>
      </c>
      <c r="B356" s="1775">
        <v>2797</v>
      </c>
      <c r="C356" s="1854">
        <v>398</v>
      </c>
      <c r="D356" s="1775">
        <v>398</v>
      </c>
      <c r="E356" s="1872">
        <v>153</v>
      </c>
    </row>
    <row r="357" spans="1:5">
      <c r="A357" s="135" t="s">
        <v>509</v>
      </c>
      <c r="B357" s="1775">
        <v>3027</v>
      </c>
      <c r="C357" s="1854">
        <v>391</v>
      </c>
      <c r="D357" s="1775">
        <v>265</v>
      </c>
      <c r="E357" s="1872">
        <v>141</v>
      </c>
    </row>
    <row r="358" spans="1:5">
      <c r="A358" s="135" t="s">
        <v>510</v>
      </c>
      <c r="B358" s="1775">
        <v>1279</v>
      </c>
      <c r="C358" s="1854">
        <v>230</v>
      </c>
      <c r="D358" s="1775">
        <v>170</v>
      </c>
      <c r="E358" s="1872">
        <v>116</v>
      </c>
    </row>
    <row r="359" spans="1:5">
      <c r="A359" s="88" t="s">
        <v>514</v>
      </c>
      <c r="B359" s="2040">
        <v>10815</v>
      </c>
      <c r="C359" s="2041">
        <v>518</v>
      </c>
      <c r="D359" s="2040">
        <v>1272</v>
      </c>
      <c r="E359" s="1834">
        <v>184</v>
      </c>
    </row>
    <row r="360" spans="1:5">
      <c r="A360" s="135" t="s">
        <v>504</v>
      </c>
      <c r="B360" s="1775">
        <v>991</v>
      </c>
      <c r="C360" s="1854">
        <v>171</v>
      </c>
      <c r="D360" s="1775">
        <v>202</v>
      </c>
      <c r="E360" s="1872">
        <v>75</v>
      </c>
    </row>
    <row r="361" spans="1:5">
      <c r="A361" s="135" t="s">
        <v>505</v>
      </c>
      <c r="B361" s="1775">
        <v>1616</v>
      </c>
      <c r="C361" s="1854">
        <v>228</v>
      </c>
      <c r="D361" s="1775">
        <v>289</v>
      </c>
      <c r="E361" s="1872">
        <v>101</v>
      </c>
    </row>
    <row r="362" spans="1:5">
      <c r="A362" s="135" t="s">
        <v>506</v>
      </c>
      <c r="B362" s="1775">
        <v>4946</v>
      </c>
      <c r="C362" s="1854">
        <v>399</v>
      </c>
      <c r="D362" s="1775">
        <v>509</v>
      </c>
      <c r="E362" s="1872">
        <v>119</v>
      </c>
    </row>
    <row r="363" spans="1:5">
      <c r="A363" s="135" t="s">
        <v>507</v>
      </c>
      <c r="B363" s="1775">
        <v>1660</v>
      </c>
      <c r="C363" s="1854">
        <v>232</v>
      </c>
      <c r="D363" s="1775">
        <v>107</v>
      </c>
      <c r="E363" s="1872">
        <v>55</v>
      </c>
    </row>
    <row r="364" spans="1:5">
      <c r="A364" s="135" t="s">
        <v>508</v>
      </c>
      <c r="B364" s="1775">
        <v>504</v>
      </c>
      <c r="C364" s="1854">
        <v>152</v>
      </c>
      <c r="D364" s="1775">
        <v>49</v>
      </c>
      <c r="E364" s="1872">
        <v>39</v>
      </c>
    </row>
    <row r="365" spans="1:5">
      <c r="A365" s="135" t="s">
        <v>509</v>
      </c>
      <c r="B365" s="1775">
        <v>726</v>
      </c>
      <c r="C365" s="1854">
        <v>151</v>
      </c>
      <c r="D365" s="1775">
        <v>31</v>
      </c>
      <c r="E365" s="1872">
        <v>24</v>
      </c>
    </row>
    <row r="366" spans="1:5">
      <c r="A366" s="135" t="s">
        <v>510</v>
      </c>
      <c r="B366" s="1775">
        <v>372</v>
      </c>
      <c r="C366" s="1854">
        <v>116</v>
      </c>
      <c r="D366" s="1775">
        <v>85</v>
      </c>
      <c r="E366" s="1872">
        <v>80</v>
      </c>
    </row>
    <row r="367" spans="1:5">
      <c r="A367" s="16"/>
    </row>
    <row r="368" spans="1:5" ht="28.5" customHeight="1">
      <c r="A368" s="3832" t="s">
        <v>695</v>
      </c>
      <c r="B368" s="3832"/>
      <c r="C368" s="3832"/>
      <c r="D368" s="3832"/>
      <c r="E368" s="3832"/>
    </row>
    <row r="369" spans="1:1">
      <c r="A369" s="16"/>
    </row>
  </sheetData>
  <mergeCells count="21">
    <mergeCell ref="A1:E1"/>
    <mergeCell ref="A92:E92"/>
    <mergeCell ref="A184:E184"/>
    <mergeCell ref="A276:E276"/>
    <mergeCell ref="A368:E368"/>
    <mergeCell ref="A3:A5"/>
    <mergeCell ref="B3:E3"/>
    <mergeCell ref="B4:C4"/>
    <mergeCell ref="D4:E4"/>
    <mergeCell ref="A95:A97"/>
    <mergeCell ref="B95:E95"/>
    <mergeCell ref="B96:C96"/>
    <mergeCell ref="D96:E96"/>
    <mergeCell ref="A187:A189"/>
    <mergeCell ref="B187:E187"/>
    <mergeCell ref="B188:C188"/>
    <mergeCell ref="D188:E188"/>
    <mergeCell ref="A279:A281"/>
    <mergeCell ref="B279:E279"/>
    <mergeCell ref="B280:C280"/>
    <mergeCell ref="D280:E280"/>
  </mergeCell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K224"/>
  <sheetViews>
    <sheetView topLeftCell="A129" workbookViewId="0">
      <selection activeCell="B185" sqref="B185"/>
    </sheetView>
  </sheetViews>
  <sheetFormatPr defaultColWidth="9" defaultRowHeight="14"/>
  <cols>
    <col min="1" max="1" width="41.83203125" style="342" customWidth="1"/>
    <col min="2" max="5" width="11.08203125" style="342" customWidth="1"/>
    <col min="6" max="6" width="9" style="793"/>
    <col min="7" max="7" width="41.83203125" style="342" customWidth="1"/>
    <col min="8" max="11" width="11.83203125" style="342" customWidth="1"/>
    <col min="12" max="16384" width="9" style="342"/>
  </cols>
  <sheetData>
    <row r="1" spans="1:11" s="793" customFormat="1" ht="35">
      <c r="A1" s="4567" t="s">
        <v>1991</v>
      </c>
      <c r="B1" s="4567"/>
      <c r="C1" s="4567"/>
      <c r="D1" s="4567"/>
      <c r="E1" s="4567"/>
      <c r="F1" s="2723"/>
      <c r="G1" s="4568" t="s">
        <v>1992</v>
      </c>
      <c r="H1" s="4568"/>
      <c r="I1" s="4568"/>
      <c r="J1" s="4568"/>
      <c r="K1" s="4568"/>
    </row>
    <row r="2" spans="1:11">
      <c r="A2" s="783"/>
      <c r="B2" s="783"/>
      <c r="C2" s="783"/>
      <c r="D2" s="783"/>
      <c r="E2" s="783"/>
      <c r="G2" s="783"/>
      <c r="H2" s="783"/>
      <c r="I2" s="783"/>
      <c r="J2" s="783"/>
      <c r="K2" s="783"/>
    </row>
    <row r="3" spans="1:11" ht="17.5">
      <c r="A3" s="4560" t="s">
        <v>522</v>
      </c>
      <c r="B3" s="3849" t="s">
        <v>851</v>
      </c>
      <c r="C3" s="4563"/>
      <c r="D3" s="4563"/>
      <c r="E3" s="3850"/>
      <c r="F3" s="2724"/>
      <c r="G3" s="4569" t="s">
        <v>522</v>
      </c>
      <c r="H3" s="4572" t="s">
        <v>851</v>
      </c>
      <c r="I3" s="4572"/>
      <c r="J3" s="4572"/>
      <c r="K3" s="4573"/>
    </row>
    <row r="4" spans="1:11" ht="27.5">
      <c r="A4" s="4561"/>
      <c r="B4" s="4564" t="s">
        <v>814</v>
      </c>
      <c r="C4" s="4565"/>
      <c r="D4" s="4564" t="s">
        <v>85</v>
      </c>
      <c r="E4" s="4566"/>
      <c r="F4" s="2725"/>
      <c r="G4" s="4570"/>
      <c r="H4" s="4574" t="s">
        <v>814</v>
      </c>
      <c r="I4" s="4575"/>
      <c r="J4" s="4574" t="s">
        <v>85</v>
      </c>
      <c r="K4" s="4576"/>
    </row>
    <row r="5" spans="1:11" s="339" customFormat="1" ht="27.5">
      <c r="A5" s="4562"/>
      <c r="B5" s="2726" t="s">
        <v>206</v>
      </c>
      <c r="C5" s="2727" t="s">
        <v>282</v>
      </c>
      <c r="D5" s="2726" t="s">
        <v>206</v>
      </c>
      <c r="E5" s="2728" t="s">
        <v>282</v>
      </c>
      <c r="F5" s="2725"/>
      <c r="G5" s="4571"/>
      <c r="H5" s="2729" t="s">
        <v>206</v>
      </c>
      <c r="I5" s="2729" t="s">
        <v>282</v>
      </c>
      <c r="J5" s="2729" t="s">
        <v>206</v>
      </c>
      <c r="K5" s="2730" t="s">
        <v>282</v>
      </c>
    </row>
    <row r="6" spans="1:11" ht="14.5" thickBot="1">
      <c r="A6" s="2731" t="s">
        <v>9</v>
      </c>
      <c r="B6" s="2207">
        <v>962052</v>
      </c>
      <c r="C6" s="2719">
        <v>181</v>
      </c>
      <c r="D6" s="2210">
        <v>163249</v>
      </c>
      <c r="E6" s="2720">
        <v>2958</v>
      </c>
      <c r="G6" s="2732" t="s">
        <v>9</v>
      </c>
      <c r="H6" s="39">
        <v>903810</v>
      </c>
      <c r="I6" s="38">
        <v>218</v>
      </c>
      <c r="J6" s="39">
        <v>144986</v>
      </c>
      <c r="K6" s="39">
        <v>2598</v>
      </c>
    </row>
    <row r="7" spans="1:11">
      <c r="A7" s="2733" t="s">
        <v>502</v>
      </c>
      <c r="B7" s="2208">
        <v>476532</v>
      </c>
      <c r="C7" s="2721">
        <v>208</v>
      </c>
      <c r="D7" s="2208">
        <v>81403</v>
      </c>
      <c r="E7" s="2218">
        <v>1594</v>
      </c>
      <c r="G7" s="2734" t="s">
        <v>502</v>
      </c>
      <c r="H7" s="39">
        <v>443595</v>
      </c>
      <c r="I7" s="38">
        <v>219</v>
      </c>
      <c r="J7" s="39">
        <v>71020</v>
      </c>
      <c r="K7" s="39">
        <v>1560</v>
      </c>
    </row>
    <row r="8" spans="1:11">
      <c r="A8" s="871" t="s">
        <v>523</v>
      </c>
      <c r="B8" s="2209">
        <v>4620</v>
      </c>
      <c r="C8" s="2722">
        <v>464</v>
      </c>
      <c r="D8" s="2209">
        <v>450</v>
      </c>
      <c r="E8" s="2219">
        <v>166</v>
      </c>
      <c r="G8" s="1315" t="s">
        <v>523</v>
      </c>
      <c r="H8" s="39">
        <v>3732</v>
      </c>
      <c r="I8" s="38">
        <v>435</v>
      </c>
      <c r="J8" s="38">
        <v>458</v>
      </c>
      <c r="K8" s="38">
        <v>172</v>
      </c>
    </row>
    <row r="9" spans="1:11">
      <c r="A9" s="871" t="s">
        <v>524</v>
      </c>
      <c r="B9" s="2209">
        <v>2549</v>
      </c>
      <c r="C9" s="2722">
        <v>442</v>
      </c>
      <c r="D9" s="2209">
        <v>70</v>
      </c>
      <c r="E9" s="2219">
        <v>47</v>
      </c>
      <c r="G9" s="1315" t="s">
        <v>524</v>
      </c>
      <c r="H9" s="39">
        <v>2495</v>
      </c>
      <c r="I9" s="38">
        <v>373</v>
      </c>
      <c r="J9" s="38">
        <v>135</v>
      </c>
      <c r="K9" s="38">
        <v>84</v>
      </c>
    </row>
    <row r="10" spans="1:11">
      <c r="A10" s="871" t="s">
        <v>525</v>
      </c>
      <c r="B10" s="2209">
        <v>4318</v>
      </c>
      <c r="C10" s="2722">
        <v>474</v>
      </c>
      <c r="D10" s="2209">
        <v>134</v>
      </c>
      <c r="E10" s="2219">
        <v>60</v>
      </c>
      <c r="G10" s="1315" t="s">
        <v>525</v>
      </c>
      <c r="H10" s="39">
        <v>5453</v>
      </c>
      <c r="I10" s="38">
        <v>435</v>
      </c>
      <c r="J10" s="38">
        <v>160</v>
      </c>
      <c r="K10" s="38">
        <v>77</v>
      </c>
    </row>
    <row r="11" spans="1:11">
      <c r="A11" s="871" t="s">
        <v>526</v>
      </c>
      <c r="B11" s="2209">
        <v>4589</v>
      </c>
      <c r="C11" s="2722">
        <v>402</v>
      </c>
      <c r="D11" s="2209">
        <v>916</v>
      </c>
      <c r="E11" s="2219">
        <v>241</v>
      </c>
      <c r="G11" s="1315" t="s">
        <v>526</v>
      </c>
      <c r="H11" s="39">
        <v>5855</v>
      </c>
      <c r="I11" s="38">
        <v>482</v>
      </c>
      <c r="J11" s="39">
        <v>1049</v>
      </c>
      <c r="K11" s="38">
        <v>177</v>
      </c>
    </row>
    <row r="12" spans="1:11">
      <c r="A12" s="871" t="s">
        <v>527</v>
      </c>
      <c r="B12" s="2209">
        <v>3787</v>
      </c>
      <c r="C12" s="2722">
        <v>363</v>
      </c>
      <c r="D12" s="2209">
        <v>950</v>
      </c>
      <c r="E12" s="2219">
        <v>206</v>
      </c>
      <c r="G12" s="1315" t="s">
        <v>527</v>
      </c>
      <c r="H12" s="39">
        <v>5196</v>
      </c>
      <c r="I12" s="38">
        <v>480</v>
      </c>
      <c r="J12" s="39">
        <v>1225</v>
      </c>
      <c r="K12" s="38">
        <v>265</v>
      </c>
    </row>
    <row r="13" spans="1:11">
      <c r="A13" s="871" t="s">
        <v>528</v>
      </c>
      <c r="B13" s="2209">
        <v>7426</v>
      </c>
      <c r="C13" s="2722">
        <v>739</v>
      </c>
      <c r="D13" s="2209">
        <v>1555</v>
      </c>
      <c r="E13" s="2219">
        <v>330</v>
      </c>
      <c r="G13" s="1315" t="s">
        <v>528</v>
      </c>
      <c r="H13" s="39">
        <v>6208</v>
      </c>
      <c r="I13" s="38">
        <v>553</v>
      </c>
      <c r="J13" s="39">
        <v>1326</v>
      </c>
      <c r="K13" s="38">
        <v>213</v>
      </c>
    </row>
    <row r="14" spans="1:11">
      <c r="A14" s="871" t="s">
        <v>529</v>
      </c>
      <c r="B14" s="2209">
        <v>6570</v>
      </c>
      <c r="C14" s="2722">
        <v>483</v>
      </c>
      <c r="D14" s="2209">
        <v>1833</v>
      </c>
      <c r="E14" s="2219">
        <v>294</v>
      </c>
      <c r="G14" s="1315" t="s">
        <v>529</v>
      </c>
      <c r="H14" s="39">
        <v>6489</v>
      </c>
      <c r="I14" s="38">
        <v>556</v>
      </c>
      <c r="J14" s="39">
        <v>1721</v>
      </c>
      <c r="K14" s="38">
        <v>291</v>
      </c>
    </row>
    <row r="15" spans="1:11">
      <c r="A15" s="871" t="s">
        <v>530</v>
      </c>
      <c r="B15" s="2209">
        <v>6230</v>
      </c>
      <c r="C15" s="2722">
        <v>559</v>
      </c>
      <c r="D15" s="2209">
        <v>1290</v>
      </c>
      <c r="E15" s="2219">
        <v>225</v>
      </c>
      <c r="G15" s="1315" t="s">
        <v>530</v>
      </c>
      <c r="H15" s="39">
        <v>6320</v>
      </c>
      <c r="I15" s="38">
        <v>537</v>
      </c>
      <c r="J15" s="39">
        <v>1321</v>
      </c>
      <c r="K15" s="38">
        <v>286</v>
      </c>
    </row>
    <row r="16" spans="1:11">
      <c r="A16" s="1682" t="s">
        <v>531</v>
      </c>
      <c r="B16" s="2209">
        <v>138389</v>
      </c>
      <c r="C16" s="2722">
        <v>2048</v>
      </c>
      <c r="D16" s="2209">
        <v>38076</v>
      </c>
      <c r="E16" s="2219">
        <v>1258</v>
      </c>
      <c r="G16" s="2735" t="s">
        <v>531</v>
      </c>
      <c r="H16" s="39">
        <v>133943</v>
      </c>
      <c r="I16" s="39">
        <v>2332</v>
      </c>
      <c r="J16" s="39">
        <v>33584</v>
      </c>
      <c r="K16" s="39">
        <v>1143</v>
      </c>
    </row>
    <row r="17" spans="1:11">
      <c r="A17" s="1682" t="s">
        <v>532</v>
      </c>
      <c r="B17" s="2209">
        <v>26840</v>
      </c>
      <c r="C17" s="2722">
        <v>1028</v>
      </c>
      <c r="D17" s="2209">
        <v>4594</v>
      </c>
      <c r="E17" s="2219">
        <v>446</v>
      </c>
      <c r="G17" s="2735" t="s">
        <v>532</v>
      </c>
      <c r="H17" s="39">
        <v>24181</v>
      </c>
      <c r="I17" s="38">
        <v>973</v>
      </c>
      <c r="J17" s="39">
        <v>3815</v>
      </c>
      <c r="K17" s="38">
        <v>408</v>
      </c>
    </row>
    <row r="18" spans="1:11">
      <c r="A18" s="1682" t="s">
        <v>533</v>
      </c>
      <c r="B18" s="2209">
        <v>81435</v>
      </c>
      <c r="C18" s="2722">
        <v>1911</v>
      </c>
      <c r="D18" s="2209">
        <v>12486</v>
      </c>
      <c r="E18" s="2219">
        <v>714</v>
      </c>
      <c r="G18" s="2735" t="s">
        <v>533</v>
      </c>
      <c r="H18" s="39">
        <v>73004</v>
      </c>
      <c r="I18" s="39">
        <v>2018</v>
      </c>
      <c r="J18" s="39">
        <v>11416</v>
      </c>
      <c r="K18" s="38">
        <v>694</v>
      </c>
    </row>
    <row r="19" spans="1:11">
      <c r="A19" s="871" t="s">
        <v>534</v>
      </c>
      <c r="B19" s="2209">
        <v>48478</v>
      </c>
      <c r="C19" s="2722">
        <v>1333</v>
      </c>
      <c r="D19" s="2209">
        <v>7511</v>
      </c>
      <c r="E19" s="2219">
        <v>666</v>
      </c>
      <c r="G19" s="1315" t="s">
        <v>534</v>
      </c>
      <c r="H19" s="39">
        <v>42031</v>
      </c>
      <c r="I19" s="39">
        <v>1313</v>
      </c>
      <c r="J19" s="39">
        <v>5734</v>
      </c>
      <c r="K19" s="38">
        <v>547</v>
      </c>
    </row>
    <row r="20" spans="1:11">
      <c r="A20" s="871" t="s">
        <v>497</v>
      </c>
      <c r="B20" s="2209">
        <v>92893</v>
      </c>
      <c r="C20" s="2722">
        <v>1673</v>
      </c>
      <c r="D20" s="2209">
        <v>8273</v>
      </c>
      <c r="E20" s="2219">
        <v>630</v>
      </c>
      <c r="G20" s="1315" t="s">
        <v>497</v>
      </c>
      <c r="H20" s="39">
        <v>83964</v>
      </c>
      <c r="I20" s="39">
        <v>1849</v>
      </c>
      <c r="J20" s="39">
        <v>6451</v>
      </c>
      <c r="K20" s="38">
        <v>535</v>
      </c>
    </row>
    <row r="21" spans="1:11">
      <c r="A21" s="871" t="s">
        <v>535</v>
      </c>
      <c r="B21" s="2209">
        <v>28602</v>
      </c>
      <c r="C21" s="2722">
        <v>888</v>
      </c>
      <c r="D21" s="2209">
        <v>2101</v>
      </c>
      <c r="E21" s="2219">
        <v>272</v>
      </c>
      <c r="G21" s="1315" t="s">
        <v>535</v>
      </c>
      <c r="H21" s="39">
        <v>26500</v>
      </c>
      <c r="I21" s="39">
        <v>1075</v>
      </c>
      <c r="J21" s="39">
        <v>1772</v>
      </c>
      <c r="K21" s="38">
        <v>273</v>
      </c>
    </row>
    <row r="22" spans="1:11">
      <c r="A22" s="871" t="s">
        <v>536</v>
      </c>
      <c r="B22" s="2209">
        <v>12320</v>
      </c>
      <c r="C22" s="2722">
        <v>594</v>
      </c>
      <c r="D22" s="2209">
        <v>865</v>
      </c>
      <c r="E22" s="2219">
        <v>206</v>
      </c>
      <c r="G22" s="1315" t="s">
        <v>536</v>
      </c>
      <c r="H22" s="39">
        <v>11616</v>
      </c>
      <c r="I22" s="38">
        <v>679</v>
      </c>
      <c r="J22" s="38">
        <v>606</v>
      </c>
      <c r="K22" s="38">
        <v>153</v>
      </c>
    </row>
    <row r="23" spans="1:11">
      <c r="A23" s="871" t="s">
        <v>537</v>
      </c>
      <c r="B23" s="2209">
        <v>7486</v>
      </c>
      <c r="C23" s="2722">
        <v>481</v>
      </c>
      <c r="D23" s="2209">
        <v>299</v>
      </c>
      <c r="E23" s="2219">
        <v>107</v>
      </c>
      <c r="G23" s="1315" t="s">
        <v>537</v>
      </c>
      <c r="H23" s="39">
        <v>6608</v>
      </c>
      <c r="I23" s="38">
        <v>518</v>
      </c>
      <c r="J23" s="38">
        <v>247</v>
      </c>
      <c r="K23" s="38">
        <v>102</v>
      </c>
    </row>
    <row r="24" spans="1:11">
      <c r="A24" s="871"/>
      <c r="B24" s="2209"/>
      <c r="C24" s="2722"/>
      <c r="D24" s="2209"/>
      <c r="E24" s="2219"/>
      <c r="G24" s="1315"/>
      <c r="H24" s="39"/>
      <c r="I24" s="38"/>
      <c r="J24" s="38"/>
      <c r="K24" s="38"/>
    </row>
    <row r="25" spans="1:11">
      <c r="A25" s="2733" t="s">
        <v>515</v>
      </c>
      <c r="B25" s="2209">
        <v>485520</v>
      </c>
      <c r="C25" s="2722">
        <v>153</v>
      </c>
      <c r="D25" s="2209">
        <v>81846</v>
      </c>
      <c r="E25" s="2219">
        <v>1809</v>
      </c>
      <c r="G25" s="2734" t="s">
        <v>515</v>
      </c>
      <c r="H25" s="39">
        <v>460215</v>
      </c>
      <c r="I25" s="38">
        <v>242</v>
      </c>
      <c r="J25" s="39">
        <v>73966</v>
      </c>
      <c r="K25" s="39">
        <v>1602</v>
      </c>
    </row>
    <row r="26" spans="1:11">
      <c r="A26" s="871" t="s">
        <v>523</v>
      </c>
      <c r="B26" s="2209">
        <v>5611</v>
      </c>
      <c r="C26" s="2722">
        <v>466</v>
      </c>
      <c r="D26" s="2209">
        <v>519</v>
      </c>
      <c r="E26" s="2219">
        <v>143</v>
      </c>
      <c r="G26" s="1315" t="s">
        <v>523</v>
      </c>
      <c r="H26" s="39">
        <v>5171</v>
      </c>
      <c r="I26" s="38">
        <v>519</v>
      </c>
      <c r="J26" s="38">
        <v>447</v>
      </c>
      <c r="K26" s="38">
        <v>129</v>
      </c>
    </row>
    <row r="27" spans="1:11">
      <c r="A27" s="871" t="s">
        <v>524</v>
      </c>
      <c r="B27" s="2209">
        <v>3062</v>
      </c>
      <c r="C27" s="2722">
        <v>307</v>
      </c>
      <c r="D27" s="2209">
        <v>51</v>
      </c>
      <c r="E27" s="2219">
        <v>40</v>
      </c>
      <c r="G27" s="1315" t="s">
        <v>524</v>
      </c>
      <c r="H27" s="39">
        <v>3631</v>
      </c>
      <c r="I27" s="38">
        <v>399</v>
      </c>
      <c r="J27" s="38">
        <v>220</v>
      </c>
      <c r="K27" s="38">
        <v>107</v>
      </c>
    </row>
    <row r="28" spans="1:11">
      <c r="A28" s="871" t="s">
        <v>525</v>
      </c>
      <c r="B28" s="2209">
        <v>7988</v>
      </c>
      <c r="C28" s="2722">
        <v>651</v>
      </c>
      <c r="D28" s="2209">
        <v>175</v>
      </c>
      <c r="E28" s="2219">
        <v>73</v>
      </c>
      <c r="G28" s="1315" t="s">
        <v>525</v>
      </c>
      <c r="H28" s="39">
        <v>8596</v>
      </c>
      <c r="I28" s="38">
        <v>654</v>
      </c>
      <c r="J28" s="38">
        <v>199</v>
      </c>
      <c r="K28" s="38">
        <v>88</v>
      </c>
    </row>
    <row r="29" spans="1:11">
      <c r="A29" s="871" t="s">
        <v>526</v>
      </c>
      <c r="B29" s="2209">
        <v>6783</v>
      </c>
      <c r="C29" s="2722">
        <v>564</v>
      </c>
      <c r="D29" s="2209">
        <v>561</v>
      </c>
      <c r="E29" s="2219">
        <v>178</v>
      </c>
      <c r="G29" s="1315" t="s">
        <v>526</v>
      </c>
      <c r="H29" s="39">
        <v>8976</v>
      </c>
      <c r="I29" s="38">
        <v>465</v>
      </c>
      <c r="J29" s="38">
        <v>951</v>
      </c>
      <c r="K29" s="38">
        <v>177</v>
      </c>
    </row>
    <row r="30" spans="1:11">
      <c r="A30" s="871" t="s">
        <v>527</v>
      </c>
      <c r="B30" s="2209">
        <v>4765</v>
      </c>
      <c r="C30" s="2722">
        <v>489</v>
      </c>
      <c r="D30" s="2209">
        <v>1027</v>
      </c>
      <c r="E30" s="2219">
        <v>321</v>
      </c>
      <c r="G30" s="1315" t="s">
        <v>527</v>
      </c>
      <c r="H30" s="39">
        <v>5793</v>
      </c>
      <c r="I30" s="38">
        <v>503</v>
      </c>
      <c r="J30" s="38">
        <v>870</v>
      </c>
      <c r="K30" s="38">
        <v>193</v>
      </c>
    </row>
    <row r="31" spans="1:11">
      <c r="A31" s="871" t="s">
        <v>528</v>
      </c>
      <c r="B31" s="2209">
        <v>5879</v>
      </c>
      <c r="C31" s="2722">
        <v>503</v>
      </c>
      <c r="D31" s="2209">
        <v>1045</v>
      </c>
      <c r="E31" s="2219">
        <v>211</v>
      </c>
      <c r="G31" s="1315" t="s">
        <v>528</v>
      </c>
      <c r="H31" s="39">
        <v>6050</v>
      </c>
      <c r="I31" s="38">
        <v>577</v>
      </c>
      <c r="J31" s="39">
        <v>1257</v>
      </c>
      <c r="K31" s="38">
        <v>245</v>
      </c>
    </row>
    <row r="32" spans="1:11">
      <c r="A32" s="871" t="s">
        <v>529</v>
      </c>
      <c r="B32" s="2209">
        <v>5401</v>
      </c>
      <c r="C32" s="2722">
        <v>527</v>
      </c>
      <c r="D32" s="2209">
        <v>1772</v>
      </c>
      <c r="E32" s="2219">
        <v>301</v>
      </c>
      <c r="G32" s="1315" t="s">
        <v>529</v>
      </c>
      <c r="H32" s="39">
        <v>5988</v>
      </c>
      <c r="I32" s="38">
        <v>523</v>
      </c>
      <c r="J32" s="39">
        <v>1767</v>
      </c>
      <c r="K32" s="38">
        <v>323</v>
      </c>
    </row>
    <row r="33" spans="1:11">
      <c r="A33" s="871" t="s">
        <v>530</v>
      </c>
      <c r="B33" s="2209">
        <v>6729</v>
      </c>
      <c r="C33" s="2722">
        <v>413</v>
      </c>
      <c r="D33" s="2209">
        <v>1060</v>
      </c>
      <c r="E33" s="2219">
        <v>198</v>
      </c>
      <c r="G33" s="1315" t="s">
        <v>530</v>
      </c>
      <c r="H33" s="39">
        <v>6492</v>
      </c>
      <c r="I33" s="38">
        <v>528</v>
      </c>
      <c r="J33" s="39">
        <v>1093</v>
      </c>
      <c r="K33" s="38">
        <v>213</v>
      </c>
    </row>
    <row r="34" spans="1:11">
      <c r="A34" s="1682" t="s">
        <v>531</v>
      </c>
      <c r="B34" s="2209">
        <v>129947</v>
      </c>
      <c r="C34" s="2722">
        <v>2087</v>
      </c>
      <c r="D34" s="2209">
        <v>31810</v>
      </c>
      <c r="E34" s="2219">
        <v>1264</v>
      </c>
      <c r="G34" s="2735" t="s">
        <v>531</v>
      </c>
      <c r="H34" s="39">
        <v>127848</v>
      </c>
      <c r="I34" s="39">
        <v>2133</v>
      </c>
      <c r="J34" s="39">
        <v>30871</v>
      </c>
      <c r="K34" s="39">
        <v>1137</v>
      </c>
    </row>
    <row r="35" spans="1:11">
      <c r="A35" s="1682" t="s">
        <v>532</v>
      </c>
      <c r="B35" s="2209">
        <v>26775</v>
      </c>
      <c r="C35" s="2722">
        <v>1013</v>
      </c>
      <c r="D35" s="2209">
        <v>6355</v>
      </c>
      <c r="E35" s="2219">
        <v>576</v>
      </c>
      <c r="G35" s="2735" t="s">
        <v>532</v>
      </c>
      <c r="H35" s="39">
        <v>25287</v>
      </c>
      <c r="I35" s="39">
        <v>1068</v>
      </c>
      <c r="J35" s="39">
        <v>5084</v>
      </c>
      <c r="K35" s="38">
        <v>485</v>
      </c>
    </row>
    <row r="36" spans="1:11">
      <c r="A36" s="1682" t="s">
        <v>533</v>
      </c>
      <c r="B36" s="2209">
        <v>76763</v>
      </c>
      <c r="C36" s="2722">
        <v>1760</v>
      </c>
      <c r="D36" s="2209">
        <v>14434</v>
      </c>
      <c r="E36" s="2219">
        <v>837</v>
      </c>
      <c r="G36" s="2735" t="s">
        <v>533</v>
      </c>
      <c r="H36" s="39">
        <v>72442</v>
      </c>
      <c r="I36" s="39">
        <v>1652</v>
      </c>
      <c r="J36" s="39">
        <v>12905</v>
      </c>
      <c r="K36" s="38">
        <v>637</v>
      </c>
    </row>
    <row r="37" spans="1:11">
      <c r="A37" s="871" t="s">
        <v>534</v>
      </c>
      <c r="B37" s="2209">
        <v>50404</v>
      </c>
      <c r="C37" s="2722">
        <v>1304</v>
      </c>
      <c r="D37" s="2209">
        <v>7768</v>
      </c>
      <c r="E37" s="2219">
        <v>607</v>
      </c>
      <c r="G37" s="1315" t="s">
        <v>534</v>
      </c>
      <c r="H37" s="39">
        <v>46534</v>
      </c>
      <c r="I37" s="39">
        <v>1641</v>
      </c>
      <c r="J37" s="39">
        <v>6399</v>
      </c>
      <c r="K37" s="38">
        <v>546</v>
      </c>
    </row>
    <row r="38" spans="1:11">
      <c r="A38" s="871" t="s">
        <v>497</v>
      </c>
      <c r="B38" s="2209">
        <v>103117</v>
      </c>
      <c r="C38" s="2722">
        <v>1904</v>
      </c>
      <c r="D38" s="2209">
        <v>9902</v>
      </c>
      <c r="E38" s="2219">
        <v>764</v>
      </c>
      <c r="G38" s="1315" t="s">
        <v>497</v>
      </c>
      <c r="H38" s="39">
        <v>93763</v>
      </c>
      <c r="I38" s="39">
        <v>2064</v>
      </c>
      <c r="J38" s="39">
        <v>8468</v>
      </c>
      <c r="K38" s="38">
        <v>676</v>
      </c>
    </row>
    <row r="39" spans="1:11">
      <c r="A39" s="871" t="s">
        <v>535</v>
      </c>
      <c r="B39" s="2209">
        <v>37553</v>
      </c>
      <c r="C39" s="2722">
        <v>1189</v>
      </c>
      <c r="D39" s="2209">
        <v>4149</v>
      </c>
      <c r="E39" s="2219">
        <v>397</v>
      </c>
      <c r="G39" s="1315" t="s">
        <v>535</v>
      </c>
      <c r="H39" s="39">
        <v>31179</v>
      </c>
      <c r="I39" s="39">
        <v>1214</v>
      </c>
      <c r="J39" s="39">
        <v>2677</v>
      </c>
      <c r="K39" s="38">
        <v>325</v>
      </c>
    </row>
    <row r="40" spans="1:11">
      <c r="A40" s="871" t="s">
        <v>536</v>
      </c>
      <c r="B40" s="2209">
        <v>9424</v>
      </c>
      <c r="C40" s="2722">
        <v>694</v>
      </c>
      <c r="D40" s="2209">
        <v>701</v>
      </c>
      <c r="E40" s="2219">
        <v>155</v>
      </c>
      <c r="G40" s="1315" t="s">
        <v>536</v>
      </c>
      <c r="H40" s="39">
        <v>8523</v>
      </c>
      <c r="I40" s="38">
        <v>523</v>
      </c>
      <c r="J40" s="38">
        <v>569</v>
      </c>
      <c r="K40" s="38">
        <v>137</v>
      </c>
    </row>
    <row r="41" spans="1:11">
      <c r="A41" s="871" t="s">
        <v>537</v>
      </c>
      <c r="B41" s="2209">
        <v>5319</v>
      </c>
      <c r="C41" s="2722">
        <v>466</v>
      </c>
      <c r="D41" s="2209">
        <v>517</v>
      </c>
      <c r="E41" s="2219">
        <v>144</v>
      </c>
      <c r="G41" s="1315" t="s">
        <v>537</v>
      </c>
      <c r="H41" s="39">
        <v>3942</v>
      </c>
      <c r="I41" s="38">
        <v>380</v>
      </c>
      <c r="J41" s="38">
        <v>189</v>
      </c>
      <c r="K41" s="38">
        <v>88</v>
      </c>
    </row>
    <row r="42" spans="1:11">
      <c r="A42" s="783"/>
      <c r="B42" s="783"/>
      <c r="C42" s="783"/>
      <c r="D42" s="783"/>
      <c r="E42" s="783"/>
      <c r="G42" s="783"/>
      <c r="H42" s="783"/>
      <c r="I42" s="783"/>
      <c r="J42" s="783"/>
      <c r="K42" s="783"/>
    </row>
    <row r="43" spans="1:11" ht="27.65" customHeight="1">
      <c r="A43" s="3843" t="s">
        <v>1993</v>
      </c>
      <c r="B43" s="3843"/>
      <c r="C43" s="3843"/>
      <c r="D43" s="3843"/>
      <c r="E43" s="3843"/>
      <c r="G43" s="3843" t="s">
        <v>1994</v>
      </c>
      <c r="H43" s="3843"/>
      <c r="I43" s="3843"/>
      <c r="J43" s="3843"/>
      <c r="K43" s="3843"/>
    </row>
    <row r="46" spans="1:11" s="793" customFormat="1" ht="35">
      <c r="A46" s="4567" t="s">
        <v>1995</v>
      </c>
      <c r="B46" s="4567"/>
      <c r="C46" s="4567"/>
      <c r="D46" s="4567"/>
      <c r="E46" s="4567"/>
      <c r="F46" s="2723"/>
      <c r="G46" s="4568"/>
      <c r="H46" s="4568"/>
      <c r="I46" s="4568"/>
      <c r="J46" s="4568"/>
      <c r="K46" s="4568"/>
    </row>
    <row r="47" spans="1:11">
      <c r="A47" s="783"/>
      <c r="B47" s="783"/>
      <c r="C47" s="783"/>
      <c r="D47" s="783"/>
      <c r="E47" s="783"/>
      <c r="G47" s="783"/>
      <c r="H47" s="783"/>
      <c r="I47" s="783"/>
      <c r="J47" s="783"/>
      <c r="K47" s="783"/>
    </row>
    <row r="48" spans="1:11" ht="17.5">
      <c r="A48" s="4560" t="s">
        <v>522</v>
      </c>
      <c r="B48" s="3849" t="s">
        <v>205</v>
      </c>
      <c r="C48" s="4563"/>
      <c r="D48" s="4563"/>
      <c r="E48" s="3850"/>
      <c r="F48" s="2724"/>
      <c r="G48" s="4569" t="s">
        <v>522</v>
      </c>
      <c r="H48" s="4572" t="s">
        <v>205</v>
      </c>
      <c r="I48" s="4572"/>
      <c r="J48" s="4572"/>
      <c r="K48" s="4573"/>
    </row>
    <row r="49" spans="1:11" ht="27.5">
      <c r="A49" s="4561"/>
      <c r="B49" s="4564" t="s">
        <v>840</v>
      </c>
      <c r="C49" s="4565"/>
      <c r="D49" s="4564" t="s">
        <v>85</v>
      </c>
      <c r="E49" s="4566"/>
      <c r="F49" s="2725"/>
      <c r="G49" s="4570"/>
      <c r="H49" s="4574" t="s">
        <v>840</v>
      </c>
      <c r="I49" s="4575"/>
      <c r="J49" s="4574" t="s">
        <v>85</v>
      </c>
      <c r="K49" s="4576"/>
    </row>
    <row r="50" spans="1:11" s="339" customFormat="1" ht="27.5">
      <c r="A50" s="4562"/>
      <c r="B50" s="2726" t="s">
        <v>206</v>
      </c>
      <c r="C50" s="2727" t="s">
        <v>282</v>
      </c>
      <c r="D50" s="2726" t="s">
        <v>206</v>
      </c>
      <c r="E50" s="2728" t="s">
        <v>282</v>
      </c>
      <c r="F50" s="2725"/>
      <c r="G50" s="4571"/>
      <c r="H50" s="2729" t="s">
        <v>206</v>
      </c>
      <c r="I50" s="2729" t="s">
        <v>282</v>
      </c>
      <c r="J50" s="2729" t="s">
        <v>206</v>
      </c>
      <c r="K50" s="2730" t="s">
        <v>282</v>
      </c>
    </row>
    <row r="51" spans="1:11" ht="14.5" thickBot="1">
      <c r="A51" s="2731" t="s">
        <v>9</v>
      </c>
      <c r="B51" s="2736">
        <v>133135</v>
      </c>
      <c r="C51" s="2737">
        <v>147</v>
      </c>
      <c r="D51" s="2129">
        <v>31911</v>
      </c>
      <c r="E51" s="2124">
        <v>1074</v>
      </c>
      <c r="G51" s="2732" t="s">
        <v>9</v>
      </c>
      <c r="H51" s="39">
        <v>123533</v>
      </c>
      <c r="I51" s="38">
        <v>145</v>
      </c>
      <c r="J51" s="39">
        <v>26065</v>
      </c>
      <c r="K51" s="39">
        <v>1143</v>
      </c>
    </row>
    <row r="52" spans="1:11">
      <c r="A52" s="2733" t="s">
        <v>502</v>
      </c>
      <c r="B52" s="2738">
        <v>66003</v>
      </c>
      <c r="C52" s="2739">
        <v>149</v>
      </c>
      <c r="D52" s="2382">
        <v>16255</v>
      </c>
      <c r="E52" s="2139">
        <v>653</v>
      </c>
      <c r="G52" s="2734" t="s">
        <v>502</v>
      </c>
      <c r="H52" s="39">
        <v>61111</v>
      </c>
      <c r="I52" s="38">
        <v>67</v>
      </c>
      <c r="J52" s="39">
        <v>12683</v>
      </c>
      <c r="K52" s="38">
        <v>685</v>
      </c>
    </row>
    <row r="53" spans="1:11">
      <c r="A53" s="871" t="s">
        <v>523</v>
      </c>
      <c r="B53" s="2740">
        <v>248</v>
      </c>
      <c r="C53" s="2741">
        <v>81</v>
      </c>
      <c r="D53" s="1597">
        <v>36</v>
      </c>
      <c r="E53" s="1892">
        <v>29</v>
      </c>
      <c r="G53" s="1315" t="s">
        <v>523</v>
      </c>
      <c r="H53" s="38">
        <v>142</v>
      </c>
      <c r="I53" s="38">
        <v>62</v>
      </c>
      <c r="J53" s="38">
        <v>36</v>
      </c>
      <c r="K53" s="38">
        <v>38</v>
      </c>
    </row>
    <row r="54" spans="1:11">
      <c r="A54" s="871" t="s">
        <v>524</v>
      </c>
      <c r="B54" s="2740">
        <v>322</v>
      </c>
      <c r="C54" s="2741">
        <v>194</v>
      </c>
      <c r="D54" s="1597">
        <v>15</v>
      </c>
      <c r="E54" s="1892">
        <v>17</v>
      </c>
      <c r="G54" s="1315" t="s">
        <v>524</v>
      </c>
      <c r="H54" s="38">
        <v>315</v>
      </c>
      <c r="I54" s="38">
        <v>118</v>
      </c>
      <c r="J54" s="38">
        <v>29</v>
      </c>
      <c r="K54" s="38">
        <v>34</v>
      </c>
    </row>
    <row r="55" spans="1:11">
      <c r="A55" s="871" t="s">
        <v>525</v>
      </c>
      <c r="B55" s="2740">
        <v>390</v>
      </c>
      <c r="C55" s="2741">
        <v>210</v>
      </c>
      <c r="D55" s="1597">
        <v>12</v>
      </c>
      <c r="E55" s="1892">
        <v>11</v>
      </c>
      <c r="G55" s="1315" t="s">
        <v>525</v>
      </c>
      <c r="H55" s="38">
        <v>546</v>
      </c>
      <c r="I55" s="38">
        <v>185</v>
      </c>
      <c r="J55" s="38">
        <v>27</v>
      </c>
      <c r="K55" s="38">
        <v>27</v>
      </c>
    </row>
    <row r="56" spans="1:11">
      <c r="A56" s="871" t="s">
        <v>526</v>
      </c>
      <c r="B56" s="2740">
        <v>765</v>
      </c>
      <c r="C56" s="2741">
        <v>202</v>
      </c>
      <c r="D56" s="1597">
        <v>303</v>
      </c>
      <c r="E56" s="1892">
        <v>166</v>
      </c>
      <c r="G56" s="1315" t="s">
        <v>526</v>
      </c>
      <c r="H56" s="38">
        <v>863</v>
      </c>
      <c r="I56" s="38">
        <v>212</v>
      </c>
      <c r="J56" s="38">
        <v>136</v>
      </c>
      <c r="K56" s="38">
        <v>64</v>
      </c>
    </row>
    <row r="57" spans="1:11">
      <c r="A57" s="871" t="s">
        <v>527</v>
      </c>
      <c r="B57" s="2740">
        <v>623</v>
      </c>
      <c r="C57" s="2741">
        <v>191</v>
      </c>
      <c r="D57" s="1597">
        <v>241</v>
      </c>
      <c r="E57" s="1892">
        <v>131</v>
      </c>
      <c r="G57" s="1315" t="s">
        <v>527</v>
      </c>
      <c r="H57" s="38">
        <v>971</v>
      </c>
      <c r="I57" s="38">
        <v>229</v>
      </c>
      <c r="J57" s="38">
        <v>201</v>
      </c>
      <c r="K57" s="38">
        <v>72</v>
      </c>
    </row>
    <row r="58" spans="1:11">
      <c r="A58" s="871" t="s">
        <v>528</v>
      </c>
      <c r="B58" s="2740">
        <v>1119</v>
      </c>
      <c r="C58" s="2741">
        <v>294</v>
      </c>
      <c r="D58" s="1597">
        <v>306</v>
      </c>
      <c r="E58" s="1892">
        <v>185</v>
      </c>
      <c r="G58" s="1315" t="s">
        <v>528</v>
      </c>
      <c r="H58" s="39">
        <v>1207</v>
      </c>
      <c r="I58" s="38">
        <v>247</v>
      </c>
      <c r="J58" s="38">
        <v>291</v>
      </c>
      <c r="K58" s="38">
        <v>107</v>
      </c>
    </row>
    <row r="59" spans="1:11">
      <c r="A59" s="871" t="s">
        <v>529</v>
      </c>
      <c r="B59" s="2740">
        <v>1487</v>
      </c>
      <c r="C59" s="2741">
        <v>308</v>
      </c>
      <c r="D59" s="1597">
        <v>545</v>
      </c>
      <c r="E59" s="1892">
        <v>172</v>
      </c>
      <c r="G59" s="1315" t="s">
        <v>529</v>
      </c>
      <c r="H59" s="39">
        <v>1068</v>
      </c>
      <c r="I59" s="38">
        <v>212</v>
      </c>
      <c r="J59" s="38">
        <v>352</v>
      </c>
      <c r="K59" s="38">
        <v>113</v>
      </c>
    </row>
    <row r="60" spans="1:11">
      <c r="A60" s="871" t="s">
        <v>530</v>
      </c>
      <c r="B60" s="2740">
        <v>1036</v>
      </c>
      <c r="C60" s="2741">
        <v>281</v>
      </c>
      <c r="D60" s="1597">
        <v>236</v>
      </c>
      <c r="E60" s="1892">
        <v>83</v>
      </c>
      <c r="G60" s="1315" t="s">
        <v>530</v>
      </c>
      <c r="H60" s="38">
        <v>632</v>
      </c>
      <c r="I60" s="38">
        <v>150</v>
      </c>
      <c r="J60" s="38">
        <v>195</v>
      </c>
      <c r="K60" s="38">
        <v>96</v>
      </c>
    </row>
    <row r="61" spans="1:11">
      <c r="A61" s="1682" t="s">
        <v>531</v>
      </c>
      <c r="B61" s="2740">
        <v>21569</v>
      </c>
      <c r="C61" s="2741">
        <v>1022</v>
      </c>
      <c r="D61" s="1597">
        <v>8201</v>
      </c>
      <c r="E61" s="1892">
        <v>620</v>
      </c>
      <c r="G61" s="2735" t="s">
        <v>531</v>
      </c>
      <c r="H61" s="39">
        <v>19995</v>
      </c>
      <c r="I61" s="38">
        <v>629</v>
      </c>
      <c r="J61" s="39">
        <v>6474</v>
      </c>
      <c r="K61" s="38">
        <v>480</v>
      </c>
    </row>
    <row r="62" spans="1:11">
      <c r="A62" s="1682" t="s">
        <v>532</v>
      </c>
      <c r="B62" s="2740">
        <v>3470</v>
      </c>
      <c r="C62" s="2741">
        <v>406</v>
      </c>
      <c r="D62" s="1597">
        <v>702</v>
      </c>
      <c r="E62" s="1892">
        <v>183</v>
      </c>
      <c r="G62" s="2735" t="s">
        <v>532</v>
      </c>
      <c r="H62" s="39">
        <v>2662</v>
      </c>
      <c r="I62" s="38">
        <v>368</v>
      </c>
      <c r="J62" s="38">
        <v>507</v>
      </c>
      <c r="K62" s="38">
        <v>159</v>
      </c>
    </row>
    <row r="63" spans="1:11">
      <c r="A63" s="1682" t="s">
        <v>533</v>
      </c>
      <c r="B63" s="2740">
        <v>12099</v>
      </c>
      <c r="C63" s="2741">
        <v>921</v>
      </c>
      <c r="D63" s="1597">
        <v>2599</v>
      </c>
      <c r="E63" s="1892">
        <v>395</v>
      </c>
      <c r="G63" s="2735" t="s">
        <v>533</v>
      </c>
      <c r="H63" s="39">
        <v>10511</v>
      </c>
      <c r="I63" s="38">
        <v>646</v>
      </c>
      <c r="J63" s="39">
        <v>2065</v>
      </c>
      <c r="K63" s="38">
        <v>327</v>
      </c>
    </row>
    <row r="64" spans="1:11">
      <c r="A64" s="871" t="s">
        <v>534</v>
      </c>
      <c r="B64" s="2740">
        <v>6224</v>
      </c>
      <c r="C64" s="2741">
        <v>589</v>
      </c>
      <c r="D64" s="1597">
        <v>1329</v>
      </c>
      <c r="E64" s="1892">
        <v>237</v>
      </c>
      <c r="G64" s="1315" t="s">
        <v>534</v>
      </c>
      <c r="H64" s="39">
        <v>6699</v>
      </c>
      <c r="I64" s="38">
        <v>487</v>
      </c>
      <c r="J64" s="39">
        <v>1035</v>
      </c>
      <c r="K64" s="38">
        <v>214</v>
      </c>
    </row>
    <row r="65" spans="1:11">
      <c r="A65" s="871" t="s">
        <v>497</v>
      </c>
      <c r="B65" s="2740">
        <v>11019</v>
      </c>
      <c r="C65" s="2741">
        <v>668</v>
      </c>
      <c r="D65" s="1597">
        <v>1327</v>
      </c>
      <c r="E65" s="1892">
        <v>293</v>
      </c>
      <c r="G65" s="1315" t="s">
        <v>497</v>
      </c>
      <c r="H65" s="39">
        <v>11064</v>
      </c>
      <c r="I65" s="38">
        <v>644</v>
      </c>
      <c r="J65" s="39">
        <v>1021</v>
      </c>
      <c r="K65" s="38">
        <v>236</v>
      </c>
    </row>
    <row r="66" spans="1:11">
      <c r="A66" s="871" t="s">
        <v>535</v>
      </c>
      <c r="B66" s="2740">
        <v>3199</v>
      </c>
      <c r="C66" s="2741">
        <v>465</v>
      </c>
      <c r="D66" s="1597">
        <v>217</v>
      </c>
      <c r="E66" s="1892">
        <v>115</v>
      </c>
      <c r="G66" s="1315" t="s">
        <v>535</v>
      </c>
      <c r="H66" s="39">
        <v>2508</v>
      </c>
      <c r="I66" s="38">
        <v>342</v>
      </c>
      <c r="J66" s="38">
        <v>203</v>
      </c>
      <c r="K66" s="38">
        <v>127</v>
      </c>
    </row>
    <row r="67" spans="1:11">
      <c r="A67" s="871" t="s">
        <v>536</v>
      </c>
      <c r="B67" s="2740">
        <v>1238</v>
      </c>
      <c r="C67" s="2741">
        <v>219</v>
      </c>
      <c r="D67" s="1597">
        <v>116</v>
      </c>
      <c r="E67" s="1892">
        <v>69</v>
      </c>
      <c r="G67" s="1315" t="s">
        <v>536</v>
      </c>
      <c r="H67" s="39">
        <v>1088</v>
      </c>
      <c r="I67" s="38">
        <v>211</v>
      </c>
      <c r="J67" s="38">
        <v>85</v>
      </c>
      <c r="K67" s="38">
        <v>61</v>
      </c>
    </row>
    <row r="68" spans="1:11">
      <c r="A68" s="871" t="s">
        <v>537</v>
      </c>
      <c r="B68" s="2740">
        <v>1195</v>
      </c>
      <c r="C68" s="2741">
        <v>262</v>
      </c>
      <c r="D68" s="1597">
        <v>70</v>
      </c>
      <c r="E68" s="1892">
        <v>44</v>
      </c>
      <c r="G68" s="1315" t="s">
        <v>537</v>
      </c>
      <c r="H68" s="38">
        <v>840</v>
      </c>
      <c r="I68" s="38">
        <v>184</v>
      </c>
      <c r="J68" s="38">
        <v>26</v>
      </c>
      <c r="K68" s="38">
        <v>24</v>
      </c>
    </row>
    <row r="69" spans="1:11">
      <c r="A69" s="871"/>
      <c r="B69" s="2740"/>
      <c r="C69" s="2741"/>
      <c r="D69" s="1597"/>
      <c r="E69" s="1892"/>
      <c r="G69" s="1315"/>
      <c r="H69" s="38"/>
      <c r="I69" s="38"/>
      <c r="J69" s="38"/>
      <c r="K69" s="38"/>
    </row>
    <row r="70" spans="1:11">
      <c r="A70" s="2733" t="s">
        <v>515</v>
      </c>
      <c r="B70" s="2740">
        <v>67132</v>
      </c>
      <c r="C70" s="2741">
        <v>109</v>
      </c>
      <c r="D70" s="1597">
        <v>15656</v>
      </c>
      <c r="E70" s="1892">
        <v>659</v>
      </c>
      <c r="G70" s="2734" t="s">
        <v>515</v>
      </c>
      <c r="H70" s="39">
        <v>62422</v>
      </c>
      <c r="I70" s="38">
        <v>122</v>
      </c>
      <c r="J70" s="39">
        <v>13382</v>
      </c>
      <c r="K70" s="38">
        <v>652</v>
      </c>
    </row>
    <row r="71" spans="1:11">
      <c r="A71" s="871" t="s">
        <v>523</v>
      </c>
      <c r="B71" s="2740">
        <v>271</v>
      </c>
      <c r="C71" s="2741">
        <v>82</v>
      </c>
      <c r="D71" s="1597">
        <v>88</v>
      </c>
      <c r="E71" s="1892">
        <v>54</v>
      </c>
      <c r="G71" s="1315" t="s">
        <v>523</v>
      </c>
      <c r="H71" s="38">
        <v>273</v>
      </c>
      <c r="I71" s="38">
        <v>111</v>
      </c>
      <c r="J71" s="38">
        <v>23</v>
      </c>
      <c r="K71" s="38">
        <v>28</v>
      </c>
    </row>
    <row r="72" spans="1:11">
      <c r="A72" s="871" t="s">
        <v>524</v>
      </c>
      <c r="B72" s="2740">
        <v>171</v>
      </c>
      <c r="C72" s="2741">
        <v>78</v>
      </c>
      <c r="D72" s="1597">
        <v>16</v>
      </c>
      <c r="E72" s="1892">
        <v>26</v>
      </c>
      <c r="G72" s="1315" t="s">
        <v>524</v>
      </c>
      <c r="H72" s="38">
        <v>405</v>
      </c>
      <c r="I72" s="38">
        <v>131</v>
      </c>
      <c r="J72" s="38">
        <v>81</v>
      </c>
      <c r="K72" s="38">
        <v>66</v>
      </c>
    </row>
    <row r="73" spans="1:11">
      <c r="A73" s="871" t="s">
        <v>525</v>
      </c>
      <c r="B73" s="2740">
        <v>838</v>
      </c>
      <c r="C73" s="2741">
        <v>233</v>
      </c>
      <c r="D73" s="1597">
        <v>33</v>
      </c>
      <c r="E73" s="1892">
        <v>33</v>
      </c>
      <c r="G73" s="1315" t="s">
        <v>525</v>
      </c>
      <c r="H73" s="38">
        <v>789</v>
      </c>
      <c r="I73" s="38">
        <v>160</v>
      </c>
      <c r="J73" s="38">
        <v>46</v>
      </c>
      <c r="K73" s="38">
        <v>33</v>
      </c>
    </row>
    <row r="74" spans="1:11">
      <c r="A74" s="871" t="s">
        <v>526</v>
      </c>
      <c r="B74" s="2740">
        <v>722</v>
      </c>
      <c r="C74" s="2741">
        <v>176</v>
      </c>
      <c r="D74" s="1597">
        <v>112</v>
      </c>
      <c r="E74" s="1892">
        <v>82</v>
      </c>
      <c r="G74" s="1315" t="s">
        <v>526</v>
      </c>
      <c r="H74" s="38">
        <v>871</v>
      </c>
      <c r="I74" s="38">
        <v>183</v>
      </c>
      <c r="J74" s="38">
        <v>151</v>
      </c>
      <c r="K74" s="38">
        <v>78</v>
      </c>
    </row>
    <row r="75" spans="1:11">
      <c r="A75" s="871" t="s">
        <v>527</v>
      </c>
      <c r="B75" s="2740">
        <v>844</v>
      </c>
      <c r="C75" s="2741">
        <v>203</v>
      </c>
      <c r="D75" s="1597">
        <v>142</v>
      </c>
      <c r="E75" s="1892">
        <v>100</v>
      </c>
      <c r="G75" s="1315" t="s">
        <v>527</v>
      </c>
      <c r="H75" s="38">
        <v>829</v>
      </c>
      <c r="I75" s="38">
        <v>175</v>
      </c>
      <c r="J75" s="38">
        <v>192</v>
      </c>
      <c r="K75" s="38">
        <v>100</v>
      </c>
    </row>
    <row r="76" spans="1:11">
      <c r="A76" s="871" t="s">
        <v>528</v>
      </c>
      <c r="B76" s="2740">
        <v>987</v>
      </c>
      <c r="C76" s="2741">
        <v>190</v>
      </c>
      <c r="D76" s="1597">
        <v>187</v>
      </c>
      <c r="E76" s="1892">
        <v>105</v>
      </c>
      <c r="G76" s="1315" t="s">
        <v>528</v>
      </c>
      <c r="H76" s="38">
        <v>957</v>
      </c>
      <c r="I76" s="38">
        <v>212</v>
      </c>
      <c r="J76" s="38">
        <v>171</v>
      </c>
      <c r="K76" s="38">
        <v>85</v>
      </c>
    </row>
    <row r="77" spans="1:11">
      <c r="A77" s="871" t="s">
        <v>529</v>
      </c>
      <c r="B77" s="2740">
        <v>1041</v>
      </c>
      <c r="C77" s="2741">
        <v>239</v>
      </c>
      <c r="D77" s="1597">
        <v>428</v>
      </c>
      <c r="E77" s="1892">
        <v>178</v>
      </c>
      <c r="G77" s="1315" t="s">
        <v>529</v>
      </c>
      <c r="H77" s="39">
        <v>1033</v>
      </c>
      <c r="I77" s="38">
        <v>272</v>
      </c>
      <c r="J77" s="38">
        <v>265</v>
      </c>
      <c r="K77" s="38">
        <v>108</v>
      </c>
    </row>
    <row r="78" spans="1:11">
      <c r="A78" s="871" t="s">
        <v>530</v>
      </c>
      <c r="B78" s="2740">
        <v>773</v>
      </c>
      <c r="C78" s="2741">
        <v>176</v>
      </c>
      <c r="D78" s="1597">
        <v>192</v>
      </c>
      <c r="E78" s="1892">
        <v>91</v>
      </c>
      <c r="G78" s="1315" t="s">
        <v>530</v>
      </c>
      <c r="H78" s="38">
        <v>780</v>
      </c>
      <c r="I78" s="38">
        <v>191</v>
      </c>
      <c r="J78" s="38">
        <v>195</v>
      </c>
      <c r="K78" s="38">
        <v>94</v>
      </c>
    </row>
    <row r="79" spans="1:11">
      <c r="A79" s="1682" t="s">
        <v>531</v>
      </c>
      <c r="B79" s="2740">
        <v>20899</v>
      </c>
      <c r="C79" s="2741">
        <v>874</v>
      </c>
      <c r="D79" s="1597">
        <v>6894</v>
      </c>
      <c r="E79" s="1892">
        <v>577</v>
      </c>
      <c r="G79" s="2735" t="s">
        <v>531</v>
      </c>
      <c r="H79" s="39">
        <v>18808</v>
      </c>
      <c r="I79" s="38">
        <v>901</v>
      </c>
      <c r="J79" s="39">
        <v>5693</v>
      </c>
      <c r="K79" s="38">
        <v>510</v>
      </c>
    </row>
    <row r="80" spans="1:11">
      <c r="A80" s="1682" t="s">
        <v>532</v>
      </c>
      <c r="B80" s="2740">
        <v>3691</v>
      </c>
      <c r="C80" s="2741">
        <v>505</v>
      </c>
      <c r="D80" s="1597">
        <v>1030</v>
      </c>
      <c r="E80" s="1892">
        <v>262</v>
      </c>
      <c r="G80" s="2735" t="s">
        <v>532</v>
      </c>
      <c r="H80" s="39">
        <v>2740</v>
      </c>
      <c r="I80" s="38">
        <v>308</v>
      </c>
      <c r="J80" s="38">
        <v>785</v>
      </c>
      <c r="K80" s="38">
        <v>161</v>
      </c>
    </row>
    <row r="81" spans="1:11">
      <c r="A81" s="1682" t="s">
        <v>533</v>
      </c>
      <c r="B81" s="2740">
        <v>11310</v>
      </c>
      <c r="C81" s="2741">
        <v>733</v>
      </c>
      <c r="D81" s="1597">
        <v>2592</v>
      </c>
      <c r="E81" s="1892">
        <v>386</v>
      </c>
      <c r="G81" s="2735" t="s">
        <v>533</v>
      </c>
      <c r="H81" s="39">
        <v>10644</v>
      </c>
      <c r="I81" s="38">
        <v>705</v>
      </c>
      <c r="J81" s="39">
        <v>2618</v>
      </c>
      <c r="K81" s="38">
        <v>349</v>
      </c>
    </row>
    <row r="82" spans="1:11">
      <c r="A82" s="871" t="s">
        <v>534</v>
      </c>
      <c r="B82" s="2740">
        <v>6603</v>
      </c>
      <c r="C82" s="2741">
        <v>531</v>
      </c>
      <c r="D82" s="1597">
        <v>1362</v>
      </c>
      <c r="E82" s="1892">
        <v>251</v>
      </c>
      <c r="G82" s="1315" t="s">
        <v>534</v>
      </c>
      <c r="H82" s="39">
        <v>6881</v>
      </c>
      <c r="I82" s="38">
        <v>599</v>
      </c>
      <c r="J82" s="39">
        <v>1160</v>
      </c>
      <c r="K82" s="38">
        <v>235</v>
      </c>
    </row>
    <row r="83" spans="1:11">
      <c r="A83" s="871" t="s">
        <v>497</v>
      </c>
      <c r="B83" s="2740">
        <v>12063</v>
      </c>
      <c r="C83" s="2741">
        <v>753</v>
      </c>
      <c r="D83" s="1597">
        <v>1595</v>
      </c>
      <c r="E83" s="1892">
        <v>322</v>
      </c>
      <c r="G83" s="1315" t="s">
        <v>497</v>
      </c>
      <c r="H83" s="39">
        <v>11810</v>
      </c>
      <c r="I83" s="38">
        <v>730</v>
      </c>
      <c r="J83" s="39">
        <v>1509</v>
      </c>
      <c r="K83" s="38">
        <v>275</v>
      </c>
    </row>
    <row r="84" spans="1:11">
      <c r="A84" s="871" t="s">
        <v>535</v>
      </c>
      <c r="B84" s="2740">
        <v>5207</v>
      </c>
      <c r="C84" s="2741">
        <v>603</v>
      </c>
      <c r="D84" s="1597">
        <v>786</v>
      </c>
      <c r="E84" s="1892">
        <v>215</v>
      </c>
      <c r="G84" s="1315" t="s">
        <v>535</v>
      </c>
      <c r="H84" s="39">
        <v>4096</v>
      </c>
      <c r="I84" s="38">
        <v>423</v>
      </c>
      <c r="J84" s="38">
        <v>424</v>
      </c>
      <c r="K84" s="38">
        <v>105</v>
      </c>
    </row>
    <row r="85" spans="1:11">
      <c r="A85" s="871" t="s">
        <v>536</v>
      </c>
      <c r="B85" s="2740">
        <v>982</v>
      </c>
      <c r="C85" s="2741">
        <v>237</v>
      </c>
      <c r="D85" s="1597">
        <v>108</v>
      </c>
      <c r="E85" s="1892">
        <v>62</v>
      </c>
      <c r="G85" s="1315" t="s">
        <v>536</v>
      </c>
      <c r="H85" s="38">
        <v>859</v>
      </c>
      <c r="I85" s="38">
        <v>224</v>
      </c>
      <c r="J85" s="38">
        <v>42</v>
      </c>
      <c r="K85" s="38">
        <v>36</v>
      </c>
    </row>
    <row r="86" spans="1:11">
      <c r="A86" s="871" t="s">
        <v>537</v>
      </c>
      <c r="B86" s="2740">
        <v>730</v>
      </c>
      <c r="C86" s="2741">
        <v>207</v>
      </c>
      <c r="D86" s="1597">
        <v>91</v>
      </c>
      <c r="E86" s="1892">
        <v>67</v>
      </c>
      <c r="G86" s="1315" t="s">
        <v>537</v>
      </c>
      <c r="H86" s="38">
        <v>647</v>
      </c>
      <c r="I86" s="38">
        <v>154</v>
      </c>
      <c r="J86" s="38">
        <v>27</v>
      </c>
      <c r="K86" s="38">
        <v>26</v>
      </c>
    </row>
    <row r="87" spans="1:11">
      <c r="A87" s="783"/>
      <c r="B87" s="783"/>
      <c r="C87" s="783"/>
      <c r="D87" s="783"/>
      <c r="E87" s="783"/>
      <c r="G87" s="783"/>
      <c r="H87" s="783"/>
      <c r="I87" s="783"/>
      <c r="J87" s="783"/>
      <c r="K87" s="783"/>
    </row>
    <row r="88" spans="1:11" ht="28" customHeight="1">
      <c r="A88" s="3843" t="s">
        <v>1993</v>
      </c>
      <c r="B88" s="3843"/>
      <c r="C88" s="3843"/>
      <c r="D88" s="3843"/>
      <c r="E88" s="3843"/>
      <c r="G88" s="3843" t="s">
        <v>1994</v>
      </c>
      <c r="H88" s="3843"/>
      <c r="I88" s="3843"/>
      <c r="J88" s="3843"/>
      <c r="K88" s="3843"/>
    </row>
    <row r="89" spans="1:11">
      <c r="A89" s="783"/>
      <c r="B89" s="783"/>
      <c r="C89" s="783"/>
      <c r="D89" s="783"/>
      <c r="E89" s="783"/>
      <c r="G89" s="783"/>
      <c r="H89" s="783"/>
      <c r="I89" s="783"/>
      <c r="J89" s="783"/>
      <c r="K89" s="783"/>
    </row>
    <row r="90" spans="1:11">
      <c r="A90" s="783"/>
      <c r="B90" s="783"/>
      <c r="C90" s="783"/>
      <c r="D90" s="783"/>
      <c r="E90" s="783"/>
      <c r="G90" s="783"/>
      <c r="H90" s="783"/>
      <c r="I90" s="783"/>
      <c r="J90" s="783"/>
      <c r="K90" s="783"/>
    </row>
    <row r="91" spans="1:11" s="793" customFormat="1" ht="29.5" customHeight="1">
      <c r="A91" s="4567" t="s">
        <v>1996</v>
      </c>
      <c r="B91" s="4567"/>
      <c r="C91" s="4567"/>
      <c r="D91" s="4567"/>
      <c r="E91" s="4567"/>
      <c r="F91" s="2723"/>
      <c r="G91" s="2742"/>
      <c r="H91" s="2742"/>
      <c r="I91" s="2742"/>
      <c r="J91" s="2742"/>
      <c r="K91" s="2742"/>
    </row>
    <row r="92" spans="1:11">
      <c r="A92" s="783"/>
      <c r="B92" s="783"/>
      <c r="C92" s="783"/>
      <c r="D92" s="783"/>
      <c r="E92" s="783"/>
      <c r="G92" s="783"/>
      <c r="H92" s="783"/>
      <c r="I92" s="783"/>
      <c r="J92" s="783"/>
      <c r="K92" s="783"/>
    </row>
    <row r="93" spans="1:11" ht="17.5">
      <c r="A93" s="4560" t="s">
        <v>522</v>
      </c>
      <c r="B93" s="3849" t="s">
        <v>226</v>
      </c>
      <c r="C93" s="4563"/>
      <c r="D93" s="4563"/>
      <c r="E93" s="3850"/>
      <c r="F93" s="2724"/>
      <c r="G93" s="4569" t="s">
        <v>522</v>
      </c>
      <c r="H93" s="4572" t="s">
        <v>226</v>
      </c>
      <c r="I93" s="4572"/>
      <c r="J93" s="4572"/>
      <c r="K93" s="4573"/>
    </row>
    <row r="94" spans="1:11" ht="27.5">
      <c r="A94" s="4561"/>
      <c r="B94" s="4564" t="s">
        <v>841</v>
      </c>
      <c r="C94" s="4565"/>
      <c r="D94" s="4564" t="s">
        <v>85</v>
      </c>
      <c r="E94" s="4566"/>
      <c r="F94" s="2725"/>
      <c r="G94" s="4570"/>
      <c r="H94" s="4574" t="s">
        <v>841</v>
      </c>
      <c r="I94" s="4575"/>
      <c r="J94" s="4574" t="s">
        <v>85</v>
      </c>
      <c r="K94" s="4576"/>
    </row>
    <row r="95" spans="1:11" ht="27.5">
      <c r="A95" s="4562"/>
      <c r="B95" s="2726" t="s">
        <v>206</v>
      </c>
      <c r="C95" s="2727" t="s">
        <v>282</v>
      </c>
      <c r="D95" s="2726" t="s">
        <v>206</v>
      </c>
      <c r="E95" s="2728" t="s">
        <v>282</v>
      </c>
      <c r="F95" s="2725"/>
      <c r="G95" s="4571"/>
      <c r="H95" s="2743" t="s">
        <v>206</v>
      </c>
      <c r="I95" s="2743" t="s">
        <v>282</v>
      </c>
      <c r="J95" s="2743" t="s">
        <v>206</v>
      </c>
      <c r="K95" s="2744" t="s">
        <v>282</v>
      </c>
    </row>
    <row r="96" spans="1:11" ht="14.5" thickBot="1">
      <c r="A96" s="2731" t="s">
        <v>9</v>
      </c>
      <c r="B96" s="2736">
        <v>667370</v>
      </c>
      <c r="C96" s="2737">
        <v>110</v>
      </c>
      <c r="D96" s="2129">
        <v>102961</v>
      </c>
      <c r="E96" s="2124">
        <v>2290</v>
      </c>
      <c r="G96" s="2732" t="s">
        <v>9</v>
      </c>
      <c r="H96" s="39">
        <v>631112</v>
      </c>
      <c r="I96" s="38">
        <v>86</v>
      </c>
      <c r="J96" s="39">
        <v>91664</v>
      </c>
      <c r="K96" s="39">
        <v>1966</v>
      </c>
    </row>
    <row r="97" spans="1:11">
      <c r="A97" s="2733" t="s">
        <v>502</v>
      </c>
      <c r="B97" s="2738">
        <v>330406</v>
      </c>
      <c r="C97" s="2739">
        <v>110</v>
      </c>
      <c r="D97" s="2382">
        <v>50973</v>
      </c>
      <c r="E97" s="2139">
        <v>1230</v>
      </c>
      <c r="G97" s="2734" t="s">
        <v>502</v>
      </c>
      <c r="H97" s="39">
        <v>308469</v>
      </c>
      <c r="I97" s="38" t="s">
        <v>747</v>
      </c>
      <c r="J97" s="39">
        <v>45007</v>
      </c>
      <c r="K97" s="39">
        <v>1140</v>
      </c>
    </row>
    <row r="98" spans="1:11">
      <c r="A98" s="871" t="s">
        <v>523</v>
      </c>
      <c r="B98" s="2740">
        <v>3799</v>
      </c>
      <c r="C98" s="2741">
        <v>444</v>
      </c>
      <c r="D98" s="1597">
        <v>371</v>
      </c>
      <c r="E98" s="1892">
        <v>165</v>
      </c>
      <c r="G98" s="1315" t="s">
        <v>523</v>
      </c>
      <c r="H98" s="39">
        <v>3069</v>
      </c>
      <c r="I98" s="38">
        <v>408</v>
      </c>
      <c r="J98" s="38">
        <v>390</v>
      </c>
      <c r="K98" s="38">
        <v>162</v>
      </c>
    </row>
    <row r="99" spans="1:11">
      <c r="A99" s="871" t="s">
        <v>524</v>
      </c>
      <c r="B99" s="2740">
        <v>1659</v>
      </c>
      <c r="C99" s="2741">
        <v>316</v>
      </c>
      <c r="D99" s="1597">
        <v>9</v>
      </c>
      <c r="E99" s="1892">
        <v>15</v>
      </c>
      <c r="G99" s="1315" t="s">
        <v>524</v>
      </c>
      <c r="H99" s="39">
        <v>1589</v>
      </c>
      <c r="I99" s="38">
        <v>272</v>
      </c>
      <c r="J99" s="38">
        <v>93</v>
      </c>
      <c r="K99" s="38">
        <v>71</v>
      </c>
    </row>
    <row r="100" spans="1:11">
      <c r="A100" s="871" t="s">
        <v>525</v>
      </c>
      <c r="B100" s="2740">
        <v>3009</v>
      </c>
      <c r="C100" s="2741">
        <v>344</v>
      </c>
      <c r="D100" s="1597">
        <v>78</v>
      </c>
      <c r="E100" s="1892">
        <v>43</v>
      </c>
      <c r="G100" s="1315" t="s">
        <v>525</v>
      </c>
      <c r="H100" s="39">
        <v>3975</v>
      </c>
      <c r="I100" s="38">
        <v>424</v>
      </c>
      <c r="J100" s="38">
        <v>94</v>
      </c>
      <c r="K100" s="38">
        <v>71</v>
      </c>
    </row>
    <row r="101" spans="1:11">
      <c r="A101" s="871" t="s">
        <v>526</v>
      </c>
      <c r="B101" s="2740">
        <v>2960</v>
      </c>
      <c r="C101" s="2741">
        <v>326</v>
      </c>
      <c r="D101" s="1597">
        <v>441</v>
      </c>
      <c r="E101" s="1892">
        <v>149</v>
      </c>
      <c r="G101" s="1315" t="s">
        <v>526</v>
      </c>
      <c r="H101" s="39">
        <v>3474</v>
      </c>
      <c r="I101" s="38">
        <v>380</v>
      </c>
      <c r="J101" s="38">
        <v>409</v>
      </c>
      <c r="K101" s="38">
        <v>117</v>
      </c>
    </row>
    <row r="102" spans="1:11">
      <c r="A102" s="871" t="s">
        <v>527</v>
      </c>
      <c r="B102" s="2740">
        <v>2603</v>
      </c>
      <c r="C102" s="2741">
        <v>301</v>
      </c>
      <c r="D102" s="1597">
        <v>482</v>
      </c>
      <c r="E102" s="1892">
        <v>144</v>
      </c>
      <c r="G102" s="1315" t="s">
        <v>527</v>
      </c>
      <c r="H102" s="39">
        <v>3490</v>
      </c>
      <c r="I102" s="38">
        <v>410</v>
      </c>
      <c r="J102" s="38">
        <v>749</v>
      </c>
      <c r="K102" s="38">
        <v>213</v>
      </c>
    </row>
    <row r="103" spans="1:11">
      <c r="A103" s="871" t="s">
        <v>528</v>
      </c>
      <c r="B103" s="2740">
        <v>5298</v>
      </c>
      <c r="C103" s="2741">
        <v>538</v>
      </c>
      <c r="D103" s="1597">
        <v>952</v>
      </c>
      <c r="E103" s="1892">
        <v>225</v>
      </c>
      <c r="G103" s="1315" t="s">
        <v>528</v>
      </c>
      <c r="H103" s="39">
        <v>3900</v>
      </c>
      <c r="I103" s="38">
        <v>400</v>
      </c>
      <c r="J103" s="38">
        <v>721</v>
      </c>
      <c r="K103" s="38">
        <v>165</v>
      </c>
    </row>
    <row r="104" spans="1:11">
      <c r="A104" s="871" t="s">
        <v>529</v>
      </c>
      <c r="B104" s="2740">
        <v>3833</v>
      </c>
      <c r="C104" s="2741">
        <v>433</v>
      </c>
      <c r="D104" s="1597">
        <v>918</v>
      </c>
      <c r="E104" s="1892">
        <v>224</v>
      </c>
      <c r="G104" s="1315" t="s">
        <v>529</v>
      </c>
      <c r="H104" s="39">
        <v>3830</v>
      </c>
      <c r="I104" s="38">
        <v>411</v>
      </c>
      <c r="J104" s="38">
        <v>932</v>
      </c>
      <c r="K104" s="38">
        <v>182</v>
      </c>
    </row>
    <row r="105" spans="1:11">
      <c r="A105" s="871" t="s">
        <v>530</v>
      </c>
      <c r="B105" s="2740">
        <v>4198</v>
      </c>
      <c r="C105" s="2741">
        <v>398</v>
      </c>
      <c r="D105" s="1597">
        <v>842</v>
      </c>
      <c r="E105" s="1892">
        <v>200</v>
      </c>
      <c r="G105" s="1315" t="s">
        <v>530</v>
      </c>
      <c r="H105" s="39">
        <v>4228</v>
      </c>
      <c r="I105" s="38">
        <v>475</v>
      </c>
      <c r="J105" s="38">
        <v>842</v>
      </c>
      <c r="K105" s="38">
        <v>196</v>
      </c>
    </row>
    <row r="106" spans="1:11">
      <c r="A106" s="1682" t="s">
        <v>531</v>
      </c>
      <c r="B106" s="2740">
        <v>90002</v>
      </c>
      <c r="C106" s="2741">
        <v>1600</v>
      </c>
      <c r="D106" s="1597">
        <v>22818</v>
      </c>
      <c r="E106" s="1892">
        <v>954</v>
      </c>
      <c r="G106" s="2735" t="s">
        <v>531</v>
      </c>
      <c r="H106" s="39">
        <v>89711</v>
      </c>
      <c r="I106" s="39">
        <v>1800</v>
      </c>
      <c r="J106" s="39">
        <v>20511</v>
      </c>
      <c r="K106" s="38">
        <v>854</v>
      </c>
    </row>
    <row r="107" spans="1:11">
      <c r="A107" s="1682" t="s">
        <v>532</v>
      </c>
      <c r="B107" s="2740">
        <v>19176</v>
      </c>
      <c r="C107" s="2741">
        <v>839</v>
      </c>
      <c r="D107" s="1597">
        <v>3235</v>
      </c>
      <c r="E107" s="1892">
        <v>347</v>
      </c>
      <c r="G107" s="2735" t="s">
        <v>532</v>
      </c>
      <c r="H107" s="39">
        <v>16985</v>
      </c>
      <c r="I107" s="38">
        <v>903</v>
      </c>
      <c r="J107" s="39">
        <v>2410</v>
      </c>
      <c r="K107" s="38">
        <v>340</v>
      </c>
    </row>
    <row r="108" spans="1:11">
      <c r="A108" s="1682" t="s">
        <v>533</v>
      </c>
      <c r="B108" s="2740">
        <v>54637</v>
      </c>
      <c r="C108" s="2741">
        <v>1269</v>
      </c>
      <c r="D108" s="1597">
        <v>7450</v>
      </c>
      <c r="E108" s="1892">
        <v>483</v>
      </c>
      <c r="G108" s="2735" t="s">
        <v>533</v>
      </c>
      <c r="H108" s="39">
        <v>49970</v>
      </c>
      <c r="I108" s="39">
        <v>1670</v>
      </c>
      <c r="J108" s="39">
        <v>7304</v>
      </c>
      <c r="K108" s="38">
        <v>536</v>
      </c>
    </row>
    <row r="109" spans="1:11">
      <c r="A109" s="871" t="s">
        <v>534</v>
      </c>
      <c r="B109" s="2740">
        <v>34214</v>
      </c>
      <c r="C109" s="2741">
        <v>1180</v>
      </c>
      <c r="D109" s="1597">
        <v>4919</v>
      </c>
      <c r="E109" s="1892">
        <v>513</v>
      </c>
      <c r="G109" s="1315" t="s">
        <v>534</v>
      </c>
      <c r="H109" s="39">
        <v>28818</v>
      </c>
      <c r="I109" s="39">
        <v>1188</v>
      </c>
      <c r="J109" s="39">
        <v>3878</v>
      </c>
      <c r="K109" s="38">
        <v>483</v>
      </c>
    </row>
    <row r="110" spans="1:11">
      <c r="A110" s="871" t="s">
        <v>497</v>
      </c>
      <c r="B110" s="2740">
        <v>68660</v>
      </c>
      <c r="C110" s="2741">
        <v>1506</v>
      </c>
      <c r="D110" s="1597">
        <v>6197</v>
      </c>
      <c r="E110" s="1892">
        <v>537</v>
      </c>
      <c r="G110" s="1315" t="s">
        <v>497</v>
      </c>
      <c r="H110" s="39">
        <v>60549</v>
      </c>
      <c r="I110" s="39">
        <v>1655</v>
      </c>
      <c r="J110" s="39">
        <v>4526</v>
      </c>
      <c r="K110" s="38">
        <v>460</v>
      </c>
    </row>
    <row r="111" spans="1:11">
      <c r="A111" s="871" t="s">
        <v>535</v>
      </c>
      <c r="B111" s="2740">
        <v>21677</v>
      </c>
      <c r="C111" s="2741">
        <v>742</v>
      </c>
      <c r="D111" s="1597">
        <v>1485</v>
      </c>
      <c r="E111" s="1892">
        <v>235</v>
      </c>
      <c r="G111" s="1315" t="s">
        <v>535</v>
      </c>
      <c r="H111" s="39">
        <v>20590</v>
      </c>
      <c r="I111" s="38">
        <v>857</v>
      </c>
      <c r="J111" s="39">
        <v>1437</v>
      </c>
      <c r="K111" s="38">
        <v>273</v>
      </c>
    </row>
    <row r="112" spans="1:11">
      <c r="A112" s="871" t="s">
        <v>536</v>
      </c>
      <c r="B112" s="2740">
        <v>9218</v>
      </c>
      <c r="C112" s="2741">
        <v>528</v>
      </c>
      <c r="D112" s="1597">
        <v>552</v>
      </c>
      <c r="E112" s="1892">
        <v>134</v>
      </c>
      <c r="G112" s="1315" t="s">
        <v>536</v>
      </c>
      <c r="H112" s="39">
        <v>9119</v>
      </c>
      <c r="I112" s="38">
        <v>615</v>
      </c>
      <c r="J112" s="38">
        <v>490</v>
      </c>
      <c r="K112" s="38">
        <v>125</v>
      </c>
    </row>
    <row r="113" spans="1:11">
      <c r="A113" s="871" t="s">
        <v>537</v>
      </c>
      <c r="B113" s="2740">
        <v>5463</v>
      </c>
      <c r="C113" s="2741">
        <v>355</v>
      </c>
      <c r="D113" s="1597">
        <v>224</v>
      </c>
      <c r="E113" s="1892">
        <v>91</v>
      </c>
      <c r="G113" s="1315" t="s">
        <v>537</v>
      </c>
      <c r="H113" s="39">
        <v>5172</v>
      </c>
      <c r="I113" s="38">
        <v>491</v>
      </c>
      <c r="J113" s="38">
        <v>221</v>
      </c>
      <c r="K113" s="38">
        <v>99</v>
      </c>
    </row>
    <row r="114" spans="1:11">
      <c r="A114" s="871"/>
      <c r="B114" s="2740"/>
      <c r="C114" s="2741"/>
      <c r="D114" s="1597"/>
      <c r="E114" s="1892"/>
      <c r="G114" s="1315"/>
      <c r="H114" s="39"/>
      <c r="I114" s="38"/>
      <c r="J114" s="38"/>
      <c r="K114" s="38"/>
    </row>
    <row r="115" spans="1:11">
      <c r="A115" s="2733" t="s">
        <v>515</v>
      </c>
      <c r="B115" s="2740">
        <v>336964</v>
      </c>
      <c r="C115" s="2741" t="s">
        <v>747</v>
      </c>
      <c r="D115" s="1597">
        <v>51988</v>
      </c>
      <c r="E115" s="1892">
        <v>1417</v>
      </c>
      <c r="G115" s="2734" t="s">
        <v>515</v>
      </c>
      <c r="H115" s="39">
        <v>322643</v>
      </c>
      <c r="I115" s="38">
        <v>86</v>
      </c>
      <c r="J115" s="39">
        <v>46657</v>
      </c>
      <c r="K115" s="39">
        <v>1295</v>
      </c>
    </row>
    <row r="116" spans="1:11">
      <c r="A116" s="871" t="s">
        <v>523</v>
      </c>
      <c r="B116" s="2740">
        <v>4797</v>
      </c>
      <c r="C116" s="2741">
        <v>418</v>
      </c>
      <c r="D116" s="1597">
        <v>340</v>
      </c>
      <c r="E116" s="1892">
        <v>104</v>
      </c>
      <c r="G116" s="1315" t="s">
        <v>523</v>
      </c>
      <c r="H116" s="39">
        <v>4209</v>
      </c>
      <c r="I116" s="38">
        <v>436</v>
      </c>
      <c r="J116" s="38">
        <v>408</v>
      </c>
      <c r="K116" s="38">
        <v>117</v>
      </c>
    </row>
    <row r="117" spans="1:11">
      <c r="A117" s="871" t="s">
        <v>524</v>
      </c>
      <c r="B117" s="2740">
        <v>2298</v>
      </c>
      <c r="C117" s="2741">
        <v>264</v>
      </c>
      <c r="D117" s="1597">
        <v>26</v>
      </c>
      <c r="E117" s="1892">
        <v>30</v>
      </c>
      <c r="G117" s="1315" t="s">
        <v>524</v>
      </c>
      <c r="H117" s="39">
        <v>2542</v>
      </c>
      <c r="I117" s="38">
        <v>341</v>
      </c>
      <c r="J117" s="38">
        <v>124</v>
      </c>
      <c r="K117" s="38">
        <v>80</v>
      </c>
    </row>
    <row r="118" spans="1:11">
      <c r="A118" s="871" t="s">
        <v>525</v>
      </c>
      <c r="B118" s="2740">
        <v>5912</v>
      </c>
      <c r="C118" s="2741">
        <v>503</v>
      </c>
      <c r="D118" s="1597">
        <v>124</v>
      </c>
      <c r="E118" s="1892">
        <v>61</v>
      </c>
      <c r="G118" s="1315" t="s">
        <v>525</v>
      </c>
      <c r="H118" s="39">
        <v>6361</v>
      </c>
      <c r="I118" s="38">
        <v>556</v>
      </c>
      <c r="J118" s="38">
        <v>128</v>
      </c>
      <c r="K118" s="38">
        <v>74</v>
      </c>
    </row>
    <row r="119" spans="1:11">
      <c r="A119" s="871" t="s">
        <v>526</v>
      </c>
      <c r="B119" s="2740">
        <v>4786</v>
      </c>
      <c r="C119" s="2741">
        <v>453</v>
      </c>
      <c r="D119" s="1597">
        <v>347</v>
      </c>
      <c r="E119" s="1892">
        <v>124</v>
      </c>
      <c r="G119" s="1315" t="s">
        <v>526</v>
      </c>
      <c r="H119" s="39">
        <v>6268</v>
      </c>
      <c r="I119" s="38">
        <v>478</v>
      </c>
      <c r="J119" s="38">
        <v>483</v>
      </c>
      <c r="K119" s="38">
        <v>110</v>
      </c>
    </row>
    <row r="120" spans="1:11">
      <c r="A120" s="871" t="s">
        <v>527</v>
      </c>
      <c r="B120" s="2740">
        <v>3228</v>
      </c>
      <c r="C120" s="2741">
        <v>416</v>
      </c>
      <c r="D120" s="1597">
        <v>716</v>
      </c>
      <c r="E120" s="1892">
        <v>255</v>
      </c>
      <c r="G120" s="1315" t="s">
        <v>527</v>
      </c>
      <c r="H120" s="39">
        <v>4366</v>
      </c>
      <c r="I120" s="38">
        <v>419</v>
      </c>
      <c r="J120" s="38">
        <v>550</v>
      </c>
      <c r="K120" s="38">
        <v>166</v>
      </c>
    </row>
    <row r="121" spans="1:11">
      <c r="A121" s="871" t="s">
        <v>528</v>
      </c>
      <c r="B121" s="2740">
        <v>4162</v>
      </c>
      <c r="C121" s="2741">
        <v>454</v>
      </c>
      <c r="D121" s="1597">
        <v>673</v>
      </c>
      <c r="E121" s="1892">
        <v>180</v>
      </c>
      <c r="G121" s="1315" t="s">
        <v>528</v>
      </c>
      <c r="H121" s="39">
        <v>3944</v>
      </c>
      <c r="I121" s="38">
        <v>429</v>
      </c>
      <c r="J121" s="38">
        <v>668</v>
      </c>
      <c r="K121" s="38">
        <v>174</v>
      </c>
    </row>
    <row r="122" spans="1:11">
      <c r="A122" s="871" t="s">
        <v>529</v>
      </c>
      <c r="B122" s="2740">
        <v>3395</v>
      </c>
      <c r="C122" s="2741">
        <v>402</v>
      </c>
      <c r="D122" s="1597">
        <v>1152</v>
      </c>
      <c r="E122" s="1892">
        <v>221</v>
      </c>
      <c r="G122" s="1315" t="s">
        <v>529</v>
      </c>
      <c r="H122" s="39">
        <v>3823</v>
      </c>
      <c r="I122" s="38">
        <v>437</v>
      </c>
      <c r="J122" s="39">
        <v>1099</v>
      </c>
      <c r="K122" s="38">
        <v>258</v>
      </c>
    </row>
    <row r="123" spans="1:11">
      <c r="A123" s="871" t="s">
        <v>530</v>
      </c>
      <c r="B123" s="2740">
        <v>5048</v>
      </c>
      <c r="C123" s="2741">
        <v>380</v>
      </c>
      <c r="D123" s="1597">
        <v>746</v>
      </c>
      <c r="E123" s="1892">
        <v>153</v>
      </c>
      <c r="G123" s="1315" t="s">
        <v>530</v>
      </c>
      <c r="H123" s="39">
        <v>4673</v>
      </c>
      <c r="I123" s="38">
        <v>458</v>
      </c>
      <c r="J123" s="38">
        <v>600</v>
      </c>
      <c r="K123" s="38">
        <v>152</v>
      </c>
    </row>
    <row r="124" spans="1:11">
      <c r="A124" s="1682" t="s">
        <v>531</v>
      </c>
      <c r="B124" s="2740">
        <v>86097</v>
      </c>
      <c r="C124" s="2741">
        <v>1640</v>
      </c>
      <c r="D124" s="1597">
        <v>19067</v>
      </c>
      <c r="E124" s="1892">
        <v>925</v>
      </c>
      <c r="G124" s="2735" t="s">
        <v>531</v>
      </c>
      <c r="H124" s="39">
        <v>87025</v>
      </c>
      <c r="I124" s="39">
        <v>1532</v>
      </c>
      <c r="J124" s="39">
        <v>18938</v>
      </c>
      <c r="K124" s="38">
        <v>819</v>
      </c>
    </row>
    <row r="125" spans="1:11">
      <c r="A125" s="1682" t="s">
        <v>532</v>
      </c>
      <c r="B125" s="2740">
        <v>18638</v>
      </c>
      <c r="C125" s="2741">
        <v>797</v>
      </c>
      <c r="D125" s="1597">
        <v>4208</v>
      </c>
      <c r="E125" s="1892">
        <v>426</v>
      </c>
      <c r="G125" s="2735" t="s">
        <v>532</v>
      </c>
      <c r="H125" s="39">
        <v>18061</v>
      </c>
      <c r="I125" s="38">
        <v>956</v>
      </c>
      <c r="J125" s="39">
        <v>3537</v>
      </c>
      <c r="K125" s="38">
        <v>389</v>
      </c>
    </row>
    <row r="126" spans="1:11">
      <c r="A126" s="1682" t="s">
        <v>533</v>
      </c>
      <c r="B126" s="2740">
        <v>51006</v>
      </c>
      <c r="C126" s="2741">
        <v>1352</v>
      </c>
      <c r="D126" s="1597">
        <v>9155</v>
      </c>
      <c r="E126" s="1892">
        <v>657</v>
      </c>
      <c r="G126" s="2735" t="s">
        <v>533</v>
      </c>
      <c r="H126" s="39">
        <v>48457</v>
      </c>
      <c r="I126" s="39">
        <v>1272</v>
      </c>
      <c r="J126" s="39">
        <v>7668</v>
      </c>
      <c r="K126" s="38">
        <v>581</v>
      </c>
    </row>
    <row r="127" spans="1:11">
      <c r="A127" s="871" t="s">
        <v>534</v>
      </c>
      <c r="B127" s="2740">
        <v>34629</v>
      </c>
      <c r="C127" s="2741">
        <v>1050</v>
      </c>
      <c r="D127" s="1597">
        <v>4674</v>
      </c>
      <c r="E127" s="1892">
        <v>454</v>
      </c>
      <c r="G127" s="1315" t="s">
        <v>534</v>
      </c>
      <c r="H127" s="39">
        <v>32142</v>
      </c>
      <c r="I127" s="39">
        <v>1297</v>
      </c>
      <c r="J127" s="39">
        <v>4104</v>
      </c>
      <c r="K127" s="38">
        <v>401</v>
      </c>
    </row>
    <row r="128" spans="1:11">
      <c r="A128" s="871" t="s">
        <v>497</v>
      </c>
      <c r="B128" s="2740">
        <v>75264</v>
      </c>
      <c r="C128" s="2741">
        <v>1733</v>
      </c>
      <c r="D128" s="1597">
        <v>7127</v>
      </c>
      <c r="E128" s="1892">
        <v>593</v>
      </c>
      <c r="G128" s="1315" t="s">
        <v>497</v>
      </c>
      <c r="H128" s="39">
        <v>68919</v>
      </c>
      <c r="I128" s="39">
        <v>1630</v>
      </c>
      <c r="J128" s="39">
        <v>5908</v>
      </c>
      <c r="K128" s="38">
        <v>572</v>
      </c>
    </row>
    <row r="129" spans="1:11">
      <c r="A129" s="871" t="s">
        <v>535</v>
      </c>
      <c r="B129" s="2740">
        <v>26694</v>
      </c>
      <c r="C129" s="2741">
        <v>906</v>
      </c>
      <c r="D129" s="1597">
        <v>2728</v>
      </c>
      <c r="E129" s="1892">
        <v>320</v>
      </c>
      <c r="G129" s="1315" t="s">
        <v>535</v>
      </c>
      <c r="H129" s="39">
        <v>22554</v>
      </c>
      <c r="I129" s="38">
        <v>945</v>
      </c>
      <c r="J129" s="39">
        <v>1814</v>
      </c>
      <c r="K129" s="38">
        <v>278</v>
      </c>
    </row>
    <row r="130" spans="1:11">
      <c r="A130" s="871" t="s">
        <v>536</v>
      </c>
      <c r="B130" s="2740">
        <v>7048</v>
      </c>
      <c r="C130" s="2741">
        <v>551</v>
      </c>
      <c r="D130" s="1597">
        <v>487</v>
      </c>
      <c r="E130" s="1892">
        <v>130</v>
      </c>
      <c r="G130" s="1315" t="s">
        <v>536</v>
      </c>
      <c r="H130" s="39">
        <v>6413</v>
      </c>
      <c r="I130" s="38">
        <v>484</v>
      </c>
      <c r="J130" s="38">
        <v>471</v>
      </c>
      <c r="K130" s="38">
        <v>125</v>
      </c>
    </row>
    <row r="131" spans="1:11">
      <c r="A131" s="871" t="s">
        <v>537</v>
      </c>
      <c r="B131" s="2740">
        <v>3962</v>
      </c>
      <c r="C131" s="2741">
        <v>340</v>
      </c>
      <c r="D131" s="1597">
        <v>418</v>
      </c>
      <c r="E131" s="1892">
        <v>125</v>
      </c>
      <c r="G131" s="1315" t="s">
        <v>537</v>
      </c>
      <c r="H131" s="39">
        <v>2886</v>
      </c>
      <c r="I131" s="38">
        <v>348</v>
      </c>
      <c r="J131" s="38">
        <v>157</v>
      </c>
      <c r="K131" s="38">
        <v>84</v>
      </c>
    </row>
    <row r="132" spans="1:11">
      <c r="A132" s="783"/>
      <c r="B132" s="783"/>
      <c r="C132" s="783"/>
      <c r="D132" s="783"/>
      <c r="E132" s="783"/>
      <c r="G132" s="783"/>
      <c r="H132" s="783"/>
      <c r="I132" s="783"/>
      <c r="J132" s="783"/>
      <c r="K132" s="783"/>
    </row>
    <row r="133" spans="1:11" ht="30" customHeight="1">
      <c r="A133" s="3843" t="s">
        <v>1993</v>
      </c>
      <c r="B133" s="3843"/>
      <c r="C133" s="3843"/>
      <c r="D133" s="3843"/>
      <c r="E133" s="3843"/>
      <c r="G133" s="3843" t="s">
        <v>1994</v>
      </c>
      <c r="H133" s="3843"/>
      <c r="I133" s="3843"/>
      <c r="J133" s="3843"/>
      <c r="K133" s="3843"/>
    </row>
    <row r="134" spans="1:11">
      <c r="A134" s="783"/>
      <c r="B134" s="783"/>
      <c r="C134" s="783"/>
      <c r="D134" s="783"/>
      <c r="E134" s="783"/>
      <c r="G134" s="783"/>
      <c r="H134" s="783"/>
      <c r="I134" s="783"/>
      <c r="J134" s="783"/>
      <c r="K134" s="783"/>
    </row>
    <row r="135" spans="1:11">
      <c r="A135" s="783"/>
      <c r="B135" s="783"/>
      <c r="C135" s="783"/>
      <c r="D135" s="783"/>
      <c r="E135" s="783"/>
      <c r="G135" s="783"/>
      <c r="H135" s="783"/>
      <c r="I135" s="783"/>
      <c r="J135" s="783"/>
      <c r="K135" s="783"/>
    </row>
    <row r="136" spans="1:11" s="793" customFormat="1" ht="35">
      <c r="A136" s="4567" t="s">
        <v>1997</v>
      </c>
      <c r="B136" s="4567"/>
      <c r="C136" s="4567"/>
      <c r="D136" s="4567"/>
      <c r="E136" s="4567"/>
      <c r="F136" s="2723"/>
      <c r="G136" s="2742"/>
      <c r="H136" s="2742"/>
      <c r="I136" s="2742"/>
      <c r="J136" s="2742"/>
      <c r="K136" s="2742"/>
    </row>
    <row r="137" spans="1:11">
      <c r="A137" s="783"/>
      <c r="B137" s="783"/>
      <c r="C137" s="783"/>
      <c r="D137" s="783"/>
      <c r="E137" s="783"/>
      <c r="G137" s="783"/>
      <c r="H137" s="783"/>
      <c r="I137" s="783"/>
      <c r="J137" s="783"/>
      <c r="K137" s="783"/>
    </row>
    <row r="138" spans="1:11" ht="17.5">
      <c r="A138" s="4560" t="s">
        <v>522</v>
      </c>
      <c r="B138" s="3849" t="s">
        <v>227</v>
      </c>
      <c r="C138" s="4563"/>
      <c r="D138" s="4563"/>
      <c r="E138" s="3850"/>
      <c r="F138" s="2724"/>
      <c r="G138" s="4569" t="s">
        <v>522</v>
      </c>
      <c r="H138" s="4572" t="s">
        <v>227</v>
      </c>
      <c r="I138" s="4572"/>
      <c r="J138" s="4572"/>
      <c r="K138" s="4573"/>
    </row>
    <row r="139" spans="1:11" ht="27.5">
      <c r="A139" s="4561"/>
      <c r="B139" s="4564" t="s">
        <v>842</v>
      </c>
      <c r="C139" s="4565"/>
      <c r="D139" s="4564" t="s">
        <v>85</v>
      </c>
      <c r="E139" s="4566"/>
      <c r="F139" s="2725"/>
      <c r="G139" s="4570"/>
      <c r="H139" s="4574" t="s">
        <v>842</v>
      </c>
      <c r="I139" s="4575"/>
      <c r="J139" s="4574" t="s">
        <v>85</v>
      </c>
      <c r="K139" s="4576"/>
    </row>
    <row r="140" spans="1:11" s="339" customFormat="1" ht="27.5">
      <c r="A140" s="4562"/>
      <c r="B140" s="2726" t="s">
        <v>206</v>
      </c>
      <c r="C140" s="2727" t="s">
        <v>282</v>
      </c>
      <c r="D140" s="2726" t="s">
        <v>206</v>
      </c>
      <c r="E140" s="2728" t="s">
        <v>282</v>
      </c>
      <c r="F140" s="2725"/>
      <c r="G140" s="4571"/>
      <c r="H140" s="2729" t="s">
        <v>206</v>
      </c>
      <c r="I140" s="2729" t="s">
        <v>282</v>
      </c>
      <c r="J140" s="2729" t="s">
        <v>206</v>
      </c>
      <c r="K140" s="2730" t="s">
        <v>282</v>
      </c>
    </row>
    <row r="141" spans="1:11" ht="14.5" thickBot="1">
      <c r="A141" s="2731" t="s">
        <v>9</v>
      </c>
      <c r="B141" s="2736">
        <v>48963</v>
      </c>
      <c r="C141" s="2737">
        <v>26</v>
      </c>
      <c r="D141" s="2129">
        <v>7663</v>
      </c>
      <c r="E141" s="2124">
        <v>472</v>
      </c>
      <c r="G141" s="2732" t="s">
        <v>9</v>
      </c>
      <c r="H141" s="39">
        <v>45286</v>
      </c>
      <c r="I141" s="38">
        <v>97</v>
      </c>
      <c r="J141" s="39">
        <v>7057</v>
      </c>
      <c r="K141" s="38">
        <v>428</v>
      </c>
    </row>
    <row r="142" spans="1:11">
      <c r="A142" s="2733" t="s">
        <v>502</v>
      </c>
      <c r="B142" s="2745">
        <v>24173</v>
      </c>
      <c r="C142" s="2739">
        <v>105</v>
      </c>
      <c r="D142" s="2382">
        <v>3999</v>
      </c>
      <c r="E142" s="2139">
        <v>256</v>
      </c>
      <c r="G142" s="2734" t="s">
        <v>502</v>
      </c>
      <c r="H142" s="39">
        <v>22334</v>
      </c>
      <c r="I142" s="38">
        <v>121</v>
      </c>
      <c r="J142" s="39">
        <v>3350</v>
      </c>
      <c r="K142" s="38">
        <v>253</v>
      </c>
    </row>
    <row r="143" spans="1:11">
      <c r="A143" s="871" t="s">
        <v>523</v>
      </c>
      <c r="B143" s="2740">
        <v>206</v>
      </c>
      <c r="C143" s="2741">
        <v>90</v>
      </c>
      <c r="D143" s="1597">
        <v>22</v>
      </c>
      <c r="E143" s="1892">
        <v>24</v>
      </c>
      <c r="G143" s="1315" t="s">
        <v>523</v>
      </c>
      <c r="H143" s="38">
        <v>144</v>
      </c>
      <c r="I143" s="38">
        <v>69</v>
      </c>
      <c r="J143" s="38">
        <v>6</v>
      </c>
      <c r="K143" s="38">
        <v>9</v>
      </c>
    </row>
    <row r="144" spans="1:11">
      <c r="A144" s="871" t="s">
        <v>524</v>
      </c>
      <c r="B144" s="2740">
        <v>193</v>
      </c>
      <c r="C144" s="2741">
        <v>81</v>
      </c>
      <c r="D144" s="1597">
        <v>12</v>
      </c>
      <c r="E144" s="1892">
        <v>18</v>
      </c>
      <c r="G144" s="1315" t="s">
        <v>524</v>
      </c>
      <c r="H144" s="38">
        <v>249</v>
      </c>
      <c r="I144" s="38">
        <v>118</v>
      </c>
      <c r="J144" s="38">
        <v>13</v>
      </c>
      <c r="K144" s="38">
        <v>22</v>
      </c>
    </row>
    <row r="145" spans="1:11">
      <c r="A145" s="871" t="s">
        <v>525</v>
      </c>
      <c r="B145" s="2740">
        <v>350</v>
      </c>
      <c r="C145" s="2741">
        <v>112</v>
      </c>
      <c r="D145" s="1597">
        <v>12</v>
      </c>
      <c r="E145" s="1892">
        <v>12</v>
      </c>
      <c r="G145" s="1315" t="s">
        <v>525</v>
      </c>
      <c r="H145" s="38">
        <v>303</v>
      </c>
      <c r="I145" s="38">
        <v>93</v>
      </c>
      <c r="J145" s="38">
        <v>19</v>
      </c>
      <c r="K145" s="38">
        <v>20</v>
      </c>
    </row>
    <row r="146" spans="1:11">
      <c r="A146" s="871" t="s">
        <v>526</v>
      </c>
      <c r="B146" s="2740">
        <v>240</v>
      </c>
      <c r="C146" s="2741">
        <v>77</v>
      </c>
      <c r="D146" s="1597">
        <v>45</v>
      </c>
      <c r="E146" s="1892">
        <v>23</v>
      </c>
      <c r="G146" s="1315" t="s">
        <v>526</v>
      </c>
      <c r="H146" s="38">
        <v>502</v>
      </c>
      <c r="I146" s="38">
        <v>132</v>
      </c>
      <c r="J146" s="38">
        <v>117</v>
      </c>
      <c r="K146" s="38">
        <v>51</v>
      </c>
    </row>
    <row r="147" spans="1:11">
      <c r="A147" s="871" t="s">
        <v>527</v>
      </c>
      <c r="B147" s="2740">
        <v>175</v>
      </c>
      <c r="C147" s="2741">
        <v>75</v>
      </c>
      <c r="D147" s="1597">
        <v>84</v>
      </c>
      <c r="E147" s="1892">
        <v>50</v>
      </c>
      <c r="G147" s="1315" t="s">
        <v>527</v>
      </c>
      <c r="H147" s="38">
        <v>140</v>
      </c>
      <c r="I147" s="38">
        <v>73</v>
      </c>
      <c r="J147" s="38">
        <v>38</v>
      </c>
      <c r="K147" s="38">
        <v>48</v>
      </c>
    </row>
    <row r="148" spans="1:11">
      <c r="A148" s="871" t="s">
        <v>528</v>
      </c>
      <c r="B148" s="2740">
        <v>219</v>
      </c>
      <c r="C148" s="2741">
        <v>78</v>
      </c>
      <c r="D148" s="1597">
        <v>28</v>
      </c>
      <c r="E148" s="1892">
        <v>25</v>
      </c>
      <c r="G148" s="1315" t="s">
        <v>528</v>
      </c>
      <c r="H148" s="38">
        <v>278</v>
      </c>
      <c r="I148" s="38">
        <v>119</v>
      </c>
      <c r="J148" s="38">
        <v>41</v>
      </c>
      <c r="K148" s="38">
        <v>36</v>
      </c>
    </row>
    <row r="149" spans="1:11">
      <c r="A149" s="871" t="s">
        <v>529</v>
      </c>
      <c r="B149" s="2740">
        <v>357</v>
      </c>
      <c r="C149" s="2741">
        <v>144</v>
      </c>
      <c r="D149" s="1597">
        <v>85</v>
      </c>
      <c r="E149" s="1892">
        <v>42</v>
      </c>
      <c r="G149" s="1315" t="s">
        <v>529</v>
      </c>
      <c r="H149" s="38">
        <v>408</v>
      </c>
      <c r="I149" s="38">
        <v>127</v>
      </c>
      <c r="J149" s="38">
        <v>68</v>
      </c>
      <c r="K149" s="38">
        <v>64</v>
      </c>
    </row>
    <row r="150" spans="1:11">
      <c r="A150" s="871" t="s">
        <v>530</v>
      </c>
      <c r="B150" s="2740">
        <v>289</v>
      </c>
      <c r="C150" s="2741">
        <v>110</v>
      </c>
      <c r="D150" s="1597">
        <v>67</v>
      </c>
      <c r="E150" s="1892">
        <v>56</v>
      </c>
      <c r="G150" s="1315" t="s">
        <v>530</v>
      </c>
      <c r="H150" s="38">
        <v>424</v>
      </c>
      <c r="I150" s="38">
        <v>132</v>
      </c>
      <c r="J150" s="38">
        <v>91</v>
      </c>
      <c r="K150" s="38">
        <v>72</v>
      </c>
    </row>
    <row r="151" spans="1:11">
      <c r="A151" s="1682" t="s">
        <v>531</v>
      </c>
      <c r="B151" s="2740">
        <v>7952</v>
      </c>
      <c r="C151" s="2741">
        <v>543</v>
      </c>
      <c r="D151" s="1597">
        <v>1973</v>
      </c>
      <c r="E151" s="1892">
        <v>201</v>
      </c>
      <c r="G151" s="2735" t="s">
        <v>531</v>
      </c>
      <c r="H151" s="39">
        <v>7042</v>
      </c>
      <c r="I151" s="38">
        <v>462</v>
      </c>
      <c r="J151" s="39">
        <v>1409</v>
      </c>
      <c r="K151" s="38">
        <v>228</v>
      </c>
    </row>
    <row r="152" spans="1:11">
      <c r="A152" s="1682" t="s">
        <v>532</v>
      </c>
      <c r="B152" s="2740">
        <v>913</v>
      </c>
      <c r="C152" s="2741">
        <v>184</v>
      </c>
      <c r="D152" s="1597">
        <v>216</v>
      </c>
      <c r="E152" s="1892">
        <v>99</v>
      </c>
      <c r="G152" s="2735" t="s">
        <v>532</v>
      </c>
      <c r="H152" s="39">
        <v>1201</v>
      </c>
      <c r="I152" s="38">
        <v>246</v>
      </c>
      <c r="J152" s="38">
        <v>287</v>
      </c>
      <c r="K152" s="38">
        <v>103</v>
      </c>
    </row>
    <row r="153" spans="1:11">
      <c r="A153" s="1682" t="s">
        <v>533</v>
      </c>
      <c r="B153" s="2740">
        <v>4138</v>
      </c>
      <c r="C153" s="2741">
        <v>392</v>
      </c>
      <c r="D153" s="1597">
        <v>642</v>
      </c>
      <c r="E153" s="1892">
        <v>139</v>
      </c>
      <c r="G153" s="2735" t="s">
        <v>533</v>
      </c>
      <c r="H153" s="39">
        <v>4120</v>
      </c>
      <c r="I153" s="38">
        <v>434</v>
      </c>
      <c r="J153" s="38">
        <v>657</v>
      </c>
      <c r="K153" s="38">
        <v>162</v>
      </c>
    </row>
    <row r="154" spans="1:11">
      <c r="A154" s="871" t="s">
        <v>534</v>
      </c>
      <c r="B154" s="2740">
        <v>2868</v>
      </c>
      <c r="C154" s="2741">
        <v>308</v>
      </c>
      <c r="D154" s="1597">
        <v>403</v>
      </c>
      <c r="E154" s="1892">
        <v>140</v>
      </c>
      <c r="G154" s="1315" t="s">
        <v>534</v>
      </c>
      <c r="H154" s="39">
        <v>2554</v>
      </c>
      <c r="I154" s="38">
        <v>326</v>
      </c>
      <c r="J154" s="38">
        <v>315</v>
      </c>
      <c r="K154" s="38">
        <v>106</v>
      </c>
    </row>
    <row r="155" spans="1:11">
      <c r="A155" s="871" t="s">
        <v>497</v>
      </c>
      <c r="B155" s="2740">
        <v>4012</v>
      </c>
      <c r="C155" s="2741">
        <v>403</v>
      </c>
      <c r="D155" s="1597">
        <v>259</v>
      </c>
      <c r="E155" s="1892">
        <v>106</v>
      </c>
      <c r="G155" s="1315" t="s">
        <v>497</v>
      </c>
      <c r="H155" s="39">
        <v>3491</v>
      </c>
      <c r="I155" s="38">
        <v>356</v>
      </c>
      <c r="J155" s="38">
        <v>233</v>
      </c>
      <c r="K155" s="38">
        <v>89</v>
      </c>
    </row>
    <row r="156" spans="1:11">
      <c r="A156" s="871" t="s">
        <v>535</v>
      </c>
      <c r="B156" s="2740">
        <v>1346</v>
      </c>
      <c r="C156" s="2741">
        <v>194</v>
      </c>
      <c r="D156" s="1597">
        <v>115</v>
      </c>
      <c r="E156" s="1892">
        <v>48</v>
      </c>
      <c r="G156" s="1315" t="s">
        <v>535</v>
      </c>
      <c r="H156" s="38">
        <v>958</v>
      </c>
      <c r="I156" s="38">
        <v>218</v>
      </c>
      <c r="J156" s="38">
        <v>37</v>
      </c>
      <c r="K156" s="38">
        <v>32</v>
      </c>
    </row>
    <row r="157" spans="1:11">
      <c r="A157" s="871" t="s">
        <v>536</v>
      </c>
      <c r="B157" s="2740">
        <v>577</v>
      </c>
      <c r="C157" s="2741">
        <v>140</v>
      </c>
      <c r="D157" s="1597">
        <v>33</v>
      </c>
      <c r="E157" s="1892">
        <v>35</v>
      </c>
      <c r="G157" s="1315" t="s">
        <v>536</v>
      </c>
      <c r="H157" s="38">
        <v>314</v>
      </c>
      <c r="I157" s="38">
        <v>95</v>
      </c>
      <c r="J157" s="38">
        <v>19</v>
      </c>
      <c r="K157" s="38">
        <v>26</v>
      </c>
    </row>
    <row r="158" spans="1:11">
      <c r="A158" s="871" t="s">
        <v>537</v>
      </c>
      <c r="B158" s="2740">
        <v>338</v>
      </c>
      <c r="C158" s="2741">
        <v>110</v>
      </c>
      <c r="D158" s="1597">
        <v>3</v>
      </c>
      <c r="E158" s="1892">
        <v>5</v>
      </c>
      <c r="G158" s="1315" t="s">
        <v>537</v>
      </c>
      <c r="H158" s="38">
        <v>206</v>
      </c>
      <c r="I158" s="38">
        <v>79</v>
      </c>
      <c r="J158" s="38">
        <v>0</v>
      </c>
      <c r="K158" s="38">
        <v>123</v>
      </c>
    </row>
    <row r="159" spans="1:11">
      <c r="A159" s="871"/>
      <c r="B159" s="2740"/>
      <c r="C159" s="2741"/>
      <c r="D159" s="1597"/>
      <c r="E159" s="1892"/>
      <c r="G159" s="1315"/>
      <c r="H159" s="38"/>
      <c r="I159" s="38"/>
      <c r="J159" s="38"/>
      <c r="K159" s="38"/>
    </row>
    <row r="160" spans="1:11">
      <c r="A160" s="2733" t="s">
        <v>515</v>
      </c>
      <c r="B160" s="2740">
        <v>24790</v>
      </c>
      <c r="C160" s="2741">
        <v>109</v>
      </c>
      <c r="D160" s="1597">
        <v>3664</v>
      </c>
      <c r="E160" s="1892">
        <v>294</v>
      </c>
      <c r="G160" s="2734" t="s">
        <v>515</v>
      </c>
      <c r="H160" s="39">
        <v>22952</v>
      </c>
      <c r="I160" s="38">
        <v>83</v>
      </c>
      <c r="J160" s="39">
        <v>3707</v>
      </c>
      <c r="K160" s="38">
        <v>284</v>
      </c>
    </row>
    <row r="161" spans="1:11">
      <c r="A161" s="871" t="s">
        <v>523</v>
      </c>
      <c r="B161" s="2740">
        <v>142</v>
      </c>
      <c r="C161" s="2741">
        <v>72</v>
      </c>
      <c r="D161" s="1597">
        <v>51</v>
      </c>
      <c r="E161" s="1892">
        <v>58</v>
      </c>
      <c r="G161" s="1315" t="s">
        <v>523</v>
      </c>
      <c r="H161" s="38">
        <v>166</v>
      </c>
      <c r="I161" s="38">
        <v>79</v>
      </c>
      <c r="J161" s="38">
        <v>10</v>
      </c>
      <c r="K161" s="38">
        <v>13</v>
      </c>
    </row>
    <row r="162" spans="1:11">
      <c r="A162" s="871" t="s">
        <v>524</v>
      </c>
      <c r="B162" s="2740">
        <v>263</v>
      </c>
      <c r="C162" s="2741">
        <v>93</v>
      </c>
      <c r="D162" s="1597">
        <v>7</v>
      </c>
      <c r="E162" s="1892">
        <v>7</v>
      </c>
      <c r="G162" s="1315" t="s">
        <v>524</v>
      </c>
      <c r="H162" s="38">
        <v>227</v>
      </c>
      <c r="I162" s="38">
        <v>81</v>
      </c>
      <c r="J162" s="38">
        <v>4</v>
      </c>
      <c r="K162" s="38">
        <v>6</v>
      </c>
    </row>
    <row r="163" spans="1:11">
      <c r="A163" s="871" t="s">
        <v>525</v>
      </c>
      <c r="B163" s="2740">
        <v>400</v>
      </c>
      <c r="C163" s="2741">
        <v>107</v>
      </c>
      <c r="D163" s="1597">
        <v>4</v>
      </c>
      <c r="E163" s="1892">
        <v>6</v>
      </c>
      <c r="G163" s="1315" t="s">
        <v>525</v>
      </c>
      <c r="H163" s="38">
        <v>481</v>
      </c>
      <c r="I163" s="38">
        <v>165</v>
      </c>
      <c r="J163" s="38">
        <v>4</v>
      </c>
      <c r="K163" s="38">
        <v>7</v>
      </c>
    </row>
    <row r="164" spans="1:11">
      <c r="A164" s="871" t="s">
        <v>526</v>
      </c>
      <c r="B164" s="2740">
        <v>507</v>
      </c>
      <c r="C164" s="2741">
        <v>128</v>
      </c>
      <c r="D164" s="1597">
        <v>35</v>
      </c>
      <c r="E164" s="1892">
        <v>28</v>
      </c>
      <c r="G164" s="1315" t="s">
        <v>526</v>
      </c>
      <c r="H164" s="38">
        <v>810</v>
      </c>
      <c r="I164" s="38">
        <v>161</v>
      </c>
      <c r="J164" s="38">
        <v>101</v>
      </c>
      <c r="K164" s="38">
        <v>69</v>
      </c>
    </row>
    <row r="165" spans="1:11">
      <c r="A165" s="871" t="s">
        <v>527</v>
      </c>
      <c r="B165" s="2740">
        <v>188</v>
      </c>
      <c r="C165" s="2741">
        <v>90</v>
      </c>
      <c r="D165" s="1597">
        <v>40</v>
      </c>
      <c r="E165" s="1892">
        <v>27</v>
      </c>
      <c r="G165" s="1315" t="s">
        <v>527</v>
      </c>
      <c r="H165" s="38">
        <v>139</v>
      </c>
      <c r="I165" s="38">
        <v>79</v>
      </c>
      <c r="J165" s="38">
        <v>36</v>
      </c>
      <c r="K165" s="38">
        <v>30</v>
      </c>
    </row>
    <row r="166" spans="1:11">
      <c r="A166" s="871" t="s">
        <v>528</v>
      </c>
      <c r="B166" s="2740">
        <v>203</v>
      </c>
      <c r="C166" s="2741">
        <v>77</v>
      </c>
      <c r="D166" s="1597">
        <v>32</v>
      </c>
      <c r="E166" s="1892">
        <v>25</v>
      </c>
      <c r="G166" s="1315" t="s">
        <v>528</v>
      </c>
      <c r="H166" s="38">
        <v>440</v>
      </c>
      <c r="I166" s="38">
        <v>195</v>
      </c>
      <c r="J166" s="38">
        <v>99</v>
      </c>
      <c r="K166" s="38">
        <v>96</v>
      </c>
    </row>
    <row r="167" spans="1:11">
      <c r="A167" s="871" t="s">
        <v>529</v>
      </c>
      <c r="B167" s="2740">
        <v>141</v>
      </c>
      <c r="C167" s="2741">
        <v>63</v>
      </c>
      <c r="D167" s="1597">
        <v>67</v>
      </c>
      <c r="E167" s="1892">
        <v>42</v>
      </c>
      <c r="G167" s="1315" t="s">
        <v>529</v>
      </c>
      <c r="H167" s="38">
        <v>207</v>
      </c>
      <c r="I167" s="38">
        <v>83</v>
      </c>
      <c r="J167" s="38">
        <v>124</v>
      </c>
      <c r="K167" s="38">
        <v>61</v>
      </c>
    </row>
    <row r="168" spans="1:11">
      <c r="A168" s="871" t="s">
        <v>530</v>
      </c>
      <c r="B168" s="2740">
        <v>229</v>
      </c>
      <c r="C168" s="2741">
        <v>94</v>
      </c>
      <c r="D168" s="1597">
        <v>37</v>
      </c>
      <c r="E168" s="1892">
        <v>30</v>
      </c>
      <c r="G168" s="1315" t="s">
        <v>530</v>
      </c>
      <c r="H168" s="38">
        <v>398</v>
      </c>
      <c r="I168" s="38">
        <v>106</v>
      </c>
      <c r="J168" s="38">
        <v>133</v>
      </c>
      <c r="K168" s="38">
        <v>78</v>
      </c>
    </row>
    <row r="169" spans="1:11">
      <c r="A169" s="1682" t="s">
        <v>531</v>
      </c>
      <c r="B169" s="2740">
        <v>6739</v>
      </c>
      <c r="C169" s="2741">
        <v>411</v>
      </c>
      <c r="D169" s="1597">
        <v>1508</v>
      </c>
      <c r="E169" s="1892">
        <v>212</v>
      </c>
      <c r="G169" s="2735" t="s">
        <v>531</v>
      </c>
      <c r="H169" s="39">
        <v>6659</v>
      </c>
      <c r="I169" s="38">
        <v>465</v>
      </c>
      <c r="J169" s="39">
        <v>1371</v>
      </c>
      <c r="K169" s="38">
        <v>248</v>
      </c>
    </row>
    <row r="170" spans="1:11">
      <c r="A170" s="1682" t="s">
        <v>532</v>
      </c>
      <c r="B170" s="2740">
        <v>1025</v>
      </c>
      <c r="C170" s="2741">
        <v>192</v>
      </c>
      <c r="D170" s="1597">
        <v>107</v>
      </c>
      <c r="E170" s="1892">
        <v>51</v>
      </c>
      <c r="G170" s="2735" t="s">
        <v>532</v>
      </c>
      <c r="H170" s="39">
        <v>1332</v>
      </c>
      <c r="I170" s="38">
        <v>204</v>
      </c>
      <c r="J170" s="38">
        <v>274</v>
      </c>
      <c r="K170" s="38">
        <v>111</v>
      </c>
    </row>
    <row r="171" spans="1:11">
      <c r="A171" s="1682" t="s">
        <v>533</v>
      </c>
      <c r="B171" s="2740">
        <v>4197</v>
      </c>
      <c r="C171" s="2741">
        <v>330</v>
      </c>
      <c r="D171" s="1597">
        <v>752</v>
      </c>
      <c r="E171" s="1892">
        <v>185</v>
      </c>
      <c r="G171" s="2735" t="s">
        <v>533</v>
      </c>
      <c r="H171" s="39">
        <v>4172</v>
      </c>
      <c r="I171" s="38">
        <v>406</v>
      </c>
      <c r="J171" s="38">
        <v>782</v>
      </c>
      <c r="K171" s="38">
        <v>178</v>
      </c>
    </row>
    <row r="172" spans="1:11">
      <c r="A172" s="871" t="s">
        <v>534</v>
      </c>
      <c r="B172" s="2740">
        <v>3307</v>
      </c>
      <c r="C172" s="2741">
        <v>336</v>
      </c>
      <c r="D172" s="1597">
        <v>564</v>
      </c>
      <c r="E172" s="1892">
        <v>129</v>
      </c>
      <c r="G172" s="1315" t="s">
        <v>534</v>
      </c>
      <c r="H172" s="39">
        <v>2597</v>
      </c>
      <c r="I172" s="38">
        <v>273</v>
      </c>
      <c r="J172" s="38">
        <v>315</v>
      </c>
      <c r="K172" s="38">
        <v>115</v>
      </c>
    </row>
    <row r="173" spans="1:11">
      <c r="A173" s="871" t="s">
        <v>497</v>
      </c>
      <c r="B173" s="2740">
        <v>5172</v>
      </c>
      <c r="C173" s="2741">
        <v>385</v>
      </c>
      <c r="D173" s="1597">
        <v>269</v>
      </c>
      <c r="E173" s="1892">
        <v>85</v>
      </c>
      <c r="G173" s="1315" t="s">
        <v>497</v>
      </c>
      <c r="H173" s="39">
        <v>3723</v>
      </c>
      <c r="I173" s="38">
        <v>336</v>
      </c>
      <c r="J173" s="38">
        <v>336</v>
      </c>
      <c r="K173" s="38">
        <v>132</v>
      </c>
    </row>
    <row r="174" spans="1:11">
      <c r="A174" s="871" t="s">
        <v>535</v>
      </c>
      <c r="B174" s="2740">
        <v>1709</v>
      </c>
      <c r="C174" s="2741">
        <v>244</v>
      </c>
      <c r="D174" s="1597">
        <v>176</v>
      </c>
      <c r="E174" s="1892">
        <v>68</v>
      </c>
      <c r="G174" s="1315" t="s">
        <v>535</v>
      </c>
      <c r="H174" s="39">
        <v>1192</v>
      </c>
      <c r="I174" s="38">
        <v>219</v>
      </c>
      <c r="J174" s="38">
        <v>102</v>
      </c>
      <c r="K174" s="38">
        <v>60</v>
      </c>
    </row>
    <row r="175" spans="1:11">
      <c r="A175" s="871" t="s">
        <v>536</v>
      </c>
      <c r="B175" s="2740">
        <v>390</v>
      </c>
      <c r="C175" s="2741">
        <v>131</v>
      </c>
      <c r="D175" s="1597">
        <v>15</v>
      </c>
      <c r="E175" s="1892">
        <v>12</v>
      </c>
      <c r="G175" s="1315" t="s">
        <v>536</v>
      </c>
      <c r="H175" s="38">
        <v>331</v>
      </c>
      <c r="I175" s="38">
        <v>104</v>
      </c>
      <c r="J175" s="38">
        <v>11</v>
      </c>
      <c r="K175" s="38">
        <v>13</v>
      </c>
    </row>
    <row r="176" spans="1:11">
      <c r="A176" s="871" t="s">
        <v>537</v>
      </c>
      <c r="B176" s="2740">
        <v>178</v>
      </c>
      <c r="C176" s="2741">
        <v>114</v>
      </c>
      <c r="D176" s="1597">
        <v>0</v>
      </c>
      <c r="E176" s="1892">
        <v>26</v>
      </c>
      <c r="G176" s="1315" t="s">
        <v>537</v>
      </c>
      <c r="H176" s="38">
        <v>78</v>
      </c>
      <c r="I176" s="38">
        <v>48</v>
      </c>
      <c r="J176" s="38">
        <v>5</v>
      </c>
      <c r="K176" s="38">
        <v>8</v>
      </c>
    </row>
    <row r="177" spans="1:11">
      <c r="A177" s="783"/>
      <c r="B177" s="783"/>
      <c r="C177" s="783"/>
      <c r="D177" s="783"/>
      <c r="E177" s="783"/>
      <c r="G177" s="783"/>
      <c r="H177" s="783"/>
      <c r="I177" s="783"/>
      <c r="J177" s="783"/>
      <c r="K177" s="783"/>
    </row>
    <row r="178" spans="1:11" ht="27.65" customHeight="1">
      <c r="A178" s="3843" t="s">
        <v>1993</v>
      </c>
      <c r="B178" s="3843"/>
      <c r="C178" s="3843"/>
      <c r="D178" s="3843"/>
      <c r="E178" s="3843"/>
      <c r="G178" s="3843" t="s">
        <v>1994</v>
      </c>
      <c r="H178" s="3843"/>
      <c r="I178" s="3843"/>
      <c r="J178" s="3843"/>
      <c r="K178" s="3843"/>
    </row>
    <row r="179" spans="1:11">
      <c r="A179" s="783"/>
      <c r="B179" s="783"/>
      <c r="C179" s="783"/>
      <c r="D179" s="783"/>
      <c r="E179" s="783"/>
      <c r="G179" s="783"/>
      <c r="H179" s="783"/>
      <c r="I179" s="783"/>
      <c r="J179" s="783"/>
      <c r="K179" s="783"/>
    </row>
    <row r="180" spans="1:11">
      <c r="A180" s="783"/>
      <c r="B180" s="783"/>
      <c r="C180" s="783"/>
      <c r="D180" s="783"/>
      <c r="E180" s="783"/>
      <c r="G180" s="783"/>
      <c r="H180" s="783"/>
      <c r="I180" s="783"/>
      <c r="J180" s="783"/>
      <c r="K180" s="783"/>
    </row>
    <row r="181" spans="1:11" s="793" customFormat="1" ht="35">
      <c r="A181" s="4567" t="s">
        <v>1998</v>
      </c>
      <c r="B181" s="4567"/>
      <c r="C181" s="4567"/>
      <c r="D181" s="4567"/>
      <c r="E181" s="4567"/>
      <c r="F181" s="2723"/>
      <c r="G181" s="2742"/>
      <c r="H181" s="2742"/>
      <c r="I181" s="2742"/>
      <c r="J181" s="2742"/>
      <c r="K181" s="2742"/>
    </row>
    <row r="182" spans="1:11">
      <c r="A182" s="783"/>
      <c r="B182" s="783"/>
      <c r="C182" s="783"/>
      <c r="D182" s="783"/>
      <c r="E182" s="783"/>
      <c r="G182" s="783"/>
      <c r="H182" s="783"/>
      <c r="I182" s="783"/>
      <c r="J182" s="783"/>
      <c r="K182" s="783"/>
    </row>
    <row r="183" spans="1:11" ht="17.5">
      <c r="A183" s="4560" t="s">
        <v>522</v>
      </c>
      <c r="B183" s="3849" t="s">
        <v>228</v>
      </c>
      <c r="C183" s="4563"/>
      <c r="D183" s="4563"/>
      <c r="E183" s="3850"/>
      <c r="F183" s="2724"/>
      <c r="G183" s="4569" t="s">
        <v>522</v>
      </c>
      <c r="H183" s="4572" t="s">
        <v>228</v>
      </c>
      <c r="I183" s="4572"/>
      <c r="J183" s="4572"/>
      <c r="K183" s="4573"/>
    </row>
    <row r="184" spans="1:11" ht="27.5">
      <c r="A184" s="4561"/>
      <c r="B184" s="4564" t="s">
        <v>843</v>
      </c>
      <c r="C184" s="4565"/>
      <c r="D184" s="4564" t="s">
        <v>85</v>
      </c>
      <c r="E184" s="4566"/>
      <c r="F184" s="2725"/>
      <c r="G184" s="4570"/>
      <c r="H184" s="4574" t="s">
        <v>843</v>
      </c>
      <c r="I184" s="4575"/>
      <c r="J184" s="4574" t="s">
        <v>85</v>
      </c>
      <c r="K184" s="4576"/>
    </row>
    <row r="185" spans="1:11" s="339" customFormat="1" ht="27.5">
      <c r="A185" s="4562"/>
      <c r="B185" s="2726" t="s">
        <v>206</v>
      </c>
      <c r="C185" s="2727" t="s">
        <v>282</v>
      </c>
      <c r="D185" s="2726" t="s">
        <v>206</v>
      </c>
      <c r="E185" s="2728" t="s">
        <v>282</v>
      </c>
      <c r="F185" s="2725"/>
      <c r="G185" s="4571"/>
      <c r="H185" s="2729" t="s">
        <v>206</v>
      </c>
      <c r="I185" s="2729" t="s">
        <v>282</v>
      </c>
      <c r="J185" s="2729" t="s">
        <v>206</v>
      </c>
      <c r="K185" s="2730" t="s">
        <v>282</v>
      </c>
    </row>
    <row r="186" spans="1:11" ht="14.5" thickBot="1">
      <c r="A186" s="2731" t="s">
        <v>9</v>
      </c>
      <c r="B186" s="2736">
        <v>112506</v>
      </c>
      <c r="C186" s="2737">
        <v>78</v>
      </c>
      <c r="D186" s="2129">
        <v>20691</v>
      </c>
      <c r="E186" s="2124">
        <v>1154</v>
      </c>
      <c r="G186" s="2732" t="s">
        <v>9</v>
      </c>
      <c r="H186" s="39">
        <v>103805</v>
      </c>
      <c r="I186" s="38">
        <v>70</v>
      </c>
      <c r="J186" s="39">
        <v>20182</v>
      </c>
      <c r="K186" s="38">
        <v>838</v>
      </c>
    </row>
    <row r="187" spans="1:11">
      <c r="A187" s="2733" t="s">
        <v>502</v>
      </c>
      <c r="B187" s="2738">
        <v>55912</v>
      </c>
      <c r="C187" s="2739">
        <v>53</v>
      </c>
      <c r="D187" s="2382">
        <v>10165</v>
      </c>
      <c r="E187" s="2139">
        <v>735</v>
      </c>
      <c r="G187" s="2734" t="s">
        <v>502</v>
      </c>
      <c r="H187" s="39">
        <v>51640</v>
      </c>
      <c r="I187" s="38">
        <v>158</v>
      </c>
      <c r="J187" s="39">
        <v>9975</v>
      </c>
      <c r="K187" s="38">
        <v>661</v>
      </c>
    </row>
    <row r="188" spans="1:11">
      <c r="A188" s="871" t="s">
        <v>523</v>
      </c>
      <c r="B188" s="2740">
        <v>367</v>
      </c>
      <c r="C188" s="2741">
        <v>116</v>
      </c>
      <c r="D188" s="1597">
        <v>21</v>
      </c>
      <c r="E188" s="1892">
        <v>16</v>
      </c>
      <c r="G188" s="1315" t="s">
        <v>523</v>
      </c>
      <c r="H188" s="38">
        <v>377</v>
      </c>
      <c r="I188" s="38">
        <v>132</v>
      </c>
      <c r="J188" s="38">
        <v>26</v>
      </c>
      <c r="K188" s="38">
        <v>25</v>
      </c>
    </row>
    <row r="189" spans="1:11">
      <c r="A189" s="871" t="s">
        <v>524</v>
      </c>
      <c r="B189" s="2740">
        <v>375</v>
      </c>
      <c r="C189" s="2741">
        <v>132</v>
      </c>
      <c r="D189" s="1597">
        <v>34</v>
      </c>
      <c r="E189" s="1892">
        <v>39</v>
      </c>
      <c r="G189" s="1315" t="s">
        <v>524</v>
      </c>
      <c r="H189" s="38">
        <v>342</v>
      </c>
      <c r="I189" s="38">
        <v>121</v>
      </c>
      <c r="J189" s="38">
        <v>0</v>
      </c>
      <c r="K189" s="38">
        <v>123</v>
      </c>
    </row>
    <row r="190" spans="1:11">
      <c r="A190" s="871" t="s">
        <v>525</v>
      </c>
      <c r="B190" s="2740">
        <v>569</v>
      </c>
      <c r="C190" s="2741">
        <v>194</v>
      </c>
      <c r="D190" s="1597">
        <v>32</v>
      </c>
      <c r="E190" s="1892">
        <v>42</v>
      </c>
      <c r="G190" s="1315" t="s">
        <v>525</v>
      </c>
      <c r="H190" s="38">
        <v>629</v>
      </c>
      <c r="I190" s="38">
        <v>169</v>
      </c>
      <c r="J190" s="38">
        <v>20</v>
      </c>
      <c r="K190" s="38">
        <v>20</v>
      </c>
    </row>
    <row r="191" spans="1:11">
      <c r="A191" s="871" t="s">
        <v>526</v>
      </c>
      <c r="B191" s="2740">
        <v>624</v>
      </c>
      <c r="C191" s="2741">
        <v>173</v>
      </c>
      <c r="D191" s="1597">
        <v>127</v>
      </c>
      <c r="E191" s="1892">
        <v>85</v>
      </c>
      <c r="G191" s="1315" t="s">
        <v>526</v>
      </c>
      <c r="H191" s="39">
        <v>1012</v>
      </c>
      <c r="I191" s="38">
        <v>257</v>
      </c>
      <c r="J191" s="38">
        <v>387</v>
      </c>
      <c r="K191" s="38">
        <v>130</v>
      </c>
    </row>
    <row r="192" spans="1:11">
      <c r="A192" s="871" t="s">
        <v>527</v>
      </c>
      <c r="B192" s="2740">
        <v>386</v>
      </c>
      <c r="C192" s="2741">
        <v>133</v>
      </c>
      <c r="D192" s="1597">
        <v>143</v>
      </c>
      <c r="E192" s="1892">
        <v>70</v>
      </c>
      <c r="G192" s="1315" t="s">
        <v>527</v>
      </c>
      <c r="H192" s="38">
        <v>592</v>
      </c>
      <c r="I192" s="38">
        <v>167</v>
      </c>
      <c r="J192" s="38">
        <v>237</v>
      </c>
      <c r="K192" s="38">
        <v>119</v>
      </c>
    </row>
    <row r="193" spans="1:11">
      <c r="A193" s="871" t="s">
        <v>528</v>
      </c>
      <c r="B193" s="2740">
        <v>787</v>
      </c>
      <c r="C193" s="2741">
        <v>168</v>
      </c>
      <c r="D193" s="1597">
        <v>269</v>
      </c>
      <c r="E193" s="1892">
        <v>116</v>
      </c>
      <c r="G193" s="1315" t="s">
        <v>528</v>
      </c>
      <c r="H193" s="38">
        <v>823</v>
      </c>
      <c r="I193" s="38">
        <v>190</v>
      </c>
      <c r="J193" s="38">
        <v>273</v>
      </c>
      <c r="K193" s="38">
        <v>106</v>
      </c>
    </row>
    <row r="194" spans="1:11">
      <c r="A194" s="871" t="s">
        <v>529</v>
      </c>
      <c r="B194" s="2740">
        <v>891</v>
      </c>
      <c r="C194" s="2741">
        <v>182</v>
      </c>
      <c r="D194" s="1597">
        <v>285</v>
      </c>
      <c r="E194" s="1892">
        <v>117</v>
      </c>
      <c r="G194" s="1315" t="s">
        <v>529</v>
      </c>
      <c r="H194" s="39">
        <v>1180</v>
      </c>
      <c r="I194" s="38">
        <v>273</v>
      </c>
      <c r="J194" s="38">
        <v>369</v>
      </c>
      <c r="K194" s="38">
        <v>154</v>
      </c>
    </row>
    <row r="195" spans="1:11">
      <c r="A195" s="871" t="s">
        <v>530</v>
      </c>
      <c r="B195" s="2740">
        <v>707</v>
      </c>
      <c r="C195" s="2741">
        <v>153</v>
      </c>
      <c r="D195" s="1597">
        <v>145</v>
      </c>
      <c r="E195" s="1892">
        <v>61</v>
      </c>
      <c r="G195" s="1315" t="s">
        <v>530</v>
      </c>
      <c r="H195" s="39">
        <v>1036</v>
      </c>
      <c r="I195" s="38">
        <v>270</v>
      </c>
      <c r="J195" s="38">
        <v>193</v>
      </c>
      <c r="K195" s="38">
        <v>133</v>
      </c>
    </row>
    <row r="196" spans="1:11">
      <c r="A196" s="1682" t="s">
        <v>531</v>
      </c>
      <c r="B196" s="2740">
        <v>18859</v>
      </c>
      <c r="C196" s="2741">
        <v>725</v>
      </c>
      <c r="D196" s="1597">
        <v>5080</v>
      </c>
      <c r="E196" s="1892">
        <v>568</v>
      </c>
      <c r="G196" s="2735" t="s">
        <v>531</v>
      </c>
      <c r="H196" s="39">
        <v>17183</v>
      </c>
      <c r="I196" s="38">
        <v>843</v>
      </c>
      <c r="J196" s="39">
        <v>5185</v>
      </c>
      <c r="K196" s="38">
        <v>606</v>
      </c>
    </row>
    <row r="197" spans="1:11">
      <c r="A197" s="1682" t="s">
        <v>532</v>
      </c>
      <c r="B197" s="2740">
        <v>3281</v>
      </c>
      <c r="C197" s="2741">
        <v>342</v>
      </c>
      <c r="D197" s="1597">
        <v>441</v>
      </c>
      <c r="E197" s="1892">
        <v>117</v>
      </c>
      <c r="G197" s="2735" t="s">
        <v>532</v>
      </c>
      <c r="H197" s="39">
        <v>3329</v>
      </c>
      <c r="I197" s="38">
        <v>402</v>
      </c>
      <c r="J197" s="38">
        <v>611</v>
      </c>
      <c r="K197" s="38">
        <v>178</v>
      </c>
    </row>
    <row r="198" spans="1:11">
      <c r="A198" s="1682" t="s">
        <v>533</v>
      </c>
      <c r="B198" s="2740">
        <v>10557</v>
      </c>
      <c r="C198" s="2741">
        <v>700</v>
      </c>
      <c r="D198" s="1597">
        <v>1791</v>
      </c>
      <c r="E198" s="1892">
        <v>320</v>
      </c>
      <c r="G198" s="2735" t="s">
        <v>533</v>
      </c>
      <c r="H198" s="39">
        <v>8403</v>
      </c>
      <c r="I198" s="38">
        <v>687</v>
      </c>
      <c r="J198" s="39">
        <v>1390</v>
      </c>
      <c r="K198" s="38">
        <v>266</v>
      </c>
    </row>
    <row r="199" spans="1:11">
      <c r="A199" s="871" t="s">
        <v>534</v>
      </c>
      <c r="B199" s="2740">
        <v>5167</v>
      </c>
      <c r="C199" s="2741">
        <v>457</v>
      </c>
      <c r="D199" s="1597">
        <v>857</v>
      </c>
      <c r="E199" s="1892">
        <v>184</v>
      </c>
      <c r="G199" s="1315" t="s">
        <v>534</v>
      </c>
      <c r="H199" s="39">
        <v>3960</v>
      </c>
      <c r="I199" s="38">
        <v>476</v>
      </c>
      <c r="J199" s="38">
        <v>506</v>
      </c>
      <c r="K199" s="38">
        <v>156</v>
      </c>
    </row>
    <row r="200" spans="1:11">
      <c r="A200" s="871" t="s">
        <v>497</v>
      </c>
      <c r="B200" s="2740">
        <v>9198</v>
      </c>
      <c r="C200" s="2741">
        <v>700</v>
      </c>
      <c r="D200" s="1597">
        <v>490</v>
      </c>
      <c r="E200" s="1892">
        <v>124</v>
      </c>
      <c r="G200" s="1315" t="s">
        <v>497</v>
      </c>
      <c r="H200" s="39">
        <v>8855</v>
      </c>
      <c r="I200" s="38">
        <v>571</v>
      </c>
      <c r="J200" s="38">
        <v>671</v>
      </c>
      <c r="K200" s="38">
        <v>186</v>
      </c>
    </row>
    <row r="201" spans="1:11">
      <c r="A201" s="871" t="s">
        <v>535</v>
      </c>
      <c r="B201" s="2740">
        <v>2369</v>
      </c>
      <c r="C201" s="2741">
        <v>356</v>
      </c>
      <c r="D201" s="1597">
        <v>284</v>
      </c>
      <c r="E201" s="1892">
        <v>103</v>
      </c>
      <c r="G201" s="1315" t="s">
        <v>535</v>
      </c>
      <c r="H201" s="39">
        <v>2434</v>
      </c>
      <c r="I201" s="38">
        <v>356</v>
      </c>
      <c r="J201" s="38">
        <v>95</v>
      </c>
      <c r="K201" s="38">
        <v>85</v>
      </c>
    </row>
    <row r="202" spans="1:11">
      <c r="A202" s="871" t="s">
        <v>536</v>
      </c>
      <c r="B202" s="2740">
        <v>1287</v>
      </c>
      <c r="C202" s="2741">
        <v>256</v>
      </c>
      <c r="D202" s="1597">
        <v>164</v>
      </c>
      <c r="E202" s="1892">
        <v>95</v>
      </c>
      <c r="G202" s="1315" t="s">
        <v>536</v>
      </c>
      <c r="H202" s="39">
        <v>1095</v>
      </c>
      <c r="I202" s="38">
        <v>199</v>
      </c>
      <c r="J202" s="38">
        <v>12</v>
      </c>
      <c r="K202" s="38">
        <v>20</v>
      </c>
    </row>
    <row r="203" spans="1:11">
      <c r="A203" s="871" t="s">
        <v>537</v>
      </c>
      <c r="B203" s="2740">
        <v>488</v>
      </c>
      <c r="C203" s="2741">
        <v>145</v>
      </c>
      <c r="D203" s="1597">
        <v>2</v>
      </c>
      <c r="E203" s="1892">
        <v>3</v>
      </c>
      <c r="G203" s="1315" t="s">
        <v>537</v>
      </c>
      <c r="H203" s="38">
        <v>390</v>
      </c>
      <c r="I203" s="38">
        <v>112</v>
      </c>
      <c r="J203" s="38">
        <v>0</v>
      </c>
      <c r="K203" s="38">
        <v>123</v>
      </c>
    </row>
    <row r="204" spans="1:11">
      <c r="A204" s="871"/>
      <c r="B204" s="2740"/>
      <c r="C204" s="2741"/>
      <c r="D204" s="1597"/>
      <c r="E204" s="1892"/>
      <c r="G204" s="1315"/>
      <c r="H204" s="38"/>
      <c r="I204" s="38"/>
      <c r="J204" s="38"/>
      <c r="K204" s="38"/>
    </row>
    <row r="205" spans="1:11">
      <c r="A205" s="2733" t="s">
        <v>515</v>
      </c>
      <c r="B205" s="2740">
        <v>56594</v>
      </c>
      <c r="C205" s="2741">
        <v>58</v>
      </c>
      <c r="D205" s="1597">
        <v>10526</v>
      </c>
      <c r="E205" s="1892">
        <v>649</v>
      </c>
      <c r="G205" s="2734" t="s">
        <v>515</v>
      </c>
      <c r="H205" s="39">
        <v>52165</v>
      </c>
      <c r="I205" s="38">
        <v>156</v>
      </c>
      <c r="J205" s="39">
        <v>10207</v>
      </c>
      <c r="K205" s="38">
        <v>481</v>
      </c>
    </row>
    <row r="206" spans="1:11">
      <c r="A206" s="871" t="s">
        <v>523</v>
      </c>
      <c r="B206" s="2740">
        <v>401</v>
      </c>
      <c r="C206" s="2741">
        <v>114</v>
      </c>
      <c r="D206" s="1597">
        <v>40</v>
      </c>
      <c r="E206" s="1892">
        <v>39</v>
      </c>
      <c r="G206" s="1315" t="s">
        <v>523</v>
      </c>
      <c r="H206" s="38">
        <v>518</v>
      </c>
      <c r="I206" s="38">
        <v>176</v>
      </c>
      <c r="J206" s="38">
        <v>6</v>
      </c>
      <c r="K206" s="38">
        <v>11</v>
      </c>
    </row>
    <row r="207" spans="1:11">
      <c r="A207" s="871" t="s">
        <v>524</v>
      </c>
      <c r="B207" s="2740">
        <v>328</v>
      </c>
      <c r="C207" s="2741">
        <v>105</v>
      </c>
      <c r="D207" s="1597">
        <v>2</v>
      </c>
      <c r="E207" s="1892">
        <v>3</v>
      </c>
      <c r="G207" s="1315" t="s">
        <v>524</v>
      </c>
      <c r="H207" s="38">
        <v>457</v>
      </c>
      <c r="I207" s="38">
        <v>147</v>
      </c>
      <c r="J207" s="38">
        <v>11</v>
      </c>
      <c r="K207" s="38">
        <v>16</v>
      </c>
    </row>
    <row r="208" spans="1:11">
      <c r="A208" s="871" t="s">
        <v>525</v>
      </c>
      <c r="B208" s="2740">
        <v>838</v>
      </c>
      <c r="C208" s="2741">
        <v>244</v>
      </c>
      <c r="D208" s="1597">
        <v>14</v>
      </c>
      <c r="E208" s="1892">
        <v>15</v>
      </c>
      <c r="G208" s="1315" t="s">
        <v>525</v>
      </c>
      <c r="H208" s="38">
        <v>965</v>
      </c>
      <c r="I208" s="38">
        <v>242</v>
      </c>
      <c r="J208" s="38">
        <v>21</v>
      </c>
      <c r="K208" s="38">
        <v>21</v>
      </c>
    </row>
    <row r="209" spans="1:11">
      <c r="A209" s="871" t="s">
        <v>526</v>
      </c>
      <c r="B209" s="2740">
        <v>768</v>
      </c>
      <c r="C209" s="2741">
        <v>175</v>
      </c>
      <c r="D209" s="1597">
        <v>67</v>
      </c>
      <c r="E209" s="1892">
        <v>60</v>
      </c>
      <c r="G209" s="1315" t="s">
        <v>526</v>
      </c>
      <c r="H209" s="39">
        <v>1027</v>
      </c>
      <c r="I209" s="38">
        <v>195</v>
      </c>
      <c r="J209" s="38">
        <v>216</v>
      </c>
      <c r="K209" s="38">
        <v>82</v>
      </c>
    </row>
    <row r="210" spans="1:11">
      <c r="A210" s="871" t="s">
        <v>527</v>
      </c>
      <c r="B210" s="2740">
        <v>505</v>
      </c>
      <c r="C210" s="2741">
        <v>114</v>
      </c>
      <c r="D210" s="1597">
        <v>129</v>
      </c>
      <c r="E210" s="1892">
        <v>81</v>
      </c>
      <c r="G210" s="1315" t="s">
        <v>527</v>
      </c>
      <c r="H210" s="38">
        <v>459</v>
      </c>
      <c r="I210" s="38">
        <v>160</v>
      </c>
      <c r="J210" s="38">
        <v>92</v>
      </c>
      <c r="K210" s="38">
        <v>69</v>
      </c>
    </row>
    <row r="211" spans="1:11">
      <c r="A211" s="871" t="s">
        <v>528</v>
      </c>
      <c r="B211" s="2740">
        <v>527</v>
      </c>
      <c r="C211" s="2741">
        <v>136</v>
      </c>
      <c r="D211" s="1597">
        <v>153</v>
      </c>
      <c r="E211" s="1892">
        <v>63</v>
      </c>
      <c r="G211" s="1315" t="s">
        <v>528</v>
      </c>
      <c r="H211" s="38">
        <v>709</v>
      </c>
      <c r="I211" s="38">
        <v>181</v>
      </c>
      <c r="J211" s="38">
        <v>319</v>
      </c>
      <c r="K211" s="38">
        <v>121</v>
      </c>
    </row>
    <row r="212" spans="1:11">
      <c r="A212" s="871" t="s">
        <v>529</v>
      </c>
      <c r="B212" s="2740">
        <v>824</v>
      </c>
      <c r="C212" s="2741">
        <v>180</v>
      </c>
      <c r="D212" s="1597">
        <v>125</v>
      </c>
      <c r="E212" s="1892">
        <v>56</v>
      </c>
      <c r="G212" s="1315" t="s">
        <v>529</v>
      </c>
      <c r="H212" s="38">
        <v>925</v>
      </c>
      <c r="I212" s="38">
        <v>204</v>
      </c>
      <c r="J212" s="38">
        <v>279</v>
      </c>
      <c r="K212" s="38">
        <v>123</v>
      </c>
    </row>
    <row r="213" spans="1:11">
      <c r="A213" s="871" t="s">
        <v>530</v>
      </c>
      <c r="B213" s="2740">
        <v>677</v>
      </c>
      <c r="C213" s="2741">
        <v>209</v>
      </c>
      <c r="D213" s="1597">
        <v>85</v>
      </c>
      <c r="E213" s="1892">
        <v>88</v>
      </c>
      <c r="G213" s="1315" t="s">
        <v>530</v>
      </c>
      <c r="H213" s="38">
        <v>641</v>
      </c>
      <c r="I213" s="38">
        <v>169</v>
      </c>
      <c r="J213" s="38">
        <v>165</v>
      </c>
      <c r="K213" s="38">
        <v>92</v>
      </c>
    </row>
    <row r="214" spans="1:11">
      <c r="A214" s="1682" t="s">
        <v>531</v>
      </c>
      <c r="B214" s="2740">
        <v>16196</v>
      </c>
      <c r="C214" s="2741">
        <v>703</v>
      </c>
      <c r="D214" s="1597">
        <v>4334</v>
      </c>
      <c r="E214" s="1892">
        <v>422</v>
      </c>
      <c r="G214" s="2735" t="s">
        <v>531</v>
      </c>
      <c r="H214" s="39">
        <v>15352</v>
      </c>
      <c r="I214" s="38">
        <v>878</v>
      </c>
      <c r="J214" s="39">
        <v>4869</v>
      </c>
      <c r="K214" s="38">
        <v>515</v>
      </c>
    </row>
    <row r="215" spans="1:11">
      <c r="A215" s="1682" t="s">
        <v>532</v>
      </c>
      <c r="B215" s="2740">
        <v>3419</v>
      </c>
      <c r="C215" s="2741">
        <v>436</v>
      </c>
      <c r="D215" s="1597">
        <v>1009</v>
      </c>
      <c r="E215" s="1892">
        <v>259</v>
      </c>
      <c r="G215" s="2735" t="s">
        <v>532</v>
      </c>
      <c r="H215" s="39">
        <v>3154</v>
      </c>
      <c r="I215" s="38">
        <v>332</v>
      </c>
      <c r="J215" s="38">
        <v>488</v>
      </c>
      <c r="K215" s="38">
        <v>138</v>
      </c>
    </row>
    <row r="216" spans="1:11">
      <c r="A216" s="1682" t="s">
        <v>533</v>
      </c>
      <c r="B216" s="2740">
        <v>10247</v>
      </c>
      <c r="C216" s="2741">
        <v>668</v>
      </c>
      <c r="D216" s="1597">
        <v>1932</v>
      </c>
      <c r="E216" s="1892">
        <v>281</v>
      </c>
      <c r="G216" s="2735" t="s">
        <v>533</v>
      </c>
      <c r="H216" s="39">
        <v>9164</v>
      </c>
      <c r="I216" s="38">
        <v>635</v>
      </c>
      <c r="J216" s="39">
        <v>1832</v>
      </c>
      <c r="K216" s="38">
        <v>280</v>
      </c>
    </row>
    <row r="217" spans="1:11">
      <c r="A217" s="871" t="s">
        <v>534</v>
      </c>
      <c r="B217" s="2740">
        <v>5860</v>
      </c>
      <c r="C217" s="2741">
        <v>580</v>
      </c>
      <c r="D217" s="1597">
        <v>1168</v>
      </c>
      <c r="E217" s="1892">
        <v>245</v>
      </c>
      <c r="G217" s="1315" t="s">
        <v>534</v>
      </c>
      <c r="H217" s="39">
        <v>4898</v>
      </c>
      <c r="I217" s="38">
        <v>506</v>
      </c>
      <c r="J217" s="38">
        <v>812</v>
      </c>
      <c r="K217" s="38">
        <v>202</v>
      </c>
    </row>
    <row r="218" spans="1:11">
      <c r="A218" s="871" t="s">
        <v>497</v>
      </c>
      <c r="B218" s="2740">
        <v>10614</v>
      </c>
      <c r="C218" s="2741">
        <v>542</v>
      </c>
      <c r="D218" s="1597">
        <v>911</v>
      </c>
      <c r="E218" s="1892">
        <v>208</v>
      </c>
      <c r="G218" s="1315" t="s">
        <v>497</v>
      </c>
      <c r="H218" s="39">
        <v>9311</v>
      </c>
      <c r="I218" s="38">
        <v>602</v>
      </c>
      <c r="J218" s="38">
        <v>715</v>
      </c>
      <c r="K218" s="38">
        <v>185</v>
      </c>
    </row>
    <row r="219" spans="1:11">
      <c r="A219" s="871" t="s">
        <v>535</v>
      </c>
      <c r="B219" s="2740">
        <v>3937</v>
      </c>
      <c r="C219" s="2741">
        <v>458</v>
      </c>
      <c r="D219" s="1597">
        <v>458</v>
      </c>
      <c r="E219" s="1892">
        <v>154</v>
      </c>
      <c r="G219" s="1315" t="s">
        <v>535</v>
      </c>
      <c r="H219" s="39">
        <v>3334</v>
      </c>
      <c r="I219" s="38">
        <v>418</v>
      </c>
      <c r="J219" s="38">
        <v>337</v>
      </c>
      <c r="K219" s="38">
        <v>152</v>
      </c>
    </row>
    <row r="220" spans="1:11">
      <c r="A220" s="871" t="s">
        <v>536</v>
      </c>
      <c r="B220" s="2740">
        <v>1004</v>
      </c>
      <c r="C220" s="2741">
        <v>212</v>
      </c>
      <c r="D220" s="1597">
        <v>91</v>
      </c>
      <c r="E220" s="1892">
        <v>66</v>
      </c>
      <c r="G220" s="1315" t="s">
        <v>536</v>
      </c>
      <c r="H220" s="38">
        <v>920</v>
      </c>
      <c r="I220" s="38">
        <v>224</v>
      </c>
      <c r="J220" s="38">
        <v>45</v>
      </c>
      <c r="K220" s="38">
        <v>38</v>
      </c>
    </row>
    <row r="221" spans="1:11">
      <c r="A221" s="871" t="s">
        <v>537</v>
      </c>
      <c r="B221" s="2740">
        <v>449</v>
      </c>
      <c r="C221" s="2741">
        <v>163</v>
      </c>
      <c r="D221" s="1597">
        <v>8</v>
      </c>
      <c r="E221" s="1892">
        <v>7</v>
      </c>
      <c r="G221" s="1315" t="s">
        <v>537</v>
      </c>
      <c r="H221" s="38">
        <v>331</v>
      </c>
      <c r="I221" s="38">
        <v>107</v>
      </c>
      <c r="J221" s="38">
        <v>0</v>
      </c>
      <c r="K221" s="38">
        <v>123</v>
      </c>
    </row>
    <row r="222" spans="1:11">
      <c r="A222" s="783"/>
      <c r="B222" s="783"/>
      <c r="C222" s="783"/>
      <c r="D222" s="783"/>
      <c r="E222" s="783"/>
      <c r="G222" s="783"/>
      <c r="H222" s="783"/>
      <c r="I222" s="783"/>
      <c r="J222" s="783"/>
      <c r="K222" s="783"/>
    </row>
    <row r="223" spans="1:11" ht="29.5" customHeight="1">
      <c r="A223" s="3843" t="s">
        <v>1993</v>
      </c>
      <c r="B223" s="3843"/>
      <c r="C223" s="3843"/>
      <c r="D223" s="3843"/>
      <c r="E223" s="3843"/>
      <c r="G223" s="3843" t="s">
        <v>1994</v>
      </c>
      <c r="H223" s="3843"/>
      <c r="I223" s="3843"/>
      <c r="J223" s="3843"/>
      <c r="K223" s="3843"/>
    </row>
    <row r="224" spans="1:11">
      <c r="A224" s="783"/>
      <c r="B224" s="783"/>
      <c r="C224" s="783"/>
      <c r="D224" s="783"/>
      <c r="E224" s="783"/>
      <c r="G224" s="783"/>
      <c r="H224" s="783"/>
      <c r="I224" s="783"/>
      <c r="J224" s="783"/>
      <c r="K224" s="783"/>
    </row>
  </sheetData>
  <mergeCells count="57">
    <mergeCell ref="A91:E91"/>
    <mergeCell ref="A136:E136"/>
    <mergeCell ref="A181:E181"/>
    <mergeCell ref="G223:K223"/>
    <mergeCell ref="A1:E1"/>
    <mergeCell ref="G1:K1"/>
    <mergeCell ref="A3:A5"/>
    <mergeCell ref="B3:E3"/>
    <mergeCell ref="G3:G5"/>
    <mergeCell ref="H3:K3"/>
    <mergeCell ref="B4:C4"/>
    <mergeCell ref="D4:E4"/>
    <mergeCell ref="H4:I4"/>
    <mergeCell ref="J4:K4"/>
    <mergeCell ref="A43:E43"/>
    <mergeCell ref="G43:K43"/>
    <mergeCell ref="G178:K178"/>
    <mergeCell ref="G183:G185"/>
    <mergeCell ref="H183:K183"/>
    <mergeCell ref="H184:I184"/>
    <mergeCell ref="J184:K184"/>
    <mergeCell ref="G133:K133"/>
    <mergeCell ref="G138:G140"/>
    <mergeCell ref="H138:K138"/>
    <mergeCell ref="H139:I139"/>
    <mergeCell ref="J139:K139"/>
    <mergeCell ref="G88:K88"/>
    <mergeCell ref="G93:G95"/>
    <mergeCell ref="H93:K93"/>
    <mergeCell ref="H94:I94"/>
    <mergeCell ref="J94:K94"/>
    <mergeCell ref="G46:K46"/>
    <mergeCell ref="G48:G50"/>
    <mergeCell ref="H48:K48"/>
    <mergeCell ref="H49:I49"/>
    <mergeCell ref="J49:K49"/>
    <mergeCell ref="A88:E88"/>
    <mergeCell ref="A46:E46"/>
    <mergeCell ref="A48:A50"/>
    <mergeCell ref="B48:E48"/>
    <mergeCell ref="B49:C49"/>
    <mergeCell ref="D49:E49"/>
    <mergeCell ref="A223:E223"/>
    <mergeCell ref="A93:A95"/>
    <mergeCell ref="B93:E93"/>
    <mergeCell ref="B94:C94"/>
    <mergeCell ref="D94:E94"/>
    <mergeCell ref="A133:E133"/>
    <mergeCell ref="A138:A140"/>
    <mergeCell ref="B138:E138"/>
    <mergeCell ref="B139:C139"/>
    <mergeCell ref="D139:E139"/>
    <mergeCell ref="A178:E178"/>
    <mergeCell ref="A183:A185"/>
    <mergeCell ref="B183:E183"/>
    <mergeCell ref="B184:C184"/>
    <mergeCell ref="D184:E184"/>
  </mergeCells>
  <pageMargins left="0.7" right="0.7" top="0" bottom="0" header="0" footer="0"/>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S172"/>
  <sheetViews>
    <sheetView topLeftCell="A17" workbookViewId="0">
      <selection sqref="A1:I1"/>
    </sheetView>
  </sheetViews>
  <sheetFormatPr defaultColWidth="9" defaultRowHeight="14"/>
  <cols>
    <col min="1" max="1" width="42.58203125" style="16" customWidth="1"/>
    <col min="2" max="2" width="12.08203125" style="16" customWidth="1"/>
    <col min="3" max="3" width="10.25" style="16" customWidth="1"/>
    <col min="4" max="4" width="12.08203125" style="16" customWidth="1"/>
    <col min="5" max="9" width="10.25" style="16" customWidth="1"/>
    <col min="10" max="10" width="9" style="29"/>
    <col min="11" max="11" width="43.25" style="16" customWidth="1"/>
    <col min="12" max="12" width="13.33203125" style="16" customWidth="1"/>
    <col min="13" max="13" width="12.25" style="16" customWidth="1"/>
    <col min="14" max="14" width="11.08203125" style="16" customWidth="1"/>
    <col min="15" max="16384" width="9" style="16"/>
  </cols>
  <sheetData>
    <row r="1" spans="1:19" ht="25">
      <c r="A1" s="4230" t="s">
        <v>1973</v>
      </c>
      <c r="B1" s="4230"/>
      <c r="C1" s="4230"/>
      <c r="D1" s="4230"/>
      <c r="E1" s="4230"/>
      <c r="F1" s="4230"/>
      <c r="G1" s="4230"/>
      <c r="H1" s="4230"/>
      <c r="I1" s="4230"/>
      <c r="J1" s="1470"/>
      <c r="K1" s="4359" t="s">
        <v>1652</v>
      </c>
      <c r="L1" s="4359"/>
      <c r="M1" s="4359"/>
      <c r="N1" s="4359"/>
      <c r="O1" s="4359"/>
      <c r="P1" s="4359"/>
      <c r="Q1" s="4359"/>
      <c r="R1" s="4359"/>
      <c r="S1" s="4359"/>
    </row>
    <row r="2" spans="1:19">
      <c r="A2" s="33"/>
    </row>
    <row r="3" spans="1:19" s="17" customFormat="1" ht="17.5">
      <c r="A3" s="3997" t="s">
        <v>203</v>
      </c>
      <c r="B3" s="4450" t="s">
        <v>230</v>
      </c>
      <c r="C3" s="4451"/>
      <c r="D3" s="4451"/>
      <c r="E3" s="4451"/>
      <c r="F3" s="3994"/>
      <c r="G3" s="3994"/>
      <c r="H3" s="3994"/>
      <c r="I3" s="3995"/>
      <c r="J3" s="495"/>
      <c r="K3" s="4447" t="s">
        <v>203</v>
      </c>
      <c r="L3" s="4452" t="s">
        <v>230</v>
      </c>
      <c r="M3" s="4453"/>
      <c r="N3" s="4453"/>
      <c r="O3" s="4453"/>
      <c r="P3" s="4364"/>
      <c r="Q3" s="4364"/>
      <c r="R3" s="4364"/>
      <c r="S3" s="4454"/>
    </row>
    <row r="4" spans="1:19" s="17" customFormat="1" ht="17.5">
      <c r="A4" s="4287"/>
      <c r="B4" s="4062" t="s">
        <v>807</v>
      </c>
      <c r="C4" s="4063"/>
      <c r="D4" s="4063"/>
      <c r="E4" s="4063"/>
      <c r="F4" s="4288" t="s">
        <v>85</v>
      </c>
      <c r="G4" s="3952"/>
      <c r="H4" s="3952"/>
      <c r="I4" s="3953"/>
      <c r="J4" s="495"/>
      <c r="K4" s="4448"/>
      <c r="L4" s="4456" t="s">
        <v>807</v>
      </c>
      <c r="M4" s="4457"/>
      <c r="N4" s="4457"/>
      <c r="O4" s="4457"/>
      <c r="P4" s="4458" t="s">
        <v>85</v>
      </c>
      <c r="Q4" s="4458"/>
      <c r="R4" s="4458"/>
      <c r="S4" s="4459"/>
    </row>
    <row r="5" spans="1:19" s="239" customFormat="1" ht="44.5">
      <c r="A5" s="3998"/>
      <c r="B5" s="236" t="s">
        <v>206</v>
      </c>
      <c r="C5" s="270" t="s">
        <v>207</v>
      </c>
      <c r="D5" s="270" t="s">
        <v>14</v>
      </c>
      <c r="E5" s="271" t="s">
        <v>208</v>
      </c>
      <c r="F5" s="127" t="s">
        <v>206</v>
      </c>
      <c r="G5" s="193" t="s">
        <v>207</v>
      </c>
      <c r="H5" s="193" t="s">
        <v>14</v>
      </c>
      <c r="I5" s="129" t="s">
        <v>208</v>
      </c>
      <c r="J5" s="740"/>
      <c r="K5" s="4449"/>
      <c r="L5" s="298" t="s">
        <v>206</v>
      </c>
      <c r="M5" s="298" t="s">
        <v>207</v>
      </c>
      <c r="N5" s="298" t="s">
        <v>14</v>
      </c>
      <c r="O5" s="298" t="s">
        <v>208</v>
      </c>
      <c r="P5" s="300" t="s">
        <v>206</v>
      </c>
      <c r="Q5" s="300" t="s">
        <v>207</v>
      </c>
      <c r="R5" s="300" t="s">
        <v>14</v>
      </c>
      <c r="S5" s="299" t="s">
        <v>208</v>
      </c>
    </row>
    <row r="6" spans="1:19" s="17" customFormat="1">
      <c r="A6" s="487" t="s">
        <v>2</v>
      </c>
      <c r="B6" s="778"/>
      <c r="C6" s="488"/>
      <c r="D6" s="488"/>
      <c r="E6" s="488"/>
      <c r="F6" s="778"/>
      <c r="G6" s="488"/>
      <c r="H6" s="488"/>
      <c r="I6" s="489"/>
      <c r="J6" s="14"/>
      <c r="K6" s="490" t="s">
        <v>2</v>
      </c>
      <c r="L6" s="491"/>
      <c r="M6" s="491"/>
      <c r="N6" s="491"/>
      <c r="O6" s="491"/>
      <c r="P6" s="491"/>
      <c r="Q6" s="491"/>
      <c r="R6" s="491"/>
      <c r="S6" s="492"/>
    </row>
    <row r="7" spans="1:19" s="17" customFormat="1">
      <c r="A7" s="135" t="s">
        <v>209</v>
      </c>
      <c r="B7" s="2176">
        <v>82528567</v>
      </c>
      <c r="C7" s="2216">
        <v>84711</v>
      </c>
      <c r="D7" s="39"/>
      <c r="E7" s="74" t="s">
        <v>210</v>
      </c>
      <c r="F7" s="2176">
        <v>183563</v>
      </c>
      <c r="G7" s="2216">
        <v>3470</v>
      </c>
      <c r="H7" s="39"/>
      <c r="I7" s="38" t="s">
        <v>210</v>
      </c>
      <c r="J7" s="14"/>
      <c r="K7" s="252" t="s">
        <v>209</v>
      </c>
      <c r="L7" s="223">
        <v>80939002</v>
      </c>
      <c r="M7" s="223">
        <v>98045</v>
      </c>
      <c r="N7" s="223">
        <v>80939002</v>
      </c>
      <c r="O7" s="224" t="s">
        <v>210</v>
      </c>
      <c r="P7" s="223">
        <v>168447</v>
      </c>
      <c r="Q7" s="223">
        <v>3992</v>
      </c>
      <c r="R7" s="223">
        <v>168447</v>
      </c>
      <c r="S7" s="224" t="s">
        <v>210</v>
      </c>
    </row>
    <row r="8" spans="1:19" s="17" customFormat="1">
      <c r="A8" s="135" t="s">
        <v>211</v>
      </c>
      <c r="B8" s="2176">
        <v>4988186</v>
      </c>
      <c r="C8" s="2216">
        <v>26460</v>
      </c>
      <c r="D8" s="2662">
        <v>0.06</v>
      </c>
      <c r="E8" s="2667">
        <v>0.1</v>
      </c>
      <c r="F8" s="2176">
        <v>13520</v>
      </c>
      <c r="G8" s="2216">
        <v>906</v>
      </c>
      <c r="H8" s="2662">
        <v>7.3999999999999996E-2</v>
      </c>
      <c r="I8" s="2660">
        <v>0.4</v>
      </c>
      <c r="J8" s="14"/>
      <c r="K8" s="252" t="s">
        <v>211</v>
      </c>
      <c r="L8" s="223">
        <v>4924145</v>
      </c>
      <c r="M8" s="223">
        <v>30224</v>
      </c>
      <c r="N8" s="225">
        <v>6.0999999999999999E-2</v>
      </c>
      <c r="O8" s="224">
        <v>0.1</v>
      </c>
      <c r="P8" s="223">
        <v>11985</v>
      </c>
      <c r="Q8" s="224">
        <v>802</v>
      </c>
      <c r="R8" s="225">
        <v>7.0999999999999994E-2</v>
      </c>
      <c r="S8" s="224">
        <v>0.4</v>
      </c>
    </row>
    <row r="9" spans="1:19" s="17" customFormat="1">
      <c r="A9" s="135" t="s">
        <v>212</v>
      </c>
      <c r="B9" s="2176">
        <v>4201597</v>
      </c>
      <c r="C9" s="2216">
        <v>14044</v>
      </c>
      <c r="D9" s="2662">
        <v>5.0999999999999997E-2</v>
      </c>
      <c r="E9" s="2667">
        <v>0.1</v>
      </c>
      <c r="F9" s="2176">
        <v>10871</v>
      </c>
      <c r="G9" s="2216">
        <v>873</v>
      </c>
      <c r="H9" s="2662">
        <v>5.8999999999999997E-2</v>
      </c>
      <c r="I9" s="2660">
        <v>0.5</v>
      </c>
      <c r="J9" s="14"/>
      <c r="K9" s="252" t="s">
        <v>212</v>
      </c>
      <c r="L9" s="223">
        <v>4113849</v>
      </c>
      <c r="M9" s="223">
        <v>14331</v>
      </c>
      <c r="N9" s="225">
        <v>5.0999999999999997E-2</v>
      </c>
      <c r="O9" s="224">
        <v>0.1</v>
      </c>
      <c r="P9" s="223">
        <v>10335</v>
      </c>
      <c r="Q9" s="224">
        <v>697</v>
      </c>
      <c r="R9" s="225">
        <v>6.0999999999999999E-2</v>
      </c>
      <c r="S9" s="224">
        <v>0.4</v>
      </c>
    </row>
    <row r="10" spans="1:19" s="17" customFormat="1">
      <c r="A10" s="135" t="s">
        <v>213</v>
      </c>
      <c r="B10" s="2176">
        <v>32845163</v>
      </c>
      <c r="C10" s="2216">
        <v>26282</v>
      </c>
      <c r="D10" s="2662">
        <v>0.39800000000000002</v>
      </c>
      <c r="E10" s="2667">
        <v>0.1</v>
      </c>
      <c r="F10" s="2176">
        <v>78042</v>
      </c>
      <c r="G10" s="2216">
        <v>2041</v>
      </c>
      <c r="H10" s="2662">
        <v>0.42499999999999999</v>
      </c>
      <c r="I10" s="2660">
        <v>0.7</v>
      </c>
      <c r="J10" s="14"/>
      <c r="K10" s="252" t="s">
        <v>213</v>
      </c>
      <c r="L10" s="223">
        <v>32578808</v>
      </c>
      <c r="M10" s="223">
        <v>23235</v>
      </c>
      <c r="N10" s="225">
        <v>0.40300000000000002</v>
      </c>
      <c r="O10" s="224">
        <v>0.1</v>
      </c>
      <c r="P10" s="223">
        <v>71649</v>
      </c>
      <c r="Q10" s="223">
        <v>2449</v>
      </c>
      <c r="R10" s="225">
        <v>0.42499999999999999</v>
      </c>
      <c r="S10" s="224">
        <v>0.9</v>
      </c>
    </row>
    <row r="11" spans="1:19" s="17" customFormat="1">
      <c r="A11" s="135" t="s">
        <v>214</v>
      </c>
      <c r="B11" s="2176">
        <v>17016693</v>
      </c>
      <c r="C11" s="2216">
        <v>20209</v>
      </c>
      <c r="D11" s="2662">
        <v>0.20599999999999999</v>
      </c>
      <c r="E11" s="2667">
        <v>0.1</v>
      </c>
      <c r="F11" s="2176">
        <v>38547</v>
      </c>
      <c r="G11" s="2216">
        <v>1186</v>
      </c>
      <c r="H11" s="2662">
        <v>0.21</v>
      </c>
      <c r="I11" s="2660">
        <v>0.6</v>
      </c>
      <c r="J11" s="14"/>
      <c r="K11" s="252" t="s">
        <v>214</v>
      </c>
      <c r="L11" s="223">
        <v>17532181</v>
      </c>
      <c r="M11" s="223">
        <v>22873</v>
      </c>
      <c r="N11" s="225">
        <v>0.217</v>
      </c>
      <c r="O11" s="224">
        <v>0.1</v>
      </c>
      <c r="P11" s="223">
        <v>38645</v>
      </c>
      <c r="Q11" s="223">
        <v>1485</v>
      </c>
      <c r="R11" s="225">
        <v>0.22900000000000001</v>
      </c>
      <c r="S11" s="224">
        <v>0.7</v>
      </c>
    </row>
    <row r="12" spans="1:19" s="17" customFormat="1">
      <c r="A12" s="135" t="s">
        <v>215</v>
      </c>
      <c r="B12" s="2176">
        <v>23476928</v>
      </c>
      <c r="C12" s="2216">
        <v>63362</v>
      </c>
      <c r="D12" s="2662">
        <v>0.28399999999999997</v>
      </c>
      <c r="E12" s="2667">
        <v>0.1</v>
      </c>
      <c r="F12" s="2176">
        <v>42583</v>
      </c>
      <c r="G12" s="2216">
        <v>1487</v>
      </c>
      <c r="H12" s="2662">
        <v>0.23200000000000001</v>
      </c>
      <c r="I12" s="2660">
        <v>0.7</v>
      </c>
      <c r="J12" s="14"/>
      <c r="K12" s="252" t="s">
        <v>215</v>
      </c>
      <c r="L12" s="223">
        <v>21790019</v>
      </c>
      <c r="M12" s="223">
        <v>71146</v>
      </c>
      <c r="N12" s="225">
        <v>0.26900000000000002</v>
      </c>
      <c r="O12" s="224">
        <v>0.1</v>
      </c>
      <c r="P12" s="223">
        <v>35833</v>
      </c>
      <c r="Q12" s="223">
        <v>1447</v>
      </c>
      <c r="R12" s="225">
        <v>0.21299999999999999</v>
      </c>
      <c r="S12" s="224">
        <v>0.8</v>
      </c>
    </row>
    <row r="13" spans="1:19" s="17" customFormat="1">
      <c r="A13" s="135"/>
      <c r="B13" s="2178"/>
      <c r="C13" s="2673"/>
      <c r="D13" s="2672"/>
      <c r="E13" s="2671"/>
      <c r="F13" s="2178"/>
      <c r="G13" s="2673"/>
      <c r="H13" s="2672"/>
      <c r="I13" s="2671"/>
      <c r="J13" s="14"/>
      <c r="K13" s="135"/>
      <c r="L13" s="779"/>
      <c r="M13" s="780"/>
      <c r="N13" s="781"/>
      <c r="O13" s="780"/>
      <c r="P13" s="779"/>
      <c r="Q13" s="780"/>
      <c r="R13" s="781"/>
      <c r="S13" s="780"/>
    </row>
    <row r="14" spans="1:19" s="17" customFormat="1">
      <c r="A14" s="487" t="s">
        <v>469</v>
      </c>
      <c r="B14" s="2177"/>
      <c r="C14" s="2666"/>
      <c r="D14" s="2663"/>
      <c r="E14" s="2661"/>
      <c r="F14" s="2177"/>
      <c r="G14" s="2666"/>
      <c r="H14" s="2663"/>
      <c r="I14" s="2668"/>
      <c r="J14" s="14"/>
      <c r="K14" s="490" t="s">
        <v>469</v>
      </c>
      <c r="L14" s="491"/>
      <c r="M14" s="491"/>
      <c r="N14" s="491"/>
      <c r="O14" s="491"/>
      <c r="P14" s="491"/>
      <c r="Q14" s="491"/>
      <c r="R14" s="491"/>
      <c r="S14" s="492"/>
    </row>
    <row r="15" spans="1:19" s="17" customFormat="1">
      <c r="A15" s="135" t="s">
        <v>216</v>
      </c>
      <c r="B15" s="2176">
        <v>211462522</v>
      </c>
      <c r="C15" s="2216">
        <v>16135</v>
      </c>
      <c r="D15" s="2662"/>
      <c r="E15" s="2667" t="s">
        <v>210</v>
      </c>
      <c r="F15" s="2176">
        <v>296878</v>
      </c>
      <c r="G15" s="2216">
        <v>4819</v>
      </c>
      <c r="H15" s="2662"/>
      <c r="I15" s="2660" t="s">
        <v>210</v>
      </c>
      <c r="J15" s="14"/>
      <c r="K15" s="252" t="s">
        <v>216</v>
      </c>
      <c r="L15" s="223">
        <v>199726659</v>
      </c>
      <c r="M15" s="223">
        <v>18056</v>
      </c>
      <c r="N15" s="223">
        <v>199726659</v>
      </c>
      <c r="O15" s="224" t="s">
        <v>210</v>
      </c>
      <c r="P15" s="223">
        <v>259768</v>
      </c>
      <c r="Q15" s="223">
        <v>4273</v>
      </c>
      <c r="R15" s="223">
        <v>259768</v>
      </c>
      <c r="S15" s="224" t="s">
        <v>210</v>
      </c>
    </row>
    <row r="16" spans="1:19" s="17" customFormat="1">
      <c r="A16" s="135" t="s">
        <v>217</v>
      </c>
      <c r="B16" s="2176">
        <v>12093869</v>
      </c>
      <c r="C16" s="2216">
        <v>57253</v>
      </c>
      <c r="D16" s="2662">
        <v>5.7000000000000002E-2</v>
      </c>
      <c r="E16" s="2667">
        <v>0.1</v>
      </c>
      <c r="F16" s="2176">
        <v>6206</v>
      </c>
      <c r="G16" s="2216">
        <v>533</v>
      </c>
      <c r="H16" s="2662">
        <v>2.1000000000000001E-2</v>
      </c>
      <c r="I16" s="2660">
        <v>0.2</v>
      </c>
      <c r="J16" s="14"/>
      <c r="K16" s="252" t="s">
        <v>217</v>
      </c>
      <c r="L16" s="223">
        <v>12435227</v>
      </c>
      <c r="M16" s="223">
        <v>63874</v>
      </c>
      <c r="N16" s="225">
        <v>6.2E-2</v>
      </c>
      <c r="O16" s="224">
        <v>0.1</v>
      </c>
      <c r="P16" s="223">
        <v>6133</v>
      </c>
      <c r="Q16" s="224">
        <v>658</v>
      </c>
      <c r="R16" s="225">
        <v>2.4E-2</v>
      </c>
      <c r="S16" s="224">
        <v>0.2</v>
      </c>
    </row>
    <row r="17" spans="1:19" s="17" customFormat="1">
      <c r="A17" s="135" t="s">
        <v>218</v>
      </c>
      <c r="B17" s="2176">
        <v>16135225</v>
      </c>
      <c r="C17" s="2216">
        <v>65476</v>
      </c>
      <c r="D17" s="2662">
        <v>7.5999999999999998E-2</v>
      </c>
      <c r="E17" s="2667">
        <v>0.1</v>
      </c>
      <c r="F17" s="2176">
        <v>18424</v>
      </c>
      <c r="G17" s="2216">
        <v>1065</v>
      </c>
      <c r="H17" s="2662">
        <v>6.2E-2</v>
      </c>
      <c r="I17" s="2660">
        <v>0.4</v>
      </c>
      <c r="J17" s="14"/>
      <c r="K17" s="252" t="s">
        <v>218</v>
      </c>
      <c r="L17" s="223">
        <v>17463256</v>
      </c>
      <c r="M17" s="223">
        <v>67801</v>
      </c>
      <c r="N17" s="225">
        <v>8.6999999999999994E-2</v>
      </c>
      <c r="O17" s="224">
        <v>0.1</v>
      </c>
      <c r="P17" s="223">
        <v>18562</v>
      </c>
      <c r="Q17" s="223">
        <v>1009</v>
      </c>
      <c r="R17" s="225">
        <v>7.0999999999999994E-2</v>
      </c>
      <c r="S17" s="224">
        <v>0.3</v>
      </c>
    </row>
    <row r="18" spans="1:19" s="17" customFormat="1">
      <c r="A18" s="135" t="s">
        <v>219</v>
      </c>
      <c r="B18" s="2176">
        <v>58722528</v>
      </c>
      <c r="C18" s="2216">
        <v>173641</v>
      </c>
      <c r="D18" s="2662">
        <v>0.27800000000000002</v>
      </c>
      <c r="E18" s="2667">
        <v>0.1</v>
      </c>
      <c r="F18" s="2176">
        <v>105365</v>
      </c>
      <c r="G18" s="2216">
        <v>2917</v>
      </c>
      <c r="H18" s="2662">
        <v>0.35499999999999998</v>
      </c>
      <c r="I18" s="2660">
        <v>0.7</v>
      </c>
      <c r="J18" s="14"/>
      <c r="K18" s="252" t="s">
        <v>219</v>
      </c>
      <c r="L18" s="223">
        <v>57903353</v>
      </c>
      <c r="M18" s="223">
        <v>183279</v>
      </c>
      <c r="N18" s="225">
        <v>0.28999999999999998</v>
      </c>
      <c r="O18" s="224">
        <v>0.1</v>
      </c>
      <c r="P18" s="223">
        <v>96785</v>
      </c>
      <c r="Q18" s="223">
        <v>2203</v>
      </c>
      <c r="R18" s="225">
        <v>0.373</v>
      </c>
      <c r="S18" s="224">
        <v>0.7</v>
      </c>
    </row>
    <row r="19" spans="1:19" s="17" customFormat="1">
      <c r="A19" s="135" t="s">
        <v>220</v>
      </c>
      <c r="B19" s="2176">
        <v>44529161</v>
      </c>
      <c r="C19" s="2216">
        <v>49403</v>
      </c>
      <c r="D19" s="2662">
        <v>0.21099999999999999</v>
      </c>
      <c r="E19" s="2667">
        <v>0.1</v>
      </c>
      <c r="F19" s="2176">
        <v>76102</v>
      </c>
      <c r="G19" s="2216">
        <v>1896</v>
      </c>
      <c r="H19" s="2662">
        <v>0.25600000000000001</v>
      </c>
      <c r="I19" s="2660">
        <v>0.5</v>
      </c>
      <c r="J19" s="14"/>
      <c r="K19" s="252" t="s">
        <v>220</v>
      </c>
      <c r="L19" s="223">
        <v>41175904</v>
      </c>
      <c r="M19" s="223">
        <v>57855</v>
      </c>
      <c r="N19" s="225">
        <v>0.20599999999999999</v>
      </c>
      <c r="O19" s="224">
        <v>0.1</v>
      </c>
      <c r="P19" s="223">
        <v>67721</v>
      </c>
      <c r="Q19" s="223">
        <v>1881</v>
      </c>
      <c r="R19" s="225">
        <v>0.26100000000000001</v>
      </c>
      <c r="S19" s="224">
        <v>0.6</v>
      </c>
    </row>
    <row r="20" spans="1:19" s="17" customFormat="1">
      <c r="A20" s="135" t="s">
        <v>221</v>
      </c>
      <c r="B20" s="2176">
        <v>17029467</v>
      </c>
      <c r="C20" s="2216">
        <v>40247</v>
      </c>
      <c r="D20" s="2662">
        <v>8.1000000000000003E-2</v>
      </c>
      <c r="E20" s="2667">
        <v>0.1</v>
      </c>
      <c r="F20" s="2176">
        <v>29177</v>
      </c>
      <c r="G20" s="2216">
        <v>1208</v>
      </c>
      <c r="H20" s="2662">
        <v>9.8000000000000004E-2</v>
      </c>
      <c r="I20" s="2660">
        <v>0.4</v>
      </c>
      <c r="J20" s="14"/>
      <c r="K20" s="252" t="s">
        <v>221</v>
      </c>
      <c r="L20" s="223">
        <v>15021920</v>
      </c>
      <c r="M20" s="223">
        <v>34737</v>
      </c>
      <c r="N20" s="225">
        <v>7.4999999999999997E-2</v>
      </c>
      <c r="O20" s="224">
        <v>0.1</v>
      </c>
      <c r="P20" s="223">
        <v>23338</v>
      </c>
      <c r="Q20" s="223">
        <v>1066</v>
      </c>
      <c r="R20" s="225">
        <v>0.09</v>
      </c>
      <c r="S20" s="224">
        <v>0.4</v>
      </c>
    </row>
    <row r="21" spans="1:19" s="17" customFormat="1">
      <c r="A21" s="135" t="s">
        <v>222</v>
      </c>
      <c r="B21" s="2176">
        <v>39166047</v>
      </c>
      <c r="C21" s="2216">
        <v>136480</v>
      </c>
      <c r="D21" s="2662">
        <v>0.185</v>
      </c>
      <c r="E21" s="2667">
        <v>0.1</v>
      </c>
      <c r="F21" s="2176">
        <v>41888</v>
      </c>
      <c r="G21" s="2216">
        <v>1456</v>
      </c>
      <c r="H21" s="2662">
        <v>0.14099999999999999</v>
      </c>
      <c r="I21" s="2660">
        <v>0.4</v>
      </c>
      <c r="J21" s="14"/>
      <c r="K21" s="252" t="s">
        <v>222</v>
      </c>
      <c r="L21" s="223">
        <v>35148428</v>
      </c>
      <c r="M21" s="223">
        <v>127668</v>
      </c>
      <c r="N21" s="225">
        <v>0.17599999999999999</v>
      </c>
      <c r="O21" s="224">
        <v>0.1</v>
      </c>
      <c r="P21" s="223">
        <v>32880</v>
      </c>
      <c r="Q21" s="223">
        <v>1260</v>
      </c>
      <c r="R21" s="225">
        <v>0.127</v>
      </c>
      <c r="S21" s="224">
        <v>0.4</v>
      </c>
    </row>
    <row r="22" spans="1:19" s="17" customFormat="1">
      <c r="A22" s="135" t="s">
        <v>223</v>
      </c>
      <c r="B22" s="2176">
        <v>23786225</v>
      </c>
      <c r="C22" s="2216">
        <v>147082</v>
      </c>
      <c r="D22" s="2662">
        <v>0.112</v>
      </c>
      <c r="E22" s="2667">
        <v>0.1</v>
      </c>
      <c r="F22" s="2176">
        <v>19716</v>
      </c>
      <c r="G22" s="2216">
        <v>991</v>
      </c>
      <c r="H22" s="2662">
        <v>6.6000000000000003E-2</v>
      </c>
      <c r="I22" s="2660">
        <v>0.3</v>
      </c>
      <c r="J22" s="14"/>
      <c r="K22" s="252" t="s">
        <v>223</v>
      </c>
      <c r="L22" s="223">
        <v>20578571</v>
      </c>
      <c r="M22" s="223">
        <v>125036</v>
      </c>
      <c r="N22" s="225">
        <v>0.10299999999999999</v>
      </c>
      <c r="O22" s="224">
        <v>0.1</v>
      </c>
      <c r="P22" s="223">
        <v>14349</v>
      </c>
      <c r="Q22" s="224">
        <v>823</v>
      </c>
      <c r="R22" s="225">
        <v>5.5E-2</v>
      </c>
      <c r="S22" s="224">
        <v>0.3</v>
      </c>
    </row>
    <row r="23" spans="1:19" s="17" customFormat="1">
      <c r="A23" s="73"/>
      <c r="B23" s="139" t="s">
        <v>733</v>
      </c>
      <c r="C23" s="38" t="s">
        <v>733</v>
      </c>
      <c r="D23" s="58" t="s">
        <v>733</v>
      </c>
      <c r="E23" s="74" t="s">
        <v>733</v>
      </c>
      <c r="F23" s="139" t="s">
        <v>733</v>
      </c>
      <c r="G23" s="38" t="s">
        <v>733</v>
      </c>
      <c r="H23" s="58" t="s">
        <v>733</v>
      </c>
      <c r="I23" s="38" t="s">
        <v>733</v>
      </c>
      <c r="J23" s="14"/>
      <c r="K23" s="37"/>
      <c r="L23" s="224" t="s">
        <v>733</v>
      </c>
      <c r="M23" s="224" t="s">
        <v>733</v>
      </c>
      <c r="N23" s="225" t="s">
        <v>733</v>
      </c>
      <c r="O23" s="224" t="s">
        <v>733</v>
      </c>
      <c r="P23" s="224" t="s">
        <v>733</v>
      </c>
      <c r="Q23" s="224" t="s">
        <v>733</v>
      </c>
      <c r="R23" s="225" t="s">
        <v>733</v>
      </c>
      <c r="S23" s="224" t="s">
        <v>733</v>
      </c>
    </row>
    <row r="24" spans="1:19" s="17" customFormat="1">
      <c r="A24" s="88" t="s">
        <v>224</v>
      </c>
      <c r="B24" s="138" t="s">
        <v>210</v>
      </c>
      <c r="C24" s="230" t="s">
        <v>210</v>
      </c>
      <c r="D24" s="2746">
        <v>0.86699999999999999</v>
      </c>
      <c r="E24" s="2747">
        <v>0.1</v>
      </c>
      <c r="F24" s="138" t="s">
        <v>210</v>
      </c>
      <c r="G24" s="230" t="s">
        <v>210</v>
      </c>
      <c r="H24" s="2746">
        <v>0.91700000000000004</v>
      </c>
      <c r="I24" s="2748">
        <v>0.4</v>
      </c>
      <c r="J24" s="14"/>
      <c r="K24" s="37" t="s">
        <v>224</v>
      </c>
      <c r="L24" s="224" t="s">
        <v>210</v>
      </c>
      <c r="M24" s="224" t="s">
        <v>210</v>
      </c>
      <c r="N24" s="225">
        <v>0.85</v>
      </c>
      <c r="O24" s="224">
        <v>0.1</v>
      </c>
      <c r="P24" s="224" t="s">
        <v>210</v>
      </c>
      <c r="Q24" s="224" t="s">
        <v>210</v>
      </c>
      <c r="R24" s="225">
        <v>0.90500000000000003</v>
      </c>
      <c r="S24" s="224">
        <v>0.5</v>
      </c>
    </row>
    <row r="25" spans="1:19" s="17" customFormat="1">
      <c r="A25" s="88" t="s">
        <v>225</v>
      </c>
      <c r="B25" s="138" t="s">
        <v>210</v>
      </c>
      <c r="C25" s="230" t="s">
        <v>210</v>
      </c>
      <c r="D25" s="2746">
        <v>0.29799999999999999</v>
      </c>
      <c r="E25" s="2747">
        <v>0.1</v>
      </c>
      <c r="F25" s="138" t="s">
        <v>210</v>
      </c>
      <c r="G25" s="230" t="s">
        <v>210</v>
      </c>
      <c r="H25" s="2746">
        <v>0.20799999999999999</v>
      </c>
      <c r="I25" s="2748">
        <v>0.6</v>
      </c>
      <c r="J25" s="14"/>
      <c r="K25" s="37" t="s">
        <v>225</v>
      </c>
      <c r="L25" s="224" t="s">
        <v>210</v>
      </c>
      <c r="M25" s="224" t="s">
        <v>210</v>
      </c>
      <c r="N25" s="225">
        <v>0.27900000000000003</v>
      </c>
      <c r="O25" s="224">
        <v>0.1</v>
      </c>
      <c r="P25" s="224" t="s">
        <v>210</v>
      </c>
      <c r="Q25" s="224" t="s">
        <v>210</v>
      </c>
      <c r="R25" s="225">
        <v>0.182</v>
      </c>
      <c r="S25" s="224">
        <v>0.5</v>
      </c>
    </row>
    <row r="26" spans="1:19" s="17" customFormat="1">
      <c r="A26" s="16"/>
      <c r="J26" s="14"/>
      <c r="K26" s="16"/>
    </row>
    <row r="27" spans="1:19" s="17" customFormat="1">
      <c r="A27" s="3832" t="s">
        <v>794</v>
      </c>
      <c r="B27" s="3832"/>
      <c r="C27" s="3832"/>
      <c r="D27" s="3832"/>
      <c r="E27" s="3832"/>
      <c r="F27" s="3832"/>
      <c r="G27" s="3832"/>
      <c r="H27" s="3832"/>
      <c r="I27" s="3832"/>
      <c r="J27" s="14"/>
      <c r="K27" s="3832" t="s">
        <v>839</v>
      </c>
      <c r="L27" s="3832"/>
      <c r="M27" s="3832"/>
      <c r="N27" s="3832"/>
      <c r="O27" s="3832"/>
      <c r="P27" s="3832"/>
      <c r="Q27" s="3832"/>
      <c r="R27" s="3832"/>
      <c r="S27" s="3832"/>
    </row>
    <row r="28" spans="1:19" s="17" customFormat="1">
      <c r="A28" s="232"/>
      <c r="B28" s="232"/>
      <c r="C28" s="232"/>
      <c r="D28" s="232"/>
      <c r="E28" s="232"/>
      <c r="F28" s="232"/>
      <c r="G28" s="232"/>
      <c r="H28" s="232"/>
      <c r="I28" s="232"/>
      <c r="J28" s="14"/>
      <c r="K28" s="232"/>
      <c r="L28" s="232"/>
      <c r="M28" s="232"/>
      <c r="N28" s="232"/>
      <c r="O28" s="232"/>
      <c r="P28" s="232"/>
      <c r="Q28" s="232"/>
      <c r="R28" s="232"/>
      <c r="S28" s="232"/>
    </row>
    <row r="29" spans="1:19" s="17" customFormat="1">
      <c r="A29" s="232"/>
      <c r="B29" s="232"/>
      <c r="C29" s="232"/>
      <c r="D29" s="232"/>
      <c r="E29" s="232"/>
      <c r="F29" s="232"/>
      <c r="G29" s="232"/>
      <c r="H29" s="232"/>
      <c r="I29" s="232"/>
      <c r="J29" s="14"/>
      <c r="K29" s="232"/>
      <c r="L29" s="232"/>
      <c r="M29" s="232"/>
      <c r="N29" s="232"/>
      <c r="O29" s="232"/>
      <c r="P29" s="232"/>
      <c r="Q29" s="232"/>
      <c r="R29" s="232"/>
      <c r="S29" s="232"/>
    </row>
    <row r="30" spans="1:19" s="17" customFormat="1" ht="25">
      <c r="A30" s="4230" t="s">
        <v>1974</v>
      </c>
      <c r="B30" s="4230"/>
      <c r="C30" s="4230"/>
      <c r="D30" s="4230"/>
      <c r="E30" s="4230"/>
      <c r="F30" s="4230"/>
      <c r="G30" s="4230"/>
      <c r="H30" s="4230"/>
      <c r="I30" s="4230"/>
      <c r="J30" s="1470"/>
      <c r="K30" s="232"/>
      <c r="L30" s="232"/>
      <c r="M30" s="232"/>
      <c r="N30" s="232"/>
      <c r="O30" s="232"/>
      <c r="P30" s="232"/>
      <c r="Q30" s="232"/>
      <c r="R30" s="232"/>
      <c r="S30" s="232"/>
    </row>
    <row r="31" spans="1:19" s="17" customFormat="1">
      <c r="A31" s="16"/>
      <c r="J31" s="14"/>
      <c r="K31" s="16"/>
    </row>
    <row r="32" spans="1:19" s="17" customFormat="1" ht="17.5">
      <c r="A32" s="3997" t="s">
        <v>203</v>
      </c>
      <c r="B32" s="3964" t="s">
        <v>204</v>
      </c>
      <c r="C32" s="3994"/>
      <c r="D32" s="3994"/>
      <c r="E32" s="3994"/>
      <c r="F32" s="3994"/>
      <c r="G32" s="3994"/>
      <c r="H32" s="3994"/>
      <c r="I32" s="3995"/>
      <c r="J32" s="495"/>
      <c r="K32" s="4447" t="s">
        <v>203</v>
      </c>
      <c r="L32" s="4364" t="s">
        <v>204</v>
      </c>
      <c r="M32" s="4364"/>
      <c r="N32" s="4364"/>
      <c r="O32" s="4364"/>
      <c r="P32" s="4364"/>
      <c r="Q32" s="4364"/>
      <c r="R32" s="4364"/>
      <c r="S32" s="4454"/>
    </row>
    <row r="33" spans="1:19" s="17" customFormat="1" ht="17.5">
      <c r="A33" s="4287"/>
      <c r="B33" s="4062" t="s">
        <v>814</v>
      </c>
      <c r="C33" s="4063"/>
      <c r="D33" s="4063"/>
      <c r="E33" s="4063"/>
      <c r="F33" s="4288" t="s">
        <v>85</v>
      </c>
      <c r="G33" s="3952"/>
      <c r="H33" s="3952"/>
      <c r="I33" s="3953"/>
      <c r="J33" s="495"/>
      <c r="K33" s="4448"/>
      <c r="L33" s="4460" t="s">
        <v>814</v>
      </c>
      <c r="M33" s="4461"/>
      <c r="N33" s="4461"/>
      <c r="O33" s="4462"/>
      <c r="P33" s="4463" t="s">
        <v>85</v>
      </c>
      <c r="Q33" s="4458"/>
      <c r="R33" s="4458"/>
      <c r="S33" s="4459"/>
    </row>
    <row r="34" spans="1:19" s="239" customFormat="1" ht="44.5">
      <c r="A34" s="3998"/>
      <c r="B34" s="236" t="s">
        <v>206</v>
      </c>
      <c r="C34" s="270" t="s">
        <v>207</v>
      </c>
      <c r="D34" s="270" t="s">
        <v>14</v>
      </c>
      <c r="E34" s="271" t="s">
        <v>208</v>
      </c>
      <c r="F34" s="127" t="s">
        <v>206</v>
      </c>
      <c r="G34" s="193" t="s">
        <v>207</v>
      </c>
      <c r="H34" s="193" t="s">
        <v>14</v>
      </c>
      <c r="I34" s="129" t="s">
        <v>208</v>
      </c>
      <c r="J34" s="740"/>
      <c r="K34" s="4449"/>
      <c r="L34" s="298" t="s">
        <v>206</v>
      </c>
      <c r="M34" s="298" t="s">
        <v>207</v>
      </c>
      <c r="N34" s="298" t="s">
        <v>14</v>
      </c>
      <c r="O34" s="298" t="s">
        <v>208</v>
      </c>
      <c r="P34" s="300" t="s">
        <v>206</v>
      </c>
      <c r="Q34" s="300" t="s">
        <v>207</v>
      </c>
      <c r="R34" s="300" t="s">
        <v>14</v>
      </c>
      <c r="S34" s="299" t="s">
        <v>208</v>
      </c>
    </row>
    <row r="35" spans="1:19" s="17" customFormat="1">
      <c r="A35" s="487" t="s">
        <v>2</v>
      </c>
      <c r="B35" s="778"/>
      <c r="C35" s="488"/>
      <c r="D35" s="488"/>
      <c r="E35" s="488"/>
      <c r="F35" s="778"/>
      <c r="G35" s="488"/>
      <c r="H35" s="488"/>
      <c r="I35" s="489"/>
      <c r="J35" s="14"/>
      <c r="K35" s="490" t="s">
        <v>2</v>
      </c>
      <c r="L35" s="491"/>
      <c r="M35" s="491"/>
      <c r="N35" s="491"/>
      <c r="O35" s="491"/>
      <c r="P35" s="491"/>
      <c r="Q35" s="491"/>
      <c r="R35" s="491"/>
      <c r="S35" s="492"/>
    </row>
    <row r="36" spans="1:19" s="17" customFormat="1">
      <c r="A36" s="135" t="s">
        <v>209</v>
      </c>
      <c r="B36" s="2176">
        <v>337337</v>
      </c>
      <c r="C36" s="2216">
        <v>2371</v>
      </c>
      <c r="D36" s="39"/>
      <c r="E36" s="74" t="s">
        <v>210</v>
      </c>
      <c r="F36" s="2176">
        <v>98255</v>
      </c>
      <c r="G36" s="2216">
        <v>2302</v>
      </c>
      <c r="H36" s="39"/>
      <c r="I36" s="38" t="s">
        <v>210</v>
      </c>
      <c r="J36" s="14"/>
      <c r="K36" s="252" t="s">
        <v>209</v>
      </c>
      <c r="L36" s="223">
        <v>329081</v>
      </c>
      <c r="M36" s="223">
        <v>2499</v>
      </c>
      <c r="N36" s="223">
        <v>329081</v>
      </c>
      <c r="O36" s="224" t="s">
        <v>210</v>
      </c>
      <c r="P36" s="223">
        <v>92990</v>
      </c>
      <c r="Q36" s="223">
        <v>2892</v>
      </c>
      <c r="R36" s="223">
        <v>92990</v>
      </c>
      <c r="S36" s="224" t="s">
        <v>210</v>
      </c>
    </row>
    <row r="37" spans="1:19" s="17" customFormat="1">
      <c r="A37" s="135" t="s">
        <v>211</v>
      </c>
      <c r="B37" s="2176">
        <v>21039</v>
      </c>
      <c r="C37" s="2216">
        <v>982</v>
      </c>
      <c r="D37" s="2662">
        <v>6.2E-2</v>
      </c>
      <c r="E37" s="2667">
        <v>0.3</v>
      </c>
      <c r="F37" s="2176">
        <v>8187</v>
      </c>
      <c r="G37" s="2216">
        <v>725</v>
      </c>
      <c r="H37" s="2662">
        <v>8.3000000000000004E-2</v>
      </c>
      <c r="I37" s="2660">
        <v>0.7</v>
      </c>
      <c r="J37" s="14"/>
      <c r="K37" s="252" t="s">
        <v>211</v>
      </c>
      <c r="L37" s="223">
        <v>19732</v>
      </c>
      <c r="M37" s="224">
        <v>917</v>
      </c>
      <c r="N37" s="225">
        <v>0.06</v>
      </c>
      <c r="O37" s="224">
        <v>0.3</v>
      </c>
      <c r="P37" s="223">
        <v>7102</v>
      </c>
      <c r="Q37" s="224">
        <v>566</v>
      </c>
      <c r="R37" s="225">
        <v>7.5999999999999998E-2</v>
      </c>
      <c r="S37" s="224">
        <v>0.6</v>
      </c>
    </row>
    <row r="38" spans="1:19" s="17" customFormat="1">
      <c r="A38" s="135" t="s">
        <v>212</v>
      </c>
      <c r="B38" s="2176">
        <v>17369</v>
      </c>
      <c r="C38" s="2216">
        <v>806</v>
      </c>
      <c r="D38" s="2662">
        <v>5.0999999999999997E-2</v>
      </c>
      <c r="E38" s="2667">
        <v>0.2</v>
      </c>
      <c r="F38" s="2176">
        <v>6417</v>
      </c>
      <c r="G38" s="2216">
        <v>598</v>
      </c>
      <c r="H38" s="2662">
        <v>6.5000000000000002E-2</v>
      </c>
      <c r="I38" s="2660">
        <v>0.6</v>
      </c>
      <c r="J38" s="14"/>
      <c r="K38" s="252" t="s">
        <v>212</v>
      </c>
      <c r="L38" s="223">
        <v>16410</v>
      </c>
      <c r="M38" s="224">
        <v>842</v>
      </c>
      <c r="N38" s="225">
        <v>0.05</v>
      </c>
      <c r="O38" s="224">
        <v>0.3</v>
      </c>
      <c r="P38" s="223">
        <v>5739</v>
      </c>
      <c r="Q38" s="224">
        <v>507</v>
      </c>
      <c r="R38" s="225">
        <v>6.2E-2</v>
      </c>
      <c r="S38" s="224">
        <v>0.6</v>
      </c>
    </row>
    <row r="39" spans="1:19" s="17" customFormat="1">
      <c r="A39" s="135" t="s">
        <v>213</v>
      </c>
      <c r="B39" s="2176">
        <v>131263</v>
      </c>
      <c r="C39" s="2216">
        <v>1060</v>
      </c>
      <c r="D39" s="2662">
        <v>0.38900000000000001</v>
      </c>
      <c r="E39" s="2667">
        <v>0.4</v>
      </c>
      <c r="F39" s="2176">
        <v>43261</v>
      </c>
      <c r="G39" s="2216">
        <v>1263</v>
      </c>
      <c r="H39" s="2662">
        <v>0.44</v>
      </c>
      <c r="I39" s="2660">
        <v>0.9</v>
      </c>
      <c r="J39" s="14"/>
      <c r="K39" s="252" t="s">
        <v>213</v>
      </c>
      <c r="L39" s="223">
        <v>127850</v>
      </c>
      <c r="M39" s="223">
        <v>1145</v>
      </c>
      <c r="N39" s="225">
        <v>0.38900000000000001</v>
      </c>
      <c r="O39" s="224">
        <v>0.4</v>
      </c>
      <c r="P39" s="223">
        <v>41137</v>
      </c>
      <c r="Q39" s="223">
        <v>1779</v>
      </c>
      <c r="R39" s="225">
        <v>0.442</v>
      </c>
      <c r="S39" s="224">
        <v>1.1000000000000001</v>
      </c>
    </row>
    <row r="40" spans="1:19" s="17" customFormat="1">
      <c r="A40" s="135" t="s">
        <v>214</v>
      </c>
      <c r="B40" s="2176">
        <v>66205</v>
      </c>
      <c r="C40" s="2216">
        <v>1068</v>
      </c>
      <c r="D40" s="2662">
        <v>0.19600000000000001</v>
      </c>
      <c r="E40" s="2667">
        <v>0.3</v>
      </c>
      <c r="F40" s="2176">
        <v>20882</v>
      </c>
      <c r="G40" s="2216">
        <v>810</v>
      </c>
      <c r="H40" s="2662">
        <v>0.21299999999999999</v>
      </c>
      <c r="I40" s="2660">
        <v>0.8</v>
      </c>
      <c r="J40" s="14"/>
      <c r="K40" s="252" t="s">
        <v>214</v>
      </c>
      <c r="L40" s="223">
        <v>72987</v>
      </c>
      <c r="M40" s="223">
        <v>1185</v>
      </c>
      <c r="N40" s="225">
        <v>0.222</v>
      </c>
      <c r="O40" s="224">
        <v>0.3</v>
      </c>
      <c r="P40" s="223">
        <v>23310</v>
      </c>
      <c r="Q40" s="223">
        <v>1136</v>
      </c>
      <c r="R40" s="225">
        <v>0.251</v>
      </c>
      <c r="S40" s="224">
        <v>0.9</v>
      </c>
    </row>
    <row r="41" spans="1:19" s="17" customFormat="1">
      <c r="A41" s="135" t="s">
        <v>215</v>
      </c>
      <c r="B41" s="2176">
        <v>101461</v>
      </c>
      <c r="C41" s="2216">
        <v>2062</v>
      </c>
      <c r="D41" s="2662">
        <v>0.30099999999999999</v>
      </c>
      <c r="E41" s="2667">
        <v>0.5</v>
      </c>
      <c r="F41" s="2176">
        <v>19508</v>
      </c>
      <c r="G41" s="2216">
        <v>981</v>
      </c>
      <c r="H41" s="2662">
        <v>0.19900000000000001</v>
      </c>
      <c r="I41" s="2660">
        <v>0.8</v>
      </c>
      <c r="J41" s="14"/>
      <c r="K41" s="252" t="s">
        <v>215</v>
      </c>
      <c r="L41" s="223">
        <v>92102</v>
      </c>
      <c r="M41" s="223">
        <v>2041</v>
      </c>
      <c r="N41" s="225">
        <v>0.28000000000000003</v>
      </c>
      <c r="O41" s="224">
        <v>0.5</v>
      </c>
      <c r="P41" s="223">
        <v>15702</v>
      </c>
      <c r="Q41" s="224">
        <v>879</v>
      </c>
      <c r="R41" s="225">
        <v>0.16900000000000001</v>
      </c>
      <c r="S41" s="224">
        <v>0.8</v>
      </c>
    </row>
    <row r="42" spans="1:19" s="17" customFormat="1">
      <c r="A42" s="135"/>
      <c r="B42" s="2178"/>
      <c r="C42" s="2673"/>
      <c r="D42" s="2672"/>
      <c r="E42" s="2671"/>
      <c r="F42" s="2178"/>
      <c r="G42" s="2673"/>
      <c r="H42" s="2672"/>
      <c r="I42" s="2671"/>
      <c r="J42" s="14"/>
      <c r="K42" s="135"/>
      <c r="L42" s="779"/>
      <c r="M42" s="780"/>
      <c r="N42" s="781"/>
      <c r="O42" s="780"/>
      <c r="P42" s="779"/>
      <c r="Q42" s="780"/>
      <c r="R42" s="781"/>
      <c r="S42" s="780"/>
    </row>
    <row r="43" spans="1:19" s="17" customFormat="1">
      <c r="A43" s="487" t="s">
        <v>469</v>
      </c>
      <c r="B43" s="2177"/>
      <c r="C43" s="2666"/>
      <c r="D43" s="2663"/>
      <c r="E43" s="2661"/>
      <c r="F43" s="2177"/>
      <c r="G43" s="2666"/>
      <c r="H43" s="2663"/>
      <c r="I43" s="2668"/>
      <c r="J43" s="14"/>
      <c r="K43" s="490" t="s">
        <v>469</v>
      </c>
      <c r="L43" s="491"/>
      <c r="M43" s="491"/>
      <c r="N43" s="491"/>
      <c r="O43" s="491"/>
      <c r="P43" s="491"/>
      <c r="Q43" s="491"/>
      <c r="R43" s="491"/>
      <c r="S43" s="492"/>
    </row>
    <row r="44" spans="1:19" s="17" customFormat="1">
      <c r="A44" s="135" t="s">
        <v>216</v>
      </c>
      <c r="B44" s="2176">
        <v>962052</v>
      </c>
      <c r="C44" s="2216">
        <v>181</v>
      </c>
      <c r="D44" s="2662"/>
      <c r="E44" s="2667" t="s">
        <v>210</v>
      </c>
      <c r="F44" s="2176">
        <v>163249</v>
      </c>
      <c r="G44" s="2216">
        <v>2958</v>
      </c>
      <c r="H44" s="2662"/>
      <c r="I44" s="2660" t="s">
        <v>210</v>
      </c>
      <c r="J44" s="14"/>
      <c r="K44" s="252" t="s">
        <v>216</v>
      </c>
      <c r="L44" s="223">
        <v>903810</v>
      </c>
      <c r="M44" s="224">
        <v>218</v>
      </c>
      <c r="N44" s="223">
        <v>903810</v>
      </c>
      <c r="O44" s="224" t="s">
        <v>210</v>
      </c>
      <c r="P44" s="223">
        <v>144986</v>
      </c>
      <c r="Q44" s="223">
        <v>2598</v>
      </c>
      <c r="R44" s="223">
        <v>144986</v>
      </c>
      <c r="S44" s="224" t="s">
        <v>210</v>
      </c>
    </row>
    <row r="45" spans="1:19" s="17" customFormat="1">
      <c r="A45" s="135" t="s">
        <v>217</v>
      </c>
      <c r="B45" s="2176">
        <v>39520</v>
      </c>
      <c r="C45" s="2216">
        <v>1387</v>
      </c>
      <c r="D45" s="2662">
        <v>4.1000000000000002E-2</v>
      </c>
      <c r="E45" s="2667">
        <v>0.1</v>
      </c>
      <c r="F45" s="2176">
        <v>2876</v>
      </c>
      <c r="G45" s="2216">
        <v>430</v>
      </c>
      <c r="H45" s="2662">
        <v>1.7999999999999999E-2</v>
      </c>
      <c r="I45" s="2660">
        <v>0.3</v>
      </c>
      <c r="J45" s="14"/>
      <c r="K45" s="252" t="s">
        <v>217</v>
      </c>
      <c r="L45" s="223">
        <v>43909</v>
      </c>
      <c r="M45" s="223">
        <v>1463</v>
      </c>
      <c r="N45" s="225">
        <v>4.9000000000000002E-2</v>
      </c>
      <c r="O45" s="224">
        <v>0.2</v>
      </c>
      <c r="P45" s="223">
        <v>3619</v>
      </c>
      <c r="Q45" s="224">
        <v>424</v>
      </c>
      <c r="R45" s="225">
        <v>2.5000000000000001E-2</v>
      </c>
      <c r="S45" s="224">
        <v>0.3</v>
      </c>
    </row>
    <row r="46" spans="1:19" s="17" customFormat="1">
      <c r="A46" s="135" t="s">
        <v>218</v>
      </c>
      <c r="B46" s="2176">
        <v>46787</v>
      </c>
      <c r="C46" s="2216">
        <v>1577</v>
      </c>
      <c r="D46" s="2662">
        <v>4.9000000000000002E-2</v>
      </c>
      <c r="E46" s="2667">
        <v>0.2</v>
      </c>
      <c r="F46" s="2176">
        <v>10532</v>
      </c>
      <c r="G46" s="2216">
        <v>758</v>
      </c>
      <c r="H46" s="2662">
        <v>6.5000000000000002E-2</v>
      </c>
      <c r="I46" s="2660">
        <v>0.5</v>
      </c>
      <c r="J46" s="14"/>
      <c r="K46" s="252" t="s">
        <v>218</v>
      </c>
      <c r="L46" s="223">
        <v>48536</v>
      </c>
      <c r="M46" s="223">
        <v>1622</v>
      </c>
      <c r="N46" s="225">
        <v>5.3999999999999999E-2</v>
      </c>
      <c r="O46" s="224">
        <v>0.2</v>
      </c>
      <c r="P46" s="223">
        <v>10580</v>
      </c>
      <c r="Q46" s="224">
        <v>755</v>
      </c>
      <c r="R46" s="225">
        <v>7.2999999999999995E-2</v>
      </c>
      <c r="S46" s="224">
        <v>0.5</v>
      </c>
    </row>
    <row r="47" spans="1:19" s="17" customFormat="1">
      <c r="A47" s="135" t="s">
        <v>219</v>
      </c>
      <c r="B47" s="2176">
        <v>268336</v>
      </c>
      <c r="C47" s="2216">
        <v>3274</v>
      </c>
      <c r="D47" s="2662">
        <v>0.27900000000000003</v>
      </c>
      <c r="E47" s="2667">
        <v>0.3</v>
      </c>
      <c r="F47" s="2176">
        <v>69886</v>
      </c>
      <c r="G47" s="2216">
        <v>2156</v>
      </c>
      <c r="H47" s="2662">
        <v>0.42799999999999999</v>
      </c>
      <c r="I47" s="2660">
        <v>1</v>
      </c>
      <c r="J47" s="14"/>
      <c r="K47" s="252" t="s">
        <v>219</v>
      </c>
      <c r="L47" s="223">
        <v>261791</v>
      </c>
      <c r="M47" s="223">
        <v>3385</v>
      </c>
      <c r="N47" s="225">
        <v>0.28999999999999998</v>
      </c>
      <c r="O47" s="224">
        <v>0.4</v>
      </c>
      <c r="P47" s="223">
        <v>64455</v>
      </c>
      <c r="Q47" s="223">
        <v>1627</v>
      </c>
      <c r="R47" s="225">
        <v>0.44500000000000001</v>
      </c>
      <c r="S47" s="224">
        <v>1</v>
      </c>
    </row>
    <row r="48" spans="1:19" s="17" customFormat="1">
      <c r="A48" s="135" t="s">
        <v>220</v>
      </c>
      <c r="B48" s="2176">
        <v>211813</v>
      </c>
      <c r="C48" s="2216">
        <v>2774</v>
      </c>
      <c r="D48" s="2662">
        <v>0.22</v>
      </c>
      <c r="E48" s="2667">
        <v>0.3</v>
      </c>
      <c r="F48" s="2176">
        <v>37869</v>
      </c>
      <c r="G48" s="2216">
        <v>1301</v>
      </c>
      <c r="H48" s="2662">
        <v>0.23200000000000001</v>
      </c>
      <c r="I48" s="2660">
        <v>0.7</v>
      </c>
      <c r="J48" s="14"/>
      <c r="K48" s="252" t="s">
        <v>220</v>
      </c>
      <c r="L48" s="223">
        <v>194914</v>
      </c>
      <c r="M48" s="223">
        <v>3059</v>
      </c>
      <c r="N48" s="225">
        <v>0.216</v>
      </c>
      <c r="O48" s="224">
        <v>0.3</v>
      </c>
      <c r="P48" s="223">
        <v>33220</v>
      </c>
      <c r="Q48" s="223">
        <v>1167</v>
      </c>
      <c r="R48" s="225">
        <v>0.22900000000000001</v>
      </c>
      <c r="S48" s="224">
        <v>0.6</v>
      </c>
    </row>
    <row r="49" spans="1:19" s="17" customFormat="1">
      <c r="A49" s="135" t="s">
        <v>221</v>
      </c>
      <c r="B49" s="2176">
        <v>98882</v>
      </c>
      <c r="C49" s="2216">
        <v>1909</v>
      </c>
      <c r="D49" s="2662">
        <v>0.10299999999999999</v>
      </c>
      <c r="E49" s="2667">
        <v>0.2</v>
      </c>
      <c r="F49" s="2176">
        <v>15279</v>
      </c>
      <c r="G49" s="2216">
        <v>833</v>
      </c>
      <c r="H49" s="2662">
        <v>9.4E-2</v>
      </c>
      <c r="I49" s="2660">
        <v>0.5</v>
      </c>
      <c r="J49" s="14"/>
      <c r="K49" s="252" t="s">
        <v>221</v>
      </c>
      <c r="L49" s="223">
        <v>88565</v>
      </c>
      <c r="M49" s="223">
        <v>2026</v>
      </c>
      <c r="N49" s="225">
        <v>9.8000000000000004E-2</v>
      </c>
      <c r="O49" s="224">
        <v>0.2</v>
      </c>
      <c r="P49" s="223">
        <v>12133</v>
      </c>
      <c r="Q49" s="224">
        <v>780</v>
      </c>
      <c r="R49" s="225">
        <v>8.4000000000000005E-2</v>
      </c>
      <c r="S49" s="224">
        <v>0.5</v>
      </c>
    </row>
    <row r="50" spans="1:19" s="17" customFormat="1">
      <c r="A50" s="135" t="s">
        <v>222</v>
      </c>
      <c r="B50" s="2176">
        <v>196010</v>
      </c>
      <c r="C50" s="2216">
        <v>2942</v>
      </c>
      <c r="D50" s="2662">
        <v>0.20399999999999999</v>
      </c>
      <c r="E50" s="2667">
        <v>0.3</v>
      </c>
      <c r="F50" s="2176">
        <v>18175</v>
      </c>
      <c r="G50" s="2216">
        <v>1065</v>
      </c>
      <c r="H50" s="2662">
        <v>0.111</v>
      </c>
      <c r="I50" s="2660">
        <v>0.6</v>
      </c>
      <c r="J50" s="14"/>
      <c r="K50" s="252" t="s">
        <v>222</v>
      </c>
      <c r="L50" s="223">
        <v>177727</v>
      </c>
      <c r="M50" s="223">
        <v>3122</v>
      </c>
      <c r="N50" s="225">
        <v>0.19700000000000001</v>
      </c>
      <c r="O50" s="224">
        <v>0.3</v>
      </c>
      <c r="P50" s="223">
        <v>14919</v>
      </c>
      <c r="Q50" s="224">
        <v>819</v>
      </c>
      <c r="R50" s="225">
        <v>0.10299999999999999</v>
      </c>
      <c r="S50" s="224">
        <v>0.5</v>
      </c>
    </row>
    <row r="51" spans="1:19" s="17" customFormat="1">
      <c r="A51" s="135" t="s">
        <v>223</v>
      </c>
      <c r="B51" s="2176">
        <v>100704</v>
      </c>
      <c r="C51" s="2216">
        <v>2030</v>
      </c>
      <c r="D51" s="2662">
        <v>0.105</v>
      </c>
      <c r="E51" s="2667">
        <v>0.2</v>
      </c>
      <c r="F51" s="2176">
        <v>8632</v>
      </c>
      <c r="G51" s="2216">
        <v>580</v>
      </c>
      <c r="H51" s="2662">
        <v>5.2999999999999999E-2</v>
      </c>
      <c r="I51" s="2660">
        <v>0.3</v>
      </c>
      <c r="J51" s="14"/>
      <c r="K51" s="252" t="s">
        <v>223</v>
      </c>
      <c r="L51" s="223">
        <v>88368</v>
      </c>
      <c r="M51" s="223">
        <v>1926</v>
      </c>
      <c r="N51" s="225">
        <v>9.8000000000000004E-2</v>
      </c>
      <c r="O51" s="224">
        <v>0.2</v>
      </c>
      <c r="P51" s="223">
        <v>6060</v>
      </c>
      <c r="Q51" s="224">
        <v>522</v>
      </c>
      <c r="R51" s="225">
        <v>4.2000000000000003E-2</v>
      </c>
      <c r="S51" s="224">
        <v>0.3</v>
      </c>
    </row>
    <row r="52" spans="1:19" s="17" customFormat="1">
      <c r="A52" s="73"/>
      <c r="B52" s="139" t="s">
        <v>733</v>
      </c>
      <c r="C52" s="38" t="s">
        <v>733</v>
      </c>
      <c r="D52" s="2662" t="s">
        <v>733</v>
      </c>
      <c r="E52" s="2667" t="s">
        <v>733</v>
      </c>
      <c r="F52" s="2176" t="s">
        <v>733</v>
      </c>
      <c r="G52" s="38" t="s">
        <v>733</v>
      </c>
      <c r="H52" s="2662" t="s">
        <v>733</v>
      </c>
      <c r="I52" s="2660" t="s">
        <v>733</v>
      </c>
      <c r="J52" s="14"/>
      <c r="K52" s="37"/>
      <c r="L52" s="224" t="s">
        <v>733</v>
      </c>
      <c r="M52" s="224" t="s">
        <v>733</v>
      </c>
      <c r="N52" s="225" t="s">
        <v>733</v>
      </c>
      <c r="O52" s="224" t="s">
        <v>733</v>
      </c>
      <c r="P52" s="224" t="s">
        <v>733</v>
      </c>
      <c r="Q52" s="224" t="s">
        <v>733</v>
      </c>
      <c r="R52" s="225" t="s">
        <v>733</v>
      </c>
      <c r="S52" s="224" t="s">
        <v>733</v>
      </c>
    </row>
    <row r="53" spans="1:19" s="17" customFormat="1">
      <c r="A53" s="88" t="s">
        <v>224</v>
      </c>
      <c r="B53" s="138" t="s">
        <v>210</v>
      </c>
      <c r="C53" s="230" t="s">
        <v>210</v>
      </c>
      <c r="D53" s="2746">
        <v>0.91</v>
      </c>
      <c r="E53" s="2747">
        <v>0.2</v>
      </c>
      <c r="F53" s="138" t="s">
        <v>210</v>
      </c>
      <c r="G53" s="230" t="s">
        <v>210</v>
      </c>
      <c r="H53" s="2746">
        <v>0.91800000000000004</v>
      </c>
      <c r="I53" s="2748">
        <v>0.5</v>
      </c>
      <c r="J53" s="14"/>
      <c r="K53" s="37" t="s">
        <v>224</v>
      </c>
      <c r="L53" s="224" t="s">
        <v>210</v>
      </c>
      <c r="M53" s="224" t="s">
        <v>210</v>
      </c>
      <c r="N53" s="225">
        <v>0.89800000000000002</v>
      </c>
      <c r="O53" s="224">
        <v>0.2</v>
      </c>
      <c r="P53" s="224" t="s">
        <v>210</v>
      </c>
      <c r="Q53" s="224" t="s">
        <v>210</v>
      </c>
      <c r="R53" s="225">
        <v>0.90200000000000002</v>
      </c>
      <c r="S53" s="224">
        <v>0.6</v>
      </c>
    </row>
    <row r="54" spans="1:19" s="17" customFormat="1">
      <c r="A54" s="88" t="s">
        <v>225</v>
      </c>
      <c r="B54" s="138" t="s">
        <v>210</v>
      </c>
      <c r="C54" s="230" t="s">
        <v>210</v>
      </c>
      <c r="D54" s="2746">
        <v>0.308</v>
      </c>
      <c r="E54" s="2747">
        <v>0.4</v>
      </c>
      <c r="F54" s="138" t="s">
        <v>210</v>
      </c>
      <c r="G54" s="230" t="s">
        <v>210</v>
      </c>
      <c r="H54" s="2746">
        <v>0.16400000000000001</v>
      </c>
      <c r="I54" s="2748">
        <v>0.7</v>
      </c>
      <c r="J54" s="14"/>
      <c r="K54" s="37" t="s">
        <v>225</v>
      </c>
      <c r="L54" s="224" t="s">
        <v>210</v>
      </c>
      <c r="M54" s="224" t="s">
        <v>210</v>
      </c>
      <c r="N54" s="225">
        <v>0.29399999999999998</v>
      </c>
      <c r="O54" s="224">
        <v>0.4</v>
      </c>
      <c r="P54" s="224" t="s">
        <v>210</v>
      </c>
      <c r="Q54" s="224" t="s">
        <v>210</v>
      </c>
      <c r="R54" s="225">
        <v>0.14499999999999999</v>
      </c>
      <c r="S54" s="224">
        <v>0.7</v>
      </c>
    </row>
    <row r="55" spans="1:19" s="17" customFormat="1">
      <c r="A55" s="16"/>
      <c r="J55" s="14"/>
      <c r="K55" s="16"/>
    </row>
    <row r="56" spans="1:19" s="17" customFormat="1">
      <c r="A56" s="3832" t="s">
        <v>794</v>
      </c>
      <c r="B56" s="3832"/>
      <c r="C56" s="3832"/>
      <c r="D56" s="3832"/>
      <c r="E56" s="3832"/>
      <c r="F56" s="3832"/>
      <c r="G56" s="3832"/>
      <c r="H56" s="3832"/>
      <c r="I56" s="3832"/>
      <c r="J56" s="14"/>
      <c r="K56" s="3832" t="s">
        <v>839</v>
      </c>
      <c r="L56" s="3832"/>
      <c r="M56" s="3832"/>
      <c r="N56" s="3832"/>
      <c r="O56" s="3832"/>
      <c r="P56" s="3832"/>
      <c r="Q56" s="3832"/>
      <c r="R56" s="3832"/>
      <c r="S56" s="3832"/>
    </row>
    <row r="57" spans="1:19" s="17" customFormat="1">
      <c r="A57" s="494"/>
      <c r="J57" s="14"/>
      <c r="K57" s="494"/>
    </row>
    <row r="58" spans="1:19" s="17" customFormat="1">
      <c r="A58" s="494"/>
      <c r="J58" s="14"/>
      <c r="K58" s="494"/>
    </row>
    <row r="59" spans="1:19" s="17" customFormat="1" ht="25">
      <c r="A59" s="4230" t="s">
        <v>1975</v>
      </c>
      <c r="B59" s="4230"/>
      <c r="C59" s="4230"/>
      <c r="D59" s="4230"/>
      <c r="E59" s="4230"/>
      <c r="F59" s="4230"/>
      <c r="G59" s="4230"/>
      <c r="H59" s="4230"/>
      <c r="I59" s="4230"/>
      <c r="J59" s="1470"/>
      <c r="K59" s="494"/>
    </row>
    <row r="60" spans="1:19" s="17" customFormat="1">
      <c r="A60" s="494"/>
      <c r="J60" s="14"/>
      <c r="K60" s="494"/>
    </row>
    <row r="61" spans="1:19" s="17" customFormat="1" ht="17.5">
      <c r="A61" s="3997" t="s">
        <v>203</v>
      </c>
      <c r="B61" s="4444" t="s">
        <v>205</v>
      </c>
      <c r="C61" s="4445"/>
      <c r="D61" s="4445"/>
      <c r="E61" s="4445"/>
      <c r="F61" s="4445"/>
      <c r="G61" s="4445"/>
      <c r="H61" s="4445"/>
      <c r="I61" s="4446"/>
      <c r="J61" s="495"/>
      <c r="K61" s="4447" t="s">
        <v>203</v>
      </c>
      <c r="L61" s="4435" t="s">
        <v>205</v>
      </c>
      <c r="M61" s="4436"/>
      <c r="N61" s="4436"/>
      <c r="O61" s="4436"/>
      <c r="P61" s="4436"/>
      <c r="Q61" s="4436"/>
      <c r="R61" s="4436"/>
      <c r="S61" s="4437"/>
    </row>
    <row r="62" spans="1:19" s="17" customFormat="1" ht="17.5">
      <c r="A62" s="4287"/>
      <c r="B62" s="4059" t="s">
        <v>840</v>
      </c>
      <c r="C62" s="4060"/>
      <c r="D62" s="4060"/>
      <c r="E62" s="4060"/>
      <c r="F62" s="4288" t="s">
        <v>85</v>
      </c>
      <c r="G62" s="3952"/>
      <c r="H62" s="3952"/>
      <c r="I62" s="3953"/>
      <c r="J62" s="495"/>
      <c r="K62" s="4448"/>
      <c r="L62" s="4438" t="s">
        <v>840</v>
      </c>
      <c r="M62" s="4439"/>
      <c r="N62" s="4439"/>
      <c r="O62" s="4440"/>
      <c r="P62" s="4441" t="s">
        <v>85</v>
      </c>
      <c r="Q62" s="4442"/>
      <c r="R62" s="4442"/>
      <c r="S62" s="4443"/>
    </row>
    <row r="63" spans="1:19" s="239" customFormat="1" ht="44.5">
      <c r="A63" s="3998"/>
      <c r="B63" s="236" t="s">
        <v>206</v>
      </c>
      <c r="C63" s="270" t="s">
        <v>207</v>
      </c>
      <c r="D63" s="270" t="s">
        <v>14</v>
      </c>
      <c r="E63" s="271" t="s">
        <v>208</v>
      </c>
      <c r="F63" s="127" t="s">
        <v>206</v>
      </c>
      <c r="G63" s="193" t="s">
        <v>207</v>
      </c>
      <c r="H63" s="193" t="s">
        <v>14</v>
      </c>
      <c r="I63" s="129" t="s">
        <v>208</v>
      </c>
      <c r="J63" s="740"/>
      <c r="K63" s="4449"/>
      <c r="L63" s="298" t="s">
        <v>206</v>
      </c>
      <c r="M63" s="298" t="s">
        <v>207</v>
      </c>
      <c r="N63" s="298" t="s">
        <v>14</v>
      </c>
      <c r="O63" s="298" t="s">
        <v>208</v>
      </c>
      <c r="P63" s="300" t="s">
        <v>206</v>
      </c>
      <c r="Q63" s="300" t="s">
        <v>207</v>
      </c>
      <c r="R63" s="300" t="s">
        <v>14</v>
      </c>
      <c r="S63" s="299" t="s">
        <v>208</v>
      </c>
    </row>
    <row r="64" spans="1:19" s="17" customFormat="1">
      <c r="A64" s="487" t="s">
        <v>2</v>
      </c>
      <c r="B64" s="778"/>
      <c r="C64" s="488"/>
      <c r="D64" s="488"/>
      <c r="E64" s="488"/>
      <c r="F64" s="778"/>
      <c r="G64" s="488"/>
      <c r="H64" s="488"/>
      <c r="I64" s="489"/>
      <c r="J64" s="14"/>
      <c r="K64" s="490" t="s">
        <v>2</v>
      </c>
      <c r="L64" s="491"/>
      <c r="M64" s="491"/>
      <c r="N64" s="491"/>
      <c r="O64" s="491"/>
      <c r="P64" s="491"/>
      <c r="Q64" s="491"/>
      <c r="R64" s="491"/>
      <c r="S64" s="492"/>
    </row>
    <row r="65" spans="1:19" s="17" customFormat="1">
      <c r="A65" s="135" t="s">
        <v>209</v>
      </c>
      <c r="B65" s="2176">
        <v>43058</v>
      </c>
      <c r="C65" s="2216">
        <v>968</v>
      </c>
      <c r="D65" s="39"/>
      <c r="E65" s="74" t="s">
        <v>210</v>
      </c>
      <c r="F65" s="2176">
        <v>19096</v>
      </c>
      <c r="G65" s="2216">
        <v>1162</v>
      </c>
      <c r="H65" s="39"/>
      <c r="I65" s="38" t="s">
        <v>210</v>
      </c>
      <c r="J65" s="14"/>
      <c r="K65" s="252" t="s">
        <v>209</v>
      </c>
      <c r="L65" s="223">
        <v>43729</v>
      </c>
      <c r="M65" s="223">
        <v>1025</v>
      </c>
      <c r="N65" s="223">
        <v>43729</v>
      </c>
      <c r="O65" s="224" t="s">
        <v>210</v>
      </c>
      <c r="P65" s="223">
        <v>17427</v>
      </c>
      <c r="Q65" s="224">
        <v>973</v>
      </c>
      <c r="R65" s="223">
        <v>17427</v>
      </c>
      <c r="S65" s="224" t="s">
        <v>210</v>
      </c>
    </row>
    <row r="66" spans="1:19" s="17" customFormat="1">
      <c r="A66" s="135" t="s">
        <v>211</v>
      </c>
      <c r="B66" s="2176">
        <v>3091</v>
      </c>
      <c r="C66" s="2216">
        <v>494</v>
      </c>
      <c r="D66" s="2662">
        <v>7.1999999999999995E-2</v>
      </c>
      <c r="E66" s="2667">
        <v>1.1000000000000001</v>
      </c>
      <c r="F66" s="2176">
        <v>1680</v>
      </c>
      <c r="G66" s="2216">
        <v>380</v>
      </c>
      <c r="H66" s="2662">
        <v>8.7999999999999995E-2</v>
      </c>
      <c r="I66" s="2660">
        <v>1.8</v>
      </c>
      <c r="J66" s="14"/>
      <c r="K66" s="252" t="s">
        <v>211</v>
      </c>
      <c r="L66" s="223">
        <v>2510</v>
      </c>
      <c r="M66" s="224">
        <v>383</v>
      </c>
      <c r="N66" s="225">
        <v>5.7000000000000002E-2</v>
      </c>
      <c r="O66" s="224">
        <v>0.8</v>
      </c>
      <c r="P66" s="223">
        <v>1280</v>
      </c>
      <c r="Q66" s="224">
        <v>292</v>
      </c>
      <c r="R66" s="225">
        <v>7.2999999999999995E-2</v>
      </c>
      <c r="S66" s="224">
        <v>1.5</v>
      </c>
    </row>
    <row r="67" spans="1:19" s="17" customFormat="1">
      <c r="A67" s="135" t="s">
        <v>212</v>
      </c>
      <c r="B67" s="2176">
        <v>2407</v>
      </c>
      <c r="C67" s="2216">
        <v>359</v>
      </c>
      <c r="D67" s="2662">
        <v>5.6000000000000001E-2</v>
      </c>
      <c r="E67" s="2667">
        <v>0.8</v>
      </c>
      <c r="F67" s="2176">
        <v>1289</v>
      </c>
      <c r="G67" s="2216">
        <v>266</v>
      </c>
      <c r="H67" s="2662">
        <v>6.8000000000000005E-2</v>
      </c>
      <c r="I67" s="2660">
        <v>1.3</v>
      </c>
      <c r="J67" s="14"/>
      <c r="K67" s="252" t="s">
        <v>212</v>
      </c>
      <c r="L67" s="223">
        <v>2140</v>
      </c>
      <c r="M67" s="224">
        <v>343</v>
      </c>
      <c r="N67" s="225">
        <v>4.9000000000000002E-2</v>
      </c>
      <c r="O67" s="224">
        <v>0.8</v>
      </c>
      <c r="P67" s="224">
        <v>827</v>
      </c>
      <c r="Q67" s="224">
        <v>202</v>
      </c>
      <c r="R67" s="225">
        <v>4.7E-2</v>
      </c>
      <c r="S67" s="224">
        <v>1.1000000000000001</v>
      </c>
    </row>
    <row r="68" spans="1:19" s="17" customFormat="1">
      <c r="A68" s="135" t="s">
        <v>213</v>
      </c>
      <c r="B68" s="2176">
        <v>17514</v>
      </c>
      <c r="C68" s="2216">
        <v>526</v>
      </c>
      <c r="D68" s="2662">
        <v>0.40699999999999997</v>
      </c>
      <c r="E68" s="2667">
        <v>1.5</v>
      </c>
      <c r="F68" s="2176">
        <v>8549</v>
      </c>
      <c r="G68" s="2216">
        <v>676</v>
      </c>
      <c r="H68" s="2662">
        <v>0.44800000000000001</v>
      </c>
      <c r="I68" s="2660">
        <v>2.4</v>
      </c>
      <c r="J68" s="14"/>
      <c r="K68" s="252" t="s">
        <v>213</v>
      </c>
      <c r="L68" s="223">
        <v>17981</v>
      </c>
      <c r="M68" s="224">
        <v>463</v>
      </c>
      <c r="N68" s="225">
        <v>0.41099999999999998</v>
      </c>
      <c r="O68" s="224">
        <v>1.4</v>
      </c>
      <c r="P68" s="223">
        <v>7825</v>
      </c>
      <c r="Q68" s="224">
        <v>662</v>
      </c>
      <c r="R68" s="225">
        <v>0.44900000000000001</v>
      </c>
      <c r="S68" s="224">
        <v>2.6</v>
      </c>
    </row>
    <row r="69" spans="1:19" s="17" customFormat="1">
      <c r="A69" s="135" t="s">
        <v>214</v>
      </c>
      <c r="B69" s="2176">
        <v>9806</v>
      </c>
      <c r="C69" s="2216">
        <v>474</v>
      </c>
      <c r="D69" s="2662">
        <v>0.22800000000000001</v>
      </c>
      <c r="E69" s="2667">
        <v>1.1000000000000001</v>
      </c>
      <c r="F69" s="2176">
        <v>4040</v>
      </c>
      <c r="G69" s="2216">
        <v>382</v>
      </c>
      <c r="H69" s="2662">
        <v>0.21199999999999999</v>
      </c>
      <c r="I69" s="2660">
        <v>1.8</v>
      </c>
      <c r="J69" s="14"/>
      <c r="K69" s="252" t="s">
        <v>214</v>
      </c>
      <c r="L69" s="223">
        <v>10692</v>
      </c>
      <c r="M69" s="224">
        <v>492</v>
      </c>
      <c r="N69" s="225">
        <v>0.245</v>
      </c>
      <c r="O69" s="224">
        <v>1.1000000000000001</v>
      </c>
      <c r="P69" s="223">
        <v>4863</v>
      </c>
      <c r="Q69" s="224">
        <v>408</v>
      </c>
      <c r="R69" s="225">
        <v>0.27900000000000003</v>
      </c>
      <c r="S69" s="224">
        <v>2</v>
      </c>
    </row>
    <row r="70" spans="1:19" s="17" customFormat="1">
      <c r="A70" s="135" t="s">
        <v>215</v>
      </c>
      <c r="B70" s="2176">
        <v>10240</v>
      </c>
      <c r="C70" s="2216">
        <v>831</v>
      </c>
      <c r="D70" s="2662">
        <v>0.23799999999999999</v>
      </c>
      <c r="E70" s="2667">
        <v>1.5</v>
      </c>
      <c r="F70" s="2176">
        <v>3538</v>
      </c>
      <c r="G70" s="2216">
        <v>429</v>
      </c>
      <c r="H70" s="2662">
        <v>0.185</v>
      </c>
      <c r="I70" s="2660">
        <v>1.9</v>
      </c>
      <c r="J70" s="14"/>
      <c r="K70" s="252" t="s">
        <v>215</v>
      </c>
      <c r="L70" s="223">
        <v>10406</v>
      </c>
      <c r="M70" s="224">
        <v>918</v>
      </c>
      <c r="N70" s="225">
        <v>0.23799999999999999</v>
      </c>
      <c r="O70" s="224">
        <v>1.7</v>
      </c>
      <c r="P70" s="223">
        <v>2632</v>
      </c>
      <c r="Q70" s="224">
        <v>373</v>
      </c>
      <c r="R70" s="225">
        <v>0.151</v>
      </c>
      <c r="S70" s="224">
        <v>2</v>
      </c>
    </row>
    <row r="71" spans="1:19" s="17" customFormat="1">
      <c r="A71" s="135"/>
      <c r="B71" s="2178"/>
      <c r="C71" s="2673"/>
      <c r="D71" s="2672"/>
      <c r="E71" s="2671"/>
      <c r="F71" s="2178"/>
      <c r="G71" s="2673"/>
      <c r="H71" s="2672"/>
      <c r="I71" s="2671"/>
      <c r="J71" s="14"/>
      <c r="K71" s="135"/>
      <c r="L71" s="779"/>
      <c r="M71" s="780"/>
      <c r="N71" s="781"/>
      <c r="O71" s="780"/>
      <c r="P71" s="779"/>
      <c r="Q71" s="780"/>
      <c r="R71" s="781"/>
      <c r="S71" s="780"/>
    </row>
    <row r="72" spans="1:19" s="17" customFormat="1">
      <c r="A72" s="487" t="s">
        <v>469</v>
      </c>
      <c r="B72" s="2177"/>
      <c r="C72" s="2666"/>
      <c r="D72" s="2663"/>
      <c r="E72" s="2661"/>
      <c r="F72" s="2177"/>
      <c r="G72" s="2666"/>
      <c r="H72" s="2663"/>
      <c r="I72" s="2668"/>
      <c r="J72" s="14"/>
      <c r="K72" s="490" t="s">
        <v>469</v>
      </c>
      <c r="L72" s="491"/>
      <c r="M72" s="491"/>
      <c r="N72" s="491"/>
      <c r="O72" s="491"/>
      <c r="P72" s="491"/>
      <c r="Q72" s="491"/>
      <c r="R72" s="491"/>
      <c r="S72" s="492"/>
    </row>
    <row r="73" spans="1:19" s="17" customFormat="1">
      <c r="A73" s="135" t="s">
        <v>216</v>
      </c>
      <c r="B73" s="2176">
        <v>133135</v>
      </c>
      <c r="C73" s="2216">
        <v>147</v>
      </c>
      <c r="D73" s="2662"/>
      <c r="E73" s="2667" t="s">
        <v>210</v>
      </c>
      <c r="F73" s="2176">
        <v>31911</v>
      </c>
      <c r="G73" s="2216">
        <v>1074</v>
      </c>
      <c r="H73" s="2662"/>
      <c r="I73" s="2660" t="s">
        <v>210</v>
      </c>
      <c r="J73" s="14"/>
      <c r="K73" s="252" t="s">
        <v>216</v>
      </c>
      <c r="L73" s="223">
        <v>123533</v>
      </c>
      <c r="M73" s="224">
        <v>145</v>
      </c>
      <c r="N73" s="223">
        <v>123533</v>
      </c>
      <c r="O73" s="224" t="s">
        <v>210</v>
      </c>
      <c r="P73" s="223">
        <v>26065</v>
      </c>
      <c r="Q73" s="223">
        <v>1143</v>
      </c>
      <c r="R73" s="223">
        <v>26065</v>
      </c>
      <c r="S73" s="224" t="s">
        <v>210</v>
      </c>
    </row>
    <row r="74" spans="1:19" s="17" customFormat="1">
      <c r="A74" s="135" t="s">
        <v>217</v>
      </c>
      <c r="B74" s="2176">
        <v>3727</v>
      </c>
      <c r="C74" s="2216">
        <v>459</v>
      </c>
      <c r="D74" s="2662">
        <v>2.8000000000000001E-2</v>
      </c>
      <c r="E74" s="2667">
        <v>0.3</v>
      </c>
      <c r="F74" s="2176">
        <v>615</v>
      </c>
      <c r="G74" s="2216">
        <v>202</v>
      </c>
      <c r="H74" s="2662">
        <v>1.9E-2</v>
      </c>
      <c r="I74" s="2660">
        <v>0.6</v>
      </c>
      <c r="J74" s="14"/>
      <c r="K74" s="252" t="s">
        <v>217</v>
      </c>
      <c r="L74" s="223">
        <v>4204</v>
      </c>
      <c r="M74" s="224">
        <v>439</v>
      </c>
      <c r="N74" s="225">
        <v>3.4000000000000002E-2</v>
      </c>
      <c r="O74" s="224">
        <v>0.4</v>
      </c>
      <c r="P74" s="224">
        <v>529</v>
      </c>
      <c r="Q74" s="224">
        <v>140</v>
      </c>
      <c r="R74" s="225">
        <v>0.02</v>
      </c>
      <c r="S74" s="224">
        <v>0.5</v>
      </c>
    </row>
    <row r="75" spans="1:19" s="17" customFormat="1">
      <c r="A75" s="135" t="s">
        <v>218</v>
      </c>
      <c r="B75" s="2176">
        <v>7910</v>
      </c>
      <c r="C75" s="2216">
        <v>734</v>
      </c>
      <c r="D75" s="2662">
        <v>5.8999999999999997E-2</v>
      </c>
      <c r="E75" s="2667">
        <v>0.6</v>
      </c>
      <c r="F75" s="2176">
        <v>2277</v>
      </c>
      <c r="G75" s="2216">
        <v>376</v>
      </c>
      <c r="H75" s="2662">
        <v>7.0999999999999994E-2</v>
      </c>
      <c r="I75" s="2660">
        <v>1.2</v>
      </c>
      <c r="J75" s="14"/>
      <c r="K75" s="252" t="s">
        <v>218</v>
      </c>
      <c r="L75" s="223">
        <v>7477</v>
      </c>
      <c r="M75" s="224">
        <v>686</v>
      </c>
      <c r="N75" s="225">
        <v>6.0999999999999999E-2</v>
      </c>
      <c r="O75" s="224">
        <v>0.6</v>
      </c>
      <c r="P75" s="223">
        <v>1862</v>
      </c>
      <c r="Q75" s="224">
        <v>314</v>
      </c>
      <c r="R75" s="225">
        <v>7.0999999999999994E-2</v>
      </c>
      <c r="S75" s="224">
        <v>1.2</v>
      </c>
    </row>
    <row r="76" spans="1:19" s="17" customFormat="1">
      <c r="A76" s="135" t="s">
        <v>219</v>
      </c>
      <c r="B76" s="2176">
        <v>42468</v>
      </c>
      <c r="C76" s="2216">
        <v>1336</v>
      </c>
      <c r="D76" s="2662">
        <v>0.31900000000000001</v>
      </c>
      <c r="E76" s="2667">
        <v>1</v>
      </c>
      <c r="F76" s="2176">
        <v>15095</v>
      </c>
      <c r="G76" s="2216">
        <v>979</v>
      </c>
      <c r="H76" s="2662">
        <v>0.47299999999999998</v>
      </c>
      <c r="I76" s="2660">
        <v>2.4</v>
      </c>
      <c r="J76" s="14"/>
      <c r="K76" s="252" t="s">
        <v>219</v>
      </c>
      <c r="L76" s="223">
        <v>38803</v>
      </c>
      <c r="M76" s="223">
        <v>1163</v>
      </c>
      <c r="N76" s="225">
        <v>0.314</v>
      </c>
      <c r="O76" s="224">
        <v>0.9</v>
      </c>
      <c r="P76" s="223">
        <v>12167</v>
      </c>
      <c r="Q76" s="224">
        <v>790</v>
      </c>
      <c r="R76" s="225">
        <v>0.46700000000000003</v>
      </c>
      <c r="S76" s="224">
        <v>2.2000000000000002</v>
      </c>
    </row>
    <row r="77" spans="1:19" s="17" customFormat="1">
      <c r="A77" s="135" t="s">
        <v>220</v>
      </c>
      <c r="B77" s="2176">
        <v>30570</v>
      </c>
      <c r="C77" s="2216">
        <v>1298</v>
      </c>
      <c r="D77" s="2662">
        <v>0.23</v>
      </c>
      <c r="E77" s="2667">
        <v>1</v>
      </c>
      <c r="F77" s="2176">
        <v>6923</v>
      </c>
      <c r="G77" s="2216">
        <v>593</v>
      </c>
      <c r="H77" s="2662">
        <v>0.217</v>
      </c>
      <c r="I77" s="2660">
        <v>1.7</v>
      </c>
      <c r="J77" s="14"/>
      <c r="K77" s="252" t="s">
        <v>220</v>
      </c>
      <c r="L77" s="223">
        <v>26557</v>
      </c>
      <c r="M77" s="223">
        <v>1085</v>
      </c>
      <c r="N77" s="225">
        <v>0.215</v>
      </c>
      <c r="O77" s="224">
        <v>0.9</v>
      </c>
      <c r="P77" s="223">
        <v>5975</v>
      </c>
      <c r="Q77" s="224">
        <v>544</v>
      </c>
      <c r="R77" s="225">
        <v>0.22900000000000001</v>
      </c>
      <c r="S77" s="224">
        <v>1.9</v>
      </c>
    </row>
    <row r="78" spans="1:19" s="17" customFormat="1">
      <c r="A78" s="135" t="s">
        <v>221</v>
      </c>
      <c r="B78" s="2176">
        <v>12827</v>
      </c>
      <c r="C78" s="2216">
        <v>772</v>
      </c>
      <c r="D78" s="2662">
        <v>9.6000000000000002E-2</v>
      </c>
      <c r="E78" s="2667">
        <v>0.6</v>
      </c>
      <c r="F78" s="2176">
        <v>2691</v>
      </c>
      <c r="G78" s="2216">
        <v>381</v>
      </c>
      <c r="H78" s="2662">
        <v>8.4000000000000005E-2</v>
      </c>
      <c r="I78" s="2660">
        <v>1.2</v>
      </c>
      <c r="J78" s="14"/>
      <c r="K78" s="252" t="s">
        <v>221</v>
      </c>
      <c r="L78" s="223">
        <v>13580</v>
      </c>
      <c r="M78" s="224">
        <v>843</v>
      </c>
      <c r="N78" s="225">
        <v>0.11</v>
      </c>
      <c r="O78" s="224">
        <v>0.7</v>
      </c>
      <c r="P78" s="223">
        <v>2195</v>
      </c>
      <c r="Q78" s="224">
        <v>333</v>
      </c>
      <c r="R78" s="225">
        <v>8.4000000000000005E-2</v>
      </c>
      <c r="S78" s="224">
        <v>1.2</v>
      </c>
    </row>
    <row r="79" spans="1:19" s="17" customFormat="1">
      <c r="A79" s="135" t="s">
        <v>222</v>
      </c>
      <c r="B79" s="2176">
        <v>23082</v>
      </c>
      <c r="C79" s="2216">
        <v>1061</v>
      </c>
      <c r="D79" s="2662">
        <v>0.17299999999999999</v>
      </c>
      <c r="E79" s="2667">
        <v>0.8</v>
      </c>
      <c r="F79" s="2176">
        <v>2922</v>
      </c>
      <c r="G79" s="2216">
        <v>467</v>
      </c>
      <c r="H79" s="2662">
        <v>9.1999999999999998E-2</v>
      </c>
      <c r="I79" s="2660">
        <v>1.4</v>
      </c>
      <c r="J79" s="14"/>
      <c r="K79" s="252" t="s">
        <v>222</v>
      </c>
      <c r="L79" s="223">
        <v>22874</v>
      </c>
      <c r="M79" s="223">
        <v>1057</v>
      </c>
      <c r="N79" s="225">
        <v>0.185</v>
      </c>
      <c r="O79" s="224">
        <v>0.9</v>
      </c>
      <c r="P79" s="223">
        <v>2530</v>
      </c>
      <c r="Q79" s="224">
        <v>302</v>
      </c>
      <c r="R79" s="225">
        <v>9.7000000000000003E-2</v>
      </c>
      <c r="S79" s="224">
        <v>1.1000000000000001</v>
      </c>
    </row>
    <row r="80" spans="1:19" s="17" customFormat="1">
      <c r="A80" s="135" t="s">
        <v>223</v>
      </c>
      <c r="B80" s="2176">
        <v>12551</v>
      </c>
      <c r="C80" s="2216">
        <v>931</v>
      </c>
      <c r="D80" s="2662">
        <v>9.4E-2</v>
      </c>
      <c r="E80" s="2667">
        <v>0.7</v>
      </c>
      <c r="F80" s="2176">
        <v>1388</v>
      </c>
      <c r="G80" s="2216">
        <v>299</v>
      </c>
      <c r="H80" s="2662">
        <v>4.2999999999999997E-2</v>
      </c>
      <c r="I80" s="2660">
        <v>0.9</v>
      </c>
      <c r="J80" s="14"/>
      <c r="K80" s="252" t="s">
        <v>223</v>
      </c>
      <c r="L80" s="223">
        <v>10038</v>
      </c>
      <c r="M80" s="224">
        <v>706</v>
      </c>
      <c r="N80" s="225">
        <v>8.1000000000000003E-2</v>
      </c>
      <c r="O80" s="224">
        <v>0.6</v>
      </c>
      <c r="P80" s="224">
        <v>807</v>
      </c>
      <c r="Q80" s="224">
        <v>184</v>
      </c>
      <c r="R80" s="225">
        <v>3.1E-2</v>
      </c>
      <c r="S80" s="224">
        <v>0.7</v>
      </c>
    </row>
    <row r="81" spans="1:19" s="17" customFormat="1">
      <c r="A81" s="73"/>
      <c r="B81" s="139" t="s">
        <v>733</v>
      </c>
      <c r="C81" s="38" t="s">
        <v>733</v>
      </c>
      <c r="D81" s="2662" t="s">
        <v>733</v>
      </c>
      <c r="E81" s="2667" t="s">
        <v>733</v>
      </c>
      <c r="F81" s="139" t="s">
        <v>733</v>
      </c>
      <c r="G81" s="38" t="s">
        <v>733</v>
      </c>
      <c r="H81" s="2662" t="s">
        <v>733</v>
      </c>
      <c r="I81" s="2660" t="s">
        <v>733</v>
      </c>
      <c r="J81" s="14"/>
      <c r="K81" s="37"/>
      <c r="L81" s="224" t="s">
        <v>733</v>
      </c>
      <c r="M81" s="224" t="s">
        <v>733</v>
      </c>
      <c r="N81" s="225" t="s">
        <v>733</v>
      </c>
      <c r="O81" s="224" t="s">
        <v>733</v>
      </c>
      <c r="P81" s="224" t="s">
        <v>733</v>
      </c>
      <c r="Q81" s="224" t="s">
        <v>733</v>
      </c>
      <c r="R81" s="225" t="s">
        <v>733</v>
      </c>
      <c r="S81" s="224" t="s">
        <v>733</v>
      </c>
    </row>
    <row r="82" spans="1:19" s="17" customFormat="1">
      <c r="A82" s="88" t="s">
        <v>224</v>
      </c>
      <c r="B82" s="138" t="s">
        <v>210</v>
      </c>
      <c r="C82" s="230" t="s">
        <v>210</v>
      </c>
      <c r="D82" s="2746">
        <v>0.91300000000000003</v>
      </c>
      <c r="E82" s="2747">
        <v>0.6</v>
      </c>
      <c r="F82" s="138" t="s">
        <v>210</v>
      </c>
      <c r="G82" s="230" t="s">
        <v>210</v>
      </c>
      <c r="H82" s="2746">
        <v>0.90900000000000003</v>
      </c>
      <c r="I82" s="2748">
        <v>1.4</v>
      </c>
      <c r="J82" s="14"/>
      <c r="K82" s="37" t="s">
        <v>224</v>
      </c>
      <c r="L82" s="224" t="s">
        <v>210</v>
      </c>
      <c r="M82" s="224" t="s">
        <v>210</v>
      </c>
      <c r="N82" s="225">
        <v>0.90500000000000003</v>
      </c>
      <c r="O82" s="224">
        <v>0.6</v>
      </c>
      <c r="P82" s="224" t="s">
        <v>210</v>
      </c>
      <c r="Q82" s="224" t="s">
        <v>210</v>
      </c>
      <c r="R82" s="225">
        <v>0.90800000000000003</v>
      </c>
      <c r="S82" s="224">
        <v>1.3</v>
      </c>
    </row>
    <row r="83" spans="1:19" s="17" customFormat="1">
      <c r="A83" s="88" t="s">
        <v>225</v>
      </c>
      <c r="B83" s="138" t="s">
        <v>210</v>
      </c>
      <c r="C83" s="230" t="s">
        <v>210</v>
      </c>
      <c r="D83" s="2746">
        <v>0.26800000000000002</v>
      </c>
      <c r="E83" s="2747">
        <v>1.1000000000000001</v>
      </c>
      <c r="F83" s="138" t="s">
        <v>210</v>
      </c>
      <c r="G83" s="230" t="s">
        <v>210</v>
      </c>
      <c r="H83" s="2746">
        <v>0.13500000000000001</v>
      </c>
      <c r="I83" s="2748">
        <v>1.7</v>
      </c>
      <c r="J83" s="14"/>
      <c r="K83" s="37" t="s">
        <v>225</v>
      </c>
      <c r="L83" s="224" t="s">
        <v>210</v>
      </c>
      <c r="M83" s="224" t="s">
        <v>210</v>
      </c>
      <c r="N83" s="225">
        <v>0.26600000000000001</v>
      </c>
      <c r="O83" s="224">
        <v>0.9</v>
      </c>
      <c r="P83" s="224" t="s">
        <v>210</v>
      </c>
      <c r="Q83" s="224" t="s">
        <v>210</v>
      </c>
      <c r="R83" s="225">
        <v>0.128</v>
      </c>
      <c r="S83" s="224">
        <v>1.4</v>
      </c>
    </row>
    <row r="84" spans="1:19" s="17" customFormat="1">
      <c r="A84" s="16"/>
      <c r="J84" s="14"/>
      <c r="K84" s="16"/>
    </row>
    <row r="85" spans="1:19" s="17" customFormat="1">
      <c r="A85" s="3832" t="s">
        <v>794</v>
      </c>
      <c r="B85" s="3832"/>
      <c r="C85" s="3832"/>
      <c r="D85" s="3832"/>
      <c r="E85" s="3832"/>
      <c r="F85" s="3832"/>
      <c r="G85" s="3832"/>
      <c r="H85" s="3832"/>
      <c r="I85" s="3832"/>
      <c r="J85" s="14"/>
      <c r="K85" s="3832" t="s">
        <v>839</v>
      </c>
      <c r="L85" s="3832"/>
      <c r="M85" s="3832"/>
      <c r="N85" s="3832"/>
      <c r="O85" s="3832"/>
      <c r="P85" s="3832"/>
      <c r="Q85" s="3832"/>
      <c r="R85" s="3832"/>
      <c r="S85" s="3832"/>
    </row>
    <row r="86" spans="1:19" s="17" customFormat="1">
      <c r="J86" s="14"/>
    </row>
    <row r="87" spans="1:19" s="17" customFormat="1">
      <c r="A87" s="16"/>
      <c r="J87" s="14"/>
      <c r="K87" s="16"/>
    </row>
    <row r="88" spans="1:19" s="14" customFormat="1" ht="25">
      <c r="A88" s="4230" t="s">
        <v>1976</v>
      </c>
      <c r="B88" s="4230"/>
      <c r="C88" s="4230"/>
      <c r="D88" s="4230"/>
      <c r="E88" s="4230"/>
      <c r="F88" s="4230"/>
      <c r="G88" s="4230"/>
      <c r="H88" s="4230"/>
      <c r="I88" s="4230"/>
      <c r="J88" s="1470"/>
      <c r="K88" s="29"/>
    </row>
    <row r="89" spans="1:19" s="17" customFormat="1">
      <c r="A89" s="16"/>
      <c r="J89" s="14"/>
      <c r="K89" s="16"/>
    </row>
    <row r="90" spans="1:19" s="17" customFormat="1" ht="17.5">
      <c r="A90" s="3997" t="s">
        <v>203</v>
      </c>
      <c r="B90" s="4444" t="s">
        <v>226</v>
      </c>
      <c r="C90" s="4445"/>
      <c r="D90" s="4445"/>
      <c r="E90" s="4445"/>
      <c r="F90" s="4445"/>
      <c r="G90" s="4445"/>
      <c r="H90" s="4445"/>
      <c r="I90" s="4446"/>
      <c r="J90" s="495"/>
      <c r="K90" s="4447" t="s">
        <v>203</v>
      </c>
      <c r="L90" s="4435" t="s">
        <v>226</v>
      </c>
      <c r="M90" s="4436"/>
      <c r="N90" s="4436"/>
      <c r="O90" s="4436"/>
      <c r="P90" s="4436"/>
      <c r="Q90" s="4436"/>
      <c r="R90" s="4436"/>
      <c r="S90" s="4437"/>
    </row>
    <row r="91" spans="1:19" s="17" customFormat="1" ht="17.5">
      <c r="A91" s="4287"/>
      <c r="B91" s="4059" t="s">
        <v>841</v>
      </c>
      <c r="C91" s="4060"/>
      <c r="D91" s="4060"/>
      <c r="E91" s="4060"/>
      <c r="F91" s="4288" t="s">
        <v>85</v>
      </c>
      <c r="G91" s="3952"/>
      <c r="H91" s="3952"/>
      <c r="I91" s="3953"/>
      <c r="J91" s="495"/>
      <c r="K91" s="4448"/>
      <c r="L91" s="4438" t="s">
        <v>841</v>
      </c>
      <c r="M91" s="4439"/>
      <c r="N91" s="4439"/>
      <c r="O91" s="4440"/>
      <c r="P91" s="4441" t="s">
        <v>85</v>
      </c>
      <c r="Q91" s="4442"/>
      <c r="R91" s="4442"/>
      <c r="S91" s="4443"/>
    </row>
    <row r="92" spans="1:19" s="239" customFormat="1" ht="44.5">
      <c r="A92" s="3998"/>
      <c r="B92" s="236" t="s">
        <v>206</v>
      </c>
      <c r="C92" s="270" t="s">
        <v>207</v>
      </c>
      <c r="D92" s="270" t="s">
        <v>14</v>
      </c>
      <c r="E92" s="271" t="s">
        <v>208</v>
      </c>
      <c r="F92" s="127" t="s">
        <v>206</v>
      </c>
      <c r="G92" s="193" t="s">
        <v>207</v>
      </c>
      <c r="H92" s="193" t="s">
        <v>14</v>
      </c>
      <c r="I92" s="129" t="s">
        <v>208</v>
      </c>
      <c r="J92" s="740"/>
      <c r="K92" s="4449"/>
      <c r="L92" s="298" t="s">
        <v>206</v>
      </c>
      <c r="M92" s="298" t="s">
        <v>207</v>
      </c>
      <c r="N92" s="298" t="s">
        <v>14</v>
      </c>
      <c r="O92" s="298" t="s">
        <v>208</v>
      </c>
      <c r="P92" s="300" t="s">
        <v>206</v>
      </c>
      <c r="Q92" s="300" t="s">
        <v>207</v>
      </c>
      <c r="R92" s="300" t="s">
        <v>14</v>
      </c>
      <c r="S92" s="299" t="s">
        <v>208</v>
      </c>
    </row>
    <row r="93" spans="1:19" s="17" customFormat="1">
      <c r="A93" s="487" t="s">
        <v>2</v>
      </c>
      <c r="B93" s="778"/>
      <c r="C93" s="488"/>
      <c r="D93" s="488"/>
      <c r="E93" s="488"/>
      <c r="F93" s="778"/>
      <c r="G93" s="488"/>
      <c r="H93" s="488"/>
      <c r="I93" s="489"/>
      <c r="J93" s="14"/>
      <c r="K93" s="490" t="s">
        <v>2</v>
      </c>
      <c r="L93" s="491"/>
      <c r="M93" s="491"/>
      <c r="N93" s="491"/>
      <c r="O93" s="491"/>
      <c r="P93" s="491"/>
      <c r="Q93" s="491"/>
      <c r="R93" s="491"/>
      <c r="S93" s="492"/>
    </row>
    <row r="94" spans="1:19" s="17" customFormat="1">
      <c r="A94" s="135" t="s">
        <v>209</v>
      </c>
      <c r="B94" s="2176">
        <v>243756</v>
      </c>
      <c r="C94" s="2216">
        <v>1872</v>
      </c>
      <c r="D94" s="39"/>
      <c r="E94" s="74" t="s">
        <v>210</v>
      </c>
      <c r="F94" s="2176">
        <v>61667</v>
      </c>
      <c r="G94" s="2216">
        <v>1929</v>
      </c>
      <c r="H94" s="39"/>
      <c r="I94" s="38" t="s">
        <v>210</v>
      </c>
      <c r="J94" s="14"/>
      <c r="K94" s="252" t="s">
        <v>209</v>
      </c>
      <c r="L94" s="223">
        <v>236895</v>
      </c>
      <c r="M94" s="223">
        <v>2078</v>
      </c>
      <c r="N94" s="223">
        <v>236895</v>
      </c>
      <c r="O94" s="224" t="s">
        <v>210</v>
      </c>
      <c r="P94" s="223">
        <v>58027</v>
      </c>
      <c r="Q94" s="223">
        <v>2207</v>
      </c>
      <c r="R94" s="223">
        <v>58027</v>
      </c>
      <c r="S94" s="224" t="s">
        <v>210</v>
      </c>
    </row>
    <row r="95" spans="1:19" s="17" customFormat="1">
      <c r="A95" s="135" t="s">
        <v>211</v>
      </c>
      <c r="B95" s="2176">
        <v>14440</v>
      </c>
      <c r="C95" s="2216">
        <v>750</v>
      </c>
      <c r="D95" s="2662">
        <v>5.8999999999999997E-2</v>
      </c>
      <c r="E95" s="2667">
        <v>0.3</v>
      </c>
      <c r="F95" s="2176">
        <v>5089</v>
      </c>
      <c r="G95" s="2216">
        <v>510</v>
      </c>
      <c r="H95" s="2662">
        <v>8.3000000000000004E-2</v>
      </c>
      <c r="I95" s="2660">
        <v>0.8</v>
      </c>
      <c r="J95" s="14"/>
      <c r="K95" s="252" t="s">
        <v>211</v>
      </c>
      <c r="L95" s="223">
        <v>14036</v>
      </c>
      <c r="M95" s="224">
        <v>765</v>
      </c>
      <c r="N95" s="225">
        <v>5.8999999999999997E-2</v>
      </c>
      <c r="O95" s="224">
        <v>0.3</v>
      </c>
      <c r="P95" s="223">
        <v>4261</v>
      </c>
      <c r="Q95" s="224">
        <v>412</v>
      </c>
      <c r="R95" s="225">
        <v>7.2999999999999995E-2</v>
      </c>
      <c r="S95" s="224">
        <v>0.7</v>
      </c>
    </row>
    <row r="96" spans="1:19" s="17" customFormat="1">
      <c r="A96" s="135" t="s">
        <v>212</v>
      </c>
      <c r="B96" s="2176">
        <v>11892</v>
      </c>
      <c r="C96" s="2216">
        <v>595</v>
      </c>
      <c r="D96" s="2662">
        <v>4.9000000000000002E-2</v>
      </c>
      <c r="E96" s="2667">
        <v>0.3</v>
      </c>
      <c r="F96" s="2176">
        <v>3867</v>
      </c>
      <c r="G96" s="2216">
        <v>462</v>
      </c>
      <c r="H96" s="2662">
        <v>6.3E-2</v>
      </c>
      <c r="I96" s="2660">
        <v>0.7</v>
      </c>
      <c r="J96" s="14"/>
      <c r="K96" s="252" t="s">
        <v>212</v>
      </c>
      <c r="L96" s="223">
        <v>11721</v>
      </c>
      <c r="M96" s="224">
        <v>663</v>
      </c>
      <c r="N96" s="225">
        <v>4.9000000000000002E-2</v>
      </c>
      <c r="O96" s="224">
        <v>0.3</v>
      </c>
      <c r="P96" s="223">
        <v>3825</v>
      </c>
      <c r="Q96" s="224">
        <v>373</v>
      </c>
      <c r="R96" s="225">
        <v>6.6000000000000003E-2</v>
      </c>
      <c r="S96" s="224">
        <v>0.7</v>
      </c>
    </row>
    <row r="97" spans="1:19" s="17" customFormat="1">
      <c r="A97" s="135" t="s">
        <v>213</v>
      </c>
      <c r="B97" s="2176">
        <v>91288</v>
      </c>
      <c r="C97" s="2216">
        <v>818</v>
      </c>
      <c r="D97" s="2662">
        <v>0.375</v>
      </c>
      <c r="E97" s="2667">
        <v>0.4</v>
      </c>
      <c r="F97" s="2176">
        <v>26443</v>
      </c>
      <c r="G97" s="2216">
        <v>1133</v>
      </c>
      <c r="H97" s="2662">
        <v>0.42899999999999999</v>
      </c>
      <c r="I97" s="2660">
        <v>1.3</v>
      </c>
      <c r="J97" s="14"/>
      <c r="K97" s="252" t="s">
        <v>213</v>
      </c>
      <c r="L97" s="223">
        <v>88195</v>
      </c>
      <c r="M97" s="224">
        <v>950</v>
      </c>
      <c r="N97" s="225">
        <v>0.372</v>
      </c>
      <c r="O97" s="224">
        <v>0.5</v>
      </c>
      <c r="P97" s="223">
        <v>24904</v>
      </c>
      <c r="Q97" s="223">
        <v>1382</v>
      </c>
      <c r="R97" s="225">
        <v>0.42899999999999999</v>
      </c>
      <c r="S97" s="224">
        <v>1.5</v>
      </c>
    </row>
    <row r="98" spans="1:19" s="17" customFormat="1">
      <c r="A98" s="135" t="s">
        <v>214</v>
      </c>
      <c r="B98" s="2176">
        <v>45461</v>
      </c>
      <c r="C98" s="2216">
        <v>777</v>
      </c>
      <c r="D98" s="2662">
        <v>0.187</v>
      </c>
      <c r="E98" s="2667">
        <v>0.3</v>
      </c>
      <c r="F98" s="2176">
        <v>13187</v>
      </c>
      <c r="G98" s="2216">
        <v>763</v>
      </c>
      <c r="H98" s="2662">
        <v>0.214</v>
      </c>
      <c r="I98" s="2660">
        <v>1</v>
      </c>
      <c r="J98" s="14"/>
      <c r="K98" s="252" t="s">
        <v>214</v>
      </c>
      <c r="L98" s="223">
        <v>50049</v>
      </c>
      <c r="M98" s="224">
        <v>842</v>
      </c>
      <c r="N98" s="225">
        <v>0.21099999999999999</v>
      </c>
      <c r="O98" s="224">
        <v>0.4</v>
      </c>
      <c r="P98" s="223">
        <v>13921</v>
      </c>
      <c r="Q98" s="224">
        <v>924</v>
      </c>
      <c r="R98" s="225">
        <v>0.24</v>
      </c>
      <c r="S98" s="224">
        <v>1.1000000000000001</v>
      </c>
    </row>
    <row r="99" spans="1:19" s="17" customFormat="1">
      <c r="A99" s="135" t="s">
        <v>215</v>
      </c>
      <c r="B99" s="2176">
        <v>80675</v>
      </c>
      <c r="C99" s="2216">
        <v>1617</v>
      </c>
      <c r="D99" s="2662">
        <v>0.33100000000000002</v>
      </c>
      <c r="E99" s="2667">
        <v>0.5</v>
      </c>
      <c r="F99" s="2176">
        <v>13081</v>
      </c>
      <c r="G99" s="2216">
        <v>798</v>
      </c>
      <c r="H99" s="2662">
        <v>0.21199999999999999</v>
      </c>
      <c r="I99" s="2660">
        <v>1.1000000000000001</v>
      </c>
      <c r="J99" s="14"/>
      <c r="K99" s="252" t="s">
        <v>215</v>
      </c>
      <c r="L99" s="223">
        <v>72894</v>
      </c>
      <c r="M99" s="223">
        <v>1953</v>
      </c>
      <c r="N99" s="225">
        <v>0.308</v>
      </c>
      <c r="O99" s="224">
        <v>0.6</v>
      </c>
      <c r="P99" s="223">
        <v>11116</v>
      </c>
      <c r="Q99" s="224">
        <v>710</v>
      </c>
      <c r="R99" s="225">
        <v>0.192</v>
      </c>
      <c r="S99" s="224">
        <v>1.1000000000000001</v>
      </c>
    </row>
    <row r="100" spans="1:19" s="17" customFormat="1">
      <c r="A100" s="135"/>
      <c r="B100" s="2178"/>
      <c r="C100" s="2673"/>
      <c r="D100" s="2672"/>
      <c r="E100" s="2671"/>
      <c r="F100" s="2178"/>
      <c r="G100" s="2673"/>
      <c r="H100" s="2672"/>
      <c r="I100" s="2671"/>
      <c r="J100" s="14"/>
      <c r="K100" s="135"/>
      <c r="L100" s="779"/>
      <c r="M100" s="780"/>
      <c r="N100" s="781"/>
      <c r="O100" s="780"/>
      <c r="P100" s="779"/>
      <c r="Q100" s="780"/>
      <c r="R100" s="781"/>
      <c r="S100" s="780"/>
    </row>
    <row r="101" spans="1:19" s="17" customFormat="1">
      <c r="A101" s="487" t="s">
        <v>469</v>
      </c>
      <c r="B101" s="2177"/>
      <c r="C101" s="2666"/>
      <c r="D101" s="2663"/>
      <c r="E101" s="2661"/>
      <c r="F101" s="2177"/>
      <c r="G101" s="2666"/>
      <c r="H101" s="2663"/>
      <c r="I101" s="2668"/>
      <c r="J101" s="14"/>
      <c r="K101" s="490" t="s">
        <v>469</v>
      </c>
      <c r="L101" s="491"/>
      <c r="M101" s="491"/>
      <c r="N101" s="491"/>
      <c r="O101" s="491"/>
      <c r="P101" s="491"/>
      <c r="Q101" s="491"/>
      <c r="R101" s="491"/>
      <c r="S101" s="492"/>
    </row>
    <row r="102" spans="1:19" s="17" customFormat="1">
      <c r="A102" s="135" t="s">
        <v>216</v>
      </c>
      <c r="B102" s="2176">
        <v>667370</v>
      </c>
      <c r="C102" s="2216">
        <v>110</v>
      </c>
      <c r="D102" s="2662"/>
      <c r="E102" s="2667" t="s">
        <v>210</v>
      </c>
      <c r="F102" s="2176">
        <v>102961</v>
      </c>
      <c r="G102" s="2216">
        <v>2290</v>
      </c>
      <c r="H102" s="2662"/>
      <c r="I102" s="2660" t="s">
        <v>210</v>
      </c>
      <c r="J102" s="14"/>
      <c r="K102" s="252" t="s">
        <v>216</v>
      </c>
      <c r="L102" s="223">
        <v>631112</v>
      </c>
      <c r="M102" s="224">
        <v>86</v>
      </c>
      <c r="N102" s="223">
        <v>631112</v>
      </c>
      <c r="O102" s="224" t="s">
        <v>210</v>
      </c>
      <c r="P102" s="223">
        <v>91664</v>
      </c>
      <c r="Q102" s="223">
        <v>1966</v>
      </c>
      <c r="R102" s="223">
        <v>91664</v>
      </c>
      <c r="S102" s="224" t="s">
        <v>210</v>
      </c>
    </row>
    <row r="103" spans="1:19" s="17" customFormat="1">
      <c r="A103" s="135" t="s">
        <v>217</v>
      </c>
      <c r="B103" s="2176">
        <v>29220</v>
      </c>
      <c r="C103" s="2216">
        <v>1088</v>
      </c>
      <c r="D103" s="2662">
        <v>4.3999999999999997E-2</v>
      </c>
      <c r="E103" s="2667">
        <v>0.2</v>
      </c>
      <c r="F103" s="2176">
        <v>1736</v>
      </c>
      <c r="G103" s="2216">
        <v>321</v>
      </c>
      <c r="H103" s="2662">
        <v>1.7000000000000001E-2</v>
      </c>
      <c r="I103" s="2660">
        <v>0.3</v>
      </c>
      <c r="J103" s="14"/>
      <c r="K103" s="252" t="s">
        <v>217</v>
      </c>
      <c r="L103" s="223">
        <v>31487</v>
      </c>
      <c r="M103" s="223">
        <v>1221</v>
      </c>
      <c r="N103" s="225">
        <v>0.05</v>
      </c>
      <c r="O103" s="224">
        <v>0.2</v>
      </c>
      <c r="P103" s="223">
        <v>2129</v>
      </c>
      <c r="Q103" s="224">
        <v>330</v>
      </c>
      <c r="R103" s="225">
        <v>2.3E-2</v>
      </c>
      <c r="S103" s="224">
        <v>0.4</v>
      </c>
    </row>
    <row r="104" spans="1:19" s="17" customFormat="1">
      <c r="A104" s="135" t="s">
        <v>218</v>
      </c>
      <c r="B104" s="2176">
        <v>31765</v>
      </c>
      <c r="C104" s="2216">
        <v>1224</v>
      </c>
      <c r="D104" s="2662">
        <v>4.8000000000000001E-2</v>
      </c>
      <c r="E104" s="2667">
        <v>0.2</v>
      </c>
      <c r="F104" s="2176">
        <v>6481</v>
      </c>
      <c r="G104" s="2216">
        <v>561</v>
      </c>
      <c r="H104" s="2662">
        <v>6.3E-2</v>
      </c>
      <c r="I104" s="2660">
        <v>0.5</v>
      </c>
      <c r="J104" s="14"/>
      <c r="K104" s="252" t="s">
        <v>218</v>
      </c>
      <c r="L104" s="223">
        <v>32254</v>
      </c>
      <c r="M104" s="223">
        <v>1285</v>
      </c>
      <c r="N104" s="225">
        <v>5.0999999999999997E-2</v>
      </c>
      <c r="O104" s="224">
        <v>0.2</v>
      </c>
      <c r="P104" s="223">
        <v>6161</v>
      </c>
      <c r="Q104" s="224">
        <v>501</v>
      </c>
      <c r="R104" s="225">
        <v>6.7000000000000004E-2</v>
      </c>
      <c r="S104" s="224">
        <v>0.5</v>
      </c>
    </row>
    <row r="105" spans="1:19" s="17" customFormat="1">
      <c r="A105" s="135" t="s">
        <v>219</v>
      </c>
      <c r="B105" s="2176">
        <v>176099</v>
      </c>
      <c r="C105" s="2216">
        <v>2490</v>
      </c>
      <c r="D105" s="2662">
        <v>0.26400000000000001</v>
      </c>
      <c r="E105" s="2667">
        <v>0.4</v>
      </c>
      <c r="F105" s="2176">
        <v>41885</v>
      </c>
      <c r="G105" s="2216">
        <v>1525</v>
      </c>
      <c r="H105" s="2662">
        <v>0.40699999999999997</v>
      </c>
      <c r="I105" s="2660">
        <v>1.1000000000000001</v>
      </c>
      <c r="J105" s="14"/>
      <c r="K105" s="252" t="s">
        <v>219</v>
      </c>
      <c r="L105" s="223">
        <v>176736</v>
      </c>
      <c r="M105" s="223">
        <v>2551</v>
      </c>
      <c r="N105" s="225">
        <v>0.28000000000000003</v>
      </c>
      <c r="O105" s="224">
        <v>0.4</v>
      </c>
      <c r="P105" s="223">
        <v>39449</v>
      </c>
      <c r="Q105" s="223">
        <v>1323</v>
      </c>
      <c r="R105" s="225">
        <v>0.43</v>
      </c>
      <c r="S105" s="224">
        <v>1.3</v>
      </c>
    </row>
    <row r="106" spans="1:19" s="17" customFormat="1">
      <c r="A106" s="135" t="s">
        <v>220</v>
      </c>
      <c r="B106" s="2176">
        <v>143457</v>
      </c>
      <c r="C106" s="2216">
        <v>2187</v>
      </c>
      <c r="D106" s="2662">
        <v>0.215</v>
      </c>
      <c r="E106" s="2667">
        <v>0.3</v>
      </c>
      <c r="F106" s="2176">
        <v>24048</v>
      </c>
      <c r="G106" s="2216">
        <v>1037</v>
      </c>
      <c r="H106" s="2662">
        <v>0.23400000000000001</v>
      </c>
      <c r="I106" s="2660">
        <v>0.9</v>
      </c>
      <c r="J106" s="14"/>
      <c r="K106" s="252" t="s">
        <v>220</v>
      </c>
      <c r="L106" s="223">
        <v>133473</v>
      </c>
      <c r="M106" s="223">
        <v>2422</v>
      </c>
      <c r="N106" s="225">
        <v>0.21099999999999999</v>
      </c>
      <c r="O106" s="224">
        <v>0.4</v>
      </c>
      <c r="P106" s="223">
        <v>20919</v>
      </c>
      <c r="Q106" s="224">
        <v>990</v>
      </c>
      <c r="R106" s="225">
        <v>0.22800000000000001</v>
      </c>
      <c r="S106" s="224">
        <v>0.9</v>
      </c>
    </row>
    <row r="107" spans="1:19" s="17" customFormat="1">
      <c r="A107" s="135" t="s">
        <v>221</v>
      </c>
      <c r="B107" s="2176">
        <v>68843</v>
      </c>
      <c r="C107" s="2216">
        <v>1566</v>
      </c>
      <c r="D107" s="2662">
        <v>0.10299999999999999</v>
      </c>
      <c r="E107" s="2667">
        <v>0.2</v>
      </c>
      <c r="F107" s="2176">
        <v>9593</v>
      </c>
      <c r="G107" s="2216">
        <v>609</v>
      </c>
      <c r="H107" s="2662">
        <v>9.2999999999999999E-2</v>
      </c>
      <c r="I107" s="2660">
        <v>0.5</v>
      </c>
      <c r="J107" s="14"/>
      <c r="K107" s="252" t="s">
        <v>221</v>
      </c>
      <c r="L107" s="223">
        <v>60960</v>
      </c>
      <c r="M107" s="223">
        <v>1694</v>
      </c>
      <c r="N107" s="225">
        <v>9.7000000000000003E-2</v>
      </c>
      <c r="O107" s="224">
        <v>0.3</v>
      </c>
      <c r="P107" s="223">
        <v>7982</v>
      </c>
      <c r="Q107" s="224">
        <v>616</v>
      </c>
      <c r="R107" s="225">
        <v>8.6999999999999994E-2</v>
      </c>
      <c r="S107" s="224">
        <v>0.7</v>
      </c>
    </row>
    <row r="108" spans="1:19" s="17" customFormat="1">
      <c r="A108" s="135" t="s">
        <v>222</v>
      </c>
      <c r="B108" s="2176">
        <v>143924</v>
      </c>
      <c r="C108" s="2216">
        <v>2632</v>
      </c>
      <c r="D108" s="2662">
        <v>0.216</v>
      </c>
      <c r="E108" s="2667">
        <v>0.4</v>
      </c>
      <c r="F108" s="2176">
        <v>13324</v>
      </c>
      <c r="G108" s="2216">
        <v>912</v>
      </c>
      <c r="H108" s="2662">
        <v>0.129</v>
      </c>
      <c r="I108" s="2660">
        <v>0.9</v>
      </c>
      <c r="J108" s="14"/>
      <c r="K108" s="252" t="s">
        <v>222</v>
      </c>
      <c r="L108" s="223">
        <v>129468</v>
      </c>
      <c r="M108" s="223">
        <v>2561</v>
      </c>
      <c r="N108" s="225">
        <v>0.20499999999999999</v>
      </c>
      <c r="O108" s="224">
        <v>0.4</v>
      </c>
      <c r="P108" s="223">
        <v>10434</v>
      </c>
      <c r="Q108" s="224">
        <v>701</v>
      </c>
      <c r="R108" s="225">
        <v>0.114</v>
      </c>
      <c r="S108" s="224">
        <v>0.7</v>
      </c>
    </row>
    <row r="109" spans="1:19" s="17" customFormat="1">
      <c r="A109" s="135" t="s">
        <v>223</v>
      </c>
      <c r="B109" s="2176">
        <v>74062</v>
      </c>
      <c r="C109" s="2216">
        <v>1520</v>
      </c>
      <c r="D109" s="2662">
        <v>0.111</v>
      </c>
      <c r="E109" s="2667">
        <v>0.2</v>
      </c>
      <c r="F109" s="2176">
        <v>5894</v>
      </c>
      <c r="G109" s="2216">
        <v>439</v>
      </c>
      <c r="H109" s="2662">
        <v>5.7000000000000002E-2</v>
      </c>
      <c r="I109" s="2660">
        <v>0.4</v>
      </c>
      <c r="J109" s="14"/>
      <c r="K109" s="252" t="s">
        <v>223</v>
      </c>
      <c r="L109" s="223">
        <v>66734</v>
      </c>
      <c r="M109" s="223">
        <v>1754</v>
      </c>
      <c r="N109" s="225">
        <v>0.106</v>
      </c>
      <c r="O109" s="224">
        <v>0.3</v>
      </c>
      <c r="P109" s="223">
        <v>4590</v>
      </c>
      <c r="Q109" s="224">
        <v>477</v>
      </c>
      <c r="R109" s="225">
        <v>0.05</v>
      </c>
      <c r="S109" s="224">
        <v>0.5</v>
      </c>
    </row>
    <row r="110" spans="1:19" s="17" customFormat="1">
      <c r="A110" s="73"/>
      <c r="B110" s="139" t="s">
        <v>733</v>
      </c>
      <c r="C110" s="38" t="s">
        <v>733</v>
      </c>
      <c r="D110" s="2662" t="s">
        <v>733</v>
      </c>
      <c r="E110" s="2667" t="s">
        <v>733</v>
      </c>
      <c r="F110" s="139" t="s">
        <v>733</v>
      </c>
      <c r="G110" s="38" t="s">
        <v>733</v>
      </c>
      <c r="H110" s="2662" t="s">
        <v>733</v>
      </c>
      <c r="I110" s="2660" t="s">
        <v>733</v>
      </c>
      <c r="J110" s="14"/>
      <c r="K110" s="37"/>
      <c r="L110" s="224" t="s">
        <v>733</v>
      </c>
      <c r="M110" s="224" t="s">
        <v>733</v>
      </c>
      <c r="N110" s="225" t="s">
        <v>733</v>
      </c>
      <c r="O110" s="224" t="s">
        <v>733</v>
      </c>
      <c r="P110" s="224" t="s">
        <v>733</v>
      </c>
      <c r="Q110" s="224" t="s">
        <v>733</v>
      </c>
      <c r="R110" s="225" t="s">
        <v>733</v>
      </c>
      <c r="S110" s="224" t="s">
        <v>733</v>
      </c>
    </row>
    <row r="111" spans="1:19" s="17" customFormat="1">
      <c r="A111" s="88" t="s">
        <v>224</v>
      </c>
      <c r="B111" s="138" t="s">
        <v>210</v>
      </c>
      <c r="C111" s="230" t="s">
        <v>210</v>
      </c>
      <c r="D111" s="2746">
        <v>0.90900000000000003</v>
      </c>
      <c r="E111" s="2747">
        <v>0.2</v>
      </c>
      <c r="F111" s="138" t="s">
        <v>210</v>
      </c>
      <c r="G111" s="230" t="s">
        <v>210</v>
      </c>
      <c r="H111" s="2746">
        <v>0.92</v>
      </c>
      <c r="I111" s="2748">
        <v>0.6</v>
      </c>
      <c r="J111" s="14"/>
      <c r="K111" s="37" t="s">
        <v>224</v>
      </c>
      <c r="L111" s="224" t="s">
        <v>210</v>
      </c>
      <c r="M111" s="224" t="s">
        <v>210</v>
      </c>
      <c r="N111" s="225">
        <v>0.89900000000000002</v>
      </c>
      <c r="O111" s="224">
        <v>0.3</v>
      </c>
      <c r="P111" s="224" t="s">
        <v>210</v>
      </c>
      <c r="Q111" s="224" t="s">
        <v>210</v>
      </c>
      <c r="R111" s="225">
        <v>0.91</v>
      </c>
      <c r="S111" s="224">
        <v>0.6</v>
      </c>
    </row>
    <row r="112" spans="1:19" s="17" customFormat="1">
      <c r="A112" s="88" t="s">
        <v>225</v>
      </c>
      <c r="B112" s="138" t="s">
        <v>210</v>
      </c>
      <c r="C112" s="230" t="s">
        <v>210</v>
      </c>
      <c r="D112" s="2746">
        <v>0.32700000000000001</v>
      </c>
      <c r="E112" s="2747">
        <v>0.5</v>
      </c>
      <c r="F112" s="138" t="s">
        <v>210</v>
      </c>
      <c r="G112" s="230" t="s">
        <v>210</v>
      </c>
      <c r="H112" s="2746">
        <v>0.187</v>
      </c>
      <c r="I112" s="2748">
        <v>1</v>
      </c>
      <c r="J112" s="14"/>
      <c r="K112" s="37" t="s">
        <v>225</v>
      </c>
      <c r="L112" s="224" t="s">
        <v>210</v>
      </c>
      <c r="M112" s="224" t="s">
        <v>210</v>
      </c>
      <c r="N112" s="225">
        <v>0.311</v>
      </c>
      <c r="O112" s="224">
        <v>0.5</v>
      </c>
      <c r="P112" s="224" t="s">
        <v>210</v>
      </c>
      <c r="Q112" s="224" t="s">
        <v>210</v>
      </c>
      <c r="R112" s="225">
        <v>0.16400000000000001</v>
      </c>
      <c r="S112" s="224">
        <v>0.9</v>
      </c>
    </row>
    <row r="113" spans="1:19" s="17" customFormat="1">
      <c r="A113" s="16"/>
      <c r="J113" s="14"/>
      <c r="K113" s="16"/>
    </row>
    <row r="114" spans="1:19" s="17" customFormat="1">
      <c r="A114" s="3832" t="s">
        <v>794</v>
      </c>
      <c r="B114" s="3832"/>
      <c r="C114" s="3832"/>
      <c r="D114" s="3832"/>
      <c r="E114" s="3832"/>
      <c r="F114" s="3832"/>
      <c r="G114" s="3832"/>
      <c r="H114" s="3832"/>
      <c r="I114" s="3832"/>
      <c r="J114" s="14"/>
      <c r="K114" s="3832" t="s">
        <v>839</v>
      </c>
      <c r="L114" s="3832"/>
      <c r="M114" s="3832"/>
      <c r="N114" s="3832"/>
      <c r="O114" s="3832"/>
      <c r="P114" s="3832"/>
      <c r="Q114" s="3832"/>
      <c r="R114" s="3832"/>
      <c r="S114" s="3832"/>
    </row>
    <row r="115" spans="1:19" s="17" customFormat="1">
      <c r="J115" s="14"/>
    </row>
    <row r="116" spans="1:19" s="17" customFormat="1">
      <c r="A116" s="16"/>
      <c r="J116" s="14"/>
      <c r="K116" s="16"/>
    </row>
    <row r="117" spans="1:19" s="14" customFormat="1" ht="25">
      <c r="A117" s="4230" t="s">
        <v>1977</v>
      </c>
      <c r="B117" s="4230"/>
      <c r="C117" s="4230"/>
      <c r="D117" s="4230"/>
      <c r="E117" s="4230"/>
      <c r="F117" s="4230"/>
      <c r="G117" s="4230"/>
      <c r="H117" s="4230"/>
      <c r="I117" s="4230"/>
      <c r="J117" s="1470"/>
      <c r="K117" s="29"/>
    </row>
    <row r="118" spans="1:19" s="17" customFormat="1">
      <c r="A118" s="16"/>
      <c r="J118" s="14"/>
      <c r="K118" s="16"/>
    </row>
    <row r="119" spans="1:19" s="17" customFormat="1" ht="17.5">
      <c r="A119" s="3997" t="s">
        <v>203</v>
      </c>
      <c r="B119" s="4444" t="s">
        <v>227</v>
      </c>
      <c r="C119" s="4445"/>
      <c r="D119" s="4445"/>
      <c r="E119" s="4445"/>
      <c r="F119" s="4445"/>
      <c r="G119" s="4445"/>
      <c r="H119" s="4445"/>
      <c r="I119" s="4446"/>
      <c r="J119" s="495"/>
      <c r="K119" s="4447" t="s">
        <v>203</v>
      </c>
      <c r="L119" s="4435" t="s">
        <v>227</v>
      </c>
      <c r="M119" s="4436"/>
      <c r="N119" s="4436"/>
      <c r="O119" s="4436"/>
      <c r="P119" s="4436"/>
      <c r="Q119" s="4436"/>
      <c r="R119" s="4436"/>
      <c r="S119" s="4437"/>
    </row>
    <row r="120" spans="1:19" s="17" customFormat="1" ht="17.5">
      <c r="A120" s="4287"/>
      <c r="B120" s="4059" t="s">
        <v>842</v>
      </c>
      <c r="C120" s="4060"/>
      <c r="D120" s="4060"/>
      <c r="E120" s="4060"/>
      <c r="F120" s="4288" t="s">
        <v>85</v>
      </c>
      <c r="G120" s="3952"/>
      <c r="H120" s="3952"/>
      <c r="I120" s="3953"/>
      <c r="J120" s="495"/>
      <c r="K120" s="4448"/>
      <c r="L120" s="4438" t="s">
        <v>842</v>
      </c>
      <c r="M120" s="4439"/>
      <c r="N120" s="4439"/>
      <c r="O120" s="4440"/>
      <c r="P120" s="4441" t="s">
        <v>85</v>
      </c>
      <c r="Q120" s="4442"/>
      <c r="R120" s="4442"/>
      <c r="S120" s="4443"/>
    </row>
    <row r="121" spans="1:19" s="239" customFormat="1" ht="44.5">
      <c r="A121" s="3998"/>
      <c r="B121" s="236" t="s">
        <v>206</v>
      </c>
      <c r="C121" s="270" t="s">
        <v>207</v>
      </c>
      <c r="D121" s="270" t="s">
        <v>14</v>
      </c>
      <c r="E121" s="271" t="s">
        <v>208</v>
      </c>
      <c r="F121" s="127" t="s">
        <v>206</v>
      </c>
      <c r="G121" s="193" t="s">
        <v>207</v>
      </c>
      <c r="H121" s="193" t="s">
        <v>14</v>
      </c>
      <c r="I121" s="129" t="s">
        <v>208</v>
      </c>
      <c r="J121" s="740"/>
      <c r="K121" s="4449"/>
      <c r="L121" s="298" t="s">
        <v>206</v>
      </c>
      <c r="M121" s="298" t="s">
        <v>207</v>
      </c>
      <c r="N121" s="298" t="s">
        <v>14</v>
      </c>
      <c r="O121" s="298" t="s">
        <v>208</v>
      </c>
      <c r="P121" s="300" t="s">
        <v>206</v>
      </c>
      <c r="Q121" s="300" t="s">
        <v>207</v>
      </c>
      <c r="R121" s="300" t="s">
        <v>14</v>
      </c>
      <c r="S121" s="299" t="s">
        <v>208</v>
      </c>
    </row>
    <row r="122" spans="1:19" s="17" customFormat="1">
      <c r="A122" s="487" t="s">
        <v>2</v>
      </c>
      <c r="B122" s="778"/>
      <c r="C122" s="488"/>
      <c r="D122" s="488"/>
      <c r="E122" s="488"/>
      <c r="F122" s="778"/>
      <c r="G122" s="488"/>
      <c r="H122" s="488"/>
      <c r="I122" s="489"/>
      <c r="J122" s="14"/>
      <c r="K122" s="490" t="s">
        <v>2</v>
      </c>
      <c r="L122" s="491"/>
      <c r="M122" s="491"/>
      <c r="N122" s="491"/>
      <c r="O122" s="491"/>
      <c r="P122" s="491"/>
      <c r="Q122" s="491"/>
      <c r="R122" s="491"/>
      <c r="S122" s="492"/>
    </row>
    <row r="123" spans="1:19" s="17" customFormat="1">
      <c r="A123" s="135" t="s">
        <v>209</v>
      </c>
      <c r="B123" s="2176">
        <v>14228</v>
      </c>
      <c r="C123" s="2216">
        <v>460</v>
      </c>
      <c r="D123" s="39"/>
      <c r="E123" s="74" t="s">
        <v>210</v>
      </c>
      <c r="F123" s="2176">
        <v>3997</v>
      </c>
      <c r="G123" s="2216">
        <v>402</v>
      </c>
      <c r="H123" s="39"/>
      <c r="I123" s="38" t="s">
        <v>210</v>
      </c>
      <c r="J123" s="14"/>
      <c r="K123" s="252" t="s">
        <v>209</v>
      </c>
      <c r="L123" s="223">
        <v>14655</v>
      </c>
      <c r="M123" s="224">
        <v>570</v>
      </c>
      <c r="N123" s="223">
        <v>14655</v>
      </c>
      <c r="O123" s="224" t="s">
        <v>210</v>
      </c>
      <c r="P123" s="223">
        <v>4472</v>
      </c>
      <c r="Q123" s="224">
        <v>463</v>
      </c>
      <c r="R123" s="223">
        <v>4472</v>
      </c>
      <c r="S123" s="224" t="s">
        <v>210</v>
      </c>
    </row>
    <row r="124" spans="1:19" s="17" customFormat="1">
      <c r="A124" s="135" t="s">
        <v>211</v>
      </c>
      <c r="B124" s="2176">
        <v>871</v>
      </c>
      <c r="C124" s="2216">
        <v>172</v>
      </c>
      <c r="D124" s="2662">
        <v>6.0999999999999999E-2</v>
      </c>
      <c r="E124" s="2667">
        <v>1.2</v>
      </c>
      <c r="F124" s="2176">
        <v>276</v>
      </c>
      <c r="G124" s="2216">
        <v>117</v>
      </c>
      <c r="H124" s="2662">
        <v>6.9000000000000006E-2</v>
      </c>
      <c r="I124" s="2660">
        <v>2.7</v>
      </c>
      <c r="J124" s="14"/>
      <c r="K124" s="252" t="s">
        <v>211</v>
      </c>
      <c r="L124" s="224">
        <v>948</v>
      </c>
      <c r="M124" s="224">
        <v>202</v>
      </c>
      <c r="N124" s="225">
        <v>6.5000000000000002E-2</v>
      </c>
      <c r="O124" s="224">
        <v>1.3</v>
      </c>
      <c r="P124" s="224">
        <v>451</v>
      </c>
      <c r="Q124" s="224">
        <v>128</v>
      </c>
      <c r="R124" s="225">
        <v>0.10100000000000001</v>
      </c>
      <c r="S124" s="224">
        <v>2.7</v>
      </c>
    </row>
    <row r="125" spans="1:19" s="17" customFormat="1">
      <c r="A125" s="135" t="s">
        <v>212</v>
      </c>
      <c r="B125" s="2176">
        <v>789</v>
      </c>
      <c r="C125" s="2216">
        <v>184</v>
      </c>
      <c r="D125" s="2662">
        <v>5.5E-2</v>
      </c>
      <c r="E125" s="2667">
        <v>1.3</v>
      </c>
      <c r="F125" s="2176">
        <v>195</v>
      </c>
      <c r="G125" s="2216">
        <v>102</v>
      </c>
      <c r="H125" s="2662">
        <v>4.9000000000000002E-2</v>
      </c>
      <c r="I125" s="2660">
        <v>2.4</v>
      </c>
      <c r="J125" s="14"/>
      <c r="K125" s="252" t="s">
        <v>212</v>
      </c>
      <c r="L125" s="224">
        <v>614</v>
      </c>
      <c r="M125" s="224">
        <v>148</v>
      </c>
      <c r="N125" s="225">
        <v>4.2000000000000003E-2</v>
      </c>
      <c r="O125" s="224">
        <v>1</v>
      </c>
      <c r="P125" s="224">
        <v>217</v>
      </c>
      <c r="Q125" s="224">
        <v>90</v>
      </c>
      <c r="R125" s="225">
        <v>4.9000000000000002E-2</v>
      </c>
      <c r="S125" s="224">
        <v>1.9</v>
      </c>
    </row>
    <row r="126" spans="1:19" s="17" customFormat="1">
      <c r="A126" s="135" t="s">
        <v>213</v>
      </c>
      <c r="B126" s="2176">
        <v>6659</v>
      </c>
      <c r="C126" s="2216">
        <v>243</v>
      </c>
      <c r="D126" s="2662">
        <v>0.46800000000000003</v>
      </c>
      <c r="E126" s="2667">
        <v>1.8</v>
      </c>
      <c r="F126" s="2176">
        <v>2204</v>
      </c>
      <c r="G126" s="2216">
        <v>289</v>
      </c>
      <c r="H126" s="2662">
        <v>0.55100000000000005</v>
      </c>
      <c r="I126" s="2660">
        <v>4.5999999999999996</v>
      </c>
      <c r="J126" s="14"/>
      <c r="K126" s="252" t="s">
        <v>213</v>
      </c>
      <c r="L126" s="223">
        <v>6577</v>
      </c>
      <c r="M126" s="224">
        <v>227</v>
      </c>
      <c r="N126" s="225">
        <v>0.44900000000000001</v>
      </c>
      <c r="O126" s="224">
        <v>2.1</v>
      </c>
      <c r="P126" s="223">
        <v>2252</v>
      </c>
      <c r="Q126" s="224">
        <v>333</v>
      </c>
      <c r="R126" s="225">
        <v>0.504</v>
      </c>
      <c r="S126" s="224">
        <v>4.4000000000000004</v>
      </c>
    </row>
    <row r="127" spans="1:19" s="17" customFormat="1">
      <c r="A127" s="135" t="s">
        <v>214</v>
      </c>
      <c r="B127" s="2176">
        <v>2967</v>
      </c>
      <c r="C127" s="2216">
        <v>211</v>
      </c>
      <c r="D127" s="2662">
        <v>0.20899999999999999</v>
      </c>
      <c r="E127" s="2667">
        <v>1.5</v>
      </c>
      <c r="F127" s="2176">
        <v>805</v>
      </c>
      <c r="G127" s="2216">
        <v>149</v>
      </c>
      <c r="H127" s="2662">
        <v>0.20100000000000001</v>
      </c>
      <c r="I127" s="2660">
        <v>3.3</v>
      </c>
      <c r="J127" s="14"/>
      <c r="K127" s="252" t="s">
        <v>214</v>
      </c>
      <c r="L127" s="223">
        <v>3845</v>
      </c>
      <c r="M127" s="224">
        <v>302</v>
      </c>
      <c r="N127" s="225">
        <v>0.26200000000000001</v>
      </c>
      <c r="O127" s="224">
        <v>1.7</v>
      </c>
      <c r="P127" s="223">
        <v>1154</v>
      </c>
      <c r="Q127" s="224">
        <v>196</v>
      </c>
      <c r="R127" s="225">
        <v>0.25800000000000001</v>
      </c>
      <c r="S127" s="224">
        <v>4</v>
      </c>
    </row>
    <row r="128" spans="1:19" s="17" customFormat="1">
      <c r="A128" s="135" t="s">
        <v>215</v>
      </c>
      <c r="B128" s="2176">
        <v>2942</v>
      </c>
      <c r="C128" s="2216">
        <v>371</v>
      </c>
      <c r="D128" s="2662">
        <v>0.20699999999999999</v>
      </c>
      <c r="E128" s="2667">
        <v>2.1</v>
      </c>
      <c r="F128" s="2176">
        <v>517</v>
      </c>
      <c r="G128" s="2216">
        <v>120</v>
      </c>
      <c r="H128" s="2662">
        <v>0.129</v>
      </c>
      <c r="I128" s="2660">
        <v>3</v>
      </c>
      <c r="J128" s="14"/>
      <c r="K128" s="252" t="s">
        <v>215</v>
      </c>
      <c r="L128" s="223">
        <v>2671</v>
      </c>
      <c r="M128" s="224">
        <v>346</v>
      </c>
      <c r="N128" s="225">
        <v>0.182</v>
      </c>
      <c r="O128" s="224">
        <v>1.9</v>
      </c>
      <c r="P128" s="224">
        <v>398</v>
      </c>
      <c r="Q128" s="224">
        <v>116</v>
      </c>
      <c r="R128" s="225">
        <v>8.8999999999999996E-2</v>
      </c>
      <c r="S128" s="224">
        <v>2.5</v>
      </c>
    </row>
    <row r="129" spans="1:19" s="17" customFormat="1">
      <c r="A129" s="135"/>
      <c r="B129" s="2178"/>
      <c r="C129" s="2673"/>
      <c r="D129" s="2672"/>
      <c r="E129" s="2671"/>
      <c r="F129" s="2178"/>
      <c r="G129" s="2673"/>
      <c r="H129" s="2672"/>
      <c r="I129" s="2671"/>
      <c r="J129" s="14"/>
      <c r="K129" s="135"/>
      <c r="L129" s="779"/>
      <c r="M129" s="780"/>
      <c r="N129" s="781"/>
      <c r="O129" s="780"/>
      <c r="P129" s="780"/>
      <c r="Q129" s="780"/>
      <c r="R129" s="781"/>
      <c r="S129" s="780"/>
    </row>
    <row r="130" spans="1:19" s="17" customFormat="1">
      <c r="A130" s="487" t="s">
        <v>469</v>
      </c>
      <c r="B130" s="2177"/>
      <c r="C130" s="2666"/>
      <c r="D130" s="2663"/>
      <c r="E130" s="2661"/>
      <c r="F130" s="2177"/>
      <c r="G130" s="2666"/>
      <c r="H130" s="2663"/>
      <c r="I130" s="2668"/>
      <c r="J130" s="14"/>
      <c r="K130" s="490" t="s">
        <v>469</v>
      </c>
      <c r="L130" s="491"/>
      <c r="M130" s="491"/>
      <c r="N130" s="491"/>
      <c r="O130" s="491"/>
      <c r="P130" s="491"/>
      <c r="Q130" s="491"/>
      <c r="R130" s="491"/>
      <c r="S130" s="492"/>
    </row>
    <row r="131" spans="1:19" s="17" customFormat="1">
      <c r="A131" s="135" t="s">
        <v>216</v>
      </c>
      <c r="B131" s="2176">
        <v>48963</v>
      </c>
      <c r="C131" s="2216">
        <v>26</v>
      </c>
      <c r="D131" s="2662"/>
      <c r="E131" s="2667" t="s">
        <v>210</v>
      </c>
      <c r="F131" s="2176">
        <v>7663</v>
      </c>
      <c r="G131" s="2216">
        <v>472</v>
      </c>
      <c r="H131" s="2662"/>
      <c r="I131" s="2660" t="s">
        <v>210</v>
      </c>
      <c r="J131" s="14"/>
      <c r="K131" s="252" t="s">
        <v>216</v>
      </c>
      <c r="L131" s="223">
        <v>45286</v>
      </c>
      <c r="M131" s="224">
        <v>97</v>
      </c>
      <c r="N131" s="223">
        <v>45286</v>
      </c>
      <c r="O131" s="224" t="s">
        <v>210</v>
      </c>
      <c r="P131" s="223">
        <v>7057</v>
      </c>
      <c r="Q131" s="224">
        <v>428</v>
      </c>
      <c r="R131" s="223">
        <v>7057</v>
      </c>
      <c r="S131" s="224" t="s">
        <v>210</v>
      </c>
    </row>
    <row r="132" spans="1:19" s="17" customFormat="1">
      <c r="A132" s="135" t="s">
        <v>217</v>
      </c>
      <c r="B132" s="2176">
        <v>2301</v>
      </c>
      <c r="C132" s="2216">
        <v>257</v>
      </c>
      <c r="D132" s="2662">
        <v>4.7E-2</v>
      </c>
      <c r="E132" s="2667">
        <v>0.5</v>
      </c>
      <c r="F132" s="2176">
        <v>188</v>
      </c>
      <c r="G132" s="2216">
        <v>72</v>
      </c>
      <c r="H132" s="2662">
        <v>2.5000000000000001E-2</v>
      </c>
      <c r="I132" s="2660">
        <v>0.9</v>
      </c>
      <c r="J132" s="14"/>
      <c r="K132" s="252" t="s">
        <v>217</v>
      </c>
      <c r="L132" s="223">
        <v>2882</v>
      </c>
      <c r="M132" s="224">
        <v>340</v>
      </c>
      <c r="N132" s="225">
        <v>6.4000000000000001E-2</v>
      </c>
      <c r="O132" s="224">
        <v>0.8</v>
      </c>
      <c r="P132" s="224">
        <v>274</v>
      </c>
      <c r="Q132" s="224">
        <v>102</v>
      </c>
      <c r="R132" s="225">
        <v>3.9E-2</v>
      </c>
      <c r="S132" s="224">
        <v>1.4</v>
      </c>
    </row>
    <row r="133" spans="1:19" s="17" customFormat="1">
      <c r="A133" s="135" t="s">
        <v>218</v>
      </c>
      <c r="B133" s="2176">
        <v>1801</v>
      </c>
      <c r="C133" s="2216">
        <v>274</v>
      </c>
      <c r="D133" s="2662">
        <v>3.6999999999999998E-2</v>
      </c>
      <c r="E133" s="2667">
        <v>0.6</v>
      </c>
      <c r="F133" s="2176">
        <v>440</v>
      </c>
      <c r="G133" s="2216">
        <v>119</v>
      </c>
      <c r="H133" s="2662">
        <v>5.7000000000000002E-2</v>
      </c>
      <c r="I133" s="2660">
        <v>1.5</v>
      </c>
      <c r="J133" s="14"/>
      <c r="K133" s="252" t="s">
        <v>218</v>
      </c>
      <c r="L133" s="223">
        <v>2434</v>
      </c>
      <c r="M133" s="224">
        <v>355</v>
      </c>
      <c r="N133" s="225">
        <v>5.3999999999999999E-2</v>
      </c>
      <c r="O133" s="224">
        <v>0.8</v>
      </c>
      <c r="P133" s="224">
        <v>630</v>
      </c>
      <c r="Q133" s="224">
        <v>199</v>
      </c>
      <c r="R133" s="225">
        <v>8.8999999999999996E-2</v>
      </c>
      <c r="S133" s="224">
        <v>2.7</v>
      </c>
    </row>
    <row r="134" spans="1:19" s="17" customFormat="1">
      <c r="A134" s="135" t="s">
        <v>219</v>
      </c>
      <c r="B134" s="2176">
        <v>14691</v>
      </c>
      <c r="C134" s="2216">
        <v>780</v>
      </c>
      <c r="D134" s="2662">
        <v>0.3</v>
      </c>
      <c r="E134" s="2667">
        <v>1.6</v>
      </c>
      <c r="F134" s="2176">
        <v>3481</v>
      </c>
      <c r="G134" s="2216">
        <v>316</v>
      </c>
      <c r="H134" s="2662">
        <v>0.45400000000000001</v>
      </c>
      <c r="I134" s="2660">
        <v>3.3</v>
      </c>
      <c r="J134" s="14"/>
      <c r="K134" s="252" t="s">
        <v>219</v>
      </c>
      <c r="L134" s="223">
        <v>13701</v>
      </c>
      <c r="M134" s="224">
        <v>705</v>
      </c>
      <c r="N134" s="225">
        <v>0.30299999999999999</v>
      </c>
      <c r="O134" s="224">
        <v>1.5</v>
      </c>
      <c r="P134" s="223">
        <v>2780</v>
      </c>
      <c r="Q134" s="224">
        <v>332</v>
      </c>
      <c r="R134" s="225">
        <v>0.39400000000000002</v>
      </c>
      <c r="S134" s="224">
        <v>4.4000000000000004</v>
      </c>
    </row>
    <row r="135" spans="1:19" s="17" customFormat="1">
      <c r="A135" s="135" t="s">
        <v>220</v>
      </c>
      <c r="B135" s="2176">
        <v>10273</v>
      </c>
      <c r="C135" s="2216">
        <v>609</v>
      </c>
      <c r="D135" s="2662">
        <v>0.21</v>
      </c>
      <c r="E135" s="2667">
        <v>1.2</v>
      </c>
      <c r="F135" s="2176">
        <v>1717</v>
      </c>
      <c r="G135" s="2216">
        <v>287</v>
      </c>
      <c r="H135" s="2662">
        <v>0.224</v>
      </c>
      <c r="I135" s="2660">
        <v>3.6</v>
      </c>
      <c r="J135" s="14"/>
      <c r="K135" s="252" t="s">
        <v>220</v>
      </c>
      <c r="L135" s="223">
        <v>10825</v>
      </c>
      <c r="M135" s="224">
        <v>658</v>
      </c>
      <c r="N135" s="225">
        <v>0.23899999999999999</v>
      </c>
      <c r="O135" s="224">
        <v>1.5</v>
      </c>
      <c r="P135" s="223">
        <v>2000</v>
      </c>
      <c r="Q135" s="224">
        <v>285</v>
      </c>
      <c r="R135" s="225">
        <v>0.28299999999999997</v>
      </c>
      <c r="S135" s="224">
        <v>3.6</v>
      </c>
    </row>
    <row r="136" spans="1:19" s="17" customFormat="1">
      <c r="A136" s="135" t="s">
        <v>221</v>
      </c>
      <c r="B136" s="2176">
        <v>6175</v>
      </c>
      <c r="C136" s="2216">
        <v>499</v>
      </c>
      <c r="D136" s="2662">
        <v>0.126</v>
      </c>
      <c r="E136" s="2667">
        <v>1</v>
      </c>
      <c r="F136" s="2176">
        <v>967</v>
      </c>
      <c r="G136" s="2216">
        <v>193</v>
      </c>
      <c r="H136" s="2662">
        <v>0.126</v>
      </c>
      <c r="I136" s="2660">
        <v>2.2000000000000002</v>
      </c>
      <c r="J136" s="14"/>
      <c r="K136" s="252" t="s">
        <v>221</v>
      </c>
      <c r="L136" s="223">
        <v>5151</v>
      </c>
      <c r="M136" s="224">
        <v>462</v>
      </c>
      <c r="N136" s="225">
        <v>0.114</v>
      </c>
      <c r="O136" s="224">
        <v>1</v>
      </c>
      <c r="P136" s="224">
        <v>630</v>
      </c>
      <c r="Q136" s="224">
        <v>154</v>
      </c>
      <c r="R136" s="225">
        <v>8.8999999999999996E-2</v>
      </c>
      <c r="S136" s="224">
        <v>2.1</v>
      </c>
    </row>
    <row r="137" spans="1:19" s="17" customFormat="1">
      <c r="A137" s="135" t="s">
        <v>222</v>
      </c>
      <c r="B137" s="2176">
        <v>9184</v>
      </c>
      <c r="C137" s="2216">
        <v>621</v>
      </c>
      <c r="D137" s="2662">
        <v>0.188</v>
      </c>
      <c r="E137" s="2667">
        <v>1.3</v>
      </c>
      <c r="F137" s="2176">
        <v>528</v>
      </c>
      <c r="G137" s="2216">
        <v>148</v>
      </c>
      <c r="H137" s="2662">
        <v>6.9000000000000006E-2</v>
      </c>
      <c r="I137" s="2660">
        <v>1.9</v>
      </c>
      <c r="J137" s="14"/>
      <c r="K137" s="252" t="s">
        <v>222</v>
      </c>
      <c r="L137" s="223">
        <v>7214</v>
      </c>
      <c r="M137" s="224">
        <v>510</v>
      </c>
      <c r="N137" s="225">
        <v>0.159</v>
      </c>
      <c r="O137" s="224">
        <v>1.1000000000000001</v>
      </c>
      <c r="P137" s="224">
        <v>569</v>
      </c>
      <c r="Q137" s="224">
        <v>135</v>
      </c>
      <c r="R137" s="225">
        <v>8.1000000000000003E-2</v>
      </c>
      <c r="S137" s="224">
        <v>1.8</v>
      </c>
    </row>
    <row r="138" spans="1:19" s="17" customFormat="1">
      <c r="A138" s="135" t="s">
        <v>223</v>
      </c>
      <c r="B138" s="2176">
        <v>4538</v>
      </c>
      <c r="C138" s="2216">
        <v>475</v>
      </c>
      <c r="D138" s="2662">
        <v>9.2999999999999999E-2</v>
      </c>
      <c r="E138" s="2667">
        <v>1</v>
      </c>
      <c r="F138" s="2176">
        <v>342</v>
      </c>
      <c r="G138" s="2216">
        <v>93</v>
      </c>
      <c r="H138" s="2662">
        <v>4.4999999999999998E-2</v>
      </c>
      <c r="I138" s="2660">
        <v>1.2</v>
      </c>
      <c r="J138" s="14"/>
      <c r="K138" s="252" t="s">
        <v>223</v>
      </c>
      <c r="L138" s="223">
        <v>3079</v>
      </c>
      <c r="M138" s="224">
        <v>377</v>
      </c>
      <c r="N138" s="225">
        <v>6.8000000000000005E-2</v>
      </c>
      <c r="O138" s="224">
        <v>0.8</v>
      </c>
      <c r="P138" s="224">
        <v>174</v>
      </c>
      <c r="Q138" s="224">
        <v>73</v>
      </c>
      <c r="R138" s="225">
        <v>2.5000000000000001E-2</v>
      </c>
      <c r="S138" s="224">
        <v>1</v>
      </c>
    </row>
    <row r="139" spans="1:19" s="17" customFormat="1">
      <c r="A139" s="73"/>
      <c r="B139" s="2176" t="s">
        <v>733</v>
      </c>
      <c r="C139" s="38" t="s">
        <v>733</v>
      </c>
      <c r="D139" s="2662" t="s">
        <v>733</v>
      </c>
      <c r="E139" s="2667" t="s">
        <v>733</v>
      </c>
      <c r="F139" s="139" t="s">
        <v>733</v>
      </c>
      <c r="G139" s="38" t="s">
        <v>733</v>
      </c>
      <c r="H139" s="2662" t="s">
        <v>733</v>
      </c>
      <c r="I139" s="2660" t="s">
        <v>733</v>
      </c>
      <c r="J139" s="14"/>
      <c r="K139" s="37"/>
      <c r="L139" s="224" t="s">
        <v>733</v>
      </c>
      <c r="M139" s="224" t="s">
        <v>733</v>
      </c>
      <c r="N139" s="225" t="s">
        <v>733</v>
      </c>
      <c r="O139" s="224" t="s">
        <v>733</v>
      </c>
      <c r="P139" s="224" t="s">
        <v>733</v>
      </c>
      <c r="Q139" s="224" t="s">
        <v>733</v>
      </c>
      <c r="R139" s="225" t="s">
        <v>733</v>
      </c>
      <c r="S139" s="224" t="s">
        <v>733</v>
      </c>
    </row>
    <row r="140" spans="1:19" s="17" customFormat="1">
      <c r="A140" s="88" t="s">
        <v>224</v>
      </c>
      <c r="B140" s="138" t="s">
        <v>210</v>
      </c>
      <c r="C140" s="230" t="s">
        <v>210</v>
      </c>
      <c r="D140" s="2746">
        <v>0.91600000000000004</v>
      </c>
      <c r="E140" s="2747">
        <v>0.7</v>
      </c>
      <c r="F140" s="138" t="s">
        <v>210</v>
      </c>
      <c r="G140" s="230" t="s">
        <v>210</v>
      </c>
      <c r="H140" s="2746">
        <v>0.91800000000000004</v>
      </c>
      <c r="I140" s="2748">
        <v>1.6</v>
      </c>
      <c r="J140" s="14"/>
      <c r="K140" s="37" t="s">
        <v>224</v>
      </c>
      <c r="L140" s="224" t="s">
        <v>210</v>
      </c>
      <c r="M140" s="224" t="s">
        <v>210</v>
      </c>
      <c r="N140" s="225">
        <v>0.88300000000000001</v>
      </c>
      <c r="O140" s="224">
        <v>1</v>
      </c>
      <c r="P140" s="224" t="s">
        <v>210</v>
      </c>
      <c r="Q140" s="224" t="s">
        <v>210</v>
      </c>
      <c r="R140" s="225">
        <v>0.872</v>
      </c>
      <c r="S140" s="224">
        <v>3</v>
      </c>
    </row>
    <row r="141" spans="1:19" s="17" customFormat="1">
      <c r="A141" s="88" t="s">
        <v>225</v>
      </c>
      <c r="B141" s="138" t="s">
        <v>210</v>
      </c>
      <c r="C141" s="230" t="s">
        <v>210</v>
      </c>
      <c r="D141" s="2746">
        <v>0.28000000000000003</v>
      </c>
      <c r="E141" s="2747">
        <v>1.4</v>
      </c>
      <c r="F141" s="138" t="s">
        <v>210</v>
      </c>
      <c r="G141" s="230" t="s">
        <v>210</v>
      </c>
      <c r="H141" s="2746">
        <v>0.114</v>
      </c>
      <c r="I141" s="2748">
        <v>2.1</v>
      </c>
      <c r="J141" s="14"/>
      <c r="K141" s="37" t="s">
        <v>225</v>
      </c>
      <c r="L141" s="224" t="s">
        <v>210</v>
      </c>
      <c r="M141" s="224" t="s">
        <v>210</v>
      </c>
      <c r="N141" s="225">
        <v>0.22700000000000001</v>
      </c>
      <c r="O141" s="224">
        <v>1.4</v>
      </c>
      <c r="P141" s="224" t="s">
        <v>210</v>
      </c>
      <c r="Q141" s="224" t="s">
        <v>210</v>
      </c>
      <c r="R141" s="225">
        <v>0.105</v>
      </c>
      <c r="S141" s="224">
        <v>2.2000000000000002</v>
      </c>
    </row>
    <row r="142" spans="1:19" s="17" customFormat="1">
      <c r="A142" s="16"/>
      <c r="J142" s="14"/>
      <c r="K142" s="16"/>
    </row>
    <row r="143" spans="1:19" s="17" customFormat="1">
      <c r="A143" s="3832" t="s">
        <v>794</v>
      </c>
      <c r="B143" s="3832"/>
      <c r="C143" s="3832"/>
      <c r="D143" s="3832"/>
      <c r="E143" s="3832"/>
      <c r="F143" s="3832"/>
      <c r="G143" s="3832"/>
      <c r="H143" s="3832"/>
      <c r="I143" s="3832"/>
      <c r="J143" s="14"/>
      <c r="K143" s="3832" t="s">
        <v>839</v>
      </c>
      <c r="L143" s="3832"/>
      <c r="M143" s="3832"/>
      <c r="N143" s="3832"/>
      <c r="O143" s="3832"/>
      <c r="P143" s="3832"/>
      <c r="Q143" s="3832"/>
      <c r="R143" s="3832"/>
      <c r="S143" s="3832"/>
    </row>
    <row r="144" spans="1:19" s="17" customFormat="1">
      <c r="A144" s="16"/>
      <c r="J144" s="14"/>
      <c r="K144" s="16"/>
    </row>
    <row r="145" spans="1:19" s="17" customFormat="1">
      <c r="A145" s="16"/>
      <c r="J145" s="14"/>
      <c r="K145" s="16"/>
    </row>
    <row r="146" spans="1:19" s="14" customFormat="1" ht="25">
      <c r="A146" s="4230" t="s">
        <v>1978</v>
      </c>
      <c r="B146" s="4230"/>
      <c r="C146" s="4230"/>
      <c r="D146" s="4230"/>
      <c r="E146" s="4230"/>
      <c r="F146" s="4230"/>
      <c r="G146" s="4230"/>
      <c r="H146" s="4230"/>
      <c r="I146" s="4230"/>
      <c r="J146" s="1470"/>
      <c r="K146" s="29"/>
    </row>
    <row r="147" spans="1:19" s="17" customFormat="1">
      <c r="J147" s="14"/>
    </row>
    <row r="148" spans="1:19" s="17" customFormat="1" ht="17.5">
      <c r="A148" s="3997" t="s">
        <v>203</v>
      </c>
      <c r="B148" s="4444" t="s">
        <v>228</v>
      </c>
      <c r="C148" s="4445"/>
      <c r="D148" s="4445"/>
      <c r="E148" s="4445"/>
      <c r="F148" s="4445"/>
      <c r="G148" s="4445"/>
      <c r="H148" s="4445"/>
      <c r="I148" s="4446"/>
      <c r="J148" s="495"/>
      <c r="K148" s="4447" t="s">
        <v>203</v>
      </c>
      <c r="L148" s="4435" t="s">
        <v>228</v>
      </c>
      <c r="M148" s="4436"/>
      <c r="N148" s="4436"/>
      <c r="O148" s="4436"/>
      <c r="P148" s="4436"/>
      <c r="Q148" s="4436"/>
      <c r="R148" s="4436"/>
      <c r="S148" s="4437"/>
    </row>
    <row r="149" spans="1:19" s="17" customFormat="1" ht="17.5">
      <c r="A149" s="4287"/>
      <c r="B149" s="4059" t="s">
        <v>843</v>
      </c>
      <c r="C149" s="4060"/>
      <c r="D149" s="4060"/>
      <c r="E149" s="4060"/>
      <c r="F149" s="4288" t="s">
        <v>85</v>
      </c>
      <c r="G149" s="3952"/>
      <c r="H149" s="3952"/>
      <c r="I149" s="3953"/>
      <c r="J149" s="495"/>
      <c r="K149" s="4448"/>
      <c r="L149" s="4438" t="s">
        <v>843</v>
      </c>
      <c r="M149" s="4439"/>
      <c r="N149" s="4439"/>
      <c r="O149" s="4440"/>
      <c r="P149" s="4441" t="s">
        <v>85</v>
      </c>
      <c r="Q149" s="4442"/>
      <c r="R149" s="4442"/>
      <c r="S149" s="4443"/>
    </row>
    <row r="150" spans="1:19" s="239" customFormat="1" ht="44.5">
      <c r="A150" s="3998"/>
      <c r="B150" s="236" t="s">
        <v>206</v>
      </c>
      <c r="C150" s="270" t="s">
        <v>207</v>
      </c>
      <c r="D150" s="270" t="s">
        <v>14</v>
      </c>
      <c r="E150" s="271" t="s">
        <v>208</v>
      </c>
      <c r="F150" s="127" t="s">
        <v>206</v>
      </c>
      <c r="G150" s="193" t="s">
        <v>207</v>
      </c>
      <c r="H150" s="193" t="s">
        <v>14</v>
      </c>
      <c r="I150" s="129" t="s">
        <v>208</v>
      </c>
      <c r="J150" s="740"/>
      <c r="K150" s="4449"/>
      <c r="L150" s="298" t="s">
        <v>206</v>
      </c>
      <c r="M150" s="298" t="s">
        <v>207</v>
      </c>
      <c r="N150" s="298" t="s">
        <v>14</v>
      </c>
      <c r="O150" s="298" t="s">
        <v>208</v>
      </c>
      <c r="P150" s="300" t="s">
        <v>206</v>
      </c>
      <c r="Q150" s="300" t="s">
        <v>207</v>
      </c>
      <c r="R150" s="300" t="s">
        <v>14</v>
      </c>
      <c r="S150" s="299" t="s">
        <v>208</v>
      </c>
    </row>
    <row r="151" spans="1:19" s="17" customFormat="1">
      <c r="A151" s="487" t="s">
        <v>2</v>
      </c>
      <c r="B151" s="778"/>
      <c r="C151" s="488"/>
      <c r="D151" s="488"/>
      <c r="E151" s="488"/>
      <c r="F151" s="778"/>
      <c r="G151" s="488"/>
      <c r="H151" s="488"/>
      <c r="I151" s="489"/>
      <c r="J151" s="14"/>
      <c r="K151" s="490" t="s">
        <v>2</v>
      </c>
      <c r="L151" s="491"/>
      <c r="M151" s="491"/>
      <c r="N151" s="491"/>
      <c r="O151" s="491"/>
      <c r="P151" s="491"/>
      <c r="Q151" s="491"/>
      <c r="R151" s="491"/>
      <c r="S151" s="492"/>
    </row>
    <row r="152" spans="1:19" s="17" customFormat="1">
      <c r="A152" s="135" t="s">
        <v>209</v>
      </c>
      <c r="B152" s="2176">
        <v>36293</v>
      </c>
      <c r="C152" s="2216">
        <v>791</v>
      </c>
      <c r="D152" s="39"/>
      <c r="E152" s="74" t="s">
        <v>210</v>
      </c>
      <c r="F152" s="2176">
        <v>13495</v>
      </c>
      <c r="G152" s="2216">
        <v>1010</v>
      </c>
      <c r="H152" s="39"/>
      <c r="I152" s="38" t="s">
        <v>210</v>
      </c>
      <c r="J152" s="14"/>
      <c r="K152" s="252" t="s">
        <v>209</v>
      </c>
      <c r="L152" s="223">
        <v>33798</v>
      </c>
      <c r="M152" s="224">
        <v>837</v>
      </c>
      <c r="N152" s="223">
        <v>33798</v>
      </c>
      <c r="O152" s="224" t="s">
        <v>210</v>
      </c>
      <c r="P152" s="223">
        <v>13064</v>
      </c>
      <c r="Q152" s="224">
        <v>916</v>
      </c>
      <c r="R152" s="223">
        <v>13064</v>
      </c>
      <c r="S152" s="224" t="s">
        <v>210</v>
      </c>
    </row>
    <row r="153" spans="1:19" s="17" customFormat="1">
      <c r="A153" s="135" t="s">
        <v>211</v>
      </c>
      <c r="B153" s="2176">
        <v>2637</v>
      </c>
      <c r="C153" s="2216">
        <v>344</v>
      </c>
      <c r="D153" s="2662">
        <v>7.2999999999999995E-2</v>
      </c>
      <c r="E153" s="2667">
        <v>0.9</v>
      </c>
      <c r="F153" s="2176">
        <v>1142</v>
      </c>
      <c r="G153" s="2216">
        <v>268</v>
      </c>
      <c r="H153" s="2662">
        <v>8.5000000000000006E-2</v>
      </c>
      <c r="I153" s="2660">
        <v>1.8</v>
      </c>
      <c r="J153" s="14"/>
      <c r="K153" s="252" t="s">
        <v>211</v>
      </c>
      <c r="L153" s="223">
        <v>2238</v>
      </c>
      <c r="M153" s="224">
        <v>333</v>
      </c>
      <c r="N153" s="225">
        <v>6.6000000000000003E-2</v>
      </c>
      <c r="O153" s="224">
        <v>0.9</v>
      </c>
      <c r="P153" s="223">
        <v>1110</v>
      </c>
      <c r="Q153" s="224">
        <v>268</v>
      </c>
      <c r="R153" s="225">
        <v>8.5000000000000006E-2</v>
      </c>
      <c r="S153" s="224">
        <v>1.9</v>
      </c>
    </row>
    <row r="154" spans="1:19" s="17" customFormat="1">
      <c r="A154" s="135" t="s">
        <v>212</v>
      </c>
      <c r="B154" s="2176">
        <v>2281</v>
      </c>
      <c r="C154" s="2216">
        <v>334</v>
      </c>
      <c r="D154" s="2662">
        <v>6.3E-2</v>
      </c>
      <c r="E154" s="2667">
        <v>0.9</v>
      </c>
      <c r="F154" s="2176">
        <v>1066</v>
      </c>
      <c r="G154" s="2216">
        <v>265</v>
      </c>
      <c r="H154" s="2662">
        <v>7.9000000000000001E-2</v>
      </c>
      <c r="I154" s="2660">
        <v>1.8</v>
      </c>
      <c r="J154" s="14"/>
      <c r="K154" s="252" t="s">
        <v>212</v>
      </c>
      <c r="L154" s="223">
        <v>1935</v>
      </c>
      <c r="M154" s="224">
        <v>327</v>
      </c>
      <c r="N154" s="225">
        <v>5.7000000000000002E-2</v>
      </c>
      <c r="O154" s="224">
        <v>0.9</v>
      </c>
      <c r="P154" s="224">
        <v>870</v>
      </c>
      <c r="Q154" s="224">
        <v>206</v>
      </c>
      <c r="R154" s="225">
        <v>6.7000000000000004E-2</v>
      </c>
      <c r="S154" s="224">
        <v>1.5</v>
      </c>
    </row>
    <row r="155" spans="1:19" s="17" customFormat="1">
      <c r="A155" s="135" t="s">
        <v>213</v>
      </c>
      <c r="B155" s="2176">
        <v>15802</v>
      </c>
      <c r="C155" s="2216">
        <v>420</v>
      </c>
      <c r="D155" s="2662">
        <v>0.435</v>
      </c>
      <c r="E155" s="2667">
        <v>1.5</v>
      </c>
      <c r="F155" s="2176">
        <v>6065</v>
      </c>
      <c r="G155" s="2216">
        <v>564</v>
      </c>
      <c r="H155" s="2662">
        <v>0.44900000000000001</v>
      </c>
      <c r="I155" s="2660">
        <v>2.9</v>
      </c>
      <c r="J155" s="14"/>
      <c r="K155" s="252" t="s">
        <v>213</v>
      </c>
      <c r="L155" s="223">
        <v>15097</v>
      </c>
      <c r="M155" s="224">
        <v>408</v>
      </c>
      <c r="N155" s="225">
        <v>0.44700000000000001</v>
      </c>
      <c r="O155" s="224">
        <v>1.6</v>
      </c>
      <c r="P155" s="223">
        <v>6156</v>
      </c>
      <c r="Q155" s="224">
        <v>581</v>
      </c>
      <c r="R155" s="225">
        <v>0.47099999999999997</v>
      </c>
      <c r="S155" s="224">
        <v>3</v>
      </c>
    </row>
    <row r="156" spans="1:19" s="17" customFormat="1">
      <c r="A156" s="135" t="s">
        <v>214</v>
      </c>
      <c r="B156" s="2176">
        <v>7971</v>
      </c>
      <c r="C156" s="2216">
        <v>330</v>
      </c>
      <c r="D156" s="2662">
        <v>0.22</v>
      </c>
      <c r="E156" s="2667">
        <v>0.8</v>
      </c>
      <c r="F156" s="2176">
        <v>2850</v>
      </c>
      <c r="G156" s="2216">
        <v>291</v>
      </c>
      <c r="H156" s="2662">
        <v>0.21099999999999999</v>
      </c>
      <c r="I156" s="2660">
        <v>2</v>
      </c>
      <c r="J156" s="14"/>
      <c r="K156" s="252" t="s">
        <v>214</v>
      </c>
      <c r="L156" s="223">
        <v>8401</v>
      </c>
      <c r="M156" s="224">
        <v>470</v>
      </c>
      <c r="N156" s="225">
        <v>0.249</v>
      </c>
      <c r="O156" s="224">
        <v>1.2</v>
      </c>
      <c r="P156" s="223">
        <v>3372</v>
      </c>
      <c r="Q156" s="224">
        <v>407</v>
      </c>
      <c r="R156" s="225">
        <v>0.25800000000000001</v>
      </c>
      <c r="S156" s="224">
        <v>2.6</v>
      </c>
    </row>
    <row r="157" spans="1:19" s="17" customFormat="1">
      <c r="A157" s="135" t="s">
        <v>215</v>
      </c>
      <c r="B157" s="2176">
        <v>7602</v>
      </c>
      <c r="C157" s="2216">
        <v>672</v>
      </c>
      <c r="D157" s="2662">
        <v>0.20899999999999999</v>
      </c>
      <c r="E157" s="2667">
        <v>1.5</v>
      </c>
      <c r="F157" s="2176">
        <v>2372</v>
      </c>
      <c r="G157" s="2216">
        <v>435</v>
      </c>
      <c r="H157" s="2662">
        <v>0.17599999999999999</v>
      </c>
      <c r="I157" s="2660">
        <v>2.7</v>
      </c>
      <c r="J157" s="14"/>
      <c r="K157" s="252" t="s">
        <v>215</v>
      </c>
      <c r="L157" s="223">
        <v>6127</v>
      </c>
      <c r="M157" s="224">
        <v>552</v>
      </c>
      <c r="N157" s="225">
        <v>0.18099999999999999</v>
      </c>
      <c r="O157" s="224">
        <v>1.3</v>
      </c>
      <c r="P157" s="223">
        <v>1556</v>
      </c>
      <c r="Q157" s="224">
        <v>288</v>
      </c>
      <c r="R157" s="225">
        <v>0.11899999999999999</v>
      </c>
      <c r="S157" s="224">
        <v>2</v>
      </c>
    </row>
    <row r="158" spans="1:19" s="17" customFormat="1">
      <c r="A158" s="135"/>
      <c r="B158" s="2178"/>
      <c r="C158" s="2673"/>
      <c r="D158" s="2672"/>
      <c r="E158" s="2671"/>
      <c r="F158" s="2178"/>
      <c r="G158" s="2673"/>
      <c r="H158" s="2672"/>
      <c r="I158" s="2671"/>
      <c r="J158" s="14"/>
      <c r="K158" s="135"/>
      <c r="L158" s="779"/>
      <c r="M158" s="780"/>
      <c r="N158" s="781"/>
      <c r="O158" s="780"/>
      <c r="P158" s="779"/>
      <c r="Q158" s="780"/>
      <c r="R158" s="781"/>
      <c r="S158" s="780"/>
    </row>
    <row r="159" spans="1:19" s="17" customFormat="1">
      <c r="A159" s="487" t="s">
        <v>469</v>
      </c>
      <c r="B159" s="2177"/>
      <c r="C159" s="2666"/>
      <c r="D159" s="2663"/>
      <c r="E159" s="2661"/>
      <c r="F159" s="2177"/>
      <c r="G159" s="2666"/>
      <c r="H159" s="2663"/>
      <c r="I159" s="2668"/>
      <c r="J159" s="14"/>
      <c r="K159" s="490" t="s">
        <v>469</v>
      </c>
      <c r="L159" s="491"/>
      <c r="M159" s="491"/>
      <c r="N159" s="491"/>
      <c r="O159" s="491"/>
      <c r="P159" s="491"/>
      <c r="Q159" s="491"/>
      <c r="R159" s="491"/>
      <c r="S159" s="492"/>
    </row>
    <row r="160" spans="1:19" s="17" customFormat="1">
      <c r="A160" s="135" t="s">
        <v>216</v>
      </c>
      <c r="B160" s="2176">
        <v>112506</v>
      </c>
      <c r="C160" s="2216">
        <v>78</v>
      </c>
      <c r="D160" s="2662"/>
      <c r="E160" s="2667" t="s">
        <v>210</v>
      </c>
      <c r="F160" s="2176">
        <v>20691</v>
      </c>
      <c r="G160" s="2216">
        <v>1154</v>
      </c>
      <c r="H160" s="2662"/>
      <c r="I160" s="2660" t="s">
        <v>210</v>
      </c>
      <c r="J160" s="14"/>
      <c r="K160" s="252" t="s">
        <v>216</v>
      </c>
      <c r="L160" s="223">
        <v>103805</v>
      </c>
      <c r="M160" s="224">
        <v>70</v>
      </c>
      <c r="N160" s="223">
        <v>103805</v>
      </c>
      <c r="O160" s="224" t="s">
        <v>210</v>
      </c>
      <c r="P160" s="223">
        <v>20182</v>
      </c>
      <c r="Q160" s="224">
        <v>838</v>
      </c>
      <c r="R160" s="223">
        <v>20182</v>
      </c>
      <c r="S160" s="224" t="s">
        <v>210</v>
      </c>
    </row>
    <row r="161" spans="1:19" s="17" customFormat="1">
      <c r="A161" s="135" t="s">
        <v>217</v>
      </c>
      <c r="B161" s="2176">
        <v>4270</v>
      </c>
      <c r="C161" s="2216">
        <v>522</v>
      </c>
      <c r="D161" s="2662">
        <v>3.7999999999999999E-2</v>
      </c>
      <c r="E161" s="2667">
        <v>0.5</v>
      </c>
      <c r="F161" s="2176">
        <v>337</v>
      </c>
      <c r="G161" s="2216">
        <v>128</v>
      </c>
      <c r="H161" s="2662">
        <v>1.6E-2</v>
      </c>
      <c r="I161" s="2660">
        <v>0.6</v>
      </c>
      <c r="J161" s="14"/>
      <c r="K161" s="252" t="s">
        <v>217</v>
      </c>
      <c r="L161" s="223">
        <v>5327</v>
      </c>
      <c r="M161" s="224">
        <v>574</v>
      </c>
      <c r="N161" s="225">
        <v>5.0999999999999997E-2</v>
      </c>
      <c r="O161" s="224">
        <v>0.6</v>
      </c>
      <c r="P161" s="224">
        <v>687</v>
      </c>
      <c r="Q161" s="224">
        <v>159</v>
      </c>
      <c r="R161" s="225">
        <v>3.4000000000000002E-2</v>
      </c>
      <c r="S161" s="224">
        <v>0.8</v>
      </c>
    </row>
    <row r="162" spans="1:19" s="17" customFormat="1">
      <c r="A162" s="135" t="s">
        <v>218</v>
      </c>
      <c r="B162" s="2176">
        <v>5304</v>
      </c>
      <c r="C162" s="2216">
        <v>451</v>
      </c>
      <c r="D162" s="2662">
        <v>4.7E-2</v>
      </c>
      <c r="E162" s="2667">
        <v>0.4</v>
      </c>
      <c r="F162" s="2176">
        <v>1334</v>
      </c>
      <c r="G162" s="2216">
        <v>241</v>
      </c>
      <c r="H162" s="2662">
        <v>6.4000000000000001E-2</v>
      </c>
      <c r="I162" s="2660">
        <v>1.1000000000000001</v>
      </c>
      <c r="J162" s="14"/>
      <c r="K162" s="252" t="s">
        <v>218</v>
      </c>
      <c r="L162" s="223">
        <v>6365</v>
      </c>
      <c r="M162" s="224">
        <v>596</v>
      </c>
      <c r="N162" s="225">
        <v>6.0999999999999999E-2</v>
      </c>
      <c r="O162" s="224">
        <v>0.6</v>
      </c>
      <c r="P162" s="223">
        <v>1927</v>
      </c>
      <c r="Q162" s="224">
        <v>348</v>
      </c>
      <c r="R162" s="225">
        <v>9.5000000000000001E-2</v>
      </c>
      <c r="S162" s="224">
        <v>1.6</v>
      </c>
    </row>
    <row r="163" spans="1:19" s="17" customFormat="1">
      <c r="A163" s="135" t="s">
        <v>219</v>
      </c>
      <c r="B163" s="2176">
        <v>35055</v>
      </c>
      <c r="C163" s="2216">
        <v>1152</v>
      </c>
      <c r="D163" s="2662">
        <v>0.312</v>
      </c>
      <c r="E163" s="2667">
        <v>1</v>
      </c>
      <c r="F163" s="2176">
        <v>9414</v>
      </c>
      <c r="G163" s="2216">
        <v>784</v>
      </c>
      <c r="H163" s="2662">
        <v>0.45500000000000002</v>
      </c>
      <c r="I163" s="2660">
        <v>2.4</v>
      </c>
      <c r="J163" s="14"/>
      <c r="K163" s="252" t="s">
        <v>219</v>
      </c>
      <c r="L163" s="223">
        <v>32535</v>
      </c>
      <c r="M163" s="223">
        <v>1293</v>
      </c>
      <c r="N163" s="225">
        <v>0.313</v>
      </c>
      <c r="O163" s="224">
        <v>1.2</v>
      </c>
      <c r="P163" s="223">
        <v>10054</v>
      </c>
      <c r="Q163" s="224">
        <v>794</v>
      </c>
      <c r="R163" s="225">
        <v>0.498</v>
      </c>
      <c r="S163" s="224">
        <v>3</v>
      </c>
    </row>
    <row r="164" spans="1:19" s="17" customFormat="1">
      <c r="A164" s="135" t="s">
        <v>220</v>
      </c>
      <c r="B164" s="2176">
        <v>27504</v>
      </c>
      <c r="C164" s="2216">
        <v>1158</v>
      </c>
      <c r="D164" s="2662">
        <v>0.24399999999999999</v>
      </c>
      <c r="E164" s="2667">
        <v>1</v>
      </c>
      <c r="F164" s="2176">
        <v>5173</v>
      </c>
      <c r="G164" s="2216">
        <v>478</v>
      </c>
      <c r="H164" s="2662">
        <v>0.25</v>
      </c>
      <c r="I164" s="2660">
        <v>1.9</v>
      </c>
      <c r="J164" s="14"/>
      <c r="K164" s="252" t="s">
        <v>220</v>
      </c>
      <c r="L164" s="223">
        <v>24050</v>
      </c>
      <c r="M164" s="223">
        <v>1116</v>
      </c>
      <c r="N164" s="225">
        <v>0.23200000000000001</v>
      </c>
      <c r="O164" s="224">
        <v>1.1000000000000001</v>
      </c>
      <c r="P164" s="223">
        <v>4321</v>
      </c>
      <c r="Q164" s="224">
        <v>429</v>
      </c>
      <c r="R164" s="225">
        <v>0.214</v>
      </c>
      <c r="S164" s="224">
        <v>2</v>
      </c>
    </row>
    <row r="165" spans="1:19" s="17" customFormat="1">
      <c r="A165" s="135" t="s">
        <v>221</v>
      </c>
      <c r="B165" s="2176">
        <v>11027</v>
      </c>
      <c r="C165" s="2216">
        <v>766</v>
      </c>
      <c r="D165" s="2662">
        <v>9.8000000000000004E-2</v>
      </c>
      <c r="E165" s="2667">
        <v>0.7</v>
      </c>
      <c r="F165" s="2176">
        <v>2025</v>
      </c>
      <c r="G165" s="2216">
        <v>315</v>
      </c>
      <c r="H165" s="2662">
        <v>9.8000000000000004E-2</v>
      </c>
      <c r="I165" s="2660">
        <v>1.5</v>
      </c>
      <c r="J165" s="14"/>
      <c r="K165" s="252" t="s">
        <v>221</v>
      </c>
      <c r="L165" s="223">
        <v>8858</v>
      </c>
      <c r="M165" s="224">
        <v>755</v>
      </c>
      <c r="N165" s="225">
        <v>8.5000000000000006E-2</v>
      </c>
      <c r="O165" s="224">
        <v>0.7</v>
      </c>
      <c r="P165" s="223">
        <v>1318</v>
      </c>
      <c r="Q165" s="224">
        <v>288</v>
      </c>
      <c r="R165" s="225">
        <v>6.5000000000000002E-2</v>
      </c>
      <c r="S165" s="224">
        <v>1.5</v>
      </c>
    </row>
    <row r="166" spans="1:19" s="17" customFormat="1">
      <c r="A166" s="135" t="s">
        <v>222</v>
      </c>
      <c r="B166" s="2176">
        <v>19812</v>
      </c>
      <c r="C166" s="2216">
        <v>919</v>
      </c>
      <c r="D166" s="2662">
        <v>0.17599999999999999</v>
      </c>
      <c r="E166" s="2667">
        <v>0.8</v>
      </c>
      <c r="F166" s="2176">
        <v>1401</v>
      </c>
      <c r="G166" s="2216">
        <v>236</v>
      </c>
      <c r="H166" s="2662">
        <v>6.8000000000000005E-2</v>
      </c>
      <c r="I166" s="2660">
        <v>1.1000000000000001</v>
      </c>
      <c r="J166" s="14"/>
      <c r="K166" s="252" t="s">
        <v>222</v>
      </c>
      <c r="L166" s="223">
        <v>18166</v>
      </c>
      <c r="M166" s="224">
        <v>898</v>
      </c>
      <c r="N166" s="225">
        <v>0.17499999999999999</v>
      </c>
      <c r="O166" s="224">
        <v>0.9</v>
      </c>
      <c r="P166" s="223">
        <v>1386</v>
      </c>
      <c r="Q166" s="224">
        <v>261</v>
      </c>
      <c r="R166" s="225">
        <v>6.9000000000000006E-2</v>
      </c>
      <c r="S166" s="224">
        <v>1.3</v>
      </c>
    </row>
    <row r="167" spans="1:19" s="17" customFormat="1">
      <c r="A167" s="135" t="s">
        <v>223</v>
      </c>
      <c r="B167" s="2176">
        <v>9534</v>
      </c>
      <c r="C167" s="2216">
        <v>788</v>
      </c>
      <c r="D167" s="2662">
        <v>8.5000000000000006E-2</v>
      </c>
      <c r="E167" s="2667">
        <v>0.7</v>
      </c>
      <c r="F167" s="2176">
        <v>1007</v>
      </c>
      <c r="G167" s="2216">
        <v>244</v>
      </c>
      <c r="H167" s="2662">
        <v>4.9000000000000002E-2</v>
      </c>
      <c r="I167" s="2660">
        <v>1.1000000000000001</v>
      </c>
      <c r="J167" s="14"/>
      <c r="K167" s="252" t="s">
        <v>223</v>
      </c>
      <c r="L167" s="223">
        <v>8504</v>
      </c>
      <c r="M167" s="224">
        <v>673</v>
      </c>
      <c r="N167" s="225">
        <v>8.2000000000000003E-2</v>
      </c>
      <c r="O167" s="224">
        <v>0.6</v>
      </c>
      <c r="P167" s="224">
        <v>489</v>
      </c>
      <c r="Q167" s="224">
        <v>179</v>
      </c>
      <c r="R167" s="225">
        <v>2.4E-2</v>
      </c>
      <c r="S167" s="224">
        <v>0.9</v>
      </c>
    </row>
    <row r="168" spans="1:19" s="17" customFormat="1">
      <c r="A168" s="73"/>
      <c r="B168" s="139" t="s">
        <v>733</v>
      </c>
      <c r="C168" s="38" t="s">
        <v>733</v>
      </c>
      <c r="D168" s="2662" t="s">
        <v>733</v>
      </c>
      <c r="E168" s="2667" t="s">
        <v>733</v>
      </c>
      <c r="F168" s="139" t="s">
        <v>733</v>
      </c>
      <c r="G168" s="38" t="s">
        <v>733</v>
      </c>
      <c r="H168" s="2662" t="s">
        <v>733</v>
      </c>
      <c r="I168" s="2660" t="s">
        <v>733</v>
      </c>
      <c r="J168" s="14"/>
      <c r="K168" s="37"/>
      <c r="L168" s="224" t="s">
        <v>733</v>
      </c>
      <c r="M168" s="224" t="s">
        <v>733</v>
      </c>
      <c r="N168" s="225" t="s">
        <v>733</v>
      </c>
      <c r="O168" s="224" t="s">
        <v>733</v>
      </c>
      <c r="P168" s="224" t="s">
        <v>733</v>
      </c>
      <c r="Q168" s="224" t="s">
        <v>733</v>
      </c>
      <c r="R168" s="225" t="s">
        <v>733</v>
      </c>
      <c r="S168" s="224" t="s">
        <v>733</v>
      </c>
    </row>
    <row r="169" spans="1:19" s="17" customFormat="1">
      <c r="A169" s="88" t="s">
        <v>224</v>
      </c>
      <c r="B169" s="138" t="s">
        <v>210</v>
      </c>
      <c r="C169" s="230" t="s">
        <v>210</v>
      </c>
      <c r="D169" s="2746">
        <v>0.91500000000000004</v>
      </c>
      <c r="E169" s="2747">
        <v>0.6</v>
      </c>
      <c r="F169" s="138" t="s">
        <v>210</v>
      </c>
      <c r="G169" s="230" t="s">
        <v>210</v>
      </c>
      <c r="H169" s="2746">
        <v>0.91900000000000004</v>
      </c>
      <c r="I169" s="2748">
        <v>1.1000000000000001</v>
      </c>
      <c r="J169" s="14"/>
      <c r="K169" s="37" t="s">
        <v>224</v>
      </c>
      <c r="L169" s="224" t="s">
        <v>210</v>
      </c>
      <c r="M169" s="224" t="s">
        <v>210</v>
      </c>
      <c r="N169" s="225">
        <v>0.88700000000000001</v>
      </c>
      <c r="O169" s="224">
        <v>0.8</v>
      </c>
      <c r="P169" s="224" t="s">
        <v>210</v>
      </c>
      <c r="Q169" s="224" t="s">
        <v>210</v>
      </c>
      <c r="R169" s="225">
        <v>0.87</v>
      </c>
      <c r="S169" s="224">
        <v>1.8</v>
      </c>
    </row>
    <row r="170" spans="1:19" s="17" customFormat="1">
      <c r="A170" s="88" t="s">
        <v>225</v>
      </c>
      <c r="B170" s="138" t="s">
        <v>210</v>
      </c>
      <c r="C170" s="230" t="s">
        <v>210</v>
      </c>
      <c r="D170" s="2746">
        <v>0.26100000000000001</v>
      </c>
      <c r="E170" s="2747">
        <v>1</v>
      </c>
      <c r="F170" s="138" t="s">
        <v>210</v>
      </c>
      <c r="G170" s="230" t="s">
        <v>210</v>
      </c>
      <c r="H170" s="2746">
        <v>0.11600000000000001</v>
      </c>
      <c r="I170" s="2748">
        <v>1.5</v>
      </c>
      <c r="J170" s="14"/>
      <c r="K170" s="37" t="s">
        <v>225</v>
      </c>
      <c r="L170" s="224" t="s">
        <v>210</v>
      </c>
      <c r="M170" s="224" t="s">
        <v>210</v>
      </c>
      <c r="N170" s="225">
        <v>0.25700000000000001</v>
      </c>
      <c r="O170" s="224">
        <v>0.9</v>
      </c>
      <c r="P170" s="224" t="s">
        <v>210</v>
      </c>
      <c r="Q170" s="224" t="s">
        <v>210</v>
      </c>
      <c r="R170" s="225">
        <v>9.2999999999999999E-2</v>
      </c>
      <c r="S170" s="224">
        <v>1.4</v>
      </c>
    </row>
    <row r="171" spans="1:19" s="17" customFormat="1">
      <c r="A171" s="16"/>
      <c r="J171" s="14"/>
      <c r="K171" s="16"/>
    </row>
    <row r="172" spans="1:19" s="17" customFormat="1">
      <c r="A172" s="3832" t="s">
        <v>794</v>
      </c>
      <c r="B172" s="3832"/>
      <c r="C172" s="3832"/>
      <c r="D172" s="3832"/>
      <c r="E172" s="3832"/>
      <c r="F172" s="3832"/>
      <c r="G172" s="3832"/>
      <c r="H172" s="3832"/>
      <c r="I172" s="3832"/>
      <c r="J172" s="14"/>
      <c r="K172" s="3832" t="s">
        <v>839</v>
      </c>
      <c r="L172" s="3832"/>
      <c r="M172" s="3832"/>
      <c r="N172" s="3832"/>
      <c r="O172" s="3832"/>
      <c r="P172" s="3832"/>
      <c r="Q172" s="3832"/>
      <c r="R172" s="3832"/>
      <c r="S172" s="3832"/>
    </row>
  </sheetData>
  <mergeCells count="67">
    <mergeCell ref="A30:I30"/>
    <mergeCell ref="A59:I59"/>
    <mergeCell ref="A88:I88"/>
    <mergeCell ref="A117:I117"/>
    <mergeCell ref="A146:I146"/>
    <mergeCell ref="A114:I114"/>
    <mergeCell ref="A32:A34"/>
    <mergeCell ref="B32:I32"/>
    <mergeCell ref="B33:E33"/>
    <mergeCell ref="F33:I33"/>
    <mergeCell ref="A56:I56"/>
    <mergeCell ref="A61:A63"/>
    <mergeCell ref="B61:I61"/>
    <mergeCell ref="B62:E62"/>
    <mergeCell ref="F62:I62"/>
    <mergeCell ref="A85:I85"/>
    <mergeCell ref="A1:I1"/>
    <mergeCell ref="A3:A5"/>
    <mergeCell ref="B3:I3"/>
    <mergeCell ref="B4:E4"/>
    <mergeCell ref="F4:I4"/>
    <mergeCell ref="A90:A92"/>
    <mergeCell ref="B90:I90"/>
    <mergeCell ref="B91:E91"/>
    <mergeCell ref="F91:I91"/>
    <mergeCell ref="K3:K5"/>
    <mergeCell ref="K56:S56"/>
    <mergeCell ref="K61:K63"/>
    <mergeCell ref="L61:S61"/>
    <mergeCell ref="L62:O62"/>
    <mergeCell ref="P62:S62"/>
    <mergeCell ref="K85:S85"/>
    <mergeCell ref="K90:K92"/>
    <mergeCell ref="L90:S90"/>
    <mergeCell ref="L91:O91"/>
    <mergeCell ref="P91:S91"/>
    <mergeCell ref="A27:I27"/>
    <mergeCell ref="L3:S3"/>
    <mergeCell ref="L4:O4"/>
    <mergeCell ref="P4:S4"/>
    <mergeCell ref="K27:S27"/>
    <mergeCell ref="K32:K34"/>
    <mergeCell ref="L32:S32"/>
    <mergeCell ref="L33:O33"/>
    <mergeCell ref="P33:S33"/>
    <mergeCell ref="K114:S114"/>
    <mergeCell ref="L119:S119"/>
    <mergeCell ref="B120:E120"/>
    <mergeCell ref="F120:I120"/>
    <mergeCell ref="L120:O120"/>
    <mergeCell ref="P120:S120"/>
    <mergeCell ref="A172:I172"/>
    <mergeCell ref="K172:S172"/>
    <mergeCell ref="K1:S1"/>
    <mergeCell ref="A143:I143"/>
    <mergeCell ref="K143:S143"/>
    <mergeCell ref="A148:A150"/>
    <mergeCell ref="B148:I148"/>
    <mergeCell ref="K148:K150"/>
    <mergeCell ref="L148:S148"/>
    <mergeCell ref="B149:E149"/>
    <mergeCell ref="F149:I149"/>
    <mergeCell ref="L149:O149"/>
    <mergeCell ref="P149:S149"/>
    <mergeCell ref="A119:A121"/>
    <mergeCell ref="B119:I119"/>
    <mergeCell ref="K119:K121"/>
  </mergeCells>
  <pageMargins left="0" right="0" top="0" bottom="0" header="0" footer="0"/>
  <pageSetup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Z69"/>
  <sheetViews>
    <sheetView workbookViewId="0">
      <selection activeCell="A14" sqref="A14"/>
    </sheetView>
  </sheetViews>
  <sheetFormatPr defaultColWidth="9" defaultRowHeight="14"/>
  <cols>
    <col min="1" max="1" width="39.25" customWidth="1"/>
    <col min="2" max="25" width="9.58203125" customWidth="1"/>
  </cols>
  <sheetData>
    <row r="1" spans="1:26" ht="25" customHeight="1">
      <c r="A1" s="3961" t="s">
        <v>4308</v>
      </c>
      <c r="B1" s="3961"/>
      <c r="C1" s="3961"/>
      <c r="D1" s="3961"/>
      <c r="E1" s="3961"/>
      <c r="F1" s="3961"/>
      <c r="G1" s="3961"/>
      <c r="H1" s="3961"/>
      <c r="I1" s="3961"/>
      <c r="J1" s="3961"/>
      <c r="K1" s="3961"/>
      <c r="L1" s="3961"/>
      <c r="M1" s="3961"/>
      <c r="N1" s="3961"/>
      <c r="O1" s="3961"/>
      <c r="P1" s="3961"/>
      <c r="Q1" s="3961"/>
      <c r="R1" s="3961"/>
      <c r="S1" s="3961"/>
      <c r="T1" s="3961"/>
      <c r="U1" s="3961"/>
      <c r="V1" s="3961"/>
      <c r="W1" s="3961"/>
      <c r="X1" s="3961"/>
      <c r="Y1" s="3961"/>
    </row>
    <row r="3" spans="1:26" s="6" customFormat="1" ht="18" customHeight="1">
      <c r="A3" s="4337" t="s">
        <v>469</v>
      </c>
      <c r="B3" s="4059" t="s">
        <v>85</v>
      </c>
      <c r="C3" s="4060"/>
      <c r="D3" s="4060"/>
      <c r="E3" s="4060"/>
      <c r="F3" s="4060"/>
      <c r="G3" s="4060"/>
      <c r="H3" s="4060"/>
      <c r="I3" s="4060"/>
      <c r="J3" s="4060"/>
      <c r="K3" s="4060"/>
      <c r="L3" s="4060"/>
      <c r="M3" s="4060"/>
      <c r="N3" s="4060"/>
      <c r="O3" s="4060"/>
      <c r="P3" s="4060"/>
      <c r="Q3" s="4060"/>
      <c r="R3" s="4060"/>
      <c r="S3" s="4060"/>
      <c r="T3" s="4060"/>
      <c r="U3" s="4060"/>
      <c r="V3" s="4060"/>
      <c r="W3" s="4060"/>
      <c r="X3" s="4060"/>
      <c r="Y3" s="4060"/>
    </row>
    <row r="4" spans="1:26" s="6" customFormat="1" ht="18" customHeight="1">
      <c r="A4" s="4338"/>
      <c r="B4" s="4159" t="s">
        <v>204</v>
      </c>
      <c r="C4" s="4092"/>
      <c r="D4" s="4159" t="s">
        <v>204</v>
      </c>
      <c r="E4" s="4092"/>
      <c r="F4" s="4159" t="s">
        <v>204</v>
      </c>
      <c r="G4" s="4092"/>
      <c r="H4" s="4159" t="s">
        <v>204</v>
      </c>
      <c r="I4" s="4092"/>
      <c r="J4" s="4159" t="s">
        <v>204</v>
      </c>
      <c r="K4" s="4092"/>
      <c r="L4" s="4159" t="s">
        <v>204</v>
      </c>
      <c r="M4" s="4092"/>
      <c r="N4" s="4159" t="s">
        <v>204</v>
      </c>
      <c r="O4" s="4092"/>
      <c r="P4" s="4159" t="s">
        <v>204</v>
      </c>
      <c r="Q4" s="4160"/>
      <c r="R4" s="4159" t="s">
        <v>204</v>
      </c>
      <c r="S4" s="4160"/>
      <c r="T4" s="4159" t="s">
        <v>204</v>
      </c>
      <c r="U4" s="4160"/>
      <c r="V4" s="4159" t="s">
        <v>204</v>
      </c>
      <c r="W4" s="4160"/>
      <c r="X4" s="4062" t="s">
        <v>204</v>
      </c>
      <c r="Y4" s="4241"/>
      <c r="Z4" s="495"/>
    </row>
    <row r="5" spans="1:26" s="6" customFormat="1" ht="18" customHeight="1">
      <c r="A5" s="4338"/>
      <c r="B5" s="4159">
        <v>2010</v>
      </c>
      <c r="C5" s="4092"/>
      <c r="D5" s="4159">
        <v>2011</v>
      </c>
      <c r="E5" s="4092"/>
      <c r="F5" s="4159">
        <v>2012</v>
      </c>
      <c r="G5" s="4092"/>
      <c r="H5" s="4159">
        <v>2013</v>
      </c>
      <c r="I5" s="4092"/>
      <c r="J5" s="4159">
        <v>2014</v>
      </c>
      <c r="K5" s="4092"/>
      <c r="L5" s="4159">
        <v>2015</v>
      </c>
      <c r="M5" s="4092"/>
      <c r="N5" s="4159">
        <v>2016</v>
      </c>
      <c r="O5" s="4092"/>
      <c r="P5" s="4159">
        <v>2017</v>
      </c>
      <c r="Q5" s="4160"/>
      <c r="R5" s="4159">
        <v>2018</v>
      </c>
      <c r="S5" s="4160"/>
      <c r="T5" s="4159">
        <v>2019</v>
      </c>
      <c r="U5" s="4160"/>
      <c r="V5" s="4159" t="s">
        <v>2014</v>
      </c>
      <c r="W5" s="4160"/>
      <c r="X5" s="4062">
        <v>2021</v>
      </c>
      <c r="Y5" s="4241"/>
      <c r="Z5" s="495"/>
    </row>
    <row r="6" spans="1:26" s="130" customFormat="1" ht="30">
      <c r="A6" s="4339"/>
      <c r="B6" s="127" t="s">
        <v>206</v>
      </c>
      <c r="C6" s="128" t="s">
        <v>282</v>
      </c>
      <c r="D6" s="143" t="s">
        <v>206</v>
      </c>
      <c r="E6" s="144" t="s">
        <v>282</v>
      </c>
      <c r="F6" s="143" t="s">
        <v>206</v>
      </c>
      <c r="G6" s="144" t="s">
        <v>282</v>
      </c>
      <c r="H6" s="143" t="s">
        <v>206</v>
      </c>
      <c r="I6" s="144" t="s">
        <v>282</v>
      </c>
      <c r="J6" s="143" t="s">
        <v>206</v>
      </c>
      <c r="K6" s="144" t="s">
        <v>282</v>
      </c>
      <c r="L6" s="143" t="s">
        <v>206</v>
      </c>
      <c r="M6" s="144" t="s">
        <v>282</v>
      </c>
      <c r="N6" s="143" t="s">
        <v>206</v>
      </c>
      <c r="O6" s="144" t="s">
        <v>282</v>
      </c>
      <c r="P6" s="143" t="s">
        <v>206</v>
      </c>
      <c r="Q6" s="145" t="s">
        <v>282</v>
      </c>
      <c r="R6" s="143" t="s">
        <v>206</v>
      </c>
      <c r="S6" s="145" t="s">
        <v>282</v>
      </c>
      <c r="T6" s="127" t="s">
        <v>206</v>
      </c>
      <c r="U6" s="129" t="s">
        <v>282</v>
      </c>
      <c r="V6" s="127" t="s">
        <v>206</v>
      </c>
      <c r="W6" s="129" t="s">
        <v>282</v>
      </c>
      <c r="X6" s="127" t="s">
        <v>206</v>
      </c>
      <c r="Y6" s="129" t="s">
        <v>282</v>
      </c>
      <c r="Z6" s="2405"/>
    </row>
    <row r="7" spans="1:26" s="26" customFormat="1" ht="15.5" thickBot="1">
      <c r="A7" s="2976" t="s">
        <v>216</v>
      </c>
      <c r="B7" s="2977">
        <v>145815</v>
      </c>
      <c r="C7" s="2978" t="s">
        <v>4309</v>
      </c>
      <c r="D7" s="2979">
        <v>158281</v>
      </c>
      <c r="E7" s="2980" t="s">
        <v>4310</v>
      </c>
      <c r="F7" s="2981">
        <v>158361</v>
      </c>
      <c r="G7" s="2978" t="s">
        <v>4311</v>
      </c>
      <c r="H7" s="2979">
        <v>160176</v>
      </c>
      <c r="I7" s="2980" t="s">
        <v>4312</v>
      </c>
      <c r="J7" s="2981">
        <v>167660</v>
      </c>
      <c r="K7" s="2978" t="s">
        <v>4313</v>
      </c>
      <c r="L7" s="2982">
        <v>173496</v>
      </c>
      <c r="M7" s="2980" t="s">
        <v>4314</v>
      </c>
      <c r="N7" s="2983">
        <v>173500</v>
      </c>
      <c r="O7" s="2978" t="s">
        <v>4315</v>
      </c>
      <c r="P7" s="2984">
        <v>171085</v>
      </c>
      <c r="Q7" s="2980" t="s">
        <v>4316</v>
      </c>
      <c r="R7" s="2985">
        <v>181966</v>
      </c>
      <c r="S7" s="2978" t="s">
        <v>4317</v>
      </c>
      <c r="T7" s="2986">
        <v>163273</v>
      </c>
      <c r="U7" s="2980" t="s">
        <v>4318</v>
      </c>
      <c r="V7" s="3431"/>
      <c r="W7" s="2988"/>
      <c r="X7" s="1920">
        <v>182554</v>
      </c>
      <c r="Y7" s="2989" t="s">
        <v>4319</v>
      </c>
      <c r="Z7" s="2990"/>
    </row>
    <row r="8" spans="1:26" s="26" customFormat="1">
      <c r="A8" s="901" t="s">
        <v>517</v>
      </c>
      <c r="B8" s="2407">
        <v>8.7999999999999995E-2</v>
      </c>
      <c r="C8" s="2991" t="s">
        <v>2028</v>
      </c>
      <c r="D8" s="2992">
        <v>8.5999999999999993E-2</v>
      </c>
      <c r="E8" s="2993" t="s">
        <v>2032</v>
      </c>
      <c r="F8" s="2994">
        <v>0.10199999999999999</v>
      </c>
      <c r="G8" s="2991" t="s">
        <v>2028</v>
      </c>
      <c r="H8" s="2992">
        <v>7.5999999999999998E-2</v>
      </c>
      <c r="I8" s="2993" t="s">
        <v>2033</v>
      </c>
      <c r="J8" s="2994">
        <v>7.4999999999999997E-2</v>
      </c>
      <c r="K8" s="2991" t="s">
        <v>2088</v>
      </c>
      <c r="L8" s="2995">
        <v>7.3999999999999996E-2</v>
      </c>
      <c r="M8" s="2993" t="s">
        <v>2034</v>
      </c>
      <c r="N8" s="2996">
        <v>7.3999999999999996E-2</v>
      </c>
      <c r="O8" s="2991" t="s">
        <v>2033</v>
      </c>
      <c r="P8" s="2997">
        <v>7.1999999999999995E-2</v>
      </c>
      <c r="Q8" s="2993" t="s">
        <v>2033</v>
      </c>
      <c r="R8" s="2998">
        <v>7.4999999999999997E-2</v>
      </c>
      <c r="S8" s="2991" t="s">
        <v>4320</v>
      </c>
      <c r="T8" s="2999">
        <v>6.2E-2</v>
      </c>
      <c r="U8" s="2993" t="s">
        <v>2033</v>
      </c>
      <c r="V8" s="3000"/>
      <c r="W8" s="3001"/>
      <c r="X8" s="3002">
        <v>6.7000000000000004E-2</v>
      </c>
      <c r="Y8" s="3003" t="s">
        <v>2033</v>
      </c>
      <c r="Z8" s="20"/>
    </row>
    <row r="9" spans="1:26" s="26" customFormat="1">
      <c r="A9" s="905" t="s">
        <v>219</v>
      </c>
      <c r="B9" s="3432">
        <v>0.45500000000000002</v>
      </c>
      <c r="C9" s="3004" t="s">
        <v>2035</v>
      </c>
      <c r="D9" s="3005">
        <v>0.439</v>
      </c>
      <c r="E9" s="3006" t="s">
        <v>2039</v>
      </c>
      <c r="F9" s="3007">
        <v>0.42399999999999999</v>
      </c>
      <c r="G9" s="3004" t="s">
        <v>2042</v>
      </c>
      <c r="H9" s="3005">
        <v>0.42699999999999999</v>
      </c>
      <c r="I9" s="3006" t="s">
        <v>2039</v>
      </c>
      <c r="J9" s="3007">
        <v>0.435</v>
      </c>
      <c r="K9" s="3004" t="s">
        <v>2031</v>
      </c>
      <c r="L9" s="3008">
        <v>0.42299999999999999</v>
      </c>
      <c r="M9" s="3006" t="s">
        <v>2041</v>
      </c>
      <c r="N9" s="3009">
        <v>0.41799999999999998</v>
      </c>
      <c r="O9" s="3004" t="s">
        <v>2042</v>
      </c>
      <c r="P9" s="3010">
        <v>0.435</v>
      </c>
      <c r="Q9" s="3006" t="s">
        <v>2043</v>
      </c>
      <c r="R9" s="3011">
        <v>0.40100000000000002</v>
      </c>
      <c r="S9" s="3004" t="s">
        <v>2103</v>
      </c>
      <c r="T9" s="3012">
        <v>0.44600000000000001</v>
      </c>
      <c r="U9" s="3006" t="s">
        <v>2035</v>
      </c>
      <c r="V9" s="3013"/>
      <c r="W9" s="3014"/>
      <c r="X9" s="3015">
        <v>0.41899999999999998</v>
      </c>
      <c r="Y9" s="3016" t="s">
        <v>2039</v>
      </c>
      <c r="Z9" s="20"/>
    </row>
    <row r="10" spans="1:26" s="26" customFormat="1">
      <c r="A10" s="905" t="s">
        <v>474</v>
      </c>
      <c r="B10" s="3432">
        <v>0.314</v>
      </c>
      <c r="C10" s="3004" t="s">
        <v>2043</v>
      </c>
      <c r="D10" s="3005">
        <v>0.32400000000000001</v>
      </c>
      <c r="E10" s="3006" t="s">
        <v>2039</v>
      </c>
      <c r="F10" s="3007">
        <v>0.318</v>
      </c>
      <c r="G10" s="3004" t="s">
        <v>2043</v>
      </c>
      <c r="H10" s="3005">
        <v>0.32500000000000001</v>
      </c>
      <c r="I10" s="3006" t="s">
        <v>2039</v>
      </c>
      <c r="J10" s="3007">
        <v>0.32600000000000001</v>
      </c>
      <c r="K10" s="3004" t="s">
        <v>2091</v>
      </c>
      <c r="L10" s="3008">
        <v>0.33900000000000002</v>
      </c>
      <c r="M10" s="3006" t="s">
        <v>2042</v>
      </c>
      <c r="N10" s="3009">
        <v>0.34</v>
      </c>
      <c r="O10" s="3004" t="s">
        <v>2042</v>
      </c>
      <c r="P10" s="3010">
        <v>0.32300000000000001</v>
      </c>
      <c r="Q10" s="3006" t="s">
        <v>2042</v>
      </c>
      <c r="R10" s="3011">
        <v>0.33200000000000002</v>
      </c>
      <c r="S10" s="3004" t="s">
        <v>2103</v>
      </c>
      <c r="T10" s="3012">
        <v>0.31</v>
      </c>
      <c r="U10" s="3006" t="s">
        <v>2043</v>
      </c>
      <c r="V10" s="3013"/>
      <c r="W10" s="3014"/>
      <c r="X10" s="3015">
        <v>0.32900000000000001</v>
      </c>
      <c r="Y10" s="3016" t="s">
        <v>2042</v>
      </c>
    </row>
    <row r="11" spans="1:26" s="26" customFormat="1">
      <c r="A11" s="905" t="s">
        <v>222</v>
      </c>
      <c r="B11" s="3432">
        <v>0.10100000000000001</v>
      </c>
      <c r="C11" s="3004" t="s">
        <v>2028</v>
      </c>
      <c r="D11" s="3005">
        <v>9.9000000000000005E-2</v>
      </c>
      <c r="E11" s="3006" t="s">
        <v>2029</v>
      </c>
      <c r="F11" s="3007">
        <v>0.104</v>
      </c>
      <c r="G11" s="3004" t="s">
        <v>2028</v>
      </c>
      <c r="H11" s="3005">
        <v>0.121</v>
      </c>
      <c r="I11" s="3006" t="s">
        <v>2028</v>
      </c>
      <c r="J11" s="3007">
        <v>0.11600000000000001</v>
      </c>
      <c r="K11" s="3004" t="s">
        <v>2028</v>
      </c>
      <c r="L11" s="3008">
        <v>0.104</v>
      </c>
      <c r="M11" s="3006" t="s">
        <v>2028</v>
      </c>
      <c r="N11" s="3009">
        <v>0.11700000000000001</v>
      </c>
      <c r="O11" s="3004" t="s">
        <v>2029</v>
      </c>
      <c r="P11" s="3010">
        <v>0.12</v>
      </c>
      <c r="Q11" s="3006" t="s">
        <v>2028</v>
      </c>
      <c r="R11" s="3011">
        <v>0.126</v>
      </c>
      <c r="S11" s="3004" t="s">
        <v>2028</v>
      </c>
      <c r="T11" s="3012">
        <v>0.13200000000000001</v>
      </c>
      <c r="U11" s="3006" t="s">
        <v>2029</v>
      </c>
      <c r="V11" s="3013"/>
      <c r="W11" s="3014"/>
      <c r="X11" s="3015">
        <v>0.114</v>
      </c>
      <c r="Y11" s="3016" t="s">
        <v>2028</v>
      </c>
    </row>
    <row r="12" spans="1:26" s="26" customFormat="1">
      <c r="A12" s="905" t="s">
        <v>223</v>
      </c>
      <c r="B12" s="3432">
        <v>4.2000000000000003E-2</v>
      </c>
      <c r="C12" s="3004" t="s">
        <v>2034</v>
      </c>
      <c r="D12" s="3005">
        <v>5.1999999999999998E-2</v>
      </c>
      <c r="E12" s="3006" t="s">
        <v>2090</v>
      </c>
      <c r="F12" s="3007">
        <v>5.1999999999999998E-2</v>
      </c>
      <c r="G12" s="3066" t="s">
        <v>2034</v>
      </c>
      <c r="H12" s="3433">
        <v>5.0999999999999997E-2</v>
      </c>
      <c r="I12" s="3006" t="s">
        <v>2034</v>
      </c>
      <c r="J12" s="3007">
        <v>4.8000000000000001E-2</v>
      </c>
      <c r="K12" s="3004" t="s">
        <v>2090</v>
      </c>
      <c r="L12" s="3008">
        <v>0.06</v>
      </c>
      <c r="M12" s="3006" t="s">
        <v>2088</v>
      </c>
      <c r="N12" s="3009">
        <v>5.0999999999999997E-2</v>
      </c>
      <c r="O12" s="3004" t="s">
        <v>2034</v>
      </c>
      <c r="P12" s="3010">
        <v>4.9000000000000002E-2</v>
      </c>
      <c r="Q12" s="3006" t="s">
        <v>2088</v>
      </c>
      <c r="R12" s="3011">
        <v>6.6000000000000003E-2</v>
      </c>
      <c r="S12" s="3004" t="s">
        <v>2034</v>
      </c>
      <c r="T12" s="3012">
        <v>0.05</v>
      </c>
      <c r="U12" s="3006" t="s">
        <v>2034</v>
      </c>
      <c r="V12" s="3013"/>
      <c r="W12" s="3014"/>
      <c r="X12" s="3015">
        <v>7.0000000000000007E-2</v>
      </c>
      <c r="Y12" s="3016" t="s">
        <v>2033</v>
      </c>
    </row>
    <row r="13" spans="1:26" s="26" customFormat="1">
      <c r="A13" s="356"/>
      <c r="B13" s="3432" t="s">
        <v>733</v>
      </c>
      <c r="C13" s="3004"/>
      <c r="D13" s="3005" t="s">
        <v>733</v>
      </c>
      <c r="E13" s="3006"/>
      <c r="F13" s="3007" t="s">
        <v>733</v>
      </c>
      <c r="G13" s="3066"/>
      <c r="H13" s="3433" t="s">
        <v>733</v>
      </c>
      <c r="I13" s="3006"/>
      <c r="J13" s="3007" t="s">
        <v>733</v>
      </c>
      <c r="K13" s="3004"/>
      <c r="L13" s="3008" t="s">
        <v>733</v>
      </c>
      <c r="M13" s="3006"/>
      <c r="N13" s="3009" t="s">
        <v>733</v>
      </c>
      <c r="O13" s="3004"/>
      <c r="P13" s="3010"/>
      <c r="Q13" s="3006"/>
      <c r="R13" s="3434"/>
      <c r="S13" s="3004"/>
      <c r="T13" s="3435"/>
      <c r="U13" s="3006"/>
      <c r="V13" s="3013"/>
      <c r="W13" s="3014"/>
      <c r="X13" s="3024"/>
      <c r="Y13" s="3016"/>
    </row>
    <row r="14" spans="1:26" s="26" customFormat="1">
      <c r="A14" s="356" t="s">
        <v>516</v>
      </c>
      <c r="B14" s="3432">
        <v>0.91200000000000003</v>
      </c>
      <c r="C14" s="3004" t="s">
        <v>2028</v>
      </c>
      <c r="D14" s="3005">
        <v>0.91400000000000003</v>
      </c>
      <c r="E14" s="3006" t="s">
        <v>2032</v>
      </c>
      <c r="F14" s="3007">
        <v>0.89800000000000002</v>
      </c>
      <c r="G14" s="3066" t="s">
        <v>2028</v>
      </c>
      <c r="H14" s="3433">
        <v>0.92400000000000004</v>
      </c>
      <c r="I14" s="3006" t="s">
        <v>2033</v>
      </c>
      <c r="J14" s="3007">
        <v>0.92500000000000004</v>
      </c>
      <c r="K14" s="3004" t="s">
        <v>2088</v>
      </c>
      <c r="L14" s="3008">
        <v>0.92600000000000005</v>
      </c>
      <c r="M14" s="3006" t="s">
        <v>2034</v>
      </c>
      <c r="N14" s="3009">
        <v>0.92600000000000005</v>
      </c>
      <c r="O14" s="3004" t="s">
        <v>2033</v>
      </c>
      <c r="P14" s="3010">
        <v>0.92800000000000005</v>
      </c>
      <c r="Q14" s="3006" t="s">
        <v>2033</v>
      </c>
      <c r="R14" s="3011">
        <v>0.92500000000000004</v>
      </c>
      <c r="S14" s="3004" t="s">
        <v>4320</v>
      </c>
      <c r="T14" s="3012">
        <v>0.93799999999999994</v>
      </c>
      <c r="U14" s="3006" t="s">
        <v>2033</v>
      </c>
      <c r="V14" s="3013"/>
      <c r="W14" s="3014"/>
      <c r="X14" s="3015">
        <v>0.93300000000000005</v>
      </c>
      <c r="Y14" s="3016" t="s">
        <v>2033</v>
      </c>
    </row>
    <row r="15" spans="1:26" s="26" customFormat="1">
      <c r="A15" s="905" t="s">
        <v>518</v>
      </c>
      <c r="B15" s="3432">
        <v>0.91700000000000004</v>
      </c>
      <c r="C15" s="3066" t="s">
        <v>2027</v>
      </c>
      <c r="D15" s="3433">
        <v>0.90900000000000003</v>
      </c>
      <c r="E15" s="3006" t="s">
        <v>2091</v>
      </c>
      <c r="F15" s="3007">
        <v>0.88700000000000001</v>
      </c>
      <c r="G15" s="3066" t="s">
        <v>2031</v>
      </c>
      <c r="H15" s="3433">
        <v>0.92100000000000004</v>
      </c>
      <c r="I15" s="3006" t="s">
        <v>2026</v>
      </c>
      <c r="J15" s="3007">
        <v>0.92900000000000005</v>
      </c>
      <c r="K15" s="3004" t="s">
        <v>2029</v>
      </c>
      <c r="L15" s="3008">
        <v>0.90800000000000003</v>
      </c>
      <c r="M15" s="3006" t="s">
        <v>2026</v>
      </c>
      <c r="N15" s="3009">
        <v>0.91500000000000004</v>
      </c>
      <c r="O15" s="3004" t="s">
        <v>2026</v>
      </c>
      <c r="P15" s="3010">
        <v>0.93200000000000005</v>
      </c>
      <c r="Q15" s="3006" t="s">
        <v>2026</v>
      </c>
      <c r="R15" s="3011">
        <v>0.91</v>
      </c>
      <c r="S15" s="3004" t="s">
        <v>2030</v>
      </c>
      <c r="T15" s="3012">
        <v>0.94299999999999995</v>
      </c>
      <c r="U15" s="3006" t="s">
        <v>2029</v>
      </c>
      <c r="V15" s="3013"/>
      <c r="W15" s="3014"/>
      <c r="X15" s="3015">
        <v>0.91</v>
      </c>
      <c r="Y15" s="3016" t="s">
        <v>2030</v>
      </c>
    </row>
    <row r="16" spans="1:26" s="26" customFormat="1">
      <c r="A16" s="905" t="s">
        <v>519</v>
      </c>
      <c r="B16" s="3432">
        <v>0.90600000000000003</v>
      </c>
      <c r="C16" s="3066" t="s">
        <v>2091</v>
      </c>
      <c r="D16" s="3433">
        <v>0.91900000000000004</v>
      </c>
      <c r="E16" s="3006" t="s">
        <v>2027</v>
      </c>
      <c r="F16" s="3007">
        <v>0.90900000000000003</v>
      </c>
      <c r="G16" s="3066" t="s">
        <v>2031</v>
      </c>
      <c r="H16" s="3433">
        <v>0.92700000000000005</v>
      </c>
      <c r="I16" s="3006" t="s">
        <v>2029</v>
      </c>
      <c r="J16" s="3007">
        <v>0.92200000000000004</v>
      </c>
      <c r="K16" s="3004" t="s">
        <v>2029</v>
      </c>
      <c r="L16" s="3008">
        <v>0.94499999999999995</v>
      </c>
      <c r="M16" s="3006" t="s">
        <v>2032</v>
      </c>
      <c r="N16" s="3009">
        <v>0.93700000000000006</v>
      </c>
      <c r="O16" s="3004" t="s">
        <v>2026</v>
      </c>
      <c r="P16" s="3010">
        <v>0.92400000000000004</v>
      </c>
      <c r="Q16" s="3006" t="s">
        <v>2026</v>
      </c>
      <c r="R16" s="3011">
        <v>0.94</v>
      </c>
      <c r="S16" s="3004" t="s">
        <v>2028</v>
      </c>
      <c r="T16" s="3012">
        <v>0.93299999999999994</v>
      </c>
      <c r="U16" s="3006" t="s">
        <v>2029</v>
      </c>
      <c r="V16" s="3013"/>
      <c r="W16" s="3014"/>
      <c r="X16" s="3015">
        <v>0.95599999999999996</v>
      </c>
      <c r="Y16" s="3016" t="s">
        <v>2028</v>
      </c>
    </row>
    <row r="17" spans="1:26" s="26" customFormat="1">
      <c r="A17" s="356"/>
      <c r="B17" s="2437"/>
      <c r="C17" s="3066"/>
      <c r="D17" s="2436"/>
      <c r="E17" s="3006"/>
      <c r="F17" s="3436"/>
      <c r="G17" s="3066"/>
      <c r="H17" s="2436"/>
      <c r="I17" s="3006"/>
      <c r="J17" s="3436"/>
      <c r="K17" s="3004"/>
      <c r="L17" s="3437"/>
      <c r="M17" s="3006"/>
      <c r="N17" s="3009"/>
      <c r="O17" s="3004"/>
      <c r="P17" s="3010"/>
      <c r="Q17" s="3006"/>
      <c r="R17" s="3011"/>
      <c r="S17" s="3004"/>
      <c r="T17" s="3012"/>
      <c r="U17" s="3006"/>
      <c r="V17" s="3013"/>
      <c r="W17" s="3014"/>
      <c r="X17" s="3024"/>
      <c r="Y17" s="3016"/>
    </row>
    <row r="18" spans="1:26" s="26" customFormat="1">
      <c r="A18" s="356" t="s">
        <v>475</v>
      </c>
      <c r="B18" s="3432">
        <v>0.14299999999999999</v>
      </c>
      <c r="C18" s="3066" t="s">
        <v>2027</v>
      </c>
      <c r="D18" s="3433">
        <v>0.15</v>
      </c>
      <c r="E18" s="3006" t="s">
        <v>2028</v>
      </c>
      <c r="F18" s="3007">
        <v>0.156</v>
      </c>
      <c r="G18" s="3066" t="s">
        <v>2029</v>
      </c>
      <c r="H18" s="3433">
        <v>0.17199999999999999</v>
      </c>
      <c r="I18" s="3006" t="s">
        <v>2030</v>
      </c>
      <c r="J18" s="3007">
        <v>0.16400000000000001</v>
      </c>
      <c r="K18" s="3004" t="s">
        <v>2029</v>
      </c>
      <c r="L18" s="3008">
        <v>0.16400000000000001</v>
      </c>
      <c r="M18" s="3006" t="s">
        <v>2027</v>
      </c>
      <c r="N18" s="3009">
        <v>0.16800000000000001</v>
      </c>
      <c r="O18" s="3004" t="s">
        <v>2027</v>
      </c>
      <c r="P18" s="3010">
        <v>0.17</v>
      </c>
      <c r="Q18" s="3006" t="s">
        <v>2091</v>
      </c>
      <c r="R18" s="3011">
        <v>0.192</v>
      </c>
      <c r="S18" s="3004" t="s">
        <v>2027</v>
      </c>
      <c r="T18" s="3012">
        <v>0.183</v>
      </c>
      <c r="U18" s="3006" t="s">
        <v>2030</v>
      </c>
      <c r="V18" s="3013"/>
      <c r="W18" s="3014"/>
      <c r="X18" s="3015">
        <v>0.184</v>
      </c>
      <c r="Y18" s="3016" t="s">
        <v>2027</v>
      </c>
    </row>
    <row r="19" spans="1:26" s="26" customFormat="1">
      <c r="A19" s="905" t="s">
        <v>520</v>
      </c>
      <c r="B19" s="3432">
        <v>0.125</v>
      </c>
      <c r="C19" s="3066" t="s">
        <v>2030</v>
      </c>
      <c r="D19" s="3433">
        <v>0.11799999999999999</v>
      </c>
      <c r="E19" s="3006" t="s">
        <v>2026</v>
      </c>
      <c r="F19" s="3007">
        <v>0.128</v>
      </c>
      <c r="G19" s="3066" t="s">
        <v>2039</v>
      </c>
      <c r="H19" s="3433">
        <v>0.154</v>
      </c>
      <c r="I19" s="3006" t="s">
        <v>2031</v>
      </c>
      <c r="J19" s="3007">
        <v>0.15</v>
      </c>
      <c r="K19" s="3004" t="s">
        <v>2027</v>
      </c>
      <c r="L19" s="3008">
        <v>0.14299999999999999</v>
      </c>
      <c r="M19" s="3006" t="s">
        <v>2042</v>
      </c>
      <c r="N19" s="3009">
        <v>0.14499999999999999</v>
      </c>
      <c r="O19" s="3004" t="s">
        <v>2042</v>
      </c>
      <c r="P19" s="3010">
        <v>0.159</v>
      </c>
      <c r="Q19" s="3006" t="s">
        <v>2039</v>
      </c>
      <c r="R19" s="3011">
        <v>0.14699999999999999</v>
      </c>
      <c r="S19" s="3004" t="s">
        <v>2031</v>
      </c>
      <c r="T19" s="3012">
        <v>0.156</v>
      </c>
      <c r="U19" s="3006" t="s">
        <v>2041</v>
      </c>
      <c r="V19" s="3013"/>
      <c r="W19" s="3014"/>
      <c r="X19" s="3015">
        <v>0.155</v>
      </c>
      <c r="Y19" s="3016" t="s">
        <v>2031</v>
      </c>
    </row>
    <row r="20" spans="1:26" s="26" customFormat="1">
      <c r="A20" s="905" t="s">
        <v>521</v>
      </c>
      <c r="B20" s="3432">
        <v>0.16</v>
      </c>
      <c r="C20" s="3066" t="s">
        <v>2041</v>
      </c>
      <c r="D20" s="3433">
        <v>0.182</v>
      </c>
      <c r="E20" s="3006" t="s">
        <v>2043</v>
      </c>
      <c r="F20" s="3007">
        <v>0.184</v>
      </c>
      <c r="G20" s="3066" t="s">
        <v>2091</v>
      </c>
      <c r="H20" s="3433">
        <v>0.189</v>
      </c>
      <c r="I20" s="3006" t="s">
        <v>2039</v>
      </c>
      <c r="J20" s="3007">
        <v>0.17899999999999999</v>
      </c>
      <c r="K20" s="3004" t="s">
        <v>2042</v>
      </c>
      <c r="L20" s="3008">
        <v>0.185</v>
      </c>
      <c r="M20" s="3006" t="s">
        <v>2042</v>
      </c>
      <c r="N20" s="3009">
        <v>0.192</v>
      </c>
      <c r="O20" s="3004" t="s">
        <v>2031</v>
      </c>
      <c r="P20" s="3010">
        <v>0.18</v>
      </c>
      <c r="Q20" s="3006" t="s">
        <v>2041</v>
      </c>
      <c r="R20" s="3011">
        <v>0.23899999999999999</v>
      </c>
      <c r="S20" s="3004" t="s">
        <v>2037</v>
      </c>
      <c r="T20" s="3012">
        <v>0.21100000000000002</v>
      </c>
      <c r="U20" s="3006" t="s">
        <v>2036</v>
      </c>
      <c r="V20" s="3013"/>
      <c r="W20" s="3014"/>
      <c r="X20" s="3015">
        <v>0.214</v>
      </c>
      <c r="Y20" s="3016" t="s">
        <v>2041</v>
      </c>
    </row>
    <row r="21" spans="1:26" s="6" customFormat="1" ht="28" customHeight="1">
      <c r="A21" s="4238" t="s">
        <v>2075</v>
      </c>
      <c r="B21" s="4239"/>
      <c r="C21" s="4239"/>
      <c r="D21" s="4239"/>
      <c r="E21" s="4239"/>
      <c r="F21" s="4239"/>
      <c r="G21" s="4239"/>
      <c r="H21" s="4239"/>
      <c r="I21" s="4239"/>
      <c r="J21" s="4239"/>
      <c r="K21" s="4239"/>
      <c r="L21" s="4239"/>
      <c r="M21" s="4239"/>
      <c r="N21" s="4239"/>
      <c r="O21" s="4239"/>
      <c r="P21" s="4239"/>
      <c r="Q21" s="4239"/>
      <c r="R21" s="4239"/>
      <c r="S21" s="4239"/>
      <c r="T21" s="4239"/>
      <c r="U21" s="4239"/>
      <c r="V21" s="4239"/>
      <c r="W21" s="4239"/>
      <c r="X21" s="4239"/>
      <c r="Y21" s="4240"/>
    </row>
    <row r="22" spans="1:26" s="6" customFormat="1"/>
    <row r="23" spans="1:26" s="6" customFormat="1">
      <c r="A23" s="3832" t="s">
        <v>2076</v>
      </c>
      <c r="B23" s="3832"/>
      <c r="C23" s="3832"/>
      <c r="D23" s="3832"/>
      <c r="E23" s="3832"/>
      <c r="F23" s="3832"/>
      <c r="G23" s="3832"/>
      <c r="H23" s="3832"/>
      <c r="I23" s="3832"/>
      <c r="J23" s="3832"/>
      <c r="K23" s="3832"/>
      <c r="L23" s="3832"/>
      <c r="M23" s="3832"/>
      <c r="N23" s="3832"/>
      <c r="O23" s="3832"/>
      <c r="P23" s="3832"/>
      <c r="Q23" s="3832"/>
      <c r="R23" s="3832"/>
      <c r="S23" s="3832"/>
      <c r="T23" s="3832"/>
      <c r="U23" s="3832"/>
      <c r="V23" s="3832"/>
      <c r="W23" s="3832"/>
    </row>
    <row r="24" spans="1:26" s="6" customFormat="1"/>
    <row r="25" spans="1:26" s="6" customFormat="1"/>
    <row r="26" spans="1:26" s="6" customFormat="1" ht="18" customHeight="1">
      <c r="A26" s="4337" t="s">
        <v>469</v>
      </c>
      <c r="B26" s="4059" t="s">
        <v>85</v>
      </c>
      <c r="C26" s="4060"/>
      <c r="D26" s="4060"/>
      <c r="E26" s="4060"/>
      <c r="F26" s="4060"/>
      <c r="G26" s="4060"/>
      <c r="H26" s="4060"/>
      <c r="I26" s="4060"/>
      <c r="J26" s="4060"/>
      <c r="K26" s="4060"/>
      <c r="L26" s="4060"/>
      <c r="M26" s="4060"/>
      <c r="N26" s="4060"/>
      <c r="O26" s="4060"/>
      <c r="P26" s="4060"/>
      <c r="Q26" s="4060"/>
      <c r="R26" s="4060"/>
      <c r="S26" s="4060"/>
      <c r="T26" s="4060"/>
      <c r="U26" s="4060"/>
      <c r="V26" s="4060"/>
      <c r="W26" s="4060"/>
      <c r="X26" s="4060"/>
      <c r="Y26" s="4060"/>
    </row>
    <row r="27" spans="1:26" s="6" customFormat="1" ht="18" customHeight="1">
      <c r="A27" s="4338"/>
      <c r="B27" s="4159" t="s">
        <v>230</v>
      </c>
      <c r="C27" s="4092"/>
      <c r="D27" s="4159" t="s">
        <v>230</v>
      </c>
      <c r="E27" s="4092"/>
      <c r="F27" s="4159" t="s">
        <v>230</v>
      </c>
      <c r="G27" s="4092"/>
      <c r="H27" s="4159" t="s">
        <v>230</v>
      </c>
      <c r="I27" s="4092"/>
      <c r="J27" s="4159" t="s">
        <v>230</v>
      </c>
      <c r="K27" s="4092"/>
      <c r="L27" s="4159" t="s">
        <v>230</v>
      </c>
      <c r="M27" s="4092"/>
      <c r="N27" s="4159" t="s">
        <v>230</v>
      </c>
      <c r="O27" s="4092"/>
      <c r="P27" s="4159" t="s">
        <v>230</v>
      </c>
      <c r="Q27" s="4160"/>
      <c r="R27" s="4159" t="s">
        <v>230</v>
      </c>
      <c r="S27" s="4160"/>
      <c r="T27" s="4159" t="s">
        <v>230</v>
      </c>
      <c r="U27" s="4160"/>
      <c r="V27" s="4159" t="s">
        <v>230</v>
      </c>
      <c r="W27" s="4160"/>
      <c r="X27" s="4159" t="s">
        <v>230</v>
      </c>
      <c r="Y27" s="4160"/>
      <c r="Z27" s="495"/>
    </row>
    <row r="28" spans="1:26" s="6" customFormat="1" ht="18" customHeight="1">
      <c r="A28" s="4338"/>
      <c r="B28" s="4159">
        <v>2010</v>
      </c>
      <c r="C28" s="4092"/>
      <c r="D28" s="4159">
        <v>2011</v>
      </c>
      <c r="E28" s="4092"/>
      <c r="F28" s="4159">
        <v>2012</v>
      </c>
      <c r="G28" s="4092"/>
      <c r="H28" s="4159">
        <v>2013</v>
      </c>
      <c r="I28" s="4092"/>
      <c r="J28" s="4159">
        <v>2014</v>
      </c>
      <c r="K28" s="4092"/>
      <c r="L28" s="4159">
        <v>2015</v>
      </c>
      <c r="M28" s="4092"/>
      <c r="N28" s="4159">
        <v>2016</v>
      </c>
      <c r="O28" s="4092"/>
      <c r="P28" s="4159">
        <v>2017</v>
      </c>
      <c r="Q28" s="4160"/>
      <c r="R28" s="4159">
        <v>2018</v>
      </c>
      <c r="S28" s="4160"/>
      <c r="T28" s="4159">
        <v>2019</v>
      </c>
      <c r="U28" s="4160"/>
      <c r="V28" s="4159" t="s">
        <v>2014</v>
      </c>
      <c r="W28" s="4160"/>
      <c r="X28" s="4062">
        <v>2021</v>
      </c>
      <c r="Y28" s="4241"/>
      <c r="Z28" s="495"/>
    </row>
    <row r="29" spans="1:26" s="130" customFormat="1" ht="30">
      <c r="A29" s="4339"/>
      <c r="B29" s="127" t="s">
        <v>206</v>
      </c>
      <c r="C29" s="128" t="s">
        <v>282</v>
      </c>
      <c r="D29" s="127" t="s">
        <v>206</v>
      </c>
      <c r="E29" s="128" t="s">
        <v>282</v>
      </c>
      <c r="F29" s="127" t="s">
        <v>206</v>
      </c>
      <c r="G29" s="128" t="s">
        <v>282</v>
      </c>
      <c r="H29" s="127" t="s">
        <v>206</v>
      </c>
      <c r="I29" s="128" t="s">
        <v>282</v>
      </c>
      <c r="J29" s="127" t="s">
        <v>206</v>
      </c>
      <c r="K29" s="128" t="s">
        <v>282</v>
      </c>
      <c r="L29" s="127" t="s">
        <v>206</v>
      </c>
      <c r="M29" s="128" t="s">
        <v>282</v>
      </c>
      <c r="N29" s="127" t="s">
        <v>206</v>
      </c>
      <c r="O29" s="128" t="s">
        <v>282</v>
      </c>
      <c r="P29" s="127" t="s">
        <v>206</v>
      </c>
      <c r="Q29" s="129" t="s">
        <v>282</v>
      </c>
      <c r="R29" s="127" t="s">
        <v>206</v>
      </c>
      <c r="S29" s="129" t="s">
        <v>282</v>
      </c>
      <c r="T29" s="127" t="s">
        <v>206</v>
      </c>
      <c r="U29" s="129" t="s">
        <v>282</v>
      </c>
      <c r="V29" s="127" t="s">
        <v>206</v>
      </c>
      <c r="W29" s="129" t="s">
        <v>282</v>
      </c>
      <c r="X29" s="127" t="s">
        <v>206</v>
      </c>
      <c r="Y29" s="129" t="s">
        <v>282</v>
      </c>
      <c r="Z29" s="2405"/>
    </row>
    <row r="30" spans="1:26" s="26" customFormat="1" ht="15.5" thickBot="1">
      <c r="A30" s="2976" t="s">
        <v>882</v>
      </c>
      <c r="B30" s="3033">
        <v>260659</v>
      </c>
      <c r="C30" s="2978" t="s">
        <v>4321</v>
      </c>
      <c r="D30" s="3034">
        <v>273209</v>
      </c>
      <c r="E30" s="2980" t="s">
        <v>4322</v>
      </c>
      <c r="F30" s="3033">
        <v>282934</v>
      </c>
      <c r="G30" s="2978" t="s">
        <v>4323</v>
      </c>
      <c r="H30" s="3034">
        <v>300463</v>
      </c>
      <c r="I30" s="2980" t="s">
        <v>4324</v>
      </c>
      <c r="J30" s="3035">
        <v>307480</v>
      </c>
      <c r="K30" s="2978" t="s">
        <v>4325</v>
      </c>
      <c r="L30" s="3036">
        <v>313534</v>
      </c>
      <c r="M30" s="2980" t="s">
        <v>4326</v>
      </c>
      <c r="N30" s="3033">
        <v>328282</v>
      </c>
      <c r="O30" s="2978" t="s">
        <v>4327</v>
      </c>
      <c r="P30" s="3034">
        <v>343069</v>
      </c>
      <c r="Q30" s="2980" t="s">
        <v>4328</v>
      </c>
      <c r="R30" s="3037">
        <v>350673</v>
      </c>
      <c r="S30" s="2978" t="s">
        <v>4329</v>
      </c>
      <c r="T30" s="3038">
        <v>343160</v>
      </c>
      <c r="U30" s="2980" t="s">
        <v>4330</v>
      </c>
      <c r="V30" s="3431"/>
      <c r="W30" s="2988"/>
      <c r="X30" s="1920">
        <v>391370</v>
      </c>
      <c r="Y30" s="2989" t="s">
        <v>4331</v>
      </c>
      <c r="Z30" s="2990"/>
    </row>
    <row r="31" spans="1:26" s="26" customFormat="1">
      <c r="A31" s="901" t="s">
        <v>517</v>
      </c>
      <c r="B31" s="2408">
        <v>8.5999999999999993E-2</v>
      </c>
      <c r="C31" s="2991" t="s">
        <v>2088</v>
      </c>
      <c r="D31" s="2409">
        <v>8.5000000000000006E-2</v>
      </c>
      <c r="E31" s="2993" t="s">
        <v>2088</v>
      </c>
      <c r="F31" s="2408">
        <v>9.7000000000000003E-2</v>
      </c>
      <c r="G31" s="2991" t="s">
        <v>2033</v>
      </c>
      <c r="H31" s="2409">
        <v>7.6999999999999999E-2</v>
      </c>
      <c r="I31" s="2993" t="s">
        <v>2034</v>
      </c>
      <c r="J31" s="2428">
        <v>8.7999999999999995E-2</v>
      </c>
      <c r="K31" s="2991" t="s">
        <v>2090</v>
      </c>
      <c r="L31" s="2429">
        <v>7.5999999999999998E-2</v>
      </c>
      <c r="M31" s="2993" t="s">
        <v>2090</v>
      </c>
      <c r="N31" s="2408">
        <v>8.4000000000000005E-2</v>
      </c>
      <c r="O31" s="2991" t="s">
        <v>2034</v>
      </c>
      <c r="P31" s="2409">
        <v>7.0000000000000007E-2</v>
      </c>
      <c r="Q31" s="2993" t="s">
        <v>2090</v>
      </c>
      <c r="R31" s="2410">
        <v>6.9000000000000006E-2</v>
      </c>
      <c r="S31" s="2991" t="s">
        <v>2090</v>
      </c>
      <c r="T31" s="2411">
        <v>7.8E-2</v>
      </c>
      <c r="U31" s="2993" t="s">
        <v>2088</v>
      </c>
      <c r="V31" s="3000"/>
      <c r="W31" s="3001"/>
      <c r="X31" s="3002">
        <v>6.9000000000000006E-2</v>
      </c>
      <c r="Y31" s="3003" t="s">
        <v>2090</v>
      </c>
      <c r="Z31" s="20"/>
    </row>
    <row r="32" spans="1:26" s="26" customFormat="1">
      <c r="A32" s="905" t="s">
        <v>219</v>
      </c>
      <c r="B32" s="3438">
        <v>0.373</v>
      </c>
      <c r="C32" s="3004" t="s">
        <v>2043</v>
      </c>
      <c r="D32" s="3439">
        <v>0.36899999999999999</v>
      </c>
      <c r="E32" s="3006" t="s">
        <v>2030</v>
      </c>
      <c r="F32" s="3438">
        <v>0.36</v>
      </c>
      <c r="G32" s="3004" t="s">
        <v>2026</v>
      </c>
      <c r="H32" s="3439">
        <v>0.35299999999999998</v>
      </c>
      <c r="I32" s="3006" t="s">
        <v>2027</v>
      </c>
      <c r="J32" s="3440">
        <v>0.35699999999999998</v>
      </c>
      <c r="K32" s="3004" t="s">
        <v>2028</v>
      </c>
      <c r="L32" s="3441">
        <v>0.34399999999999997</v>
      </c>
      <c r="M32" s="3006" t="s">
        <v>2027</v>
      </c>
      <c r="N32" s="3438">
        <v>0.33300000000000002</v>
      </c>
      <c r="O32" s="3004" t="s">
        <v>2027</v>
      </c>
      <c r="P32" s="3439">
        <v>0.35399999999999998</v>
      </c>
      <c r="Q32" s="3006" t="s">
        <v>2030</v>
      </c>
      <c r="R32" s="2416">
        <v>0.32700000000000001</v>
      </c>
      <c r="S32" s="3004" t="s">
        <v>2026</v>
      </c>
      <c r="T32" s="2417">
        <v>0.35600000000000004</v>
      </c>
      <c r="U32" s="3006" t="s">
        <v>2030</v>
      </c>
      <c r="V32" s="3013"/>
      <c r="W32" s="3014"/>
      <c r="X32" s="3015">
        <v>0.33200000000000002</v>
      </c>
      <c r="Y32" s="3016" t="s">
        <v>2029</v>
      </c>
      <c r="Z32" s="20"/>
    </row>
    <row r="33" spans="1:25" s="26" customFormat="1">
      <c r="A33" s="905" t="s">
        <v>474</v>
      </c>
      <c r="B33" s="3438">
        <v>0.35699999999999998</v>
      </c>
      <c r="C33" s="3004" t="s">
        <v>2091</v>
      </c>
      <c r="D33" s="3439">
        <v>0.35599999999999998</v>
      </c>
      <c r="E33" s="3006" t="s">
        <v>2031</v>
      </c>
      <c r="F33" s="3438">
        <v>0.34300000000000003</v>
      </c>
      <c r="G33" s="3004" t="s">
        <v>2027</v>
      </c>
      <c r="H33" s="3439">
        <v>0.34899999999999998</v>
      </c>
      <c r="I33" s="3006" t="s">
        <v>2030</v>
      </c>
      <c r="J33" s="3440">
        <v>0.34899999999999998</v>
      </c>
      <c r="K33" s="3004" t="s">
        <v>2029</v>
      </c>
      <c r="L33" s="3441">
        <v>0.372</v>
      </c>
      <c r="M33" s="3006" t="s">
        <v>2026</v>
      </c>
      <c r="N33" s="3438">
        <v>0.35299999999999998</v>
      </c>
      <c r="O33" s="3004" t="s">
        <v>2027</v>
      </c>
      <c r="P33" s="3439">
        <v>0.34799999999999998</v>
      </c>
      <c r="Q33" s="3006" t="s">
        <v>2027</v>
      </c>
      <c r="R33" s="2416">
        <v>0.35200000000000004</v>
      </c>
      <c r="S33" s="3004" t="s">
        <v>2026</v>
      </c>
      <c r="T33" s="2417">
        <v>0.32700000000000001</v>
      </c>
      <c r="U33" s="3006" t="s">
        <v>2029</v>
      </c>
      <c r="V33" s="3013"/>
      <c r="W33" s="3014"/>
      <c r="X33" s="3015">
        <v>0.34799999999999998</v>
      </c>
      <c r="Y33" s="3016" t="s">
        <v>2026</v>
      </c>
    </row>
    <row r="34" spans="1:25" s="26" customFormat="1">
      <c r="A34" s="905" t="s">
        <v>222</v>
      </c>
      <c r="B34" s="3438">
        <v>0.13100000000000001</v>
      </c>
      <c r="C34" s="3004" t="s">
        <v>2029</v>
      </c>
      <c r="D34" s="3439">
        <v>0.127</v>
      </c>
      <c r="E34" s="3006" t="s">
        <v>2032</v>
      </c>
      <c r="F34" s="3438">
        <v>0.13800000000000001</v>
      </c>
      <c r="G34" s="3004" t="s">
        <v>2032</v>
      </c>
      <c r="H34" s="3439">
        <v>0.15</v>
      </c>
      <c r="I34" s="3006" t="s">
        <v>2032</v>
      </c>
      <c r="J34" s="3440">
        <v>0.14199999999999999</v>
      </c>
      <c r="K34" s="3004" t="s">
        <v>2088</v>
      </c>
      <c r="L34" s="3441">
        <v>0.14000000000000001</v>
      </c>
      <c r="M34" s="3006" t="s">
        <v>2033</v>
      </c>
      <c r="N34" s="3438">
        <v>0.158</v>
      </c>
      <c r="O34" s="3004" t="s">
        <v>2032</v>
      </c>
      <c r="P34" s="3439">
        <v>0.159</v>
      </c>
      <c r="Q34" s="3006" t="s">
        <v>2028</v>
      </c>
      <c r="R34" s="2416">
        <v>0.16500000000000001</v>
      </c>
      <c r="S34" s="3004" t="s">
        <v>2032</v>
      </c>
      <c r="T34" s="2417">
        <v>0.16399999999999998</v>
      </c>
      <c r="U34" s="3006" t="s">
        <v>2029</v>
      </c>
      <c r="V34" s="3013"/>
      <c r="W34" s="3014"/>
      <c r="X34" s="3015">
        <v>0.16300000000000001</v>
      </c>
      <c r="Y34" s="3016" t="s">
        <v>2032</v>
      </c>
    </row>
    <row r="35" spans="1:25" s="26" customFormat="1">
      <c r="A35" s="905" t="s">
        <v>223</v>
      </c>
      <c r="B35" s="3438">
        <v>5.2999999999999999E-2</v>
      </c>
      <c r="C35" s="3004" t="s">
        <v>2089</v>
      </c>
      <c r="D35" s="3439">
        <v>6.3E-2</v>
      </c>
      <c r="E35" s="3006" t="s">
        <v>2090</v>
      </c>
      <c r="F35" s="3438">
        <v>6.2E-2</v>
      </c>
      <c r="G35" s="3004" t="s">
        <v>2090</v>
      </c>
      <c r="H35" s="3439">
        <v>7.0000000000000007E-2</v>
      </c>
      <c r="I35" s="3006" t="s">
        <v>2090</v>
      </c>
      <c r="J35" s="3440">
        <v>6.3E-2</v>
      </c>
      <c r="K35" s="3004" t="s">
        <v>2089</v>
      </c>
      <c r="L35" s="3441">
        <v>6.8000000000000005E-2</v>
      </c>
      <c r="M35" s="3006" t="s">
        <v>2090</v>
      </c>
      <c r="N35" s="3438">
        <v>7.2999999999999995E-2</v>
      </c>
      <c r="O35" s="3004" t="s">
        <v>2090</v>
      </c>
      <c r="P35" s="3439">
        <v>6.8000000000000005E-2</v>
      </c>
      <c r="Q35" s="3006" t="s">
        <v>2090</v>
      </c>
      <c r="R35" s="2416">
        <v>8.6999999999999994E-2</v>
      </c>
      <c r="S35" s="3004" t="s">
        <v>2088</v>
      </c>
      <c r="T35" s="2417">
        <v>7.400000000000001E-2</v>
      </c>
      <c r="U35" s="3006" t="s">
        <v>2090</v>
      </c>
      <c r="V35" s="3013"/>
      <c r="W35" s="3014"/>
      <c r="X35" s="3015">
        <v>8.6999999999999994E-2</v>
      </c>
      <c r="Y35" s="3016" t="s">
        <v>2034</v>
      </c>
    </row>
    <row r="36" spans="1:25" s="26" customFormat="1">
      <c r="A36" s="356"/>
      <c r="B36" s="3438" t="s">
        <v>733</v>
      </c>
      <c r="C36" s="3004"/>
      <c r="D36" s="3439" t="s">
        <v>733</v>
      </c>
      <c r="E36" s="3006"/>
      <c r="F36" s="3438" t="s">
        <v>733</v>
      </c>
      <c r="G36" s="3004"/>
      <c r="H36" s="3439" t="s">
        <v>733</v>
      </c>
      <c r="I36" s="3006"/>
      <c r="J36" s="3440" t="s">
        <v>733</v>
      </c>
      <c r="K36" s="3004"/>
      <c r="L36" s="3441" t="s">
        <v>733</v>
      </c>
      <c r="M36" s="3006"/>
      <c r="N36" s="3438" t="s">
        <v>733</v>
      </c>
      <c r="O36" s="3004"/>
      <c r="P36" s="3439"/>
      <c r="Q36" s="3006"/>
      <c r="R36" s="2416"/>
      <c r="S36" s="3004"/>
      <c r="T36" s="2417"/>
      <c r="U36" s="3006"/>
      <c r="V36" s="3013"/>
      <c r="W36" s="3014"/>
      <c r="X36" s="3015"/>
      <c r="Y36" s="3016"/>
    </row>
    <row r="37" spans="1:25" s="26" customFormat="1">
      <c r="A37" s="356" t="s">
        <v>516</v>
      </c>
      <c r="B37" s="3438">
        <v>0.91400000000000003</v>
      </c>
      <c r="C37" s="3004" t="s">
        <v>2088</v>
      </c>
      <c r="D37" s="3439">
        <v>0.91500000000000004</v>
      </c>
      <c r="E37" s="3006" t="s">
        <v>2088</v>
      </c>
      <c r="F37" s="3438">
        <v>0.90300000000000002</v>
      </c>
      <c r="G37" s="3004" t="s">
        <v>2033</v>
      </c>
      <c r="H37" s="3439">
        <v>0.92300000000000004</v>
      </c>
      <c r="I37" s="3006" t="s">
        <v>2034</v>
      </c>
      <c r="J37" s="3440">
        <v>0.91200000000000003</v>
      </c>
      <c r="K37" s="3004" t="s">
        <v>2090</v>
      </c>
      <c r="L37" s="3441">
        <v>0.92400000000000004</v>
      </c>
      <c r="M37" s="3006" t="s">
        <v>2090</v>
      </c>
      <c r="N37" s="3438">
        <v>0.91600000000000004</v>
      </c>
      <c r="O37" s="3004" t="s">
        <v>2034</v>
      </c>
      <c r="P37" s="3439">
        <v>0.93</v>
      </c>
      <c r="Q37" s="3006" t="s">
        <v>2090</v>
      </c>
      <c r="R37" s="2416">
        <v>0.93099999999999994</v>
      </c>
      <c r="S37" s="3004" t="s">
        <v>2090</v>
      </c>
      <c r="T37" s="2417">
        <v>0.92200000000000004</v>
      </c>
      <c r="U37" s="3006" t="s">
        <v>2088</v>
      </c>
      <c r="V37" s="3013"/>
      <c r="W37" s="3014"/>
      <c r="X37" s="3015">
        <v>0.93100000000000005</v>
      </c>
      <c r="Y37" s="3016" t="s">
        <v>2090</v>
      </c>
    </row>
    <row r="38" spans="1:25" s="26" customFormat="1">
      <c r="A38" s="905" t="s">
        <v>518</v>
      </c>
      <c r="B38" s="3438">
        <v>0.91700000000000004</v>
      </c>
      <c r="C38" s="3004" t="s">
        <v>2028</v>
      </c>
      <c r="D38" s="3439">
        <v>0.91</v>
      </c>
      <c r="E38" s="3006" t="s">
        <v>2029</v>
      </c>
      <c r="F38" s="3438">
        <v>0.9</v>
      </c>
      <c r="G38" s="3004" t="s">
        <v>2029</v>
      </c>
      <c r="H38" s="3439">
        <v>0.92100000000000004</v>
      </c>
      <c r="I38" s="3006" t="s">
        <v>2028</v>
      </c>
      <c r="J38" s="3440">
        <v>0.91400000000000003</v>
      </c>
      <c r="K38" s="3004" t="s">
        <v>2028</v>
      </c>
      <c r="L38" s="3441">
        <v>0.91100000000000003</v>
      </c>
      <c r="M38" s="3006" t="s">
        <v>2032</v>
      </c>
      <c r="N38" s="3438">
        <v>0.90900000000000003</v>
      </c>
      <c r="O38" s="3004" t="s">
        <v>2028</v>
      </c>
      <c r="P38" s="3439">
        <v>0.93400000000000005</v>
      </c>
      <c r="Q38" s="3006" t="s">
        <v>2032</v>
      </c>
      <c r="R38" s="2416">
        <v>0.92099999999999993</v>
      </c>
      <c r="S38" s="3004" t="s">
        <v>2032</v>
      </c>
      <c r="T38" s="2417">
        <v>0.92299999999999993</v>
      </c>
      <c r="U38" s="3006" t="s">
        <v>2029</v>
      </c>
      <c r="V38" s="3013"/>
      <c r="W38" s="3014"/>
      <c r="X38" s="3015">
        <v>0.92300000000000004</v>
      </c>
      <c r="Y38" s="3016" t="s">
        <v>2032</v>
      </c>
    </row>
    <row r="39" spans="1:25" s="26" customFormat="1">
      <c r="A39" s="905" t="s">
        <v>519</v>
      </c>
      <c r="B39" s="3438">
        <v>0.91100000000000003</v>
      </c>
      <c r="C39" s="3004" t="s">
        <v>2028</v>
      </c>
      <c r="D39" s="3439">
        <v>0.92</v>
      </c>
      <c r="E39" s="3006" t="s">
        <v>2028</v>
      </c>
      <c r="F39" s="3438">
        <v>0.90500000000000003</v>
      </c>
      <c r="G39" s="3004" t="s">
        <v>2028</v>
      </c>
      <c r="H39" s="3439">
        <v>0.92400000000000004</v>
      </c>
      <c r="I39" s="3006" t="s">
        <v>2032</v>
      </c>
      <c r="J39" s="3440">
        <v>0.91100000000000003</v>
      </c>
      <c r="K39" s="3004" t="s">
        <v>2033</v>
      </c>
      <c r="L39" s="3441">
        <v>0.93600000000000005</v>
      </c>
      <c r="M39" s="3006" t="s">
        <v>2088</v>
      </c>
      <c r="N39" s="3438">
        <v>0.92300000000000004</v>
      </c>
      <c r="O39" s="3004" t="s">
        <v>2033</v>
      </c>
      <c r="P39" s="3439">
        <v>0.92500000000000004</v>
      </c>
      <c r="Q39" s="3006" t="s">
        <v>2033</v>
      </c>
      <c r="R39" s="2416">
        <v>0.94099999999999995</v>
      </c>
      <c r="S39" s="3004" t="s">
        <v>2088</v>
      </c>
      <c r="T39" s="2417">
        <v>0.92</v>
      </c>
      <c r="U39" s="3006" t="s">
        <v>2028</v>
      </c>
      <c r="V39" s="3013"/>
      <c r="W39" s="3014"/>
      <c r="X39" s="3015">
        <v>0.93899999999999995</v>
      </c>
      <c r="Y39" s="3016" t="s">
        <v>2033</v>
      </c>
    </row>
    <row r="40" spans="1:25" s="26" customFormat="1">
      <c r="A40" s="356"/>
      <c r="B40" s="3438"/>
      <c r="C40" s="3004"/>
      <c r="D40" s="3439"/>
      <c r="E40" s="3006"/>
      <c r="F40" s="3438"/>
      <c r="G40" s="3004"/>
      <c r="H40" s="3439"/>
      <c r="I40" s="3006"/>
      <c r="J40" s="3440"/>
      <c r="K40" s="3004"/>
      <c r="L40" s="3441"/>
      <c r="M40" s="3006"/>
      <c r="N40" s="3438"/>
      <c r="O40" s="3004"/>
      <c r="P40" s="3439"/>
      <c r="Q40" s="3006"/>
      <c r="R40" s="2416"/>
      <c r="S40" s="3004"/>
      <c r="T40" s="2417"/>
      <c r="U40" s="3006"/>
      <c r="V40" s="3013"/>
      <c r="W40" s="3014"/>
      <c r="X40" s="3015"/>
      <c r="Y40" s="3016"/>
    </row>
    <row r="41" spans="1:25" s="26" customFormat="1">
      <c r="A41" s="356" t="s">
        <v>475</v>
      </c>
      <c r="B41" s="3438">
        <v>0.185</v>
      </c>
      <c r="C41" s="3004" t="s">
        <v>2026</v>
      </c>
      <c r="D41" s="3439">
        <v>0.19</v>
      </c>
      <c r="E41" s="3006" t="s">
        <v>2028</v>
      </c>
      <c r="F41" s="3438">
        <v>0.2</v>
      </c>
      <c r="G41" s="3004" t="s">
        <v>2029</v>
      </c>
      <c r="H41" s="3439">
        <v>0.22</v>
      </c>
      <c r="I41" s="3006" t="s">
        <v>2029</v>
      </c>
      <c r="J41" s="3440">
        <v>0.20499999999999999</v>
      </c>
      <c r="K41" s="3004" t="s">
        <v>2033</v>
      </c>
      <c r="L41" s="3441">
        <v>0.20799999999999999</v>
      </c>
      <c r="M41" s="3006" t="s">
        <v>2032</v>
      </c>
      <c r="N41" s="3438">
        <v>0.23100000000000001</v>
      </c>
      <c r="O41" s="3004" t="s">
        <v>2032</v>
      </c>
      <c r="P41" s="3439">
        <v>0.22800000000000001</v>
      </c>
      <c r="Q41" s="3006" t="s">
        <v>2026</v>
      </c>
      <c r="R41" s="2416">
        <v>0.252</v>
      </c>
      <c r="S41" s="3004" t="s">
        <v>2026</v>
      </c>
      <c r="T41" s="2417">
        <v>0.23800000000000002</v>
      </c>
      <c r="U41" s="3006" t="s">
        <v>2026</v>
      </c>
      <c r="V41" s="3013"/>
      <c r="W41" s="3014"/>
      <c r="X41" s="3015">
        <v>0.251</v>
      </c>
      <c r="Y41" s="3016" t="s">
        <v>2029</v>
      </c>
    </row>
    <row r="42" spans="1:25" s="26" customFormat="1">
      <c r="A42" s="905" t="s">
        <v>520</v>
      </c>
      <c r="B42" s="3438">
        <v>0.182</v>
      </c>
      <c r="C42" s="3004" t="s">
        <v>2042</v>
      </c>
      <c r="D42" s="3439">
        <v>0.16600000000000001</v>
      </c>
      <c r="E42" s="3006" t="s">
        <v>2091</v>
      </c>
      <c r="F42" s="3438">
        <v>0.18099999999999999</v>
      </c>
      <c r="G42" s="3004" t="s">
        <v>2042</v>
      </c>
      <c r="H42" s="3439">
        <v>0.20799999999999999</v>
      </c>
      <c r="I42" s="3006" t="s">
        <v>2091</v>
      </c>
      <c r="J42" s="3440">
        <v>0.19900000000000001</v>
      </c>
      <c r="K42" s="3004" t="s">
        <v>2029</v>
      </c>
      <c r="L42" s="3441">
        <v>0.186</v>
      </c>
      <c r="M42" s="3006" t="s">
        <v>2026</v>
      </c>
      <c r="N42" s="3438">
        <v>0.223</v>
      </c>
      <c r="O42" s="3004" t="s">
        <v>2030</v>
      </c>
      <c r="P42" s="3439">
        <v>0.21</v>
      </c>
      <c r="Q42" s="3006" t="s">
        <v>2031</v>
      </c>
      <c r="R42" s="2416">
        <v>0.22500000000000001</v>
      </c>
      <c r="S42" s="3004" t="s">
        <v>2030</v>
      </c>
      <c r="T42" s="2417">
        <v>0.217</v>
      </c>
      <c r="U42" s="3006" t="s">
        <v>2042</v>
      </c>
      <c r="V42" s="3013"/>
      <c r="W42" s="3014"/>
      <c r="X42" s="3015">
        <v>0.23699999999999999</v>
      </c>
      <c r="Y42" s="3016" t="s">
        <v>2027</v>
      </c>
    </row>
    <row r="43" spans="1:25" s="26" customFormat="1">
      <c r="A43" s="905" t="s">
        <v>521</v>
      </c>
      <c r="B43" s="3438">
        <v>0.187</v>
      </c>
      <c r="C43" s="3004" t="s">
        <v>2031</v>
      </c>
      <c r="D43" s="3439">
        <v>0.21299999999999999</v>
      </c>
      <c r="E43" s="3006" t="s">
        <v>2091</v>
      </c>
      <c r="F43" s="3438">
        <v>0.219</v>
      </c>
      <c r="G43" s="3004" t="s">
        <v>2027</v>
      </c>
      <c r="H43" s="3439">
        <v>0.23100000000000001</v>
      </c>
      <c r="I43" s="3006" t="s">
        <v>2030</v>
      </c>
      <c r="J43" s="3440">
        <v>0.21199999999999999</v>
      </c>
      <c r="K43" s="3004" t="s">
        <v>2027</v>
      </c>
      <c r="L43" s="3441">
        <v>0.23</v>
      </c>
      <c r="M43" s="3006" t="s">
        <v>2027</v>
      </c>
      <c r="N43" s="3438">
        <v>0.23899999999999999</v>
      </c>
      <c r="O43" s="3004" t="s">
        <v>2027</v>
      </c>
      <c r="P43" s="3439">
        <v>0.245</v>
      </c>
      <c r="Q43" s="3006" t="s">
        <v>2043</v>
      </c>
      <c r="R43" s="2416">
        <v>0.27899999999999997</v>
      </c>
      <c r="S43" s="3004" t="s">
        <v>2031</v>
      </c>
      <c r="T43" s="2417">
        <v>0.25900000000000001</v>
      </c>
      <c r="U43" s="3006" t="s">
        <v>2042</v>
      </c>
      <c r="V43" s="3013"/>
      <c r="W43" s="3014"/>
      <c r="X43" s="3015">
        <v>0.26400000000000001</v>
      </c>
      <c r="Y43" s="3016" t="s">
        <v>2043</v>
      </c>
    </row>
    <row r="44" spans="1:25" s="6" customFormat="1" ht="29" customHeight="1">
      <c r="A44" s="4238" t="s">
        <v>2075</v>
      </c>
      <c r="B44" s="4239"/>
      <c r="C44" s="4239"/>
      <c r="D44" s="4239"/>
      <c r="E44" s="4239"/>
      <c r="F44" s="4239"/>
      <c r="G44" s="4239"/>
      <c r="H44" s="4239"/>
      <c r="I44" s="4239"/>
      <c r="J44" s="4239"/>
      <c r="K44" s="4239"/>
      <c r="L44" s="4239"/>
      <c r="M44" s="4239"/>
      <c r="N44" s="4239"/>
      <c r="O44" s="4239"/>
      <c r="P44" s="4239"/>
      <c r="Q44" s="4239"/>
      <c r="R44" s="4239"/>
      <c r="S44" s="4239"/>
      <c r="T44" s="4239"/>
      <c r="U44" s="4239"/>
      <c r="V44" s="4239"/>
      <c r="W44" s="4239"/>
      <c r="X44" s="4239"/>
      <c r="Y44" s="4240"/>
    </row>
    <row r="45" spans="1:25" s="6" customFormat="1"/>
    <row r="46" spans="1:25" s="6" customFormat="1" ht="14" customHeight="1">
      <c r="A46" s="3832" t="s">
        <v>2076</v>
      </c>
      <c r="B46" s="3832"/>
      <c r="C46" s="3832"/>
      <c r="D46" s="3832"/>
      <c r="E46" s="3832"/>
      <c r="F46" s="3832"/>
      <c r="G46" s="3832"/>
      <c r="H46" s="3832"/>
      <c r="I46" s="3832"/>
      <c r="J46" s="3832"/>
      <c r="K46" s="3832"/>
      <c r="L46" s="3832"/>
      <c r="M46" s="3832"/>
      <c r="N46" s="3832"/>
      <c r="O46" s="3832"/>
      <c r="P46" s="3832"/>
      <c r="Q46" s="3832"/>
      <c r="R46" s="3832"/>
      <c r="S46" s="3832"/>
      <c r="T46" s="3832"/>
      <c r="U46" s="3832"/>
      <c r="V46" s="3832"/>
      <c r="W46" s="3832"/>
    </row>
    <row r="47" spans="1:25" s="6" customFormat="1"/>
    <row r="48" spans="1:25" s="6" customFormat="1"/>
    <row r="49" spans="1:26" s="6" customFormat="1" ht="18" customHeight="1">
      <c r="A49" s="4337" t="s">
        <v>469</v>
      </c>
      <c r="B49" s="4059" t="s">
        <v>281</v>
      </c>
      <c r="C49" s="4060"/>
      <c r="D49" s="4060"/>
      <c r="E49" s="4060"/>
      <c r="F49" s="4060"/>
      <c r="G49" s="4060"/>
      <c r="H49" s="4060"/>
      <c r="I49" s="4060"/>
      <c r="J49" s="4060"/>
      <c r="K49" s="4060"/>
      <c r="L49" s="4060"/>
      <c r="M49" s="4060"/>
      <c r="N49" s="4060"/>
      <c r="O49" s="4060"/>
      <c r="P49" s="4060"/>
      <c r="Q49" s="4060"/>
      <c r="R49" s="4060"/>
      <c r="S49" s="4060"/>
      <c r="T49" s="4060"/>
      <c r="U49" s="4060"/>
      <c r="V49" s="4060"/>
      <c r="W49" s="4060"/>
      <c r="X49" s="4060"/>
      <c r="Y49" s="4060"/>
    </row>
    <row r="50" spans="1:26" s="6" customFormat="1" ht="18" customHeight="1">
      <c r="A50" s="4338"/>
      <c r="B50" s="4159" t="s">
        <v>204</v>
      </c>
      <c r="C50" s="4092"/>
      <c r="D50" s="4159" t="s">
        <v>204</v>
      </c>
      <c r="E50" s="4092"/>
      <c r="F50" s="4159" t="s">
        <v>204</v>
      </c>
      <c r="G50" s="4092"/>
      <c r="H50" s="4159" t="s">
        <v>204</v>
      </c>
      <c r="I50" s="4092"/>
      <c r="J50" s="4159" t="s">
        <v>204</v>
      </c>
      <c r="K50" s="4092"/>
      <c r="L50" s="4159" t="s">
        <v>204</v>
      </c>
      <c r="M50" s="4092"/>
      <c r="N50" s="4159" t="s">
        <v>204</v>
      </c>
      <c r="O50" s="4092"/>
      <c r="P50" s="4159" t="s">
        <v>204</v>
      </c>
      <c r="Q50" s="4160"/>
      <c r="R50" s="4159" t="s">
        <v>204</v>
      </c>
      <c r="S50" s="4160"/>
      <c r="T50" s="4159" t="s">
        <v>204</v>
      </c>
      <c r="U50" s="4160"/>
      <c r="V50" s="4159" t="s">
        <v>204</v>
      </c>
      <c r="W50" s="4160"/>
      <c r="X50" s="4062" t="s">
        <v>204</v>
      </c>
      <c r="Y50" s="4241"/>
      <c r="Z50" s="495"/>
    </row>
    <row r="51" spans="1:26" s="6" customFormat="1" ht="18" customHeight="1">
      <c r="A51" s="4338"/>
      <c r="B51" s="4159">
        <v>2010</v>
      </c>
      <c r="C51" s="4092"/>
      <c r="D51" s="4159">
        <v>2011</v>
      </c>
      <c r="E51" s="4092"/>
      <c r="F51" s="4159">
        <v>2012</v>
      </c>
      <c r="G51" s="4092"/>
      <c r="H51" s="4159">
        <v>2013</v>
      </c>
      <c r="I51" s="4092"/>
      <c r="J51" s="4159">
        <v>2014</v>
      </c>
      <c r="K51" s="4092"/>
      <c r="L51" s="4159">
        <v>2015</v>
      </c>
      <c r="M51" s="4092"/>
      <c r="N51" s="4159">
        <v>2016</v>
      </c>
      <c r="O51" s="4092"/>
      <c r="P51" s="4159">
        <v>2017</v>
      </c>
      <c r="Q51" s="4160"/>
      <c r="R51" s="4159">
        <v>2018</v>
      </c>
      <c r="S51" s="4160"/>
      <c r="T51" s="4159">
        <v>2019</v>
      </c>
      <c r="U51" s="4160"/>
      <c r="V51" s="4159" t="s">
        <v>2014</v>
      </c>
      <c r="W51" s="4160"/>
      <c r="X51" s="4062">
        <v>2021</v>
      </c>
      <c r="Y51" s="4241"/>
      <c r="Z51" s="495"/>
    </row>
    <row r="52" spans="1:26" s="130" customFormat="1" ht="30">
      <c r="A52" s="4339"/>
      <c r="B52" s="143" t="s">
        <v>206</v>
      </c>
      <c r="C52" s="144" t="s">
        <v>282</v>
      </c>
      <c r="D52" s="143" t="s">
        <v>206</v>
      </c>
      <c r="E52" s="144" t="s">
        <v>282</v>
      </c>
      <c r="F52" s="143" t="s">
        <v>206</v>
      </c>
      <c r="G52" s="144" t="s">
        <v>282</v>
      </c>
      <c r="H52" s="143" t="s">
        <v>206</v>
      </c>
      <c r="I52" s="144" t="s">
        <v>282</v>
      </c>
      <c r="J52" s="143" t="s">
        <v>206</v>
      </c>
      <c r="K52" s="144" t="s">
        <v>282</v>
      </c>
      <c r="L52" s="143" t="s">
        <v>206</v>
      </c>
      <c r="M52" s="144" t="s">
        <v>282</v>
      </c>
      <c r="N52" s="143" t="s">
        <v>206</v>
      </c>
      <c r="O52" s="144" t="s">
        <v>282</v>
      </c>
      <c r="P52" s="143" t="s">
        <v>206</v>
      </c>
      <c r="Q52" s="145" t="s">
        <v>282</v>
      </c>
      <c r="R52" s="143" t="s">
        <v>206</v>
      </c>
      <c r="S52" s="145" t="s">
        <v>282</v>
      </c>
      <c r="T52" s="127" t="s">
        <v>206</v>
      </c>
      <c r="U52" s="129" t="s">
        <v>282</v>
      </c>
      <c r="V52" s="865" t="s">
        <v>206</v>
      </c>
      <c r="W52" s="190" t="s">
        <v>282</v>
      </c>
      <c r="X52" s="127" t="s">
        <v>206</v>
      </c>
      <c r="Y52" s="129" t="s">
        <v>282</v>
      </c>
      <c r="Z52" s="2405"/>
    </row>
    <row r="53" spans="1:26" s="26" customFormat="1" ht="14.25" customHeight="1" thickBot="1">
      <c r="A53" s="3039" t="s">
        <v>882</v>
      </c>
      <c r="B53" s="2983">
        <v>926928</v>
      </c>
      <c r="C53" s="2978" t="s">
        <v>4332</v>
      </c>
      <c r="D53" s="2984">
        <v>939512</v>
      </c>
      <c r="E53" s="2980" t="s">
        <v>4333</v>
      </c>
      <c r="F53" s="2977">
        <v>952281</v>
      </c>
      <c r="G53" s="2978" t="s">
        <v>4334</v>
      </c>
      <c r="H53" s="3040">
        <v>959903</v>
      </c>
      <c r="I53" s="2980" t="s">
        <v>4335</v>
      </c>
      <c r="J53" s="2981">
        <v>974586</v>
      </c>
      <c r="K53" s="2978" t="s">
        <v>4336</v>
      </c>
      <c r="L53" s="2979">
        <v>985914</v>
      </c>
      <c r="M53" s="2980" t="s">
        <v>4337</v>
      </c>
      <c r="N53" s="2983">
        <v>990937</v>
      </c>
      <c r="O53" s="2978" t="s">
        <v>4338</v>
      </c>
      <c r="P53" s="2984">
        <v>997744</v>
      </c>
      <c r="Q53" s="2980" t="s">
        <v>4339</v>
      </c>
      <c r="R53" s="3442">
        <v>995589</v>
      </c>
      <c r="S53" s="2978" t="s">
        <v>4340</v>
      </c>
      <c r="T53" s="2986">
        <v>996668</v>
      </c>
      <c r="U53" s="2980" t="s">
        <v>4341</v>
      </c>
      <c r="V53" s="3431"/>
      <c r="W53" s="2988"/>
      <c r="X53" s="1748">
        <v>1021687</v>
      </c>
      <c r="Y53" s="3367" t="s">
        <v>2438</v>
      </c>
      <c r="Z53" s="2990"/>
    </row>
    <row r="54" spans="1:26" s="26" customFormat="1" ht="14.25" customHeight="1">
      <c r="A54" s="247" t="s">
        <v>517</v>
      </c>
      <c r="B54" s="2996">
        <v>0.10100000000000001</v>
      </c>
      <c r="C54" s="2991" t="s">
        <v>2089</v>
      </c>
      <c r="D54" s="2997">
        <v>9.4E-2</v>
      </c>
      <c r="E54" s="2993" t="s">
        <v>2125</v>
      </c>
      <c r="F54" s="2407">
        <v>9.6000000000000002E-2</v>
      </c>
      <c r="G54" s="2991" t="s">
        <v>2089</v>
      </c>
      <c r="H54" s="2406">
        <v>0.09</v>
      </c>
      <c r="I54" s="2993" t="s">
        <v>2125</v>
      </c>
      <c r="J54" s="2994">
        <v>8.3000000000000004E-2</v>
      </c>
      <c r="K54" s="2991" t="s">
        <v>2448</v>
      </c>
      <c r="L54" s="2992">
        <v>9.0999999999999998E-2</v>
      </c>
      <c r="M54" s="2993" t="s">
        <v>2089</v>
      </c>
      <c r="N54" s="2996">
        <v>0.08</v>
      </c>
      <c r="O54" s="2991" t="s">
        <v>2089</v>
      </c>
      <c r="P54" s="2997">
        <v>7.6999999999999999E-2</v>
      </c>
      <c r="Q54" s="2993" t="s">
        <v>2125</v>
      </c>
      <c r="R54" s="2410">
        <v>0.08</v>
      </c>
      <c r="S54" s="2991" t="s">
        <v>2125</v>
      </c>
      <c r="T54" s="2999">
        <v>7.5999999999999998E-2</v>
      </c>
      <c r="U54" s="2993" t="s">
        <v>2125</v>
      </c>
      <c r="V54" s="3000"/>
      <c r="W54" s="3001"/>
      <c r="X54" s="3002">
        <v>7.0999999999999994E-2</v>
      </c>
      <c r="Y54" s="3003" t="s">
        <v>2125</v>
      </c>
      <c r="Z54" s="20"/>
    </row>
    <row r="55" spans="1:26" s="26" customFormat="1" ht="14.25" customHeight="1">
      <c r="A55" s="79" t="s">
        <v>219</v>
      </c>
      <c r="B55" s="3009">
        <v>0.28599999999999998</v>
      </c>
      <c r="C55" s="3004" t="s">
        <v>2033</v>
      </c>
      <c r="D55" s="3010">
        <v>0.28499999999999998</v>
      </c>
      <c r="E55" s="3006" t="s">
        <v>2090</v>
      </c>
      <c r="F55" s="3432">
        <v>0.28299999999999997</v>
      </c>
      <c r="G55" s="3004" t="s">
        <v>2034</v>
      </c>
      <c r="H55" s="3433">
        <v>0.27400000000000002</v>
      </c>
      <c r="I55" s="3006" t="s">
        <v>2034</v>
      </c>
      <c r="J55" s="3007">
        <v>0.28499999999999998</v>
      </c>
      <c r="K55" s="3004" t="s">
        <v>2034</v>
      </c>
      <c r="L55" s="3005">
        <v>0.27100000000000002</v>
      </c>
      <c r="M55" s="3006" t="s">
        <v>2090</v>
      </c>
      <c r="N55" s="3009">
        <v>0.28000000000000003</v>
      </c>
      <c r="O55" s="3004" t="s">
        <v>2034</v>
      </c>
      <c r="P55" s="3010">
        <v>0.28100000000000003</v>
      </c>
      <c r="Q55" s="3006" t="s">
        <v>2034</v>
      </c>
      <c r="R55" s="2416">
        <v>0.26800000000000002</v>
      </c>
      <c r="S55" s="3004" t="s">
        <v>2034</v>
      </c>
      <c r="T55" s="3012">
        <v>0.27399999999999997</v>
      </c>
      <c r="U55" s="3006" t="s">
        <v>2034</v>
      </c>
      <c r="V55" s="3013"/>
      <c r="W55" s="3014"/>
      <c r="X55" s="3015">
        <v>0.26300000000000001</v>
      </c>
      <c r="Y55" s="3016" t="s">
        <v>2034</v>
      </c>
      <c r="Z55" s="20"/>
    </row>
    <row r="56" spans="1:26" s="26" customFormat="1" ht="14.25" customHeight="1">
      <c r="A56" s="79" t="s">
        <v>474</v>
      </c>
      <c r="B56" s="3009">
        <v>0.318</v>
      </c>
      <c r="C56" s="3004" t="s">
        <v>2089</v>
      </c>
      <c r="D56" s="3010">
        <v>0.33</v>
      </c>
      <c r="E56" s="3006" t="s">
        <v>2090</v>
      </c>
      <c r="F56" s="3432">
        <v>0.32100000000000001</v>
      </c>
      <c r="G56" s="3004" t="s">
        <v>2090</v>
      </c>
      <c r="H56" s="3433">
        <v>0.32400000000000001</v>
      </c>
      <c r="I56" s="3006" t="s">
        <v>2034</v>
      </c>
      <c r="J56" s="3007">
        <v>0.32200000000000001</v>
      </c>
      <c r="K56" s="3004" t="s">
        <v>2090</v>
      </c>
      <c r="L56" s="3005">
        <v>0.32400000000000001</v>
      </c>
      <c r="M56" s="3006" t="s">
        <v>2034</v>
      </c>
      <c r="N56" s="3009">
        <v>0.32</v>
      </c>
      <c r="O56" s="3004" t="s">
        <v>2034</v>
      </c>
      <c r="P56" s="3010">
        <v>0.312</v>
      </c>
      <c r="Q56" s="3006" t="s">
        <v>2034</v>
      </c>
      <c r="R56" s="2416">
        <v>0.317</v>
      </c>
      <c r="S56" s="3004" t="s">
        <v>2034</v>
      </c>
      <c r="T56" s="3012">
        <v>0.313</v>
      </c>
      <c r="U56" s="3006" t="s">
        <v>2034</v>
      </c>
      <c r="V56" s="3013"/>
      <c r="W56" s="3014"/>
      <c r="X56" s="3015">
        <v>0.313</v>
      </c>
      <c r="Y56" s="3016" t="s">
        <v>2090</v>
      </c>
    </row>
    <row r="57" spans="1:26" s="26" customFormat="1" ht="14.25" customHeight="1">
      <c r="A57" s="79" t="s">
        <v>222</v>
      </c>
      <c r="B57" s="3009">
        <v>0.19900000000000001</v>
      </c>
      <c r="C57" s="3004" t="s">
        <v>2089</v>
      </c>
      <c r="D57" s="3010">
        <v>0.192</v>
      </c>
      <c r="E57" s="3006" t="s">
        <v>2090</v>
      </c>
      <c r="F57" s="3432">
        <v>0.19600000000000001</v>
      </c>
      <c r="G57" s="3004" t="s">
        <v>2089</v>
      </c>
      <c r="H57" s="3433">
        <v>0.20799999999999999</v>
      </c>
      <c r="I57" s="3006" t="s">
        <v>2089</v>
      </c>
      <c r="J57" s="3007">
        <v>0.20599999999999999</v>
      </c>
      <c r="K57" s="3004" t="s">
        <v>2090</v>
      </c>
      <c r="L57" s="3005">
        <v>0.20799999999999999</v>
      </c>
      <c r="M57" s="3006" t="s">
        <v>2089</v>
      </c>
      <c r="N57" s="3009">
        <v>0.214</v>
      </c>
      <c r="O57" s="3004" t="s">
        <v>2089</v>
      </c>
      <c r="P57" s="3010">
        <v>0.217</v>
      </c>
      <c r="Q57" s="3006" t="s">
        <v>2090</v>
      </c>
      <c r="R57" s="2416">
        <v>0.22</v>
      </c>
      <c r="S57" s="3004" t="s">
        <v>2090</v>
      </c>
      <c r="T57" s="3012">
        <v>0.221</v>
      </c>
      <c r="U57" s="3006" t="s">
        <v>2089</v>
      </c>
      <c r="V57" s="3013"/>
      <c r="W57" s="3014"/>
      <c r="X57" s="3015">
        <v>0.222</v>
      </c>
      <c r="Y57" s="3016" t="s">
        <v>2090</v>
      </c>
    </row>
    <row r="58" spans="1:26" s="26" customFormat="1" ht="14.25" customHeight="1">
      <c r="A58" s="79" t="s">
        <v>223</v>
      </c>
      <c r="B58" s="3009">
        <v>9.6000000000000002E-2</v>
      </c>
      <c r="C58" s="3004" t="s">
        <v>2089</v>
      </c>
      <c r="D58" s="3010">
        <v>9.9000000000000005E-2</v>
      </c>
      <c r="E58" s="3006" t="s">
        <v>2448</v>
      </c>
      <c r="F58" s="3432">
        <v>0.105</v>
      </c>
      <c r="G58" s="3004" t="s">
        <v>2448</v>
      </c>
      <c r="H58" s="3433">
        <v>0.104</v>
      </c>
      <c r="I58" s="3006" t="s">
        <v>2125</v>
      </c>
      <c r="J58" s="3007">
        <v>0.105</v>
      </c>
      <c r="K58" s="3004" t="s">
        <v>2125</v>
      </c>
      <c r="L58" s="3005">
        <v>0.106</v>
      </c>
      <c r="M58" s="3006" t="s">
        <v>2448</v>
      </c>
      <c r="N58" s="3009">
        <v>0.106</v>
      </c>
      <c r="O58" s="3004" t="s">
        <v>2125</v>
      </c>
      <c r="P58" s="3010">
        <v>0.112</v>
      </c>
      <c r="Q58" s="3006" t="s">
        <v>2089</v>
      </c>
      <c r="R58" s="2416">
        <v>0.115</v>
      </c>
      <c r="S58" s="3004" t="s">
        <v>2125</v>
      </c>
      <c r="T58" s="3012">
        <v>0.11599999999999999</v>
      </c>
      <c r="U58" s="3006" t="s">
        <v>2125</v>
      </c>
      <c r="V58" s="3013"/>
      <c r="W58" s="3014"/>
      <c r="X58" s="3015">
        <v>0.13100000000000001</v>
      </c>
      <c r="Y58" s="3016" t="s">
        <v>2125</v>
      </c>
    </row>
    <row r="59" spans="1:26" s="26" customFormat="1" ht="14.25" customHeight="1">
      <c r="A59" s="135"/>
      <c r="B59" s="3009" t="s">
        <v>733</v>
      </c>
      <c r="C59" s="3004"/>
      <c r="D59" s="3010" t="s">
        <v>733</v>
      </c>
      <c r="E59" s="3006"/>
      <c r="F59" s="3432" t="s">
        <v>733</v>
      </c>
      <c r="G59" s="3004"/>
      <c r="H59" s="3433" t="s">
        <v>733</v>
      </c>
      <c r="I59" s="3006"/>
      <c r="J59" s="3007" t="s">
        <v>733</v>
      </c>
      <c r="K59" s="3004"/>
      <c r="L59" s="3017" t="s">
        <v>733</v>
      </c>
      <c r="M59" s="3006"/>
      <c r="N59" s="3020" t="s">
        <v>733</v>
      </c>
      <c r="O59" s="3004"/>
      <c r="P59" s="3021"/>
      <c r="Q59" s="3006"/>
      <c r="R59" s="2416"/>
      <c r="S59" s="3004"/>
      <c r="T59" s="3012"/>
      <c r="U59" s="3006"/>
      <c r="V59" s="3013"/>
      <c r="W59" s="3014"/>
      <c r="X59" s="3015"/>
      <c r="Y59" s="3016"/>
    </row>
    <row r="60" spans="1:26" s="26" customFormat="1" ht="14.25" customHeight="1">
      <c r="A60" s="135" t="s">
        <v>516</v>
      </c>
      <c r="B60" s="3009">
        <v>0.89900000000000002</v>
      </c>
      <c r="C60" s="3004" t="s">
        <v>2089</v>
      </c>
      <c r="D60" s="3010">
        <v>0.90600000000000003</v>
      </c>
      <c r="E60" s="3006" t="s">
        <v>2125</v>
      </c>
      <c r="F60" s="3432">
        <v>0.90400000000000003</v>
      </c>
      <c r="G60" s="3004" t="s">
        <v>2089</v>
      </c>
      <c r="H60" s="3433">
        <v>0.91</v>
      </c>
      <c r="I60" s="3006" t="s">
        <v>2125</v>
      </c>
      <c r="J60" s="3007">
        <v>0.91700000000000004</v>
      </c>
      <c r="K60" s="3004" t="s">
        <v>2448</v>
      </c>
      <c r="L60" s="3005">
        <v>0.90900000000000003</v>
      </c>
      <c r="M60" s="3006" t="s">
        <v>2089</v>
      </c>
      <c r="N60" s="3009">
        <v>0.92</v>
      </c>
      <c r="O60" s="3004" t="s">
        <v>2089</v>
      </c>
      <c r="P60" s="3010">
        <v>0.92300000000000004</v>
      </c>
      <c r="Q60" s="3006" t="s">
        <v>2125</v>
      </c>
      <c r="R60" s="2416">
        <v>0.92</v>
      </c>
      <c r="S60" s="3004" t="s">
        <v>2125</v>
      </c>
      <c r="T60" s="3012">
        <v>0.92400000000000004</v>
      </c>
      <c r="U60" s="3006" t="s">
        <v>2125</v>
      </c>
      <c r="V60" s="3013"/>
      <c r="W60" s="3014"/>
      <c r="X60" s="3015">
        <v>0.92900000000000005</v>
      </c>
      <c r="Y60" s="3016" t="s">
        <v>2125</v>
      </c>
    </row>
    <row r="61" spans="1:26" s="26" customFormat="1" ht="14.25" customHeight="1">
      <c r="A61" s="79" t="s">
        <v>518</v>
      </c>
      <c r="B61" s="3009">
        <v>0.91100000000000003</v>
      </c>
      <c r="C61" s="3004" t="s">
        <v>2090</v>
      </c>
      <c r="D61" s="3010">
        <v>0.91100000000000003</v>
      </c>
      <c r="E61" s="3006" t="s">
        <v>2090</v>
      </c>
      <c r="F61" s="3432">
        <v>0.91100000000000003</v>
      </c>
      <c r="G61" s="3004" t="s">
        <v>2090</v>
      </c>
      <c r="H61" s="3433">
        <v>0.91500000000000004</v>
      </c>
      <c r="I61" s="3006" t="s">
        <v>2089</v>
      </c>
      <c r="J61" s="3007">
        <v>0.92500000000000004</v>
      </c>
      <c r="K61" s="3004" t="s">
        <v>2089</v>
      </c>
      <c r="L61" s="3005">
        <v>0.91100000000000003</v>
      </c>
      <c r="M61" s="3006" t="s">
        <v>2090</v>
      </c>
      <c r="N61" s="3009">
        <v>0.92300000000000004</v>
      </c>
      <c r="O61" s="3004" t="s">
        <v>2090</v>
      </c>
      <c r="P61" s="3010">
        <v>0.93</v>
      </c>
      <c r="Q61" s="3006" t="s">
        <v>2089</v>
      </c>
      <c r="R61" s="2416">
        <v>0.92500000000000004</v>
      </c>
      <c r="S61" s="3004" t="s">
        <v>2090</v>
      </c>
      <c r="T61" s="3012">
        <v>0.93299999999999994</v>
      </c>
      <c r="U61" s="3006" t="s">
        <v>2125</v>
      </c>
      <c r="V61" s="3013"/>
      <c r="W61" s="3014"/>
      <c r="X61" s="3015">
        <v>0.92200000000000004</v>
      </c>
      <c r="Y61" s="3016" t="s">
        <v>2090</v>
      </c>
    </row>
    <row r="62" spans="1:26" s="26" customFormat="1" ht="14.25" customHeight="1">
      <c r="A62" s="79" t="s">
        <v>519</v>
      </c>
      <c r="B62" s="3009">
        <v>0.88800000000000001</v>
      </c>
      <c r="C62" s="3004" t="s">
        <v>2090</v>
      </c>
      <c r="D62" s="3010">
        <v>0.90100000000000002</v>
      </c>
      <c r="E62" s="3006" t="s">
        <v>2090</v>
      </c>
      <c r="F62" s="3432">
        <v>0.89700000000000002</v>
      </c>
      <c r="G62" s="3004" t="s">
        <v>2090</v>
      </c>
      <c r="H62" s="3433">
        <v>0.90500000000000003</v>
      </c>
      <c r="I62" s="3006" t="s">
        <v>2090</v>
      </c>
      <c r="J62" s="3007">
        <v>0.90900000000000003</v>
      </c>
      <c r="K62" s="3004" t="s">
        <v>2125</v>
      </c>
      <c r="L62" s="3005">
        <v>0.90600000000000003</v>
      </c>
      <c r="M62" s="3006" t="s">
        <v>2034</v>
      </c>
      <c r="N62" s="3009">
        <v>0.91600000000000004</v>
      </c>
      <c r="O62" s="3004" t="s">
        <v>2090</v>
      </c>
      <c r="P62" s="3010">
        <v>0.91600000000000004</v>
      </c>
      <c r="Q62" s="3006" t="s">
        <v>2089</v>
      </c>
      <c r="R62" s="2416">
        <v>0.91500000000000004</v>
      </c>
      <c r="S62" s="3004" t="s">
        <v>2089</v>
      </c>
      <c r="T62" s="3012">
        <v>0.91500000000000004</v>
      </c>
      <c r="U62" s="3006" t="s">
        <v>2034</v>
      </c>
      <c r="V62" s="3013"/>
      <c r="W62" s="3014"/>
      <c r="X62" s="3015">
        <v>0.93600000000000005</v>
      </c>
      <c r="Y62" s="3016" t="s">
        <v>2125</v>
      </c>
    </row>
    <row r="63" spans="1:26" s="26" customFormat="1" ht="14.25" customHeight="1">
      <c r="A63" s="135"/>
      <c r="B63" s="3009"/>
      <c r="C63" s="3004"/>
      <c r="D63" s="3010"/>
      <c r="E63" s="3006"/>
      <c r="F63" s="3432"/>
      <c r="G63" s="3004"/>
      <c r="H63" s="3433"/>
      <c r="I63" s="3006"/>
      <c r="J63" s="3007"/>
      <c r="K63" s="3004"/>
      <c r="L63" s="3443"/>
      <c r="M63" s="3006"/>
      <c r="N63" s="3020"/>
      <c r="O63" s="3004"/>
      <c r="P63" s="3032"/>
      <c r="Q63" s="3006"/>
      <c r="R63" s="2416"/>
      <c r="S63" s="3004"/>
      <c r="T63" s="3012"/>
      <c r="U63" s="3006"/>
      <c r="V63" s="3013"/>
      <c r="W63" s="3014"/>
      <c r="X63" s="3015"/>
      <c r="Y63" s="3016"/>
    </row>
    <row r="64" spans="1:26" s="26" customFormat="1" ht="14.25" customHeight="1">
      <c r="A64" s="135" t="s">
        <v>475</v>
      </c>
      <c r="B64" s="3009">
        <v>0.29499999999999998</v>
      </c>
      <c r="C64" s="3004" t="s">
        <v>2034</v>
      </c>
      <c r="D64" s="3010">
        <v>0.29099999999999998</v>
      </c>
      <c r="E64" s="3006" t="s">
        <v>2088</v>
      </c>
      <c r="F64" s="3432">
        <v>0.30099999999999999</v>
      </c>
      <c r="G64" s="3004" t="s">
        <v>2089</v>
      </c>
      <c r="H64" s="3433">
        <v>0.312</v>
      </c>
      <c r="I64" s="3006" t="s">
        <v>2034</v>
      </c>
      <c r="J64" s="3007">
        <v>0.31</v>
      </c>
      <c r="K64" s="3004" t="s">
        <v>2034</v>
      </c>
      <c r="L64" s="3005">
        <v>0.314</v>
      </c>
      <c r="M64" s="3006" t="s">
        <v>2090</v>
      </c>
      <c r="N64" s="3009">
        <v>0.31900000000000001</v>
      </c>
      <c r="O64" s="3004" t="s">
        <v>2090</v>
      </c>
      <c r="P64" s="3010">
        <v>0.32900000000000001</v>
      </c>
      <c r="Q64" s="3006" t="s">
        <v>2034</v>
      </c>
      <c r="R64" s="2416">
        <v>0.33500000000000002</v>
      </c>
      <c r="S64" s="3004" t="s">
        <v>2088</v>
      </c>
      <c r="T64" s="3012">
        <v>0.33600000000000002</v>
      </c>
      <c r="U64" s="3006" t="s">
        <v>2034</v>
      </c>
      <c r="V64" s="3013"/>
      <c r="W64" s="3014"/>
      <c r="X64" s="3015">
        <v>0.35299999999999998</v>
      </c>
      <c r="Y64" s="3016" t="s">
        <v>2034</v>
      </c>
    </row>
    <row r="65" spans="1:25" s="26" customFormat="1" ht="14.25" customHeight="1">
      <c r="A65" s="79" t="s">
        <v>520</v>
      </c>
      <c r="B65" s="3009">
        <v>0.29399999999999998</v>
      </c>
      <c r="C65" s="3004" t="s">
        <v>2033</v>
      </c>
      <c r="D65" s="3010">
        <v>0.28100000000000003</v>
      </c>
      <c r="E65" s="3006" t="s">
        <v>2028</v>
      </c>
      <c r="F65" s="3432">
        <v>0.28199999999999997</v>
      </c>
      <c r="G65" s="3004" t="s">
        <v>2034</v>
      </c>
      <c r="H65" s="3433">
        <v>0.30299999999999999</v>
      </c>
      <c r="I65" s="3006" t="s">
        <v>2033</v>
      </c>
      <c r="J65" s="3007">
        <v>0.3</v>
      </c>
      <c r="K65" s="3004" t="s">
        <v>2033</v>
      </c>
      <c r="L65" s="3005">
        <v>0.30299999999999999</v>
      </c>
      <c r="M65" s="3006" t="s">
        <v>2033</v>
      </c>
      <c r="N65" s="3009">
        <v>0.30399999999999999</v>
      </c>
      <c r="O65" s="3004" t="s">
        <v>2033</v>
      </c>
      <c r="P65" s="3010">
        <v>0.316</v>
      </c>
      <c r="Q65" s="3006" t="s">
        <v>2088</v>
      </c>
      <c r="R65" s="2416">
        <v>0.31900000000000001</v>
      </c>
      <c r="S65" s="3004" t="s">
        <v>2032</v>
      </c>
      <c r="T65" s="3012">
        <v>0.311</v>
      </c>
      <c r="U65" s="3006" t="s">
        <v>2032</v>
      </c>
      <c r="V65" s="3013"/>
      <c r="W65" s="3014"/>
      <c r="X65" s="3015">
        <v>0.32800000000000001</v>
      </c>
      <c r="Y65" s="3016" t="s">
        <v>2033</v>
      </c>
    </row>
    <row r="66" spans="1:25" s="26" customFormat="1" ht="14.25" customHeight="1">
      <c r="A66" s="79" t="s">
        <v>521</v>
      </c>
      <c r="B66" s="3009">
        <v>0.29699999999999999</v>
      </c>
      <c r="C66" s="3004" t="s">
        <v>2033</v>
      </c>
      <c r="D66" s="3010">
        <v>0.30099999999999999</v>
      </c>
      <c r="E66" s="3006" t="s">
        <v>2033</v>
      </c>
      <c r="F66" s="3432">
        <v>0.31900000000000001</v>
      </c>
      <c r="G66" s="3004" t="s">
        <v>2034</v>
      </c>
      <c r="H66" s="3433">
        <v>0.32100000000000001</v>
      </c>
      <c r="I66" s="3006" t="s">
        <v>2032</v>
      </c>
      <c r="J66" s="3007">
        <v>0.32</v>
      </c>
      <c r="K66" s="3004" t="s">
        <v>2033</v>
      </c>
      <c r="L66" s="3005">
        <v>0.32400000000000001</v>
      </c>
      <c r="M66" s="3006" t="s">
        <v>2088</v>
      </c>
      <c r="N66" s="3009">
        <v>0.33500000000000002</v>
      </c>
      <c r="O66" s="3004" t="s">
        <v>2088</v>
      </c>
      <c r="P66" s="3010">
        <v>0.34200000000000003</v>
      </c>
      <c r="Q66" s="3006" t="s">
        <v>2028</v>
      </c>
      <c r="R66" s="2416">
        <v>0.35</v>
      </c>
      <c r="S66" s="3004" t="s">
        <v>2032</v>
      </c>
      <c r="T66" s="3012">
        <v>0.36099999999999999</v>
      </c>
      <c r="U66" s="3006" t="s">
        <v>2033</v>
      </c>
      <c r="V66" s="3013"/>
      <c r="W66" s="3014"/>
      <c r="X66" s="3015">
        <v>0.378</v>
      </c>
      <c r="Y66" s="3016" t="s">
        <v>2033</v>
      </c>
    </row>
    <row r="67" spans="1:25" ht="25.5" customHeight="1">
      <c r="A67" s="4238" t="s">
        <v>2075</v>
      </c>
      <c r="B67" s="4239"/>
      <c r="C67" s="4239"/>
      <c r="D67" s="4239"/>
      <c r="E67" s="4239"/>
      <c r="F67" s="4239"/>
      <c r="G67" s="4239"/>
      <c r="H67" s="4239"/>
      <c r="I67" s="4239"/>
      <c r="J67" s="4239"/>
      <c r="K67" s="4239"/>
      <c r="L67" s="4239"/>
      <c r="M67" s="4239"/>
      <c r="N67" s="4239"/>
      <c r="O67" s="4239"/>
      <c r="P67" s="4239"/>
      <c r="Q67" s="4239"/>
      <c r="R67" s="4239"/>
      <c r="S67" s="4239"/>
      <c r="T67" s="4239"/>
      <c r="U67" s="4239"/>
      <c r="V67" s="4239"/>
      <c r="W67" s="4239"/>
      <c r="X67" s="4239"/>
      <c r="Y67" s="4240"/>
    </row>
    <row r="68" spans="1:25" ht="14.25" customHeight="1"/>
    <row r="69" spans="1:25" ht="14.25" customHeight="1">
      <c r="A69" s="3832" t="s">
        <v>2076</v>
      </c>
      <c r="B69" s="3832"/>
      <c r="C69" s="3832"/>
      <c r="D69" s="3832"/>
      <c r="E69" s="3832"/>
      <c r="F69" s="3832"/>
      <c r="G69" s="3832"/>
      <c r="H69" s="3832"/>
      <c r="I69" s="3832"/>
      <c r="J69" s="3832"/>
      <c r="K69" s="3832"/>
      <c r="L69" s="3832"/>
      <c r="M69" s="3832"/>
      <c r="N69" s="3832"/>
      <c r="O69" s="3832"/>
      <c r="P69" s="3832"/>
      <c r="Q69" s="3832"/>
      <c r="R69" s="3832"/>
      <c r="S69" s="3832"/>
      <c r="T69" s="3832"/>
      <c r="U69" s="3832"/>
      <c r="V69" s="3832"/>
      <c r="W69" s="3832"/>
    </row>
  </sheetData>
  <mergeCells count="85">
    <mergeCell ref="V51:W51"/>
    <mergeCell ref="X51:Y51"/>
    <mergeCell ref="A67:Y67"/>
    <mergeCell ref="A69:W69"/>
    <mergeCell ref="L51:M51"/>
    <mergeCell ref="N51:O51"/>
    <mergeCell ref="P51:Q51"/>
    <mergeCell ref="R51:S51"/>
    <mergeCell ref="T51:U51"/>
    <mergeCell ref="B51:C51"/>
    <mergeCell ref="D51:E51"/>
    <mergeCell ref="F51:G51"/>
    <mergeCell ref="H51:I51"/>
    <mergeCell ref="J51:K51"/>
    <mergeCell ref="A44:Y44"/>
    <mergeCell ref="A46:W46"/>
    <mergeCell ref="A49:A52"/>
    <mergeCell ref="B49:Y49"/>
    <mergeCell ref="B50:C50"/>
    <mergeCell ref="D50:E50"/>
    <mergeCell ref="F50:G50"/>
    <mergeCell ref="H50:I50"/>
    <mergeCell ref="J50:K50"/>
    <mergeCell ref="L50:M50"/>
    <mergeCell ref="N50:O50"/>
    <mergeCell ref="P50:Q50"/>
    <mergeCell ref="R50:S50"/>
    <mergeCell ref="T50:U50"/>
    <mergeCell ref="V50:W50"/>
    <mergeCell ref="X50:Y50"/>
    <mergeCell ref="A26:A29"/>
    <mergeCell ref="B26:Y26"/>
    <mergeCell ref="V27:W27"/>
    <mergeCell ref="X27:Y27"/>
    <mergeCell ref="B28:C28"/>
    <mergeCell ref="D28:E28"/>
    <mergeCell ref="F28:G28"/>
    <mergeCell ref="H28:I28"/>
    <mergeCell ref="J28:K28"/>
    <mergeCell ref="L28:M28"/>
    <mergeCell ref="N28:O28"/>
    <mergeCell ref="P28:Q28"/>
    <mergeCell ref="R28:S28"/>
    <mergeCell ref="T28:U28"/>
    <mergeCell ref="V28:W28"/>
    <mergeCell ref="X28:Y28"/>
    <mergeCell ref="A1:Y1"/>
    <mergeCell ref="B3:Y3"/>
    <mergeCell ref="V4:W4"/>
    <mergeCell ref="X4:Y4"/>
    <mergeCell ref="V5:W5"/>
    <mergeCell ref="X5:Y5"/>
    <mergeCell ref="F4:G4"/>
    <mergeCell ref="H5:I5"/>
    <mergeCell ref="J5:K5"/>
    <mergeCell ref="L5:M5"/>
    <mergeCell ref="H4:I4"/>
    <mergeCell ref="J4:K4"/>
    <mergeCell ref="L4:M4"/>
    <mergeCell ref="N4:O4"/>
    <mergeCell ref="P4:Q4"/>
    <mergeCell ref="R4:S4"/>
    <mergeCell ref="A21:Y21"/>
    <mergeCell ref="A23:W23"/>
    <mergeCell ref="R5:S5"/>
    <mergeCell ref="B5:C5"/>
    <mergeCell ref="D5:E5"/>
    <mergeCell ref="F5:G5"/>
    <mergeCell ref="T4:U4"/>
    <mergeCell ref="T5:U5"/>
    <mergeCell ref="A3:A6"/>
    <mergeCell ref="B4:C4"/>
    <mergeCell ref="D4:E4"/>
    <mergeCell ref="N5:O5"/>
    <mergeCell ref="P5:Q5"/>
    <mergeCell ref="T27:U27"/>
    <mergeCell ref="N27:O27"/>
    <mergeCell ref="P27:Q27"/>
    <mergeCell ref="B27:C27"/>
    <mergeCell ref="R27:S27"/>
    <mergeCell ref="D27:E27"/>
    <mergeCell ref="F27:G27"/>
    <mergeCell ref="H27:I27"/>
    <mergeCell ref="J27:K27"/>
    <mergeCell ref="L27:M27"/>
  </mergeCell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N163"/>
  <sheetViews>
    <sheetView workbookViewId="0">
      <selection sqref="A1:XFD1048576"/>
    </sheetView>
  </sheetViews>
  <sheetFormatPr defaultColWidth="9" defaultRowHeight="14"/>
  <cols>
    <col min="1" max="1" width="40" customWidth="1"/>
    <col min="2" max="13" width="9.58203125" customWidth="1"/>
  </cols>
  <sheetData>
    <row r="1" spans="1:14" ht="25">
      <c r="A1" s="3827" t="s">
        <v>4342</v>
      </c>
      <c r="B1" s="3827"/>
      <c r="C1" s="3827"/>
      <c r="D1" s="3827"/>
      <c r="E1" s="3827"/>
      <c r="F1" s="3827"/>
      <c r="G1" s="3827"/>
      <c r="H1" s="3827"/>
      <c r="I1" s="3827"/>
      <c r="J1" s="3827"/>
      <c r="K1" s="3827"/>
      <c r="L1" s="3827"/>
      <c r="M1" s="3827"/>
      <c r="N1" s="2404"/>
    </row>
    <row r="2" spans="1:14">
      <c r="A2" s="3444"/>
      <c r="B2" s="125"/>
      <c r="C2" s="125"/>
      <c r="D2" s="125"/>
      <c r="E2" s="125"/>
      <c r="F2" s="125"/>
      <c r="G2" s="125"/>
      <c r="H2" s="125"/>
      <c r="I2" s="125"/>
      <c r="J2" s="125"/>
      <c r="K2" s="125"/>
      <c r="L2" s="125"/>
      <c r="M2" s="125"/>
    </row>
    <row r="3" spans="1:14" ht="17.5">
      <c r="A3" s="4254" t="s">
        <v>469</v>
      </c>
      <c r="B3" s="4580" t="s">
        <v>204</v>
      </c>
      <c r="C3" s="4003"/>
      <c r="D3" s="4003"/>
      <c r="E3" s="4003"/>
      <c r="F3" s="4003"/>
      <c r="G3" s="4003"/>
      <c r="H3" s="4003"/>
      <c r="I3" s="4003"/>
      <c r="J3" s="4003"/>
      <c r="K3" s="4003"/>
      <c r="L3" s="4003"/>
      <c r="M3" s="4250"/>
      <c r="N3" s="495"/>
    </row>
    <row r="4" spans="1:14" ht="17.5">
      <c r="A4" s="4255"/>
      <c r="B4" s="4062" t="s">
        <v>85</v>
      </c>
      <c r="C4" s="4063"/>
      <c r="D4" s="4062" t="s">
        <v>287</v>
      </c>
      <c r="E4" s="4063"/>
      <c r="F4" s="4062" t="s">
        <v>83</v>
      </c>
      <c r="G4" s="4063"/>
      <c r="H4" s="4062" t="s">
        <v>84</v>
      </c>
      <c r="I4" s="4063"/>
      <c r="J4" s="4062" t="s">
        <v>87</v>
      </c>
      <c r="K4" s="4063"/>
      <c r="L4" s="4062" t="s">
        <v>281</v>
      </c>
      <c r="M4" s="4241"/>
      <c r="N4" s="495"/>
    </row>
    <row r="5" spans="1:14" s="149" customFormat="1" ht="30">
      <c r="A5" s="4256"/>
      <c r="B5" s="127" t="s">
        <v>206</v>
      </c>
      <c r="C5" s="147" t="s">
        <v>282</v>
      </c>
      <c r="D5" s="127" t="s">
        <v>206</v>
      </c>
      <c r="E5" s="147" t="s">
        <v>282</v>
      </c>
      <c r="F5" s="148" t="s">
        <v>206</v>
      </c>
      <c r="G5" s="128" t="s">
        <v>282</v>
      </c>
      <c r="H5" s="148" t="s">
        <v>206</v>
      </c>
      <c r="I5" s="128" t="s">
        <v>282</v>
      </c>
      <c r="J5" s="127" t="s">
        <v>206</v>
      </c>
      <c r="K5" s="128" t="s">
        <v>282</v>
      </c>
      <c r="L5" s="127" t="s">
        <v>206</v>
      </c>
      <c r="M5" s="129" t="s">
        <v>282</v>
      </c>
      <c r="N5" s="2405"/>
    </row>
    <row r="6" spans="1:14" ht="14.5" thickBot="1">
      <c r="A6" s="3445" t="s">
        <v>216</v>
      </c>
      <c r="B6" s="3044">
        <v>182554</v>
      </c>
      <c r="C6" s="3045" t="s">
        <v>4319</v>
      </c>
      <c r="D6" s="3046">
        <v>408524</v>
      </c>
      <c r="E6" s="3047" t="s">
        <v>4343</v>
      </c>
      <c r="F6" s="3324">
        <v>137294</v>
      </c>
      <c r="G6" s="3124" t="s">
        <v>4344</v>
      </c>
      <c r="H6" s="2202">
        <v>228776</v>
      </c>
      <c r="I6" s="3049" t="s">
        <v>4345</v>
      </c>
      <c r="J6" s="3324">
        <v>226435</v>
      </c>
      <c r="K6" s="3124" t="s">
        <v>4346</v>
      </c>
      <c r="L6" s="2202">
        <v>1021687</v>
      </c>
      <c r="M6" s="3124" t="s">
        <v>2438</v>
      </c>
    </row>
    <row r="7" spans="1:14">
      <c r="A7" s="901" t="s">
        <v>517</v>
      </c>
      <c r="B7" s="3051">
        <v>6.7000000000000004E-2</v>
      </c>
      <c r="C7" s="3052" t="s">
        <v>2033</v>
      </c>
      <c r="D7" s="3053">
        <v>4.1000000000000002E-2</v>
      </c>
      <c r="E7" s="3054" t="s">
        <v>2089</v>
      </c>
      <c r="F7" s="3055">
        <v>8.5000000000000006E-2</v>
      </c>
      <c r="G7" s="3003" t="s">
        <v>2029</v>
      </c>
      <c r="H7" s="3051">
        <v>0.106</v>
      </c>
      <c r="I7" s="3052" t="s">
        <v>2028</v>
      </c>
      <c r="J7" s="3055">
        <v>3.5999999999999997E-2</v>
      </c>
      <c r="K7" s="3003" t="s">
        <v>2090</v>
      </c>
      <c r="L7" s="3051">
        <v>7.0999999999999994E-2</v>
      </c>
      <c r="M7" s="3003" t="s">
        <v>2125</v>
      </c>
    </row>
    <row r="8" spans="1:14">
      <c r="A8" s="905" t="s">
        <v>219</v>
      </c>
      <c r="B8" s="2450">
        <v>0.41899999999999998</v>
      </c>
      <c r="C8" s="3057" t="s">
        <v>2039</v>
      </c>
      <c r="D8" s="3058">
        <v>0.217</v>
      </c>
      <c r="E8" s="3059" t="s">
        <v>2029</v>
      </c>
      <c r="F8" s="3115">
        <v>0.246</v>
      </c>
      <c r="G8" s="3321" t="s">
        <v>2039</v>
      </c>
      <c r="H8" s="3446">
        <v>0.308</v>
      </c>
      <c r="I8" s="3447" t="s">
        <v>2091</v>
      </c>
      <c r="J8" s="3115">
        <v>0.218</v>
      </c>
      <c r="K8" s="3321" t="s">
        <v>2030</v>
      </c>
      <c r="L8" s="3446">
        <v>0.26300000000000001</v>
      </c>
      <c r="M8" s="3321" t="s">
        <v>2034</v>
      </c>
    </row>
    <row r="9" spans="1:14">
      <c r="A9" s="3448" t="s">
        <v>474</v>
      </c>
      <c r="B9" s="3446">
        <v>0.32900000000000001</v>
      </c>
      <c r="C9" s="3447" t="s">
        <v>2042</v>
      </c>
      <c r="D9" s="3449">
        <v>0.32400000000000001</v>
      </c>
      <c r="E9" s="3450" t="s">
        <v>2028</v>
      </c>
      <c r="F9" s="3115">
        <v>0.28499999999999998</v>
      </c>
      <c r="G9" s="3321" t="s">
        <v>2043</v>
      </c>
      <c r="H9" s="3446">
        <v>0.35299999999999998</v>
      </c>
      <c r="I9" s="3447" t="s">
        <v>2030</v>
      </c>
      <c r="J9" s="3115">
        <v>0.317</v>
      </c>
      <c r="K9" s="3321" t="s">
        <v>2030</v>
      </c>
      <c r="L9" s="3446">
        <v>0.313</v>
      </c>
      <c r="M9" s="3321" t="s">
        <v>2090</v>
      </c>
    </row>
    <row r="10" spans="1:14">
      <c r="A10" s="3448" t="s">
        <v>222</v>
      </c>
      <c r="B10" s="3446">
        <v>0.114</v>
      </c>
      <c r="C10" s="3447" t="s">
        <v>2028</v>
      </c>
      <c r="D10" s="3449">
        <v>0.24299999999999999</v>
      </c>
      <c r="E10" s="3450" t="s">
        <v>2032</v>
      </c>
      <c r="F10" s="3115">
        <v>0.22800000000000001</v>
      </c>
      <c r="G10" s="3321" t="s">
        <v>2031</v>
      </c>
      <c r="H10" s="3446">
        <v>0.17899999999999999</v>
      </c>
      <c r="I10" s="3447" t="s">
        <v>2027</v>
      </c>
      <c r="J10" s="3115">
        <v>0.29199999999999998</v>
      </c>
      <c r="K10" s="3321" t="s">
        <v>2029</v>
      </c>
      <c r="L10" s="3446">
        <v>0.222</v>
      </c>
      <c r="M10" s="3321" t="s">
        <v>2090</v>
      </c>
    </row>
    <row r="11" spans="1:14">
      <c r="A11" s="3448" t="s">
        <v>223</v>
      </c>
      <c r="B11" s="3446">
        <v>7.0000000000000007E-2</v>
      </c>
      <c r="C11" s="3447" t="s">
        <v>2033</v>
      </c>
      <c r="D11" s="3449">
        <v>0.17499999999999999</v>
      </c>
      <c r="E11" s="3450" t="s">
        <v>2088</v>
      </c>
      <c r="F11" s="3115">
        <v>0.155</v>
      </c>
      <c r="G11" s="3321" t="s">
        <v>2030</v>
      </c>
      <c r="H11" s="3446">
        <v>5.3999999999999999E-2</v>
      </c>
      <c r="I11" s="3447" t="s">
        <v>2090</v>
      </c>
      <c r="J11" s="3115">
        <v>0.13800000000000001</v>
      </c>
      <c r="K11" s="3321" t="s">
        <v>2029</v>
      </c>
      <c r="L11" s="3446">
        <v>0.13100000000000001</v>
      </c>
      <c r="M11" s="3321" t="s">
        <v>2125</v>
      </c>
    </row>
    <row r="12" spans="1:14">
      <c r="A12" s="3451"/>
      <c r="B12" s="3452"/>
      <c r="C12" s="3447"/>
      <c r="D12" s="3453"/>
      <c r="E12" s="3450"/>
      <c r="F12" s="3454"/>
      <c r="G12" s="3321"/>
      <c r="H12" s="3455"/>
      <c r="I12" s="3447"/>
      <c r="J12" s="3115"/>
      <c r="K12" s="3321"/>
      <c r="L12" s="3446"/>
      <c r="M12" s="3321"/>
    </row>
    <row r="13" spans="1:14">
      <c r="A13" s="3456" t="s">
        <v>516</v>
      </c>
      <c r="B13" s="3457">
        <v>0.93300000000000005</v>
      </c>
      <c r="C13" s="3458" t="s">
        <v>2033</v>
      </c>
      <c r="D13" s="3459">
        <v>0.95899999999999996</v>
      </c>
      <c r="E13" s="3460" t="s">
        <v>2089</v>
      </c>
      <c r="F13" s="3257">
        <v>0.91500000000000004</v>
      </c>
      <c r="G13" s="3317" t="s">
        <v>2029</v>
      </c>
      <c r="H13" s="3457">
        <v>0.89400000000000002</v>
      </c>
      <c r="I13" s="3458" t="s">
        <v>2028</v>
      </c>
      <c r="J13" s="3257">
        <v>0.96399999999999997</v>
      </c>
      <c r="K13" s="3317" t="s">
        <v>2090</v>
      </c>
      <c r="L13" s="3457">
        <v>0.92900000000000005</v>
      </c>
      <c r="M13" s="3317" t="s">
        <v>2125</v>
      </c>
    </row>
    <row r="14" spans="1:14">
      <c r="A14" s="3448" t="s">
        <v>518</v>
      </c>
      <c r="B14" s="3446">
        <v>0.91</v>
      </c>
      <c r="C14" s="3447" t="s">
        <v>2030</v>
      </c>
      <c r="D14" s="3449">
        <v>0.95</v>
      </c>
      <c r="E14" s="3450" t="s">
        <v>2033</v>
      </c>
      <c r="F14" s="3115">
        <v>0.9</v>
      </c>
      <c r="G14" s="3321" t="s">
        <v>2043</v>
      </c>
      <c r="H14" s="3446">
        <v>0.879</v>
      </c>
      <c r="I14" s="3447" t="s">
        <v>2091</v>
      </c>
      <c r="J14" s="3115">
        <v>0.96099999999999997</v>
      </c>
      <c r="K14" s="3321" t="s">
        <v>2032</v>
      </c>
      <c r="L14" s="3446">
        <v>0.92200000000000004</v>
      </c>
      <c r="M14" s="3321" t="s">
        <v>2090</v>
      </c>
    </row>
    <row r="15" spans="1:14">
      <c r="A15" s="3448" t="s">
        <v>519</v>
      </c>
      <c r="B15" s="3446">
        <v>0.95599999999999996</v>
      </c>
      <c r="C15" s="3447" t="s">
        <v>2028</v>
      </c>
      <c r="D15" s="3449">
        <v>0.96799999999999997</v>
      </c>
      <c r="E15" s="3450" t="s">
        <v>2089</v>
      </c>
      <c r="F15" s="3115">
        <v>0.92800000000000005</v>
      </c>
      <c r="G15" s="3321" t="s">
        <v>2030</v>
      </c>
      <c r="H15" s="3446">
        <v>0.90600000000000003</v>
      </c>
      <c r="I15" s="3447" t="s">
        <v>2027</v>
      </c>
      <c r="J15" s="3115">
        <v>0.96599999999999997</v>
      </c>
      <c r="K15" s="3321" t="s">
        <v>2034</v>
      </c>
      <c r="L15" s="3446">
        <v>0.93600000000000005</v>
      </c>
      <c r="M15" s="3321" t="s">
        <v>2125</v>
      </c>
    </row>
    <row r="16" spans="1:14">
      <c r="A16" s="3451"/>
      <c r="B16" s="3452"/>
      <c r="C16" s="3447"/>
      <c r="D16" s="3453"/>
      <c r="E16" s="3450"/>
      <c r="F16" s="3454"/>
      <c r="G16" s="3321"/>
      <c r="H16" s="3455"/>
      <c r="I16" s="3447"/>
      <c r="J16" s="3115"/>
      <c r="K16" s="3321"/>
      <c r="L16" s="3446"/>
      <c r="M16" s="3321"/>
    </row>
    <row r="17" spans="1:14">
      <c r="A17" s="3456" t="s">
        <v>475</v>
      </c>
      <c r="B17" s="3457">
        <v>0.184</v>
      </c>
      <c r="C17" s="3458" t="s">
        <v>2027</v>
      </c>
      <c r="D17" s="3459">
        <v>0.41799999999999998</v>
      </c>
      <c r="E17" s="3460" t="s">
        <v>2029</v>
      </c>
      <c r="F17" s="3257">
        <v>0.38300000000000001</v>
      </c>
      <c r="G17" s="3317" t="s">
        <v>2036</v>
      </c>
      <c r="H17" s="3457">
        <v>0.23300000000000001</v>
      </c>
      <c r="I17" s="3458" t="s">
        <v>2031</v>
      </c>
      <c r="J17" s="3257">
        <v>0.43</v>
      </c>
      <c r="K17" s="3317" t="s">
        <v>2042</v>
      </c>
      <c r="L17" s="3457">
        <v>0.35299999999999998</v>
      </c>
      <c r="M17" s="3317" t="s">
        <v>2034</v>
      </c>
    </row>
    <row r="18" spans="1:14">
      <c r="A18" s="3448" t="s">
        <v>520</v>
      </c>
      <c r="B18" s="3446">
        <v>0.155</v>
      </c>
      <c r="C18" s="3447" t="s">
        <v>2031</v>
      </c>
      <c r="D18" s="3449">
        <v>0.39200000000000002</v>
      </c>
      <c r="E18" s="3450" t="s">
        <v>2091</v>
      </c>
      <c r="F18" s="3115">
        <v>0.35799999999999998</v>
      </c>
      <c r="G18" s="3321" t="s">
        <v>2074</v>
      </c>
      <c r="H18" s="3446">
        <v>0.193</v>
      </c>
      <c r="I18" s="3447" t="s">
        <v>2041</v>
      </c>
      <c r="J18" s="3115">
        <v>0.40300000000000002</v>
      </c>
      <c r="K18" s="3321" t="s">
        <v>2037</v>
      </c>
      <c r="L18" s="3446">
        <v>0.32800000000000001</v>
      </c>
      <c r="M18" s="3321" t="s">
        <v>2033</v>
      </c>
    </row>
    <row r="19" spans="1:14">
      <c r="A19" s="3448" t="s">
        <v>521</v>
      </c>
      <c r="B19" s="3446">
        <v>0.214</v>
      </c>
      <c r="C19" s="3447" t="s">
        <v>2041</v>
      </c>
      <c r="D19" s="3449">
        <v>0.44700000000000001</v>
      </c>
      <c r="E19" s="3450" t="s">
        <v>2031</v>
      </c>
      <c r="F19" s="3115">
        <v>0.40600000000000003</v>
      </c>
      <c r="G19" s="3321" t="s">
        <v>2074</v>
      </c>
      <c r="H19" s="3446">
        <v>0.26800000000000002</v>
      </c>
      <c r="I19" s="3447" t="s">
        <v>2037</v>
      </c>
      <c r="J19" s="3115">
        <v>0.45400000000000001</v>
      </c>
      <c r="K19" s="3321" t="s">
        <v>2036</v>
      </c>
      <c r="L19" s="3446">
        <v>0.378</v>
      </c>
      <c r="M19" s="3321" t="s">
        <v>2033</v>
      </c>
    </row>
    <row r="20" spans="1:14" ht="40.5" customHeight="1">
      <c r="A20" s="4578" t="s">
        <v>1561</v>
      </c>
      <c r="B20" s="4578"/>
      <c r="C20" s="4578"/>
      <c r="D20" s="4578"/>
      <c r="E20" s="4578"/>
      <c r="F20" s="4578"/>
      <c r="G20" s="4578"/>
      <c r="H20" s="4578"/>
      <c r="I20" s="4578"/>
      <c r="J20" s="4578"/>
      <c r="K20" s="4578"/>
      <c r="L20" s="4578"/>
      <c r="M20" s="4578"/>
    </row>
    <row r="21" spans="1:14">
      <c r="A21" s="2967"/>
      <c r="B21" s="125"/>
      <c r="C21" s="125"/>
      <c r="D21" s="125"/>
      <c r="E21" s="125"/>
      <c r="F21" s="125"/>
      <c r="G21" s="125"/>
      <c r="H21" s="125"/>
      <c r="I21" s="125"/>
      <c r="J21" s="125"/>
      <c r="K21" s="125"/>
      <c r="L21" s="125"/>
      <c r="M21" s="125"/>
    </row>
    <row r="22" spans="1:14">
      <c r="A22" s="4496" t="s">
        <v>4347</v>
      </c>
      <c r="B22" s="4496"/>
      <c r="C22" s="4496"/>
      <c r="D22" s="4496"/>
      <c r="E22" s="4496"/>
      <c r="F22" s="4496"/>
      <c r="G22" s="4496"/>
      <c r="H22" s="4496"/>
      <c r="I22" s="4496"/>
      <c r="J22" s="4496"/>
      <c r="K22" s="4496"/>
      <c r="L22" s="4496"/>
      <c r="M22" s="4496"/>
    </row>
    <row r="25" spans="1:14">
      <c r="A25" s="4557" t="s">
        <v>4348</v>
      </c>
      <c r="B25" s="4246"/>
      <c r="C25" s="4246"/>
      <c r="D25" s="4246"/>
      <c r="E25" s="4246"/>
      <c r="F25" s="4246"/>
      <c r="G25" s="4246"/>
      <c r="H25" s="4246"/>
      <c r="I25" s="4246"/>
      <c r="J25" s="4246"/>
      <c r="K25" s="4246"/>
      <c r="L25" s="4246"/>
      <c r="M25" s="4246"/>
    </row>
    <row r="26" spans="1:14">
      <c r="A26" s="3444"/>
      <c r="B26" s="125"/>
      <c r="C26" s="125"/>
      <c r="D26" s="125"/>
      <c r="E26" s="125"/>
      <c r="F26" s="125"/>
      <c r="G26" s="125"/>
      <c r="H26" s="125"/>
      <c r="I26" s="125"/>
      <c r="J26" s="125"/>
      <c r="K26" s="125"/>
      <c r="L26" s="125"/>
      <c r="M26" s="125"/>
    </row>
    <row r="27" spans="1:14" ht="17.5">
      <c r="A27" s="4579" t="s">
        <v>469</v>
      </c>
      <c r="B27" s="4580" t="s">
        <v>204</v>
      </c>
      <c r="C27" s="4003"/>
      <c r="D27" s="4003"/>
      <c r="E27" s="4003"/>
      <c r="F27" s="4003"/>
      <c r="G27" s="4003"/>
      <c r="H27" s="4003"/>
      <c r="I27" s="4003"/>
      <c r="J27" s="4003"/>
      <c r="K27" s="4003"/>
      <c r="L27" s="4003"/>
      <c r="M27" s="4250"/>
      <c r="N27" s="495"/>
    </row>
    <row r="28" spans="1:14" ht="17.5">
      <c r="A28" s="4248"/>
      <c r="B28" s="4062" t="s">
        <v>85</v>
      </c>
      <c r="C28" s="4063"/>
      <c r="D28" s="4062" t="s">
        <v>287</v>
      </c>
      <c r="E28" s="4063"/>
      <c r="F28" s="4062" t="s">
        <v>83</v>
      </c>
      <c r="G28" s="4063"/>
      <c r="H28" s="4062" t="s">
        <v>84</v>
      </c>
      <c r="I28" s="4063"/>
      <c r="J28" s="4062" t="s">
        <v>87</v>
      </c>
      <c r="K28" s="4063"/>
      <c r="L28" s="4062" t="s">
        <v>281</v>
      </c>
      <c r="M28" s="4241"/>
      <c r="N28" s="495"/>
    </row>
    <row r="29" spans="1:14" s="149" customFormat="1" ht="30">
      <c r="A29" s="4249"/>
      <c r="B29" s="127" t="s">
        <v>206</v>
      </c>
      <c r="C29" s="147" t="s">
        <v>282</v>
      </c>
      <c r="D29" s="127" t="s">
        <v>206</v>
      </c>
      <c r="E29" s="147" t="s">
        <v>282</v>
      </c>
      <c r="F29" s="148" t="s">
        <v>206</v>
      </c>
      <c r="G29" s="128" t="s">
        <v>282</v>
      </c>
      <c r="H29" s="148" t="s">
        <v>206</v>
      </c>
      <c r="I29" s="128" t="s">
        <v>282</v>
      </c>
      <c r="J29" s="127" t="s">
        <v>206</v>
      </c>
      <c r="K29" s="128" t="s">
        <v>282</v>
      </c>
      <c r="L29" s="127" t="s">
        <v>206</v>
      </c>
      <c r="M29" s="129" t="s">
        <v>282</v>
      </c>
      <c r="N29" s="2405"/>
    </row>
    <row r="30" spans="1:14" ht="14.5" thickBot="1">
      <c r="A30" s="354" t="s">
        <v>216</v>
      </c>
      <c r="B30" s="3327">
        <v>163273</v>
      </c>
      <c r="C30" s="324">
        <v>6800</v>
      </c>
      <c r="D30" s="3327">
        <v>383100</v>
      </c>
      <c r="E30" s="324">
        <v>6231</v>
      </c>
      <c r="F30" s="3327">
        <v>123732</v>
      </c>
      <c r="G30" s="324">
        <v>6090</v>
      </c>
      <c r="H30" s="3327">
        <v>232945</v>
      </c>
      <c r="I30" s="324">
        <v>9943</v>
      </c>
      <c r="J30" s="3327">
        <v>217657</v>
      </c>
      <c r="K30" s="324">
        <v>8143</v>
      </c>
      <c r="L30" s="3327">
        <v>996668</v>
      </c>
      <c r="M30" s="273">
        <v>1193</v>
      </c>
    </row>
    <row r="31" spans="1:14">
      <c r="A31" s="355" t="s">
        <v>517</v>
      </c>
      <c r="B31" s="3071">
        <v>6.2</v>
      </c>
      <c r="C31" s="3072">
        <v>1</v>
      </c>
      <c r="D31" s="3071">
        <v>3.6</v>
      </c>
      <c r="E31" s="3072">
        <v>0.5</v>
      </c>
      <c r="F31" s="3071">
        <v>8.4</v>
      </c>
      <c r="G31" s="3072">
        <v>1.4</v>
      </c>
      <c r="H31" s="3071">
        <v>12.3</v>
      </c>
      <c r="I31" s="3072">
        <v>1.4</v>
      </c>
      <c r="J31" s="3071">
        <v>3.7</v>
      </c>
      <c r="K31" s="3072">
        <v>0.7</v>
      </c>
      <c r="L31" s="3071">
        <v>7.6</v>
      </c>
      <c r="M31" s="3073">
        <v>0.5</v>
      </c>
    </row>
    <row r="32" spans="1:14">
      <c r="A32" s="3451" t="s">
        <v>219</v>
      </c>
      <c r="B32" s="3461">
        <v>44.6</v>
      </c>
      <c r="C32" s="3462">
        <v>2.6</v>
      </c>
      <c r="D32" s="3461">
        <v>24.7</v>
      </c>
      <c r="E32" s="3462">
        <v>1.4</v>
      </c>
      <c r="F32" s="3461">
        <v>26.7</v>
      </c>
      <c r="G32" s="3462">
        <v>2.1</v>
      </c>
      <c r="H32" s="3461">
        <v>30.3</v>
      </c>
      <c r="I32" s="3462">
        <v>1.7</v>
      </c>
      <c r="J32" s="3461">
        <v>23.3</v>
      </c>
      <c r="K32" s="3462">
        <v>1.7</v>
      </c>
      <c r="L32" s="3461">
        <v>27.4</v>
      </c>
      <c r="M32" s="3463">
        <v>0.8</v>
      </c>
    </row>
    <row r="33" spans="1:13">
      <c r="A33" s="3451" t="s">
        <v>474</v>
      </c>
      <c r="B33" s="3461">
        <v>31</v>
      </c>
      <c r="C33" s="3462">
        <v>2</v>
      </c>
      <c r="D33" s="3461">
        <v>32.299999999999997</v>
      </c>
      <c r="E33" s="3462">
        <v>1.4</v>
      </c>
      <c r="F33" s="3461">
        <v>27.3</v>
      </c>
      <c r="G33" s="3462">
        <v>1.8</v>
      </c>
      <c r="H33" s="3461">
        <v>35.1</v>
      </c>
      <c r="I33" s="3462">
        <v>1.7</v>
      </c>
      <c r="J33" s="3461">
        <v>30</v>
      </c>
      <c r="K33" s="3462">
        <v>1.6</v>
      </c>
      <c r="L33" s="3461">
        <v>31.3</v>
      </c>
      <c r="M33" s="3463">
        <v>0.8</v>
      </c>
    </row>
    <row r="34" spans="1:13">
      <c r="A34" s="3451" t="s">
        <v>222</v>
      </c>
      <c r="B34" s="3461">
        <v>13.2</v>
      </c>
      <c r="C34" s="3462">
        <v>1.3</v>
      </c>
      <c r="D34" s="3461">
        <v>23.1</v>
      </c>
      <c r="E34" s="3462">
        <v>1</v>
      </c>
      <c r="F34" s="3461">
        <v>25</v>
      </c>
      <c r="G34" s="3462">
        <v>1.8</v>
      </c>
      <c r="H34" s="3461">
        <v>17.899999999999999</v>
      </c>
      <c r="I34" s="3462">
        <v>1.4</v>
      </c>
      <c r="J34" s="3461">
        <v>30.4</v>
      </c>
      <c r="K34" s="3462">
        <v>1.6</v>
      </c>
      <c r="L34" s="3461">
        <v>22.1</v>
      </c>
      <c r="M34" s="3463">
        <v>0.6</v>
      </c>
    </row>
    <row r="35" spans="1:13">
      <c r="A35" s="3451" t="s">
        <v>223</v>
      </c>
      <c r="B35" s="3461">
        <v>5</v>
      </c>
      <c r="C35" s="3462">
        <v>0.8</v>
      </c>
      <c r="D35" s="3461">
        <v>16.3</v>
      </c>
      <c r="E35" s="3462">
        <v>0.9</v>
      </c>
      <c r="F35" s="3461">
        <v>12.6</v>
      </c>
      <c r="G35" s="3462">
        <v>1.6</v>
      </c>
      <c r="H35" s="3461">
        <v>4.3</v>
      </c>
      <c r="I35" s="3462">
        <v>0.8</v>
      </c>
      <c r="J35" s="3461">
        <v>12.6</v>
      </c>
      <c r="K35" s="3462">
        <v>1.2</v>
      </c>
      <c r="L35" s="3461">
        <v>11.6</v>
      </c>
      <c r="M35" s="3463">
        <v>0.5</v>
      </c>
    </row>
    <row r="36" spans="1:13">
      <c r="A36" s="3464"/>
      <c r="B36" s="3461"/>
      <c r="C36" s="3462"/>
      <c r="D36" s="3461"/>
      <c r="E36" s="3462"/>
      <c r="F36" s="3461"/>
      <c r="G36" s="3462"/>
      <c r="H36" s="3461"/>
      <c r="I36" s="3462"/>
      <c r="J36" s="3461"/>
      <c r="K36" s="3462"/>
      <c r="L36" s="3461"/>
      <c r="M36" s="3463"/>
    </row>
    <row r="37" spans="1:13">
      <c r="A37" s="3465" t="s">
        <v>516</v>
      </c>
      <c r="B37" s="3466">
        <v>93.8</v>
      </c>
      <c r="C37" s="3467">
        <v>1</v>
      </c>
      <c r="D37" s="3466">
        <v>96.4</v>
      </c>
      <c r="E37" s="3467">
        <v>0.5</v>
      </c>
      <c r="F37" s="3466">
        <v>91.6</v>
      </c>
      <c r="G37" s="3467">
        <v>1.4</v>
      </c>
      <c r="H37" s="3466">
        <v>87.7</v>
      </c>
      <c r="I37" s="3467">
        <v>1.4</v>
      </c>
      <c r="J37" s="3466">
        <v>96.3</v>
      </c>
      <c r="K37" s="3467">
        <v>0.7</v>
      </c>
      <c r="L37" s="3466">
        <v>92.4</v>
      </c>
      <c r="M37" s="3468">
        <v>0.5</v>
      </c>
    </row>
    <row r="38" spans="1:13">
      <c r="A38" s="3451" t="s">
        <v>518</v>
      </c>
      <c r="B38" s="3461">
        <v>94.3</v>
      </c>
      <c r="C38" s="3462">
        <v>1.3</v>
      </c>
      <c r="D38" s="3461">
        <v>96.6</v>
      </c>
      <c r="E38" s="3462">
        <v>0.6</v>
      </c>
      <c r="F38" s="3461">
        <v>91.6</v>
      </c>
      <c r="G38" s="3462">
        <v>1.7</v>
      </c>
      <c r="H38" s="3461">
        <v>89</v>
      </c>
      <c r="I38" s="3462">
        <v>1.5</v>
      </c>
      <c r="J38" s="3461">
        <v>96.9</v>
      </c>
      <c r="K38" s="3462">
        <v>0.9</v>
      </c>
      <c r="L38" s="3461">
        <v>93.3</v>
      </c>
      <c r="M38" s="3463">
        <v>0.5</v>
      </c>
    </row>
    <row r="39" spans="1:13">
      <c r="A39" s="3451" t="s">
        <v>519</v>
      </c>
      <c r="B39" s="3461">
        <v>93.3</v>
      </c>
      <c r="C39" s="3462">
        <v>1.3</v>
      </c>
      <c r="D39" s="3461">
        <v>96.2</v>
      </c>
      <c r="E39" s="3462">
        <v>0.9</v>
      </c>
      <c r="F39" s="3461">
        <v>91.6</v>
      </c>
      <c r="G39" s="3462">
        <v>1.7</v>
      </c>
      <c r="H39" s="3461">
        <v>86.5</v>
      </c>
      <c r="I39" s="3462">
        <v>2</v>
      </c>
      <c r="J39" s="3461">
        <v>95.8</v>
      </c>
      <c r="K39" s="3462">
        <v>1</v>
      </c>
      <c r="L39" s="3461">
        <v>91.5</v>
      </c>
      <c r="M39" s="3463">
        <v>0.8</v>
      </c>
    </row>
    <row r="40" spans="1:13">
      <c r="A40" s="3464"/>
      <c r="B40" s="3461"/>
      <c r="C40" s="3462"/>
      <c r="D40" s="3461"/>
      <c r="E40" s="3462"/>
      <c r="F40" s="3461"/>
      <c r="G40" s="3462"/>
      <c r="H40" s="3461"/>
      <c r="I40" s="3462"/>
      <c r="J40" s="3461"/>
      <c r="K40" s="3462"/>
      <c r="L40" s="3461"/>
      <c r="M40" s="3463"/>
    </row>
    <row r="41" spans="1:13">
      <c r="A41" s="3465" t="s">
        <v>475</v>
      </c>
      <c r="B41" s="3466">
        <v>18.3</v>
      </c>
      <c r="C41" s="3467">
        <v>1.6</v>
      </c>
      <c r="D41" s="3466">
        <v>39.4</v>
      </c>
      <c r="E41" s="3467">
        <v>1.3</v>
      </c>
      <c r="F41" s="3466">
        <v>37.6</v>
      </c>
      <c r="G41" s="3467">
        <v>2.2000000000000002</v>
      </c>
      <c r="H41" s="3466">
        <v>22.2</v>
      </c>
      <c r="I41" s="3467">
        <v>1.4</v>
      </c>
      <c r="J41" s="3466">
        <v>43</v>
      </c>
      <c r="K41" s="3467">
        <v>2</v>
      </c>
      <c r="L41" s="3466">
        <v>33.6</v>
      </c>
      <c r="M41" s="3468">
        <v>0.8</v>
      </c>
    </row>
    <row r="42" spans="1:13">
      <c r="A42" s="3451" t="s">
        <v>520</v>
      </c>
      <c r="B42" s="3461">
        <v>15.6</v>
      </c>
      <c r="C42" s="3462">
        <v>2.1</v>
      </c>
      <c r="D42" s="3461">
        <v>37.200000000000003</v>
      </c>
      <c r="E42" s="3462">
        <v>2</v>
      </c>
      <c r="F42" s="3461">
        <v>31.7</v>
      </c>
      <c r="G42" s="3462">
        <v>3</v>
      </c>
      <c r="H42" s="3461">
        <v>18.7</v>
      </c>
      <c r="I42" s="3462">
        <v>2.1</v>
      </c>
      <c r="J42" s="3461">
        <v>40</v>
      </c>
      <c r="K42" s="3462">
        <v>2.2999999999999998</v>
      </c>
      <c r="L42" s="3461">
        <v>31.1</v>
      </c>
      <c r="M42" s="3463">
        <v>1.1000000000000001</v>
      </c>
    </row>
    <row r="43" spans="1:13">
      <c r="A43" s="3451" t="s">
        <v>521</v>
      </c>
      <c r="B43" s="3461">
        <v>21.1</v>
      </c>
      <c r="C43" s="3462">
        <v>2.4</v>
      </c>
      <c r="D43" s="3461">
        <v>41.9</v>
      </c>
      <c r="E43" s="3462">
        <v>1.6</v>
      </c>
      <c r="F43" s="3461">
        <v>42.7</v>
      </c>
      <c r="G43" s="3462">
        <v>2.9</v>
      </c>
      <c r="H43" s="3461">
        <v>25.3</v>
      </c>
      <c r="I43" s="3462">
        <v>2</v>
      </c>
      <c r="J43" s="3461">
        <v>45.7</v>
      </c>
      <c r="K43" s="3462">
        <v>2.5</v>
      </c>
      <c r="L43" s="3461">
        <v>36.1</v>
      </c>
      <c r="M43" s="3463">
        <v>1</v>
      </c>
    </row>
    <row r="44" spans="1:13" ht="39" customHeight="1">
      <c r="A44" s="4578" t="s">
        <v>1561</v>
      </c>
      <c r="B44" s="4578"/>
      <c r="C44" s="4578"/>
      <c r="D44" s="4578"/>
      <c r="E44" s="4578"/>
      <c r="F44" s="4578"/>
      <c r="G44" s="4578"/>
      <c r="H44" s="4578"/>
      <c r="I44" s="4578"/>
      <c r="J44" s="4578"/>
      <c r="K44" s="4578"/>
      <c r="L44" s="4578"/>
      <c r="M44" s="4578"/>
    </row>
    <row r="45" spans="1:13">
      <c r="A45" s="2967"/>
      <c r="B45" s="125"/>
      <c r="C45" s="125"/>
      <c r="D45" s="125"/>
      <c r="E45" s="125"/>
      <c r="F45" s="125"/>
      <c r="G45" s="125"/>
      <c r="H45" s="125"/>
      <c r="I45" s="125"/>
      <c r="J45" s="125"/>
      <c r="K45" s="125"/>
      <c r="L45" s="125"/>
      <c r="M45" s="125"/>
    </row>
    <row r="46" spans="1:13">
      <c r="A46" s="4496" t="s">
        <v>1593</v>
      </c>
      <c r="B46" s="4496"/>
      <c r="C46" s="4496"/>
      <c r="D46" s="4496"/>
      <c r="E46" s="4496"/>
      <c r="F46" s="4496"/>
      <c r="G46" s="4496"/>
      <c r="H46" s="4496"/>
      <c r="I46" s="4496"/>
      <c r="J46" s="4496"/>
      <c r="K46" s="4496"/>
      <c r="L46" s="4496"/>
      <c r="M46" s="4496"/>
    </row>
    <row r="49" spans="1:14">
      <c r="A49" s="4557" t="s">
        <v>1572</v>
      </c>
      <c r="B49" s="4246"/>
      <c r="C49" s="4246"/>
      <c r="D49" s="4246"/>
      <c r="E49" s="4246"/>
      <c r="F49" s="4246"/>
      <c r="G49" s="4246"/>
      <c r="H49" s="4246"/>
      <c r="I49" s="4246"/>
      <c r="J49" s="4246"/>
      <c r="K49" s="4246"/>
      <c r="L49" s="4246"/>
      <c r="M49" s="4246"/>
    </row>
    <row r="50" spans="1:14">
      <c r="A50" s="3444"/>
      <c r="B50" s="125"/>
      <c r="C50" s="125"/>
      <c r="D50" s="125"/>
      <c r="E50" s="125"/>
      <c r="F50" s="125"/>
      <c r="G50" s="125"/>
      <c r="H50" s="125"/>
      <c r="I50" s="125"/>
      <c r="J50" s="125"/>
      <c r="K50" s="125"/>
      <c r="L50" s="125"/>
      <c r="M50" s="125"/>
    </row>
    <row r="51" spans="1:14" ht="17.5">
      <c r="A51" s="4579" t="s">
        <v>469</v>
      </c>
      <c r="B51" s="4580" t="s">
        <v>204</v>
      </c>
      <c r="C51" s="4003"/>
      <c r="D51" s="4003"/>
      <c r="E51" s="4003"/>
      <c r="F51" s="4003"/>
      <c r="G51" s="4003"/>
      <c r="H51" s="4003"/>
      <c r="I51" s="4003"/>
      <c r="J51" s="4003"/>
      <c r="K51" s="4003"/>
      <c r="L51" s="4003"/>
      <c r="M51" s="4250"/>
      <c r="N51" s="495"/>
    </row>
    <row r="52" spans="1:14" ht="17.5">
      <c r="A52" s="4248"/>
      <c r="B52" s="4062" t="s">
        <v>85</v>
      </c>
      <c r="C52" s="4063"/>
      <c r="D52" s="4062" t="s">
        <v>287</v>
      </c>
      <c r="E52" s="4063"/>
      <c r="F52" s="4062" t="s">
        <v>83</v>
      </c>
      <c r="G52" s="4063"/>
      <c r="H52" s="4062" t="s">
        <v>84</v>
      </c>
      <c r="I52" s="4063"/>
      <c r="J52" s="4062" t="s">
        <v>87</v>
      </c>
      <c r="K52" s="4063"/>
      <c r="L52" s="4062" t="s">
        <v>281</v>
      </c>
      <c r="M52" s="4241"/>
      <c r="N52" s="495"/>
    </row>
    <row r="53" spans="1:14" s="149" customFormat="1" ht="30">
      <c r="A53" s="4249"/>
      <c r="B53" s="127" t="s">
        <v>206</v>
      </c>
      <c r="C53" s="147" t="s">
        <v>282</v>
      </c>
      <c r="D53" s="127" t="s">
        <v>206</v>
      </c>
      <c r="E53" s="147" t="s">
        <v>282</v>
      </c>
      <c r="F53" s="148" t="s">
        <v>206</v>
      </c>
      <c r="G53" s="128" t="s">
        <v>282</v>
      </c>
      <c r="H53" s="148" t="s">
        <v>206</v>
      </c>
      <c r="I53" s="128" t="s">
        <v>282</v>
      </c>
      <c r="J53" s="127" t="s">
        <v>206</v>
      </c>
      <c r="K53" s="128" t="s">
        <v>282</v>
      </c>
      <c r="L53" s="127" t="s">
        <v>206</v>
      </c>
      <c r="M53" s="129" t="s">
        <v>282</v>
      </c>
      <c r="N53" s="2405"/>
    </row>
    <row r="54" spans="1:14">
      <c r="A54" s="123" t="s">
        <v>216</v>
      </c>
      <c r="B54" s="3469">
        <v>181966</v>
      </c>
      <c r="C54" s="3470">
        <v>6199</v>
      </c>
      <c r="D54" s="3469">
        <v>393741</v>
      </c>
      <c r="E54" s="3471">
        <v>7452</v>
      </c>
      <c r="F54" s="3469">
        <v>129084</v>
      </c>
      <c r="G54" s="3472">
        <v>5820</v>
      </c>
      <c r="H54" s="3469">
        <v>232655</v>
      </c>
      <c r="I54" s="3471">
        <v>8378</v>
      </c>
      <c r="J54" s="3469">
        <v>217212</v>
      </c>
      <c r="K54" s="3472">
        <v>7436</v>
      </c>
      <c r="L54" s="3473">
        <v>995589</v>
      </c>
      <c r="M54" s="3473">
        <v>1657</v>
      </c>
    </row>
    <row r="55" spans="1:14">
      <c r="A55" s="3474" t="s">
        <v>517</v>
      </c>
      <c r="B55" s="3475">
        <v>7.5</v>
      </c>
      <c r="C55" s="3476">
        <v>1</v>
      </c>
      <c r="D55" s="3475">
        <v>3.4</v>
      </c>
      <c r="E55" s="3477">
        <v>0.4</v>
      </c>
      <c r="F55" s="3475">
        <v>9.6</v>
      </c>
      <c r="G55" s="3478">
        <v>1.9</v>
      </c>
      <c r="H55" s="3475">
        <v>13.3</v>
      </c>
      <c r="I55" s="3477">
        <v>1.4</v>
      </c>
      <c r="J55" s="3475">
        <v>4</v>
      </c>
      <c r="K55" s="3478">
        <v>0.6</v>
      </c>
      <c r="L55" s="3479">
        <v>8</v>
      </c>
      <c r="M55" s="3479">
        <v>0.5</v>
      </c>
    </row>
    <row r="56" spans="1:14">
      <c r="A56" s="3474" t="s">
        <v>219</v>
      </c>
      <c r="B56" s="3475">
        <v>40.1</v>
      </c>
      <c r="C56" s="3476">
        <v>2</v>
      </c>
      <c r="D56" s="3475">
        <v>24</v>
      </c>
      <c r="E56" s="3477">
        <v>1.4</v>
      </c>
      <c r="F56" s="3475">
        <v>25</v>
      </c>
      <c r="G56" s="3478">
        <v>2.2999999999999998</v>
      </c>
      <c r="H56" s="3475">
        <v>30.4</v>
      </c>
      <c r="I56" s="3477">
        <v>1.8</v>
      </c>
      <c r="J56" s="3475">
        <v>24.4</v>
      </c>
      <c r="K56" s="3478">
        <v>1.5</v>
      </c>
      <c r="L56" s="3479">
        <v>26.8</v>
      </c>
      <c r="M56" s="3479">
        <v>0.8</v>
      </c>
    </row>
    <row r="57" spans="1:14">
      <c r="A57" s="3474" t="s">
        <v>474</v>
      </c>
      <c r="B57" s="3475">
        <v>33.200000000000003</v>
      </c>
      <c r="C57" s="3476">
        <v>2</v>
      </c>
      <c r="D57" s="3475">
        <v>33.6</v>
      </c>
      <c r="E57" s="3477">
        <v>1.5</v>
      </c>
      <c r="F57" s="3475">
        <v>30.4</v>
      </c>
      <c r="G57" s="3478">
        <v>2.2000000000000002</v>
      </c>
      <c r="H57" s="3475">
        <v>33.700000000000003</v>
      </c>
      <c r="I57" s="3477">
        <v>1.9</v>
      </c>
      <c r="J57" s="3475">
        <v>31.9</v>
      </c>
      <c r="K57" s="3478">
        <v>1.6</v>
      </c>
      <c r="L57" s="3479">
        <v>31.7</v>
      </c>
      <c r="M57" s="3479">
        <v>0.8</v>
      </c>
    </row>
    <row r="58" spans="1:14">
      <c r="A58" s="3474" t="s">
        <v>222</v>
      </c>
      <c r="B58" s="3475">
        <v>12.6</v>
      </c>
      <c r="C58" s="3476">
        <v>1.2</v>
      </c>
      <c r="D58" s="3475">
        <v>23.4</v>
      </c>
      <c r="E58" s="3477">
        <v>1.1000000000000001</v>
      </c>
      <c r="F58" s="3475">
        <v>22.1</v>
      </c>
      <c r="G58" s="3478">
        <v>1.5</v>
      </c>
      <c r="H58" s="3475">
        <v>18.100000000000001</v>
      </c>
      <c r="I58" s="3477">
        <v>1.6</v>
      </c>
      <c r="J58" s="3475">
        <v>27.2</v>
      </c>
      <c r="K58" s="3478">
        <v>1.6</v>
      </c>
      <c r="L58" s="3479">
        <v>22</v>
      </c>
      <c r="M58" s="3479">
        <v>0.7</v>
      </c>
    </row>
    <row r="59" spans="1:14">
      <c r="A59" s="3474" t="s">
        <v>223</v>
      </c>
      <c r="B59" s="3475">
        <v>6.6</v>
      </c>
      <c r="C59" s="3476">
        <v>0.8</v>
      </c>
      <c r="D59" s="3475">
        <v>15.7</v>
      </c>
      <c r="E59" s="3477">
        <v>0.9</v>
      </c>
      <c r="F59" s="3475">
        <v>13</v>
      </c>
      <c r="G59" s="3478">
        <v>1.3</v>
      </c>
      <c r="H59" s="3475">
        <v>4.5</v>
      </c>
      <c r="I59" s="3477">
        <v>0.6</v>
      </c>
      <c r="J59" s="3475">
        <v>12.5</v>
      </c>
      <c r="K59" s="3478">
        <v>1</v>
      </c>
      <c r="L59" s="3479">
        <v>11.5</v>
      </c>
      <c r="M59" s="3479">
        <v>0.5</v>
      </c>
    </row>
    <row r="60" spans="1:14">
      <c r="A60" s="3480"/>
      <c r="B60" s="3475"/>
      <c r="C60" s="3476"/>
      <c r="D60" s="3475"/>
      <c r="E60" s="3477"/>
      <c r="F60" s="3475"/>
      <c r="G60" s="3478"/>
      <c r="H60" s="3475"/>
      <c r="I60" s="3477"/>
      <c r="J60" s="3475"/>
      <c r="K60" s="3478"/>
      <c r="L60" s="3479"/>
      <c r="M60" s="3479"/>
    </row>
    <row r="61" spans="1:14">
      <c r="A61" s="3481" t="s">
        <v>516</v>
      </c>
      <c r="B61" s="3482">
        <v>92.5</v>
      </c>
      <c r="C61" s="3483">
        <v>1</v>
      </c>
      <c r="D61" s="3482">
        <v>96.6</v>
      </c>
      <c r="E61" s="3484">
        <v>0.4</v>
      </c>
      <c r="F61" s="3482">
        <v>90.4</v>
      </c>
      <c r="G61" s="3485">
        <v>1.9</v>
      </c>
      <c r="H61" s="3482">
        <v>86.7</v>
      </c>
      <c r="I61" s="3484">
        <v>1.4</v>
      </c>
      <c r="J61" s="3482">
        <v>96</v>
      </c>
      <c r="K61" s="3485">
        <v>0.6</v>
      </c>
      <c r="L61" s="3486">
        <v>92</v>
      </c>
      <c r="M61" s="3486">
        <v>0.5</v>
      </c>
    </row>
    <row r="62" spans="1:14">
      <c r="A62" s="3474" t="s">
        <v>518</v>
      </c>
      <c r="B62" s="3475">
        <v>91</v>
      </c>
      <c r="C62" s="3476">
        <v>1.6</v>
      </c>
      <c r="D62" s="3475">
        <v>96.3</v>
      </c>
      <c r="E62" s="3477">
        <v>0.7</v>
      </c>
      <c r="F62" s="3475">
        <v>89.5</v>
      </c>
      <c r="G62" s="3478">
        <v>2.4</v>
      </c>
      <c r="H62" s="3475">
        <v>87.4</v>
      </c>
      <c r="I62" s="3477">
        <v>1.9</v>
      </c>
      <c r="J62" s="3475">
        <v>96.6</v>
      </c>
      <c r="K62" s="3478">
        <v>0.8</v>
      </c>
      <c r="L62" s="3479">
        <v>92.5</v>
      </c>
      <c r="M62" s="3479">
        <v>0.7</v>
      </c>
    </row>
    <row r="63" spans="1:14">
      <c r="A63" s="3474" t="s">
        <v>519</v>
      </c>
      <c r="B63" s="3475">
        <v>94</v>
      </c>
      <c r="C63" s="3476">
        <v>1.2</v>
      </c>
      <c r="D63" s="3475">
        <v>97</v>
      </c>
      <c r="E63" s="3477">
        <v>0.6</v>
      </c>
      <c r="F63" s="3475">
        <v>91.2</v>
      </c>
      <c r="G63" s="3478">
        <v>2</v>
      </c>
      <c r="H63" s="3475">
        <v>86</v>
      </c>
      <c r="I63" s="3477">
        <v>1.7</v>
      </c>
      <c r="J63" s="3475">
        <v>95.5</v>
      </c>
      <c r="K63" s="3478">
        <v>0.8</v>
      </c>
      <c r="L63" s="3479">
        <v>91.5</v>
      </c>
      <c r="M63" s="3479">
        <v>0.6</v>
      </c>
    </row>
    <row r="64" spans="1:14">
      <c r="A64" s="3480"/>
      <c r="B64" s="3475"/>
      <c r="C64" s="3476"/>
      <c r="D64" s="3475"/>
      <c r="E64" s="3477"/>
      <c r="F64" s="3475"/>
      <c r="G64" s="3478"/>
      <c r="H64" s="3475"/>
      <c r="I64" s="3477"/>
      <c r="J64" s="3475"/>
      <c r="K64" s="3478"/>
      <c r="L64" s="3479"/>
      <c r="M64" s="3479"/>
    </row>
    <row r="65" spans="1:14">
      <c r="A65" s="3481" t="s">
        <v>475</v>
      </c>
      <c r="B65" s="3482">
        <v>19.2</v>
      </c>
      <c r="C65" s="3483">
        <v>1.5</v>
      </c>
      <c r="D65" s="3482">
        <v>39</v>
      </c>
      <c r="E65" s="3484">
        <v>1.4</v>
      </c>
      <c r="F65" s="3482">
        <v>35.1</v>
      </c>
      <c r="G65" s="3485">
        <v>2</v>
      </c>
      <c r="H65" s="3482">
        <v>22.6</v>
      </c>
      <c r="I65" s="3484">
        <v>1.8</v>
      </c>
      <c r="J65" s="3482">
        <v>39.700000000000003</v>
      </c>
      <c r="K65" s="3485">
        <v>1.6</v>
      </c>
      <c r="L65" s="3486">
        <v>33.5</v>
      </c>
      <c r="M65" s="3486">
        <v>0.9</v>
      </c>
    </row>
    <row r="66" spans="1:14">
      <c r="A66" s="3474" t="s">
        <v>520</v>
      </c>
      <c r="B66" s="3475">
        <v>14.7</v>
      </c>
      <c r="C66" s="3476">
        <v>1.8</v>
      </c>
      <c r="D66" s="3475">
        <v>37.1</v>
      </c>
      <c r="E66" s="3477">
        <v>1.6</v>
      </c>
      <c r="F66" s="3475">
        <v>31.8</v>
      </c>
      <c r="G66" s="3478">
        <v>2.7</v>
      </c>
      <c r="H66" s="3475">
        <v>20</v>
      </c>
      <c r="I66" s="3477">
        <v>2.4</v>
      </c>
      <c r="J66" s="3475">
        <v>38.6</v>
      </c>
      <c r="K66" s="3478">
        <v>2.2000000000000002</v>
      </c>
      <c r="L66" s="3479">
        <v>31.9</v>
      </c>
      <c r="M66" s="3479">
        <v>1.1000000000000001</v>
      </c>
    </row>
    <row r="67" spans="1:14">
      <c r="A67" s="3474" t="s">
        <v>521</v>
      </c>
      <c r="B67" s="3475">
        <v>23.9</v>
      </c>
      <c r="C67" s="3476">
        <v>2.2999999999999998</v>
      </c>
      <c r="D67" s="3475">
        <v>41.1</v>
      </c>
      <c r="E67" s="3477">
        <v>2.1</v>
      </c>
      <c r="F67" s="3475">
        <v>37.799999999999997</v>
      </c>
      <c r="G67" s="3478">
        <v>2.8</v>
      </c>
      <c r="H67" s="3475">
        <v>24.8</v>
      </c>
      <c r="I67" s="3477">
        <v>2</v>
      </c>
      <c r="J67" s="3475">
        <v>40.700000000000003</v>
      </c>
      <c r="K67" s="3478">
        <v>2.1</v>
      </c>
      <c r="L67" s="3479">
        <v>35</v>
      </c>
      <c r="M67" s="3479">
        <v>1.1000000000000001</v>
      </c>
    </row>
    <row r="68" spans="1:14" ht="38" customHeight="1">
      <c r="A68" s="4578" t="s">
        <v>1561</v>
      </c>
      <c r="B68" s="4578"/>
      <c r="C68" s="4578"/>
      <c r="D68" s="4578"/>
      <c r="E68" s="4578"/>
      <c r="F68" s="4578"/>
      <c r="G68" s="4578"/>
      <c r="H68" s="4578"/>
      <c r="I68" s="4578"/>
      <c r="J68" s="4578"/>
      <c r="K68" s="4578"/>
      <c r="L68" s="4578"/>
      <c r="M68" s="4578"/>
    </row>
    <row r="69" spans="1:14">
      <c r="A69" s="2967"/>
      <c r="B69" s="125"/>
      <c r="C69" s="125"/>
      <c r="D69" s="125"/>
      <c r="E69" s="125"/>
      <c r="F69" s="125"/>
      <c r="G69" s="125"/>
      <c r="H69" s="125"/>
      <c r="I69" s="125"/>
      <c r="J69" s="125"/>
      <c r="K69" s="125"/>
      <c r="L69" s="125"/>
      <c r="M69" s="125"/>
    </row>
    <row r="70" spans="1:14">
      <c r="A70" s="4496" t="s">
        <v>1573</v>
      </c>
      <c r="B70" s="4496"/>
      <c r="C70" s="4496"/>
      <c r="D70" s="4496"/>
      <c r="E70" s="4496"/>
      <c r="F70" s="4496"/>
      <c r="G70" s="4496"/>
      <c r="H70" s="4496"/>
      <c r="I70" s="4496"/>
      <c r="J70" s="4496"/>
      <c r="K70" s="4496"/>
      <c r="L70" s="4496"/>
      <c r="M70" s="4496"/>
    </row>
    <row r="73" spans="1:14">
      <c r="A73" s="4557" t="s">
        <v>1189</v>
      </c>
      <c r="B73" s="4246"/>
      <c r="C73" s="4246"/>
      <c r="D73" s="4246"/>
      <c r="E73" s="4246"/>
      <c r="F73" s="4246"/>
      <c r="G73" s="4246"/>
      <c r="H73" s="4246"/>
      <c r="I73" s="4246"/>
      <c r="J73" s="4246"/>
      <c r="K73" s="4246"/>
      <c r="L73" s="4246"/>
      <c r="M73" s="4246"/>
    </row>
    <row r="74" spans="1:14">
      <c r="A74" s="3444"/>
      <c r="B74" s="125"/>
      <c r="C74" s="125"/>
      <c r="D74" s="125"/>
      <c r="E74" s="125"/>
      <c r="F74" s="125"/>
      <c r="G74" s="125"/>
      <c r="H74" s="125"/>
      <c r="I74" s="125"/>
      <c r="J74" s="125"/>
      <c r="K74" s="125"/>
      <c r="L74" s="125"/>
      <c r="M74" s="125"/>
    </row>
    <row r="75" spans="1:14" ht="17.5">
      <c r="A75" s="4579" t="s">
        <v>469</v>
      </c>
      <c r="B75" s="4580" t="s">
        <v>204</v>
      </c>
      <c r="C75" s="4003"/>
      <c r="D75" s="4003"/>
      <c r="E75" s="4003"/>
      <c r="F75" s="4003"/>
      <c r="G75" s="4003"/>
      <c r="H75" s="4003"/>
      <c r="I75" s="4003"/>
      <c r="J75" s="4003"/>
      <c r="K75" s="4003"/>
      <c r="L75" s="4003"/>
      <c r="M75" s="4250"/>
      <c r="N75" s="495"/>
    </row>
    <row r="76" spans="1:14" ht="17.5">
      <c r="A76" s="4248"/>
      <c r="B76" s="4062" t="s">
        <v>85</v>
      </c>
      <c r="C76" s="4063"/>
      <c r="D76" s="4062" t="s">
        <v>287</v>
      </c>
      <c r="E76" s="4063"/>
      <c r="F76" s="4062" t="s">
        <v>83</v>
      </c>
      <c r="G76" s="4063"/>
      <c r="H76" s="4062" t="s">
        <v>84</v>
      </c>
      <c r="I76" s="4063"/>
      <c r="J76" s="4062" t="s">
        <v>87</v>
      </c>
      <c r="K76" s="4063"/>
      <c r="L76" s="4062" t="s">
        <v>281</v>
      </c>
      <c r="M76" s="4241"/>
      <c r="N76" s="495"/>
    </row>
    <row r="77" spans="1:14" s="149" customFormat="1" ht="30">
      <c r="A77" s="4249"/>
      <c r="B77" s="127" t="s">
        <v>206</v>
      </c>
      <c r="C77" s="147" t="s">
        <v>282</v>
      </c>
      <c r="D77" s="127" t="s">
        <v>206</v>
      </c>
      <c r="E77" s="147" t="s">
        <v>282</v>
      </c>
      <c r="F77" s="148" t="s">
        <v>206</v>
      </c>
      <c r="G77" s="128" t="s">
        <v>282</v>
      </c>
      <c r="H77" s="148" t="s">
        <v>206</v>
      </c>
      <c r="I77" s="128" t="s">
        <v>282</v>
      </c>
      <c r="J77" s="127" t="s">
        <v>206</v>
      </c>
      <c r="K77" s="128" t="s">
        <v>282</v>
      </c>
      <c r="L77" s="127" t="s">
        <v>206</v>
      </c>
      <c r="M77" s="129" t="s">
        <v>282</v>
      </c>
      <c r="N77" s="2405"/>
    </row>
    <row r="78" spans="1:14">
      <c r="A78" s="123" t="s">
        <v>216</v>
      </c>
      <c r="B78" s="95">
        <v>171085</v>
      </c>
      <c r="C78" s="3487" t="s">
        <v>4349</v>
      </c>
      <c r="D78" s="95">
        <v>397037</v>
      </c>
      <c r="E78" s="3487" t="s">
        <v>4350</v>
      </c>
      <c r="F78" s="95">
        <v>123535</v>
      </c>
      <c r="G78" s="3487" t="s">
        <v>4351</v>
      </c>
      <c r="H78" s="95">
        <v>230334</v>
      </c>
      <c r="I78" s="3487" t="s">
        <v>4352</v>
      </c>
      <c r="J78" s="95">
        <v>213840</v>
      </c>
      <c r="K78" s="3487" t="s">
        <v>4353</v>
      </c>
      <c r="L78" s="95">
        <v>997744</v>
      </c>
      <c r="M78" s="3488" t="s">
        <v>2439</v>
      </c>
    </row>
    <row r="79" spans="1:14">
      <c r="A79" s="135" t="s">
        <v>517</v>
      </c>
      <c r="B79" s="3489">
        <v>7.1999999999999995E-2</v>
      </c>
      <c r="C79" s="3490" t="s">
        <v>2180</v>
      </c>
      <c r="D79" s="3489">
        <v>3.9E-2</v>
      </c>
      <c r="E79" s="3490" t="s">
        <v>2263</v>
      </c>
      <c r="F79" s="3489">
        <v>9.5000000000000001E-2</v>
      </c>
      <c r="G79" s="3490" t="s">
        <v>2174</v>
      </c>
      <c r="H79" s="3489">
        <v>0.12</v>
      </c>
      <c r="I79" s="3490" t="s">
        <v>2176</v>
      </c>
      <c r="J79" s="3489">
        <v>3.3000000000000002E-2</v>
      </c>
      <c r="K79" s="3490" t="s">
        <v>2263</v>
      </c>
      <c r="L79" s="3489">
        <v>7.6999999999999999E-2</v>
      </c>
      <c r="M79" s="3491" t="s">
        <v>2263</v>
      </c>
    </row>
    <row r="80" spans="1:14">
      <c r="A80" s="135" t="s">
        <v>219</v>
      </c>
      <c r="B80" s="3489">
        <v>0.435</v>
      </c>
      <c r="C80" s="3490" t="s">
        <v>2185</v>
      </c>
      <c r="D80" s="3489">
        <v>0.247</v>
      </c>
      <c r="E80" s="3490" t="s">
        <v>2240</v>
      </c>
      <c r="F80" s="3489">
        <v>0.30599999999999999</v>
      </c>
      <c r="G80" s="3490" t="s">
        <v>2197</v>
      </c>
      <c r="H80" s="3489">
        <v>0.33400000000000002</v>
      </c>
      <c r="I80" s="3490" t="s">
        <v>2212</v>
      </c>
      <c r="J80" s="3489">
        <v>0.251</v>
      </c>
      <c r="K80" s="3490" t="s">
        <v>2175</v>
      </c>
      <c r="L80" s="3489">
        <v>0.28100000000000003</v>
      </c>
      <c r="M80" s="3491" t="s">
        <v>2178</v>
      </c>
    </row>
    <row r="81" spans="1:13">
      <c r="A81" s="135" t="s">
        <v>474</v>
      </c>
      <c r="B81" s="3489">
        <v>0.32300000000000001</v>
      </c>
      <c r="C81" s="3490" t="s">
        <v>2221</v>
      </c>
      <c r="D81" s="3489">
        <v>0.33400000000000002</v>
      </c>
      <c r="E81" s="3490" t="s">
        <v>2175</v>
      </c>
      <c r="F81" s="3489">
        <v>0.26400000000000001</v>
      </c>
      <c r="G81" s="3490" t="s">
        <v>2189</v>
      </c>
      <c r="H81" s="3489">
        <v>0.32800000000000001</v>
      </c>
      <c r="I81" s="3490" t="s">
        <v>2221</v>
      </c>
      <c r="J81" s="3489">
        <v>0.313</v>
      </c>
      <c r="K81" s="3490" t="s">
        <v>2176</v>
      </c>
      <c r="L81" s="3489">
        <v>0.312</v>
      </c>
      <c r="M81" s="3491" t="s">
        <v>2178</v>
      </c>
    </row>
    <row r="82" spans="1:13">
      <c r="A82" s="135" t="s">
        <v>222</v>
      </c>
      <c r="B82" s="3489">
        <v>0.12</v>
      </c>
      <c r="C82" s="3490" t="s">
        <v>2177</v>
      </c>
      <c r="D82" s="3489">
        <v>0.22800000000000001</v>
      </c>
      <c r="E82" s="3490" t="s">
        <v>2179</v>
      </c>
      <c r="F82" s="3489">
        <v>0.214</v>
      </c>
      <c r="G82" s="3490" t="s">
        <v>2221</v>
      </c>
      <c r="H82" s="3489">
        <v>0.17699999999999999</v>
      </c>
      <c r="I82" s="3490" t="s">
        <v>2176</v>
      </c>
      <c r="J82" s="3489">
        <v>0.28299999999999997</v>
      </c>
      <c r="K82" s="3490" t="s">
        <v>2175</v>
      </c>
      <c r="L82" s="3489">
        <v>0.217</v>
      </c>
      <c r="M82" s="3491" t="s">
        <v>2186</v>
      </c>
    </row>
    <row r="83" spans="1:13">
      <c r="A83" s="135" t="s">
        <v>223</v>
      </c>
      <c r="B83" s="3489">
        <v>4.9000000000000002E-2</v>
      </c>
      <c r="C83" s="3490" t="s">
        <v>2222</v>
      </c>
      <c r="D83" s="3489">
        <v>0.152</v>
      </c>
      <c r="E83" s="3490" t="s">
        <v>2180</v>
      </c>
      <c r="F83" s="3489">
        <v>0.121</v>
      </c>
      <c r="G83" s="3490" t="s">
        <v>2240</v>
      </c>
      <c r="H83" s="3489">
        <v>4.2000000000000003E-2</v>
      </c>
      <c r="I83" s="3490" t="s">
        <v>2178</v>
      </c>
      <c r="J83" s="3489">
        <v>0.121</v>
      </c>
      <c r="K83" s="3490" t="s">
        <v>2180</v>
      </c>
      <c r="L83" s="3489">
        <v>0.112</v>
      </c>
      <c r="M83" s="3491" t="s">
        <v>2181</v>
      </c>
    </row>
    <row r="84" spans="1:13">
      <c r="A84" s="73"/>
      <c r="B84" s="3492"/>
      <c r="C84" s="3493"/>
      <c r="D84" s="3492"/>
      <c r="E84" s="3493"/>
      <c r="F84" s="3492"/>
      <c r="G84" s="3493"/>
      <c r="H84" s="3492"/>
      <c r="I84" s="3493"/>
      <c r="J84" s="3492"/>
      <c r="K84" s="3493"/>
      <c r="L84" s="3492"/>
      <c r="M84" s="3491"/>
    </row>
    <row r="85" spans="1:13">
      <c r="A85" s="86" t="s">
        <v>516</v>
      </c>
      <c r="B85" s="3494">
        <v>0.92800000000000005</v>
      </c>
      <c r="C85" s="3495" t="s">
        <v>2180</v>
      </c>
      <c r="D85" s="3494">
        <v>0.96099999999999997</v>
      </c>
      <c r="E85" s="3495" t="s">
        <v>2263</v>
      </c>
      <c r="F85" s="3494">
        <v>0.90500000000000003</v>
      </c>
      <c r="G85" s="3495" t="s">
        <v>2174</v>
      </c>
      <c r="H85" s="3494">
        <v>0.88</v>
      </c>
      <c r="I85" s="3495" t="s">
        <v>2176</v>
      </c>
      <c r="J85" s="3494">
        <v>0.96699999999999997</v>
      </c>
      <c r="K85" s="3495" t="s">
        <v>2263</v>
      </c>
      <c r="L85" s="3494">
        <v>0.92300000000000004</v>
      </c>
      <c r="M85" s="3488" t="s">
        <v>2263</v>
      </c>
    </row>
    <row r="86" spans="1:13">
      <c r="A86" s="135" t="s">
        <v>518</v>
      </c>
      <c r="B86" s="3489">
        <v>0.93200000000000005</v>
      </c>
      <c r="C86" s="3490" t="s">
        <v>2240</v>
      </c>
      <c r="D86" s="3489">
        <v>0.96599999999999997</v>
      </c>
      <c r="E86" s="3490" t="s">
        <v>2181</v>
      </c>
      <c r="F86" s="3489">
        <v>0.92700000000000005</v>
      </c>
      <c r="G86" s="3490" t="s">
        <v>2224</v>
      </c>
      <c r="H86" s="3489">
        <v>0.88400000000000001</v>
      </c>
      <c r="I86" s="3490" t="s">
        <v>2221</v>
      </c>
      <c r="J86" s="3489">
        <v>0.96499999999999997</v>
      </c>
      <c r="K86" s="3490" t="s">
        <v>2186</v>
      </c>
      <c r="L86" s="3489">
        <v>0.93</v>
      </c>
      <c r="M86" s="3491" t="s">
        <v>2181</v>
      </c>
    </row>
    <row r="87" spans="1:13">
      <c r="A87" s="135" t="s">
        <v>519</v>
      </c>
      <c r="B87" s="3489">
        <v>0.92400000000000004</v>
      </c>
      <c r="C87" s="3490" t="s">
        <v>2240</v>
      </c>
      <c r="D87" s="3489">
        <v>0.95499999999999996</v>
      </c>
      <c r="E87" s="3490" t="s">
        <v>2186</v>
      </c>
      <c r="F87" s="3489">
        <v>0.88600000000000001</v>
      </c>
      <c r="G87" s="3490" t="s">
        <v>2221</v>
      </c>
      <c r="H87" s="3489">
        <v>0.877</v>
      </c>
      <c r="I87" s="3490" t="s">
        <v>2174</v>
      </c>
      <c r="J87" s="3489">
        <v>0.96799999999999997</v>
      </c>
      <c r="K87" s="3490" t="s">
        <v>2186</v>
      </c>
      <c r="L87" s="3489">
        <v>0.91600000000000004</v>
      </c>
      <c r="M87" s="3491" t="s">
        <v>2181</v>
      </c>
    </row>
    <row r="88" spans="1:13">
      <c r="A88" s="73"/>
      <c r="B88" s="3489"/>
      <c r="C88" s="3490"/>
      <c r="D88" s="3489"/>
      <c r="E88" s="3490"/>
      <c r="F88" s="3489"/>
      <c r="G88" s="3490"/>
      <c r="H88" s="3489"/>
      <c r="I88" s="3490"/>
      <c r="J88" s="3489"/>
      <c r="K88" s="3490"/>
      <c r="L88" s="3489"/>
      <c r="M88" s="3491"/>
    </row>
    <row r="89" spans="1:13">
      <c r="A89" s="86" t="s">
        <v>475</v>
      </c>
      <c r="B89" s="3494">
        <v>0.17</v>
      </c>
      <c r="C89" s="3495" t="s">
        <v>2224</v>
      </c>
      <c r="D89" s="3494">
        <v>0.38</v>
      </c>
      <c r="E89" s="3495" t="s">
        <v>2175</v>
      </c>
      <c r="F89" s="3494">
        <v>0.33600000000000002</v>
      </c>
      <c r="G89" s="3495" t="s">
        <v>2182</v>
      </c>
      <c r="H89" s="3494">
        <v>0.219</v>
      </c>
      <c r="I89" s="3495" t="s">
        <v>2224</v>
      </c>
      <c r="J89" s="3494">
        <v>0.40300000000000002</v>
      </c>
      <c r="K89" s="3495" t="s">
        <v>2174</v>
      </c>
      <c r="L89" s="3494">
        <v>0.32900000000000001</v>
      </c>
      <c r="M89" s="3488" t="s">
        <v>2178</v>
      </c>
    </row>
    <row r="90" spans="1:13">
      <c r="A90" s="135" t="s">
        <v>520</v>
      </c>
      <c r="B90" s="3489">
        <v>0.159</v>
      </c>
      <c r="C90" s="3490" t="s">
        <v>2223</v>
      </c>
      <c r="D90" s="3489">
        <v>0.36799999999999999</v>
      </c>
      <c r="E90" s="3490" t="s">
        <v>2224</v>
      </c>
      <c r="F90" s="3489">
        <v>0.33600000000000002</v>
      </c>
      <c r="G90" s="3490" t="s">
        <v>2209</v>
      </c>
      <c r="H90" s="3489">
        <v>0.18099999999999999</v>
      </c>
      <c r="I90" s="3490" t="s">
        <v>2189</v>
      </c>
      <c r="J90" s="3489">
        <v>0.39200000000000002</v>
      </c>
      <c r="K90" s="3490" t="s">
        <v>2223</v>
      </c>
      <c r="L90" s="3489">
        <v>0.316</v>
      </c>
      <c r="M90" s="3491" t="s">
        <v>2222</v>
      </c>
    </row>
    <row r="91" spans="1:13">
      <c r="A91" s="135" t="s">
        <v>521</v>
      </c>
      <c r="B91" s="3489">
        <v>0.18</v>
      </c>
      <c r="C91" s="3490" t="s">
        <v>2189</v>
      </c>
      <c r="D91" s="3489">
        <v>0.39300000000000002</v>
      </c>
      <c r="E91" s="3490" t="s">
        <v>2174</v>
      </c>
      <c r="F91" s="3489">
        <v>0.33600000000000002</v>
      </c>
      <c r="G91" s="3490" t="s">
        <v>2188</v>
      </c>
      <c r="H91" s="3489">
        <v>0.253</v>
      </c>
      <c r="I91" s="3490" t="s">
        <v>2187</v>
      </c>
      <c r="J91" s="3489">
        <v>0.41299999999999998</v>
      </c>
      <c r="K91" s="3490" t="s">
        <v>2223</v>
      </c>
      <c r="L91" s="3489">
        <v>0.34200000000000003</v>
      </c>
      <c r="M91" s="3491" t="s">
        <v>2177</v>
      </c>
    </row>
    <row r="92" spans="1:13" ht="36.5" customHeight="1">
      <c r="A92" s="4347" t="s">
        <v>1561</v>
      </c>
      <c r="B92" s="4347"/>
      <c r="C92" s="4347"/>
      <c r="D92" s="4347"/>
      <c r="E92" s="4347"/>
      <c r="F92" s="4347"/>
      <c r="G92" s="4347"/>
      <c r="H92" s="4347"/>
      <c r="I92" s="4347"/>
      <c r="J92" s="4347"/>
      <c r="K92" s="4347"/>
      <c r="L92" s="4347"/>
      <c r="M92" s="4347"/>
    </row>
    <row r="93" spans="1:13">
      <c r="A93" s="2967"/>
      <c r="B93" s="125"/>
      <c r="C93" s="125"/>
      <c r="D93" s="125"/>
      <c r="E93" s="125"/>
      <c r="F93" s="125"/>
      <c r="G93" s="125"/>
      <c r="H93" s="125"/>
      <c r="I93" s="125"/>
      <c r="J93" s="125"/>
      <c r="K93" s="125"/>
      <c r="L93" s="125"/>
      <c r="M93" s="125"/>
    </row>
    <row r="94" spans="1:13">
      <c r="A94" s="4496" t="s">
        <v>881</v>
      </c>
      <c r="B94" s="4496"/>
      <c r="C94" s="4496"/>
      <c r="D94" s="4496"/>
      <c r="E94" s="4496"/>
      <c r="F94" s="4496"/>
      <c r="G94" s="4496"/>
      <c r="H94" s="4496"/>
      <c r="I94" s="4496"/>
      <c r="J94" s="4496"/>
      <c r="K94" s="4496"/>
      <c r="L94" s="4496"/>
      <c r="M94" s="4496"/>
    </row>
    <row r="95" spans="1:13">
      <c r="A95" s="2967"/>
      <c r="B95" s="125"/>
      <c r="C95" s="125"/>
      <c r="D95" s="125"/>
      <c r="E95" s="125"/>
      <c r="F95" s="125"/>
      <c r="G95" s="125"/>
      <c r="H95" s="125"/>
      <c r="I95" s="125"/>
      <c r="J95" s="125"/>
      <c r="K95" s="125"/>
      <c r="L95" s="125"/>
      <c r="M95" s="125"/>
    </row>
    <row r="96" spans="1:13">
      <c r="A96" s="2967"/>
      <c r="B96" s="125"/>
      <c r="C96" s="125"/>
      <c r="D96" s="125"/>
      <c r="E96" s="125"/>
      <c r="F96" s="125"/>
      <c r="G96" s="125"/>
      <c r="H96" s="125"/>
      <c r="I96" s="125"/>
      <c r="J96" s="125"/>
      <c r="K96" s="125"/>
      <c r="L96" s="125"/>
      <c r="M96" s="125"/>
    </row>
    <row r="97" spans="1:14">
      <c r="A97" s="4557" t="s">
        <v>1190</v>
      </c>
      <c r="B97" s="4246"/>
      <c r="C97" s="4246"/>
      <c r="D97" s="4246"/>
      <c r="E97" s="4246"/>
      <c r="F97" s="4246"/>
      <c r="G97" s="4246"/>
      <c r="H97" s="4246"/>
      <c r="I97" s="4246"/>
      <c r="J97" s="4246"/>
      <c r="K97" s="4246"/>
      <c r="L97" s="4246"/>
      <c r="M97" s="4246"/>
    </row>
    <row r="98" spans="1:14">
      <c r="A98" s="3444"/>
      <c r="B98" s="125"/>
      <c r="C98" s="125"/>
      <c r="D98" s="125"/>
      <c r="E98" s="125"/>
      <c r="F98" s="125"/>
      <c r="G98" s="125"/>
      <c r="H98" s="125"/>
      <c r="I98" s="125"/>
      <c r="J98" s="125"/>
      <c r="K98" s="125"/>
      <c r="L98" s="125"/>
      <c r="M98" s="125"/>
    </row>
    <row r="99" spans="1:14" ht="17.5">
      <c r="A99" s="4577" t="s">
        <v>469</v>
      </c>
      <c r="B99" s="4273" t="s">
        <v>204</v>
      </c>
      <c r="C99" s="4273"/>
      <c r="D99" s="4273"/>
      <c r="E99" s="4273"/>
      <c r="F99" s="4273"/>
      <c r="G99" s="4273"/>
      <c r="H99" s="4273"/>
      <c r="I99" s="4273"/>
      <c r="J99" s="4273"/>
      <c r="K99" s="4273"/>
      <c r="L99" s="4273"/>
      <c r="M99" s="4274"/>
      <c r="N99" s="495"/>
    </row>
    <row r="100" spans="1:14" ht="17.5">
      <c r="A100" s="4258"/>
      <c r="B100" s="4260" t="s">
        <v>85</v>
      </c>
      <c r="C100" s="4260"/>
      <c r="D100" s="4260" t="s">
        <v>287</v>
      </c>
      <c r="E100" s="4260"/>
      <c r="F100" s="4260" t="s">
        <v>83</v>
      </c>
      <c r="G100" s="4260"/>
      <c r="H100" s="4260" t="s">
        <v>84</v>
      </c>
      <c r="I100" s="4260"/>
      <c r="J100" s="4260" t="s">
        <v>87</v>
      </c>
      <c r="K100" s="4260"/>
      <c r="L100" s="4260" t="s">
        <v>288</v>
      </c>
      <c r="M100" s="4160"/>
      <c r="N100" s="495"/>
    </row>
    <row r="101" spans="1:14" s="149" customFormat="1" ht="30">
      <c r="A101" s="4259"/>
      <c r="B101" s="193" t="s">
        <v>206</v>
      </c>
      <c r="C101" s="193" t="s">
        <v>282</v>
      </c>
      <c r="D101" s="193" t="s">
        <v>206</v>
      </c>
      <c r="E101" s="193" t="s">
        <v>282</v>
      </c>
      <c r="F101" s="193" t="s">
        <v>206</v>
      </c>
      <c r="G101" s="193" t="s">
        <v>282</v>
      </c>
      <c r="H101" s="193" t="s">
        <v>206</v>
      </c>
      <c r="I101" s="193" t="s">
        <v>282</v>
      </c>
      <c r="J101" s="193" t="s">
        <v>206</v>
      </c>
      <c r="K101" s="193" t="s">
        <v>282</v>
      </c>
      <c r="L101" s="193" t="s">
        <v>206</v>
      </c>
      <c r="M101" s="129" t="s">
        <v>282</v>
      </c>
      <c r="N101" s="2405"/>
    </row>
    <row r="102" spans="1:14" s="26" customFormat="1" ht="13">
      <c r="A102" s="23" t="s">
        <v>882</v>
      </c>
      <c r="B102" s="3376">
        <v>173500</v>
      </c>
      <c r="C102" s="3377" t="s">
        <v>4354</v>
      </c>
      <c r="D102" s="3376">
        <v>397376</v>
      </c>
      <c r="E102" s="3377" t="s">
        <v>4355</v>
      </c>
      <c r="F102" s="3376">
        <v>123485</v>
      </c>
      <c r="G102" s="3377" t="s">
        <v>2473</v>
      </c>
      <c r="H102" s="3376">
        <v>233458</v>
      </c>
      <c r="I102" s="3377" t="s">
        <v>4356</v>
      </c>
      <c r="J102" s="3376">
        <v>220002</v>
      </c>
      <c r="K102" s="3377" t="s">
        <v>4357</v>
      </c>
      <c r="L102" s="3376">
        <v>990937</v>
      </c>
      <c r="M102" s="3377" t="s">
        <v>2434</v>
      </c>
    </row>
    <row r="103" spans="1:14" s="26" customFormat="1" ht="13">
      <c r="A103" s="252" t="s">
        <v>517</v>
      </c>
      <c r="B103" s="3496">
        <v>7.3999999999999996E-2</v>
      </c>
      <c r="C103" s="3377" t="s">
        <v>2180</v>
      </c>
      <c r="D103" s="3496">
        <v>4.2000000000000003E-2</v>
      </c>
      <c r="E103" s="3377" t="s">
        <v>2186</v>
      </c>
      <c r="F103" s="3496">
        <v>9.6000000000000002E-2</v>
      </c>
      <c r="G103" s="3377" t="s">
        <v>2177</v>
      </c>
      <c r="H103" s="3496">
        <v>0.11600000000000001</v>
      </c>
      <c r="I103" s="3377" t="s">
        <v>2240</v>
      </c>
      <c r="J103" s="3496">
        <v>3.9E-2</v>
      </c>
      <c r="K103" s="3377" t="s">
        <v>2263</v>
      </c>
      <c r="L103" s="3496">
        <v>0.08</v>
      </c>
      <c r="M103" s="3377" t="s">
        <v>2181</v>
      </c>
    </row>
    <row r="104" spans="1:14" s="26" customFormat="1" ht="13">
      <c r="A104" s="252" t="s">
        <v>219</v>
      </c>
      <c r="B104" s="3496">
        <v>0.41799999999999998</v>
      </c>
      <c r="C104" s="3377" t="s">
        <v>2221</v>
      </c>
      <c r="D104" s="3496">
        <v>0.23799999999999999</v>
      </c>
      <c r="E104" s="3377" t="s">
        <v>2177</v>
      </c>
      <c r="F104" s="3496">
        <v>0.27500000000000002</v>
      </c>
      <c r="G104" s="3377" t="s">
        <v>2189</v>
      </c>
      <c r="H104" s="3496">
        <v>0.33800000000000002</v>
      </c>
      <c r="I104" s="3377" t="s">
        <v>2221</v>
      </c>
      <c r="J104" s="3496">
        <v>0.27200000000000002</v>
      </c>
      <c r="K104" s="3377" t="s">
        <v>2176</v>
      </c>
      <c r="L104" s="3496">
        <v>0.28000000000000003</v>
      </c>
      <c r="M104" s="3377" t="s">
        <v>2178</v>
      </c>
    </row>
    <row r="105" spans="1:14" s="26" customFormat="1" ht="13">
      <c r="A105" s="252" t="s">
        <v>474</v>
      </c>
      <c r="B105" s="3496">
        <v>0.34</v>
      </c>
      <c r="C105" s="3377" t="s">
        <v>2221</v>
      </c>
      <c r="D105" s="3496">
        <v>0.35399999999999998</v>
      </c>
      <c r="E105" s="3377" t="s">
        <v>2240</v>
      </c>
      <c r="F105" s="3496">
        <v>0.28999999999999998</v>
      </c>
      <c r="G105" s="3377" t="s">
        <v>2221</v>
      </c>
      <c r="H105" s="3496">
        <v>0.33100000000000002</v>
      </c>
      <c r="I105" s="3377" t="s">
        <v>2224</v>
      </c>
      <c r="J105" s="3496">
        <v>0.30199999999999999</v>
      </c>
      <c r="K105" s="3377" t="s">
        <v>2174</v>
      </c>
      <c r="L105" s="3496">
        <v>0.32</v>
      </c>
      <c r="M105" s="3377" t="s">
        <v>2178</v>
      </c>
    </row>
    <row r="106" spans="1:14" s="26" customFormat="1" ht="13">
      <c r="A106" s="252" t="s">
        <v>222</v>
      </c>
      <c r="B106" s="3496">
        <v>0.11700000000000001</v>
      </c>
      <c r="C106" s="3377" t="s">
        <v>2175</v>
      </c>
      <c r="D106" s="3496">
        <v>0.22</v>
      </c>
      <c r="E106" s="3377" t="s">
        <v>2179</v>
      </c>
      <c r="F106" s="3496">
        <v>0.218</v>
      </c>
      <c r="G106" s="3377" t="s">
        <v>2224</v>
      </c>
      <c r="H106" s="3496">
        <v>0.17499999999999999</v>
      </c>
      <c r="I106" s="3377" t="s">
        <v>2175</v>
      </c>
      <c r="J106" s="3496">
        <v>0.28000000000000003</v>
      </c>
      <c r="K106" s="3377" t="s">
        <v>2224</v>
      </c>
      <c r="L106" s="3496">
        <v>0.214</v>
      </c>
      <c r="M106" s="3377" t="s">
        <v>2181</v>
      </c>
    </row>
    <row r="107" spans="1:14" s="26" customFormat="1" ht="13">
      <c r="A107" s="252" t="s">
        <v>223</v>
      </c>
      <c r="B107" s="3496">
        <v>5.0999999999999997E-2</v>
      </c>
      <c r="C107" s="3377" t="s">
        <v>2178</v>
      </c>
      <c r="D107" s="3496">
        <v>0.14499999999999999</v>
      </c>
      <c r="E107" s="3377" t="s">
        <v>2222</v>
      </c>
      <c r="F107" s="3496">
        <v>0.122</v>
      </c>
      <c r="G107" s="3377" t="s">
        <v>2176</v>
      </c>
      <c r="H107" s="3496">
        <v>3.9E-2</v>
      </c>
      <c r="I107" s="3377" t="s">
        <v>2186</v>
      </c>
      <c r="J107" s="3496">
        <v>0.107</v>
      </c>
      <c r="K107" s="3377" t="s">
        <v>2180</v>
      </c>
      <c r="L107" s="3496">
        <v>0.106</v>
      </c>
      <c r="M107" s="3377" t="s">
        <v>2263</v>
      </c>
    </row>
    <row r="108" spans="1:14" s="26" customFormat="1" ht="13">
      <c r="A108" s="37"/>
      <c r="B108" s="3496" t="s">
        <v>733</v>
      </c>
      <c r="C108" s="3377" t="s">
        <v>733</v>
      </c>
      <c r="D108" s="3496" t="s">
        <v>733</v>
      </c>
      <c r="E108" s="3377" t="s">
        <v>733</v>
      </c>
      <c r="F108" s="3496" t="s">
        <v>733</v>
      </c>
      <c r="G108" s="3377" t="s">
        <v>733</v>
      </c>
      <c r="H108" s="3496" t="s">
        <v>733</v>
      </c>
      <c r="I108" s="3377" t="s">
        <v>733</v>
      </c>
      <c r="J108" s="3496" t="s">
        <v>733</v>
      </c>
      <c r="K108" s="3377" t="s">
        <v>733</v>
      </c>
      <c r="L108" s="3496" t="s">
        <v>733</v>
      </c>
      <c r="M108" s="3377" t="s">
        <v>733</v>
      </c>
    </row>
    <row r="109" spans="1:14" s="26" customFormat="1" ht="13">
      <c r="A109" s="37" t="s">
        <v>516</v>
      </c>
      <c r="B109" s="3496">
        <v>0.92600000000000005</v>
      </c>
      <c r="C109" s="3377" t="s">
        <v>2180</v>
      </c>
      <c r="D109" s="3496">
        <v>0.95799999999999996</v>
      </c>
      <c r="E109" s="3377" t="s">
        <v>2186</v>
      </c>
      <c r="F109" s="3496">
        <v>0.90400000000000003</v>
      </c>
      <c r="G109" s="3377" t="s">
        <v>2177</v>
      </c>
      <c r="H109" s="3496">
        <v>0.88400000000000001</v>
      </c>
      <c r="I109" s="3377" t="s">
        <v>2240</v>
      </c>
      <c r="J109" s="3496">
        <v>0.96099999999999997</v>
      </c>
      <c r="K109" s="3377" t="s">
        <v>2263</v>
      </c>
      <c r="L109" s="3496">
        <v>0.92</v>
      </c>
      <c r="M109" s="3377" t="s">
        <v>2181</v>
      </c>
    </row>
    <row r="110" spans="1:14" s="26" customFormat="1" ht="13">
      <c r="A110" s="252" t="s">
        <v>518</v>
      </c>
      <c r="B110" s="3496">
        <v>0.91500000000000004</v>
      </c>
      <c r="C110" s="3377" t="s">
        <v>2240</v>
      </c>
      <c r="D110" s="3496">
        <v>0.95199999999999996</v>
      </c>
      <c r="E110" s="3377" t="s">
        <v>2180</v>
      </c>
      <c r="F110" s="3496">
        <v>0.91700000000000004</v>
      </c>
      <c r="G110" s="3377" t="s">
        <v>2174</v>
      </c>
      <c r="H110" s="3496">
        <v>0.88500000000000001</v>
      </c>
      <c r="I110" s="3377" t="s">
        <v>2212</v>
      </c>
      <c r="J110" s="3496">
        <v>0.96899999999999997</v>
      </c>
      <c r="K110" s="3377" t="s">
        <v>2186</v>
      </c>
      <c r="L110" s="3496">
        <v>0.92300000000000004</v>
      </c>
      <c r="M110" s="3377" t="s">
        <v>2186</v>
      </c>
    </row>
    <row r="111" spans="1:14" s="26" customFormat="1" ht="13">
      <c r="A111" s="252" t="s">
        <v>519</v>
      </c>
      <c r="B111" s="3496">
        <v>0.93700000000000006</v>
      </c>
      <c r="C111" s="3377" t="s">
        <v>2240</v>
      </c>
      <c r="D111" s="3496">
        <v>0.96499999999999997</v>
      </c>
      <c r="E111" s="3377" t="s">
        <v>2186</v>
      </c>
      <c r="F111" s="3496">
        <v>0.89300000000000002</v>
      </c>
      <c r="G111" s="3377" t="s">
        <v>2212</v>
      </c>
      <c r="H111" s="3496">
        <v>0.88200000000000001</v>
      </c>
      <c r="I111" s="3377" t="s">
        <v>2224</v>
      </c>
      <c r="J111" s="3496">
        <v>0.95499999999999996</v>
      </c>
      <c r="K111" s="3377" t="s">
        <v>2178</v>
      </c>
      <c r="L111" s="3496">
        <v>0.91600000000000004</v>
      </c>
      <c r="M111" s="3377" t="s">
        <v>2186</v>
      </c>
    </row>
    <row r="112" spans="1:14" s="26" customFormat="1" ht="13">
      <c r="A112" s="37"/>
      <c r="B112" s="3496"/>
      <c r="C112" s="3377"/>
      <c r="D112" s="3496"/>
      <c r="E112" s="3377"/>
      <c r="F112" s="3496"/>
      <c r="G112" s="3377"/>
      <c r="H112" s="3496"/>
      <c r="I112" s="3377"/>
      <c r="J112" s="3496"/>
      <c r="K112" s="3377"/>
      <c r="L112" s="3496"/>
      <c r="M112" s="3377"/>
    </row>
    <row r="113" spans="1:14" s="26" customFormat="1" ht="13">
      <c r="A113" s="37" t="s">
        <v>475</v>
      </c>
      <c r="B113" s="3496">
        <v>0.16800000000000001</v>
      </c>
      <c r="C113" s="3377" t="s">
        <v>2176</v>
      </c>
      <c r="D113" s="3496">
        <v>0.36599999999999999</v>
      </c>
      <c r="E113" s="3377" t="s">
        <v>2240</v>
      </c>
      <c r="F113" s="3496">
        <v>0.34</v>
      </c>
      <c r="G113" s="3377" t="s">
        <v>2223</v>
      </c>
      <c r="H113" s="3496">
        <v>0.215</v>
      </c>
      <c r="I113" s="3377" t="s">
        <v>2176</v>
      </c>
      <c r="J113" s="3496">
        <v>0.38700000000000001</v>
      </c>
      <c r="K113" s="3377" t="s">
        <v>2212</v>
      </c>
      <c r="L113" s="3496">
        <v>0.31900000000000001</v>
      </c>
      <c r="M113" s="3377" t="s">
        <v>2186</v>
      </c>
    </row>
    <row r="114" spans="1:14" s="26" customFormat="1" ht="13">
      <c r="A114" s="252" t="s">
        <v>520</v>
      </c>
      <c r="B114" s="3496">
        <v>0.14499999999999999</v>
      </c>
      <c r="C114" s="3377" t="s">
        <v>2221</v>
      </c>
      <c r="D114" s="3496">
        <v>0.35199999999999998</v>
      </c>
      <c r="E114" s="3377" t="s">
        <v>2224</v>
      </c>
      <c r="F114" s="3496">
        <v>0.33400000000000002</v>
      </c>
      <c r="G114" s="3377" t="s">
        <v>2210</v>
      </c>
      <c r="H114" s="3496">
        <v>0.17699999999999999</v>
      </c>
      <c r="I114" s="3377" t="s">
        <v>2185</v>
      </c>
      <c r="J114" s="3496">
        <v>0.376</v>
      </c>
      <c r="K114" s="3377" t="s">
        <v>2184</v>
      </c>
      <c r="L114" s="3496">
        <v>0.30399999999999999</v>
      </c>
      <c r="M114" s="3377" t="s">
        <v>2180</v>
      </c>
    </row>
    <row r="115" spans="1:14" s="26" customFormat="1" ht="13">
      <c r="A115" s="252" t="s">
        <v>521</v>
      </c>
      <c r="B115" s="3496">
        <v>0.192</v>
      </c>
      <c r="C115" s="3377" t="s">
        <v>2212</v>
      </c>
      <c r="D115" s="3496">
        <v>0.38100000000000001</v>
      </c>
      <c r="E115" s="3377" t="s">
        <v>2212</v>
      </c>
      <c r="F115" s="3496">
        <v>0.34499999999999997</v>
      </c>
      <c r="G115" s="3377" t="s">
        <v>2188</v>
      </c>
      <c r="H115" s="3496">
        <v>0.249</v>
      </c>
      <c r="I115" s="3377" t="s">
        <v>2221</v>
      </c>
      <c r="J115" s="3496">
        <v>0.39700000000000002</v>
      </c>
      <c r="K115" s="3377" t="s">
        <v>2185</v>
      </c>
      <c r="L115" s="3496">
        <v>0.33500000000000002</v>
      </c>
      <c r="M115" s="3377" t="s">
        <v>2222</v>
      </c>
    </row>
    <row r="116" spans="1:14">
      <c r="A116" s="2967"/>
      <c r="B116" s="125"/>
      <c r="C116" s="125"/>
      <c r="D116" s="125"/>
      <c r="E116" s="125"/>
      <c r="F116" s="125"/>
      <c r="G116" s="125"/>
      <c r="H116" s="125"/>
      <c r="I116" s="125"/>
      <c r="J116" s="125"/>
      <c r="K116" s="125"/>
      <c r="L116" s="125"/>
      <c r="M116" s="125"/>
    </row>
    <row r="117" spans="1:14">
      <c r="A117" s="4496" t="s">
        <v>784</v>
      </c>
      <c r="B117" s="4496"/>
      <c r="C117" s="4496"/>
      <c r="D117" s="4496"/>
      <c r="E117" s="4496"/>
      <c r="F117" s="4496"/>
      <c r="G117" s="4496"/>
      <c r="H117" s="4496"/>
      <c r="I117" s="4496"/>
      <c r="J117" s="4496"/>
      <c r="K117" s="4496"/>
      <c r="L117" s="4496"/>
      <c r="M117" s="4496"/>
    </row>
    <row r="118" spans="1:14">
      <c r="A118" s="2967"/>
      <c r="B118" s="125"/>
      <c r="C118" s="125"/>
      <c r="D118" s="125"/>
      <c r="E118" s="125"/>
      <c r="F118" s="125"/>
      <c r="G118" s="125"/>
      <c r="H118" s="125"/>
      <c r="I118" s="125"/>
      <c r="J118" s="125"/>
      <c r="K118" s="125"/>
      <c r="L118" s="125"/>
      <c r="M118" s="125"/>
    </row>
    <row r="119" spans="1:14">
      <c r="A119" s="2967"/>
      <c r="B119" s="125"/>
      <c r="C119" s="125"/>
      <c r="D119" s="125"/>
      <c r="E119" s="125"/>
      <c r="F119" s="125"/>
      <c r="G119" s="125"/>
      <c r="H119" s="125"/>
      <c r="I119" s="125"/>
      <c r="J119" s="125"/>
      <c r="K119" s="125"/>
      <c r="L119" s="125"/>
      <c r="M119" s="125"/>
    </row>
    <row r="120" spans="1:14">
      <c r="A120" s="4557" t="s">
        <v>1191</v>
      </c>
      <c r="B120" s="4246"/>
      <c r="C120" s="4246"/>
      <c r="D120" s="4246"/>
      <c r="E120" s="4246"/>
      <c r="F120" s="4246"/>
      <c r="G120" s="4246"/>
      <c r="H120" s="4246"/>
      <c r="I120" s="4246"/>
      <c r="J120" s="4246"/>
      <c r="K120" s="4246"/>
      <c r="L120" s="4246"/>
      <c r="M120" s="4246"/>
    </row>
    <row r="121" spans="1:14">
      <c r="A121" s="3444"/>
      <c r="B121" s="125"/>
      <c r="C121" s="125"/>
      <c r="D121" s="125"/>
      <c r="E121" s="125"/>
      <c r="F121" s="125"/>
      <c r="G121" s="125"/>
      <c r="H121" s="125"/>
      <c r="I121" s="125"/>
      <c r="J121" s="125"/>
      <c r="K121" s="125"/>
      <c r="L121" s="125"/>
      <c r="M121" s="125"/>
    </row>
    <row r="122" spans="1:14" ht="17.5">
      <c r="A122" s="4577" t="s">
        <v>469</v>
      </c>
      <c r="B122" s="4273" t="s">
        <v>204</v>
      </c>
      <c r="C122" s="4273"/>
      <c r="D122" s="4273"/>
      <c r="E122" s="4273"/>
      <c r="F122" s="4273"/>
      <c r="G122" s="4273"/>
      <c r="H122" s="4273"/>
      <c r="I122" s="4273"/>
      <c r="J122" s="4273"/>
      <c r="K122" s="4273"/>
      <c r="L122" s="4273"/>
      <c r="M122" s="4274"/>
      <c r="N122" s="495"/>
    </row>
    <row r="123" spans="1:14" ht="17.5">
      <c r="A123" s="4258"/>
      <c r="B123" s="4260" t="s">
        <v>85</v>
      </c>
      <c r="C123" s="4260"/>
      <c r="D123" s="4260" t="s">
        <v>287</v>
      </c>
      <c r="E123" s="4260"/>
      <c r="F123" s="4260" t="s">
        <v>83</v>
      </c>
      <c r="G123" s="4260"/>
      <c r="H123" s="4260" t="s">
        <v>84</v>
      </c>
      <c r="I123" s="4260"/>
      <c r="J123" s="4260" t="s">
        <v>87</v>
      </c>
      <c r="K123" s="4260"/>
      <c r="L123" s="4260" t="s">
        <v>288</v>
      </c>
      <c r="M123" s="4160"/>
      <c r="N123" s="495"/>
    </row>
    <row r="124" spans="1:14" ht="30">
      <c r="A124" s="4259"/>
      <c r="B124" s="193" t="s">
        <v>206</v>
      </c>
      <c r="C124" s="193" t="s">
        <v>282</v>
      </c>
      <c r="D124" s="193" t="s">
        <v>206</v>
      </c>
      <c r="E124" s="193" t="s">
        <v>282</v>
      </c>
      <c r="F124" s="193" t="s">
        <v>206</v>
      </c>
      <c r="G124" s="193" t="s">
        <v>282</v>
      </c>
      <c r="H124" s="193" t="s">
        <v>206</v>
      </c>
      <c r="I124" s="193" t="s">
        <v>282</v>
      </c>
      <c r="J124" s="193" t="s">
        <v>206</v>
      </c>
      <c r="K124" s="193" t="s">
        <v>282</v>
      </c>
      <c r="L124" s="193" t="s">
        <v>206</v>
      </c>
      <c r="M124" s="129" t="s">
        <v>282</v>
      </c>
      <c r="N124" s="2405"/>
    </row>
    <row r="125" spans="1:14" s="26" customFormat="1" ht="13">
      <c r="A125" s="23" t="s">
        <v>882</v>
      </c>
      <c r="B125" s="3497">
        <v>173496</v>
      </c>
      <c r="C125" s="3498" t="s">
        <v>4358</v>
      </c>
      <c r="D125" s="3497">
        <v>405536</v>
      </c>
      <c r="E125" s="3498" t="s">
        <v>4359</v>
      </c>
      <c r="F125" s="3497">
        <v>126770</v>
      </c>
      <c r="G125" s="3498" t="s">
        <v>4360</v>
      </c>
      <c r="H125" s="3497">
        <v>224312</v>
      </c>
      <c r="I125" s="3498" t="s">
        <v>4361</v>
      </c>
      <c r="J125" s="3497">
        <v>212600</v>
      </c>
      <c r="K125" s="3498" t="s">
        <v>4362</v>
      </c>
      <c r="L125" s="3376">
        <v>985914</v>
      </c>
      <c r="M125" s="3377" t="s">
        <v>2440</v>
      </c>
    </row>
    <row r="126" spans="1:14" s="26" customFormat="1" ht="13">
      <c r="A126" s="252" t="s">
        <v>517</v>
      </c>
      <c r="B126" s="3499">
        <v>7.3999999999999996E-2</v>
      </c>
      <c r="C126" s="3498" t="s">
        <v>2178</v>
      </c>
      <c r="D126" s="3499">
        <v>5.0999999999999997E-2</v>
      </c>
      <c r="E126" s="3498" t="s">
        <v>2181</v>
      </c>
      <c r="F126" s="3499">
        <v>0.108</v>
      </c>
      <c r="G126" s="3498" t="s">
        <v>2174</v>
      </c>
      <c r="H126" s="3499">
        <v>0.16400000000000001</v>
      </c>
      <c r="I126" s="3498" t="s">
        <v>2176</v>
      </c>
      <c r="J126" s="3499">
        <v>3.9E-2</v>
      </c>
      <c r="K126" s="3498" t="s">
        <v>2181</v>
      </c>
      <c r="L126" s="3496">
        <v>9.0999999999999998E-2</v>
      </c>
      <c r="M126" s="3377" t="s">
        <v>2181</v>
      </c>
    </row>
    <row r="127" spans="1:14" s="26" customFormat="1" ht="13">
      <c r="A127" s="252" t="s">
        <v>219</v>
      </c>
      <c r="B127" s="3499">
        <v>0.42299999999999999</v>
      </c>
      <c r="C127" s="3498" t="s">
        <v>2189</v>
      </c>
      <c r="D127" s="3499">
        <v>0.22900000000000001</v>
      </c>
      <c r="E127" s="3498" t="s">
        <v>2179</v>
      </c>
      <c r="F127" s="3499">
        <v>0.27200000000000002</v>
      </c>
      <c r="G127" s="3498" t="s">
        <v>2223</v>
      </c>
      <c r="H127" s="3499">
        <v>0.316</v>
      </c>
      <c r="I127" s="3498" t="s">
        <v>2176</v>
      </c>
      <c r="J127" s="3499">
        <v>0.28100000000000003</v>
      </c>
      <c r="K127" s="3498" t="s">
        <v>2224</v>
      </c>
      <c r="L127" s="3496">
        <v>0.27100000000000002</v>
      </c>
      <c r="M127" s="3377" t="s">
        <v>2186</v>
      </c>
    </row>
    <row r="128" spans="1:14" s="26" customFormat="1" ht="13">
      <c r="A128" s="252" t="s">
        <v>474</v>
      </c>
      <c r="B128" s="3499">
        <v>0.33900000000000002</v>
      </c>
      <c r="C128" s="3498" t="s">
        <v>2221</v>
      </c>
      <c r="D128" s="3499">
        <v>0.35</v>
      </c>
      <c r="E128" s="3498" t="s">
        <v>2175</v>
      </c>
      <c r="F128" s="3499">
        <v>0.30299999999999999</v>
      </c>
      <c r="G128" s="3498" t="s">
        <v>2212</v>
      </c>
      <c r="H128" s="3499">
        <v>0.33500000000000002</v>
      </c>
      <c r="I128" s="3498" t="s">
        <v>2174</v>
      </c>
      <c r="J128" s="3499">
        <v>0.30399999999999999</v>
      </c>
      <c r="K128" s="3498" t="s">
        <v>2240</v>
      </c>
      <c r="L128" s="3496">
        <v>0.32400000000000001</v>
      </c>
      <c r="M128" s="3377" t="s">
        <v>2178</v>
      </c>
    </row>
    <row r="129" spans="1:13" s="26" customFormat="1" ht="13">
      <c r="A129" s="252" t="s">
        <v>222</v>
      </c>
      <c r="B129" s="3499">
        <v>0.104</v>
      </c>
      <c r="C129" s="3498" t="s">
        <v>2177</v>
      </c>
      <c r="D129" s="3499">
        <v>0.22700000000000001</v>
      </c>
      <c r="E129" s="3498" t="s">
        <v>2180</v>
      </c>
      <c r="F129" s="3499">
        <v>0.20300000000000001</v>
      </c>
      <c r="G129" s="3498" t="s">
        <v>2174</v>
      </c>
      <c r="H129" s="3499">
        <v>0.15</v>
      </c>
      <c r="I129" s="3498" t="s">
        <v>2175</v>
      </c>
      <c r="J129" s="3499">
        <v>0.26400000000000001</v>
      </c>
      <c r="K129" s="3498" t="s">
        <v>2176</v>
      </c>
      <c r="L129" s="3496">
        <v>0.20799999999999999</v>
      </c>
      <c r="M129" s="3377" t="s">
        <v>2181</v>
      </c>
    </row>
    <row r="130" spans="1:13" s="26" customFormat="1" ht="13">
      <c r="A130" s="252" t="s">
        <v>223</v>
      </c>
      <c r="B130" s="3499">
        <v>0.06</v>
      </c>
      <c r="C130" s="3498" t="s">
        <v>2222</v>
      </c>
      <c r="D130" s="3499">
        <v>0.14299999999999999</v>
      </c>
      <c r="E130" s="3498" t="s">
        <v>2178</v>
      </c>
      <c r="F130" s="3499">
        <v>0.115</v>
      </c>
      <c r="G130" s="3498" t="s">
        <v>2177</v>
      </c>
      <c r="H130" s="3499">
        <v>3.5000000000000003E-2</v>
      </c>
      <c r="I130" s="3498" t="s">
        <v>2181</v>
      </c>
      <c r="J130" s="3499">
        <v>0.113</v>
      </c>
      <c r="K130" s="3498" t="s">
        <v>2180</v>
      </c>
      <c r="L130" s="3496">
        <v>0.106</v>
      </c>
      <c r="M130" s="3377" t="s">
        <v>2349</v>
      </c>
    </row>
    <row r="131" spans="1:13" s="26" customFormat="1" ht="13">
      <c r="A131" s="37"/>
      <c r="B131" s="3499" t="s">
        <v>733</v>
      </c>
      <c r="C131" s="3498" t="s">
        <v>733</v>
      </c>
      <c r="D131" s="3499" t="s">
        <v>733</v>
      </c>
      <c r="E131" s="3498" t="s">
        <v>733</v>
      </c>
      <c r="F131" s="3499" t="s">
        <v>733</v>
      </c>
      <c r="G131" s="3498" t="s">
        <v>733</v>
      </c>
      <c r="H131" s="3499" t="s">
        <v>733</v>
      </c>
      <c r="I131" s="3498" t="s">
        <v>733</v>
      </c>
      <c r="J131" s="3499" t="s">
        <v>733</v>
      </c>
      <c r="K131" s="3498" t="s">
        <v>733</v>
      </c>
      <c r="L131" s="3496" t="s">
        <v>733</v>
      </c>
      <c r="M131" s="3377" t="s">
        <v>733</v>
      </c>
    </row>
    <row r="132" spans="1:13" s="26" customFormat="1" ht="13">
      <c r="A132" s="37" t="s">
        <v>516</v>
      </c>
      <c r="B132" s="3499">
        <v>0.92600000000000005</v>
      </c>
      <c r="C132" s="3498" t="s">
        <v>2178</v>
      </c>
      <c r="D132" s="3499">
        <v>0.94899999999999995</v>
      </c>
      <c r="E132" s="3498" t="s">
        <v>2181</v>
      </c>
      <c r="F132" s="3499">
        <v>0.89200000000000002</v>
      </c>
      <c r="G132" s="3498" t="s">
        <v>2174</v>
      </c>
      <c r="H132" s="3499">
        <v>0.83599999999999997</v>
      </c>
      <c r="I132" s="3498" t="s">
        <v>2176</v>
      </c>
      <c r="J132" s="3499">
        <v>0.96099999999999997</v>
      </c>
      <c r="K132" s="3498" t="s">
        <v>2181</v>
      </c>
      <c r="L132" s="3496">
        <v>0.90900000000000003</v>
      </c>
      <c r="M132" s="3377" t="s">
        <v>2181</v>
      </c>
    </row>
    <row r="133" spans="1:13" s="26" customFormat="1" ht="13">
      <c r="A133" s="252" t="s">
        <v>518</v>
      </c>
      <c r="B133" s="3499">
        <v>0.90800000000000003</v>
      </c>
      <c r="C133" s="3498" t="s">
        <v>2240</v>
      </c>
      <c r="D133" s="3499">
        <v>0.94599999999999995</v>
      </c>
      <c r="E133" s="3498" t="s">
        <v>2178</v>
      </c>
      <c r="F133" s="3499">
        <v>0.88700000000000001</v>
      </c>
      <c r="G133" s="3498" t="s">
        <v>2189</v>
      </c>
      <c r="H133" s="3499">
        <v>0.83199999999999996</v>
      </c>
      <c r="I133" s="3498" t="s">
        <v>2221</v>
      </c>
      <c r="J133" s="3499">
        <v>0.96699999999999997</v>
      </c>
      <c r="K133" s="3498" t="s">
        <v>2186</v>
      </c>
      <c r="L133" s="3496">
        <v>0.91100000000000003</v>
      </c>
      <c r="M133" s="3377" t="s">
        <v>2186</v>
      </c>
    </row>
    <row r="134" spans="1:13" s="26" customFormat="1" ht="13">
      <c r="A134" s="252" t="s">
        <v>519</v>
      </c>
      <c r="B134" s="3499">
        <v>0.94499999999999995</v>
      </c>
      <c r="C134" s="3498" t="s">
        <v>2179</v>
      </c>
      <c r="D134" s="3499">
        <v>0.95099999999999996</v>
      </c>
      <c r="E134" s="3498" t="s">
        <v>2222</v>
      </c>
      <c r="F134" s="3499">
        <v>0.89700000000000002</v>
      </c>
      <c r="G134" s="3498" t="s">
        <v>2185</v>
      </c>
      <c r="H134" s="3499">
        <v>0.84</v>
      </c>
      <c r="I134" s="3498" t="s">
        <v>2212</v>
      </c>
      <c r="J134" s="3499">
        <v>0.95699999999999996</v>
      </c>
      <c r="K134" s="3498" t="s">
        <v>2222</v>
      </c>
      <c r="L134" s="3496">
        <v>0.90600000000000003</v>
      </c>
      <c r="M134" s="3377" t="s">
        <v>2178</v>
      </c>
    </row>
    <row r="135" spans="1:13" s="26" customFormat="1" ht="13">
      <c r="A135" s="37"/>
      <c r="B135" s="3499"/>
      <c r="C135" s="3498"/>
      <c r="D135" s="3499"/>
      <c r="E135" s="3498"/>
      <c r="F135" s="3499"/>
      <c r="G135" s="3498"/>
      <c r="H135" s="3499"/>
      <c r="I135" s="3498"/>
      <c r="J135" s="3499"/>
      <c r="K135" s="3498"/>
      <c r="L135" s="3496"/>
      <c r="M135" s="3377"/>
    </row>
    <row r="136" spans="1:13" s="26" customFormat="1" ht="13">
      <c r="A136" s="37" t="s">
        <v>475</v>
      </c>
      <c r="B136" s="3499">
        <v>0.16400000000000001</v>
      </c>
      <c r="C136" s="3498" t="s">
        <v>2176</v>
      </c>
      <c r="D136" s="3499">
        <v>0.37</v>
      </c>
      <c r="E136" s="3498" t="s">
        <v>2175</v>
      </c>
      <c r="F136" s="3499">
        <v>0.317</v>
      </c>
      <c r="G136" s="3498" t="s">
        <v>2189</v>
      </c>
      <c r="H136" s="3499">
        <v>0.185</v>
      </c>
      <c r="I136" s="3498" t="s">
        <v>2240</v>
      </c>
      <c r="J136" s="3499">
        <v>0.376</v>
      </c>
      <c r="K136" s="3498" t="s">
        <v>2224</v>
      </c>
      <c r="L136" s="3496">
        <v>0.314</v>
      </c>
      <c r="M136" s="3377" t="s">
        <v>2186</v>
      </c>
    </row>
    <row r="137" spans="1:13" s="26" customFormat="1" ht="13">
      <c r="A137" s="252" t="s">
        <v>520</v>
      </c>
      <c r="B137" s="3499">
        <v>0.14299999999999999</v>
      </c>
      <c r="C137" s="3498" t="s">
        <v>2221</v>
      </c>
      <c r="D137" s="3499">
        <v>0.35299999999999998</v>
      </c>
      <c r="E137" s="3498" t="s">
        <v>2224</v>
      </c>
      <c r="F137" s="3499">
        <v>0.30199999999999999</v>
      </c>
      <c r="G137" s="3498" t="s">
        <v>2183</v>
      </c>
      <c r="H137" s="3499">
        <v>0.161</v>
      </c>
      <c r="I137" s="3498" t="s">
        <v>2212</v>
      </c>
      <c r="J137" s="3499">
        <v>0.36599999999999999</v>
      </c>
      <c r="K137" s="3498" t="s">
        <v>2189</v>
      </c>
      <c r="L137" s="3496">
        <v>0.30299999999999999</v>
      </c>
      <c r="M137" s="3377" t="s">
        <v>2180</v>
      </c>
    </row>
    <row r="138" spans="1:13" s="26" customFormat="1" ht="13">
      <c r="A138" s="252" t="s">
        <v>521</v>
      </c>
      <c r="B138" s="3499">
        <v>0.185</v>
      </c>
      <c r="C138" s="3498" t="s">
        <v>2221</v>
      </c>
      <c r="D138" s="3499">
        <v>0.38900000000000001</v>
      </c>
      <c r="E138" s="3498" t="s">
        <v>2212</v>
      </c>
      <c r="F138" s="3499">
        <v>0.33</v>
      </c>
      <c r="G138" s="3498" t="s">
        <v>2188</v>
      </c>
      <c r="H138" s="3499">
        <v>0.20699999999999999</v>
      </c>
      <c r="I138" s="3498" t="s">
        <v>2212</v>
      </c>
      <c r="J138" s="3499">
        <v>0.38600000000000001</v>
      </c>
      <c r="K138" s="3498" t="s">
        <v>2223</v>
      </c>
      <c r="L138" s="3496">
        <v>0.32400000000000001</v>
      </c>
      <c r="M138" s="3377" t="s">
        <v>2222</v>
      </c>
    </row>
    <row r="139" spans="1:13">
      <c r="A139" s="2967"/>
      <c r="B139" s="125"/>
      <c r="C139" s="125"/>
      <c r="D139" s="125"/>
      <c r="E139" s="125"/>
      <c r="F139" s="125"/>
      <c r="G139" s="125"/>
      <c r="H139" s="125"/>
      <c r="I139" s="125"/>
      <c r="J139" s="125"/>
      <c r="K139" s="125"/>
      <c r="L139" s="125"/>
      <c r="M139" s="125"/>
    </row>
    <row r="140" spans="1:13">
      <c r="A140" s="4496" t="s">
        <v>785</v>
      </c>
      <c r="B140" s="4496"/>
      <c r="C140" s="4496"/>
      <c r="D140" s="4496"/>
      <c r="E140" s="4496"/>
      <c r="F140" s="4496"/>
      <c r="G140" s="4496"/>
      <c r="H140" s="4496"/>
      <c r="I140" s="4496"/>
      <c r="J140" s="4496"/>
      <c r="K140" s="4496"/>
      <c r="L140" s="4496"/>
      <c r="M140" s="4496"/>
    </row>
    <row r="141" spans="1:13">
      <c r="A141" s="2967"/>
      <c r="B141" s="125"/>
      <c r="C141" s="125"/>
      <c r="D141" s="125"/>
      <c r="E141" s="125"/>
      <c r="F141" s="125"/>
      <c r="G141" s="125"/>
      <c r="H141" s="125"/>
      <c r="I141" s="125"/>
      <c r="J141" s="125"/>
      <c r="K141" s="125"/>
      <c r="L141" s="125"/>
      <c r="M141" s="125"/>
    </row>
    <row r="142" spans="1:13">
      <c r="A142" s="2967"/>
      <c r="B142" s="125"/>
      <c r="C142" s="125"/>
      <c r="D142" s="125"/>
      <c r="E142" s="125"/>
      <c r="F142" s="125"/>
      <c r="G142" s="125"/>
      <c r="H142" s="125"/>
      <c r="I142" s="125"/>
      <c r="J142" s="125"/>
      <c r="K142" s="125"/>
      <c r="L142" s="125"/>
      <c r="M142" s="125"/>
    </row>
    <row r="143" spans="1:13">
      <c r="A143" s="4557" t="s">
        <v>1192</v>
      </c>
      <c r="B143" s="4246"/>
      <c r="C143" s="4246"/>
      <c r="D143" s="4246"/>
      <c r="E143" s="4246"/>
      <c r="F143" s="4246"/>
      <c r="G143" s="4246"/>
      <c r="H143" s="4246"/>
      <c r="I143" s="4246"/>
      <c r="J143" s="4246"/>
      <c r="K143" s="4246"/>
      <c r="L143" s="4246"/>
      <c r="M143" s="4246"/>
    </row>
    <row r="144" spans="1:13">
      <c r="A144" s="3444"/>
      <c r="B144" s="125"/>
      <c r="C144" s="125"/>
      <c r="D144" s="125"/>
      <c r="E144" s="125"/>
      <c r="F144" s="125"/>
      <c r="G144" s="125"/>
      <c r="H144" s="125"/>
      <c r="I144" s="125"/>
      <c r="J144" s="125"/>
      <c r="K144" s="125"/>
      <c r="L144" s="125"/>
      <c r="M144" s="125"/>
    </row>
    <row r="145" spans="1:14" ht="17.5">
      <c r="A145" s="4577" t="s">
        <v>469</v>
      </c>
      <c r="B145" s="4273" t="s">
        <v>204</v>
      </c>
      <c r="C145" s="4273"/>
      <c r="D145" s="4273"/>
      <c r="E145" s="4273"/>
      <c r="F145" s="4273"/>
      <c r="G145" s="4273"/>
      <c r="H145" s="4273"/>
      <c r="I145" s="4273"/>
      <c r="J145" s="4273"/>
      <c r="K145" s="4273"/>
      <c r="L145" s="4273"/>
      <c r="M145" s="4274"/>
      <c r="N145" s="495"/>
    </row>
    <row r="146" spans="1:14" ht="17.5">
      <c r="A146" s="4258"/>
      <c r="B146" s="4260" t="s">
        <v>85</v>
      </c>
      <c r="C146" s="4260"/>
      <c r="D146" s="4260" t="s">
        <v>287</v>
      </c>
      <c r="E146" s="4260"/>
      <c r="F146" s="4260" t="s">
        <v>83</v>
      </c>
      <c r="G146" s="4260"/>
      <c r="H146" s="4260" t="s">
        <v>84</v>
      </c>
      <c r="I146" s="4260"/>
      <c r="J146" s="4260" t="s">
        <v>87</v>
      </c>
      <c r="K146" s="4260"/>
      <c r="L146" s="4260" t="s">
        <v>288</v>
      </c>
      <c r="M146" s="4160"/>
      <c r="N146" s="495"/>
    </row>
    <row r="147" spans="1:14" ht="30">
      <c r="A147" s="4259"/>
      <c r="B147" s="193" t="s">
        <v>206</v>
      </c>
      <c r="C147" s="193" t="s">
        <v>282</v>
      </c>
      <c r="D147" s="193" t="s">
        <v>206</v>
      </c>
      <c r="E147" s="193" t="s">
        <v>282</v>
      </c>
      <c r="F147" s="193" t="s">
        <v>206</v>
      </c>
      <c r="G147" s="193" t="s">
        <v>282</v>
      </c>
      <c r="H147" s="193" t="s">
        <v>206</v>
      </c>
      <c r="I147" s="193" t="s">
        <v>282</v>
      </c>
      <c r="J147" s="193" t="s">
        <v>206</v>
      </c>
      <c r="K147" s="193" t="s">
        <v>282</v>
      </c>
      <c r="L147" s="193" t="s">
        <v>206</v>
      </c>
      <c r="M147" s="129" t="s">
        <v>282</v>
      </c>
      <c r="N147" s="2405"/>
    </row>
    <row r="148" spans="1:14" s="26" customFormat="1" ht="13">
      <c r="A148" s="23" t="s">
        <v>882</v>
      </c>
      <c r="B148" s="202">
        <v>167660</v>
      </c>
      <c r="C148" s="24" t="s">
        <v>4363</v>
      </c>
      <c r="D148" s="202">
        <v>390818</v>
      </c>
      <c r="E148" s="24" t="s">
        <v>4364</v>
      </c>
      <c r="F148" s="202">
        <v>122350</v>
      </c>
      <c r="G148" s="24" t="s">
        <v>4365</v>
      </c>
      <c r="H148" s="202">
        <v>211595</v>
      </c>
      <c r="I148" s="24" t="s">
        <v>4366</v>
      </c>
      <c r="J148" s="202">
        <v>216169</v>
      </c>
      <c r="K148" s="24" t="s">
        <v>4367</v>
      </c>
      <c r="L148" s="202">
        <v>974586</v>
      </c>
      <c r="M148" s="24" t="s">
        <v>2441</v>
      </c>
    </row>
    <row r="149" spans="1:14" s="26" customFormat="1" ht="13">
      <c r="A149" s="252" t="s">
        <v>517</v>
      </c>
      <c r="B149" s="21">
        <v>7.4999999999999997E-2</v>
      </c>
      <c r="C149" s="12" t="s">
        <v>2222</v>
      </c>
      <c r="D149" s="21">
        <v>4.2999999999999997E-2</v>
      </c>
      <c r="E149" s="12" t="s">
        <v>2181</v>
      </c>
      <c r="F149" s="21">
        <v>0.121</v>
      </c>
      <c r="G149" s="12" t="s">
        <v>2224</v>
      </c>
      <c r="H149" s="21">
        <v>0.13200000000000001</v>
      </c>
      <c r="I149" s="12" t="s">
        <v>2175</v>
      </c>
      <c r="J149" s="21">
        <v>0.05</v>
      </c>
      <c r="K149" s="12" t="s">
        <v>2186</v>
      </c>
      <c r="L149" s="21">
        <v>8.3000000000000004E-2</v>
      </c>
      <c r="M149" s="12" t="s">
        <v>2349</v>
      </c>
    </row>
    <row r="150" spans="1:14" s="26" customFormat="1" ht="13">
      <c r="A150" s="252" t="s">
        <v>219</v>
      </c>
      <c r="B150" s="21">
        <v>0.435</v>
      </c>
      <c r="C150" s="12" t="s">
        <v>2212</v>
      </c>
      <c r="D150" s="21">
        <v>0.24199999999999999</v>
      </c>
      <c r="E150" s="12" t="s">
        <v>2177</v>
      </c>
      <c r="F150" s="21">
        <v>0.26700000000000002</v>
      </c>
      <c r="G150" s="12" t="s">
        <v>2185</v>
      </c>
      <c r="H150" s="21">
        <v>0.34</v>
      </c>
      <c r="I150" s="12" t="s">
        <v>2212</v>
      </c>
      <c r="J150" s="21">
        <v>0.26700000000000002</v>
      </c>
      <c r="K150" s="12" t="s">
        <v>2212</v>
      </c>
      <c r="L150" s="21">
        <v>0.28499999999999998</v>
      </c>
      <c r="M150" s="12" t="s">
        <v>2178</v>
      </c>
    </row>
    <row r="151" spans="1:14" s="26" customFormat="1" ht="13">
      <c r="A151" s="252" t="s">
        <v>474</v>
      </c>
      <c r="B151" s="21">
        <v>0.32600000000000001</v>
      </c>
      <c r="C151" s="12" t="s">
        <v>2224</v>
      </c>
      <c r="D151" s="21">
        <v>0.34300000000000003</v>
      </c>
      <c r="E151" s="12" t="s">
        <v>2177</v>
      </c>
      <c r="F151" s="21">
        <v>0.29299999999999998</v>
      </c>
      <c r="G151" s="12" t="s">
        <v>2189</v>
      </c>
      <c r="H151" s="21">
        <v>0.34200000000000003</v>
      </c>
      <c r="I151" s="12" t="s">
        <v>2174</v>
      </c>
      <c r="J151" s="21">
        <v>0.30299999999999999</v>
      </c>
      <c r="K151" s="12" t="s">
        <v>2240</v>
      </c>
      <c r="L151" s="21">
        <v>0.32200000000000001</v>
      </c>
      <c r="M151" s="12" t="s">
        <v>2186</v>
      </c>
    </row>
    <row r="152" spans="1:14" s="26" customFormat="1" ht="13">
      <c r="A152" s="252" t="s">
        <v>222</v>
      </c>
      <c r="B152" s="21">
        <v>0.11600000000000001</v>
      </c>
      <c r="C152" s="12" t="s">
        <v>2177</v>
      </c>
      <c r="D152" s="21">
        <v>0.23100000000000001</v>
      </c>
      <c r="E152" s="12" t="s">
        <v>2179</v>
      </c>
      <c r="F152" s="21">
        <v>0.193</v>
      </c>
      <c r="G152" s="12" t="s">
        <v>2174</v>
      </c>
      <c r="H152" s="21">
        <v>0.152</v>
      </c>
      <c r="I152" s="12" t="s">
        <v>2177</v>
      </c>
      <c r="J152" s="21">
        <v>0.26700000000000002</v>
      </c>
      <c r="K152" s="12" t="s">
        <v>2175</v>
      </c>
      <c r="L152" s="21">
        <v>0.20599999999999999</v>
      </c>
      <c r="M152" s="12" t="s">
        <v>2186</v>
      </c>
    </row>
    <row r="153" spans="1:14" s="26" customFormat="1" ht="13">
      <c r="A153" s="252" t="s">
        <v>223</v>
      </c>
      <c r="B153" s="21">
        <v>4.8000000000000001E-2</v>
      </c>
      <c r="C153" s="12" t="s">
        <v>2186</v>
      </c>
      <c r="D153" s="21">
        <v>0.14099999999999999</v>
      </c>
      <c r="E153" s="12" t="s">
        <v>2178</v>
      </c>
      <c r="F153" s="21">
        <v>0.125</v>
      </c>
      <c r="G153" s="12" t="s">
        <v>2240</v>
      </c>
      <c r="H153" s="21">
        <v>3.3000000000000002E-2</v>
      </c>
      <c r="I153" s="12" t="s">
        <v>2263</v>
      </c>
      <c r="J153" s="21">
        <v>0.112</v>
      </c>
      <c r="K153" s="12" t="s">
        <v>2222</v>
      </c>
      <c r="L153" s="21">
        <v>0.105</v>
      </c>
      <c r="M153" s="12" t="s">
        <v>2263</v>
      </c>
    </row>
    <row r="154" spans="1:14" s="26" customFormat="1" ht="13">
      <c r="A154" s="37"/>
      <c r="B154" s="21"/>
      <c r="C154" s="12"/>
      <c r="D154" s="21"/>
      <c r="E154" s="12"/>
      <c r="F154" s="21"/>
      <c r="G154" s="12"/>
      <c r="H154" s="21"/>
      <c r="I154" s="12"/>
      <c r="J154" s="21"/>
      <c r="K154" s="12"/>
      <c r="L154" s="21"/>
      <c r="M154" s="12"/>
    </row>
    <row r="155" spans="1:14" s="26" customFormat="1" ht="13">
      <c r="A155" s="37" t="s">
        <v>516</v>
      </c>
      <c r="B155" s="21">
        <v>0.92500000000000004</v>
      </c>
      <c r="C155" s="12" t="s">
        <v>2222</v>
      </c>
      <c r="D155" s="21">
        <v>0.95699999999999996</v>
      </c>
      <c r="E155" s="12" t="s">
        <v>2181</v>
      </c>
      <c r="F155" s="21">
        <v>0.879</v>
      </c>
      <c r="G155" s="12" t="s">
        <v>2224</v>
      </c>
      <c r="H155" s="21">
        <v>0.86799999999999999</v>
      </c>
      <c r="I155" s="12" t="s">
        <v>2175</v>
      </c>
      <c r="J155" s="21">
        <v>0.95</v>
      </c>
      <c r="K155" s="12" t="s">
        <v>2186</v>
      </c>
      <c r="L155" s="21">
        <v>0.91700000000000004</v>
      </c>
      <c r="M155" s="12" t="s">
        <v>2349</v>
      </c>
    </row>
    <row r="156" spans="1:14" s="26" customFormat="1" ht="13">
      <c r="A156" s="252" t="s">
        <v>518</v>
      </c>
      <c r="B156" s="21">
        <v>0.92900000000000005</v>
      </c>
      <c r="C156" s="12" t="s">
        <v>2175</v>
      </c>
      <c r="D156" s="21">
        <v>0.95799999999999996</v>
      </c>
      <c r="E156" s="12" t="s">
        <v>2178</v>
      </c>
      <c r="F156" s="21">
        <v>0.89800000000000002</v>
      </c>
      <c r="G156" s="12" t="s">
        <v>2174</v>
      </c>
      <c r="H156" s="21">
        <v>0.86399999999999999</v>
      </c>
      <c r="I156" s="12" t="s">
        <v>2224</v>
      </c>
      <c r="J156" s="21">
        <v>0.96</v>
      </c>
      <c r="K156" s="12" t="s">
        <v>2222</v>
      </c>
      <c r="L156" s="21">
        <v>0.92500000000000004</v>
      </c>
      <c r="M156" s="12" t="s">
        <v>2181</v>
      </c>
    </row>
    <row r="157" spans="1:14" s="26" customFormat="1" ht="13">
      <c r="A157" s="252" t="s">
        <v>519</v>
      </c>
      <c r="B157" s="21">
        <v>0.92200000000000004</v>
      </c>
      <c r="C157" s="12" t="s">
        <v>2175</v>
      </c>
      <c r="D157" s="21">
        <v>0.95699999999999996</v>
      </c>
      <c r="E157" s="12" t="s">
        <v>2186</v>
      </c>
      <c r="F157" s="21">
        <v>0.86099999999999999</v>
      </c>
      <c r="G157" s="12" t="s">
        <v>2187</v>
      </c>
      <c r="H157" s="21">
        <v>0.87</v>
      </c>
      <c r="I157" s="12" t="s">
        <v>2176</v>
      </c>
      <c r="J157" s="21">
        <v>0.94</v>
      </c>
      <c r="K157" s="12" t="s">
        <v>2222</v>
      </c>
      <c r="L157" s="21">
        <v>0.90900000000000003</v>
      </c>
      <c r="M157" s="12" t="s">
        <v>2263</v>
      </c>
    </row>
    <row r="158" spans="1:14" s="26" customFormat="1" ht="13">
      <c r="A158" s="37"/>
      <c r="B158" s="21"/>
      <c r="C158" s="12"/>
      <c r="D158" s="21"/>
      <c r="E158" s="12"/>
      <c r="F158" s="21"/>
      <c r="G158" s="12"/>
      <c r="H158" s="21"/>
      <c r="I158" s="12"/>
      <c r="J158" s="21"/>
      <c r="K158" s="12"/>
      <c r="L158" s="21"/>
      <c r="M158" s="12"/>
    </row>
    <row r="159" spans="1:14" s="26" customFormat="1" ht="13">
      <c r="A159" s="37" t="s">
        <v>475</v>
      </c>
      <c r="B159" s="21">
        <v>0.16400000000000001</v>
      </c>
      <c r="C159" s="12" t="s">
        <v>2175</v>
      </c>
      <c r="D159" s="21">
        <v>0.372</v>
      </c>
      <c r="E159" s="12" t="s">
        <v>2240</v>
      </c>
      <c r="F159" s="21">
        <v>0.318</v>
      </c>
      <c r="G159" s="12" t="s">
        <v>2223</v>
      </c>
      <c r="H159" s="21">
        <v>0.185</v>
      </c>
      <c r="I159" s="12" t="s">
        <v>2175</v>
      </c>
      <c r="J159" s="21">
        <v>0.379</v>
      </c>
      <c r="K159" s="12" t="s">
        <v>2176</v>
      </c>
      <c r="L159" s="21">
        <v>0.31</v>
      </c>
      <c r="M159" s="12" t="s">
        <v>2178</v>
      </c>
    </row>
    <row r="160" spans="1:14" s="26" customFormat="1" ht="13">
      <c r="A160" s="252" t="s">
        <v>520</v>
      </c>
      <c r="B160" s="21">
        <v>0.15</v>
      </c>
      <c r="C160" s="12" t="s">
        <v>2176</v>
      </c>
      <c r="D160" s="21">
        <v>0.36199999999999999</v>
      </c>
      <c r="E160" s="12" t="s">
        <v>2174</v>
      </c>
      <c r="F160" s="21">
        <v>0.32200000000000001</v>
      </c>
      <c r="G160" s="12" t="s">
        <v>2188</v>
      </c>
      <c r="H160" s="21">
        <v>0.14399999999999999</v>
      </c>
      <c r="I160" s="12" t="s">
        <v>2176</v>
      </c>
      <c r="J160" s="21">
        <v>0.376</v>
      </c>
      <c r="K160" s="12" t="s">
        <v>2189</v>
      </c>
      <c r="L160" s="21">
        <v>0.3</v>
      </c>
      <c r="M160" s="12" t="s">
        <v>2180</v>
      </c>
    </row>
    <row r="161" spans="1:13" s="26" customFormat="1" ht="13">
      <c r="A161" s="252" t="s">
        <v>521</v>
      </c>
      <c r="B161" s="21">
        <v>0.17899999999999999</v>
      </c>
      <c r="C161" s="12" t="s">
        <v>2221</v>
      </c>
      <c r="D161" s="21">
        <v>0.38300000000000001</v>
      </c>
      <c r="E161" s="12" t="s">
        <v>2224</v>
      </c>
      <c r="F161" s="21">
        <v>0.314</v>
      </c>
      <c r="G161" s="12" t="s">
        <v>2183</v>
      </c>
      <c r="H161" s="21">
        <v>0.222</v>
      </c>
      <c r="I161" s="12" t="s">
        <v>2185</v>
      </c>
      <c r="J161" s="21">
        <v>0.38100000000000001</v>
      </c>
      <c r="K161" s="12" t="s">
        <v>2212</v>
      </c>
      <c r="L161" s="21">
        <v>0.32</v>
      </c>
      <c r="M161" s="12" t="s">
        <v>2180</v>
      </c>
    </row>
    <row r="162" spans="1:13">
      <c r="A162" s="2967"/>
      <c r="B162" s="125"/>
      <c r="C162" s="125"/>
      <c r="D162" s="125"/>
      <c r="E162" s="125"/>
      <c r="F162" s="125"/>
      <c r="G162" s="125"/>
      <c r="H162" s="125"/>
      <c r="I162" s="125"/>
      <c r="J162" s="125"/>
      <c r="K162" s="125"/>
      <c r="L162" s="125"/>
      <c r="M162" s="125"/>
    </row>
    <row r="163" spans="1:13">
      <c r="A163" s="4496" t="s">
        <v>786</v>
      </c>
      <c r="B163" s="4496"/>
      <c r="C163" s="4496"/>
      <c r="D163" s="4496"/>
      <c r="E163" s="4496"/>
      <c r="F163" s="4496"/>
      <c r="G163" s="4496"/>
      <c r="H163" s="4496"/>
      <c r="I163" s="4496"/>
      <c r="J163" s="4496"/>
      <c r="K163" s="4496"/>
      <c r="L163" s="4496"/>
      <c r="M163" s="4496"/>
    </row>
  </sheetData>
  <mergeCells count="74">
    <mergeCell ref="A163:M163"/>
    <mergeCell ref="A140:M140"/>
    <mergeCell ref="A143:M143"/>
    <mergeCell ref="A145:A147"/>
    <mergeCell ref="B145:M145"/>
    <mergeCell ref="B146:C146"/>
    <mergeCell ref="D146:E146"/>
    <mergeCell ref="F146:G146"/>
    <mergeCell ref="H146:I146"/>
    <mergeCell ref="J146:K146"/>
    <mergeCell ref="L146:M146"/>
    <mergeCell ref="A92:M92"/>
    <mergeCell ref="A94:M94"/>
    <mergeCell ref="A97:M97"/>
    <mergeCell ref="A99:A101"/>
    <mergeCell ref="B99:M99"/>
    <mergeCell ref="B100:C100"/>
    <mergeCell ref="D100:E100"/>
    <mergeCell ref="F100:G100"/>
    <mergeCell ref="H100:I100"/>
    <mergeCell ref="J100:K100"/>
    <mergeCell ref="L100:M100"/>
    <mergeCell ref="A20:M20"/>
    <mergeCell ref="A22:M22"/>
    <mergeCell ref="A25:M25"/>
    <mergeCell ref="A27:A29"/>
    <mergeCell ref="B27:M27"/>
    <mergeCell ref="B28:C28"/>
    <mergeCell ref="D28:E28"/>
    <mergeCell ref="F28:G28"/>
    <mergeCell ref="H28:I28"/>
    <mergeCell ref="J28:K28"/>
    <mergeCell ref="L28:M28"/>
    <mergeCell ref="A44:M44"/>
    <mergeCell ref="A46:M46"/>
    <mergeCell ref="A49:M49"/>
    <mergeCell ref="A51:A53"/>
    <mergeCell ref="B51:M51"/>
    <mergeCell ref="B52:C52"/>
    <mergeCell ref="D52:E52"/>
    <mergeCell ref="F52:G52"/>
    <mergeCell ref="H52:I52"/>
    <mergeCell ref="J52:K52"/>
    <mergeCell ref="L52:M52"/>
    <mergeCell ref="A1:M1"/>
    <mergeCell ref="A3:A5"/>
    <mergeCell ref="B3:M3"/>
    <mergeCell ref="B4:C4"/>
    <mergeCell ref="D4:E4"/>
    <mergeCell ref="F4:G4"/>
    <mergeCell ref="H4:I4"/>
    <mergeCell ref="J4:K4"/>
    <mergeCell ref="L4:M4"/>
    <mergeCell ref="A68:M68"/>
    <mergeCell ref="A70:M70"/>
    <mergeCell ref="A73:M73"/>
    <mergeCell ref="A75:A77"/>
    <mergeCell ref="B75:M75"/>
    <mergeCell ref="B76:C76"/>
    <mergeCell ref="D76:E76"/>
    <mergeCell ref="F76:G76"/>
    <mergeCell ref="H76:I76"/>
    <mergeCell ref="J76:K76"/>
    <mergeCell ref="L76:M76"/>
    <mergeCell ref="A117:M117"/>
    <mergeCell ref="A120:M120"/>
    <mergeCell ref="A122:A124"/>
    <mergeCell ref="B122:M122"/>
    <mergeCell ref="B123:C123"/>
    <mergeCell ref="D123:E123"/>
    <mergeCell ref="F123:G123"/>
    <mergeCell ref="H123:I123"/>
    <mergeCell ref="J123:K123"/>
    <mergeCell ref="L123:M123"/>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U120"/>
  <sheetViews>
    <sheetView topLeftCell="A112" workbookViewId="0">
      <selection activeCell="A98" sqref="A98:I98"/>
    </sheetView>
  </sheetViews>
  <sheetFormatPr defaultColWidth="8.58203125" defaultRowHeight="14"/>
  <cols>
    <col min="1" max="1" width="43.5" style="515" customWidth="1"/>
    <col min="2" max="2" width="11.58203125" style="515" customWidth="1"/>
    <col min="3" max="9" width="11" style="515" customWidth="1"/>
    <col min="10" max="10" width="8.58203125" style="6"/>
    <col min="11" max="11" width="41" style="515" customWidth="1"/>
    <col min="12" max="19" width="11.5" style="515" customWidth="1"/>
    <col min="20" max="16384" width="8.58203125" style="515"/>
  </cols>
  <sheetData>
    <row r="1" spans="1:21" s="6" customFormat="1" ht="25">
      <c r="A1" s="4230" t="s">
        <v>4431</v>
      </c>
      <c r="B1" s="4230"/>
      <c r="C1" s="4230"/>
      <c r="D1" s="4230"/>
      <c r="E1" s="4230"/>
      <c r="F1" s="4230"/>
      <c r="G1" s="4230"/>
      <c r="H1" s="4230"/>
      <c r="I1" s="4230"/>
      <c r="J1" s="1474"/>
      <c r="K1" s="4195" t="s">
        <v>4472</v>
      </c>
      <c r="L1" s="4195"/>
      <c r="M1" s="4195"/>
      <c r="N1" s="4195"/>
      <c r="O1" s="4195"/>
      <c r="P1" s="4195"/>
      <c r="Q1" s="4195"/>
      <c r="R1" s="4195"/>
      <c r="S1" s="4195"/>
    </row>
    <row r="2" spans="1:21">
      <c r="A2" s="786"/>
      <c r="B2" s="48"/>
      <c r="C2" s="48"/>
      <c r="D2" s="48"/>
      <c r="E2" s="48"/>
      <c r="F2" s="48"/>
      <c r="G2" s="48"/>
      <c r="H2" s="48"/>
      <c r="I2" s="48"/>
      <c r="K2" s="786"/>
      <c r="L2" s="48"/>
      <c r="M2" s="48"/>
      <c r="N2" s="48"/>
      <c r="O2" s="48"/>
      <c r="P2" s="48"/>
      <c r="Q2" s="48"/>
      <c r="R2" s="48"/>
      <c r="S2" s="48"/>
    </row>
    <row r="3" spans="1:21" ht="17.5">
      <c r="A3" s="4276" t="s">
        <v>469</v>
      </c>
      <c r="B3" s="3865" t="s">
        <v>230</v>
      </c>
      <c r="C3" s="3975"/>
      <c r="D3" s="3975"/>
      <c r="E3" s="3975"/>
      <c r="F3" s="3975"/>
      <c r="G3" s="3975"/>
      <c r="H3" s="3975"/>
      <c r="I3" s="3976"/>
      <c r="J3" s="495"/>
      <c r="K3" s="4488" t="s">
        <v>469</v>
      </c>
      <c r="L3" s="4362" t="s">
        <v>230</v>
      </c>
      <c r="M3" s="4362"/>
      <c r="N3" s="4362"/>
      <c r="O3" s="4362"/>
      <c r="P3" s="4362"/>
      <c r="Q3" s="4362"/>
      <c r="R3" s="4362"/>
      <c r="S3" s="4365"/>
    </row>
    <row r="4" spans="1:21" ht="17.5">
      <c r="A4" s="4431"/>
      <c r="B4" s="4159" t="s">
        <v>807</v>
      </c>
      <c r="C4" s="4260"/>
      <c r="D4" s="4260"/>
      <c r="E4" s="4092"/>
      <c r="F4" s="4159" t="s">
        <v>85</v>
      </c>
      <c r="G4" s="4260"/>
      <c r="H4" s="4260"/>
      <c r="I4" s="4160"/>
      <c r="J4" s="495"/>
      <c r="K4" s="4489"/>
      <c r="L4" s="4384" t="s">
        <v>807</v>
      </c>
      <c r="M4" s="4384"/>
      <c r="N4" s="4384"/>
      <c r="O4" s="4384"/>
      <c r="P4" s="4384" t="s">
        <v>85</v>
      </c>
      <c r="Q4" s="4384"/>
      <c r="R4" s="4384"/>
      <c r="S4" s="4385"/>
      <c r="T4" s="48"/>
      <c r="U4" s="48"/>
    </row>
    <row r="5" spans="1:21" s="130" customFormat="1" ht="27.5">
      <c r="A5" s="4271"/>
      <c r="B5" s="127" t="s">
        <v>206</v>
      </c>
      <c r="C5" s="193" t="s">
        <v>282</v>
      </c>
      <c r="D5" s="193" t="s">
        <v>14</v>
      </c>
      <c r="E5" s="128" t="s">
        <v>808</v>
      </c>
      <c r="F5" s="127" t="s">
        <v>206</v>
      </c>
      <c r="G5" s="193" t="s">
        <v>282</v>
      </c>
      <c r="H5" s="193" t="s">
        <v>14</v>
      </c>
      <c r="I5" s="129" t="s">
        <v>808</v>
      </c>
      <c r="J5" s="507"/>
      <c r="K5" s="4490"/>
      <c r="L5" s="300" t="s">
        <v>206</v>
      </c>
      <c r="M5" s="300" t="s">
        <v>282</v>
      </c>
      <c r="N5" s="300" t="s">
        <v>14</v>
      </c>
      <c r="O5" s="300" t="s">
        <v>808</v>
      </c>
      <c r="P5" s="300" t="s">
        <v>206</v>
      </c>
      <c r="Q5" s="300" t="s">
        <v>282</v>
      </c>
      <c r="R5" s="300" t="s">
        <v>14</v>
      </c>
      <c r="S5" s="299" t="s">
        <v>808</v>
      </c>
      <c r="T5" s="239"/>
      <c r="U5" s="239"/>
    </row>
    <row r="6" spans="1:21">
      <c r="A6" s="72" t="s">
        <v>216</v>
      </c>
      <c r="B6" s="2211">
        <v>211462522</v>
      </c>
      <c r="C6" s="2216">
        <v>16135</v>
      </c>
      <c r="D6" s="39"/>
      <c r="E6" s="74" t="s">
        <v>210</v>
      </c>
      <c r="F6" s="2211">
        <v>296878</v>
      </c>
      <c r="G6" s="2216">
        <v>4819</v>
      </c>
      <c r="H6" s="39"/>
      <c r="I6" s="38" t="s">
        <v>210</v>
      </c>
      <c r="K6" s="23" t="s">
        <v>216</v>
      </c>
      <c r="L6" s="202">
        <v>199726659</v>
      </c>
      <c r="M6" s="202">
        <v>18056</v>
      </c>
      <c r="N6" s="202">
        <v>199726659</v>
      </c>
      <c r="O6" s="24" t="s">
        <v>210</v>
      </c>
      <c r="P6" s="202">
        <v>259768</v>
      </c>
      <c r="Q6" s="202">
        <v>4273</v>
      </c>
      <c r="R6" s="202">
        <v>259768</v>
      </c>
      <c r="S6" s="24" t="s">
        <v>210</v>
      </c>
      <c r="T6" s="48"/>
      <c r="U6" s="48"/>
    </row>
    <row r="7" spans="1:21">
      <c r="A7" s="79" t="s">
        <v>217</v>
      </c>
      <c r="B7" s="2176">
        <v>12093869</v>
      </c>
      <c r="C7" s="2216">
        <v>57253</v>
      </c>
      <c r="D7" s="2662">
        <v>5.7000000000000002E-2</v>
      </c>
      <c r="E7" s="2667">
        <v>0.1</v>
      </c>
      <c r="F7" s="2176">
        <v>6206</v>
      </c>
      <c r="G7" s="2216">
        <v>533</v>
      </c>
      <c r="H7" s="2662">
        <v>2.1000000000000001E-2</v>
      </c>
      <c r="I7" s="2660">
        <v>0.2</v>
      </c>
      <c r="K7" s="37" t="s">
        <v>476</v>
      </c>
      <c r="L7" s="208">
        <v>12435227</v>
      </c>
      <c r="M7" s="208">
        <v>63874</v>
      </c>
      <c r="N7" s="21">
        <v>6.2E-2</v>
      </c>
      <c r="O7" s="12">
        <v>0.1</v>
      </c>
      <c r="P7" s="208">
        <v>6133</v>
      </c>
      <c r="Q7" s="12">
        <v>658</v>
      </c>
      <c r="R7" s="21">
        <v>2.4E-2</v>
      </c>
      <c r="S7" s="12">
        <v>0.2</v>
      </c>
      <c r="T7" s="48"/>
      <c r="U7" s="48"/>
    </row>
    <row r="8" spans="1:21">
      <c r="A8" s="79" t="s">
        <v>218</v>
      </c>
      <c r="B8" s="2176">
        <v>16135225</v>
      </c>
      <c r="C8" s="2216">
        <v>65476</v>
      </c>
      <c r="D8" s="2662">
        <v>7.5999999999999998E-2</v>
      </c>
      <c r="E8" s="2667">
        <v>0.1</v>
      </c>
      <c r="F8" s="2176">
        <v>18424</v>
      </c>
      <c r="G8" s="2216">
        <v>1065</v>
      </c>
      <c r="H8" s="2662">
        <v>6.2E-2</v>
      </c>
      <c r="I8" s="2660">
        <v>0.4</v>
      </c>
      <c r="K8" s="37" t="s">
        <v>477</v>
      </c>
      <c r="L8" s="208">
        <v>17463256</v>
      </c>
      <c r="M8" s="208">
        <v>67801</v>
      </c>
      <c r="N8" s="21">
        <v>8.6999999999999994E-2</v>
      </c>
      <c r="O8" s="12">
        <v>0.1</v>
      </c>
      <c r="P8" s="208">
        <v>18562</v>
      </c>
      <c r="Q8" s="208">
        <v>1009</v>
      </c>
      <c r="R8" s="21">
        <v>7.0999999999999994E-2</v>
      </c>
      <c r="S8" s="12">
        <v>0.3</v>
      </c>
      <c r="T8" s="48"/>
      <c r="U8" s="48"/>
    </row>
    <row r="9" spans="1:21">
      <c r="A9" s="79" t="s">
        <v>219</v>
      </c>
      <c r="B9" s="2176">
        <v>58722528</v>
      </c>
      <c r="C9" s="2216">
        <v>173641</v>
      </c>
      <c r="D9" s="2662">
        <v>0.27800000000000002</v>
      </c>
      <c r="E9" s="2667">
        <v>0.1</v>
      </c>
      <c r="F9" s="2176">
        <v>105365</v>
      </c>
      <c r="G9" s="2216">
        <v>2917</v>
      </c>
      <c r="H9" s="2662">
        <v>0.35499999999999998</v>
      </c>
      <c r="I9" s="2660">
        <v>0.7</v>
      </c>
      <c r="K9" s="252" t="s">
        <v>219</v>
      </c>
      <c r="L9" s="208">
        <v>57903353</v>
      </c>
      <c r="M9" s="208">
        <v>183279</v>
      </c>
      <c r="N9" s="21">
        <v>0.28999999999999998</v>
      </c>
      <c r="O9" s="12">
        <v>0.1</v>
      </c>
      <c r="P9" s="208">
        <v>96785</v>
      </c>
      <c r="Q9" s="208">
        <v>2203</v>
      </c>
      <c r="R9" s="21">
        <v>0.373</v>
      </c>
      <c r="S9" s="12">
        <v>0.7</v>
      </c>
      <c r="T9" s="48"/>
      <c r="U9" s="48"/>
    </row>
    <row r="10" spans="1:21">
      <c r="A10" s="79" t="s">
        <v>220</v>
      </c>
      <c r="B10" s="2176">
        <v>44529161</v>
      </c>
      <c r="C10" s="2216">
        <v>49403</v>
      </c>
      <c r="D10" s="2662">
        <v>0.21099999999999999</v>
      </c>
      <c r="E10" s="2667">
        <v>0.1</v>
      </c>
      <c r="F10" s="2176">
        <v>76102</v>
      </c>
      <c r="G10" s="2216">
        <v>1896</v>
      </c>
      <c r="H10" s="2662">
        <v>0.25600000000000001</v>
      </c>
      <c r="I10" s="2660">
        <v>0.5</v>
      </c>
      <c r="K10" s="37" t="s">
        <v>479</v>
      </c>
      <c r="L10" s="208">
        <v>41175904</v>
      </c>
      <c r="M10" s="208">
        <v>57855</v>
      </c>
      <c r="N10" s="21">
        <v>0.20599999999999999</v>
      </c>
      <c r="O10" s="12">
        <v>0.1</v>
      </c>
      <c r="P10" s="208">
        <v>67721</v>
      </c>
      <c r="Q10" s="208">
        <v>1881</v>
      </c>
      <c r="R10" s="21">
        <v>0.26100000000000001</v>
      </c>
      <c r="S10" s="12">
        <v>0.6</v>
      </c>
      <c r="T10" s="48"/>
      <c r="U10" s="48"/>
    </row>
    <row r="11" spans="1:21">
      <c r="A11" s="79" t="s">
        <v>221</v>
      </c>
      <c r="B11" s="2176">
        <v>17029467</v>
      </c>
      <c r="C11" s="2216">
        <v>40247</v>
      </c>
      <c r="D11" s="2662">
        <v>8.1000000000000003E-2</v>
      </c>
      <c r="E11" s="2667">
        <v>0.1</v>
      </c>
      <c r="F11" s="2176">
        <v>29177</v>
      </c>
      <c r="G11" s="2216">
        <v>1208</v>
      </c>
      <c r="H11" s="2662">
        <v>9.8000000000000004E-2</v>
      </c>
      <c r="I11" s="2660">
        <v>0.4</v>
      </c>
      <c r="K11" s="37" t="s">
        <v>480</v>
      </c>
      <c r="L11" s="208">
        <v>15021920</v>
      </c>
      <c r="M11" s="208">
        <v>34737</v>
      </c>
      <c r="N11" s="21">
        <v>7.4999999999999997E-2</v>
      </c>
      <c r="O11" s="12">
        <v>0.1</v>
      </c>
      <c r="P11" s="208">
        <v>23338</v>
      </c>
      <c r="Q11" s="208">
        <v>1066</v>
      </c>
      <c r="R11" s="21">
        <v>0.09</v>
      </c>
      <c r="S11" s="12">
        <v>0.4</v>
      </c>
      <c r="T11" s="48"/>
      <c r="U11" s="48"/>
    </row>
    <row r="12" spans="1:21">
      <c r="A12" s="79" t="s">
        <v>222</v>
      </c>
      <c r="B12" s="2176">
        <v>39166047</v>
      </c>
      <c r="C12" s="2216">
        <v>136480</v>
      </c>
      <c r="D12" s="2662">
        <v>0.185</v>
      </c>
      <c r="E12" s="2667">
        <v>0.1</v>
      </c>
      <c r="F12" s="2176">
        <v>41888</v>
      </c>
      <c r="G12" s="2216">
        <v>1456</v>
      </c>
      <c r="H12" s="2662">
        <v>0.14099999999999999</v>
      </c>
      <c r="I12" s="2660">
        <v>0.4</v>
      </c>
      <c r="K12" s="37" t="s">
        <v>481</v>
      </c>
      <c r="L12" s="208">
        <v>35148428</v>
      </c>
      <c r="M12" s="208">
        <v>127668</v>
      </c>
      <c r="N12" s="21">
        <v>0.17599999999999999</v>
      </c>
      <c r="O12" s="12">
        <v>0.1</v>
      </c>
      <c r="P12" s="208">
        <v>32880</v>
      </c>
      <c r="Q12" s="208">
        <v>1260</v>
      </c>
      <c r="R12" s="21">
        <v>0.127</v>
      </c>
      <c r="S12" s="12">
        <v>0.4</v>
      </c>
      <c r="T12" s="48"/>
      <c r="U12" s="48"/>
    </row>
    <row r="13" spans="1:21">
      <c r="A13" s="79" t="s">
        <v>223</v>
      </c>
      <c r="B13" s="2176">
        <v>23786225</v>
      </c>
      <c r="C13" s="2216">
        <v>147082</v>
      </c>
      <c r="D13" s="2662">
        <v>0.112</v>
      </c>
      <c r="E13" s="2667">
        <v>0.1</v>
      </c>
      <c r="F13" s="2176">
        <v>19716</v>
      </c>
      <c r="G13" s="2216">
        <v>991</v>
      </c>
      <c r="H13" s="2662">
        <v>6.6000000000000003E-2</v>
      </c>
      <c r="I13" s="2660">
        <v>0.3</v>
      </c>
      <c r="K13" s="37" t="s">
        <v>482</v>
      </c>
      <c r="L13" s="208">
        <v>20578571</v>
      </c>
      <c r="M13" s="208">
        <v>125036</v>
      </c>
      <c r="N13" s="21">
        <v>0.10299999999999999</v>
      </c>
      <c r="O13" s="12">
        <v>0.1</v>
      </c>
      <c r="P13" s="208">
        <v>14349</v>
      </c>
      <c r="Q13" s="12">
        <v>823</v>
      </c>
      <c r="R13" s="21">
        <v>5.5E-2</v>
      </c>
      <c r="S13" s="12">
        <v>0.3</v>
      </c>
      <c r="T13" s="48"/>
      <c r="U13" s="48"/>
    </row>
    <row r="14" spans="1:21">
      <c r="A14" s="73"/>
      <c r="B14" s="2176" t="s">
        <v>733</v>
      </c>
      <c r="C14" s="38" t="s">
        <v>733</v>
      </c>
      <c r="D14" s="58" t="s">
        <v>733</v>
      </c>
      <c r="E14" s="2667" t="s">
        <v>733</v>
      </c>
      <c r="F14" s="2176" t="s">
        <v>733</v>
      </c>
      <c r="G14" s="38" t="s">
        <v>733</v>
      </c>
      <c r="H14" s="58" t="s">
        <v>733</v>
      </c>
      <c r="I14" s="2660" t="s">
        <v>733</v>
      </c>
      <c r="K14" s="37"/>
      <c r="L14" s="12"/>
      <c r="M14" s="12"/>
      <c r="N14" s="21"/>
      <c r="O14" s="12"/>
      <c r="P14" s="12"/>
      <c r="Q14" s="12"/>
      <c r="R14" s="21"/>
      <c r="S14" s="12"/>
      <c r="T14" s="48"/>
      <c r="U14" s="48"/>
    </row>
    <row r="15" spans="1:21">
      <c r="A15" s="88" t="s">
        <v>224</v>
      </c>
      <c r="B15" s="138" t="s">
        <v>210</v>
      </c>
      <c r="C15" s="230" t="s">
        <v>210</v>
      </c>
      <c r="D15" s="2746">
        <v>0.86699999999999999</v>
      </c>
      <c r="E15" s="2747">
        <v>0.1</v>
      </c>
      <c r="F15" s="138" t="s">
        <v>210</v>
      </c>
      <c r="G15" s="230" t="s">
        <v>210</v>
      </c>
      <c r="H15" s="2746">
        <v>0.91700000000000004</v>
      </c>
      <c r="I15" s="2748">
        <v>0.4</v>
      </c>
      <c r="K15" s="37" t="s">
        <v>834</v>
      </c>
      <c r="L15" s="12" t="s">
        <v>210</v>
      </c>
      <c r="M15" s="12" t="s">
        <v>210</v>
      </c>
      <c r="N15" s="21">
        <v>0.85</v>
      </c>
      <c r="O15" s="12">
        <v>0.1</v>
      </c>
      <c r="P15" s="12" t="s">
        <v>210</v>
      </c>
      <c r="Q15" s="12" t="s">
        <v>210</v>
      </c>
      <c r="R15" s="21">
        <v>0.90500000000000003</v>
      </c>
      <c r="S15" s="12">
        <v>0.5</v>
      </c>
      <c r="T15" s="48"/>
      <c r="U15" s="48"/>
    </row>
    <row r="16" spans="1:21">
      <c r="A16" s="88" t="s">
        <v>225</v>
      </c>
      <c r="B16" s="138" t="s">
        <v>210</v>
      </c>
      <c r="C16" s="230" t="s">
        <v>210</v>
      </c>
      <c r="D16" s="2746">
        <v>0.29799999999999999</v>
      </c>
      <c r="E16" s="2747">
        <v>0.1</v>
      </c>
      <c r="F16" s="138" t="s">
        <v>210</v>
      </c>
      <c r="G16" s="230" t="s">
        <v>210</v>
      </c>
      <c r="H16" s="2746">
        <v>0.20799999999999999</v>
      </c>
      <c r="I16" s="2748">
        <v>0.6</v>
      </c>
      <c r="K16" s="37" t="s">
        <v>835</v>
      </c>
      <c r="L16" s="12" t="s">
        <v>210</v>
      </c>
      <c r="M16" s="12" t="s">
        <v>210</v>
      </c>
      <c r="N16" s="21">
        <v>0.27900000000000003</v>
      </c>
      <c r="O16" s="12">
        <v>0.1</v>
      </c>
      <c r="P16" s="12" t="s">
        <v>210</v>
      </c>
      <c r="Q16" s="12" t="s">
        <v>210</v>
      </c>
      <c r="R16" s="21">
        <v>0.182</v>
      </c>
      <c r="S16" s="12">
        <v>0.5</v>
      </c>
      <c r="T16" s="48"/>
      <c r="U16" s="48"/>
    </row>
    <row r="17" spans="1:19">
      <c r="A17" s="16"/>
      <c r="B17" s="16"/>
      <c r="C17" s="16"/>
      <c r="D17" s="16"/>
      <c r="E17" s="16"/>
      <c r="F17" s="16"/>
      <c r="G17" s="16"/>
      <c r="H17" s="48"/>
      <c r="I17" s="48"/>
      <c r="K17" s="16"/>
      <c r="L17" s="16"/>
      <c r="M17" s="16"/>
      <c r="N17" s="16"/>
      <c r="O17" s="16"/>
      <c r="P17" s="16"/>
      <c r="Q17" s="16"/>
      <c r="R17" s="48"/>
      <c r="S17" s="48"/>
    </row>
    <row r="18" spans="1:19">
      <c r="A18" s="3832" t="s">
        <v>866</v>
      </c>
      <c r="B18" s="3832"/>
      <c r="C18" s="3832"/>
      <c r="D18" s="3832"/>
      <c r="E18" s="3832"/>
      <c r="F18" s="3832"/>
      <c r="G18" s="3832"/>
      <c r="H18" s="3832"/>
      <c r="I18" s="3832"/>
      <c r="K18" s="3832" t="s">
        <v>836</v>
      </c>
      <c r="L18" s="3832"/>
      <c r="M18" s="3832"/>
      <c r="N18" s="3832"/>
      <c r="O18" s="3832"/>
      <c r="P18" s="3832"/>
      <c r="Q18" s="3832"/>
      <c r="R18" s="3832"/>
      <c r="S18" s="3832"/>
    </row>
    <row r="19" spans="1:19">
      <c r="A19" s="479"/>
      <c r="B19" s="479"/>
      <c r="C19" s="479"/>
      <c r="D19" s="479"/>
      <c r="E19" s="479"/>
      <c r="F19" s="479"/>
      <c r="G19" s="479"/>
      <c r="H19" s="48"/>
      <c r="I19" s="48"/>
      <c r="K19" s="479"/>
      <c r="L19" s="479"/>
      <c r="M19" s="479"/>
      <c r="N19" s="479"/>
      <c r="O19" s="479"/>
      <c r="P19" s="479"/>
      <c r="Q19" s="479"/>
      <c r="R19" s="48"/>
      <c r="S19" s="48"/>
    </row>
    <row r="20" spans="1:19">
      <c r="A20" s="17"/>
      <c r="B20" s="48"/>
      <c r="C20" s="48"/>
      <c r="D20" s="48"/>
      <c r="E20" s="48"/>
      <c r="F20" s="48"/>
      <c r="G20" s="48"/>
      <c r="H20" s="48"/>
      <c r="I20" s="48"/>
      <c r="K20" s="17"/>
      <c r="L20" s="48"/>
      <c r="M20" s="48"/>
      <c r="N20" s="48"/>
      <c r="O20" s="48"/>
      <c r="P20" s="48"/>
      <c r="Q20" s="48"/>
      <c r="R20" s="48"/>
      <c r="S20" s="48"/>
    </row>
    <row r="21" spans="1:19" s="6" customFormat="1" ht="25">
      <c r="A21" s="3943" t="s">
        <v>4473</v>
      </c>
      <c r="B21" s="3943"/>
      <c r="C21" s="3943"/>
      <c r="D21" s="3943"/>
      <c r="E21" s="3943"/>
      <c r="F21" s="3943"/>
      <c r="G21" s="3943"/>
      <c r="H21" s="3943"/>
      <c r="I21" s="3943"/>
      <c r="J21" s="1474"/>
      <c r="K21" s="4218" t="s">
        <v>4426</v>
      </c>
      <c r="L21" s="4218"/>
      <c r="M21" s="4218"/>
      <c r="N21" s="4218"/>
      <c r="O21" s="4218"/>
      <c r="P21" s="4218"/>
      <c r="Q21" s="4218"/>
      <c r="R21" s="4218"/>
      <c r="S21" s="4218"/>
    </row>
    <row r="22" spans="1:19">
      <c r="A22" s="16"/>
      <c r="B22" s="48"/>
      <c r="C22" s="48"/>
      <c r="D22" s="48"/>
      <c r="E22" s="48"/>
      <c r="F22" s="48"/>
      <c r="G22" s="48"/>
      <c r="H22" s="48"/>
      <c r="I22" s="48"/>
      <c r="K22" s="16"/>
      <c r="L22" s="48"/>
      <c r="M22" s="48"/>
      <c r="N22" s="48"/>
      <c r="O22" s="48"/>
      <c r="P22" s="48"/>
      <c r="Q22" s="48"/>
      <c r="R22" s="48"/>
      <c r="S22" s="48"/>
    </row>
    <row r="23" spans="1:19" ht="17.5">
      <c r="A23" s="4276" t="s">
        <v>469</v>
      </c>
      <c r="B23" s="3865" t="s">
        <v>204</v>
      </c>
      <c r="C23" s="3975"/>
      <c r="D23" s="3975"/>
      <c r="E23" s="3975"/>
      <c r="F23" s="3975"/>
      <c r="G23" s="3975"/>
      <c r="H23" s="3975"/>
      <c r="I23" s="3976"/>
      <c r="J23" s="495"/>
      <c r="K23" s="4488" t="s">
        <v>469</v>
      </c>
      <c r="L23" s="4362" t="s">
        <v>204</v>
      </c>
      <c r="M23" s="4362"/>
      <c r="N23" s="4362"/>
      <c r="O23" s="4362"/>
      <c r="P23" s="4362"/>
      <c r="Q23" s="4362"/>
      <c r="R23" s="4362"/>
      <c r="S23" s="4365"/>
    </row>
    <row r="24" spans="1:19" ht="17.5">
      <c r="A24" s="4431"/>
      <c r="B24" s="4159" t="s">
        <v>814</v>
      </c>
      <c r="C24" s="4260"/>
      <c r="D24" s="4260"/>
      <c r="E24" s="4092"/>
      <c r="F24" s="4159" t="s">
        <v>85</v>
      </c>
      <c r="G24" s="4260"/>
      <c r="H24" s="4260"/>
      <c r="I24" s="4160"/>
      <c r="J24" s="495"/>
      <c r="K24" s="4489"/>
      <c r="L24" s="4384" t="s">
        <v>814</v>
      </c>
      <c r="M24" s="4384"/>
      <c r="N24" s="4384"/>
      <c r="O24" s="4384"/>
      <c r="P24" s="4384" t="s">
        <v>85</v>
      </c>
      <c r="Q24" s="4384"/>
      <c r="R24" s="4384"/>
      <c r="S24" s="4385"/>
    </row>
    <row r="25" spans="1:19" s="130" customFormat="1" ht="27.5">
      <c r="A25" s="4271"/>
      <c r="B25" s="127" t="s">
        <v>206</v>
      </c>
      <c r="C25" s="193" t="s">
        <v>282</v>
      </c>
      <c r="D25" s="193" t="s">
        <v>14</v>
      </c>
      <c r="E25" s="128" t="s">
        <v>808</v>
      </c>
      <c r="F25" s="127" t="s">
        <v>206</v>
      </c>
      <c r="G25" s="193" t="s">
        <v>282</v>
      </c>
      <c r="H25" s="193" t="s">
        <v>14</v>
      </c>
      <c r="I25" s="129" t="s">
        <v>808</v>
      </c>
      <c r="J25" s="507"/>
      <c r="K25" s="4490"/>
      <c r="L25" s="300" t="s">
        <v>206</v>
      </c>
      <c r="M25" s="300" t="s">
        <v>282</v>
      </c>
      <c r="N25" s="300" t="s">
        <v>14</v>
      </c>
      <c r="O25" s="300" t="s">
        <v>808</v>
      </c>
      <c r="P25" s="300" t="s">
        <v>206</v>
      </c>
      <c r="Q25" s="300" t="s">
        <v>282</v>
      </c>
      <c r="R25" s="300" t="s">
        <v>14</v>
      </c>
      <c r="S25" s="299" t="s">
        <v>808</v>
      </c>
    </row>
    <row r="26" spans="1:19">
      <c r="A26" s="72" t="s">
        <v>216</v>
      </c>
      <c r="B26" s="2211">
        <v>962052</v>
      </c>
      <c r="C26" s="2216">
        <v>181</v>
      </c>
      <c r="D26" s="39"/>
      <c r="E26" s="74" t="s">
        <v>210</v>
      </c>
      <c r="F26" s="2211">
        <v>163249</v>
      </c>
      <c r="G26" s="2216">
        <v>2958</v>
      </c>
      <c r="H26" s="39"/>
      <c r="I26" s="38" t="s">
        <v>210</v>
      </c>
      <c r="K26" s="23" t="s">
        <v>216</v>
      </c>
      <c r="L26" s="202">
        <v>903810</v>
      </c>
      <c r="M26" s="24">
        <v>218</v>
      </c>
      <c r="N26" s="202">
        <v>903810</v>
      </c>
      <c r="O26" s="24" t="s">
        <v>210</v>
      </c>
      <c r="P26" s="202">
        <v>144986</v>
      </c>
      <c r="Q26" s="202">
        <v>2598</v>
      </c>
      <c r="R26" s="202">
        <v>144986</v>
      </c>
      <c r="S26" s="24" t="s">
        <v>210</v>
      </c>
    </row>
    <row r="27" spans="1:19">
      <c r="A27" s="79" t="s">
        <v>217</v>
      </c>
      <c r="B27" s="2176">
        <v>39520</v>
      </c>
      <c r="C27" s="2216">
        <v>1387</v>
      </c>
      <c r="D27" s="2662">
        <v>4.1000000000000002E-2</v>
      </c>
      <c r="E27" s="2667">
        <v>0.1</v>
      </c>
      <c r="F27" s="2176">
        <v>2876</v>
      </c>
      <c r="G27" s="2216">
        <v>430</v>
      </c>
      <c r="H27" s="2662">
        <v>1.7999999999999999E-2</v>
      </c>
      <c r="I27" s="2660">
        <v>0.3</v>
      </c>
      <c r="K27" s="37" t="s">
        <v>476</v>
      </c>
      <c r="L27" s="208">
        <v>43909</v>
      </c>
      <c r="M27" s="208">
        <v>1463</v>
      </c>
      <c r="N27" s="21">
        <v>4.9000000000000002E-2</v>
      </c>
      <c r="O27" s="12">
        <v>0.2</v>
      </c>
      <c r="P27" s="208">
        <v>3619</v>
      </c>
      <c r="Q27" s="12">
        <v>424</v>
      </c>
      <c r="R27" s="21">
        <v>2.5000000000000001E-2</v>
      </c>
      <c r="S27" s="12">
        <v>0.3</v>
      </c>
    </row>
    <row r="28" spans="1:19">
      <c r="A28" s="79" t="s">
        <v>218</v>
      </c>
      <c r="B28" s="2176">
        <v>46787</v>
      </c>
      <c r="C28" s="2216">
        <v>1577</v>
      </c>
      <c r="D28" s="2662">
        <v>4.9000000000000002E-2</v>
      </c>
      <c r="E28" s="2667">
        <v>0.2</v>
      </c>
      <c r="F28" s="2176">
        <v>10532</v>
      </c>
      <c r="G28" s="2216">
        <v>758</v>
      </c>
      <c r="H28" s="2662">
        <v>6.5000000000000002E-2</v>
      </c>
      <c r="I28" s="2660">
        <v>0.5</v>
      </c>
      <c r="K28" s="37" t="s">
        <v>477</v>
      </c>
      <c r="L28" s="208">
        <v>48536</v>
      </c>
      <c r="M28" s="208">
        <v>1622</v>
      </c>
      <c r="N28" s="21">
        <v>5.3999999999999999E-2</v>
      </c>
      <c r="O28" s="12">
        <v>0.2</v>
      </c>
      <c r="P28" s="208">
        <v>10580</v>
      </c>
      <c r="Q28" s="12">
        <v>755</v>
      </c>
      <c r="R28" s="21">
        <v>7.2999999999999995E-2</v>
      </c>
      <c r="S28" s="12">
        <v>0.5</v>
      </c>
    </row>
    <row r="29" spans="1:19">
      <c r="A29" s="79" t="s">
        <v>219</v>
      </c>
      <c r="B29" s="2176">
        <v>268336</v>
      </c>
      <c r="C29" s="2216">
        <v>3274</v>
      </c>
      <c r="D29" s="2662">
        <v>0.27900000000000003</v>
      </c>
      <c r="E29" s="2667">
        <v>0.3</v>
      </c>
      <c r="F29" s="2176">
        <v>69886</v>
      </c>
      <c r="G29" s="2216">
        <v>2156</v>
      </c>
      <c r="H29" s="2662">
        <v>0.42799999999999999</v>
      </c>
      <c r="I29" s="2660">
        <v>1</v>
      </c>
      <c r="K29" s="37" t="s">
        <v>478</v>
      </c>
      <c r="L29" s="208">
        <v>261791</v>
      </c>
      <c r="M29" s="208">
        <v>3385</v>
      </c>
      <c r="N29" s="21">
        <v>0.28999999999999998</v>
      </c>
      <c r="O29" s="12">
        <v>0.4</v>
      </c>
      <c r="P29" s="208">
        <v>64455</v>
      </c>
      <c r="Q29" s="208">
        <v>1627</v>
      </c>
      <c r="R29" s="21">
        <v>0.44500000000000001</v>
      </c>
      <c r="S29" s="12">
        <v>1</v>
      </c>
    </row>
    <row r="30" spans="1:19">
      <c r="A30" s="79" t="s">
        <v>220</v>
      </c>
      <c r="B30" s="2176">
        <v>211813</v>
      </c>
      <c r="C30" s="2216">
        <v>2774</v>
      </c>
      <c r="D30" s="2662">
        <v>0.22</v>
      </c>
      <c r="E30" s="2667">
        <v>0.3</v>
      </c>
      <c r="F30" s="2176">
        <v>37869</v>
      </c>
      <c r="G30" s="2216">
        <v>1301</v>
      </c>
      <c r="H30" s="2662">
        <v>0.23200000000000001</v>
      </c>
      <c r="I30" s="2660">
        <v>0.7</v>
      </c>
      <c r="K30" s="37" t="s">
        <v>479</v>
      </c>
      <c r="L30" s="208">
        <v>194914</v>
      </c>
      <c r="M30" s="208">
        <v>3059</v>
      </c>
      <c r="N30" s="21">
        <v>0.216</v>
      </c>
      <c r="O30" s="12">
        <v>0.3</v>
      </c>
      <c r="P30" s="208">
        <v>33220</v>
      </c>
      <c r="Q30" s="208">
        <v>1167</v>
      </c>
      <c r="R30" s="21">
        <v>0.22900000000000001</v>
      </c>
      <c r="S30" s="12">
        <v>0.6</v>
      </c>
    </row>
    <row r="31" spans="1:19">
      <c r="A31" s="79" t="s">
        <v>221</v>
      </c>
      <c r="B31" s="2176">
        <v>98882</v>
      </c>
      <c r="C31" s="2216">
        <v>1909</v>
      </c>
      <c r="D31" s="2662">
        <v>0.10299999999999999</v>
      </c>
      <c r="E31" s="2667">
        <v>0.2</v>
      </c>
      <c r="F31" s="2176">
        <v>15279</v>
      </c>
      <c r="G31" s="2216">
        <v>833</v>
      </c>
      <c r="H31" s="2662">
        <v>9.4E-2</v>
      </c>
      <c r="I31" s="2660">
        <v>0.5</v>
      </c>
      <c r="K31" s="37" t="s">
        <v>480</v>
      </c>
      <c r="L31" s="208">
        <v>88565</v>
      </c>
      <c r="M31" s="208">
        <v>2026</v>
      </c>
      <c r="N31" s="21">
        <v>9.8000000000000004E-2</v>
      </c>
      <c r="O31" s="12">
        <v>0.2</v>
      </c>
      <c r="P31" s="208">
        <v>12133</v>
      </c>
      <c r="Q31" s="12">
        <v>780</v>
      </c>
      <c r="R31" s="21">
        <v>8.4000000000000005E-2</v>
      </c>
      <c r="S31" s="12">
        <v>0.5</v>
      </c>
    </row>
    <row r="32" spans="1:19">
      <c r="A32" s="79" t="s">
        <v>222</v>
      </c>
      <c r="B32" s="2176">
        <v>196010</v>
      </c>
      <c r="C32" s="2216">
        <v>2942</v>
      </c>
      <c r="D32" s="2662">
        <v>0.20399999999999999</v>
      </c>
      <c r="E32" s="2667">
        <v>0.3</v>
      </c>
      <c r="F32" s="2176">
        <v>18175</v>
      </c>
      <c r="G32" s="2216">
        <v>1065</v>
      </c>
      <c r="H32" s="2662">
        <v>0.111</v>
      </c>
      <c r="I32" s="2660">
        <v>0.6</v>
      </c>
      <c r="K32" s="37" t="s">
        <v>481</v>
      </c>
      <c r="L32" s="208">
        <v>177727</v>
      </c>
      <c r="M32" s="208">
        <v>3122</v>
      </c>
      <c r="N32" s="21">
        <v>0.19700000000000001</v>
      </c>
      <c r="O32" s="12">
        <v>0.3</v>
      </c>
      <c r="P32" s="208">
        <v>14919</v>
      </c>
      <c r="Q32" s="12">
        <v>819</v>
      </c>
      <c r="R32" s="21">
        <v>0.10299999999999999</v>
      </c>
      <c r="S32" s="12">
        <v>0.5</v>
      </c>
    </row>
    <row r="33" spans="1:19">
      <c r="A33" s="79" t="s">
        <v>223</v>
      </c>
      <c r="B33" s="2176">
        <v>100704</v>
      </c>
      <c r="C33" s="2216">
        <v>2030</v>
      </c>
      <c r="D33" s="2662">
        <v>0.105</v>
      </c>
      <c r="E33" s="2667">
        <v>0.2</v>
      </c>
      <c r="F33" s="2176">
        <v>8632</v>
      </c>
      <c r="G33" s="2216">
        <v>580</v>
      </c>
      <c r="H33" s="2662">
        <v>5.2999999999999999E-2</v>
      </c>
      <c r="I33" s="2660">
        <v>0.3</v>
      </c>
      <c r="K33" s="37" t="s">
        <v>482</v>
      </c>
      <c r="L33" s="208">
        <v>88368</v>
      </c>
      <c r="M33" s="208">
        <v>1926</v>
      </c>
      <c r="N33" s="21">
        <v>9.8000000000000004E-2</v>
      </c>
      <c r="O33" s="12">
        <v>0.2</v>
      </c>
      <c r="P33" s="208">
        <v>6060</v>
      </c>
      <c r="Q33" s="12">
        <v>522</v>
      </c>
      <c r="R33" s="21">
        <v>4.2000000000000003E-2</v>
      </c>
      <c r="S33" s="12">
        <v>0.3</v>
      </c>
    </row>
    <row r="34" spans="1:19">
      <c r="A34" s="73"/>
      <c r="B34" s="139" t="s">
        <v>733</v>
      </c>
      <c r="C34" s="38" t="s">
        <v>733</v>
      </c>
      <c r="D34" s="58" t="s">
        <v>733</v>
      </c>
      <c r="E34" s="2667" t="s">
        <v>733</v>
      </c>
      <c r="F34" s="139" t="s">
        <v>733</v>
      </c>
      <c r="G34" s="38" t="s">
        <v>733</v>
      </c>
      <c r="H34" s="58" t="s">
        <v>733</v>
      </c>
      <c r="I34" s="2660" t="s">
        <v>733</v>
      </c>
      <c r="K34" s="37"/>
      <c r="L34" s="12"/>
      <c r="M34" s="12"/>
      <c r="N34" s="21"/>
      <c r="O34" s="12"/>
      <c r="P34" s="12"/>
      <c r="Q34" s="12"/>
      <c r="R34" s="21"/>
      <c r="S34" s="12"/>
    </row>
    <row r="35" spans="1:19">
      <c r="A35" s="88" t="s">
        <v>224</v>
      </c>
      <c r="B35" s="138" t="s">
        <v>210</v>
      </c>
      <c r="C35" s="230" t="s">
        <v>210</v>
      </c>
      <c r="D35" s="2746">
        <v>0.91</v>
      </c>
      <c r="E35" s="2747">
        <v>0.2</v>
      </c>
      <c r="F35" s="138" t="s">
        <v>210</v>
      </c>
      <c r="G35" s="230" t="s">
        <v>210</v>
      </c>
      <c r="H35" s="2746">
        <v>0.91800000000000004</v>
      </c>
      <c r="I35" s="2748">
        <v>0.5</v>
      </c>
      <c r="K35" s="37" t="s">
        <v>834</v>
      </c>
      <c r="L35" s="12" t="s">
        <v>210</v>
      </c>
      <c r="M35" s="12" t="s">
        <v>210</v>
      </c>
      <c r="N35" s="21">
        <v>0.89800000000000002</v>
      </c>
      <c r="O35" s="12">
        <v>0.2</v>
      </c>
      <c r="P35" s="12" t="s">
        <v>210</v>
      </c>
      <c r="Q35" s="12" t="s">
        <v>210</v>
      </c>
      <c r="R35" s="21">
        <v>0.90200000000000002</v>
      </c>
      <c r="S35" s="12">
        <v>0.6</v>
      </c>
    </row>
    <row r="36" spans="1:19">
      <c r="A36" s="88" t="s">
        <v>225</v>
      </c>
      <c r="B36" s="138" t="s">
        <v>210</v>
      </c>
      <c r="C36" s="230" t="s">
        <v>210</v>
      </c>
      <c r="D36" s="2746">
        <v>0.308</v>
      </c>
      <c r="E36" s="2747">
        <v>0.4</v>
      </c>
      <c r="F36" s="138" t="s">
        <v>210</v>
      </c>
      <c r="G36" s="230" t="s">
        <v>210</v>
      </c>
      <c r="H36" s="2746">
        <v>0.16400000000000001</v>
      </c>
      <c r="I36" s="2748">
        <v>0.7</v>
      </c>
      <c r="K36" s="37" t="s">
        <v>835</v>
      </c>
      <c r="L36" s="12" t="s">
        <v>210</v>
      </c>
      <c r="M36" s="12" t="s">
        <v>210</v>
      </c>
      <c r="N36" s="21">
        <v>0.29399999999999998</v>
      </c>
      <c r="O36" s="12">
        <v>0.4</v>
      </c>
      <c r="P36" s="12" t="s">
        <v>210</v>
      </c>
      <c r="Q36" s="12" t="s">
        <v>210</v>
      </c>
      <c r="R36" s="21">
        <v>0.14499999999999999</v>
      </c>
      <c r="S36" s="12">
        <v>0.7</v>
      </c>
    </row>
    <row r="37" spans="1:19">
      <c r="A37" s="16"/>
      <c r="B37" s="16"/>
      <c r="C37" s="16"/>
      <c r="D37" s="16"/>
      <c r="E37" s="16"/>
      <c r="F37" s="16"/>
      <c r="G37" s="16"/>
      <c r="H37" s="16"/>
      <c r="I37" s="16"/>
      <c r="K37" s="16"/>
      <c r="L37" s="16"/>
      <c r="M37" s="16"/>
      <c r="N37" s="16"/>
      <c r="O37" s="16"/>
      <c r="P37" s="16"/>
      <c r="Q37" s="16"/>
      <c r="R37" s="16"/>
      <c r="S37" s="16"/>
    </row>
    <row r="38" spans="1:19">
      <c r="A38" s="3832" t="s">
        <v>866</v>
      </c>
      <c r="B38" s="3832"/>
      <c r="C38" s="3832"/>
      <c r="D38" s="3832"/>
      <c r="E38" s="3832"/>
      <c r="F38" s="3832"/>
      <c r="G38" s="3832"/>
      <c r="H38" s="3832"/>
      <c r="I38" s="3832"/>
      <c r="K38" s="3832" t="s">
        <v>836</v>
      </c>
      <c r="L38" s="3832"/>
      <c r="M38" s="3832"/>
      <c r="N38" s="3832"/>
      <c r="O38" s="3832"/>
      <c r="P38" s="3832"/>
      <c r="Q38" s="3832"/>
      <c r="R38" s="3832"/>
      <c r="S38" s="3832"/>
    </row>
    <row r="39" spans="1:19">
      <c r="A39" s="479"/>
      <c r="B39" s="479"/>
      <c r="C39" s="479"/>
      <c r="D39" s="479"/>
      <c r="E39" s="479"/>
      <c r="F39" s="479"/>
      <c r="G39" s="479"/>
      <c r="H39" s="479"/>
      <c r="I39" s="479"/>
      <c r="K39" s="479"/>
      <c r="L39" s="479"/>
      <c r="M39" s="479"/>
      <c r="N39" s="479"/>
      <c r="O39" s="479"/>
      <c r="P39" s="479"/>
      <c r="Q39" s="479"/>
      <c r="R39" s="479"/>
      <c r="S39" s="479"/>
    </row>
    <row r="40" spans="1:19">
      <c r="A40" s="17"/>
      <c r="B40" s="48"/>
      <c r="C40" s="48"/>
      <c r="D40" s="48"/>
      <c r="E40" s="48"/>
      <c r="F40" s="48"/>
      <c r="G40" s="48"/>
      <c r="H40" s="48"/>
      <c r="I40" s="48"/>
      <c r="K40" s="17"/>
      <c r="L40" s="48"/>
      <c r="M40" s="48"/>
      <c r="N40" s="48"/>
      <c r="O40" s="48"/>
      <c r="P40" s="48"/>
      <c r="Q40" s="48"/>
      <c r="R40" s="48"/>
      <c r="S40" s="48"/>
    </row>
    <row r="41" spans="1:19" s="6" customFormat="1" ht="25">
      <c r="A41" s="4230" t="s">
        <v>4474</v>
      </c>
      <c r="B41" s="4230"/>
      <c r="C41" s="4230"/>
      <c r="D41" s="4230"/>
      <c r="E41" s="4230"/>
      <c r="F41" s="4230"/>
      <c r="G41" s="4230"/>
      <c r="H41" s="4230"/>
      <c r="I41" s="4230"/>
      <c r="J41" s="1474"/>
      <c r="K41" s="4195" t="s">
        <v>4427</v>
      </c>
      <c r="L41" s="4195"/>
      <c r="M41" s="4195"/>
      <c r="N41" s="4195"/>
      <c r="O41" s="4195"/>
      <c r="P41" s="4195"/>
      <c r="Q41" s="4195"/>
      <c r="R41" s="4195"/>
      <c r="S41" s="4195"/>
    </row>
    <row r="42" spans="1:19">
      <c r="A42" s="16"/>
      <c r="B42" s="48"/>
      <c r="C42" s="48"/>
      <c r="D42" s="48"/>
      <c r="E42" s="48"/>
      <c r="F42" s="48"/>
      <c r="G42" s="48"/>
      <c r="H42" s="48"/>
      <c r="I42" s="48"/>
      <c r="K42" s="16"/>
      <c r="L42" s="48"/>
      <c r="M42" s="48"/>
      <c r="N42" s="48"/>
      <c r="O42" s="48"/>
      <c r="P42" s="48"/>
      <c r="Q42" s="48"/>
      <c r="R42" s="48"/>
      <c r="S42" s="48"/>
    </row>
    <row r="43" spans="1:19" ht="17.5">
      <c r="A43" s="4276" t="s">
        <v>469</v>
      </c>
      <c r="B43" s="3865" t="s">
        <v>205</v>
      </c>
      <c r="C43" s="3975"/>
      <c r="D43" s="3975"/>
      <c r="E43" s="3975"/>
      <c r="F43" s="3975"/>
      <c r="G43" s="3975"/>
      <c r="H43" s="3975"/>
      <c r="I43" s="3976"/>
      <c r="J43" s="495"/>
      <c r="K43" s="4488" t="s">
        <v>469</v>
      </c>
      <c r="L43" s="4362" t="s">
        <v>205</v>
      </c>
      <c r="M43" s="4362"/>
      <c r="N43" s="4362"/>
      <c r="O43" s="4362"/>
      <c r="P43" s="4362"/>
      <c r="Q43" s="4362"/>
      <c r="R43" s="4362"/>
      <c r="S43" s="4365"/>
    </row>
    <row r="44" spans="1:19" ht="17.5">
      <c r="A44" s="4431"/>
      <c r="B44" s="4159" t="s">
        <v>840</v>
      </c>
      <c r="C44" s="4260"/>
      <c r="D44" s="4260"/>
      <c r="E44" s="4092"/>
      <c r="F44" s="4159" t="s">
        <v>85</v>
      </c>
      <c r="G44" s="4260"/>
      <c r="H44" s="4260"/>
      <c r="I44" s="4160"/>
      <c r="J44" s="495"/>
      <c r="K44" s="4489"/>
      <c r="L44" s="4384" t="s">
        <v>815</v>
      </c>
      <c r="M44" s="4384"/>
      <c r="N44" s="4384"/>
      <c r="O44" s="4384"/>
      <c r="P44" s="4384" t="s">
        <v>85</v>
      </c>
      <c r="Q44" s="4384"/>
      <c r="R44" s="4384"/>
      <c r="S44" s="4385"/>
    </row>
    <row r="45" spans="1:19" s="130" customFormat="1" ht="27.5">
      <c r="A45" s="4271"/>
      <c r="B45" s="127" t="s">
        <v>206</v>
      </c>
      <c r="C45" s="193" t="s">
        <v>282</v>
      </c>
      <c r="D45" s="193" t="s">
        <v>14</v>
      </c>
      <c r="E45" s="128" t="s">
        <v>808</v>
      </c>
      <c r="F45" s="127" t="s">
        <v>206</v>
      </c>
      <c r="G45" s="193" t="s">
        <v>282</v>
      </c>
      <c r="H45" s="193" t="s">
        <v>14</v>
      </c>
      <c r="I45" s="129" t="s">
        <v>808</v>
      </c>
      <c r="J45" s="507"/>
      <c r="K45" s="4490"/>
      <c r="L45" s="300" t="s">
        <v>206</v>
      </c>
      <c r="M45" s="300" t="s">
        <v>282</v>
      </c>
      <c r="N45" s="300" t="s">
        <v>14</v>
      </c>
      <c r="O45" s="300" t="s">
        <v>808</v>
      </c>
      <c r="P45" s="300" t="s">
        <v>206</v>
      </c>
      <c r="Q45" s="300" t="s">
        <v>282</v>
      </c>
      <c r="R45" s="300" t="s">
        <v>14</v>
      </c>
      <c r="S45" s="299" t="s">
        <v>808</v>
      </c>
    </row>
    <row r="46" spans="1:19">
      <c r="A46" s="72" t="s">
        <v>216</v>
      </c>
      <c r="B46" s="2211">
        <v>133135</v>
      </c>
      <c r="C46" s="2216">
        <v>147</v>
      </c>
      <c r="D46" s="39"/>
      <c r="E46" s="74" t="s">
        <v>210</v>
      </c>
      <c r="F46" s="2211">
        <v>31911</v>
      </c>
      <c r="G46" s="2216">
        <v>1074</v>
      </c>
      <c r="H46" s="39"/>
      <c r="I46" s="38" t="s">
        <v>210</v>
      </c>
      <c r="K46" s="23" t="s">
        <v>216</v>
      </c>
      <c r="L46" s="202">
        <v>123533</v>
      </c>
      <c r="M46" s="24">
        <v>145</v>
      </c>
      <c r="N46" s="202">
        <v>123533</v>
      </c>
      <c r="O46" s="24" t="s">
        <v>210</v>
      </c>
      <c r="P46" s="202">
        <v>26065</v>
      </c>
      <c r="Q46" s="202">
        <v>1143</v>
      </c>
      <c r="R46" s="202">
        <v>26065</v>
      </c>
      <c r="S46" s="24" t="s">
        <v>210</v>
      </c>
    </row>
    <row r="47" spans="1:19">
      <c r="A47" s="79" t="s">
        <v>217</v>
      </c>
      <c r="B47" s="2176">
        <v>3727</v>
      </c>
      <c r="C47" s="2216">
        <v>459</v>
      </c>
      <c r="D47" s="2662">
        <v>2.8000000000000001E-2</v>
      </c>
      <c r="E47" s="2667">
        <v>0.3</v>
      </c>
      <c r="F47" s="2176">
        <v>615</v>
      </c>
      <c r="G47" s="2216">
        <v>202</v>
      </c>
      <c r="H47" s="2662">
        <v>1.9E-2</v>
      </c>
      <c r="I47" s="2660">
        <v>0.6</v>
      </c>
      <c r="K47" s="37" t="s">
        <v>476</v>
      </c>
      <c r="L47" s="208">
        <v>4204</v>
      </c>
      <c r="M47" s="12">
        <v>439</v>
      </c>
      <c r="N47" s="21">
        <v>3.4000000000000002E-2</v>
      </c>
      <c r="O47" s="12">
        <v>0.4</v>
      </c>
      <c r="P47" s="12">
        <v>529</v>
      </c>
      <c r="Q47" s="12">
        <v>140</v>
      </c>
      <c r="R47" s="21">
        <v>0.02</v>
      </c>
      <c r="S47" s="12">
        <v>0.5</v>
      </c>
    </row>
    <row r="48" spans="1:19">
      <c r="A48" s="79" t="s">
        <v>218</v>
      </c>
      <c r="B48" s="2176">
        <v>7910</v>
      </c>
      <c r="C48" s="2216">
        <v>734</v>
      </c>
      <c r="D48" s="2662">
        <v>5.8999999999999997E-2</v>
      </c>
      <c r="E48" s="2667">
        <v>0.6</v>
      </c>
      <c r="F48" s="2176">
        <v>2277</v>
      </c>
      <c r="G48" s="2216">
        <v>376</v>
      </c>
      <c r="H48" s="2662">
        <v>7.0999999999999994E-2</v>
      </c>
      <c r="I48" s="2660">
        <v>1.2</v>
      </c>
      <c r="K48" s="37" t="s">
        <v>477</v>
      </c>
      <c r="L48" s="208">
        <v>7477</v>
      </c>
      <c r="M48" s="12">
        <v>686</v>
      </c>
      <c r="N48" s="21">
        <v>6.0999999999999999E-2</v>
      </c>
      <c r="O48" s="12">
        <v>0.6</v>
      </c>
      <c r="P48" s="208">
        <v>1862</v>
      </c>
      <c r="Q48" s="12">
        <v>314</v>
      </c>
      <c r="R48" s="21">
        <v>7.0999999999999994E-2</v>
      </c>
      <c r="S48" s="12">
        <v>1.2</v>
      </c>
    </row>
    <row r="49" spans="1:19">
      <c r="A49" s="79" t="s">
        <v>219</v>
      </c>
      <c r="B49" s="2176">
        <v>42468</v>
      </c>
      <c r="C49" s="2216">
        <v>1336</v>
      </c>
      <c r="D49" s="2662">
        <v>0.31900000000000001</v>
      </c>
      <c r="E49" s="2667">
        <v>1</v>
      </c>
      <c r="F49" s="2176">
        <v>15095</v>
      </c>
      <c r="G49" s="2216">
        <v>979</v>
      </c>
      <c r="H49" s="2662">
        <v>0.47299999999999998</v>
      </c>
      <c r="I49" s="2660">
        <v>2.4</v>
      </c>
      <c r="K49" s="37" t="s">
        <v>478</v>
      </c>
      <c r="L49" s="208">
        <v>38803</v>
      </c>
      <c r="M49" s="208">
        <v>1163</v>
      </c>
      <c r="N49" s="21">
        <v>0.314</v>
      </c>
      <c r="O49" s="12">
        <v>0.9</v>
      </c>
      <c r="P49" s="208">
        <v>12167</v>
      </c>
      <c r="Q49" s="12">
        <v>790</v>
      </c>
      <c r="R49" s="21">
        <v>0.46700000000000003</v>
      </c>
      <c r="S49" s="12">
        <v>2.2000000000000002</v>
      </c>
    </row>
    <row r="50" spans="1:19">
      <c r="A50" s="79" t="s">
        <v>220</v>
      </c>
      <c r="B50" s="2176">
        <v>30570</v>
      </c>
      <c r="C50" s="2216">
        <v>1298</v>
      </c>
      <c r="D50" s="2662">
        <v>0.23</v>
      </c>
      <c r="E50" s="2667">
        <v>1</v>
      </c>
      <c r="F50" s="2176">
        <v>6923</v>
      </c>
      <c r="G50" s="2216">
        <v>593</v>
      </c>
      <c r="H50" s="2662">
        <v>0.217</v>
      </c>
      <c r="I50" s="2660">
        <v>1.7</v>
      </c>
      <c r="K50" s="37" t="s">
        <v>479</v>
      </c>
      <c r="L50" s="208">
        <v>26557</v>
      </c>
      <c r="M50" s="208">
        <v>1085</v>
      </c>
      <c r="N50" s="21">
        <v>0.215</v>
      </c>
      <c r="O50" s="12">
        <v>0.9</v>
      </c>
      <c r="P50" s="208">
        <v>5975</v>
      </c>
      <c r="Q50" s="12">
        <v>544</v>
      </c>
      <c r="R50" s="21">
        <v>0.22900000000000001</v>
      </c>
      <c r="S50" s="12">
        <v>1.9</v>
      </c>
    </row>
    <row r="51" spans="1:19">
      <c r="A51" s="79" t="s">
        <v>221</v>
      </c>
      <c r="B51" s="2176">
        <v>12827</v>
      </c>
      <c r="C51" s="2216">
        <v>772</v>
      </c>
      <c r="D51" s="2662">
        <v>9.6000000000000002E-2</v>
      </c>
      <c r="E51" s="2667">
        <v>0.6</v>
      </c>
      <c r="F51" s="2176">
        <v>2691</v>
      </c>
      <c r="G51" s="2216">
        <v>381</v>
      </c>
      <c r="H51" s="2662">
        <v>8.4000000000000005E-2</v>
      </c>
      <c r="I51" s="2660">
        <v>1.2</v>
      </c>
      <c r="K51" s="37" t="s">
        <v>480</v>
      </c>
      <c r="L51" s="208">
        <v>13580</v>
      </c>
      <c r="M51" s="12">
        <v>843</v>
      </c>
      <c r="N51" s="21">
        <v>0.11</v>
      </c>
      <c r="O51" s="12">
        <v>0.7</v>
      </c>
      <c r="P51" s="208">
        <v>2195</v>
      </c>
      <c r="Q51" s="12">
        <v>333</v>
      </c>
      <c r="R51" s="21">
        <v>8.4000000000000005E-2</v>
      </c>
      <c r="S51" s="12">
        <v>1.2</v>
      </c>
    </row>
    <row r="52" spans="1:19">
      <c r="A52" s="79" t="s">
        <v>222</v>
      </c>
      <c r="B52" s="2176">
        <v>23082</v>
      </c>
      <c r="C52" s="2216">
        <v>1061</v>
      </c>
      <c r="D52" s="2662">
        <v>0.17299999999999999</v>
      </c>
      <c r="E52" s="2667">
        <v>0.8</v>
      </c>
      <c r="F52" s="2176">
        <v>2922</v>
      </c>
      <c r="G52" s="2216">
        <v>467</v>
      </c>
      <c r="H52" s="2662">
        <v>9.1999999999999998E-2</v>
      </c>
      <c r="I52" s="2660">
        <v>1.4</v>
      </c>
      <c r="K52" s="37" t="s">
        <v>481</v>
      </c>
      <c r="L52" s="208">
        <v>22874</v>
      </c>
      <c r="M52" s="208">
        <v>1057</v>
      </c>
      <c r="N52" s="21">
        <v>0.185</v>
      </c>
      <c r="O52" s="12">
        <v>0.9</v>
      </c>
      <c r="P52" s="208">
        <v>2530</v>
      </c>
      <c r="Q52" s="12">
        <v>302</v>
      </c>
      <c r="R52" s="21">
        <v>9.7000000000000003E-2</v>
      </c>
      <c r="S52" s="12">
        <v>1.1000000000000001</v>
      </c>
    </row>
    <row r="53" spans="1:19">
      <c r="A53" s="79" t="s">
        <v>223</v>
      </c>
      <c r="B53" s="2176">
        <v>12551</v>
      </c>
      <c r="C53" s="2216">
        <v>931</v>
      </c>
      <c r="D53" s="2662">
        <v>9.4E-2</v>
      </c>
      <c r="E53" s="2667">
        <v>0.7</v>
      </c>
      <c r="F53" s="2176">
        <v>1388</v>
      </c>
      <c r="G53" s="2216">
        <v>299</v>
      </c>
      <c r="H53" s="2662">
        <v>4.2999999999999997E-2</v>
      </c>
      <c r="I53" s="2660">
        <v>0.9</v>
      </c>
      <c r="K53" s="37" t="s">
        <v>482</v>
      </c>
      <c r="L53" s="208">
        <v>10038</v>
      </c>
      <c r="M53" s="12">
        <v>706</v>
      </c>
      <c r="N53" s="21">
        <v>8.1000000000000003E-2</v>
      </c>
      <c r="O53" s="12">
        <v>0.6</v>
      </c>
      <c r="P53" s="12">
        <v>807</v>
      </c>
      <c r="Q53" s="12">
        <v>184</v>
      </c>
      <c r="R53" s="21">
        <v>3.1E-2</v>
      </c>
      <c r="S53" s="12">
        <v>0.7</v>
      </c>
    </row>
    <row r="54" spans="1:19">
      <c r="A54" s="73"/>
      <c r="B54" s="139" t="s">
        <v>733</v>
      </c>
      <c r="C54" s="38" t="s">
        <v>733</v>
      </c>
      <c r="D54" s="58" t="s">
        <v>733</v>
      </c>
      <c r="E54" s="2667" t="s">
        <v>733</v>
      </c>
      <c r="F54" s="139" t="s">
        <v>733</v>
      </c>
      <c r="G54" s="38" t="s">
        <v>733</v>
      </c>
      <c r="H54" s="2662" t="s">
        <v>733</v>
      </c>
      <c r="I54" s="2660" t="s">
        <v>733</v>
      </c>
      <c r="K54" s="37"/>
      <c r="L54" s="12"/>
      <c r="M54" s="12"/>
      <c r="N54" s="21"/>
      <c r="O54" s="12"/>
      <c r="P54" s="12"/>
      <c r="Q54" s="12"/>
      <c r="R54" s="21"/>
      <c r="S54" s="12"/>
    </row>
    <row r="55" spans="1:19">
      <c r="A55" s="88" t="s">
        <v>224</v>
      </c>
      <c r="B55" s="138" t="s">
        <v>210</v>
      </c>
      <c r="C55" s="230" t="s">
        <v>210</v>
      </c>
      <c r="D55" s="2746">
        <v>0.91300000000000003</v>
      </c>
      <c r="E55" s="2747">
        <v>0.6</v>
      </c>
      <c r="F55" s="138" t="s">
        <v>210</v>
      </c>
      <c r="G55" s="230" t="s">
        <v>210</v>
      </c>
      <c r="H55" s="2746">
        <v>0.90900000000000003</v>
      </c>
      <c r="I55" s="2748">
        <v>1.4</v>
      </c>
      <c r="K55" s="37" t="s">
        <v>834</v>
      </c>
      <c r="L55" s="12" t="s">
        <v>210</v>
      </c>
      <c r="M55" s="12" t="s">
        <v>210</v>
      </c>
      <c r="N55" s="21">
        <v>0.90500000000000003</v>
      </c>
      <c r="O55" s="12">
        <v>0.6</v>
      </c>
      <c r="P55" s="12" t="s">
        <v>210</v>
      </c>
      <c r="Q55" s="12" t="s">
        <v>210</v>
      </c>
      <c r="R55" s="21">
        <v>0.90800000000000003</v>
      </c>
      <c r="S55" s="12">
        <v>1.3</v>
      </c>
    </row>
    <row r="56" spans="1:19">
      <c r="A56" s="88" t="s">
        <v>225</v>
      </c>
      <c r="B56" s="138" t="s">
        <v>210</v>
      </c>
      <c r="C56" s="230" t="s">
        <v>210</v>
      </c>
      <c r="D56" s="2746">
        <v>0.26800000000000002</v>
      </c>
      <c r="E56" s="2747">
        <v>1.1000000000000001</v>
      </c>
      <c r="F56" s="138" t="s">
        <v>210</v>
      </c>
      <c r="G56" s="230" t="s">
        <v>210</v>
      </c>
      <c r="H56" s="2746">
        <v>0.13500000000000001</v>
      </c>
      <c r="I56" s="2748">
        <v>1.7</v>
      </c>
      <c r="K56" s="37" t="s">
        <v>835</v>
      </c>
      <c r="L56" s="12" t="s">
        <v>210</v>
      </c>
      <c r="M56" s="12" t="s">
        <v>210</v>
      </c>
      <c r="N56" s="21">
        <v>0.26600000000000001</v>
      </c>
      <c r="O56" s="12">
        <v>0.9</v>
      </c>
      <c r="P56" s="12" t="s">
        <v>210</v>
      </c>
      <c r="Q56" s="12" t="s">
        <v>210</v>
      </c>
      <c r="R56" s="21">
        <v>0.128</v>
      </c>
      <c r="S56" s="12">
        <v>1.4</v>
      </c>
    </row>
    <row r="57" spans="1:19">
      <c r="A57" s="16"/>
      <c r="B57" s="16"/>
      <c r="C57" s="16"/>
      <c r="D57" s="16"/>
      <c r="E57" s="16"/>
      <c r="F57" s="16"/>
      <c r="G57" s="16"/>
      <c r="H57" s="16"/>
      <c r="I57" s="16"/>
      <c r="K57" s="16"/>
      <c r="L57" s="16"/>
      <c r="M57" s="16"/>
      <c r="N57" s="16"/>
      <c r="O57" s="16"/>
      <c r="P57" s="16"/>
      <c r="Q57" s="16"/>
      <c r="R57" s="16"/>
      <c r="S57" s="16"/>
    </row>
    <row r="58" spans="1:19">
      <c r="A58" s="3832" t="s">
        <v>866</v>
      </c>
      <c r="B58" s="3832"/>
      <c r="C58" s="3832"/>
      <c r="D58" s="3832"/>
      <c r="E58" s="3832"/>
      <c r="F58" s="3832"/>
      <c r="G58" s="3832"/>
      <c r="H58" s="3832"/>
      <c r="I58" s="3832"/>
      <c r="K58" s="3832" t="s">
        <v>836</v>
      </c>
      <c r="L58" s="3832"/>
      <c r="M58" s="3832"/>
      <c r="N58" s="3832"/>
      <c r="O58" s="3832"/>
      <c r="P58" s="3832"/>
      <c r="Q58" s="3832"/>
      <c r="R58" s="3832"/>
      <c r="S58" s="3832"/>
    </row>
    <row r="59" spans="1:19">
      <c r="A59" s="479"/>
      <c r="B59" s="479"/>
      <c r="C59" s="479"/>
      <c r="D59" s="479"/>
      <c r="E59" s="479"/>
      <c r="F59" s="479"/>
      <c r="G59" s="479"/>
      <c r="H59" s="479"/>
      <c r="I59" s="479"/>
      <c r="K59" s="479"/>
      <c r="L59" s="479"/>
      <c r="M59" s="479"/>
      <c r="N59" s="479"/>
      <c r="O59" s="479"/>
      <c r="P59" s="479"/>
      <c r="Q59" s="479"/>
      <c r="R59" s="479"/>
      <c r="S59" s="479"/>
    </row>
    <row r="60" spans="1:19">
      <c r="A60" s="17"/>
      <c r="B60" s="48"/>
      <c r="C60" s="48"/>
      <c r="D60" s="48"/>
      <c r="E60" s="48"/>
      <c r="F60" s="48"/>
      <c r="G60" s="48"/>
      <c r="H60" s="48"/>
      <c r="I60" s="48"/>
      <c r="K60" s="17"/>
      <c r="L60" s="48"/>
      <c r="M60" s="48"/>
      <c r="N60" s="48"/>
      <c r="O60" s="48"/>
      <c r="P60" s="48"/>
      <c r="Q60" s="48"/>
      <c r="R60" s="48"/>
      <c r="S60" s="48"/>
    </row>
    <row r="61" spans="1:19" s="6" customFormat="1" ht="25">
      <c r="A61" s="4230" t="s">
        <v>4475</v>
      </c>
      <c r="B61" s="4230"/>
      <c r="C61" s="4230"/>
      <c r="D61" s="4230"/>
      <c r="E61" s="4230"/>
      <c r="F61" s="4230"/>
      <c r="G61" s="4230"/>
      <c r="H61" s="4230"/>
      <c r="I61" s="4230"/>
      <c r="J61" s="1474"/>
      <c r="K61" s="4195" t="s">
        <v>4428</v>
      </c>
      <c r="L61" s="4195"/>
      <c r="M61" s="4195"/>
      <c r="N61" s="4195"/>
      <c r="O61" s="4195"/>
      <c r="P61" s="4195"/>
      <c r="Q61" s="4195"/>
      <c r="R61" s="4195"/>
      <c r="S61" s="4195"/>
    </row>
    <row r="62" spans="1:19">
      <c r="A62" s="16"/>
      <c r="B62" s="48"/>
      <c r="C62" s="48"/>
      <c r="D62" s="48"/>
      <c r="E62" s="48"/>
      <c r="F62" s="48"/>
      <c r="G62" s="48"/>
      <c r="H62" s="48"/>
      <c r="I62" s="48"/>
      <c r="K62" s="16"/>
      <c r="L62" s="48"/>
      <c r="M62" s="48"/>
      <c r="N62" s="48"/>
      <c r="O62" s="48"/>
      <c r="P62" s="48"/>
      <c r="Q62" s="48"/>
      <c r="R62" s="48"/>
      <c r="S62" s="48"/>
    </row>
    <row r="63" spans="1:19" ht="17.5">
      <c r="A63" s="4276" t="s">
        <v>469</v>
      </c>
      <c r="B63" s="3865" t="s">
        <v>226</v>
      </c>
      <c r="C63" s="3975"/>
      <c r="D63" s="3975"/>
      <c r="E63" s="3975"/>
      <c r="F63" s="3975"/>
      <c r="G63" s="3975"/>
      <c r="H63" s="3975"/>
      <c r="I63" s="3976"/>
      <c r="J63" s="495"/>
      <c r="K63" s="4488" t="s">
        <v>469</v>
      </c>
      <c r="L63" s="4362" t="s">
        <v>226</v>
      </c>
      <c r="M63" s="4362"/>
      <c r="N63" s="4362"/>
      <c r="O63" s="4362"/>
      <c r="P63" s="4362"/>
      <c r="Q63" s="4362"/>
      <c r="R63" s="4362"/>
      <c r="S63" s="4365"/>
    </row>
    <row r="64" spans="1:19" ht="17.5">
      <c r="A64" s="4431"/>
      <c r="B64" s="4159" t="s">
        <v>841</v>
      </c>
      <c r="C64" s="4260"/>
      <c r="D64" s="4260"/>
      <c r="E64" s="4092"/>
      <c r="F64" s="4159" t="s">
        <v>85</v>
      </c>
      <c r="G64" s="4260"/>
      <c r="H64" s="4260"/>
      <c r="I64" s="4160"/>
      <c r="J64" s="495"/>
      <c r="K64" s="4489"/>
      <c r="L64" s="4384" t="s">
        <v>815</v>
      </c>
      <c r="M64" s="4384"/>
      <c r="N64" s="4384"/>
      <c r="O64" s="4384"/>
      <c r="P64" s="4384" t="s">
        <v>85</v>
      </c>
      <c r="Q64" s="4384"/>
      <c r="R64" s="4384"/>
      <c r="S64" s="4385"/>
    </row>
    <row r="65" spans="1:19" s="130" customFormat="1" ht="27.5">
      <c r="A65" s="4271"/>
      <c r="B65" s="127" t="s">
        <v>206</v>
      </c>
      <c r="C65" s="193" t="s">
        <v>282</v>
      </c>
      <c r="D65" s="193" t="s">
        <v>14</v>
      </c>
      <c r="E65" s="128" t="s">
        <v>808</v>
      </c>
      <c r="F65" s="127" t="s">
        <v>206</v>
      </c>
      <c r="G65" s="193" t="s">
        <v>282</v>
      </c>
      <c r="H65" s="193" t="s">
        <v>14</v>
      </c>
      <c r="I65" s="129" t="s">
        <v>808</v>
      </c>
      <c r="J65" s="507"/>
      <c r="K65" s="4490"/>
      <c r="L65" s="300" t="s">
        <v>206</v>
      </c>
      <c r="M65" s="300" t="s">
        <v>282</v>
      </c>
      <c r="N65" s="300" t="s">
        <v>14</v>
      </c>
      <c r="O65" s="300" t="s">
        <v>808</v>
      </c>
      <c r="P65" s="300" t="s">
        <v>206</v>
      </c>
      <c r="Q65" s="300" t="s">
        <v>282</v>
      </c>
      <c r="R65" s="300" t="s">
        <v>14</v>
      </c>
      <c r="S65" s="299" t="s">
        <v>808</v>
      </c>
    </row>
    <row r="66" spans="1:19">
      <c r="A66" s="72" t="s">
        <v>216</v>
      </c>
      <c r="B66" s="2176">
        <v>667370</v>
      </c>
      <c r="C66" s="2216">
        <v>110</v>
      </c>
      <c r="D66" s="39"/>
      <c r="E66" s="74" t="s">
        <v>210</v>
      </c>
      <c r="F66" s="2176">
        <v>102961</v>
      </c>
      <c r="G66" s="2216">
        <v>2290</v>
      </c>
      <c r="H66" s="39"/>
      <c r="I66" s="38" t="s">
        <v>210</v>
      </c>
      <c r="K66" s="23" t="s">
        <v>216</v>
      </c>
      <c r="L66" s="202">
        <v>631112</v>
      </c>
      <c r="M66" s="24">
        <v>86</v>
      </c>
      <c r="N66" s="202">
        <v>631112</v>
      </c>
      <c r="O66" s="24" t="s">
        <v>210</v>
      </c>
      <c r="P66" s="202">
        <v>91664</v>
      </c>
      <c r="Q66" s="202">
        <v>1966</v>
      </c>
      <c r="R66" s="202">
        <v>91664</v>
      </c>
      <c r="S66" s="24" t="s">
        <v>210</v>
      </c>
    </row>
    <row r="67" spans="1:19">
      <c r="A67" s="79" t="s">
        <v>217</v>
      </c>
      <c r="B67" s="2176">
        <v>29220</v>
      </c>
      <c r="C67" s="2216">
        <v>1088</v>
      </c>
      <c r="D67" s="2662">
        <v>4.3999999999999997E-2</v>
      </c>
      <c r="E67" s="2667">
        <v>0.2</v>
      </c>
      <c r="F67" s="2176">
        <v>1736</v>
      </c>
      <c r="G67" s="2216">
        <v>321</v>
      </c>
      <c r="H67" s="2662">
        <v>1.7000000000000001E-2</v>
      </c>
      <c r="I67" s="2660">
        <v>0.3</v>
      </c>
      <c r="K67" s="37" t="s">
        <v>476</v>
      </c>
      <c r="L67" s="208">
        <v>31487</v>
      </c>
      <c r="M67" s="208">
        <v>1221</v>
      </c>
      <c r="N67" s="21">
        <v>0.05</v>
      </c>
      <c r="O67" s="12">
        <v>0.2</v>
      </c>
      <c r="P67" s="208">
        <v>2129</v>
      </c>
      <c r="Q67" s="12">
        <v>330</v>
      </c>
      <c r="R67" s="21">
        <v>2.3E-2</v>
      </c>
      <c r="S67" s="12">
        <v>0.4</v>
      </c>
    </row>
    <row r="68" spans="1:19">
      <c r="A68" s="79" t="s">
        <v>218</v>
      </c>
      <c r="B68" s="2176">
        <v>31765</v>
      </c>
      <c r="C68" s="2216">
        <v>1224</v>
      </c>
      <c r="D68" s="2662">
        <v>4.8000000000000001E-2</v>
      </c>
      <c r="E68" s="2667">
        <v>0.2</v>
      </c>
      <c r="F68" s="2176">
        <v>6481</v>
      </c>
      <c r="G68" s="2216">
        <v>561</v>
      </c>
      <c r="H68" s="2662">
        <v>6.3E-2</v>
      </c>
      <c r="I68" s="2660">
        <v>0.5</v>
      </c>
      <c r="K68" s="37" t="s">
        <v>477</v>
      </c>
      <c r="L68" s="208">
        <v>32254</v>
      </c>
      <c r="M68" s="208">
        <v>1285</v>
      </c>
      <c r="N68" s="21">
        <v>5.0999999999999997E-2</v>
      </c>
      <c r="O68" s="12">
        <v>0.2</v>
      </c>
      <c r="P68" s="208">
        <v>6161</v>
      </c>
      <c r="Q68" s="12">
        <v>501</v>
      </c>
      <c r="R68" s="21">
        <v>6.7000000000000004E-2</v>
      </c>
      <c r="S68" s="12">
        <v>0.5</v>
      </c>
    </row>
    <row r="69" spans="1:19">
      <c r="A69" s="79" t="s">
        <v>219</v>
      </c>
      <c r="B69" s="2176">
        <v>176099</v>
      </c>
      <c r="C69" s="2216">
        <v>2490</v>
      </c>
      <c r="D69" s="2662">
        <v>0.26400000000000001</v>
      </c>
      <c r="E69" s="2667">
        <v>0.4</v>
      </c>
      <c r="F69" s="2176">
        <v>41885</v>
      </c>
      <c r="G69" s="2216">
        <v>1525</v>
      </c>
      <c r="H69" s="2662">
        <v>0.40699999999999997</v>
      </c>
      <c r="I69" s="2660">
        <v>1.1000000000000001</v>
      </c>
      <c r="K69" s="37" t="s">
        <v>478</v>
      </c>
      <c r="L69" s="208">
        <v>176736</v>
      </c>
      <c r="M69" s="208">
        <v>2551</v>
      </c>
      <c r="N69" s="21">
        <v>0.28000000000000003</v>
      </c>
      <c r="O69" s="12">
        <v>0.4</v>
      </c>
      <c r="P69" s="208">
        <v>39449</v>
      </c>
      <c r="Q69" s="208">
        <v>1323</v>
      </c>
      <c r="R69" s="21">
        <v>0.43</v>
      </c>
      <c r="S69" s="12">
        <v>1.3</v>
      </c>
    </row>
    <row r="70" spans="1:19">
      <c r="A70" s="79" t="s">
        <v>220</v>
      </c>
      <c r="B70" s="2176">
        <v>143457</v>
      </c>
      <c r="C70" s="2216">
        <v>2187</v>
      </c>
      <c r="D70" s="2662">
        <v>0.215</v>
      </c>
      <c r="E70" s="2667">
        <v>0.3</v>
      </c>
      <c r="F70" s="2176">
        <v>24048</v>
      </c>
      <c r="G70" s="2216">
        <v>1037</v>
      </c>
      <c r="H70" s="2662">
        <v>0.23400000000000001</v>
      </c>
      <c r="I70" s="2660">
        <v>0.9</v>
      </c>
      <c r="K70" s="37" t="s">
        <v>479</v>
      </c>
      <c r="L70" s="208">
        <v>133473</v>
      </c>
      <c r="M70" s="208">
        <v>2422</v>
      </c>
      <c r="N70" s="21">
        <v>0.21099999999999999</v>
      </c>
      <c r="O70" s="12">
        <v>0.4</v>
      </c>
      <c r="P70" s="208">
        <v>20919</v>
      </c>
      <c r="Q70" s="12">
        <v>990</v>
      </c>
      <c r="R70" s="21">
        <v>0.22800000000000001</v>
      </c>
      <c r="S70" s="12">
        <v>0.9</v>
      </c>
    </row>
    <row r="71" spans="1:19">
      <c r="A71" s="79" t="s">
        <v>221</v>
      </c>
      <c r="B71" s="2176">
        <v>68843</v>
      </c>
      <c r="C71" s="2216">
        <v>1566</v>
      </c>
      <c r="D71" s="2662">
        <v>0.10299999999999999</v>
      </c>
      <c r="E71" s="2667">
        <v>0.2</v>
      </c>
      <c r="F71" s="2176">
        <v>9593</v>
      </c>
      <c r="G71" s="2216">
        <v>609</v>
      </c>
      <c r="H71" s="2662">
        <v>9.2999999999999999E-2</v>
      </c>
      <c r="I71" s="2660">
        <v>0.5</v>
      </c>
      <c r="K71" s="37" t="s">
        <v>480</v>
      </c>
      <c r="L71" s="208">
        <v>60960</v>
      </c>
      <c r="M71" s="208">
        <v>1694</v>
      </c>
      <c r="N71" s="21">
        <v>9.7000000000000003E-2</v>
      </c>
      <c r="O71" s="12">
        <v>0.3</v>
      </c>
      <c r="P71" s="208">
        <v>7982</v>
      </c>
      <c r="Q71" s="12">
        <v>616</v>
      </c>
      <c r="R71" s="21">
        <v>8.6999999999999994E-2</v>
      </c>
      <c r="S71" s="12">
        <v>0.7</v>
      </c>
    </row>
    <row r="72" spans="1:19">
      <c r="A72" s="79" t="s">
        <v>222</v>
      </c>
      <c r="B72" s="2176">
        <v>143924</v>
      </c>
      <c r="C72" s="2216">
        <v>2632</v>
      </c>
      <c r="D72" s="2662">
        <v>0.216</v>
      </c>
      <c r="E72" s="2667">
        <v>0.4</v>
      </c>
      <c r="F72" s="2176">
        <v>13324</v>
      </c>
      <c r="G72" s="2216">
        <v>912</v>
      </c>
      <c r="H72" s="2662">
        <v>0.129</v>
      </c>
      <c r="I72" s="2660">
        <v>0.9</v>
      </c>
      <c r="K72" s="37" t="s">
        <v>481</v>
      </c>
      <c r="L72" s="208">
        <v>129468</v>
      </c>
      <c r="M72" s="208">
        <v>2561</v>
      </c>
      <c r="N72" s="21">
        <v>0.20499999999999999</v>
      </c>
      <c r="O72" s="12">
        <v>0.4</v>
      </c>
      <c r="P72" s="208">
        <v>10434</v>
      </c>
      <c r="Q72" s="12">
        <v>701</v>
      </c>
      <c r="R72" s="21">
        <v>0.114</v>
      </c>
      <c r="S72" s="12">
        <v>0.7</v>
      </c>
    </row>
    <row r="73" spans="1:19">
      <c r="A73" s="79" t="s">
        <v>223</v>
      </c>
      <c r="B73" s="2176">
        <v>74062</v>
      </c>
      <c r="C73" s="2216">
        <v>1520</v>
      </c>
      <c r="D73" s="2662">
        <v>0.111</v>
      </c>
      <c r="E73" s="2667">
        <v>0.2</v>
      </c>
      <c r="F73" s="2176">
        <v>5894</v>
      </c>
      <c r="G73" s="2216">
        <v>439</v>
      </c>
      <c r="H73" s="2662">
        <v>5.7000000000000002E-2</v>
      </c>
      <c r="I73" s="2660">
        <v>0.4</v>
      </c>
      <c r="K73" s="37" t="s">
        <v>482</v>
      </c>
      <c r="L73" s="208">
        <v>66734</v>
      </c>
      <c r="M73" s="208">
        <v>1754</v>
      </c>
      <c r="N73" s="21">
        <v>0.106</v>
      </c>
      <c r="O73" s="12">
        <v>0.3</v>
      </c>
      <c r="P73" s="208">
        <v>4590</v>
      </c>
      <c r="Q73" s="12">
        <v>477</v>
      </c>
      <c r="R73" s="21">
        <v>0.05</v>
      </c>
      <c r="S73" s="12">
        <v>0.5</v>
      </c>
    </row>
    <row r="74" spans="1:19">
      <c r="A74" s="73"/>
      <c r="B74" s="139" t="s">
        <v>733</v>
      </c>
      <c r="C74" s="38" t="s">
        <v>733</v>
      </c>
      <c r="D74" s="2662" t="s">
        <v>733</v>
      </c>
      <c r="E74" s="2667" t="s">
        <v>733</v>
      </c>
      <c r="F74" s="139" t="s">
        <v>733</v>
      </c>
      <c r="G74" s="38" t="s">
        <v>733</v>
      </c>
      <c r="H74" s="2662" t="s">
        <v>733</v>
      </c>
      <c r="I74" s="2660" t="s">
        <v>733</v>
      </c>
      <c r="K74" s="37"/>
      <c r="L74" s="12"/>
      <c r="M74" s="12"/>
      <c r="N74" s="21"/>
      <c r="O74" s="12"/>
      <c r="P74" s="12"/>
      <c r="Q74" s="12"/>
      <c r="R74" s="21"/>
      <c r="S74" s="12"/>
    </row>
    <row r="75" spans="1:19">
      <c r="A75" s="88" t="s">
        <v>224</v>
      </c>
      <c r="B75" s="138" t="s">
        <v>210</v>
      </c>
      <c r="C75" s="230" t="s">
        <v>210</v>
      </c>
      <c r="D75" s="2746">
        <v>0.90900000000000003</v>
      </c>
      <c r="E75" s="2747">
        <v>0.2</v>
      </c>
      <c r="F75" s="138" t="s">
        <v>210</v>
      </c>
      <c r="G75" s="230" t="s">
        <v>210</v>
      </c>
      <c r="H75" s="2746">
        <v>0.92</v>
      </c>
      <c r="I75" s="2748">
        <v>0.6</v>
      </c>
      <c r="K75" s="37" t="s">
        <v>834</v>
      </c>
      <c r="L75" s="12" t="s">
        <v>210</v>
      </c>
      <c r="M75" s="12" t="s">
        <v>210</v>
      </c>
      <c r="N75" s="21">
        <v>0.89900000000000002</v>
      </c>
      <c r="O75" s="12">
        <v>0.3</v>
      </c>
      <c r="P75" s="12" t="s">
        <v>210</v>
      </c>
      <c r="Q75" s="12" t="s">
        <v>210</v>
      </c>
      <c r="R75" s="21">
        <v>0.91</v>
      </c>
      <c r="S75" s="12">
        <v>0.6</v>
      </c>
    </row>
    <row r="76" spans="1:19">
      <c r="A76" s="88" t="s">
        <v>225</v>
      </c>
      <c r="B76" s="138" t="s">
        <v>210</v>
      </c>
      <c r="C76" s="230" t="s">
        <v>210</v>
      </c>
      <c r="D76" s="2746">
        <v>0.32700000000000001</v>
      </c>
      <c r="E76" s="2747">
        <v>0.5</v>
      </c>
      <c r="F76" s="138" t="s">
        <v>210</v>
      </c>
      <c r="G76" s="230" t="s">
        <v>210</v>
      </c>
      <c r="H76" s="2746">
        <v>0.187</v>
      </c>
      <c r="I76" s="2748">
        <v>1</v>
      </c>
      <c r="K76" s="37" t="s">
        <v>835</v>
      </c>
      <c r="L76" s="12" t="s">
        <v>210</v>
      </c>
      <c r="M76" s="12" t="s">
        <v>210</v>
      </c>
      <c r="N76" s="21">
        <v>0.311</v>
      </c>
      <c r="O76" s="12">
        <v>0.5</v>
      </c>
      <c r="P76" s="12" t="s">
        <v>210</v>
      </c>
      <c r="Q76" s="12" t="s">
        <v>210</v>
      </c>
      <c r="R76" s="21">
        <v>0.16400000000000001</v>
      </c>
      <c r="S76" s="12">
        <v>0.9</v>
      </c>
    </row>
    <row r="77" spans="1:19">
      <c r="A77" s="16"/>
      <c r="B77" s="16"/>
      <c r="C77" s="16"/>
      <c r="D77" s="16"/>
      <c r="E77" s="16"/>
      <c r="F77" s="16"/>
      <c r="G77" s="16"/>
      <c r="H77" s="16"/>
      <c r="I77" s="16"/>
      <c r="K77" s="16"/>
      <c r="L77" s="16"/>
      <c r="M77" s="16"/>
      <c r="N77" s="16"/>
      <c r="O77" s="16"/>
      <c r="P77" s="16"/>
      <c r="Q77" s="16"/>
      <c r="R77" s="16"/>
      <c r="S77" s="16"/>
    </row>
    <row r="78" spans="1:19">
      <c r="A78" s="3832" t="s">
        <v>866</v>
      </c>
      <c r="B78" s="3832"/>
      <c r="C78" s="3832"/>
      <c r="D78" s="3832"/>
      <c r="E78" s="3832"/>
      <c r="F78" s="3832"/>
      <c r="G78" s="3832"/>
      <c r="H78" s="3832"/>
      <c r="I78" s="3832"/>
      <c r="K78" s="3832" t="s">
        <v>836</v>
      </c>
      <c r="L78" s="3832"/>
      <c r="M78" s="3832"/>
      <c r="N78" s="3832"/>
      <c r="O78" s="3832"/>
      <c r="P78" s="3832"/>
      <c r="Q78" s="3832"/>
      <c r="R78" s="3832"/>
      <c r="S78" s="3832"/>
    </row>
    <row r="79" spans="1:19">
      <c r="A79" s="485"/>
      <c r="B79" s="485"/>
      <c r="C79" s="485"/>
      <c r="D79" s="485"/>
      <c r="E79" s="485"/>
      <c r="F79" s="485"/>
      <c r="G79" s="485"/>
      <c r="H79" s="485"/>
      <c r="I79" s="485"/>
      <c r="K79" s="485"/>
      <c r="L79" s="485"/>
      <c r="M79" s="485"/>
      <c r="N79" s="485"/>
      <c r="O79" s="485"/>
      <c r="P79" s="485"/>
      <c r="Q79" s="485"/>
      <c r="R79" s="485"/>
      <c r="S79" s="485"/>
    </row>
    <row r="80" spans="1:19">
      <c r="A80" s="17"/>
      <c r="B80" s="48"/>
      <c r="C80" s="48"/>
      <c r="D80" s="48"/>
      <c r="E80" s="48"/>
      <c r="F80" s="48"/>
      <c r="G80" s="48"/>
      <c r="H80" s="48"/>
      <c r="I80" s="48"/>
      <c r="K80" s="17"/>
      <c r="L80" s="48"/>
      <c r="M80" s="48"/>
      <c r="N80" s="48"/>
      <c r="O80" s="48"/>
      <c r="P80" s="48"/>
      <c r="Q80" s="48"/>
      <c r="R80" s="48"/>
      <c r="S80" s="48"/>
    </row>
    <row r="81" spans="1:19" s="6" customFormat="1" ht="25">
      <c r="A81" s="4230" t="s">
        <v>4476</v>
      </c>
      <c r="B81" s="4230"/>
      <c r="C81" s="4230"/>
      <c r="D81" s="4230"/>
      <c r="E81" s="4230"/>
      <c r="F81" s="4230"/>
      <c r="G81" s="4230"/>
      <c r="H81" s="4230"/>
      <c r="I81" s="4230"/>
      <c r="J81" s="1474"/>
      <c r="K81" s="4195" t="s">
        <v>4429</v>
      </c>
      <c r="L81" s="4195"/>
      <c r="M81" s="4195"/>
      <c r="N81" s="4195"/>
      <c r="O81" s="4195"/>
      <c r="P81" s="4195"/>
      <c r="Q81" s="4195"/>
      <c r="R81" s="4195"/>
      <c r="S81" s="4195"/>
    </row>
    <row r="82" spans="1:19">
      <c r="A82" s="16"/>
      <c r="B82" s="48"/>
      <c r="C82" s="48"/>
      <c r="D82" s="48"/>
      <c r="E82" s="48"/>
      <c r="F82" s="48"/>
      <c r="G82" s="48"/>
      <c r="H82" s="48"/>
      <c r="I82" s="48"/>
      <c r="K82" s="16"/>
      <c r="L82" s="48"/>
      <c r="M82" s="48"/>
      <c r="N82" s="48"/>
      <c r="O82" s="48"/>
      <c r="P82" s="48"/>
      <c r="Q82" s="48"/>
      <c r="R82" s="48"/>
      <c r="S82" s="48"/>
    </row>
    <row r="83" spans="1:19" ht="17.5">
      <c r="A83" s="4276" t="s">
        <v>469</v>
      </c>
      <c r="B83" s="3865" t="s">
        <v>227</v>
      </c>
      <c r="C83" s="3975"/>
      <c r="D83" s="3975"/>
      <c r="E83" s="3975"/>
      <c r="F83" s="3975"/>
      <c r="G83" s="3975"/>
      <c r="H83" s="3975"/>
      <c r="I83" s="3976"/>
      <c r="J83" s="495"/>
      <c r="K83" s="4488" t="s">
        <v>469</v>
      </c>
      <c r="L83" s="4362" t="s">
        <v>227</v>
      </c>
      <c r="M83" s="4362"/>
      <c r="N83" s="4362"/>
      <c r="O83" s="4362"/>
      <c r="P83" s="4362"/>
      <c r="Q83" s="4362"/>
      <c r="R83" s="4362"/>
      <c r="S83" s="4365"/>
    </row>
    <row r="84" spans="1:19" ht="17.5">
      <c r="A84" s="4431"/>
      <c r="B84" s="4159" t="s">
        <v>842</v>
      </c>
      <c r="C84" s="4260"/>
      <c r="D84" s="4260"/>
      <c r="E84" s="4092"/>
      <c r="F84" s="4159" t="s">
        <v>85</v>
      </c>
      <c r="G84" s="4260"/>
      <c r="H84" s="4260"/>
      <c r="I84" s="4160"/>
      <c r="J84" s="495"/>
      <c r="K84" s="4489"/>
      <c r="L84" s="4384" t="s">
        <v>815</v>
      </c>
      <c r="M84" s="4384"/>
      <c r="N84" s="4384"/>
      <c r="O84" s="4384"/>
      <c r="P84" s="4384" t="s">
        <v>85</v>
      </c>
      <c r="Q84" s="4384"/>
      <c r="R84" s="4384"/>
      <c r="S84" s="4385"/>
    </row>
    <row r="85" spans="1:19" s="130" customFormat="1" ht="27.5">
      <c r="A85" s="4271"/>
      <c r="B85" s="127" t="s">
        <v>206</v>
      </c>
      <c r="C85" s="193" t="s">
        <v>282</v>
      </c>
      <c r="D85" s="193" t="s">
        <v>14</v>
      </c>
      <c r="E85" s="128" t="s">
        <v>808</v>
      </c>
      <c r="F85" s="127" t="s">
        <v>206</v>
      </c>
      <c r="G85" s="193" t="s">
        <v>282</v>
      </c>
      <c r="H85" s="193" t="s">
        <v>14</v>
      </c>
      <c r="I85" s="129" t="s">
        <v>808</v>
      </c>
      <c r="J85" s="507"/>
      <c r="K85" s="4490"/>
      <c r="L85" s="300" t="s">
        <v>206</v>
      </c>
      <c r="M85" s="300" t="s">
        <v>282</v>
      </c>
      <c r="N85" s="300" t="s">
        <v>14</v>
      </c>
      <c r="O85" s="300" t="s">
        <v>808</v>
      </c>
      <c r="P85" s="300" t="s">
        <v>206</v>
      </c>
      <c r="Q85" s="300" t="s">
        <v>282</v>
      </c>
      <c r="R85" s="300" t="s">
        <v>14</v>
      </c>
      <c r="S85" s="299" t="s">
        <v>808</v>
      </c>
    </row>
    <row r="86" spans="1:19" s="26" customFormat="1">
      <c r="A86" s="72" t="s">
        <v>216</v>
      </c>
      <c r="B86" s="2211">
        <v>48963</v>
      </c>
      <c r="C86" s="2216">
        <v>26</v>
      </c>
      <c r="D86" s="39"/>
      <c r="E86" s="74" t="s">
        <v>210</v>
      </c>
      <c r="F86" s="2211">
        <v>7663</v>
      </c>
      <c r="G86" s="2216">
        <v>472</v>
      </c>
      <c r="H86" s="39"/>
      <c r="I86" s="38" t="s">
        <v>210</v>
      </c>
      <c r="J86" s="6"/>
      <c r="K86" s="23" t="s">
        <v>216</v>
      </c>
      <c r="L86" s="202">
        <v>45286</v>
      </c>
      <c r="M86" s="24">
        <v>97</v>
      </c>
      <c r="N86" s="202">
        <v>45286</v>
      </c>
      <c r="O86" s="24" t="s">
        <v>210</v>
      </c>
      <c r="P86" s="202">
        <v>7057</v>
      </c>
      <c r="Q86" s="24">
        <v>428</v>
      </c>
      <c r="R86" s="202">
        <v>7057</v>
      </c>
      <c r="S86" s="24" t="s">
        <v>210</v>
      </c>
    </row>
    <row r="87" spans="1:19" s="26" customFormat="1">
      <c r="A87" s="79" t="s">
        <v>217</v>
      </c>
      <c r="B87" s="2176">
        <v>2301</v>
      </c>
      <c r="C87" s="2216">
        <v>257</v>
      </c>
      <c r="D87" s="2662">
        <v>4.7E-2</v>
      </c>
      <c r="E87" s="2667">
        <v>0.5</v>
      </c>
      <c r="F87" s="2176">
        <v>188</v>
      </c>
      <c r="G87" s="2216">
        <v>72</v>
      </c>
      <c r="H87" s="2662">
        <v>2.5000000000000001E-2</v>
      </c>
      <c r="I87" s="2660">
        <v>0.9</v>
      </c>
      <c r="J87" s="6"/>
      <c r="K87" s="37" t="s">
        <v>476</v>
      </c>
      <c r="L87" s="208">
        <v>2882</v>
      </c>
      <c r="M87" s="12">
        <v>340</v>
      </c>
      <c r="N87" s="21">
        <v>6.4000000000000001E-2</v>
      </c>
      <c r="O87" s="12">
        <v>0.8</v>
      </c>
      <c r="P87" s="12">
        <v>274</v>
      </c>
      <c r="Q87" s="12">
        <v>102</v>
      </c>
      <c r="R87" s="21">
        <v>3.9E-2</v>
      </c>
      <c r="S87" s="12">
        <v>1.4</v>
      </c>
    </row>
    <row r="88" spans="1:19" s="26" customFormat="1">
      <c r="A88" s="79" t="s">
        <v>218</v>
      </c>
      <c r="B88" s="2176">
        <v>1801</v>
      </c>
      <c r="C88" s="2216">
        <v>274</v>
      </c>
      <c r="D88" s="2662">
        <v>3.6999999999999998E-2</v>
      </c>
      <c r="E88" s="2667">
        <v>0.6</v>
      </c>
      <c r="F88" s="2176">
        <v>440</v>
      </c>
      <c r="G88" s="2216">
        <v>119</v>
      </c>
      <c r="H88" s="2662">
        <v>5.7000000000000002E-2</v>
      </c>
      <c r="I88" s="2660">
        <v>1.5</v>
      </c>
      <c r="J88" s="6"/>
      <c r="K88" s="37" t="s">
        <v>477</v>
      </c>
      <c r="L88" s="208">
        <v>2434</v>
      </c>
      <c r="M88" s="12">
        <v>355</v>
      </c>
      <c r="N88" s="21">
        <v>5.3999999999999999E-2</v>
      </c>
      <c r="O88" s="12">
        <v>0.8</v>
      </c>
      <c r="P88" s="12">
        <v>630</v>
      </c>
      <c r="Q88" s="12">
        <v>199</v>
      </c>
      <c r="R88" s="21">
        <v>8.8999999999999996E-2</v>
      </c>
      <c r="S88" s="12">
        <v>2.7</v>
      </c>
    </row>
    <row r="89" spans="1:19" s="26" customFormat="1">
      <c r="A89" s="79" t="s">
        <v>219</v>
      </c>
      <c r="B89" s="2176">
        <v>14691</v>
      </c>
      <c r="C89" s="2216">
        <v>780</v>
      </c>
      <c r="D89" s="2662">
        <v>0.3</v>
      </c>
      <c r="E89" s="2667">
        <v>1.6</v>
      </c>
      <c r="F89" s="2176">
        <v>3481</v>
      </c>
      <c r="G89" s="2216">
        <v>316</v>
      </c>
      <c r="H89" s="2662">
        <v>0.45400000000000001</v>
      </c>
      <c r="I89" s="2660">
        <v>3.3</v>
      </c>
      <c r="J89" s="6"/>
      <c r="K89" s="37" t="s">
        <v>478</v>
      </c>
      <c r="L89" s="208">
        <v>13701</v>
      </c>
      <c r="M89" s="12">
        <v>705</v>
      </c>
      <c r="N89" s="21">
        <v>0.30299999999999999</v>
      </c>
      <c r="O89" s="12">
        <v>1.5</v>
      </c>
      <c r="P89" s="208">
        <v>2780</v>
      </c>
      <c r="Q89" s="12">
        <v>332</v>
      </c>
      <c r="R89" s="21">
        <v>0.39400000000000002</v>
      </c>
      <c r="S89" s="12">
        <v>4.4000000000000004</v>
      </c>
    </row>
    <row r="90" spans="1:19" s="26" customFormat="1">
      <c r="A90" s="79" t="s">
        <v>220</v>
      </c>
      <c r="B90" s="2176">
        <v>10273</v>
      </c>
      <c r="C90" s="2216">
        <v>609</v>
      </c>
      <c r="D90" s="2662">
        <v>0.21</v>
      </c>
      <c r="E90" s="2667">
        <v>1.2</v>
      </c>
      <c r="F90" s="2176">
        <v>1717</v>
      </c>
      <c r="G90" s="2216">
        <v>287</v>
      </c>
      <c r="H90" s="2662">
        <v>0.224</v>
      </c>
      <c r="I90" s="2660">
        <v>3.6</v>
      </c>
      <c r="J90" s="6"/>
      <c r="K90" s="37" t="s">
        <v>479</v>
      </c>
      <c r="L90" s="208">
        <v>10825</v>
      </c>
      <c r="M90" s="12">
        <v>658</v>
      </c>
      <c r="N90" s="21">
        <v>0.23899999999999999</v>
      </c>
      <c r="O90" s="12">
        <v>1.5</v>
      </c>
      <c r="P90" s="208">
        <v>2000</v>
      </c>
      <c r="Q90" s="12">
        <v>285</v>
      </c>
      <c r="R90" s="21">
        <v>0.28299999999999997</v>
      </c>
      <c r="S90" s="12">
        <v>3.6</v>
      </c>
    </row>
    <row r="91" spans="1:19" s="26" customFormat="1">
      <c r="A91" s="79" t="s">
        <v>221</v>
      </c>
      <c r="B91" s="2176">
        <v>6175</v>
      </c>
      <c r="C91" s="2216">
        <v>499</v>
      </c>
      <c r="D91" s="2662">
        <v>0.126</v>
      </c>
      <c r="E91" s="2667">
        <v>1</v>
      </c>
      <c r="F91" s="2176">
        <v>967</v>
      </c>
      <c r="G91" s="2216">
        <v>193</v>
      </c>
      <c r="H91" s="2662">
        <v>0.126</v>
      </c>
      <c r="I91" s="2660">
        <v>2.2000000000000002</v>
      </c>
      <c r="J91" s="6"/>
      <c r="K91" s="37" t="s">
        <v>480</v>
      </c>
      <c r="L91" s="208">
        <v>5151</v>
      </c>
      <c r="M91" s="12">
        <v>462</v>
      </c>
      <c r="N91" s="21">
        <v>0.114</v>
      </c>
      <c r="O91" s="12">
        <v>1</v>
      </c>
      <c r="P91" s="12">
        <v>630</v>
      </c>
      <c r="Q91" s="12">
        <v>154</v>
      </c>
      <c r="R91" s="21">
        <v>8.8999999999999996E-2</v>
      </c>
      <c r="S91" s="12">
        <v>2.1</v>
      </c>
    </row>
    <row r="92" spans="1:19" s="26" customFormat="1">
      <c r="A92" s="79" t="s">
        <v>222</v>
      </c>
      <c r="B92" s="2176">
        <v>9184</v>
      </c>
      <c r="C92" s="2216">
        <v>621</v>
      </c>
      <c r="D92" s="2662">
        <v>0.188</v>
      </c>
      <c r="E92" s="2667">
        <v>1.3</v>
      </c>
      <c r="F92" s="2176">
        <v>528</v>
      </c>
      <c r="G92" s="2216">
        <v>148</v>
      </c>
      <c r="H92" s="2662">
        <v>6.9000000000000006E-2</v>
      </c>
      <c r="I92" s="2660">
        <v>1.9</v>
      </c>
      <c r="J92" s="6"/>
      <c r="K92" s="37" t="s">
        <v>481</v>
      </c>
      <c r="L92" s="208">
        <v>7214</v>
      </c>
      <c r="M92" s="12">
        <v>510</v>
      </c>
      <c r="N92" s="21">
        <v>0.159</v>
      </c>
      <c r="O92" s="12">
        <v>1.1000000000000001</v>
      </c>
      <c r="P92" s="12">
        <v>569</v>
      </c>
      <c r="Q92" s="12">
        <v>135</v>
      </c>
      <c r="R92" s="21">
        <v>8.1000000000000003E-2</v>
      </c>
      <c r="S92" s="12">
        <v>1.8</v>
      </c>
    </row>
    <row r="93" spans="1:19" s="26" customFormat="1">
      <c r="A93" s="79" t="s">
        <v>223</v>
      </c>
      <c r="B93" s="2176">
        <v>4538</v>
      </c>
      <c r="C93" s="2216">
        <v>475</v>
      </c>
      <c r="D93" s="2662">
        <v>9.2999999999999999E-2</v>
      </c>
      <c r="E93" s="2667">
        <v>1</v>
      </c>
      <c r="F93" s="2176">
        <v>342</v>
      </c>
      <c r="G93" s="2216">
        <v>93</v>
      </c>
      <c r="H93" s="2662">
        <v>4.4999999999999998E-2</v>
      </c>
      <c r="I93" s="2660">
        <v>1.2</v>
      </c>
      <c r="J93" s="6"/>
      <c r="K93" s="37" t="s">
        <v>482</v>
      </c>
      <c r="L93" s="208">
        <v>3079</v>
      </c>
      <c r="M93" s="12">
        <v>377</v>
      </c>
      <c r="N93" s="21">
        <v>6.8000000000000005E-2</v>
      </c>
      <c r="O93" s="12">
        <v>0.8</v>
      </c>
      <c r="P93" s="12">
        <v>174</v>
      </c>
      <c r="Q93" s="12">
        <v>73</v>
      </c>
      <c r="R93" s="21">
        <v>2.5000000000000001E-2</v>
      </c>
      <c r="S93" s="12">
        <v>1</v>
      </c>
    </row>
    <row r="94" spans="1:19" s="26" customFormat="1">
      <c r="A94" s="73"/>
      <c r="B94" s="139" t="s">
        <v>733</v>
      </c>
      <c r="C94" s="38" t="s">
        <v>733</v>
      </c>
      <c r="D94" s="2662" t="s">
        <v>733</v>
      </c>
      <c r="E94" s="2667" t="s">
        <v>733</v>
      </c>
      <c r="F94" s="139" t="s">
        <v>733</v>
      </c>
      <c r="G94" s="38" t="s">
        <v>733</v>
      </c>
      <c r="H94" s="2662" t="s">
        <v>733</v>
      </c>
      <c r="I94" s="2660" t="s">
        <v>733</v>
      </c>
      <c r="J94" s="6"/>
      <c r="K94" s="37"/>
      <c r="L94" s="12"/>
      <c r="M94" s="12"/>
      <c r="N94" s="21"/>
      <c r="O94" s="12"/>
      <c r="P94" s="12"/>
      <c r="Q94" s="12"/>
      <c r="R94" s="21"/>
      <c r="S94" s="12"/>
    </row>
    <row r="95" spans="1:19" s="26" customFormat="1">
      <c r="A95" s="88" t="s">
        <v>224</v>
      </c>
      <c r="B95" s="138" t="s">
        <v>210</v>
      </c>
      <c r="C95" s="230" t="s">
        <v>210</v>
      </c>
      <c r="D95" s="2746">
        <v>0.91600000000000004</v>
      </c>
      <c r="E95" s="2747">
        <v>0.7</v>
      </c>
      <c r="F95" s="138" t="s">
        <v>210</v>
      </c>
      <c r="G95" s="230" t="s">
        <v>210</v>
      </c>
      <c r="H95" s="2746">
        <v>0.91800000000000004</v>
      </c>
      <c r="I95" s="2748">
        <v>1.6</v>
      </c>
      <c r="J95" s="6"/>
      <c r="K95" s="37" t="s">
        <v>834</v>
      </c>
      <c r="L95" s="12" t="s">
        <v>210</v>
      </c>
      <c r="M95" s="12" t="s">
        <v>210</v>
      </c>
      <c r="N95" s="21">
        <v>0.88300000000000001</v>
      </c>
      <c r="O95" s="12">
        <v>1</v>
      </c>
      <c r="P95" s="12" t="s">
        <v>210</v>
      </c>
      <c r="Q95" s="12" t="s">
        <v>210</v>
      </c>
      <c r="R95" s="21">
        <v>0.872</v>
      </c>
      <c r="S95" s="12">
        <v>3</v>
      </c>
    </row>
    <row r="96" spans="1:19" s="26" customFormat="1">
      <c r="A96" s="88" t="s">
        <v>225</v>
      </c>
      <c r="B96" s="138" t="s">
        <v>210</v>
      </c>
      <c r="C96" s="230" t="s">
        <v>210</v>
      </c>
      <c r="D96" s="2746">
        <v>0.28000000000000003</v>
      </c>
      <c r="E96" s="2747">
        <v>1.4</v>
      </c>
      <c r="F96" s="138" t="s">
        <v>210</v>
      </c>
      <c r="G96" s="230" t="s">
        <v>210</v>
      </c>
      <c r="H96" s="2746">
        <v>0.114</v>
      </c>
      <c r="I96" s="2748">
        <v>2.1</v>
      </c>
      <c r="J96" s="6"/>
      <c r="K96" s="37" t="s">
        <v>835</v>
      </c>
      <c r="L96" s="12" t="s">
        <v>210</v>
      </c>
      <c r="M96" s="12" t="s">
        <v>210</v>
      </c>
      <c r="N96" s="21">
        <v>0.22700000000000001</v>
      </c>
      <c r="O96" s="12">
        <v>1.4</v>
      </c>
      <c r="P96" s="12" t="s">
        <v>210</v>
      </c>
      <c r="Q96" s="12" t="s">
        <v>210</v>
      </c>
      <c r="R96" s="21">
        <v>0.105</v>
      </c>
      <c r="S96" s="12">
        <v>2.2000000000000002</v>
      </c>
    </row>
    <row r="97" spans="1:19">
      <c r="A97" s="16"/>
      <c r="B97" s="16"/>
      <c r="C97" s="16"/>
      <c r="D97" s="16"/>
      <c r="E97" s="16"/>
      <c r="F97" s="16"/>
      <c r="G97" s="16"/>
      <c r="H97" s="16"/>
      <c r="I97" s="16"/>
      <c r="K97" s="16"/>
      <c r="L97" s="16"/>
      <c r="M97" s="16"/>
      <c r="N97" s="16"/>
      <c r="O97" s="16"/>
      <c r="P97" s="16"/>
      <c r="Q97" s="16"/>
      <c r="R97" s="16"/>
      <c r="S97" s="16"/>
    </row>
    <row r="98" spans="1:19">
      <c r="A98" s="3832" t="s">
        <v>866</v>
      </c>
      <c r="B98" s="3832"/>
      <c r="C98" s="3832"/>
      <c r="D98" s="3832"/>
      <c r="E98" s="3832"/>
      <c r="F98" s="3832"/>
      <c r="G98" s="3832"/>
      <c r="H98" s="3832"/>
      <c r="I98" s="3832"/>
      <c r="K98" s="3832" t="s">
        <v>836</v>
      </c>
      <c r="L98" s="3832"/>
      <c r="M98" s="3832"/>
      <c r="N98" s="3832"/>
      <c r="O98" s="3832"/>
      <c r="P98" s="3832"/>
      <c r="Q98" s="3832"/>
      <c r="R98" s="3832"/>
      <c r="S98" s="3832"/>
    </row>
    <row r="99" spans="1:19">
      <c r="A99" s="479"/>
      <c r="B99" s="479"/>
      <c r="C99" s="479"/>
      <c r="D99" s="479"/>
      <c r="E99" s="479"/>
      <c r="F99" s="479"/>
      <c r="G99" s="479"/>
      <c r="H99" s="479"/>
      <c r="I99" s="479"/>
      <c r="K99" s="479"/>
      <c r="L99" s="479"/>
      <c r="M99" s="479"/>
      <c r="N99" s="479"/>
      <c r="O99" s="479"/>
      <c r="P99" s="479"/>
      <c r="Q99" s="479"/>
      <c r="R99" s="479"/>
      <c r="S99" s="479"/>
    </row>
    <row r="100" spans="1:19">
      <c r="A100" s="17"/>
      <c r="B100" s="48"/>
      <c r="C100" s="48"/>
      <c r="D100" s="48"/>
      <c r="E100" s="48"/>
      <c r="F100" s="48"/>
      <c r="G100" s="48"/>
      <c r="H100" s="48"/>
      <c r="I100" s="48"/>
      <c r="K100" s="17"/>
      <c r="L100" s="48"/>
      <c r="M100" s="48"/>
      <c r="N100" s="48"/>
      <c r="O100" s="48"/>
      <c r="P100" s="48"/>
      <c r="Q100" s="48"/>
      <c r="R100" s="48"/>
      <c r="S100" s="48"/>
    </row>
    <row r="101" spans="1:19" s="6" customFormat="1" ht="25">
      <c r="A101" s="3943" t="s">
        <v>4477</v>
      </c>
      <c r="B101" s="3943"/>
      <c r="C101" s="3943"/>
      <c r="D101" s="3943"/>
      <c r="E101" s="3943"/>
      <c r="F101" s="3943"/>
      <c r="G101" s="3943"/>
      <c r="H101" s="3943"/>
      <c r="I101" s="3943"/>
      <c r="J101" s="1474"/>
      <c r="K101" s="4218" t="s">
        <v>4430</v>
      </c>
      <c r="L101" s="4218"/>
      <c r="M101" s="4218"/>
      <c r="N101" s="4218"/>
      <c r="O101" s="4218"/>
      <c r="P101" s="4218"/>
      <c r="Q101" s="4218"/>
      <c r="R101" s="4218"/>
      <c r="S101" s="4218"/>
    </row>
    <row r="102" spans="1:19">
      <c r="A102" s="16"/>
      <c r="B102" s="48"/>
      <c r="C102" s="48"/>
      <c r="D102" s="48"/>
      <c r="E102" s="48"/>
      <c r="F102" s="48"/>
      <c r="G102" s="48"/>
      <c r="H102" s="48"/>
      <c r="I102" s="48"/>
      <c r="K102" s="16"/>
      <c r="L102" s="48"/>
      <c r="M102" s="48"/>
      <c r="N102" s="48"/>
      <c r="O102" s="48"/>
      <c r="P102" s="48"/>
      <c r="Q102" s="48"/>
      <c r="R102" s="48"/>
      <c r="S102" s="48"/>
    </row>
    <row r="103" spans="1:19" ht="17.5">
      <c r="A103" s="4276" t="s">
        <v>469</v>
      </c>
      <c r="B103" s="3865" t="s">
        <v>228</v>
      </c>
      <c r="C103" s="3975"/>
      <c r="D103" s="3975"/>
      <c r="E103" s="3975"/>
      <c r="F103" s="3975"/>
      <c r="G103" s="3975"/>
      <c r="H103" s="3975"/>
      <c r="I103" s="3976"/>
      <c r="J103" s="495"/>
      <c r="K103" s="4488" t="s">
        <v>469</v>
      </c>
      <c r="L103" s="4362" t="s">
        <v>228</v>
      </c>
      <c r="M103" s="4362"/>
      <c r="N103" s="4362"/>
      <c r="O103" s="4362"/>
      <c r="P103" s="4362"/>
      <c r="Q103" s="4362"/>
      <c r="R103" s="4362"/>
      <c r="S103" s="4365"/>
    </row>
    <row r="104" spans="1:19" ht="17.5">
      <c r="A104" s="4431"/>
      <c r="B104" s="4159" t="s">
        <v>843</v>
      </c>
      <c r="C104" s="4260"/>
      <c r="D104" s="4260"/>
      <c r="E104" s="4092"/>
      <c r="F104" s="4159" t="s">
        <v>85</v>
      </c>
      <c r="G104" s="4260"/>
      <c r="H104" s="4260"/>
      <c r="I104" s="4160"/>
      <c r="J104" s="495"/>
      <c r="K104" s="4489"/>
      <c r="L104" s="4384" t="s">
        <v>815</v>
      </c>
      <c r="M104" s="4384"/>
      <c r="N104" s="4384"/>
      <c r="O104" s="4384"/>
      <c r="P104" s="4384" t="s">
        <v>85</v>
      </c>
      <c r="Q104" s="4384"/>
      <c r="R104" s="4384"/>
      <c r="S104" s="4385"/>
    </row>
    <row r="105" spans="1:19" s="130" customFormat="1" ht="27.5">
      <c r="A105" s="4271"/>
      <c r="B105" s="127" t="s">
        <v>206</v>
      </c>
      <c r="C105" s="193" t="s">
        <v>282</v>
      </c>
      <c r="D105" s="193" t="s">
        <v>14</v>
      </c>
      <c r="E105" s="128" t="s">
        <v>808</v>
      </c>
      <c r="F105" s="127" t="s">
        <v>206</v>
      </c>
      <c r="G105" s="193" t="s">
        <v>282</v>
      </c>
      <c r="H105" s="193" t="s">
        <v>14</v>
      </c>
      <c r="I105" s="129" t="s">
        <v>808</v>
      </c>
      <c r="J105" s="507"/>
      <c r="K105" s="4490"/>
      <c r="L105" s="300" t="s">
        <v>206</v>
      </c>
      <c r="M105" s="300" t="s">
        <v>282</v>
      </c>
      <c r="N105" s="300" t="s">
        <v>14</v>
      </c>
      <c r="O105" s="300" t="s">
        <v>808</v>
      </c>
      <c r="P105" s="300" t="s">
        <v>206</v>
      </c>
      <c r="Q105" s="300" t="s">
        <v>282</v>
      </c>
      <c r="R105" s="300" t="s">
        <v>14</v>
      </c>
      <c r="S105" s="299" t="s">
        <v>808</v>
      </c>
    </row>
    <row r="106" spans="1:19">
      <c r="A106" s="72" t="s">
        <v>216</v>
      </c>
      <c r="B106" s="2211">
        <v>112506</v>
      </c>
      <c r="C106" s="2216">
        <v>78</v>
      </c>
      <c r="D106" s="39"/>
      <c r="E106" s="74" t="s">
        <v>210</v>
      </c>
      <c r="F106" s="2211">
        <v>20691</v>
      </c>
      <c r="G106" s="2216">
        <v>1154</v>
      </c>
      <c r="H106" s="39"/>
      <c r="I106" s="38" t="s">
        <v>210</v>
      </c>
      <c r="K106" s="23" t="s">
        <v>216</v>
      </c>
      <c r="L106" s="202">
        <v>103805</v>
      </c>
      <c r="M106" s="24">
        <v>70</v>
      </c>
      <c r="N106" s="202">
        <v>103805</v>
      </c>
      <c r="O106" s="24" t="s">
        <v>210</v>
      </c>
      <c r="P106" s="202">
        <v>20182</v>
      </c>
      <c r="Q106" s="24">
        <v>838</v>
      </c>
      <c r="R106" s="202">
        <v>20182</v>
      </c>
      <c r="S106" s="24" t="s">
        <v>210</v>
      </c>
    </row>
    <row r="107" spans="1:19">
      <c r="A107" s="79" t="s">
        <v>217</v>
      </c>
      <c r="B107" s="2176">
        <v>4270</v>
      </c>
      <c r="C107" s="2216">
        <v>522</v>
      </c>
      <c r="D107" s="2662">
        <v>3.7999999999999999E-2</v>
      </c>
      <c r="E107" s="2667">
        <v>0.5</v>
      </c>
      <c r="F107" s="2176">
        <v>337</v>
      </c>
      <c r="G107" s="2216">
        <v>128</v>
      </c>
      <c r="H107" s="2662">
        <v>1.6E-2</v>
      </c>
      <c r="I107" s="2660">
        <v>0.6</v>
      </c>
      <c r="K107" s="37" t="s">
        <v>476</v>
      </c>
      <c r="L107" s="208">
        <v>5327</v>
      </c>
      <c r="M107" s="12">
        <v>574</v>
      </c>
      <c r="N107" s="21">
        <v>5.0999999999999997E-2</v>
      </c>
      <c r="O107" s="12">
        <v>0.6</v>
      </c>
      <c r="P107" s="12">
        <v>687</v>
      </c>
      <c r="Q107" s="12">
        <v>159</v>
      </c>
      <c r="R107" s="21">
        <v>3.4000000000000002E-2</v>
      </c>
      <c r="S107" s="12">
        <v>0.8</v>
      </c>
    </row>
    <row r="108" spans="1:19">
      <c r="A108" s="79" t="s">
        <v>218</v>
      </c>
      <c r="B108" s="2176">
        <v>5304</v>
      </c>
      <c r="C108" s="2216">
        <v>451</v>
      </c>
      <c r="D108" s="2662">
        <v>4.7E-2</v>
      </c>
      <c r="E108" s="2667">
        <v>0.4</v>
      </c>
      <c r="F108" s="2176">
        <v>1334</v>
      </c>
      <c r="G108" s="2216">
        <v>241</v>
      </c>
      <c r="H108" s="2662">
        <v>6.4000000000000001E-2</v>
      </c>
      <c r="I108" s="2660">
        <v>1.1000000000000001</v>
      </c>
      <c r="K108" s="37" t="s">
        <v>477</v>
      </c>
      <c r="L108" s="208">
        <v>6365</v>
      </c>
      <c r="M108" s="12">
        <v>596</v>
      </c>
      <c r="N108" s="21">
        <v>6.0999999999999999E-2</v>
      </c>
      <c r="O108" s="12">
        <v>0.6</v>
      </c>
      <c r="P108" s="208">
        <v>1927</v>
      </c>
      <c r="Q108" s="12">
        <v>348</v>
      </c>
      <c r="R108" s="21">
        <v>9.5000000000000001E-2</v>
      </c>
      <c r="S108" s="12">
        <v>1.6</v>
      </c>
    </row>
    <row r="109" spans="1:19">
      <c r="A109" s="79" t="s">
        <v>219</v>
      </c>
      <c r="B109" s="2176">
        <v>35055</v>
      </c>
      <c r="C109" s="2216">
        <v>1152</v>
      </c>
      <c r="D109" s="2662">
        <v>0.312</v>
      </c>
      <c r="E109" s="2667">
        <v>1</v>
      </c>
      <c r="F109" s="2176">
        <v>9414</v>
      </c>
      <c r="G109" s="2216">
        <v>784</v>
      </c>
      <c r="H109" s="2662">
        <v>0.45500000000000002</v>
      </c>
      <c r="I109" s="2660">
        <v>2.4</v>
      </c>
      <c r="K109" s="37" t="s">
        <v>478</v>
      </c>
      <c r="L109" s="208">
        <v>32535</v>
      </c>
      <c r="M109" s="208">
        <v>1293</v>
      </c>
      <c r="N109" s="21">
        <v>0.313</v>
      </c>
      <c r="O109" s="12">
        <v>1.2</v>
      </c>
      <c r="P109" s="208">
        <v>10054</v>
      </c>
      <c r="Q109" s="12">
        <v>794</v>
      </c>
      <c r="R109" s="21">
        <v>0.498</v>
      </c>
      <c r="S109" s="12">
        <v>3</v>
      </c>
    </row>
    <row r="110" spans="1:19">
      <c r="A110" s="79" t="s">
        <v>220</v>
      </c>
      <c r="B110" s="2176">
        <v>27504</v>
      </c>
      <c r="C110" s="2216">
        <v>1158</v>
      </c>
      <c r="D110" s="2662">
        <v>0.24399999999999999</v>
      </c>
      <c r="E110" s="2667">
        <v>1</v>
      </c>
      <c r="F110" s="2176">
        <v>5173</v>
      </c>
      <c r="G110" s="2216">
        <v>478</v>
      </c>
      <c r="H110" s="2662">
        <v>0.25</v>
      </c>
      <c r="I110" s="2660">
        <v>1.9</v>
      </c>
      <c r="K110" s="37" t="s">
        <v>479</v>
      </c>
      <c r="L110" s="208">
        <v>24050</v>
      </c>
      <c r="M110" s="208">
        <v>1116</v>
      </c>
      <c r="N110" s="21">
        <v>0.23200000000000001</v>
      </c>
      <c r="O110" s="12">
        <v>1.1000000000000001</v>
      </c>
      <c r="P110" s="208">
        <v>4321</v>
      </c>
      <c r="Q110" s="12">
        <v>429</v>
      </c>
      <c r="R110" s="21">
        <v>0.214</v>
      </c>
      <c r="S110" s="12">
        <v>2</v>
      </c>
    </row>
    <row r="111" spans="1:19">
      <c r="A111" s="79" t="s">
        <v>221</v>
      </c>
      <c r="B111" s="2176">
        <v>11027</v>
      </c>
      <c r="C111" s="2216">
        <v>766</v>
      </c>
      <c r="D111" s="2662">
        <v>9.8000000000000004E-2</v>
      </c>
      <c r="E111" s="2667">
        <v>0.7</v>
      </c>
      <c r="F111" s="2176">
        <v>2025</v>
      </c>
      <c r="G111" s="2216">
        <v>315</v>
      </c>
      <c r="H111" s="2662">
        <v>9.8000000000000004E-2</v>
      </c>
      <c r="I111" s="2660">
        <v>1.5</v>
      </c>
      <c r="K111" s="37" t="s">
        <v>480</v>
      </c>
      <c r="L111" s="208">
        <v>8858</v>
      </c>
      <c r="M111" s="12">
        <v>755</v>
      </c>
      <c r="N111" s="21">
        <v>8.5000000000000006E-2</v>
      </c>
      <c r="O111" s="12">
        <v>0.7</v>
      </c>
      <c r="P111" s="208">
        <v>1318</v>
      </c>
      <c r="Q111" s="12">
        <v>288</v>
      </c>
      <c r="R111" s="21">
        <v>6.5000000000000002E-2</v>
      </c>
      <c r="S111" s="12">
        <v>1.5</v>
      </c>
    </row>
    <row r="112" spans="1:19">
      <c r="A112" s="79" t="s">
        <v>222</v>
      </c>
      <c r="B112" s="2176">
        <v>19812</v>
      </c>
      <c r="C112" s="2216">
        <v>919</v>
      </c>
      <c r="D112" s="2662">
        <v>0.17599999999999999</v>
      </c>
      <c r="E112" s="2667">
        <v>0.8</v>
      </c>
      <c r="F112" s="2176">
        <v>1401</v>
      </c>
      <c r="G112" s="2216">
        <v>236</v>
      </c>
      <c r="H112" s="2662">
        <v>6.8000000000000005E-2</v>
      </c>
      <c r="I112" s="2660">
        <v>1.1000000000000001</v>
      </c>
      <c r="K112" s="37" t="s">
        <v>481</v>
      </c>
      <c r="L112" s="208">
        <v>18166</v>
      </c>
      <c r="M112" s="12">
        <v>898</v>
      </c>
      <c r="N112" s="21">
        <v>0.17499999999999999</v>
      </c>
      <c r="O112" s="12">
        <v>0.9</v>
      </c>
      <c r="P112" s="208">
        <v>1386</v>
      </c>
      <c r="Q112" s="12">
        <v>261</v>
      </c>
      <c r="R112" s="21">
        <v>6.9000000000000006E-2</v>
      </c>
      <c r="S112" s="12">
        <v>1.3</v>
      </c>
    </row>
    <row r="113" spans="1:19">
      <c r="A113" s="79" t="s">
        <v>223</v>
      </c>
      <c r="B113" s="2176">
        <v>9534</v>
      </c>
      <c r="C113" s="2216">
        <v>788</v>
      </c>
      <c r="D113" s="2662">
        <v>8.5000000000000006E-2</v>
      </c>
      <c r="E113" s="2667">
        <v>0.7</v>
      </c>
      <c r="F113" s="2176">
        <v>1007</v>
      </c>
      <c r="G113" s="2216">
        <v>244</v>
      </c>
      <c r="H113" s="2662">
        <v>4.9000000000000002E-2</v>
      </c>
      <c r="I113" s="2660">
        <v>1.1000000000000001</v>
      </c>
      <c r="K113" s="37" t="s">
        <v>482</v>
      </c>
      <c r="L113" s="208">
        <v>8504</v>
      </c>
      <c r="M113" s="12">
        <v>673</v>
      </c>
      <c r="N113" s="21">
        <v>8.2000000000000003E-2</v>
      </c>
      <c r="O113" s="12">
        <v>0.6</v>
      </c>
      <c r="P113" s="12">
        <v>489</v>
      </c>
      <c r="Q113" s="12">
        <v>179</v>
      </c>
      <c r="R113" s="21">
        <v>2.4E-2</v>
      </c>
      <c r="S113" s="12">
        <v>0.9</v>
      </c>
    </row>
    <row r="114" spans="1:19">
      <c r="A114" s="73"/>
      <c r="B114" s="139" t="s">
        <v>733</v>
      </c>
      <c r="C114" s="38" t="s">
        <v>733</v>
      </c>
      <c r="D114" s="2662" t="s">
        <v>733</v>
      </c>
      <c r="E114" s="2667" t="s">
        <v>733</v>
      </c>
      <c r="F114" s="139" t="s">
        <v>733</v>
      </c>
      <c r="G114" s="2216" t="s">
        <v>733</v>
      </c>
      <c r="H114" s="2662" t="s">
        <v>733</v>
      </c>
      <c r="I114" s="2660" t="s">
        <v>733</v>
      </c>
      <c r="K114" s="37"/>
      <c r="L114" s="12"/>
      <c r="M114" s="12"/>
      <c r="N114" s="21"/>
      <c r="O114" s="12"/>
      <c r="P114" s="12"/>
      <c r="Q114" s="12"/>
      <c r="R114" s="21"/>
      <c r="S114" s="12"/>
    </row>
    <row r="115" spans="1:19">
      <c r="A115" s="88" t="s">
        <v>224</v>
      </c>
      <c r="B115" s="138" t="s">
        <v>210</v>
      </c>
      <c r="C115" s="230" t="s">
        <v>210</v>
      </c>
      <c r="D115" s="2746">
        <v>0.91500000000000004</v>
      </c>
      <c r="E115" s="2747">
        <v>0.6</v>
      </c>
      <c r="F115" s="138" t="s">
        <v>210</v>
      </c>
      <c r="G115" s="230" t="s">
        <v>210</v>
      </c>
      <c r="H115" s="2746">
        <v>0.91900000000000004</v>
      </c>
      <c r="I115" s="2748">
        <v>1.1000000000000001</v>
      </c>
      <c r="K115" s="37" t="s">
        <v>834</v>
      </c>
      <c r="L115" s="12" t="s">
        <v>210</v>
      </c>
      <c r="M115" s="12" t="s">
        <v>210</v>
      </c>
      <c r="N115" s="21">
        <v>0.88700000000000001</v>
      </c>
      <c r="O115" s="12">
        <v>0.8</v>
      </c>
      <c r="P115" s="12" t="s">
        <v>210</v>
      </c>
      <c r="Q115" s="12" t="s">
        <v>210</v>
      </c>
      <c r="R115" s="21">
        <v>0.87</v>
      </c>
      <c r="S115" s="12">
        <v>1.8</v>
      </c>
    </row>
    <row r="116" spans="1:19">
      <c r="A116" s="88" t="s">
        <v>225</v>
      </c>
      <c r="B116" s="138" t="s">
        <v>210</v>
      </c>
      <c r="C116" s="230" t="s">
        <v>210</v>
      </c>
      <c r="D116" s="2746">
        <v>0.26100000000000001</v>
      </c>
      <c r="E116" s="2747">
        <v>1</v>
      </c>
      <c r="F116" s="138" t="s">
        <v>210</v>
      </c>
      <c r="G116" s="230" t="s">
        <v>210</v>
      </c>
      <c r="H116" s="2746">
        <v>0.11600000000000001</v>
      </c>
      <c r="I116" s="2748">
        <v>1.5</v>
      </c>
      <c r="K116" s="37" t="s">
        <v>835</v>
      </c>
      <c r="L116" s="12" t="s">
        <v>210</v>
      </c>
      <c r="M116" s="12" t="s">
        <v>210</v>
      </c>
      <c r="N116" s="21">
        <v>0.25700000000000001</v>
      </c>
      <c r="O116" s="12">
        <v>0.9</v>
      </c>
      <c r="P116" s="12" t="s">
        <v>210</v>
      </c>
      <c r="Q116" s="12" t="s">
        <v>210</v>
      </c>
      <c r="R116" s="21">
        <v>9.2999999999999999E-2</v>
      </c>
      <c r="S116" s="12">
        <v>1.4</v>
      </c>
    </row>
    <row r="117" spans="1:19">
      <c r="A117" s="16"/>
      <c r="B117" s="16"/>
      <c r="C117" s="16"/>
      <c r="D117" s="16"/>
      <c r="E117" s="16"/>
      <c r="F117" s="16"/>
      <c r="G117" s="16"/>
      <c r="H117" s="16"/>
      <c r="I117" s="16"/>
      <c r="K117" s="16"/>
      <c r="L117" s="16"/>
      <c r="M117" s="16"/>
      <c r="N117" s="16"/>
      <c r="O117" s="16"/>
      <c r="P117" s="16"/>
      <c r="Q117" s="16"/>
      <c r="R117" s="16"/>
      <c r="S117" s="16"/>
    </row>
    <row r="118" spans="1:19">
      <c r="A118" s="3832" t="s">
        <v>866</v>
      </c>
      <c r="B118" s="3832"/>
      <c r="C118" s="3832"/>
      <c r="D118" s="3832"/>
      <c r="E118" s="3832"/>
      <c r="F118" s="3832"/>
      <c r="G118" s="3832"/>
      <c r="H118" s="3832"/>
      <c r="I118" s="3832"/>
      <c r="K118" s="3832" t="s">
        <v>836</v>
      </c>
      <c r="L118" s="3832"/>
      <c r="M118" s="3832"/>
      <c r="N118" s="3832"/>
      <c r="O118" s="3832"/>
      <c r="P118" s="3832"/>
      <c r="Q118" s="3832"/>
      <c r="R118" s="3832"/>
      <c r="S118" s="3832"/>
    </row>
    <row r="119" spans="1:19">
      <c r="A119" s="479"/>
      <c r="B119" s="479"/>
      <c r="C119" s="479"/>
      <c r="D119" s="479"/>
      <c r="E119" s="479"/>
      <c r="F119" s="479"/>
      <c r="G119" s="479"/>
      <c r="H119" s="479"/>
      <c r="I119" s="479"/>
      <c r="K119" s="479"/>
      <c r="L119" s="479"/>
      <c r="M119" s="479"/>
      <c r="N119" s="479"/>
      <c r="O119" s="479"/>
      <c r="P119" s="479"/>
      <c r="Q119" s="479"/>
      <c r="R119" s="479"/>
      <c r="S119" s="479"/>
    </row>
    <row r="120" spans="1:19">
      <c r="A120" s="16"/>
      <c r="B120" s="48"/>
      <c r="C120" s="48"/>
      <c r="D120" s="48"/>
      <c r="E120" s="48"/>
      <c r="F120" s="48"/>
      <c r="G120" s="48"/>
      <c r="H120" s="48"/>
      <c r="I120" s="48"/>
      <c r="K120" s="16"/>
      <c r="L120" s="48"/>
      <c r="M120" s="48"/>
      <c r="N120" s="48"/>
      <c r="O120" s="48"/>
      <c r="P120" s="48"/>
      <c r="Q120" s="48"/>
      <c r="R120" s="48"/>
      <c r="S120" s="48"/>
    </row>
  </sheetData>
  <mergeCells count="72">
    <mergeCell ref="A118:I118"/>
    <mergeCell ref="A98:I98"/>
    <mergeCell ref="A101:I101"/>
    <mergeCell ref="A103:A105"/>
    <mergeCell ref="B103:I103"/>
    <mergeCell ref="B104:E104"/>
    <mergeCell ref="F104:I104"/>
    <mergeCell ref="A78:I78"/>
    <mergeCell ref="A81:I81"/>
    <mergeCell ref="A83:A85"/>
    <mergeCell ref="B83:I83"/>
    <mergeCell ref="B84:E84"/>
    <mergeCell ref="F84:I84"/>
    <mergeCell ref="A58:I58"/>
    <mergeCell ref="A61:I61"/>
    <mergeCell ref="A63:A65"/>
    <mergeCell ref="B63:I63"/>
    <mergeCell ref="B64:E64"/>
    <mergeCell ref="F64:I64"/>
    <mergeCell ref="A38:I38"/>
    <mergeCell ref="A41:I41"/>
    <mergeCell ref="A43:A45"/>
    <mergeCell ref="B43:I43"/>
    <mergeCell ref="B44:E44"/>
    <mergeCell ref="F44:I44"/>
    <mergeCell ref="A18:I18"/>
    <mergeCell ref="A21:I21"/>
    <mergeCell ref="A23:A25"/>
    <mergeCell ref="B23:I23"/>
    <mergeCell ref="B24:E24"/>
    <mergeCell ref="F24:I24"/>
    <mergeCell ref="A1:I1"/>
    <mergeCell ref="A3:A5"/>
    <mergeCell ref="B3:I3"/>
    <mergeCell ref="B4:E4"/>
    <mergeCell ref="F4:I4"/>
    <mergeCell ref="K38:S38"/>
    <mergeCell ref="K1:S1"/>
    <mergeCell ref="K3:K5"/>
    <mergeCell ref="L3:S3"/>
    <mergeCell ref="L4:O4"/>
    <mergeCell ref="P4:S4"/>
    <mergeCell ref="K18:S18"/>
    <mergeCell ref="K21:S21"/>
    <mergeCell ref="K23:K25"/>
    <mergeCell ref="L23:S23"/>
    <mergeCell ref="L24:O24"/>
    <mergeCell ref="P24:S24"/>
    <mergeCell ref="K78:S78"/>
    <mergeCell ref="K41:S41"/>
    <mergeCell ref="K43:K45"/>
    <mergeCell ref="L43:S43"/>
    <mergeCell ref="L44:O44"/>
    <mergeCell ref="P44:S44"/>
    <mergeCell ref="K58:S58"/>
    <mergeCell ref="K61:S61"/>
    <mergeCell ref="K63:K65"/>
    <mergeCell ref="L63:S63"/>
    <mergeCell ref="L64:O64"/>
    <mergeCell ref="P64:S64"/>
    <mergeCell ref="K118:S118"/>
    <mergeCell ref="K81:S81"/>
    <mergeCell ref="K83:K85"/>
    <mergeCell ref="L83:S83"/>
    <mergeCell ref="L84:O84"/>
    <mergeCell ref="P84:S84"/>
    <mergeCell ref="K98:S98"/>
    <mergeCell ref="K101:S101"/>
    <mergeCell ref="K103:K105"/>
    <mergeCell ref="L103:S103"/>
    <mergeCell ref="L104:O104"/>
    <mergeCell ref="P104:S104"/>
  </mergeCell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S167"/>
  <sheetViews>
    <sheetView topLeftCell="A163" workbookViewId="0">
      <selection activeCell="A139" sqref="A139"/>
    </sheetView>
  </sheetViews>
  <sheetFormatPr defaultColWidth="8.58203125" defaultRowHeight="14"/>
  <cols>
    <col min="1" max="1" width="39.83203125" style="749" customWidth="1"/>
    <col min="2" max="2" width="13.5" style="798" customWidth="1"/>
    <col min="3" max="4" width="12.58203125" style="798" customWidth="1"/>
    <col min="5" max="5" width="12.58203125" style="799" customWidth="1"/>
    <col min="6" max="9" width="12.58203125" style="26" customWidth="1"/>
    <col min="10" max="10" width="8.58203125" style="6"/>
    <col min="11" max="11" width="39.83203125" style="749" customWidth="1"/>
    <col min="12" max="14" width="12.08203125" style="798" customWidth="1"/>
    <col min="15" max="15" width="12.08203125" style="799" customWidth="1"/>
    <col min="16" max="19" width="12.08203125" style="26" customWidth="1"/>
    <col min="20" max="16384" width="8.58203125" style="26"/>
  </cols>
  <sheetData>
    <row r="1" spans="1:19" ht="25">
      <c r="A1" s="4230" t="s">
        <v>4466</v>
      </c>
      <c r="B1" s="4230"/>
      <c r="C1" s="4230"/>
      <c r="D1" s="4230"/>
      <c r="E1" s="4230"/>
      <c r="F1" s="4230"/>
      <c r="G1" s="4230"/>
      <c r="H1" s="4230"/>
      <c r="I1" s="4230"/>
      <c r="J1" s="1474"/>
      <c r="K1" s="4359" t="s">
        <v>4437</v>
      </c>
      <c r="L1" s="4359"/>
      <c r="M1" s="4359"/>
      <c r="N1" s="4359"/>
      <c r="O1" s="4359"/>
      <c r="P1" s="4359"/>
      <c r="Q1" s="4359"/>
      <c r="R1" s="4359"/>
      <c r="S1" s="4359"/>
    </row>
    <row r="2" spans="1:19">
      <c r="A2" s="486"/>
      <c r="B2" s="233"/>
      <c r="C2" s="233"/>
      <c r="D2" s="233"/>
      <c r="E2" s="794"/>
      <c r="K2" s="486"/>
      <c r="L2" s="233"/>
      <c r="M2" s="233"/>
      <c r="N2" s="233"/>
      <c r="O2" s="794"/>
    </row>
    <row r="3" spans="1:19" ht="17.5">
      <c r="A3" s="4276" t="s">
        <v>972</v>
      </c>
      <c r="B3" s="3966" t="s">
        <v>230</v>
      </c>
      <c r="C3" s="3841"/>
      <c r="D3" s="3841"/>
      <c r="E3" s="3841"/>
      <c r="F3" s="3841"/>
      <c r="G3" s="3841"/>
      <c r="H3" s="3841"/>
      <c r="I3" s="4281"/>
      <c r="J3" s="495"/>
      <c r="K3" s="4488" t="s">
        <v>837</v>
      </c>
      <c r="L3" s="4582" t="s">
        <v>230</v>
      </c>
      <c r="M3" s="4583"/>
      <c r="N3" s="4583"/>
      <c r="O3" s="4583"/>
      <c r="P3" s="4583"/>
      <c r="Q3" s="4583"/>
      <c r="R3" s="4583"/>
      <c r="S3" s="4584"/>
    </row>
    <row r="4" spans="1:19" ht="17.5">
      <c r="A4" s="4495"/>
      <c r="B4" s="4062" t="s">
        <v>470</v>
      </c>
      <c r="C4" s="4063"/>
      <c r="D4" s="4063"/>
      <c r="E4" s="4063"/>
      <c r="F4" s="4062" t="s">
        <v>471</v>
      </c>
      <c r="G4" s="4063"/>
      <c r="H4" s="4063"/>
      <c r="I4" s="4241"/>
      <c r="J4" s="495"/>
      <c r="K4" s="4581"/>
      <c r="L4" s="4460" t="s">
        <v>470</v>
      </c>
      <c r="M4" s="4461"/>
      <c r="N4" s="4461"/>
      <c r="O4" s="4462"/>
      <c r="P4" s="4461" t="s">
        <v>471</v>
      </c>
      <c r="Q4" s="4461"/>
      <c r="R4" s="4461"/>
      <c r="S4" s="4491"/>
    </row>
    <row r="5" spans="1:19" ht="17.5">
      <c r="A5" s="4431"/>
      <c r="B5" s="4159" t="s">
        <v>807</v>
      </c>
      <c r="C5" s="4260"/>
      <c r="D5" s="4260" t="s">
        <v>85</v>
      </c>
      <c r="E5" s="4092"/>
      <c r="F5" s="4159" t="s">
        <v>807</v>
      </c>
      <c r="G5" s="4260"/>
      <c r="H5" s="4260" t="s">
        <v>85</v>
      </c>
      <c r="I5" s="4160"/>
      <c r="J5" s="495"/>
      <c r="K5" s="4489"/>
      <c r="L5" s="4384" t="s">
        <v>807</v>
      </c>
      <c r="M5" s="4384"/>
      <c r="N5" s="4384" t="s">
        <v>85</v>
      </c>
      <c r="O5" s="4460"/>
      <c r="P5" s="4384" t="s">
        <v>807</v>
      </c>
      <c r="Q5" s="4384"/>
      <c r="R5" s="4384" t="s">
        <v>85</v>
      </c>
      <c r="S5" s="4385"/>
    </row>
    <row r="6" spans="1:19" s="130" customFormat="1" ht="27.5">
      <c r="A6" s="4493"/>
      <c r="B6" s="127" t="s">
        <v>206</v>
      </c>
      <c r="C6" s="193" t="s">
        <v>282</v>
      </c>
      <c r="D6" s="193" t="s">
        <v>206</v>
      </c>
      <c r="E6" s="128" t="s">
        <v>282</v>
      </c>
      <c r="F6" s="127" t="s">
        <v>206</v>
      </c>
      <c r="G6" s="193" t="s">
        <v>282</v>
      </c>
      <c r="H6" s="193" t="s">
        <v>206</v>
      </c>
      <c r="I6" s="129" t="s">
        <v>282</v>
      </c>
      <c r="J6" s="507"/>
      <c r="K6" s="4492"/>
      <c r="L6" s="300" t="s">
        <v>206</v>
      </c>
      <c r="M6" s="300" t="s">
        <v>282</v>
      </c>
      <c r="N6" s="300" t="s">
        <v>206</v>
      </c>
      <c r="O6" s="800" t="s">
        <v>282</v>
      </c>
      <c r="P6" s="300" t="s">
        <v>206</v>
      </c>
      <c r="Q6" s="300" t="s">
        <v>282</v>
      </c>
      <c r="R6" s="300" t="s">
        <v>206</v>
      </c>
      <c r="S6" s="299" t="s">
        <v>282</v>
      </c>
    </row>
    <row r="7" spans="1:19" ht="14.5" thickBot="1">
      <c r="A7" s="795" t="s">
        <v>9</v>
      </c>
      <c r="B7" s="2212">
        <v>211462522</v>
      </c>
      <c r="C7" s="2214">
        <v>16135</v>
      </c>
      <c r="D7" s="2214">
        <v>296878</v>
      </c>
      <c r="E7" s="2749">
        <v>4819</v>
      </c>
      <c r="F7" s="2217">
        <v>211462522</v>
      </c>
      <c r="G7" s="2214">
        <v>16135</v>
      </c>
      <c r="H7" s="2214">
        <v>296878</v>
      </c>
      <c r="I7" s="2214">
        <v>4819</v>
      </c>
      <c r="K7" s="796" t="s">
        <v>9</v>
      </c>
      <c r="L7" s="202">
        <v>199726659</v>
      </c>
      <c r="M7" s="202">
        <v>18056</v>
      </c>
      <c r="N7" s="202">
        <v>259768</v>
      </c>
      <c r="O7" s="202">
        <v>4273</v>
      </c>
      <c r="P7" s="202">
        <v>199726659</v>
      </c>
      <c r="Q7" s="202">
        <v>18056</v>
      </c>
      <c r="R7" s="202">
        <v>259768</v>
      </c>
      <c r="S7" s="202">
        <v>4273</v>
      </c>
    </row>
    <row r="8" spans="1:19">
      <c r="A8" s="73" t="s">
        <v>826</v>
      </c>
      <c r="B8" s="2213">
        <v>102007511</v>
      </c>
      <c r="C8" s="2215">
        <v>8681</v>
      </c>
      <c r="D8" s="2215">
        <v>145072</v>
      </c>
      <c r="E8" s="2750">
        <v>2805</v>
      </c>
      <c r="F8" s="2208">
        <v>109455011</v>
      </c>
      <c r="G8" s="2218">
        <v>8870</v>
      </c>
      <c r="H8" s="2218">
        <v>151806</v>
      </c>
      <c r="I8" s="2218">
        <v>3083</v>
      </c>
      <c r="K8" s="37" t="s">
        <v>826</v>
      </c>
      <c r="L8" s="208">
        <v>96038291</v>
      </c>
      <c r="M8" s="208">
        <v>10679</v>
      </c>
      <c r="N8" s="208">
        <v>126205</v>
      </c>
      <c r="O8" s="208">
        <v>2687</v>
      </c>
      <c r="P8" s="208">
        <v>103688368</v>
      </c>
      <c r="Q8" s="208">
        <v>9312</v>
      </c>
      <c r="R8" s="208">
        <v>133563</v>
      </c>
      <c r="S8" s="208">
        <v>2665</v>
      </c>
    </row>
    <row r="9" spans="1:19">
      <c r="A9" s="484" t="s">
        <v>523</v>
      </c>
      <c r="B9" s="2176">
        <v>1433002</v>
      </c>
      <c r="C9" s="2216">
        <v>14215</v>
      </c>
      <c r="D9" s="2216">
        <v>1260</v>
      </c>
      <c r="E9" s="2751">
        <v>257</v>
      </c>
      <c r="F9" s="2209">
        <v>1541446</v>
      </c>
      <c r="G9" s="2219">
        <v>13814</v>
      </c>
      <c r="H9" s="2219">
        <v>1268</v>
      </c>
      <c r="I9" s="2219">
        <v>231</v>
      </c>
      <c r="K9" s="57" t="s">
        <v>523</v>
      </c>
      <c r="L9" s="208">
        <v>1089951</v>
      </c>
      <c r="M9" s="208">
        <v>8674</v>
      </c>
      <c r="N9" s="12">
        <v>655</v>
      </c>
      <c r="O9" s="12">
        <v>187</v>
      </c>
      <c r="P9" s="208">
        <v>1168669</v>
      </c>
      <c r="Q9" s="208">
        <v>7851</v>
      </c>
      <c r="R9" s="12">
        <v>860</v>
      </c>
      <c r="S9" s="12">
        <v>240</v>
      </c>
    </row>
    <row r="10" spans="1:19">
      <c r="A10" s="484" t="s">
        <v>524</v>
      </c>
      <c r="B10" s="2176">
        <v>828764</v>
      </c>
      <c r="C10" s="2216">
        <v>10739</v>
      </c>
      <c r="D10" s="2216">
        <v>206</v>
      </c>
      <c r="E10" s="2751">
        <v>73</v>
      </c>
      <c r="F10" s="2209">
        <v>844074</v>
      </c>
      <c r="G10" s="2219">
        <v>10416</v>
      </c>
      <c r="H10" s="2219">
        <v>253</v>
      </c>
      <c r="I10" s="2219">
        <v>103</v>
      </c>
      <c r="K10" s="57" t="s">
        <v>524</v>
      </c>
      <c r="L10" s="208">
        <v>877790</v>
      </c>
      <c r="M10" s="208">
        <v>11178</v>
      </c>
      <c r="N10" s="12">
        <v>303</v>
      </c>
      <c r="O10" s="12">
        <v>110</v>
      </c>
      <c r="P10" s="208">
        <v>861186</v>
      </c>
      <c r="Q10" s="208">
        <v>9785</v>
      </c>
      <c r="R10" s="12">
        <v>274</v>
      </c>
      <c r="S10" s="12">
        <v>123</v>
      </c>
    </row>
    <row r="11" spans="1:19">
      <c r="A11" s="484" t="s">
        <v>525</v>
      </c>
      <c r="B11" s="2176">
        <v>1744550</v>
      </c>
      <c r="C11" s="2216">
        <v>19403</v>
      </c>
      <c r="D11" s="2216">
        <v>289</v>
      </c>
      <c r="E11" s="2751">
        <v>85</v>
      </c>
      <c r="F11" s="2209">
        <v>1706996</v>
      </c>
      <c r="G11" s="2219">
        <v>17506</v>
      </c>
      <c r="H11" s="2219">
        <v>426</v>
      </c>
      <c r="I11" s="2219">
        <v>113</v>
      </c>
      <c r="K11" s="57" t="s">
        <v>525</v>
      </c>
      <c r="L11" s="208">
        <v>1866350</v>
      </c>
      <c r="M11" s="208">
        <v>15844</v>
      </c>
      <c r="N11" s="12">
        <v>437</v>
      </c>
      <c r="O11" s="12">
        <v>161</v>
      </c>
      <c r="P11" s="208">
        <v>1806775</v>
      </c>
      <c r="Q11" s="208">
        <v>15396</v>
      </c>
      <c r="R11" s="12">
        <v>433</v>
      </c>
      <c r="S11" s="12">
        <v>155</v>
      </c>
    </row>
    <row r="12" spans="1:19">
      <c r="A12" s="484" t="s">
        <v>526</v>
      </c>
      <c r="B12" s="2176">
        <v>1997412</v>
      </c>
      <c r="C12" s="2216">
        <v>16540</v>
      </c>
      <c r="D12" s="2216">
        <v>1479</v>
      </c>
      <c r="E12" s="2751">
        <v>285</v>
      </c>
      <c r="F12" s="2209">
        <v>1997625</v>
      </c>
      <c r="G12" s="2219">
        <v>16750</v>
      </c>
      <c r="H12" s="2219">
        <v>1025</v>
      </c>
      <c r="I12" s="2219">
        <v>220</v>
      </c>
      <c r="K12" s="57" t="s">
        <v>526</v>
      </c>
      <c r="L12" s="208">
        <v>2328509</v>
      </c>
      <c r="M12" s="208">
        <v>18321</v>
      </c>
      <c r="N12" s="208">
        <v>1579</v>
      </c>
      <c r="O12" s="12">
        <v>252</v>
      </c>
      <c r="P12" s="208">
        <v>2435997</v>
      </c>
      <c r="Q12" s="208">
        <v>16834</v>
      </c>
      <c r="R12" s="208">
        <v>1592</v>
      </c>
      <c r="S12" s="12">
        <v>257</v>
      </c>
    </row>
    <row r="13" spans="1:19">
      <c r="A13" s="484" t="s">
        <v>527</v>
      </c>
      <c r="B13" s="2176">
        <v>1814562</v>
      </c>
      <c r="C13" s="2216">
        <v>16035</v>
      </c>
      <c r="D13" s="2216">
        <v>1455</v>
      </c>
      <c r="E13" s="2751">
        <v>259</v>
      </c>
      <c r="F13" s="2209">
        <v>1682023</v>
      </c>
      <c r="G13" s="2219">
        <v>15447</v>
      </c>
      <c r="H13" s="2219">
        <v>1461</v>
      </c>
      <c r="I13" s="2219">
        <v>344</v>
      </c>
      <c r="K13" s="57" t="s">
        <v>527</v>
      </c>
      <c r="L13" s="208">
        <v>1967175</v>
      </c>
      <c r="M13" s="208">
        <v>16100</v>
      </c>
      <c r="N13" s="208">
        <v>1785</v>
      </c>
      <c r="O13" s="12">
        <v>336</v>
      </c>
      <c r="P13" s="208">
        <v>1892930</v>
      </c>
      <c r="Q13" s="208">
        <v>13968</v>
      </c>
      <c r="R13" s="208">
        <v>1420</v>
      </c>
      <c r="S13" s="12">
        <v>264</v>
      </c>
    </row>
    <row r="14" spans="1:19">
      <c r="A14" s="484" t="s">
        <v>528</v>
      </c>
      <c r="B14" s="2176">
        <v>2120597</v>
      </c>
      <c r="C14" s="2216">
        <v>15691</v>
      </c>
      <c r="D14" s="2216">
        <v>2390</v>
      </c>
      <c r="E14" s="2751">
        <v>433</v>
      </c>
      <c r="F14" s="2209">
        <v>2026065</v>
      </c>
      <c r="G14" s="2219">
        <v>16461</v>
      </c>
      <c r="H14" s="2219">
        <v>2065</v>
      </c>
      <c r="I14" s="2219">
        <v>289</v>
      </c>
      <c r="K14" s="57" t="s">
        <v>528</v>
      </c>
      <c r="L14" s="208">
        <v>2375113</v>
      </c>
      <c r="M14" s="208">
        <v>16793</v>
      </c>
      <c r="N14" s="208">
        <v>2172</v>
      </c>
      <c r="O14" s="12">
        <v>288</v>
      </c>
      <c r="P14" s="208">
        <v>2393623</v>
      </c>
      <c r="Q14" s="208">
        <v>17019</v>
      </c>
      <c r="R14" s="208">
        <v>2291</v>
      </c>
      <c r="S14" s="12">
        <v>361</v>
      </c>
    </row>
    <row r="15" spans="1:19">
      <c r="A15" s="484" t="s">
        <v>529</v>
      </c>
      <c r="B15" s="2176">
        <v>2391837</v>
      </c>
      <c r="C15" s="2216">
        <v>19529</v>
      </c>
      <c r="D15" s="2216">
        <v>3211</v>
      </c>
      <c r="E15" s="2751">
        <v>417</v>
      </c>
      <c r="F15" s="2209">
        <v>2306193</v>
      </c>
      <c r="G15" s="2219">
        <v>19045</v>
      </c>
      <c r="H15" s="2219">
        <v>3096</v>
      </c>
      <c r="I15" s="2219">
        <v>390</v>
      </c>
      <c r="K15" s="57" t="s">
        <v>529</v>
      </c>
      <c r="L15" s="208">
        <v>2528242</v>
      </c>
      <c r="M15" s="208">
        <v>20926</v>
      </c>
      <c r="N15" s="208">
        <v>2820</v>
      </c>
      <c r="O15" s="12">
        <v>383</v>
      </c>
      <c r="P15" s="208">
        <v>2550790</v>
      </c>
      <c r="Q15" s="208">
        <v>21555</v>
      </c>
      <c r="R15" s="208">
        <v>3326</v>
      </c>
      <c r="S15" s="12">
        <v>405</v>
      </c>
    </row>
    <row r="16" spans="1:19">
      <c r="A16" s="484" t="s">
        <v>530</v>
      </c>
      <c r="B16" s="2176">
        <v>1991470</v>
      </c>
      <c r="C16" s="2216">
        <v>17682</v>
      </c>
      <c r="D16" s="2216">
        <v>2461</v>
      </c>
      <c r="E16" s="2751">
        <v>339</v>
      </c>
      <c r="F16" s="2209">
        <v>1802478</v>
      </c>
      <c r="G16" s="2219">
        <v>13984</v>
      </c>
      <c r="H16" s="2219">
        <v>2285</v>
      </c>
      <c r="I16" s="2219">
        <v>302</v>
      </c>
      <c r="K16" s="57" t="s">
        <v>530</v>
      </c>
      <c r="L16" s="208">
        <v>1946447</v>
      </c>
      <c r="M16" s="208">
        <v>14818</v>
      </c>
      <c r="N16" s="208">
        <v>2681</v>
      </c>
      <c r="O16" s="12">
        <v>423</v>
      </c>
      <c r="P16" s="208">
        <v>1808936</v>
      </c>
      <c r="Q16" s="208">
        <v>12305</v>
      </c>
      <c r="R16" s="208">
        <v>2067</v>
      </c>
      <c r="S16" s="12">
        <v>277</v>
      </c>
    </row>
    <row r="17" spans="1:19">
      <c r="A17" s="484" t="s">
        <v>531</v>
      </c>
      <c r="B17" s="2176">
        <v>28952834</v>
      </c>
      <c r="C17" s="2216">
        <v>94591</v>
      </c>
      <c r="D17" s="2216">
        <v>56595</v>
      </c>
      <c r="E17" s="2751">
        <v>1854</v>
      </c>
      <c r="F17" s="2209">
        <v>29769694</v>
      </c>
      <c r="G17" s="2219">
        <v>84797</v>
      </c>
      <c r="H17" s="2219">
        <v>48770</v>
      </c>
      <c r="I17" s="2219">
        <v>1661</v>
      </c>
      <c r="K17" s="57" t="s">
        <v>531</v>
      </c>
      <c r="L17" s="208">
        <v>27862516</v>
      </c>
      <c r="M17" s="208">
        <v>97934</v>
      </c>
      <c r="N17" s="208">
        <v>49591</v>
      </c>
      <c r="O17" s="208">
        <v>1613</v>
      </c>
      <c r="P17" s="208">
        <v>30040837</v>
      </c>
      <c r="Q17" s="208">
        <v>89768</v>
      </c>
      <c r="R17" s="208">
        <v>47194</v>
      </c>
      <c r="S17" s="208">
        <v>1475</v>
      </c>
    </row>
    <row r="18" spans="1:19">
      <c r="A18" s="484" t="s">
        <v>532</v>
      </c>
      <c r="B18" s="2176">
        <v>6101918</v>
      </c>
      <c r="C18" s="2216">
        <v>44015</v>
      </c>
      <c r="D18" s="2216">
        <v>9320</v>
      </c>
      <c r="E18" s="2751">
        <v>636</v>
      </c>
      <c r="F18" s="2209">
        <v>7111708</v>
      </c>
      <c r="G18" s="2219">
        <v>49127</v>
      </c>
      <c r="H18" s="2219">
        <v>13152</v>
      </c>
      <c r="I18" s="2219">
        <v>771</v>
      </c>
      <c r="K18" s="57" t="s">
        <v>532</v>
      </c>
      <c r="L18" s="208">
        <v>5666391</v>
      </c>
      <c r="M18" s="208">
        <v>37417</v>
      </c>
      <c r="N18" s="208">
        <v>8021</v>
      </c>
      <c r="O18" s="12">
        <v>626</v>
      </c>
      <c r="P18" s="208">
        <v>6906988</v>
      </c>
      <c r="Q18" s="208">
        <v>43319</v>
      </c>
      <c r="R18" s="208">
        <v>10566</v>
      </c>
      <c r="S18" s="12">
        <v>729</v>
      </c>
    </row>
    <row r="19" spans="1:19">
      <c r="A19" s="484" t="s">
        <v>533</v>
      </c>
      <c r="B19" s="2176">
        <v>15019016</v>
      </c>
      <c r="C19" s="2216">
        <v>47693</v>
      </c>
      <c r="D19" s="2216">
        <v>25280</v>
      </c>
      <c r="E19" s="2751">
        <v>1243</v>
      </c>
      <c r="F19" s="2209">
        <v>16296519</v>
      </c>
      <c r="G19" s="2219">
        <v>65719</v>
      </c>
      <c r="H19" s="2219">
        <v>28350</v>
      </c>
      <c r="I19" s="2219">
        <v>1455</v>
      </c>
      <c r="K19" s="57" t="s">
        <v>533</v>
      </c>
      <c r="L19" s="208">
        <v>13626336</v>
      </c>
      <c r="M19" s="208">
        <v>25811</v>
      </c>
      <c r="N19" s="208">
        <v>22750</v>
      </c>
      <c r="O19" s="208">
        <v>1073</v>
      </c>
      <c r="P19" s="208">
        <v>14976189</v>
      </c>
      <c r="Q19" s="208">
        <v>32303</v>
      </c>
      <c r="R19" s="208">
        <v>26384</v>
      </c>
      <c r="S19" s="208">
        <v>1142</v>
      </c>
    </row>
    <row r="20" spans="1:19">
      <c r="A20" s="484" t="s">
        <v>534</v>
      </c>
      <c r="B20" s="2176">
        <v>7300637</v>
      </c>
      <c r="C20" s="2216">
        <v>22146</v>
      </c>
      <c r="D20" s="2216">
        <v>13678</v>
      </c>
      <c r="E20" s="2751">
        <v>910</v>
      </c>
      <c r="F20" s="2209">
        <v>9728830</v>
      </c>
      <c r="G20" s="2219">
        <v>26800</v>
      </c>
      <c r="H20" s="2219">
        <v>15499</v>
      </c>
      <c r="I20" s="2219">
        <v>805</v>
      </c>
      <c r="K20" s="57" t="s">
        <v>534</v>
      </c>
      <c r="L20" s="208">
        <v>6485035</v>
      </c>
      <c r="M20" s="208">
        <v>19920</v>
      </c>
      <c r="N20" s="208">
        <v>11128</v>
      </c>
      <c r="O20" s="12">
        <v>721</v>
      </c>
      <c r="P20" s="208">
        <v>8536885</v>
      </c>
      <c r="Q20" s="208">
        <v>21900</v>
      </c>
      <c r="R20" s="208">
        <v>12210</v>
      </c>
      <c r="S20" s="12">
        <v>792</v>
      </c>
    </row>
    <row r="21" spans="1:19">
      <c r="A21" s="484" t="s">
        <v>497</v>
      </c>
      <c r="B21" s="2176">
        <v>18721504</v>
      </c>
      <c r="C21" s="2216">
        <v>66712</v>
      </c>
      <c r="D21" s="2216">
        <v>19164</v>
      </c>
      <c r="E21" s="2751">
        <v>960</v>
      </c>
      <c r="F21" s="2209">
        <v>20444543</v>
      </c>
      <c r="G21" s="2219">
        <v>72897</v>
      </c>
      <c r="H21" s="2219">
        <v>22724</v>
      </c>
      <c r="I21" s="2219">
        <v>1071</v>
      </c>
      <c r="K21" s="57" t="s">
        <v>497</v>
      </c>
      <c r="L21" s="208">
        <v>16988611</v>
      </c>
      <c r="M21" s="208">
        <v>64899</v>
      </c>
      <c r="N21" s="208">
        <v>15660</v>
      </c>
      <c r="O21" s="12">
        <v>966</v>
      </c>
      <c r="P21" s="208">
        <v>18159817</v>
      </c>
      <c r="Q21" s="208">
        <v>67719</v>
      </c>
      <c r="R21" s="208">
        <v>17220</v>
      </c>
      <c r="S21" s="12">
        <v>982</v>
      </c>
    </row>
    <row r="22" spans="1:19">
      <c r="A22" s="484" t="s">
        <v>535</v>
      </c>
      <c r="B22" s="2176">
        <v>7470111</v>
      </c>
      <c r="C22" s="2216">
        <v>48095</v>
      </c>
      <c r="D22" s="2216">
        <v>5614</v>
      </c>
      <c r="E22" s="2751">
        <v>559</v>
      </c>
      <c r="F22" s="2209">
        <v>9370798</v>
      </c>
      <c r="G22" s="2219">
        <v>60117</v>
      </c>
      <c r="H22" s="2219">
        <v>8709</v>
      </c>
      <c r="I22" s="2219">
        <v>695</v>
      </c>
      <c r="K22" s="57" t="s">
        <v>535</v>
      </c>
      <c r="L22" s="208">
        <v>6588789</v>
      </c>
      <c r="M22" s="208">
        <v>42241</v>
      </c>
      <c r="N22" s="208">
        <v>4594</v>
      </c>
      <c r="O22" s="12">
        <v>452</v>
      </c>
      <c r="P22" s="208">
        <v>7773020</v>
      </c>
      <c r="Q22" s="208">
        <v>48783</v>
      </c>
      <c r="R22" s="208">
        <v>5593</v>
      </c>
      <c r="S22" s="12">
        <v>514</v>
      </c>
    </row>
    <row r="23" spans="1:19">
      <c r="A23" s="484" t="s">
        <v>536</v>
      </c>
      <c r="B23" s="2176">
        <v>2442932</v>
      </c>
      <c r="C23" s="2216">
        <v>18972</v>
      </c>
      <c r="D23" s="2216">
        <v>1702</v>
      </c>
      <c r="E23" s="2751">
        <v>271</v>
      </c>
      <c r="F23" s="2209">
        <v>1718148</v>
      </c>
      <c r="G23" s="2219">
        <v>14338</v>
      </c>
      <c r="H23" s="2219">
        <v>1634</v>
      </c>
      <c r="I23" s="2219">
        <v>220</v>
      </c>
      <c r="K23" s="57" t="s">
        <v>536</v>
      </c>
      <c r="L23" s="208">
        <v>2358941</v>
      </c>
      <c r="M23" s="208">
        <v>17666</v>
      </c>
      <c r="N23" s="208">
        <v>1252</v>
      </c>
      <c r="O23" s="12">
        <v>232</v>
      </c>
      <c r="P23" s="208">
        <v>1539189</v>
      </c>
      <c r="Q23" s="208">
        <v>13412</v>
      </c>
      <c r="R23" s="208">
        <v>1485</v>
      </c>
      <c r="S23" s="12">
        <v>282</v>
      </c>
    </row>
    <row r="24" spans="1:19">
      <c r="A24" s="484" t="s">
        <v>537</v>
      </c>
      <c r="B24" s="2176">
        <v>1676365</v>
      </c>
      <c r="C24" s="2216">
        <v>12034</v>
      </c>
      <c r="D24" s="2216">
        <v>968</v>
      </c>
      <c r="E24" s="2751">
        <v>202</v>
      </c>
      <c r="F24" s="2209">
        <v>1107871</v>
      </c>
      <c r="G24" s="2219">
        <v>8807</v>
      </c>
      <c r="H24" s="2219">
        <v>1089</v>
      </c>
      <c r="I24" s="2219">
        <v>198</v>
      </c>
      <c r="K24" s="57" t="s">
        <v>537</v>
      </c>
      <c r="L24" s="208">
        <v>1482095</v>
      </c>
      <c r="M24" s="208">
        <v>11385</v>
      </c>
      <c r="N24" s="12">
        <v>777</v>
      </c>
      <c r="O24" s="12">
        <v>210</v>
      </c>
      <c r="P24" s="208">
        <v>836537</v>
      </c>
      <c r="Q24" s="208">
        <v>5999</v>
      </c>
      <c r="R24" s="12">
        <v>648</v>
      </c>
      <c r="S24" s="12">
        <v>189</v>
      </c>
    </row>
    <row r="25" spans="1:19">
      <c r="A25" s="22"/>
      <c r="B25" s="233"/>
      <c r="C25" s="233"/>
      <c r="D25" s="233"/>
      <c r="E25" s="794"/>
      <c r="K25" s="22"/>
      <c r="L25" s="233"/>
      <c r="M25" s="233"/>
      <c r="N25" s="233"/>
      <c r="O25" s="794"/>
    </row>
    <row r="26" spans="1:19" ht="27.65" customHeight="1">
      <c r="A26" s="3832" t="s">
        <v>871</v>
      </c>
      <c r="B26" s="3832"/>
      <c r="C26" s="3832"/>
      <c r="D26" s="3832"/>
      <c r="E26" s="3832"/>
      <c r="F26" s="3832"/>
      <c r="G26" s="3832"/>
      <c r="H26" s="3832"/>
      <c r="I26" s="3832"/>
      <c r="K26" s="3832" t="s">
        <v>1653</v>
      </c>
      <c r="L26" s="3832"/>
      <c r="M26" s="3832"/>
      <c r="N26" s="3832"/>
      <c r="O26" s="3832"/>
      <c r="P26" s="3832"/>
      <c r="Q26" s="3832"/>
      <c r="R26" s="3832"/>
      <c r="S26" s="3832"/>
    </row>
    <row r="27" spans="1:19">
      <c r="A27" s="486"/>
      <c r="B27" s="233"/>
      <c r="C27" s="233"/>
      <c r="D27" s="233"/>
      <c r="E27" s="794"/>
      <c r="K27" s="486"/>
      <c r="L27" s="233"/>
      <c r="M27" s="233"/>
      <c r="N27" s="233"/>
      <c r="O27" s="794"/>
    </row>
    <row r="28" spans="1:19">
      <c r="A28" s="425"/>
      <c r="B28" s="233"/>
      <c r="C28" s="233"/>
      <c r="D28" s="233"/>
      <c r="E28" s="794"/>
      <c r="K28" s="425"/>
      <c r="L28" s="233"/>
      <c r="M28" s="233"/>
      <c r="N28" s="233"/>
      <c r="O28" s="794"/>
    </row>
    <row r="29" spans="1:19" s="6" customFormat="1" ht="25">
      <c r="A29" s="4230" t="s">
        <v>4467</v>
      </c>
      <c r="B29" s="4230"/>
      <c r="C29" s="4230"/>
      <c r="D29" s="4230"/>
      <c r="E29" s="4230"/>
      <c r="F29" s="4230"/>
      <c r="G29" s="4230"/>
      <c r="H29" s="4230"/>
      <c r="I29" s="4230"/>
      <c r="J29" s="1474"/>
      <c r="K29" s="4195" t="s">
        <v>4432</v>
      </c>
      <c r="L29" s="4195"/>
      <c r="M29" s="4195"/>
      <c r="N29" s="4195"/>
      <c r="O29" s="4195"/>
      <c r="P29" s="4195"/>
      <c r="Q29" s="4195"/>
      <c r="R29" s="4195"/>
      <c r="S29" s="4195"/>
    </row>
    <row r="30" spans="1:19">
      <c r="A30" s="486"/>
      <c r="B30" s="233"/>
      <c r="C30" s="233"/>
      <c r="D30" s="233"/>
      <c r="E30" s="794"/>
      <c r="K30" s="486"/>
      <c r="L30" s="233"/>
      <c r="M30" s="233"/>
      <c r="N30" s="233"/>
      <c r="O30" s="794"/>
    </row>
    <row r="31" spans="1:19" ht="17.5">
      <c r="A31" s="4276" t="s">
        <v>972</v>
      </c>
      <c r="B31" s="3966" t="s">
        <v>204</v>
      </c>
      <c r="C31" s="3841"/>
      <c r="D31" s="3841"/>
      <c r="E31" s="3841"/>
      <c r="F31" s="3841"/>
      <c r="G31" s="3841"/>
      <c r="H31" s="3841"/>
      <c r="I31" s="4281"/>
      <c r="J31" s="495"/>
      <c r="K31" s="4488" t="s">
        <v>837</v>
      </c>
      <c r="L31" s="4582" t="s">
        <v>204</v>
      </c>
      <c r="M31" s="4583"/>
      <c r="N31" s="4583"/>
      <c r="O31" s="4583"/>
      <c r="P31" s="4583"/>
      <c r="Q31" s="4583"/>
      <c r="R31" s="4583"/>
      <c r="S31" s="4584"/>
    </row>
    <row r="32" spans="1:19" ht="17.5">
      <c r="A32" s="4495"/>
      <c r="B32" s="4062" t="s">
        <v>470</v>
      </c>
      <c r="C32" s="4063"/>
      <c r="D32" s="4063"/>
      <c r="E32" s="4063"/>
      <c r="F32" s="4062" t="s">
        <v>471</v>
      </c>
      <c r="G32" s="4063"/>
      <c r="H32" s="4063"/>
      <c r="I32" s="4241"/>
      <c r="J32" s="495"/>
      <c r="K32" s="4581"/>
      <c r="L32" s="4460" t="s">
        <v>470</v>
      </c>
      <c r="M32" s="4461"/>
      <c r="N32" s="4461"/>
      <c r="O32" s="4462"/>
      <c r="P32" s="4461" t="s">
        <v>471</v>
      </c>
      <c r="Q32" s="4461"/>
      <c r="R32" s="4461"/>
      <c r="S32" s="4491"/>
    </row>
    <row r="33" spans="1:19" ht="17.5">
      <c r="A33" s="4431"/>
      <c r="B33" s="4159" t="s">
        <v>814</v>
      </c>
      <c r="C33" s="4260"/>
      <c r="D33" s="4260" t="s">
        <v>85</v>
      </c>
      <c r="E33" s="4092"/>
      <c r="F33" s="4159" t="s">
        <v>814</v>
      </c>
      <c r="G33" s="4260"/>
      <c r="H33" s="4260" t="s">
        <v>85</v>
      </c>
      <c r="I33" s="4160"/>
      <c r="J33" s="495"/>
      <c r="K33" s="4489"/>
      <c r="L33" s="4384" t="s">
        <v>814</v>
      </c>
      <c r="M33" s="4384"/>
      <c r="N33" s="4384" t="s">
        <v>85</v>
      </c>
      <c r="O33" s="4460"/>
      <c r="P33" s="4384" t="s">
        <v>814</v>
      </c>
      <c r="Q33" s="4384"/>
      <c r="R33" s="4384" t="s">
        <v>85</v>
      </c>
      <c r="S33" s="4385"/>
    </row>
    <row r="34" spans="1:19" s="130" customFormat="1" ht="27.5">
      <c r="A34" s="4493"/>
      <c r="B34" s="127" t="s">
        <v>206</v>
      </c>
      <c r="C34" s="193" t="s">
        <v>282</v>
      </c>
      <c r="D34" s="193" t="s">
        <v>206</v>
      </c>
      <c r="E34" s="128" t="s">
        <v>282</v>
      </c>
      <c r="F34" s="127" t="s">
        <v>206</v>
      </c>
      <c r="G34" s="193" t="s">
        <v>282</v>
      </c>
      <c r="H34" s="193" t="s">
        <v>206</v>
      </c>
      <c r="I34" s="129" t="s">
        <v>282</v>
      </c>
      <c r="J34" s="507"/>
      <c r="K34" s="4492"/>
      <c r="L34" s="300" t="s">
        <v>206</v>
      </c>
      <c r="M34" s="300" t="s">
        <v>282</v>
      </c>
      <c r="N34" s="300" t="s">
        <v>206</v>
      </c>
      <c r="O34" s="800" t="s">
        <v>282</v>
      </c>
      <c r="P34" s="300" t="s">
        <v>206</v>
      </c>
      <c r="Q34" s="300" t="s">
        <v>282</v>
      </c>
      <c r="R34" s="300" t="s">
        <v>206</v>
      </c>
      <c r="S34" s="299" t="s">
        <v>282</v>
      </c>
    </row>
    <row r="35" spans="1:19" ht="14.5" thickBot="1">
      <c r="A35" s="795" t="s">
        <v>9</v>
      </c>
      <c r="B35" s="2212">
        <v>962052</v>
      </c>
      <c r="C35" s="2214">
        <v>181</v>
      </c>
      <c r="D35" s="2214">
        <v>163249</v>
      </c>
      <c r="E35" s="2749">
        <v>2958</v>
      </c>
      <c r="F35" s="2217">
        <v>962052</v>
      </c>
      <c r="G35" s="2214">
        <v>181</v>
      </c>
      <c r="H35" s="2214">
        <v>163249</v>
      </c>
      <c r="I35" s="2214">
        <v>2958</v>
      </c>
      <c r="K35" s="796" t="s">
        <v>9</v>
      </c>
      <c r="L35" s="202">
        <v>903810</v>
      </c>
      <c r="M35" s="24">
        <v>218</v>
      </c>
      <c r="N35" s="202">
        <v>144986</v>
      </c>
      <c r="O35" s="202">
        <v>2598</v>
      </c>
      <c r="P35" s="202">
        <v>903810</v>
      </c>
      <c r="Q35" s="24">
        <v>218</v>
      </c>
      <c r="R35" s="202">
        <v>144986</v>
      </c>
      <c r="S35" s="202">
        <v>2598</v>
      </c>
    </row>
    <row r="36" spans="1:19">
      <c r="A36" s="73" t="s">
        <v>826</v>
      </c>
      <c r="B36" s="2213">
        <v>476532</v>
      </c>
      <c r="C36" s="2215">
        <v>208</v>
      </c>
      <c r="D36" s="2215">
        <v>81403</v>
      </c>
      <c r="E36" s="2750">
        <v>1594</v>
      </c>
      <c r="F36" s="2208">
        <v>485520</v>
      </c>
      <c r="G36" s="2218">
        <v>153</v>
      </c>
      <c r="H36" s="2218">
        <v>81846</v>
      </c>
      <c r="I36" s="2218">
        <v>1809</v>
      </c>
      <c r="K36" s="37" t="s">
        <v>826</v>
      </c>
      <c r="L36" s="208">
        <v>443595</v>
      </c>
      <c r="M36" s="12">
        <v>219</v>
      </c>
      <c r="N36" s="208">
        <v>71020</v>
      </c>
      <c r="O36" s="208">
        <v>1560</v>
      </c>
      <c r="P36" s="208">
        <v>460215</v>
      </c>
      <c r="Q36" s="12">
        <v>242</v>
      </c>
      <c r="R36" s="208">
        <v>73966</v>
      </c>
      <c r="S36" s="208">
        <v>1602</v>
      </c>
    </row>
    <row r="37" spans="1:19">
      <c r="A37" s="484" t="s">
        <v>523</v>
      </c>
      <c r="B37" s="2176">
        <v>4620</v>
      </c>
      <c r="C37" s="2216">
        <v>464</v>
      </c>
      <c r="D37" s="2216">
        <v>450</v>
      </c>
      <c r="E37" s="2751">
        <v>166</v>
      </c>
      <c r="F37" s="2209">
        <v>5611</v>
      </c>
      <c r="G37" s="2219">
        <v>466</v>
      </c>
      <c r="H37" s="2219">
        <v>519</v>
      </c>
      <c r="I37" s="2219">
        <v>143</v>
      </c>
      <c r="K37" s="57" t="s">
        <v>523</v>
      </c>
      <c r="L37" s="208">
        <v>3732</v>
      </c>
      <c r="M37" s="12">
        <v>435</v>
      </c>
      <c r="N37" s="12">
        <v>458</v>
      </c>
      <c r="O37" s="12">
        <v>172</v>
      </c>
      <c r="P37" s="208">
        <v>5171</v>
      </c>
      <c r="Q37" s="12">
        <v>519</v>
      </c>
      <c r="R37" s="12">
        <v>447</v>
      </c>
      <c r="S37" s="12">
        <v>129</v>
      </c>
    </row>
    <row r="38" spans="1:19">
      <c r="A38" s="484" t="s">
        <v>524</v>
      </c>
      <c r="B38" s="2176">
        <v>2549</v>
      </c>
      <c r="C38" s="2216">
        <v>442</v>
      </c>
      <c r="D38" s="2216">
        <v>70</v>
      </c>
      <c r="E38" s="2751">
        <v>47</v>
      </c>
      <c r="F38" s="2209">
        <v>3062</v>
      </c>
      <c r="G38" s="2219">
        <v>307</v>
      </c>
      <c r="H38" s="2219">
        <v>51</v>
      </c>
      <c r="I38" s="2219">
        <v>40</v>
      </c>
      <c r="K38" s="57" t="s">
        <v>524</v>
      </c>
      <c r="L38" s="208">
        <v>2495</v>
      </c>
      <c r="M38" s="12">
        <v>373</v>
      </c>
      <c r="N38" s="12">
        <v>135</v>
      </c>
      <c r="O38" s="12">
        <v>84</v>
      </c>
      <c r="P38" s="208">
        <v>3631</v>
      </c>
      <c r="Q38" s="12">
        <v>399</v>
      </c>
      <c r="R38" s="12">
        <v>220</v>
      </c>
      <c r="S38" s="12">
        <v>107</v>
      </c>
    </row>
    <row r="39" spans="1:19">
      <c r="A39" s="484" t="s">
        <v>525</v>
      </c>
      <c r="B39" s="2176">
        <v>4318</v>
      </c>
      <c r="C39" s="2216">
        <v>474</v>
      </c>
      <c r="D39" s="2216">
        <v>134</v>
      </c>
      <c r="E39" s="2751">
        <v>60</v>
      </c>
      <c r="F39" s="2209">
        <v>7988</v>
      </c>
      <c r="G39" s="2219">
        <v>651</v>
      </c>
      <c r="H39" s="2219">
        <v>175</v>
      </c>
      <c r="I39" s="2219">
        <v>73</v>
      </c>
      <c r="K39" s="57" t="s">
        <v>525</v>
      </c>
      <c r="L39" s="208">
        <v>5453</v>
      </c>
      <c r="M39" s="12">
        <v>435</v>
      </c>
      <c r="N39" s="12">
        <v>160</v>
      </c>
      <c r="O39" s="12">
        <v>77</v>
      </c>
      <c r="P39" s="208">
        <v>8596</v>
      </c>
      <c r="Q39" s="12">
        <v>654</v>
      </c>
      <c r="R39" s="12">
        <v>199</v>
      </c>
      <c r="S39" s="12">
        <v>88</v>
      </c>
    </row>
    <row r="40" spans="1:19">
      <c r="A40" s="484" t="s">
        <v>526</v>
      </c>
      <c r="B40" s="2176">
        <v>4589</v>
      </c>
      <c r="C40" s="2216">
        <v>402</v>
      </c>
      <c r="D40" s="2216">
        <v>916</v>
      </c>
      <c r="E40" s="2751">
        <v>241</v>
      </c>
      <c r="F40" s="2209">
        <v>6783</v>
      </c>
      <c r="G40" s="2219">
        <v>564</v>
      </c>
      <c r="H40" s="2219">
        <v>561</v>
      </c>
      <c r="I40" s="2219">
        <v>178</v>
      </c>
      <c r="K40" s="57" t="s">
        <v>526</v>
      </c>
      <c r="L40" s="208">
        <v>5855</v>
      </c>
      <c r="M40" s="12">
        <v>482</v>
      </c>
      <c r="N40" s="208">
        <v>1049</v>
      </c>
      <c r="O40" s="12">
        <v>177</v>
      </c>
      <c r="P40" s="208">
        <v>8976</v>
      </c>
      <c r="Q40" s="12">
        <v>465</v>
      </c>
      <c r="R40" s="12">
        <v>951</v>
      </c>
      <c r="S40" s="12">
        <v>177</v>
      </c>
    </row>
    <row r="41" spans="1:19">
      <c r="A41" s="484" t="s">
        <v>527</v>
      </c>
      <c r="B41" s="2176">
        <v>3787</v>
      </c>
      <c r="C41" s="2216">
        <v>363</v>
      </c>
      <c r="D41" s="2216">
        <v>950</v>
      </c>
      <c r="E41" s="2751">
        <v>206</v>
      </c>
      <c r="F41" s="2209">
        <v>4765</v>
      </c>
      <c r="G41" s="2219">
        <v>489</v>
      </c>
      <c r="H41" s="2219">
        <v>1027</v>
      </c>
      <c r="I41" s="2219">
        <v>321</v>
      </c>
      <c r="K41" s="57" t="s">
        <v>527</v>
      </c>
      <c r="L41" s="208">
        <v>5196</v>
      </c>
      <c r="M41" s="12">
        <v>480</v>
      </c>
      <c r="N41" s="208">
        <v>1225</v>
      </c>
      <c r="O41" s="12">
        <v>265</v>
      </c>
      <c r="P41" s="208">
        <v>5793</v>
      </c>
      <c r="Q41" s="12">
        <v>503</v>
      </c>
      <c r="R41" s="12">
        <v>870</v>
      </c>
      <c r="S41" s="12">
        <v>193</v>
      </c>
    </row>
    <row r="42" spans="1:19">
      <c r="A42" s="484" t="s">
        <v>528</v>
      </c>
      <c r="B42" s="2176">
        <v>7426</v>
      </c>
      <c r="C42" s="2216">
        <v>739</v>
      </c>
      <c r="D42" s="2216">
        <v>1555</v>
      </c>
      <c r="E42" s="2751">
        <v>330</v>
      </c>
      <c r="F42" s="2209">
        <v>5879</v>
      </c>
      <c r="G42" s="2219">
        <v>503</v>
      </c>
      <c r="H42" s="2219">
        <v>1045</v>
      </c>
      <c r="I42" s="2219">
        <v>211</v>
      </c>
      <c r="K42" s="57" t="s">
        <v>528</v>
      </c>
      <c r="L42" s="208">
        <v>6208</v>
      </c>
      <c r="M42" s="12">
        <v>553</v>
      </c>
      <c r="N42" s="208">
        <v>1326</v>
      </c>
      <c r="O42" s="12">
        <v>213</v>
      </c>
      <c r="P42" s="208">
        <v>6050</v>
      </c>
      <c r="Q42" s="12">
        <v>577</v>
      </c>
      <c r="R42" s="208">
        <v>1257</v>
      </c>
      <c r="S42" s="12">
        <v>245</v>
      </c>
    </row>
    <row r="43" spans="1:19">
      <c r="A43" s="484" t="s">
        <v>529</v>
      </c>
      <c r="B43" s="2176">
        <v>6570</v>
      </c>
      <c r="C43" s="2216">
        <v>483</v>
      </c>
      <c r="D43" s="2216">
        <v>1833</v>
      </c>
      <c r="E43" s="2751">
        <v>294</v>
      </c>
      <c r="F43" s="2209">
        <v>5401</v>
      </c>
      <c r="G43" s="2219">
        <v>527</v>
      </c>
      <c r="H43" s="2219">
        <v>1772</v>
      </c>
      <c r="I43" s="2219">
        <v>301</v>
      </c>
      <c r="K43" s="57" t="s">
        <v>529</v>
      </c>
      <c r="L43" s="208">
        <v>6489</v>
      </c>
      <c r="M43" s="12">
        <v>556</v>
      </c>
      <c r="N43" s="208">
        <v>1721</v>
      </c>
      <c r="O43" s="12">
        <v>291</v>
      </c>
      <c r="P43" s="208">
        <v>5988</v>
      </c>
      <c r="Q43" s="12">
        <v>523</v>
      </c>
      <c r="R43" s="208">
        <v>1767</v>
      </c>
      <c r="S43" s="12">
        <v>323</v>
      </c>
    </row>
    <row r="44" spans="1:19">
      <c r="A44" s="484" t="s">
        <v>530</v>
      </c>
      <c r="B44" s="2176">
        <v>6230</v>
      </c>
      <c r="C44" s="2216">
        <v>559</v>
      </c>
      <c r="D44" s="2216">
        <v>1290</v>
      </c>
      <c r="E44" s="2751">
        <v>225</v>
      </c>
      <c r="F44" s="2209">
        <v>6729</v>
      </c>
      <c r="G44" s="2219">
        <v>413</v>
      </c>
      <c r="H44" s="2219">
        <v>1060</v>
      </c>
      <c r="I44" s="2219">
        <v>198</v>
      </c>
      <c r="K44" s="57" t="s">
        <v>530</v>
      </c>
      <c r="L44" s="208">
        <v>6320</v>
      </c>
      <c r="M44" s="12">
        <v>537</v>
      </c>
      <c r="N44" s="208">
        <v>1321</v>
      </c>
      <c r="O44" s="12">
        <v>286</v>
      </c>
      <c r="P44" s="208">
        <v>6492</v>
      </c>
      <c r="Q44" s="12">
        <v>528</v>
      </c>
      <c r="R44" s="208">
        <v>1093</v>
      </c>
      <c r="S44" s="12">
        <v>213</v>
      </c>
    </row>
    <row r="45" spans="1:19">
      <c r="A45" s="484" t="s">
        <v>531</v>
      </c>
      <c r="B45" s="2176">
        <v>138389</v>
      </c>
      <c r="C45" s="2216">
        <v>2048</v>
      </c>
      <c r="D45" s="2216">
        <v>38076</v>
      </c>
      <c r="E45" s="2751">
        <v>1258</v>
      </c>
      <c r="F45" s="2209">
        <v>129947</v>
      </c>
      <c r="G45" s="2219">
        <v>2087</v>
      </c>
      <c r="H45" s="2219">
        <v>31810</v>
      </c>
      <c r="I45" s="2219">
        <v>1264</v>
      </c>
      <c r="K45" s="57" t="s">
        <v>531</v>
      </c>
      <c r="L45" s="208">
        <v>133943</v>
      </c>
      <c r="M45" s="208">
        <v>2332</v>
      </c>
      <c r="N45" s="208">
        <v>33584</v>
      </c>
      <c r="O45" s="208">
        <v>1143</v>
      </c>
      <c r="P45" s="208">
        <v>127848</v>
      </c>
      <c r="Q45" s="208">
        <v>2133</v>
      </c>
      <c r="R45" s="208">
        <v>30871</v>
      </c>
      <c r="S45" s="208">
        <v>1137</v>
      </c>
    </row>
    <row r="46" spans="1:19">
      <c r="A46" s="484" t="s">
        <v>532</v>
      </c>
      <c r="B46" s="2176">
        <v>26840</v>
      </c>
      <c r="C46" s="2216">
        <v>1028</v>
      </c>
      <c r="D46" s="2216">
        <v>4594</v>
      </c>
      <c r="E46" s="2751">
        <v>446</v>
      </c>
      <c r="F46" s="2209">
        <v>26775</v>
      </c>
      <c r="G46" s="2219">
        <v>1013</v>
      </c>
      <c r="H46" s="2219">
        <v>6355</v>
      </c>
      <c r="I46" s="2219">
        <v>576</v>
      </c>
      <c r="K46" s="57" t="s">
        <v>532</v>
      </c>
      <c r="L46" s="208">
        <v>24181</v>
      </c>
      <c r="M46" s="12">
        <v>973</v>
      </c>
      <c r="N46" s="208">
        <v>3815</v>
      </c>
      <c r="O46" s="12">
        <v>408</v>
      </c>
      <c r="P46" s="208">
        <v>25287</v>
      </c>
      <c r="Q46" s="208">
        <v>1068</v>
      </c>
      <c r="R46" s="208">
        <v>5084</v>
      </c>
      <c r="S46" s="12">
        <v>485</v>
      </c>
    </row>
    <row r="47" spans="1:19">
      <c r="A47" s="484" t="s">
        <v>533</v>
      </c>
      <c r="B47" s="2176">
        <v>81435</v>
      </c>
      <c r="C47" s="2216">
        <v>1911</v>
      </c>
      <c r="D47" s="2216">
        <v>12486</v>
      </c>
      <c r="E47" s="2751">
        <v>714</v>
      </c>
      <c r="F47" s="2209">
        <v>76763</v>
      </c>
      <c r="G47" s="2219">
        <v>1760</v>
      </c>
      <c r="H47" s="2219">
        <v>14434</v>
      </c>
      <c r="I47" s="2219">
        <v>837</v>
      </c>
      <c r="K47" s="57" t="s">
        <v>533</v>
      </c>
      <c r="L47" s="208">
        <v>73004</v>
      </c>
      <c r="M47" s="208">
        <v>2018</v>
      </c>
      <c r="N47" s="208">
        <v>11416</v>
      </c>
      <c r="O47" s="12">
        <v>694</v>
      </c>
      <c r="P47" s="208">
        <v>72442</v>
      </c>
      <c r="Q47" s="208">
        <v>1652</v>
      </c>
      <c r="R47" s="208">
        <v>12905</v>
      </c>
      <c r="S47" s="12">
        <v>637</v>
      </c>
    </row>
    <row r="48" spans="1:19">
      <c r="A48" s="484" t="s">
        <v>534</v>
      </c>
      <c r="B48" s="2176">
        <v>48478</v>
      </c>
      <c r="C48" s="2216">
        <v>1333</v>
      </c>
      <c r="D48" s="2216">
        <v>7511</v>
      </c>
      <c r="E48" s="2751">
        <v>666</v>
      </c>
      <c r="F48" s="2209">
        <v>50404</v>
      </c>
      <c r="G48" s="2219">
        <v>1304</v>
      </c>
      <c r="H48" s="2219">
        <v>7768</v>
      </c>
      <c r="I48" s="2219">
        <v>607</v>
      </c>
      <c r="K48" s="57" t="s">
        <v>534</v>
      </c>
      <c r="L48" s="208">
        <v>42031</v>
      </c>
      <c r="M48" s="208">
        <v>1313</v>
      </c>
      <c r="N48" s="208">
        <v>5734</v>
      </c>
      <c r="O48" s="12">
        <v>547</v>
      </c>
      <c r="P48" s="208">
        <v>46534</v>
      </c>
      <c r="Q48" s="208">
        <v>1641</v>
      </c>
      <c r="R48" s="208">
        <v>6399</v>
      </c>
      <c r="S48" s="12">
        <v>546</v>
      </c>
    </row>
    <row r="49" spans="1:19">
      <c r="A49" s="484" t="s">
        <v>497</v>
      </c>
      <c r="B49" s="2176">
        <v>92893</v>
      </c>
      <c r="C49" s="2216">
        <v>1673</v>
      </c>
      <c r="D49" s="2216">
        <v>8273</v>
      </c>
      <c r="E49" s="2751">
        <v>630</v>
      </c>
      <c r="F49" s="2209">
        <v>103117</v>
      </c>
      <c r="G49" s="2219">
        <v>1904</v>
      </c>
      <c r="H49" s="2219">
        <v>9902</v>
      </c>
      <c r="I49" s="2219">
        <v>764</v>
      </c>
      <c r="K49" s="57" t="s">
        <v>497</v>
      </c>
      <c r="L49" s="208">
        <v>83964</v>
      </c>
      <c r="M49" s="208">
        <v>1849</v>
      </c>
      <c r="N49" s="208">
        <v>6451</v>
      </c>
      <c r="O49" s="12">
        <v>535</v>
      </c>
      <c r="P49" s="208">
        <v>93763</v>
      </c>
      <c r="Q49" s="208">
        <v>2064</v>
      </c>
      <c r="R49" s="208">
        <v>8468</v>
      </c>
      <c r="S49" s="12">
        <v>676</v>
      </c>
    </row>
    <row r="50" spans="1:19">
      <c r="A50" s="484" t="s">
        <v>535</v>
      </c>
      <c r="B50" s="2176">
        <v>28602</v>
      </c>
      <c r="C50" s="2216">
        <v>888</v>
      </c>
      <c r="D50" s="2216">
        <v>2101</v>
      </c>
      <c r="E50" s="2751">
        <v>272</v>
      </c>
      <c r="F50" s="2209">
        <v>37553</v>
      </c>
      <c r="G50" s="2219">
        <v>1189</v>
      </c>
      <c r="H50" s="2219">
        <v>4149</v>
      </c>
      <c r="I50" s="2219">
        <v>397</v>
      </c>
      <c r="K50" s="57" t="s">
        <v>535</v>
      </c>
      <c r="L50" s="208">
        <v>26500</v>
      </c>
      <c r="M50" s="208">
        <v>1075</v>
      </c>
      <c r="N50" s="208">
        <v>1772</v>
      </c>
      <c r="O50" s="12">
        <v>273</v>
      </c>
      <c r="P50" s="208">
        <v>31179</v>
      </c>
      <c r="Q50" s="208">
        <v>1214</v>
      </c>
      <c r="R50" s="208">
        <v>2677</v>
      </c>
      <c r="S50" s="12">
        <v>325</v>
      </c>
    </row>
    <row r="51" spans="1:19">
      <c r="A51" s="484" t="s">
        <v>536</v>
      </c>
      <c r="B51" s="2176">
        <v>12320</v>
      </c>
      <c r="C51" s="2216">
        <v>594</v>
      </c>
      <c r="D51" s="2216">
        <v>865</v>
      </c>
      <c r="E51" s="2751">
        <v>206</v>
      </c>
      <c r="F51" s="2209">
        <v>9424</v>
      </c>
      <c r="G51" s="2219">
        <v>694</v>
      </c>
      <c r="H51" s="2219">
        <v>701</v>
      </c>
      <c r="I51" s="2219">
        <v>155</v>
      </c>
      <c r="K51" s="57" t="s">
        <v>536</v>
      </c>
      <c r="L51" s="208">
        <v>11616</v>
      </c>
      <c r="M51" s="12">
        <v>679</v>
      </c>
      <c r="N51" s="12">
        <v>606</v>
      </c>
      <c r="O51" s="12">
        <v>153</v>
      </c>
      <c r="P51" s="208">
        <v>8523</v>
      </c>
      <c r="Q51" s="12">
        <v>523</v>
      </c>
      <c r="R51" s="12">
        <v>569</v>
      </c>
      <c r="S51" s="12">
        <v>137</v>
      </c>
    </row>
    <row r="52" spans="1:19">
      <c r="A52" s="484" t="s">
        <v>537</v>
      </c>
      <c r="B52" s="2176">
        <v>7486</v>
      </c>
      <c r="C52" s="2216">
        <v>481</v>
      </c>
      <c r="D52" s="2216">
        <v>299</v>
      </c>
      <c r="E52" s="2751">
        <v>107</v>
      </c>
      <c r="F52" s="2209">
        <v>5319</v>
      </c>
      <c r="G52" s="2219">
        <v>466</v>
      </c>
      <c r="H52" s="2219">
        <v>517</v>
      </c>
      <c r="I52" s="2219">
        <v>144</v>
      </c>
      <c r="K52" s="57" t="s">
        <v>537</v>
      </c>
      <c r="L52" s="208">
        <v>6608</v>
      </c>
      <c r="M52" s="12">
        <v>518</v>
      </c>
      <c r="N52" s="12">
        <v>247</v>
      </c>
      <c r="O52" s="12">
        <v>102</v>
      </c>
      <c r="P52" s="208">
        <v>3942</v>
      </c>
      <c r="Q52" s="12">
        <v>380</v>
      </c>
      <c r="R52" s="12">
        <v>189</v>
      </c>
      <c r="S52" s="12">
        <v>88</v>
      </c>
    </row>
    <row r="53" spans="1:19">
      <c r="A53" s="22"/>
      <c r="B53" s="233"/>
      <c r="C53" s="233"/>
      <c r="D53" s="233"/>
      <c r="E53" s="794"/>
      <c r="K53" s="22"/>
      <c r="L53" s="233"/>
      <c r="M53" s="233"/>
      <c r="N53" s="233"/>
      <c r="O53" s="794"/>
    </row>
    <row r="54" spans="1:19" ht="25.5" customHeight="1">
      <c r="A54" s="3832" t="s">
        <v>871</v>
      </c>
      <c r="B54" s="3832"/>
      <c r="C54" s="3832"/>
      <c r="D54" s="3832"/>
      <c r="E54" s="3832"/>
      <c r="F54" s="3832"/>
      <c r="G54" s="3832"/>
      <c r="H54" s="3832"/>
      <c r="I54" s="3832"/>
      <c r="K54" s="3832" t="s">
        <v>1653</v>
      </c>
      <c r="L54" s="3832"/>
      <c r="M54" s="3832"/>
      <c r="N54" s="3832"/>
      <c r="O54" s="3832"/>
      <c r="P54" s="3832"/>
      <c r="Q54" s="3832"/>
      <c r="R54" s="3832"/>
      <c r="S54" s="3832"/>
    </row>
    <row r="55" spans="1:19">
      <c r="A55" s="486"/>
      <c r="B55" s="233"/>
      <c r="C55" s="233"/>
      <c r="D55" s="233"/>
      <c r="E55" s="794"/>
      <c r="K55" s="486"/>
      <c r="L55" s="233"/>
      <c r="M55" s="233"/>
      <c r="N55" s="233"/>
      <c r="O55" s="794"/>
    </row>
    <row r="56" spans="1:19">
      <c r="A56" s="425"/>
      <c r="B56" s="233"/>
      <c r="C56" s="233"/>
      <c r="D56" s="233"/>
      <c r="E56" s="794"/>
      <c r="K56" s="425"/>
      <c r="L56" s="233"/>
      <c r="M56" s="233"/>
      <c r="N56" s="233"/>
      <c r="O56" s="794"/>
    </row>
    <row r="57" spans="1:19" s="6" customFormat="1" ht="25">
      <c r="A57" s="4230" t="s">
        <v>4468</v>
      </c>
      <c r="B57" s="4230"/>
      <c r="C57" s="4230"/>
      <c r="D57" s="4230"/>
      <c r="E57" s="4230"/>
      <c r="F57" s="4230"/>
      <c r="G57" s="4230"/>
      <c r="H57" s="4230"/>
      <c r="I57" s="4230"/>
      <c r="J57" s="1474"/>
      <c r="K57" s="4195" t="s">
        <v>4433</v>
      </c>
      <c r="L57" s="4195"/>
      <c r="M57" s="4195"/>
      <c r="N57" s="4195"/>
      <c r="O57" s="4195"/>
      <c r="P57" s="4195"/>
      <c r="Q57" s="4195"/>
      <c r="R57" s="4195"/>
      <c r="S57" s="4195"/>
    </row>
    <row r="58" spans="1:19">
      <c r="A58" s="22"/>
      <c r="B58" s="233"/>
      <c r="C58" s="233"/>
      <c r="D58" s="233"/>
      <c r="E58" s="794"/>
      <c r="K58" s="22"/>
      <c r="L58" s="233"/>
      <c r="M58" s="233"/>
      <c r="N58" s="233"/>
      <c r="O58" s="794"/>
    </row>
    <row r="59" spans="1:19" ht="17.5">
      <c r="A59" s="4276" t="s">
        <v>972</v>
      </c>
      <c r="B59" s="3966" t="s">
        <v>205</v>
      </c>
      <c r="C59" s="3841"/>
      <c r="D59" s="3841"/>
      <c r="E59" s="3841"/>
      <c r="F59" s="3841"/>
      <c r="G59" s="3841"/>
      <c r="H59" s="3841"/>
      <c r="I59" s="4281"/>
      <c r="J59" s="495"/>
      <c r="K59" s="4488" t="s">
        <v>837</v>
      </c>
      <c r="L59" s="4582" t="s">
        <v>205</v>
      </c>
      <c r="M59" s="4583"/>
      <c r="N59" s="4583"/>
      <c r="O59" s="4583"/>
      <c r="P59" s="4583"/>
      <c r="Q59" s="4583"/>
      <c r="R59" s="4583"/>
      <c r="S59" s="4584"/>
    </row>
    <row r="60" spans="1:19" ht="17.5">
      <c r="A60" s="4495"/>
      <c r="B60" s="4062" t="s">
        <v>470</v>
      </c>
      <c r="C60" s="4063"/>
      <c r="D60" s="4063"/>
      <c r="E60" s="4063"/>
      <c r="F60" s="4062" t="s">
        <v>471</v>
      </c>
      <c r="G60" s="4063"/>
      <c r="H60" s="4063"/>
      <c r="I60" s="4241"/>
      <c r="J60" s="495"/>
      <c r="K60" s="4581"/>
      <c r="L60" s="4460" t="s">
        <v>470</v>
      </c>
      <c r="M60" s="4461"/>
      <c r="N60" s="4461"/>
      <c r="O60" s="4462"/>
      <c r="P60" s="4461" t="s">
        <v>471</v>
      </c>
      <c r="Q60" s="4461"/>
      <c r="R60" s="4461"/>
      <c r="S60" s="4491"/>
    </row>
    <row r="61" spans="1:19" ht="27.5">
      <c r="A61" s="4431"/>
      <c r="B61" s="4159" t="s">
        <v>840</v>
      </c>
      <c r="C61" s="4260"/>
      <c r="D61" s="4260" t="s">
        <v>85</v>
      </c>
      <c r="E61" s="4092"/>
      <c r="F61" s="4159" t="s">
        <v>840</v>
      </c>
      <c r="G61" s="4260"/>
      <c r="H61" s="4260" t="s">
        <v>85</v>
      </c>
      <c r="I61" s="4160"/>
      <c r="J61" s="507"/>
      <c r="K61" s="4489"/>
      <c r="L61" s="4384" t="s">
        <v>840</v>
      </c>
      <c r="M61" s="4384"/>
      <c r="N61" s="4384" t="s">
        <v>85</v>
      </c>
      <c r="O61" s="4460"/>
      <c r="P61" s="4384" t="s">
        <v>840</v>
      </c>
      <c r="Q61" s="4384"/>
      <c r="R61" s="4384" t="s">
        <v>85</v>
      </c>
      <c r="S61" s="4385"/>
    </row>
    <row r="62" spans="1:19" s="130" customFormat="1" ht="27.5">
      <c r="A62" s="4493"/>
      <c r="B62" s="127" t="s">
        <v>206</v>
      </c>
      <c r="C62" s="193" t="s">
        <v>282</v>
      </c>
      <c r="D62" s="193" t="s">
        <v>206</v>
      </c>
      <c r="E62" s="128" t="s">
        <v>282</v>
      </c>
      <c r="F62" s="127" t="s">
        <v>206</v>
      </c>
      <c r="G62" s="193" t="s">
        <v>282</v>
      </c>
      <c r="H62" s="193" t="s">
        <v>206</v>
      </c>
      <c r="I62" s="129" t="s">
        <v>282</v>
      </c>
      <c r="J62" s="507"/>
      <c r="K62" s="4492"/>
      <c r="L62" s="300" t="s">
        <v>206</v>
      </c>
      <c r="M62" s="300" t="s">
        <v>282</v>
      </c>
      <c r="N62" s="300" t="s">
        <v>206</v>
      </c>
      <c r="O62" s="800" t="s">
        <v>282</v>
      </c>
      <c r="P62" s="300" t="s">
        <v>206</v>
      </c>
      <c r="Q62" s="300" t="s">
        <v>282</v>
      </c>
      <c r="R62" s="300" t="s">
        <v>206</v>
      </c>
      <c r="S62" s="299" t="s">
        <v>282</v>
      </c>
    </row>
    <row r="63" spans="1:19" ht="14.5" thickBot="1">
      <c r="A63" s="795" t="s">
        <v>9</v>
      </c>
      <c r="B63" s="2212">
        <v>133135</v>
      </c>
      <c r="C63" s="2214">
        <v>147</v>
      </c>
      <c r="D63" s="2214">
        <v>31911</v>
      </c>
      <c r="E63" s="2749">
        <v>1074</v>
      </c>
      <c r="F63" s="2217">
        <v>133135</v>
      </c>
      <c r="G63" s="2214">
        <v>147</v>
      </c>
      <c r="H63" s="2214">
        <v>31911</v>
      </c>
      <c r="I63" s="2214">
        <v>1074</v>
      </c>
      <c r="K63" s="796" t="s">
        <v>9</v>
      </c>
      <c r="L63" s="202">
        <v>123533</v>
      </c>
      <c r="M63" s="24">
        <v>145</v>
      </c>
      <c r="N63" s="202">
        <v>26065</v>
      </c>
      <c r="O63" s="202">
        <v>1143</v>
      </c>
      <c r="P63" s="202">
        <v>123533</v>
      </c>
      <c r="Q63" s="24">
        <v>145</v>
      </c>
      <c r="R63" s="202">
        <v>26065</v>
      </c>
      <c r="S63" s="202">
        <v>1143</v>
      </c>
    </row>
    <row r="64" spans="1:19">
      <c r="A64" s="73" t="s">
        <v>826</v>
      </c>
      <c r="B64" s="2213">
        <v>66003</v>
      </c>
      <c r="C64" s="2215">
        <v>149</v>
      </c>
      <c r="D64" s="2215">
        <v>16255</v>
      </c>
      <c r="E64" s="2750">
        <v>653</v>
      </c>
      <c r="F64" s="2208">
        <v>67132</v>
      </c>
      <c r="G64" s="2218">
        <v>109</v>
      </c>
      <c r="H64" s="2218">
        <v>15656</v>
      </c>
      <c r="I64" s="2218">
        <v>659</v>
      </c>
      <c r="K64" s="37" t="s">
        <v>826</v>
      </c>
      <c r="L64" s="208">
        <v>61111</v>
      </c>
      <c r="M64" s="12">
        <v>67</v>
      </c>
      <c r="N64" s="208">
        <v>12683</v>
      </c>
      <c r="O64" s="12">
        <v>685</v>
      </c>
      <c r="P64" s="208">
        <v>62422</v>
      </c>
      <c r="Q64" s="12">
        <v>122</v>
      </c>
      <c r="R64" s="208">
        <v>13382</v>
      </c>
      <c r="S64" s="12">
        <v>652</v>
      </c>
    </row>
    <row r="65" spans="1:19">
      <c r="A65" s="484" t="s">
        <v>523</v>
      </c>
      <c r="B65" s="2176">
        <v>248</v>
      </c>
      <c r="C65" s="2216">
        <v>81</v>
      </c>
      <c r="D65" s="2216">
        <v>36</v>
      </c>
      <c r="E65" s="2751">
        <v>29</v>
      </c>
      <c r="F65" s="2209">
        <v>271</v>
      </c>
      <c r="G65" s="2219">
        <v>82</v>
      </c>
      <c r="H65" s="2219">
        <v>88</v>
      </c>
      <c r="I65" s="2219">
        <v>54</v>
      </c>
      <c r="K65" s="57" t="s">
        <v>523</v>
      </c>
      <c r="L65" s="12">
        <v>142</v>
      </c>
      <c r="M65" s="12">
        <v>62</v>
      </c>
      <c r="N65" s="12">
        <v>36</v>
      </c>
      <c r="O65" s="12">
        <v>38</v>
      </c>
      <c r="P65" s="12">
        <v>273</v>
      </c>
      <c r="Q65" s="12">
        <v>111</v>
      </c>
      <c r="R65" s="12">
        <v>23</v>
      </c>
      <c r="S65" s="12">
        <v>28</v>
      </c>
    </row>
    <row r="66" spans="1:19">
      <c r="A66" s="484" t="s">
        <v>524</v>
      </c>
      <c r="B66" s="2176">
        <v>322</v>
      </c>
      <c r="C66" s="2216">
        <v>194</v>
      </c>
      <c r="D66" s="2216">
        <v>15</v>
      </c>
      <c r="E66" s="2751">
        <v>17</v>
      </c>
      <c r="F66" s="2209">
        <v>171</v>
      </c>
      <c r="G66" s="2219">
        <v>78</v>
      </c>
      <c r="H66" s="2219">
        <v>16</v>
      </c>
      <c r="I66" s="2219">
        <v>26</v>
      </c>
      <c r="K66" s="57" t="s">
        <v>524</v>
      </c>
      <c r="L66" s="12">
        <v>315</v>
      </c>
      <c r="M66" s="12">
        <v>118</v>
      </c>
      <c r="N66" s="12">
        <v>29</v>
      </c>
      <c r="O66" s="12">
        <v>34</v>
      </c>
      <c r="P66" s="12">
        <v>405</v>
      </c>
      <c r="Q66" s="12">
        <v>131</v>
      </c>
      <c r="R66" s="12">
        <v>81</v>
      </c>
      <c r="S66" s="12">
        <v>66</v>
      </c>
    </row>
    <row r="67" spans="1:19">
      <c r="A67" s="484" t="s">
        <v>525</v>
      </c>
      <c r="B67" s="2176">
        <v>390</v>
      </c>
      <c r="C67" s="2216">
        <v>210</v>
      </c>
      <c r="D67" s="2216">
        <v>12</v>
      </c>
      <c r="E67" s="2751">
        <v>11</v>
      </c>
      <c r="F67" s="2209">
        <v>838</v>
      </c>
      <c r="G67" s="2219">
        <v>233</v>
      </c>
      <c r="H67" s="2219">
        <v>33</v>
      </c>
      <c r="I67" s="2219">
        <v>33</v>
      </c>
      <c r="K67" s="57" t="s">
        <v>525</v>
      </c>
      <c r="L67" s="12">
        <v>546</v>
      </c>
      <c r="M67" s="12">
        <v>185</v>
      </c>
      <c r="N67" s="12">
        <v>27</v>
      </c>
      <c r="O67" s="12">
        <v>27</v>
      </c>
      <c r="P67" s="12">
        <v>789</v>
      </c>
      <c r="Q67" s="12">
        <v>160</v>
      </c>
      <c r="R67" s="12">
        <v>46</v>
      </c>
      <c r="S67" s="12">
        <v>33</v>
      </c>
    </row>
    <row r="68" spans="1:19">
      <c r="A68" s="484" t="s">
        <v>526</v>
      </c>
      <c r="B68" s="2176">
        <v>765</v>
      </c>
      <c r="C68" s="2216">
        <v>202</v>
      </c>
      <c r="D68" s="2216">
        <v>303</v>
      </c>
      <c r="E68" s="2751">
        <v>166</v>
      </c>
      <c r="F68" s="2209">
        <v>722</v>
      </c>
      <c r="G68" s="2219">
        <v>176</v>
      </c>
      <c r="H68" s="2219">
        <v>112</v>
      </c>
      <c r="I68" s="2219">
        <v>82</v>
      </c>
      <c r="K68" s="57" t="s">
        <v>526</v>
      </c>
      <c r="L68" s="12">
        <v>863</v>
      </c>
      <c r="M68" s="12">
        <v>212</v>
      </c>
      <c r="N68" s="12">
        <v>136</v>
      </c>
      <c r="O68" s="12">
        <v>64</v>
      </c>
      <c r="P68" s="12">
        <v>871</v>
      </c>
      <c r="Q68" s="12">
        <v>183</v>
      </c>
      <c r="R68" s="12">
        <v>151</v>
      </c>
      <c r="S68" s="12">
        <v>78</v>
      </c>
    </row>
    <row r="69" spans="1:19">
      <c r="A69" s="484" t="s">
        <v>527</v>
      </c>
      <c r="B69" s="2176">
        <v>623</v>
      </c>
      <c r="C69" s="2216">
        <v>191</v>
      </c>
      <c r="D69" s="2216">
        <v>241</v>
      </c>
      <c r="E69" s="2751">
        <v>131</v>
      </c>
      <c r="F69" s="2209">
        <v>844</v>
      </c>
      <c r="G69" s="2219">
        <v>203</v>
      </c>
      <c r="H69" s="2219">
        <v>142</v>
      </c>
      <c r="I69" s="2219">
        <v>100</v>
      </c>
      <c r="K69" s="57" t="s">
        <v>527</v>
      </c>
      <c r="L69" s="12">
        <v>971</v>
      </c>
      <c r="M69" s="12">
        <v>229</v>
      </c>
      <c r="N69" s="12">
        <v>201</v>
      </c>
      <c r="O69" s="12">
        <v>72</v>
      </c>
      <c r="P69" s="12">
        <v>829</v>
      </c>
      <c r="Q69" s="12">
        <v>175</v>
      </c>
      <c r="R69" s="12">
        <v>192</v>
      </c>
      <c r="S69" s="12">
        <v>100</v>
      </c>
    </row>
    <row r="70" spans="1:19">
      <c r="A70" s="484" t="s">
        <v>528</v>
      </c>
      <c r="B70" s="2176">
        <v>1119</v>
      </c>
      <c r="C70" s="2216">
        <v>294</v>
      </c>
      <c r="D70" s="2216">
        <v>306</v>
      </c>
      <c r="E70" s="2751">
        <v>185</v>
      </c>
      <c r="F70" s="2209">
        <v>987</v>
      </c>
      <c r="G70" s="2219">
        <v>190</v>
      </c>
      <c r="H70" s="2219">
        <v>187</v>
      </c>
      <c r="I70" s="2219">
        <v>105</v>
      </c>
      <c r="K70" s="57" t="s">
        <v>528</v>
      </c>
      <c r="L70" s="208">
        <v>1207</v>
      </c>
      <c r="M70" s="12">
        <v>247</v>
      </c>
      <c r="N70" s="12">
        <v>291</v>
      </c>
      <c r="O70" s="12">
        <v>107</v>
      </c>
      <c r="P70" s="12">
        <v>957</v>
      </c>
      <c r="Q70" s="12">
        <v>212</v>
      </c>
      <c r="R70" s="12">
        <v>171</v>
      </c>
      <c r="S70" s="12">
        <v>85</v>
      </c>
    </row>
    <row r="71" spans="1:19">
      <c r="A71" s="484" t="s">
        <v>529</v>
      </c>
      <c r="B71" s="2176">
        <v>1487</v>
      </c>
      <c r="C71" s="2216">
        <v>308</v>
      </c>
      <c r="D71" s="2216">
        <v>545</v>
      </c>
      <c r="E71" s="2751">
        <v>172</v>
      </c>
      <c r="F71" s="2209">
        <v>1041</v>
      </c>
      <c r="G71" s="2219">
        <v>239</v>
      </c>
      <c r="H71" s="2219">
        <v>428</v>
      </c>
      <c r="I71" s="2219">
        <v>178</v>
      </c>
      <c r="K71" s="57" t="s">
        <v>529</v>
      </c>
      <c r="L71" s="208">
        <v>1068</v>
      </c>
      <c r="M71" s="12">
        <v>212</v>
      </c>
      <c r="N71" s="12">
        <v>352</v>
      </c>
      <c r="O71" s="12">
        <v>113</v>
      </c>
      <c r="P71" s="208">
        <v>1033</v>
      </c>
      <c r="Q71" s="12">
        <v>272</v>
      </c>
      <c r="R71" s="12">
        <v>265</v>
      </c>
      <c r="S71" s="12">
        <v>108</v>
      </c>
    </row>
    <row r="72" spans="1:19">
      <c r="A72" s="484" t="s">
        <v>530</v>
      </c>
      <c r="B72" s="2176">
        <v>1036</v>
      </c>
      <c r="C72" s="2216">
        <v>281</v>
      </c>
      <c r="D72" s="2216">
        <v>236</v>
      </c>
      <c r="E72" s="2751">
        <v>83</v>
      </c>
      <c r="F72" s="2209">
        <v>773</v>
      </c>
      <c r="G72" s="2219">
        <v>176</v>
      </c>
      <c r="H72" s="2219">
        <v>192</v>
      </c>
      <c r="I72" s="2219">
        <v>91</v>
      </c>
      <c r="K72" s="57" t="s">
        <v>530</v>
      </c>
      <c r="L72" s="12">
        <v>632</v>
      </c>
      <c r="M72" s="12">
        <v>150</v>
      </c>
      <c r="N72" s="12">
        <v>195</v>
      </c>
      <c r="O72" s="12">
        <v>96</v>
      </c>
      <c r="P72" s="12">
        <v>780</v>
      </c>
      <c r="Q72" s="12">
        <v>191</v>
      </c>
      <c r="R72" s="12">
        <v>195</v>
      </c>
      <c r="S72" s="12">
        <v>94</v>
      </c>
    </row>
    <row r="73" spans="1:19">
      <c r="A73" s="484" t="s">
        <v>531</v>
      </c>
      <c r="B73" s="2176">
        <v>21569</v>
      </c>
      <c r="C73" s="2216">
        <v>1022</v>
      </c>
      <c r="D73" s="2216">
        <v>8201</v>
      </c>
      <c r="E73" s="2751">
        <v>620</v>
      </c>
      <c r="F73" s="2209">
        <v>20899</v>
      </c>
      <c r="G73" s="2219">
        <v>874</v>
      </c>
      <c r="H73" s="2219">
        <v>6894</v>
      </c>
      <c r="I73" s="2219">
        <v>577</v>
      </c>
      <c r="K73" s="57" t="s">
        <v>531</v>
      </c>
      <c r="L73" s="208">
        <v>19995</v>
      </c>
      <c r="M73" s="12">
        <v>629</v>
      </c>
      <c r="N73" s="208">
        <v>6474</v>
      </c>
      <c r="O73" s="12">
        <v>480</v>
      </c>
      <c r="P73" s="208">
        <v>18808</v>
      </c>
      <c r="Q73" s="12">
        <v>901</v>
      </c>
      <c r="R73" s="208">
        <v>5693</v>
      </c>
      <c r="S73" s="12">
        <v>510</v>
      </c>
    </row>
    <row r="74" spans="1:19">
      <c r="A74" s="484" t="s">
        <v>532</v>
      </c>
      <c r="B74" s="2176">
        <v>3470</v>
      </c>
      <c r="C74" s="2216">
        <v>406</v>
      </c>
      <c r="D74" s="2216">
        <v>702</v>
      </c>
      <c r="E74" s="2751">
        <v>183</v>
      </c>
      <c r="F74" s="2209">
        <v>3691</v>
      </c>
      <c r="G74" s="2219">
        <v>505</v>
      </c>
      <c r="H74" s="2219">
        <v>1030</v>
      </c>
      <c r="I74" s="2219">
        <v>262</v>
      </c>
      <c r="K74" s="57" t="s">
        <v>532</v>
      </c>
      <c r="L74" s="208">
        <v>2662</v>
      </c>
      <c r="M74" s="12">
        <v>368</v>
      </c>
      <c r="N74" s="12">
        <v>507</v>
      </c>
      <c r="O74" s="12">
        <v>159</v>
      </c>
      <c r="P74" s="208">
        <v>2740</v>
      </c>
      <c r="Q74" s="12">
        <v>308</v>
      </c>
      <c r="R74" s="12">
        <v>785</v>
      </c>
      <c r="S74" s="12">
        <v>161</v>
      </c>
    </row>
    <row r="75" spans="1:19">
      <c r="A75" s="484" t="s">
        <v>533</v>
      </c>
      <c r="B75" s="2176">
        <v>12099</v>
      </c>
      <c r="C75" s="2216">
        <v>921</v>
      </c>
      <c r="D75" s="2216">
        <v>2599</v>
      </c>
      <c r="E75" s="2751">
        <v>395</v>
      </c>
      <c r="F75" s="2209">
        <v>11310</v>
      </c>
      <c r="G75" s="2219">
        <v>733</v>
      </c>
      <c r="H75" s="2219">
        <v>2592</v>
      </c>
      <c r="I75" s="2219">
        <v>386</v>
      </c>
      <c r="K75" s="57" t="s">
        <v>533</v>
      </c>
      <c r="L75" s="208">
        <v>10511</v>
      </c>
      <c r="M75" s="12">
        <v>646</v>
      </c>
      <c r="N75" s="208">
        <v>2065</v>
      </c>
      <c r="O75" s="12">
        <v>327</v>
      </c>
      <c r="P75" s="208">
        <v>10644</v>
      </c>
      <c r="Q75" s="12">
        <v>705</v>
      </c>
      <c r="R75" s="208">
        <v>2618</v>
      </c>
      <c r="S75" s="12">
        <v>349</v>
      </c>
    </row>
    <row r="76" spans="1:19">
      <c r="A76" s="484" t="s">
        <v>534</v>
      </c>
      <c r="B76" s="2176">
        <v>6224</v>
      </c>
      <c r="C76" s="2216">
        <v>589</v>
      </c>
      <c r="D76" s="2216">
        <v>1329</v>
      </c>
      <c r="E76" s="2751">
        <v>237</v>
      </c>
      <c r="F76" s="2209">
        <v>6603</v>
      </c>
      <c r="G76" s="2219">
        <v>531</v>
      </c>
      <c r="H76" s="2219">
        <v>1362</v>
      </c>
      <c r="I76" s="2219">
        <v>251</v>
      </c>
      <c r="K76" s="57" t="s">
        <v>534</v>
      </c>
      <c r="L76" s="208">
        <v>6699</v>
      </c>
      <c r="M76" s="12">
        <v>487</v>
      </c>
      <c r="N76" s="208">
        <v>1035</v>
      </c>
      <c r="O76" s="12">
        <v>214</v>
      </c>
      <c r="P76" s="208">
        <v>6881</v>
      </c>
      <c r="Q76" s="12">
        <v>599</v>
      </c>
      <c r="R76" s="208">
        <v>1160</v>
      </c>
      <c r="S76" s="12">
        <v>235</v>
      </c>
    </row>
    <row r="77" spans="1:19">
      <c r="A77" s="484" t="s">
        <v>497</v>
      </c>
      <c r="B77" s="2176">
        <v>11019</v>
      </c>
      <c r="C77" s="2216">
        <v>668</v>
      </c>
      <c r="D77" s="2216">
        <v>1327</v>
      </c>
      <c r="E77" s="2751">
        <v>293</v>
      </c>
      <c r="F77" s="2209">
        <v>12063</v>
      </c>
      <c r="G77" s="2219">
        <v>753</v>
      </c>
      <c r="H77" s="2219">
        <v>1595</v>
      </c>
      <c r="I77" s="2219">
        <v>322</v>
      </c>
      <c r="K77" s="57" t="s">
        <v>497</v>
      </c>
      <c r="L77" s="208">
        <v>11064</v>
      </c>
      <c r="M77" s="12">
        <v>644</v>
      </c>
      <c r="N77" s="208">
        <v>1021</v>
      </c>
      <c r="O77" s="12">
        <v>236</v>
      </c>
      <c r="P77" s="208">
        <v>11810</v>
      </c>
      <c r="Q77" s="12">
        <v>730</v>
      </c>
      <c r="R77" s="208">
        <v>1509</v>
      </c>
      <c r="S77" s="12">
        <v>275</v>
      </c>
    </row>
    <row r="78" spans="1:19">
      <c r="A78" s="484" t="s">
        <v>535</v>
      </c>
      <c r="B78" s="2176">
        <v>3199</v>
      </c>
      <c r="C78" s="2216">
        <v>465</v>
      </c>
      <c r="D78" s="2216">
        <v>217</v>
      </c>
      <c r="E78" s="2751">
        <v>115</v>
      </c>
      <c r="F78" s="2209">
        <v>5207</v>
      </c>
      <c r="G78" s="2219">
        <v>603</v>
      </c>
      <c r="H78" s="2219">
        <v>786</v>
      </c>
      <c r="I78" s="2219">
        <v>215</v>
      </c>
      <c r="K78" s="57" t="s">
        <v>535</v>
      </c>
      <c r="L78" s="208">
        <v>2508</v>
      </c>
      <c r="M78" s="12">
        <v>342</v>
      </c>
      <c r="N78" s="12">
        <v>203</v>
      </c>
      <c r="O78" s="12">
        <v>127</v>
      </c>
      <c r="P78" s="208">
        <v>4096</v>
      </c>
      <c r="Q78" s="12">
        <v>423</v>
      </c>
      <c r="R78" s="12">
        <v>424</v>
      </c>
      <c r="S78" s="12">
        <v>105</v>
      </c>
    </row>
    <row r="79" spans="1:19">
      <c r="A79" s="484" t="s">
        <v>536</v>
      </c>
      <c r="B79" s="2176">
        <v>1238</v>
      </c>
      <c r="C79" s="2216">
        <v>219</v>
      </c>
      <c r="D79" s="2216">
        <v>116</v>
      </c>
      <c r="E79" s="2751">
        <v>69</v>
      </c>
      <c r="F79" s="2209">
        <v>982</v>
      </c>
      <c r="G79" s="2219">
        <v>237</v>
      </c>
      <c r="H79" s="2219">
        <v>108</v>
      </c>
      <c r="I79" s="2219">
        <v>62</v>
      </c>
      <c r="K79" s="57" t="s">
        <v>536</v>
      </c>
      <c r="L79" s="208">
        <v>1088</v>
      </c>
      <c r="M79" s="12">
        <v>211</v>
      </c>
      <c r="N79" s="12">
        <v>85</v>
      </c>
      <c r="O79" s="12">
        <v>61</v>
      </c>
      <c r="P79" s="12">
        <v>859</v>
      </c>
      <c r="Q79" s="12">
        <v>224</v>
      </c>
      <c r="R79" s="12">
        <v>42</v>
      </c>
      <c r="S79" s="12">
        <v>36</v>
      </c>
    </row>
    <row r="80" spans="1:19">
      <c r="A80" s="484" t="s">
        <v>537</v>
      </c>
      <c r="B80" s="2176">
        <v>1195</v>
      </c>
      <c r="C80" s="2216">
        <v>262</v>
      </c>
      <c r="D80" s="2216">
        <v>70</v>
      </c>
      <c r="E80" s="2751">
        <v>44</v>
      </c>
      <c r="F80" s="2209">
        <v>730</v>
      </c>
      <c r="G80" s="2219">
        <v>207</v>
      </c>
      <c r="H80" s="2219">
        <v>91</v>
      </c>
      <c r="I80" s="2219">
        <v>67</v>
      </c>
      <c r="K80" s="57" t="s">
        <v>537</v>
      </c>
      <c r="L80" s="12">
        <v>840</v>
      </c>
      <c r="M80" s="12">
        <v>184</v>
      </c>
      <c r="N80" s="12">
        <v>26</v>
      </c>
      <c r="O80" s="12">
        <v>24</v>
      </c>
      <c r="P80" s="12">
        <v>647</v>
      </c>
      <c r="Q80" s="12">
        <v>154</v>
      </c>
      <c r="R80" s="12">
        <v>27</v>
      </c>
      <c r="S80" s="12">
        <v>26</v>
      </c>
    </row>
    <row r="81" spans="1:19">
      <c r="A81" s="22"/>
      <c r="B81" s="233"/>
      <c r="C81" s="233"/>
      <c r="D81" s="233"/>
      <c r="E81" s="794"/>
      <c r="K81" s="22"/>
      <c r="L81" s="233"/>
      <c r="M81" s="233"/>
      <c r="N81" s="233"/>
      <c r="O81" s="794"/>
    </row>
    <row r="82" spans="1:19" ht="31" customHeight="1">
      <c r="A82" s="3832" t="s">
        <v>871</v>
      </c>
      <c r="B82" s="3832"/>
      <c r="C82" s="3832"/>
      <c r="D82" s="3832"/>
      <c r="E82" s="3832"/>
      <c r="F82" s="3832"/>
      <c r="G82" s="3832"/>
      <c r="H82" s="3832"/>
      <c r="I82" s="3832"/>
      <c r="K82" s="3832" t="s">
        <v>1653</v>
      </c>
      <c r="L82" s="3832"/>
      <c r="M82" s="3832"/>
      <c r="N82" s="3832"/>
      <c r="O82" s="3832"/>
      <c r="P82" s="3832"/>
      <c r="Q82" s="3832"/>
      <c r="R82" s="3832"/>
      <c r="S82" s="3832"/>
    </row>
    <row r="83" spans="1:19">
      <c r="A83" s="486"/>
      <c r="B83" s="233"/>
      <c r="C83" s="233"/>
      <c r="D83" s="233"/>
      <c r="E83" s="794"/>
      <c r="K83" s="486"/>
      <c r="L83" s="233"/>
      <c r="M83" s="233"/>
      <c r="N83" s="233"/>
      <c r="O83" s="794"/>
    </row>
    <row r="84" spans="1:19">
      <c r="A84" s="425"/>
      <c r="B84" s="233"/>
      <c r="C84" s="233"/>
      <c r="D84" s="233"/>
      <c r="E84" s="794"/>
      <c r="K84" s="425"/>
      <c r="L84" s="233"/>
      <c r="M84" s="233"/>
      <c r="N84" s="233"/>
      <c r="O84" s="794"/>
    </row>
    <row r="85" spans="1:19" s="6" customFormat="1" ht="25">
      <c r="A85" s="4230" t="s">
        <v>4469</v>
      </c>
      <c r="B85" s="4230"/>
      <c r="C85" s="4230"/>
      <c r="D85" s="4230"/>
      <c r="E85" s="4230"/>
      <c r="F85" s="4230"/>
      <c r="G85" s="4230"/>
      <c r="H85" s="4230"/>
      <c r="I85" s="4230"/>
      <c r="J85" s="1474"/>
      <c r="K85" s="4195" t="s">
        <v>4434</v>
      </c>
      <c r="L85" s="4195"/>
      <c r="M85" s="4195"/>
      <c r="N85" s="4195"/>
      <c r="O85" s="4195"/>
      <c r="P85" s="4195"/>
      <c r="Q85" s="4195"/>
      <c r="R85" s="4195"/>
      <c r="S85" s="4195"/>
    </row>
    <row r="86" spans="1:19">
      <c r="A86" s="22"/>
      <c r="B86" s="233"/>
      <c r="C86" s="233"/>
      <c r="D86" s="233"/>
      <c r="E86" s="794"/>
      <c r="K86" s="22"/>
      <c r="L86" s="233"/>
      <c r="M86" s="233"/>
      <c r="N86" s="233"/>
      <c r="O86" s="794"/>
    </row>
    <row r="87" spans="1:19" ht="17.5">
      <c r="A87" s="4276" t="s">
        <v>972</v>
      </c>
      <c r="B87" s="3966" t="s">
        <v>226</v>
      </c>
      <c r="C87" s="3841"/>
      <c r="D87" s="3841"/>
      <c r="E87" s="3841"/>
      <c r="F87" s="3841"/>
      <c r="G87" s="3841"/>
      <c r="H87" s="3841"/>
      <c r="I87" s="4281"/>
      <c r="J87" s="495"/>
      <c r="K87" s="4488" t="s">
        <v>837</v>
      </c>
      <c r="L87" s="4582" t="s">
        <v>226</v>
      </c>
      <c r="M87" s="4583"/>
      <c r="N87" s="4583"/>
      <c r="O87" s="4583"/>
      <c r="P87" s="4583"/>
      <c r="Q87" s="4583"/>
      <c r="R87" s="4583"/>
      <c r="S87" s="4584"/>
    </row>
    <row r="88" spans="1:19" ht="17.5">
      <c r="A88" s="4495"/>
      <c r="B88" s="4062" t="s">
        <v>470</v>
      </c>
      <c r="C88" s="4063"/>
      <c r="D88" s="4063"/>
      <c r="E88" s="4063"/>
      <c r="F88" s="4062" t="s">
        <v>471</v>
      </c>
      <c r="G88" s="4063"/>
      <c r="H88" s="4063"/>
      <c r="I88" s="4241"/>
      <c r="J88" s="495"/>
      <c r="K88" s="4581"/>
      <c r="L88" s="4460" t="s">
        <v>470</v>
      </c>
      <c r="M88" s="4461"/>
      <c r="N88" s="4461"/>
      <c r="O88" s="4462"/>
      <c r="P88" s="4461" t="s">
        <v>471</v>
      </c>
      <c r="Q88" s="4461"/>
      <c r="R88" s="4461"/>
      <c r="S88" s="4491"/>
    </row>
    <row r="89" spans="1:19" ht="27.5">
      <c r="A89" s="4431"/>
      <c r="B89" s="4159" t="s">
        <v>841</v>
      </c>
      <c r="C89" s="4260"/>
      <c r="D89" s="4260" t="s">
        <v>85</v>
      </c>
      <c r="E89" s="4092"/>
      <c r="F89" s="4159" t="s">
        <v>841</v>
      </c>
      <c r="G89" s="4260"/>
      <c r="H89" s="4260" t="s">
        <v>85</v>
      </c>
      <c r="I89" s="4160"/>
      <c r="J89" s="507"/>
      <c r="K89" s="4489"/>
      <c r="L89" s="4384" t="s">
        <v>841</v>
      </c>
      <c r="M89" s="4384"/>
      <c r="N89" s="4384" t="s">
        <v>85</v>
      </c>
      <c r="O89" s="4460"/>
      <c r="P89" s="4384" t="s">
        <v>841</v>
      </c>
      <c r="Q89" s="4384"/>
      <c r="R89" s="4384" t="s">
        <v>85</v>
      </c>
      <c r="S89" s="4385"/>
    </row>
    <row r="90" spans="1:19" s="130" customFormat="1" ht="27.5">
      <c r="A90" s="4493"/>
      <c r="B90" s="127" t="s">
        <v>206</v>
      </c>
      <c r="C90" s="193" t="s">
        <v>282</v>
      </c>
      <c r="D90" s="193" t="s">
        <v>206</v>
      </c>
      <c r="E90" s="128" t="s">
        <v>282</v>
      </c>
      <c r="F90" s="127" t="s">
        <v>206</v>
      </c>
      <c r="G90" s="193" t="s">
        <v>282</v>
      </c>
      <c r="H90" s="193" t="s">
        <v>206</v>
      </c>
      <c r="I90" s="129" t="s">
        <v>282</v>
      </c>
      <c r="J90" s="507"/>
      <c r="K90" s="4492"/>
      <c r="L90" s="300" t="s">
        <v>206</v>
      </c>
      <c r="M90" s="300" t="s">
        <v>282</v>
      </c>
      <c r="N90" s="300" t="s">
        <v>206</v>
      </c>
      <c r="O90" s="800" t="s">
        <v>282</v>
      </c>
      <c r="P90" s="300" t="s">
        <v>206</v>
      </c>
      <c r="Q90" s="300" t="s">
        <v>282</v>
      </c>
      <c r="R90" s="300" t="s">
        <v>206</v>
      </c>
      <c r="S90" s="299" t="s">
        <v>282</v>
      </c>
    </row>
    <row r="91" spans="1:19" ht="14.5" thickBot="1">
      <c r="A91" s="795" t="s">
        <v>9</v>
      </c>
      <c r="B91" s="2212">
        <v>667370</v>
      </c>
      <c r="C91" s="2214">
        <v>110</v>
      </c>
      <c r="D91" s="2214">
        <v>102961</v>
      </c>
      <c r="E91" s="2749">
        <v>2290</v>
      </c>
      <c r="F91" s="2220">
        <v>667370</v>
      </c>
      <c r="G91" s="2221">
        <v>110</v>
      </c>
      <c r="H91" s="2221">
        <v>102961</v>
      </c>
      <c r="I91" s="2221">
        <v>2290</v>
      </c>
      <c r="K91" s="796" t="s">
        <v>9</v>
      </c>
      <c r="L91" s="202">
        <v>631112</v>
      </c>
      <c r="M91" s="24">
        <v>86</v>
      </c>
      <c r="N91" s="202">
        <v>91664</v>
      </c>
      <c r="O91" s="202">
        <v>1966</v>
      </c>
      <c r="P91" s="202">
        <v>631112</v>
      </c>
      <c r="Q91" s="24">
        <v>86</v>
      </c>
      <c r="R91" s="202">
        <v>91664</v>
      </c>
      <c r="S91" s="202">
        <v>1966</v>
      </c>
    </row>
    <row r="92" spans="1:19">
      <c r="A92" s="73" t="s">
        <v>826</v>
      </c>
      <c r="B92" s="2213">
        <v>330406</v>
      </c>
      <c r="C92" s="2215">
        <v>110</v>
      </c>
      <c r="D92" s="2215">
        <v>50973</v>
      </c>
      <c r="E92" s="2750">
        <v>1230</v>
      </c>
      <c r="F92" s="2208">
        <v>336964</v>
      </c>
      <c r="G92" s="2218" t="s">
        <v>747</v>
      </c>
      <c r="H92" s="2218">
        <v>51988</v>
      </c>
      <c r="I92" s="2218">
        <v>1417</v>
      </c>
      <c r="K92" s="37" t="s">
        <v>826</v>
      </c>
      <c r="L92" s="208">
        <v>308469</v>
      </c>
      <c r="M92" s="12" t="s">
        <v>747</v>
      </c>
      <c r="N92" s="208">
        <v>45007</v>
      </c>
      <c r="O92" s="208">
        <v>1140</v>
      </c>
      <c r="P92" s="208">
        <v>322643</v>
      </c>
      <c r="Q92" s="12">
        <v>86</v>
      </c>
      <c r="R92" s="208">
        <v>46657</v>
      </c>
      <c r="S92" s="208">
        <v>1295</v>
      </c>
    </row>
    <row r="93" spans="1:19">
      <c r="A93" s="484" t="s">
        <v>523</v>
      </c>
      <c r="B93" s="2176">
        <v>3799</v>
      </c>
      <c r="C93" s="2216">
        <v>444</v>
      </c>
      <c r="D93" s="2216">
        <v>371</v>
      </c>
      <c r="E93" s="2751">
        <v>165</v>
      </c>
      <c r="F93" s="2209">
        <v>4797</v>
      </c>
      <c r="G93" s="2219">
        <v>418</v>
      </c>
      <c r="H93" s="2219">
        <v>340</v>
      </c>
      <c r="I93" s="2219">
        <v>104</v>
      </c>
      <c r="K93" s="57" t="s">
        <v>523</v>
      </c>
      <c r="L93" s="208">
        <v>3069</v>
      </c>
      <c r="M93" s="12">
        <v>408</v>
      </c>
      <c r="N93" s="12">
        <v>390</v>
      </c>
      <c r="O93" s="12">
        <v>162</v>
      </c>
      <c r="P93" s="208">
        <v>4209</v>
      </c>
      <c r="Q93" s="12">
        <v>436</v>
      </c>
      <c r="R93" s="12">
        <v>408</v>
      </c>
      <c r="S93" s="12">
        <v>117</v>
      </c>
    </row>
    <row r="94" spans="1:19">
      <c r="A94" s="484" t="s">
        <v>524</v>
      </c>
      <c r="B94" s="2176">
        <v>1659</v>
      </c>
      <c r="C94" s="2216">
        <v>316</v>
      </c>
      <c r="D94" s="2216">
        <v>9</v>
      </c>
      <c r="E94" s="2751">
        <v>15</v>
      </c>
      <c r="F94" s="2209">
        <v>2298</v>
      </c>
      <c r="G94" s="2219">
        <v>264</v>
      </c>
      <c r="H94" s="2219">
        <v>26</v>
      </c>
      <c r="I94" s="2219">
        <v>30</v>
      </c>
      <c r="K94" s="57" t="s">
        <v>524</v>
      </c>
      <c r="L94" s="208">
        <v>1589</v>
      </c>
      <c r="M94" s="12">
        <v>272</v>
      </c>
      <c r="N94" s="12">
        <v>93</v>
      </c>
      <c r="O94" s="12">
        <v>71</v>
      </c>
      <c r="P94" s="208">
        <v>2542</v>
      </c>
      <c r="Q94" s="12">
        <v>341</v>
      </c>
      <c r="R94" s="12">
        <v>124</v>
      </c>
      <c r="S94" s="12">
        <v>80</v>
      </c>
    </row>
    <row r="95" spans="1:19">
      <c r="A95" s="484" t="s">
        <v>525</v>
      </c>
      <c r="B95" s="2176">
        <v>3009</v>
      </c>
      <c r="C95" s="2216">
        <v>344</v>
      </c>
      <c r="D95" s="2216">
        <v>78</v>
      </c>
      <c r="E95" s="2751">
        <v>43</v>
      </c>
      <c r="F95" s="2209">
        <v>5912</v>
      </c>
      <c r="G95" s="2219">
        <v>503</v>
      </c>
      <c r="H95" s="2219">
        <v>124</v>
      </c>
      <c r="I95" s="2219">
        <v>61</v>
      </c>
      <c r="K95" s="57" t="s">
        <v>525</v>
      </c>
      <c r="L95" s="208">
        <v>3975</v>
      </c>
      <c r="M95" s="12">
        <v>424</v>
      </c>
      <c r="N95" s="12">
        <v>94</v>
      </c>
      <c r="O95" s="12">
        <v>71</v>
      </c>
      <c r="P95" s="208">
        <v>6361</v>
      </c>
      <c r="Q95" s="12">
        <v>556</v>
      </c>
      <c r="R95" s="12">
        <v>128</v>
      </c>
      <c r="S95" s="12">
        <v>74</v>
      </c>
    </row>
    <row r="96" spans="1:19">
      <c r="A96" s="484" t="s">
        <v>526</v>
      </c>
      <c r="B96" s="2176">
        <v>2960</v>
      </c>
      <c r="C96" s="2216">
        <v>326</v>
      </c>
      <c r="D96" s="2216">
        <v>441</v>
      </c>
      <c r="E96" s="2751">
        <v>149</v>
      </c>
      <c r="F96" s="2209">
        <v>4786</v>
      </c>
      <c r="G96" s="2219">
        <v>453</v>
      </c>
      <c r="H96" s="2219">
        <v>347</v>
      </c>
      <c r="I96" s="2219">
        <v>124</v>
      </c>
      <c r="K96" s="57" t="s">
        <v>526</v>
      </c>
      <c r="L96" s="208">
        <v>3474</v>
      </c>
      <c r="M96" s="12">
        <v>380</v>
      </c>
      <c r="N96" s="12">
        <v>409</v>
      </c>
      <c r="O96" s="12">
        <v>117</v>
      </c>
      <c r="P96" s="208">
        <v>6268</v>
      </c>
      <c r="Q96" s="12">
        <v>478</v>
      </c>
      <c r="R96" s="12">
        <v>483</v>
      </c>
      <c r="S96" s="12">
        <v>110</v>
      </c>
    </row>
    <row r="97" spans="1:19">
      <c r="A97" s="484" t="s">
        <v>527</v>
      </c>
      <c r="B97" s="2176">
        <v>2603</v>
      </c>
      <c r="C97" s="2216">
        <v>301</v>
      </c>
      <c r="D97" s="2216">
        <v>482</v>
      </c>
      <c r="E97" s="2751">
        <v>144</v>
      </c>
      <c r="F97" s="2209">
        <v>3228</v>
      </c>
      <c r="G97" s="2219">
        <v>416</v>
      </c>
      <c r="H97" s="2219">
        <v>716</v>
      </c>
      <c r="I97" s="2219">
        <v>255</v>
      </c>
      <c r="K97" s="57" t="s">
        <v>527</v>
      </c>
      <c r="L97" s="208">
        <v>3490</v>
      </c>
      <c r="M97" s="12">
        <v>410</v>
      </c>
      <c r="N97" s="12">
        <v>749</v>
      </c>
      <c r="O97" s="12">
        <v>213</v>
      </c>
      <c r="P97" s="208">
        <v>4366</v>
      </c>
      <c r="Q97" s="12">
        <v>419</v>
      </c>
      <c r="R97" s="12">
        <v>550</v>
      </c>
      <c r="S97" s="12">
        <v>166</v>
      </c>
    </row>
    <row r="98" spans="1:19">
      <c r="A98" s="484" t="s">
        <v>528</v>
      </c>
      <c r="B98" s="2176">
        <v>5298</v>
      </c>
      <c r="C98" s="2216">
        <v>538</v>
      </c>
      <c r="D98" s="2216">
        <v>952</v>
      </c>
      <c r="E98" s="2751">
        <v>225</v>
      </c>
      <c r="F98" s="2209">
        <v>4162</v>
      </c>
      <c r="G98" s="2219">
        <v>454</v>
      </c>
      <c r="H98" s="2219">
        <v>673</v>
      </c>
      <c r="I98" s="2219">
        <v>180</v>
      </c>
      <c r="K98" s="57" t="s">
        <v>528</v>
      </c>
      <c r="L98" s="208">
        <v>3900</v>
      </c>
      <c r="M98" s="12">
        <v>400</v>
      </c>
      <c r="N98" s="12">
        <v>721</v>
      </c>
      <c r="O98" s="12">
        <v>165</v>
      </c>
      <c r="P98" s="208">
        <v>3944</v>
      </c>
      <c r="Q98" s="12">
        <v>429</v>
      </c>
      <c r="R98" s="12">
        <v>668</v>
      </c>
      <c r="S98" s="12">
        <v>174</v>
      </c>
    </row>
    <row r="99" spans="1:19">
      <c r="A99" s="484" t="s">
        <v>529</v>
      </c>
      <c r="B99" s="2176">
        <v>3833</v>
      </c>
      <c r="C99" s="2216">
        <v>433</v>
      </c>
      <c r="D99" s="2216">
        <v>918</v>
      </c>
      <c r="E99" s="2751">
        <v>224</v>
      </c>
      <c r="F99" s="2209">
        <v>3395</v>
      </c>
      <c r="G99" s="2219">
        <v>402</v>
      </c>
      <c r="H99" s="2219">
        <v>1152</v>
      </c>
      <c r="I99" s="2219">
        <v>221</v>
      </c>
      <c r="K99" s="57" t="s">
        <v>529</v>
      </c>
      <c r="L99" s="208">
        <v>3830</v>
      </c>
      <c r="M99" s="12">
        <v>411</v>
      </c>
      <c r="N99" s="12">
        <v>932</v>
      </c>
      <c r="O99" s="12">
        <v>182</v>
      </c>
      <c r="P99" s="208">
        <v>3823</v>
      </c>
      <c r="Q99" s="12">
        <v>437</v>
      </c>
      <c r="R99" s="208">
        <v>1099</v>
      </c>
      <c r="S99" s="12">
        <v>258</v>
      </c>
    </row>
    <row r="100" spans="1:19">
      <c r="A100" s="484" t="s">
        <v>530</v>
      </c>
      <c r="B100" s="2176">
        <v>4198</v>
      </c>
      <c r="C100" s="2216">
        <v>398</v>
      </c>
      <c r="D100" s="2216">
        <v>842</v>
      </c>
      <c r="E100" s="2751">
        <v>200</v>
      </c>
      <c r="F100" s="2209">
        <v>5048</v>
      </c>
      <c r="G100" s="2219">
        <v>380</v>
      </c>
      <c r="H100" s="2219">
        <v>746</v>
      </c>
      <c r="I100" s="2219">
        <v>153</v>
      </c>
      <c r="K100" s="57" t="s">
        <v>530</v>
      </c>
      <c r="L100" s="208">
        <v>4228</v>
      </c>
      <c r="M100" s="12">
        <v>475</v>
      </c>
      <c r="N100" s="12">
        <v>842</v>
      </c>
      <c r="O100" s="12">
        <v>196</v>
      </c>
      <c r="P100" s="208">
        <v>4673</v>
      </c>
      <c r="Q100" s="12">
        <v>458</v>
      </c>
      <c r="R100" s="12">
        <v>600</v>
      </c>
      <c r="S100" s="12">
        <v>152</v>
      </c>
    </row>
    <row r="101" spans="1:19">
      <c r="A101" s="484" t="s">
        <v>531</v>
      </c>
      <c r="B101" s="2176">
        <v>90002</v>
      </c>
      <c r="C101" s="2216">
        <v>1600</v>
      </c>
      <c r="D101" s="2216">
        <v>22818</v>
      </c>
      <c r="E101" s="2751">
        <v>954</v>
      </c>
      <c r="F101" s="2209">
        <v>86097</v>
      </c>
      <c r="G101" s="2219">
        <v>1640</v>
      </c>
      <c r="H101" s="2219">
        <v>19067</v>
      </c>
      <c r="I101" s="2219">
        <v>925</v>
      </c>
      <c r="K101" s="57" t="s">
        <v>531</v>
      </c>
      <c r="L101" s="208">
        <v>89711</v>
      </c>
      <c r="M101" s="208">
        <v>1800</v>
      </c>
      <c r="N101" s="208">
        <v>20511</v>
      </c>
      <c r="O101" s="12">
        <v>854</v>
      </c>
      <c r="P101" s="208">
        <v>87025</v>
      </c>
      <c r="Q101" s="208">
        <v>1532</v>
      </c>
      <c r="R101" s="208">
        <v>18938</v>
      </c>
      <c r="S101" s="12">
        <v>819</v>
      </c>
    </row>
    <row r="102" spans="1:19">
      <c r="A102" s="484" t="s">
        <v>532</v>
      </c>
      <c r="B102" s="2176">
        <v>19176</v>
      </c>
      <c r="C102" s="2216">
        <v>839</v>
      </c>
      <c r="D102" s="2216">
        <v>3235</v>
      </c>
      <c r="E102" s="2751">
        <v>347</v>
      </c>
      <c r="F102" s="2209">
        <v>18638</v>
      </c>
      <c r="G102" s="2219">
        <v>797</v>
      </c>
      <c r="H102" s="2219">
        <v>4208</v>
      </c>
      <c r="I102" s="2219">
        <v>426</v>
      </c>
      <c r="K102" s="57" t="s">
        <v>532</v>
      </c>
      <c r="L102" s="208">
        <v>16985</v>
      </c>
      <c r="M102" s="12">
        <v>903</v>
      </c>
      <c r="N102" s="208">
        <v>2410</v>
      </c>
      <c r="O102" s="12">
        <v>340</v>
      </c>
      <c r="P102" s="208">
        <v>18061</v>
      </c>
      <c r="Q102" s="12">
        <v>956</v>
      </c>
      <c r="R102" s="208">
        <v>3537</v>
      </c>
      <c r="S102" s="12">
        <v>389</v>
      </c>
    </row>
    <row r="103" spans="1:19">
      <c r="A103" s="484" t="s">
        <v>533</v>
      </c>
      <c r="B103" s="2176">
        <v>54637</v>
      </c>
      <c r="C103" s="2216">
        <v>1269</v>
      </c>
      <c r="D103" s="2216">
        <v>7450</v>
      </c>
      <c r="E103" s="2751">
        <v>483</v>
      </c>
      <c r="F103" s="2209">
        <v>51006</v>
      </c>
      <c r="G103" s="2219">
        <v>1352</v>
      </c>
      <c r="H103" s="2219">
        <v>9155</v>
      </c>
      <c r="I103" s="2219">
        <v>657</v>
      </c>
      <c r="K103" s="57" t="s">
        <v>533</v>
      </c>
      <c r="L103" s="208">
        <v>49970</v>
      </c>
      <c r="M103" s="208">
        <v>1670</v>
      </c>
      <c r="N103" s="208">
        <v>7304</v>
      </c>
      <c r="O103" s="12">
        <v>536</v>
      </c>
      <c r="P103" s="208">
        <v>48457</v>
      </c>
      <c r="Q103" s="208">
        <v>1272</v>
      </c>
      <c r="R103" s="208">
        <v>7668</v>
      </c>
      <c r="S103" s="12">
        <v>581</v>
      </c>
    </row>
    <row r="104" spans="1:19">
      <c r="A104" s="484" t="s">
        <v>534</v>
      </c>
      <c r="B104" s="2176">
        <v>34214</v>
      </c>
      <c r="C104" s="2216">
        <v>1180</v>
      </c>
      <c r="D104" s="2216">
        <v>4919</v>
      </c>
      <c r="E104" s="2751">
        <v>513</v>
      </c>
      <c r="F104" s="2209">
        <v>34629</v>
      </c>
      <c r="G104" s="2219">
        <v>1050</v>
      </c>
      <c r="H104" s="2219">
        <v>4674</v>
      </c>
      <c r="I104" s="2219">
        <v>454</v>
      </c>
      <c r="K104" s="57" t="s">
        <v>534</v>
      </c>
      <c r="L104" s="208">
        <v>28818</v>
      </c>
      <c r="M104" s="208">
        <v>1188</v>
      </c>
      <c r="N104" s="208">
        <v>3878</v>
      </c>
      <c r="O104" s="12">
        <v>483</v>
      </c>
      <c r="P104" s="208">
        <v>32142</v>
      </c>
      <c r="Q104" s="208">
        <v>1297</v>
      </c>
      <c r="R104" s="208">
        <v>4104</v>
      </c>
      <c r="S104" s="12">
        <v>401</v>
      </c>
    </row>
    <row r="105" spans="1:19">
      <c r="A105" s="484" t="s">
        <v>497</v>
      </c>
      <c r="B105" s="2176">
        <v>68660</v>
      </c>
      <c r="C105" s="2216">
        <v>1506</v>
      </c>
      <c r="D105" s="2216">
        <v>6197</v>
      </c>
      <c r="E105" s="2751">
        <v>537</v>
      </c>
      <c r="F105" s="2209">
        <v>75264</v>
      </c>
      <c r="G105" s="2219">
        <v>1733</v>
      </c>
      <c r="H105" s="2219">
        <v>7127</v>
      </c>
      <c r="I105" s="2219">
        <v>593</v>
      </c>
      <c r="K105" s="57" t="s">
        <v>497</v>
      </c>
      <c r="L105" s="208">
        <v>60549</v>
      </c>
      <c r="M105" s="208">
        <v>1655</v>
      </c>
      <c r="N105" s="208">
        <v>4526</v>
      </c>
      <c r="O105" s="12">
        <v>460</v>
      </c>
      <c r="P105" s="208">
        <v>68919</v>
      </c>
      <c r="Q105" s="208">
        <v>1630</v>
      </c>
      <c r="R105" s="208">
        <v>5908</v>
      </c>
      <c r="S105" s="12">
        <v>572</v>
      </c>
    </row>
    <row r="106" spans="1:19">
      <c r="A106" s="484" t="s">
        <v>535</v>
      </c>
      <c r="B106" s="2176">
        <v>21677</v>
      </c>
      <c r="C106" s="2216">
        <v>742</v>
      </c>
      <c r="D106" s="2216">
        <v>1485</v>
      </c>
      <c r="E106" s="2751">
        <v>235</v>
      </c>
      <c r="F106" s="2209">
        <v>26694</v>
      </c>
      <c r="G106" s="2219">
        <v>906</v>
      </c>
      <c r="H106" s="2219">
        <v>2728</v>
      </c>
      <c r="I106" s="2219">
        <v>320</v>
      </c>
      <c r="K106" s="57" t="s">
        <v>535</v>
      </c>
      <c r="L106" s="208">
        <v>20590</v>
      </c>
      <c r="M106" s="12">
        <v>857</v>
      </c>
      <c r="N106" s="208">
        <v>1437</v>
      </c>
      <c r="O106" s="12">
        <v>273</v>
      </c>
      <c r="P106" s="208">
        <v>22554</v>
      </c>
      <c r="Q106" s="12">
        <v>945</v>
      </c>
      <c r="R106" s="208">
        <v>1814</v>
      </c>
      <c r="S106" s="12">
        <v>278</v>
      </c>
    </row>
    <row r="107" spans="1:19">
      <c r="A107" s="484" t="s">
        <v>536</v>
      </c>
      <c r="B107" s="2176">
        <v>9218</v>
      </c>
      <c r="C107" s="2216">
        <v>528</v>
      </c>
      <c r="D107" s="2216">
        <v>552</v>
      </c>
      <c r="E107" s="2751">
        <v>134</v>
      </c>
      <c r="F107" s="2209">
        <v>7048</v>
      </c>
      <c r="G107" s="2219">
        <v>551</v>
      </c>
      <c r="H107" s="2219">
        <v>487</v>
      </c>
      <c r="I107" s="2219">
        <v>130</v>
      </c>
      <c r="K107" s="57" t="s">
        <v>536</v>
      </c>
      <c r="L107" s="208">
        <v>9119</v>
      </c>
      <c r="M107" s="12">
        <v>615</v>
      </c>
      <c r="N107" s="12">
        <v>490</v>
      </c>
      <c r="O107" s="12">
        <v>125</v>
      </c>
      <c r="P107" s="208">
        <v>6413</v>
      </c>
      <c r="Q107" s="12">
        <v>484</v>
      </c>
      <c r="R107" s="12">
        <v>471</v>
      </c>
      <c r="S107" s="12">
        <v>125</v>
      </c>
    </row>
    <row r="108" spans="1:19">
      <c r="A108" s="484" t="s">
        <v>537</v>
      </c>
      <c r="B108" s="2176">
        <v>5463</v>
      </c>
      <c r="C108" s="2216">
        <v>355</v>
      </c>
      <c r="D108" s="2216">
        <v>224</v>
      </c>
      <c r="E108" s="2751">
        <v>91</v>
      </c>
      <c r="F108" s="2209">
        <v>3962</v>
      </c>
      <c r="G108" s="2219">
        <v>340</v>
      </c>
      <c r="H108" s="2219">
        <v>418</v>
      </c>
      <c r="I108" s="2219">
        <v>125</v>
      </c>
      <c r="K108" s="57" t="s">
        <v>537</v>
      </c>
      <c r="L108" s="208">
        <v>5172</v>
      </c>
      <c r="M108" s="12">
        <v>491</v>
      </c>
      <c r="N108" s="12">
        <v>221</v>
      </c>
      <c r="O108" s="12">
        <v>99</v>
      </c>
      <c r="P108" s="208">
        <v>2886</v>
      </c>
      <c r="Q108" s="12">
        <v>348</v>
      </c>
      <c r="R108" s="12">
        <v>157</v>
      </c>
      <c r="S108" s="12">
        <v>84</v>
      </c>
    </row>
    <row r="109" spans="1:19">
      <c r="A109" s="22"/>
      <c r="B109" s="233"/>
      <c r="C109" s="233"/>
      <c r="D109" s="233"/>
      <c r="E109" s="794"/>
      <c r="K109" s="22"/>
      <c r="L109" s="233"/>
      <c r="M109" s="233"/>
      <c r="N109" s="233"/>
      <c r="O109" s="794"/>
    </row>
    <row r="110" spans="1:19" ht="27.65" customHeight="1">
      <c r="A110" s="3832" t="s">
        <v>871</v>
      </c>
      <c r="B110" s="3832"/>
      <c r="C110" s="3832"/>
      <c r="D110" s="3832"/>
      <c r="E110" s="3832"/>
      <c r="F110" s="3832"/>
      <c r="G110" s="3832"/>
      <c r="H110" s="3832"/>
      <c r="I110" s="3832"/>
      <c r="K110" s="3832" t="s">
        <v>1653</v>
      </c>
      <c r="L110" s="3832"/>
      <c r="M110" s="3832"/>
      <c r="N110" s="3832"/>
      <c r="O110" s="3832"/>
      <c r="P110" s="3832"/>
      <c r="Q110" s="3832"/>
      <c r="R110" s="3832"/>
      <c r="S110" s="3832"/>
    </row>
    <row r="111" spans="1:19">
      <c r="A111" s="486"/>
      <c r="B111" s="233"/>
      <c r="C111" s="233"/>
      <c r="D111" s="233"/>
      <c r="E111" s="794"/>
      <c r="K111" s="486"/>
      <c r="L111" s="233"/>
      <c r="M111" s="233"/>
      <c r="N111" s="233"/>
      <c r="O111" s="794"/>
    </row>
    <row r="112" spans="1:19">
      <c r="A112" s="425"/>
      <c r="B112" s="233"/>
      <c r="C112" s="233"/>
      <c r="D112" s="233"/>
      <c r="E112" s="794"/>
      <c r="K112" s="425"/>
      <c r="L112" s="233"/>
      <c r="M112" s="233"/>
      <c r="N112" s="233"/>
      <c r="O112" s="794"/>
    </row>
    <row r="113" spans="1:19" s="6" customFormat="1" ht="25">
      <c r="A113" s="4230" t="s">
        <v>4470</v>
      </c>
      <c r="B113" s="4230"/>
      <c r="C113" s="4230"/>
      <c r="D113" s="4230"/>
      <c r="E113" s="4230"/>
      <c r="F113" s="4230"/>
      <c r="G113" s="4230"/>
      <c r="H113" s="4230"/>
      <c r="I113" s="4230"/>
      <c r="J113" s="1474"/>
      <c r="K113" s="4195" t="s">
        <v>4435</v>
      </c>
      <c r="L113" s="4195"/>
      <c r="M113" s="4195"/>
      <c r="N113" s="4195"/>
      <c r="O113" s="4195"/>
      <c r="P113" s="4195"/>
      <c r="Q113" s="4195"/>
      <c r="R113" s="4195"/>
      <c r="S113" s="4195"/>
    </row>
    <row r="114" spans="1:19">
      <c r="A114" s="22"/>
      <c r="B114" s="233"/>
      <c r="C114" s="233"/>
      <c r="D114" s="233"/>
      <c r="E114" s="794"/>
      <c r="K114" s="22"/>
      <c r="L114" s="233"/>
      <c r="M114" s="233"/>
      <c r="N114" s="233"/>
      <c r="O114" s="794"/>
    </row>
    <row r="115" spans="1:19" ht="17.5">
      <c r="A115" s="4276" t="s">
        <v>972</v>
      </c>
      <c r="B115" s="3966" t="s">
        <v>227</v>
      </c>
      <c r="C115" s="3841"/>
      <c r="D115" s="3841"/>
      <c r="E115" s="3841"/>
      <c r="F115" s="3841"/>
      <c r="G115" s="3841"/>
      <c r="H115" s="3841"/>
      <c r="I115" s="4281"/>
      <c r="J115" s="495"/>
      <c r="K115" s="4488" t="s">
        <v>837</v>
      </c>
      <c r="L115" s="4582" t="s">
        <v>227</v>
      </c>
      <c r="M115" s="4583"/>
      <c r="N115" s="4583"/>
      <c r="O115" s="4583"/>
      <c r="P115" s="4583"/>
      <c r="Q115" s="4583"/>
      <c r="R115" s="4583"/>
      <c r="S115" s="4584"/>
    </row>
    <row r="116" spans="1:19" ht="17.5">
      <c r="A116" s="4495"/>
      <c r="B116" s="4062" t="s">
        <v>470</v>
      </c>
      <c r="C116" s="4063"/>
      <c r="D116" s="4063"/>
      <c r="E116" s="4063"/>
      <c r="F116" s="4062" t="s">
        <v>471</v>
      </c>
      <c r="G116" s="4063"/>
      <c r="H116" s="4063"/>
      <c r="I116" s="4241"/>
      <c r="J116" s="495"/>
      <c r="K116" s="4581"/>
      <c r="L116" s="4460" t="s">
        <v>470</v>
      </c>
      <c r="M116" s="4461"/>
      <c r="N116" s="4461"/>
      <c r="O116" s="4462"/>
      <c r="P116" s="4461" t="s">
        <v>471</v>
      </c>
      <c r="Q116" s="4461"/>
      <c r="R116" s="4461"/>
      <c r="S116" s="4491"/>
    </row>
    <row r="117" spans="1:19" ht="27.5">
      <c r="A117" s="4431"/>
      <c r="B117" s="4159" t="s">
        <v>842</v>
      </c>
      <c r="C117" s="4260"/>
      <c r="D117" s="4260" t="s">
        <v>85</v>
      </c>
      <c r="E117" s="4092"/>
      <c r="F117" s="4159" t="s">
        <v>842</v>
      </c>
      <c r="G117" s="4260"/>
      <c r="H117" s="4260" t="s">
        <v>85</v>
      </c>
      <c r="I117" s="4160"/>
      <c r="J117" s="507"/>
      <c r="K117" s="4489"/>
      <c r="L117" s="4384" t="s">
        <v>842</v>
      </c>
      <c r="M117" s="4384"/>
      <c r="N117" s="4384" t="s">
        <v>85</v>
      </c>
      <c r="O117" s="4460"/>
      <c r="P117" s="4384" t="s">
        <v>842</v>
      </c>
      <c r="Q117" s="4384"/>
      <c r="R117" s="4384" t="s">
        <v>85</v>
      </c>
      <c r="S117" s="4385"/>
    </row>
    <row r="118" spans="1:19" s="130" customFormat="1" ht="27.5">
      <c r="A118" s="4493"/>
      <c r="B118" s="127" t="s">
        <v>206</v>
      </c>
      <c r="C118" s="193" t="s">
        <v>282</v>
      </c>
      <c r="D118" s="193" t="s">
        <v>206</v>
      </c>
      <c r="E118" s="128" t="s">
        <v>282</v>
      </c>
      <c r="F118" s="127" t="s">
        <v>206</v>
      </c>
      <c r="G118" s="193" t="s">
        <v>282</v>
      </c>
      <c r="H118" s="193" t="s">
        <v>206</v>
      </c>
      <c r="I118" s="129" t="s">
        <v>282</v>
      </c>
      <c r="J118" s="507"/>
      <c r="K118" s="4492"/>
      <c r="L118" s="300" t="s">
        <v>206</v>
      </c>
      <c r="M118" s="300" t="s">
        <v>282</v>
      </c>
      <c r="N118" s="300" t="s">
        <v>206</v>
      </c>
      <c r="O118" s="800" t="s">
        <v>282</v>
      </c>
      <c r="P118" s="300" t="s">
        <v>206</v>
      </c>
      <c r="Q118" s="300" t="s">
        <v>282</v>
      </c>
      <c r="R118" s="300" t="s">
        <v>206</v>
      </c>
      <c r="S118" s="299" t="s">
        <v>282</v>
      </c>
    </row>
    <row r="119" spans="1:19" ht="14.5" thickBot="1">
      <c r="A119" s="795" t="s">
        <v>9</v>
      </c>
      <c r="B119" s="2212">
        <v>48963</v>
      </c>
      <c r="C119" s="2214">
        <v>26</v>
      </c>
      <c r="D119" s="2214">
        <v>7663</v>
      </c>
      <c r="E119" s="2749">
        <v>472</v>
      </c>
      <c r="F119" s="2217">
        <v>48963</v>
      </c>
      <c r="G119" s="2214">
        <v>26</v>
      </c>
      <c r="H119" s="2214">
        <v>7663</v>
      </c>
      <c r="I119" s="2214">
        <v>472</v>
      </c>
      <c r="K119" s="796" t="s">
        <v>9</v>
      </c>
      <c r="L119" s="202">
        <v>45286</v>
      </c>
      <c r="M119" s="24">
        <v>97</v>
      </c>
      <c r="N119" s="202">
        <v>7057</v>
      </c>
      <c r="O119" s="24">
        <v>428</v>
      </c>
      <c r="P119" s="202">
        <v>45286</v>
      </c>
      <c r="Q119" s="24">
        <v>97</v>
      </c>
      <c r="R119" s="202">
        <v>7057</v>
      </c>
      <c r="S119" s="24">
        <v>428</v>
      </c>
    </row>
    <row r="120" spans="1:19">
      <c r="A120" s="73" t="s">
        <v>826</v>
      </c>
      <c r="B120" s="2213">
        <v>24173</v>
      </c>
      <c r="C120" s="2215">
        <v>105</v>
      </c>
      <c r="D120" s="2215">
        <v>3999</v>
      </c>
      <c r="E120" s="2750">
        <v>256</v>
      </c>
      <c r="F120" s="2208">
        <v>24790</v>
      </c>
      <c r="G120" s="2218">
        <v>109</v>
      </c>
      <c r="H120" s="2218">
        <v>3664</v>
      </c>
      <c r="I120" s="2218">
        <v>294</v>
      </c>
      <c r="K120" s="37" t="s">
        <v>826</v>
      </c>
      <c r="L120" s="208">
        <v>22334</v>
      </c>
      <c r="M120" s="12">
        <v>121</v>
      </c>
      <c r="N120" s="208">
        <v>3350</v>
      </c>
      <c r="O120" s="12">
        <v>253</v>
      </c>
      <c r="P120" s="208">
        <v>22952</v>
      </c>
      <c r="Q120" s="12">
        <v>83</v>
      </c>
      <c r="R120" s="208">
        <v>3707</v>
      </c>
      <c r="S120" s="12">
        <v>284</v>
      </c>
    </row>
    <row r="121" spans="1:19">
      <c r="A121" s="484" t="s">
        <v>523</v>
      </c>
      <c r="B121" s="2176">
        <v>206</v>
      </c>
      <c r="C121" s="2216">
        <v>90</v>
      </c>
      <c r="D121" s="2216">
        <v>22</v>
      </c>
      <c r="E121" s="2751">
        <v>24</v>
      </c>
      <c r="F121" s="2209">
        <v>142</v>
      </c>
      <c r="G121" s="2219">
        <v>72</v>
      </c>
      <c r="H121" s="2219">
        <v>51</v>
      </c>
      <c r="I121" s="2219">
        <v>58</v>
      </c>
      <c r="K121" s="57" t="s">
        <v>523</v>
      </c>
      <c r="L121" s="12">
        <v>144</v>
      </c>
      <c r="M121" s="12">
        <v>69</v>
      </c>
      <c r="N121" s="12">
        <v>6</v>
      </c>
      <c r="O121" s="12">
        <v>9</v>
      </c>
      <c r="P121" s="12">
        <v>166</v>
      </c>
      <c r="Q121" s="12">
        <v>79</v>
      </c>
      <c r="R121" s="12">
        <v>10</v>
      </c>
      <c r="S121" s="12">
        <v>13</v>
      </c>
    </row>
    <row r="122" spans="1:19">
      <c r="A122" s="484" t="s">
        <v>524</v>
      </c>
      <c r="B122" s="2176">
        <v>193</v>
      </c>
      <c r="C122" s="2216">
        <v>81</v>
      </c>
      <c r="D122" s="2216">
        <v>12</v>
      </c>
      <c r="E122" s="2751">
        <v>18</v>
      </c>
      <c r="F122" s="2209">
        <v>263</v>
      </c>
      <c r="G122" s="2219">
        <v>93</v>
      </c>
      <c r="H122" s="2219">
        <v>7</v>
      </c>
      <c r="I122" s="2219">
        <v>7</v>
      </c>
      <c r="K122" s="57" t="s">
        <v>524</v>
      </c>
      <c r="L122" s="12">
        <v>249</v>
      </c>
      <c r="M122" s="12">
        <v>118</v>
      </c>
      <c r="N122" s="12">
        <v>13</v>
      </c>
      <c r="O122" s="12">
        <v>22</v>
      </c>
      <c r="P122" s="12">
        <v>227</v>
      </c>
      <c r="Q122" s="12">
        <v>81</v>
      </c>
      <c r="R122" s="12">
        <v>4</v>
      </c>
      <c r="S122" s="12">
        <v>6</v>
      </c>
    </row>
    <row r="123" spans="1:19">
      <c r="A123" s="484" t="s">
        <v>525</v>
      </c>
      <c r="B123" s="2176">
        <v>350</v>
      </c>
      <c r="C123" s="2216">
        <v>112</v>
      </c>
      <c r="D123" s="2216">
        <v>12</v>
      </c>
      <c r="E123" s="2751">
        <v>12</v>
      </c>
      <c r="F123" s="2209">
        <v>400</v>
      </c>
      <c r="G123" s="2219">
        <v>107</v>
      </c>
      <c r="H123" s="2219">
        <v>4</v>
      </c>
      <c r="I123" s="2219">
        <v>6</v>
      </c>
      <c r="K123" s="57" t="s">
        <v>525</v>
      </c>
      <c r="L123" s="12">
        <v>303</v>
      </c>
      <c r="M123" s="12">
        <v>93</v>
      </c>
      <c r="N123" s="12">
        <v>19</v>
      </c>
      <c r="O123" s="12">
        <v>20</v>
      </c>
      <c r="P123" s="12">
        <v>481</v>
      </c>
      <c r="Q123" s="12">
        <v>165</v>
      </c>
      <c r="R123" s="12">
        <v>4</v>
      </c>
      <c r="S123" s="12">
        <v>7</v>
      </c>
    </row>
    <row r="124" spans="1:19">
      <c r="A124" s="484" t="s">
        <v>526</v>
      </c>
      <c r="B124" s="2176">
        <v>240</v>
      </c>
      <c r="C124" s="2216">
        <v>77</v>
      </c>
      <c r="D124" s="2216">
        <v>45</v>
      </c>
      <c r="E124" s="2751">
        <v>23</v>
      </c>
      <c r="F124" s="2209">
        <v>507</v>
      </c>
      <c r="G124" s="2219">
        <v>128</v>
      </c>
      <c r="H124" s="2219">
        <v>35</v>
      </c>
      <c r="I124" s="2219">
        <v>28</v>
      </c>
      <c r="K124" s="57" t="s">
        <v>526</v>
      </c>
      <c r="L124" s="12">
        <v>502</v>
      </c>
      <c r="M124" s="12">
        <v>132</v>
      </c>
      <c r="N124" s="12">
        <v>117</v>
      </c>
      <c r="O124" s="12">
        <v>51</v>
      </c>
      <c r="P124" s="12">
        <v>810</v>
      </c>
      <c r="Q124" s="12">
        <v>161</v>
      </c>
      <c r="R124" s="12">
        <v>101</v>
      </c>
      <c r="S124" s="12">
        <v>69</v>
      </c>
    </row>
    <row r="125" spans="1:19">
      <c r="A125" s="484" t="s">
        <v>527</v>
      </c>
      <c r="B125" s="2176">
        <v>175</v>
      </c>
      <c r="C125" s="2216">
        <v>75</v>
      </c>
      <c r="D125" s="2216">
        <v>84</v>
      </c>
      <c r="E125" s="2751">
        <v>50</v>
      </c>
      <c r="F125" s="2209">
        <v>188</v>
      </c>
      <c r="G125" s="2219">
        <v>90</v>
      </c>
      <c r="H125" s="2219">
        <v>40</v>
      </c>
      <c r="I125" s="2219">
        <v>27</v>
      </c>
      <c r="K125" s="57" t="s">
        <v>527</v>
      </c>
      <c r="L125" s="12">
        <v>140</v>
      </c>
      <c r="M125" s="12">
        <v>73</v>
      </c>
      <c r="N125" s="12">
        <v>38</v>
      </c>
      <c r="O125" s="12">
        <v>48</v>
      </c>
      <c r="P125" s="12">
        <v>139</v>
      </c>
      <c r="Q125" s="12">
        <v>79</v>
      </c>
      <c r="R125" s="12">
        <v>36</v>
      </c>
      <c r="S125" s="12">
        <v>30</v>
      </c>
    </row>
    <row r="126" spans="1:19">
      <c r="A126" s="484" t="s">
        <v>528</v>
      </c>
      <c r="B126" s="2176">
        <v>219</v>
      </c>
      <c r="C126" s="2216">
        <v>78</v>
      </c>
      <c r="D126" s="2216">
        <v>28</v>
      </c>
      <c r="E126" s="2751">
        <v>25</v>
      </c>
      <c r="F126" s="2209">
        <v>203</v>
      </c>
      <c r="G126" s="2219">
        <v>77</v>
      </c>
      <c r="H126" s="2219">
        <v>32</v>
      </c>
      <c r="I126" s="2219">
        <v>25</v>
      </c>
      <c r="K126" s="57" t="s">
        <v>528</v>
      </c>
      <c r="L126" s="12">
        <v>278</v>
      </c>
      <c r="M126" s="12">
        <v>119</v>
      </c>
      <c r="N126" s="12">
        <v>41</v>
      </c>
      <c r="O126" s="12">
        <v>36</v>
      </c>
      <c r="P126" s="12">
        <v>440</v>
      </c>
      <c r="Q126" s="12">
        <v>195</v>
      </c>
      <c r="R126" s="12">
        <v>99</v>
      </c>
      <c r="S126" s="12">
        <v>96</v>
      </c>
    </row>
    <row r="127" spans="1:19">
      <c r="A127" s="484" t="s">
        <v>529</v>
      </c>
      <c r="B127" s="2176">
        <v>357</v>
      </c>
      <c r="C127" s="2216">
        <v>144</v>
      </c>
      <c r="D127" s="2216">
        <v>85</v>
      </c>
      <c r="E127" s="2751">
        <v>42</v>
      </c>
      <c r="F127" s="2209">
        <v>141</v>
      </c>
      <c r="G127" s="2219">
        <v>63</v>
      </c>
      <c r="H127" s="2219">
        <v>67</v>
      </c>
      <c r="I127" s="2219">
        <v>42</v>
      </c>
      <c r="K127" s="57" t="s">
        <v>529</v>
      </c>
      <c r="L127" s="12">
        <v>408</v>
      </c>
      <c r="M127" s="12">
        <v>127</v>
      </c>
      <c r="N127" s="12">
        <v>68</v>
      </c>
      <c r="O127" s="12">
        <v>64</v>
      </c>
      <c r="P127" s="12">
        <v>207</v>
      </c>
      <c r="Q127" s="12">
        <v>83</v>
      </c>
      <c r="R127" s="12">
        <v>124</v>
      </c>
      <c r="S127" s="12">
        <v>61</v>
      </c>
    </row>
    <row r="128" spans="1:19">
      <c r="A128" s="484" t="s">
        <v>530</v>
      </c>
      <c r="B128" s="2176">
        <v>289</v>
      </c>
      <c r="C128" s="2216">
        <v>110</v>
      </c>
      <c r="D128" s="2216">
        <v>67</v>
      </c>
      <c r="E128" s="2751">
        <v>56</v>
      </c>
      <c r="F128" s="2209">
        <v>229</v>
      </c>
      <c r="G128" s="2219">
        <v>94</v>
      </c>
      <c r="H128" s="2219">
        <v>37</v>
      </c>
      <c r="I128" s="2219">
        <v>30</v>
      </c>
      <c r="K128" s="57" t="s">
        <v>530</v>
      </c>
      <c r="L128" s="12">
        <v>424</v>
      </c>
      <c r="M128" s="12">
        <v>132</v>
      </c>
      <c r="N128" s="12">
        <v>91</v>
      </c>
      <c r="O128" s="12">
        <v>72</v>
      </c>
      <c r="P128" s="12">
        <v>398</v>
      </c>
      <c r="Q128" s="12">
        <v>106</v>
      </c>
      <c r="R128" s="12">
        <v>133</v>
      </c>
      <c r="S128" s="12">
        <v>78</v>
      </c>
    </row>
    <row r="129" spans="1:19">
      <c r="A129" s="484" t="s">
        <v>531</v>
      </c>
      <c r="B129" s="2176">
        <v>7952</v>
      </c>
      <c r="C129" s="2216">
        <v>543</v>
      </c>
      <c r="D129" s="2216">
        <v>1973</v>
      </c>
      <c r="E129" s="2751">
        <v>201</v>
      </c>
      <c r="F129" s="2209">
        <v>6739</v>
      </c>
      <c r="G129" s="2219">
        <v>411</v>
      </c>
      <c r="H129" s="2219">
        <v>1508</v>
      </c>
      <c r="I129" s="2219">
        <v>212</v>
      </c>
      <c r="K129" s="57" t="s">
        <v>531</v>
      </c>
      <c r="L129" s="208">
        <v>7042</v>
      </c>
      <c r="M129" s="12">
        <v>462</v>
      </c>
      <c r="N129" s="208">
        <v>1409</v>
      </c>
      <c r="O129" s="12">
        <v>228</v>
      </c>
      <c r="P129" s="208">
        <v>6659</v>
      </c>
      <c r="Q129" s="12">
        <v>465</v>
      </c>
      <c r="R129" s="208">
        <v>1371</v>
      </c>
      <c r="S129" s="12">
        <v>248</v>
      </c>
    </row>
    <row r="130" spans="1:19">
      <c r="A130" s="484" t="s">
        <v>532</v>
      </c>
      <c r="B130" s="2176">
        <v>913</v>
      </c>
      <c r="C130" s="2216">
        <v>184</v>
      </c>
      <c r="D130" s="2216">
        <v>216</v>
      </c>
      <c r="E130" s="2751">
        <v>99</v>
      </c>
      <c r="F130" s="2209">
        <v>1025</v>
      </c>
      <c r="G130" s="2219">
        <v>192</v>
      </c>
      <c r="H130" s="2219">
        <v>107</v>
      </c>
      <c r="I130" s="2219">
        <v>51</v>
      </c>
      <c r="K130" s="57" t="s">
        <v>532</v>
      </c>
      <c r="L130" s="208">
        <v>1201</v>
      </c>
      <c r="M130" s="12">
        <v>246</v>
      </c>
      <c r="N130" s="12">
        <v>287</v>
      </c>
      <c r="O130" s="12">
        <v>103</v>
      </c>
      <c r="P130" s="208">
        <v>1332</v>
      </c>
      <c r="Q130" s="12">
        <v>204</v>
      </c>
      <c r="R130" s="12">
        <v>274</v>
      </c>
      <c r="S130" s="12">
        <v>111</v>
      </c>
    </row>
    <row r="131" spans="1:19">
      <c r="A131" s="484" t="s">
        <v>533</v>
      </c>
      <c r="B131" s="2176">
        <v>4138</v>
      </c>
      <c r="C131" s="2216">
        <v>392</v>
      </c>
      <c r="D131" s="2216">
        <v>642</v>
      </c>
      <c r="E131" s="2751">
        <v>139</v>
      </c>
      <c r="F131" s="2209">
        <v>4197</v>
      </c>
      <c r="G131" s="2219">
        <v>330</v>
      </c>
      <c r="H131" s="2219">
        <v>752</v>
      </c>
      <c r="I131" s="2219">
        <v>185</v>
      </c>
      <c r="K131" s="57" t="s">
        <v>533</v>
      </c>
      <c r="L131" s="208">
        <v>4120</v>
      </c>
      <c r="M131" s="12">
        <v>434</v>
      </c>
      <c r="N131" s="12">
        <v>657</v>
      </c>
      <c r="O131" s="12">
        <v>162</v>
      </c>
      <c r="P131" s="208">
        <v>4172</v>
      </c>
      <c r="Q131" s="12">
        <v>406</v>
      </c>
      <c r="R131" s="12">
        <v>782</v>
      </c>
      <c r="S131" s="12">
        <v>178</v>
      </c>
    </row>
    <row r="132" spans="1:19">
      <c r="A132" s="484" t="s">
        <v>534</v>
      </c>
      <c r="B132" s="2176">
        <v>2868</v>
      </c>
      <c r="C132" s="2216">
        <v>308</v>
      </c>
      <c r="D132" s="2216">
        <v>403</v>
      </c>
      <c r="E132" s="2751">
        <v>140</v>
      </c>
      <c r="F132" s="2209">
        <v>3307</v>
      </c>
      <c r="G132" s="2219">
        <v>336</v>
      </c>
      <c r="H132" s="2219">
        <v>564</v>
      </c>
      <c r="I132" s="2219">
        <v>129</v>
      </c>
      <c r="K132" s="57" t="s">
        <v>534</v>
      </c>
      <c r="L132" s="208">
        <v>2554</v>
      </c>
      <c r="M132" s="12">
        <v>326</v>
      </c>
      <c r="N132" s="12">
        <v>315</v>
      </c>
      <c r="O132" s="12">
        <v>106</v>
      </c>
      <c r="P132" s="208">
        <v>2597</v>
      </c>
      <c r="Q132" s="12">
        <v>273</v>
      </c>
      <c r="R132" s="12">
        <v>315</v>
      </c>
      <c r="S132" s="12">
        <v>115</v>
      </c>
    </row>
    <row r="133" spans="1:19">
      <c r="A133" s="484" t="s">
        <v>497</v>
      </c>
      <c r="B133" s="2176">
        <v>4012</v>
      </c>
      <c r="C133" s="2216">
        <v>403</v>
      </c>
      <c r="D133" s="2216">
        <v>259</v>
      </c>
      <c r="E133" s="2751">
        <v>106</v>
      </c>
      <c r="F133" s="2209">
        <v>5172</v>
      </c>
      <c r="G133" s="2219">
        <v>385</v>
      </c>
      <c r="H133" s="2219">
        <v>269</v>
      </c>
      <c r="I133" s="2219">
        <v>85</v>
      </c>
      <c r="K133" s="57" t="s">
        <v>497</v>
      </c>
      <c r="L133" s="208">
        <v>3491</v>
      </c>
      <c r="M133" s="12">
        <v>356</v>
      </c>
      <c r="N133" s="12">
        <v>233</v>
      </c>
      <c r="O133" s="12">
        <v>89</v>
      </c>
      <c r="P133" s="208">
        <v>3723</v>
      </c>
      <c r="Q133" s="12">
        <v>336</v>
      </c>
      <c r="R133" s="12">
        <v>336</v>
      </c>
      <c r="S133" s="12">
        <v>132</v>
      </c>
    </row>
    <row r="134" spans="1:19">
      <c r="A134" s="484" t="s">
        <v>535</v>
      </c>
      <c r="B134" s="2176">
        <v>1346</v>
      </c>
      <c r="C134" s="2216">
        <v>194</v>
      </c>
      <c r="D134" s="2216">
        <v>115</v>
      </c>
      <c r="E134" s="2751">
        <v>48</v>
      </c>
      <c r="F134" s="2209">
        <v>1709</v>
      </c>
      <c r="G134" s="2219">
        <v>244</v>
      </c>
      <c r="H134" s="2219">
        <v>176</v>
      </c>
      <c r="I134" s="2219">
        <v>68</v>
      </c>
      <c r="K134" s="57" t="s">
        <v>535</v>
      </c>
      <c r="L134" s="12">
        <v>958</v>
      </c>
      <c r="M134" s="12">
        <v>218</v>
      </c>
      <c r="N134" s="12">
        <v>37</v>
      </c>
      <c r="O134" s="12">
        <v>32</v>
      </c>
      <c r="P134" s="208">
        <v>1192</v>
      </c>
      <c r="Q134" s="12">
        <v>219</v>
      </c>
      <c r="R134" s="12">
        <v>102</v>
      </c>
      <c r="S134" s="12">
        <v>60</v>
      </c>
    </row>
    <row r="135" spans="1:19">
      <c r="A135" s="484" t="s">
        <v>536</v>
      </c>
      <c r="B135" s="2176">
        <v>577</v>
      </c>
      <c r="C135" s="2216">
        <v>140</v>
      </c>
      <c r="D135" s="2216">
        <v>33</v>
      </c>
      <c r="E135" s="2751">
        <v>35</v>
      </c>
      <c r="F135" s="2209">
        <v>390</v>
      </c>
      <c r="G135" s="2219">
        <v>131</v>
      </c>
      <c r="H135" s="2219">
        <v>15</v>
      </c>
      <c r="I135" s="2219">
        <v>12</v>
      </c>
      <c r="K135" s="57" t="s">
        <v>536</v>
      </c>
      <c r="L135" s="12">
        <v>314</v>
      </c>
      <c r="M135" s="12">
        <v>95</v>
      </c>
      <c r="N135" s="12">
        <v>19</v>
      </c>
      <c r="O135" s="12">
        <v>26</v>
      </c>
      <c r="P135" s="12">
        <v>331</v>
      </c>
      <c r="Q135" s="12">
        <v>104</v>
      </c>
      <c r="R135" s="12">
        <v>11</v>
      </c>
      <c r="S135" s="12">
        <v>13</v>
      </c>
    </row>
    <row r="136" spans="1:19">
      <c r="A136" s="484" t="s">
        <v>537</v>
      </c>
      <c r="B136" s="2176">
        <v>338</v>
      </c>
      <c r="C136" s="2216">
        <v>110</v>
      </c>
      <c r="D136" s="2216">
        <v>3</v>
      </c>
      <c r="E136" s="2751">
        <v>5</v>
      </c>
      <c r="F136" s="2209">
        <v>178</v>
      </c>
      <c r="G136" s="2219">
        <v>114</v>
      </c>
      <c r="H136" s="2219">
        <v>0</v>
      </c>
      <c r="I136" s="2219">
        <v>26</v>
      </c>
      <c r="K136" s="57" t="s">
        <v>537</v>
      </c>
      <c r="L136" s="12">
        <v>206</v>
      </c>
      <c r="M136" s="12">
        <v>79</v>
      </c>
      <c r="N136" s="12">
        <v>0</v>
      </c>
      <c r="O136" s="12">
        <v>123</v>
      </c>
      <c r="P136" s="12">
        <v>78</v>
      </c>
      <c r="Q136" s="12">
        <v>48</v>
      </c>
      <c r="R136" s="12">
        <v>5</v>
      </c>
      <c r="S136" s="12">
        <v>8</v>
      </c>
    </row>
    <row r="137" spans="1:19">
      <c r="A137" s="22"/>
      <c r="B137" s="233"/>
      <c r="C137" s="233"/>
      <c r="D137" s="233"/>
      <c r="E137" s="794"/>
      <c r="K137" s="22"/>
      <c r="L137" s="233"/>
      <c r="M137" s="233"/>
      <c r="N137" s="233"/>
      <c r="O137" s="794"/>
    </row>
    <row r="138" spans="1:19" ht="27" customHeight="1">
      <c r="A138" s="3832" t="s">
        <v>871</v>
      </c>
      <c r="B138" s="3832"/>
      <c r="C138" s="3832"/>
      <c r="D138" s="3832"/>
      <c r="E138" s="3832"/>
      <c r="F138" s="3832"/>
      <c r="G138" s="3832"/>
      <c r="H138" s="3832"/>
      <c r="I138" s="3832"/>
      <c r="K138" s="3832" t="s">
        <v>1653</v>
      </c>
      <c r="L138" s="3832"/>
      <c r="M138" s="3832"/>
      <c r="N138" s="3832"/>
      <c r="O138" s="3832"/>
      <c r="P138" s="3832"/>
      <c r="Q138" s="3832"/>
      <c r="R138" s="3832"/>
      <c r="S138" s="3832"/>
    </row>
    <row r="139" spans="1:19">
      <c r="A139" s="485"/>
      <c r="B139" s="797"/>
      <c r="C139" s="797"/>
      <c r="D139" s="797"/>
      <c r="E139" s="797"/>
      <c r="K139" s="485"/>
      <c r="L139" s="797"/>
      <c r="M139" s="797"/>
      <c r="N139" s="797"/>
      <c r="O139" s="797"/>
    </row>
    <row r="140" spans="1:19">
      <c r="A140" s="425"/>
      <c r="B140" s="233"/>
      <c r="C140" s="233"/>
      <c r="D140" s="233"/>
      <c r="E140" s="794"/>
      <c r="K140" s="425"/>
      <c r="L140" s="233"/>
      <c r="M140" s="233"/>
      <c r="N140" s="233"/>
      <c r="O140" s="794"/>
    </row>
    <row r="141" spans="1:19" s="6" customFormat="1" ht="25">
      <c r="A141" s="4230" t="s">
        <v>4471</v>
      </c>
      <c r="B141" s="4230"/>
      <c r="C141" s="4230"/>
      <c r="D141" s="4230"/>
      <c r="E141" s="4230"/>
      <c r="F141" s="4230"/>
      <c r="G141" s="4230"/>
      <c r="H141" s="4230"/>
      <c r="I141" s="4230"/>
      <c r="J141" s="1474"/>
      <c r="K141" s="4195" t="s">
        <v>4436</v>
      </c>
      <c r="L141" s="4195"/>
      <c r="M141" s="4195"/>
      <c r="N141" s="4195"/>
      <c r="O141" s="4195"/>
      <c r="P141" s="4195"/>
      <c r="Q141" s="4195"/>
      <c r="R141" s="4195"/>
      <c r="S141" s="4195"/>
    </row>
    <row r="142" spans="1:19">
      <c r="A142" s="486"/>
      <c r="B142" s="233"/>
      <c r="C142" s="233"/>
      <c r="D142" s="233"/>
      <c r="E142" s="794"/>
      <c r="K142" s="486"/>
      <c r="L142" s="233"/>
      <c r="M142" s="233"/>
      <c r="N142" s="233"/>
      <c r="O142" s="794"/>
    </row>
    <row r="143" spans="1:19" ht="17.5">
      <c r="A143" s="4276" t="s">
        <v>972</v>
      </c>
      <c r="B143" s="3966" t="s">
        <v>228</v>
      </c>
      <c r="C143" s="3841"/>
      <c r="D143" s="3841"/>
      <c r="E143" s="3841"/>
      <c r="F143" s="3841"/>
      <c r="G143" s="3841"/>
      <c r="H143" s="3841"/>
      <c r="I143" s="4281"/>
      <c r="J143" s="495"/>
      <c r="K143" s="4488" t="s">
        <v>837</v>
      </c>
      <c r="L143" s="4582" t="s">
        <v>228</v>
      </c>
      <c r="M143" s="4583"/>
      <c r="N143" s="4583"/>
      <c r="O143" s="4583"/>
      <c r="P143" s="4583"/>
      <c r="Q143" s="4583"/>
      <c r="R143" s="4583"/>
      <c r="S143" s="4584"/>
    </row>
    <row r="144" spans="1:19" ht="17.5">
      <c r="A144" s="4495"/>
      <c r="B144" s="4062" t="s">
        <v>470</v>
      </c>
      <c r="C144" s="4063"/>
      <c r="D144" s="4063"/>
      <c r="E144" s="4063"/>
      <c r="F144" s="4062" t="s">
        <v>471</v>
      </c>
      <c r="G144" s="4063"/>
      <c r="H144" s="4063"/>
      <c r="I144" s="4241"/>
      <c r="J144" s="495"/>
      <c r="K144" s="4581"/>
      <c r="L144" s="4460" t="s">
        <v>470</v>
      </c>
      <c r="M144" s="4461"/>
      <c r="N144" s="4461"/>
      <c r="O144" s="4462"/>
      <c r="P144" s="4461" t="s">
        <v>471</v>
      </c>
      <c r="Q144" s="4461"/>
      <c r="R144" s="4461"/>
      <c r="S144" s="4491"/>
    </row>
    <row r="145" spans="1:19" ht="27.5">
      <c r="A145" s="4431"/>
      <c r="B145" s="4159" t="s">
        <v>843</v>
      </c>
      <c r="C145" s="4260"/>
      <c r="D145" s="4260" t="s">
        <v>85</v>
      </c>
      <c r="E145" s="4092"/>
      <c r="F145" s="4159" t="s">
        <v>843</v>
      </c>
      <c r="G145" s="4260"/>
      <c r="H145" s="4260" t="s">
        <v>85</v>
      </c>
      <c r="I145" s="4160"/>
      <c r="J145" s="507"/>
      <c r="K145" s="4489"/>
      <c r="L145" s="4384" t="s">
        <v>843</v>
      </c>
      <c r="M145" s="4384"/>
      <c r="N145" s="4384" t="s">
        <v>85</v>
      </c>
      <c r="O145" s="4460"/>
      <c r="P145" s="4384" t="s">
        <v>843</v>
      </c>
      <c r="Q145" s="4384"/>
      <c r="R145" s="4384" t="s">
        <v>85</v>
      </c>
      <c r="S145" s="4385"/>
    </row>
    <row r="146" spans="1:19" s="130" customFormat="1" ht="27.5">
      <c r="A146" s="4493"/>
      <c r="B146" s="127" t="s">
        <v>206</v>
      </c>
      <c r="C146" s="193" t="s">
        <v>282</v>
      </c>
      <c r="D146" s="193" t="s">
        <v>206</v>
      </c>
      <c r="E146" s="128" t="s">
        <v>282</v>
      </c>
      <c r="F146" s="127" t="s">
        <v>206</v>
      </c>
      <c r="G146" s="193" t="s">
        <v>282</v>
      </c>
      <c r="H146" s="193" t="s">
        <v>206</v>
      </c>
      <c r="I146" s="129" t="s">
        <v>282</v>
      </c>
      <c r="J146" s="507"/>
      <c r="K146" s="4492"/>
      <c r="L146" s="300" t="s">
        <v>206</v>
      </c>
      <c r="M146" s="300" t="s">
        <v>282</v>
      </c>
      <c r="N146" s="300" t="s">
        <v>206</v>
      </c>
      <c r="O146" s="800" t="s">
        <v>282</v>
      </c>
      <c r="P146" s="300" t="s">
        <v>206</v>
      </c>
      <c r="Q146" s="300" t="s">
        <v>282</v>
      </c>
      <c r="R146" s="300" t="s">
        <v>206</v>
      </c>
      <c r="S146" s="299" t="s">
        <v>282</v>
      </c>
    </row>
    <row r="147" spans="1:19" ht="14.5" thickBot="1">
      <c r="A147" s="795" t="s">
        <v>9</v>
      </c>
      <c r="B147" s="2212">
        <v>112506</v>
      </c>
      <c r="C147" s="2214">
        <v>78</v>
      </c>
      <c r="D147" s="2214">
        <v>20691</v>
      </c>
      <c r="E147" s="2749">
        <v>1154</v>
      </c>
      <c r="F147" s="2217">
        <v>112506</v>
      </c>
      <c r="G147" s="2214">
        <v>78</v>
      </c>
      <c r="H147" s="2214">
        <v>20691</v>
      </c>
      <c r="I147" s="2214">
        <v>1154</v>
      </c>
      <c r="K147" s="796" t="s">
        <v>9</v>
      </c>
      <c r="L147" s="202">
        <v>103805</v>
      </c>
      <c r="M147" s="24">
        <v>70</v>
      </c>
      <c r="N147" s="202">
        <v>20182</v>
      </c>
      <c r="O147" s="24">
        <v>838</v>
      </c>
      <c r="P147" s="202">
        <v>103805</v>
      </c>
      <c r="Q147" s="24">
        <v>70</v>
      </c>
      <c r="R147" s="202">
        <v>20182</v>
      </c>
      <c r="S147" s="24">
        <v>838</v>
      </c>
    </row>
    <row r="148" spans="1:19">
      <c r="A148" s="73" t="s">
        <v>826</v>
      </c>
      <c r="B148" s="2213">
        <v>55912</v>
      </c>
      <c r="C148" s="2215">
        <v>53</v>
      </c>
      <c r="D148" s="2215">
        <v>10165</v>
      </c>
      <c r="E148" s="2750">
        <v>735</v>
      </c>
      <c r="F148" s="2208">
        <v>56594</v>
      </c>
      <c r="G148" s="2218">
        <v>58</v>
      </c>
      <c r="H148" s="2218">
        <v>10526</v>
      </c>
      <c r="I148" s="2218">
        <v>649</v>
      </c>
      <c r="K148" s="37" t="s">
        <v>826</v>
      </c>
      <c r="L148" s="208">
        <v>51640</v>
      </c>
      <c r="M148" s="12">
        <v>158</v>
      </c>
      <c r="N148" s="208">
        <v>9975</v>
      </c>
      <c r="O148" s="12">
        <v>661</v>
      </c>
      <c r="P148" s="208">
        <v>52165</v>
      </c>
      <c r="Q148" s="12">
        <v>156</v>
      </c>
      <c r="R148" s="208">
        <v>10207</v>
      </c>
      <c r="S148" s="12">
        <v>481</v>
      </c>
    </row>
    <row r="149" spans="1:19">
      <c r="A149" s="484" t="s">
        <v>523</v>
      </c>
      <c r="B149" s="2176">
        <v>367</v>
      </c>
      <c r="C149" s="2216">
        <v>116</v>
      </c>
      <c r="D149" s="2216">
        <v>21</v>
      </c>
      <c r="E149" s="2751">
        <v>16</v>
      </c>
      <c r="F149" s="2209">
        <v>401</v>
      </c>
      <c r="G149" s="2219">
        <v>114</v>
      </c>
      <c r="H149" s="2219">
        <v>40</v>
      </c>
      <c r="I149" s="2219">
        <v>39</v>
      </c>
      <c r="K149" s="57" t="s">
        <v>523</v>
      </c>
      <c r="L149" s="12">
        <v>377</v>
      </c>
      <c r="M149" s="12">
        <v>132</v>
      </c>
      <c r="N149" s="12">
        <v>26</v>
      </c>
      <c r="O149" s="12">
        <v>25</v>
      </c>
      <c r="P149" s="12">
        <v>518</v>
      </c>
      <c r="Q149" s="12">
        <v>176</v>
      </c>
      <c r="R149" s="12">
        <v>6</v>
      </c>
      <c r="S149" s="12">
        <v>11</v>
      </c>
    </row>
    <row r="150" spans="1:19">
      <c r="A150" s="484" t="s">
        <v>524</v>
      </c>
      <c r="B150" s="2176">
        <v>375</v>
      </c>
      <c r="C150" s="2216">
        <v>132</v>
      </c>
      <c r="D150" s="2216">
        <v>34</v>
      </c>
      <c r="E150" s="2751">
        <v>39</v>
      </c>
      <c r="F150" s="2209">
        <v>328</v>
      </c>
      <c r="G150" s="2219">
        <v>105</v>
      </c>
      <c r="H150" s="2219">
        <v>2</v>
      </c>
      <c r="I150" s="2219">
        <v>3</v>
      </c>
      <c r="K150" s="57" t="s">
        <v>524</v>
      </c>
      <c r="L150" s="12">
        <v>342</v>
      </c>
      <c r="M150" s="12">
        <v>121</v>
      </c>
      <c r="N150" s="12">
        <v>0</v>
      </c>
      <c r="O150" s="12">
        <v>123</v>
      </c>
      <c r="P150" s="12">
        <v>457</v>
      </c>
      <c r="Q150" s="12">
        <v>147</v>
      </c>
      <c r="R150" s="12">
        <v>11</v>
      </c>
      <c r="S150" s="12">
        <v>16</v>
      </c>
    </row>
    <row r="151" spans="1:19">
      <c r="A151" s="484" t="s">
        <v>525</v>
      </c>
      <c r="B151" s="2176">
        <v>569</v>
      </c>
      <c r="C151" s="2216">
        <v>194</v>
      </c>
      <c r="D151" s="2216">
        <v>32</v>
      </c>
      <c r="E151" s="2751">
        <v>42</v>
      </c>
      <c r="F151" s="2209">
        <v>838</v>
      </c>
      <c r="G151" s="2219">
        <v>244</v>
      </c>
      <c r="H151" s="2219">
        <v>14</v>
      </c>
      <c r="I151" s="2219">
        <v>15</v>
      </c>
      <c r="K151" s="57" t="s">
        <v>525</v>
      </c>
      <c r="L151" s="12">
        <v>629</v>
      </c>
      <c r="M151" s="12">
        <v>169</v>
      </c>
      <c r="N151" s="12">
        <v>20</v>
      </c>
      <c r="O151" s="12">
        <v>20</v>
      </c>
      <c r="P151" s="12">
        <v>965</v>
      </c>
      <c r="Q151" s="12">
        <v>242</v>
      </c>
      <c r="R151" s="12">
        <v>21</v>
      </c>
      <c r="S151" s="12">
        <v>21</v>
      </c>
    </row>
    <row r="152" spans="1:19">
      <c r="A152" s="484" t="s">
        <v>526</v>
      </c>
      <c r="B152" s="2176">
        <v>624</v>
      </c>
      <c r="C152" s="2216">
        <v>173</v>
      </c>
      <c r="D152" s="2216">
        <v>127</v>
      </c>
      <c r="E152" s="2751">
        <v>85</v>
      </c>
      <c r="F152" s="2209">
        <v>768</v>
      </c>
      <c r="G152" s="2219">
        <v>175</v>
      </c>
      <c r="H152" s="2219">
        <v>67</v>
      </c>
      <c r="I152" s="2219">
        <v>60</v>
      </c>
      <c r="K152" s="57" t="s">
        <v>526</v>
      </c>
      <c r="L152" s="208">
        <v>1012</v>
      </c>
      <c r="M152" s="12">
        <v>257</v>
      </c>
      <c r="N152" s="12">
        <v>387</v>
      </c>
      <c r="O152" s="12">
        <v>130</v>
      </c>
      <c r="P152" s="208">
        <v>1027</v>
      </c>
      <c r="Q152" s="12">
        <v>195</v>
      </c>
      <c r="R152" s="12">
        <v>216</v>
      </c>
      <c r="S152" s="12">
        <v>82</v>
      </c>
    </row>
    <row r="153" spans="1:19">
      <c r="A153" s="484" t="s">
        <v>527</v>
      </c>
      <c r="B153" s="2176">
        <v>386</v>
      </c>
      <c r="C153" s="2216">
        <v>133</v>
      </c>
      <c r="D153" s="2216">
        <v>143</v>
      </c>
      <c r="E153" s="2751">
        <v>70</v>
      </c>
      <c r="F153" s="2209">
        <v>505</v>
      </c>
      <c r="G153" s="2219">
        <v>114</v>
      </c>
      <c r="H153" s="2219">
        <v>129</v>
      </c>
      <c r="I153" s="2219">
        <v>81</v>
      </c>
      <c r="K153" s="57" t="s">
        <v>527</v>
      </c>
      <c r="L153" s="12">
        <v>592</v>
      </c>
      <c r="M153" s="12">
        <v>167</v>
      </c>
      <c r="N153" s="12">
        <v>237</v>
      </c>
      <c r="O153" s="12">
        <v>119</v>
      </c>
      <c r="P153" s="12">
        <v>459</v>
      </c>
      <c r="Q153" s="12">
        <v>160</v>
      </c>
      <c r="R153" s="12">
        <v>92</v>
      </c>
      <c r="S153" s="12">
        <v>69</v>
      </c>
    </row>
    <row r="154" spans="1:19">
      <c r="A154" s="484" t="s">
        <v>528</v>
      </c>
      <c r="B154" s="2176">
        <v>787</v>
      </c>
      <c r="C154" s="2216">
        <v>168</v>
      </c>
      <c r="D154" s="2216">
        <v>269</v>
      </c>
      <c r="E154" s="2751">
        <v>116</v>
      </c>
      <c r="F154" s="2209">
        <v>527</v>
      </c>
      <c r="G154" s="2219">
        <v>136</v>
      </c>
      <c r="H154" s="2219">
        <v>153</v>
      </c>
      <c r="I154" s="2219">
        <v>63</v>
      </c>
      <c r="K154" s="57" t="s">
        <v>528</v>
      </c>
      <c r="L154" s="12">
        <v>823</v>
      </c>
      <c r="M154" s="12">
        <v>190</v>
      </c>
      <c r="N154" s="12">
        <v>273</v>
      </c>
      <c r="O154" s="12">
        <v>106</v>
      </c>
      <c r="P154" s="12">
        <v>709</v>
      </c>
      <c r="Q154" s="12">
        <v>181</v>
      </c>
      <c r="R154" s="12">
        <v>319</v>
      </c>
      <c r="S154" s="12">
        <v>121</v>
      </c>
    </row>
    <row r="155" spans="1:19">
      <c r="A155" s="484" t="s">
        <v>529</v>
      </c>
      <c r="B155" s="2176">
        <v>891</v>
      </c>
      <c r="C155" s="2216">
        <v>182</v>
      </c>
      <c r="D155" s="2216">
        <v>285</v>
      </c>
      <c r="E155" s="2751">
        <v>117</v>
      </c>
      <c r="F155" s="2209">
        <v>824</v>
      </c>
      <c r="G155" s="2219">
        <v>180</v>
      </c>
      <c r="H155" s="2219">
        <v>125</v>
      </c>
      <c r="I155" s="2219">
        <v>56</v>
      </c>
      <c r="K155" s="57" t="s">
        <v>529</v>
      </c>
      <c r="L155" s="208">
        <v>1180</v>
      </c>
      <c r="M155" s="12">
        <v>273</v>
      </c>
      <c r="N155" s="12">
        <v>369</v>
      </c>
      <c r="O155" s="12">
        <v>154</v>
      </c>
      <c r="P155" s="12">
        <v>925</v>
      </c>
      <c r="Q155" s="12">
        <v>204</v>
      </c>
      <c r="R155" s="12">
        <v>279</v>
      </c>
      <c r="S155" s="12">
        <v>123</v>
      </c>
    </row>
    <row r="156" spans="1:19">
      <c r="A156" s="484" t="s">
        <v>530</v>
      </c>
      <c r="B156" s="2176">
        <v>707</v>
      </c>
      <c r="C156" s="2216">
        <v>153</v>
      </c>
      <c r="D156" s="2216">
        <v>145</v>
      </c>
      <c r="E156" s="2751">
        <v>61</v>
      </c>
      <c r="F156" s="2209">
        <v>677</v>
      </c>
      <c r="G156" s="2219">
        <v>209</v>
      </c>
      <c r="H156" s="2219">
        <v>85</v>
      </c>
      <c r="I156" s="2219">
        <v>88</v>
      </c>
      <c r="K156" s="57" t="s">
        <v>530</v>
      </c>
      <c r="L156" s="208">
        <v>1036</v>
      </c>
      <c r="M156" s="12">
        <v>270</v>
      </c>
      <c r="N156" s="12">
        <v>193</v>
      </c>
      <c r="O156" s="12">
        <v>133</v>
      </c>
      <c r="P156" s="12">
        <v>641</v>
      </c>
      <c r="Q156" s="12">
        <v>169</v>
      </c>
      <c r="R156" s="12">
        <v>165</v>
      </c>
      <c r="S156" s="12">
        <v>92</v>
      </c>
    </row>
    <row r="157" spans="1:19">
      <c r="A157" s="484" t="s">
        <v>531</v>
      </c>
      <c r="B157" s="2176">
        <v>18859</v>
      </c>
      <c r="C157" s="2216">
        <v>725</v>
      </c>
      <c r="D157" s="2216">
        <v>5080</v>
      </c>
      <c r="E157" s="2751">
        <v>568</v>
      </c>
      <c r="F157" s="2209">
        <v>16196</v>
      </c>
      <c r="G157" s="2219">
        <v>703</v>
      </c>
      <c r="H157" s="2219">
        <v>4334</v>
      </c>
      <c r="I157" s="2219">
        <v>422</v>
      </c>
      <c r="K157" s="57" t="s">
        <v>531</v>
      </c>
      <c r="L157" s="208">
        <v>17183</v>
      </c>
      <c r="M157" s="12">
        <v>843</v>
      </c>
      <c r="N157" s="208">
        <v>5185</v>
      </c>
      <c r="O157" s="12">
        <v>606</v>
      </c>
      <c r="P157" s="208">
        <v>15352</v>
      </c>
      <c r="Q157" s="12">
        <v>878</v>
      </c>
      <c r="R157" s="208">
        <v>4869</v>
      </c>
      <c r="S157" s="12">
        <v>515</v>
      </c>
    </row>
    <row r="158" spans="1:19">
      <c r="A158" s="484" t="s">
        <v>532</v>
      </c>
      <c r="B158" s="2176">
        <v>3281</v>
      </c>
      <c r="C158" s="2216">
        <v>342</v>
      </c>
      <c r="D158" s="2216">
        <v>441</v>
      </c>
      <c r="E158" s="2751">
        <v>117</v>
      </c>
      <c r="F158" s="2209">
        <v>3419</v>
      </c>
      <c r="G158" s="2219">
        <v>436</v>
      </c>
      <c r="H158" s="2219">
        <v>1009</v>
      </c>
      <c r="I158" s="2219">
        <v>259</v>
      </c>
      <c r="K158" s="57" t="s">
        <v>532</v>
      </c>
      <c r="L158" s="208">
        <v>3329</v>
      </c>
      <c r="M158" s="12">
        <v>402</v>
      </c>
      <c r="N158" s="12">
        <v>611</v>
      </c>
      <c r="O158" s="12">
        <v>178</v>
      </c>
      <c r="P158" s="208">
        <v>3154</v>
      </c>
      <c r="Q158" s="12">
        <v>332</v>
      </c>
      <c r="R158" s="12">
        <v>488</v>
      </c>
      <c r="S158" s="12">
        <v>138</v>
      </c>
    </row>
    <row r="159" spans="1:19">
      <c r="A159" s="484" t="s">
        <v>533</v>
      </c>
      <c r="B159" s="2176">
        <v>10557</v>
      </c>
      <c r="C159" s="2216">
        <v>700</v>
      </c>
      <c r="D159" s="2216">
        <v>1791</v>
      </c>
      <c r="E159" s="2751">
        <v>320</v>
      </c>
      <c r="F159" s="2209">
        <v>10247</v>
      </c>
      <c r="G159" s="2219">
        <v>668</v>
      </c>
      <c r="H159" s="2219">
        <v>1932</v>
      </c>
      <c r="I159" s="2219">
        <v>281</v>
      </c>
      <c r="K159" s="57" t="s">
        <v>533</v>
      </c>
      <c r="L159" s="208">
        <v>8403</v>
      </c>
      <c r="M159" s="12">
        <v>687</v>
      </c>
      <c r="N159" s="208">
        <v>1390</v>
      </c>
      <c r="O159" s="12">
        <v>266</v>
      </c>
      <c r="P159" s="208">
        <v>9164</v>
      </c>
      <c r="Q159" s="12">
        <v>635</v>
      </c>
      <c r="R159" s="208">
        <v>1832</v>
      </c>
      <c r="S159" s="12">
        <v>280</v>
      </c>
    </row>
    <row r="160" spans="1:19">
      <c r="A160" s="484" t="s">
        <v>534</v>
      </c>
      <c r="B160" s="2176">
        <v>5167</v>
      </c>
      <c r="C160" s="2216">
        <v>457</v>
      </c>
      <c r="D160" s="2216">
        <v>857</v>
      </c>
      <c r="E160" s="2751">
        <v>184</v>
      </c>
      <c r="F160" s="2209">
        <v>5860</v>
      </c>
      <c r="G160" s="2219">
        <v>580</v>
      </c>
      <c r="H160" s="2219">
        <v>1168</v>
      </c>
      <c r="I160" s="2219">
        <v>245</v>
      </c>
      <c r="K160" s="57" t="s">
        <v>534</v>
      </c>
      <c r="L160" s="208">
        <v>3960</v>
      </c>
      <c r="M160" s="12">
        <v>476</v>
      </c>
      <c r="N160" s="12">
        <v>506</v>
      </c>
      <c r="O160" s="12">
        <v>156</v>
      </c>
      <c r="P160" s="208">
        <v>4898</v>
      </c>
      <c r="Q160" s="12">
        <v>506</v>
      </c>
      <c r="R160" s="12">
        <v>812</v>
      </c>
      <c r="S160" s="12">
        <v>202</v>
      </c>
    </row>
    <row r="161" spans="1:19">
      <c r="A161" s="484" t="s">
        <v>497</v>
      </c>
      <c r="B161" s="2176">
        <v>9198</v>
      </c>
      <c r="C161" s="2216">
        <v>700</v>
      </c>
      <c r="D161" s="2216">
        <v>490</v>
      </c>
      <c r="E161" s="2751">
        <v>124</v>
      </c>
      <c r="F161" s="2209">
        <v>10614</v>
      </c>
      <c r="G161" s="2219">
        <v>542</v>
      </c>
      <c r="H161" s="2219">
        <v>911</v>
      </c>
      <c r="I161" s="2219">
        <v>208</v>
      </c>
      <c r="K161" s="57" t="s">
        <v>497</v>
      </c>
      <c r="L161" s="208">
        <v>8855</v>
      </c>
      <c r="M161" s="12">
        <v>571</v>
      </c>
      <c r="N161" s="12">
        <v>671</v>
      </c>
      <c r="O161" s="12">
        <v>186</v>
      </c>
      <c r="P161" s="208">
        <v>9311</v>
      </c>
      <c r="Q161" s="12">
        <v>602</v>
      </c>
      <c r="R161" s="12">
        <v>715</v>
      </c>
      <c r="S161" s="12">
        <v>185</v>
      </c>
    </row>
    <row r="162" spans="1:19">
      <c r="A162" s="484" t="s">
        <v>535</v>
      </c>
      <c r="B162" s="2176">
        <v>2369</v>
      </c>
      <c r="C162" s="2216">
        <v>356</v>
      </c>
      <c r="D162" s="2216">
        <v>284</v>
      </c>
      <c r="E162" s="2751">
        <v>103</v>
      </c>
      <c r="F162" s="2209">
        <v>3937</v>
      </c>
      <c r="G162" s="2219">
        <v>458</v>
      </c>
      <c r="H162" s="2219">
        <v>458</v>
      </c>
      <c r="I162" s="2219">
        <v>154</v>
      </c>
      <c r="K162" s="57" t="s">
        <v>535</v>
      </c>
      <c r="L162" s="208">
        <v>2434</v>
      </c>
      <c r="M162" s="12">
        <v>356</v>
      </c>
      <c r="N162" s="12">
        <v>95</v>
      </c>
      <c r="O162" s="12">
        <v>85</v>
      </c>
      <c r="P162" s="208">
        <v>3334</v>
      </c>
      <c r="Q162" s="12">
        <v>418</v>
      </c>
      <c r="R162" s="12">
        <v>337</v>
      </c>
      <c r="S162" s="12">
        <v>152</v>
      </c>
    </row>
    <row r="163" spans="1:19">
      <c r="A163" s="484" t="s">
        <v>536</v>
      </c>
      <c r="B163" s="2176">
        <v>1287</v>
      </c>
      <c r="C163" s="2216">
        <v>256</v>
      </c>
      <c r="D163" s="2216">
        <v>164</v>
      </c>
      <c r="E163" s="2751">
        <v>95</v>
      </c>
      <c r="F163" s="2209">
        <v>1004</v>
      </c>
      <c r="G163" s="2219">
        <v>212</v>
      </c>
      <c r="H163" s="2219">
        <v>91</v>
      </c>
      <c r="I163" s="2219">
        <v>66</v>
      </c>
      <c r="K163" s="57" t="s">
        <v>536</v>
      </c>
      <c r="L163" s="208">
        <v>1095</v>
      </c>
      <c r="M163" s="12">
        <v>199</v>
      </c>
      <c r="N163" s="12">
        <v>12</v>
      </c>
      <c r="O163" s="12">
        <v>20</v>
      </c>
      <c r="P163" s="12">
        <v>920</v>
      </c>
      <c r="Q163" s="12">
        <v>224</v>
      </c>
      <c r="R163" s="12">
        <v>45</v>
      </c>
      <c r="S163" s="12">
        <v>38</v>
      </c>
    </row>
    <row r="164" spans="1:19">
      <c r="A164" s="484" t="s">
        <v>537</v>
      </c>
      <c r="B164" s="2176">
        <v>488</v>
      </c>
      <c r="C164" s="2216">
        <v>145</v>
      </c>
      <c r="D164" s="2216">
        <v>2</v>
      </c>
      <c r="E164" s="2751">
        <v>3</v>
      </c>
      <c r="F164" s="2209">
        <v>449</v>
      </c>
      <c r="G164" s="2219">
        <v>163</v>
      </c>
      <c r="H164" s="2219">
        <v>8</v>
      </c>
      <c r="I164" s="2219">
        <v>7</v>
      </c>
      <c r="K164" s="57" t="s">
        <v>537</v>
      </c>
      <c r="L164" s="12">
        <v>390</v>
      </c>
      <c r="M164" s="12">
        <v>112</v>
      </c>
      <c r="N164" s="12">
        <v>0</v>
      </c>
      <c r="O164" s="12">
        <v>123</v>
      </c>
      <c r="P164" s="12">
        <v>331</v>
      </c>
      <c r="Q164" s="12">
        <v>107</v>
      </c>
      <c r="R164" s="12">
        <v>0</v>
      </c>
      <c r="S164" s="12">
        <v>123</v>
      </c>
    </row>
    <row r="165" spans="1:19">
      <c r="A165" s="22"/>
      <c r="B165" s="233"/>
      <c r="C165" s="233"/>
      <c r="D165" s="233"/>
      <c r="E165" s="794"/>
      <c r="K165" s="22"/>
      <c r="L165" s="233"/>
      <c r="M165" s="233"/>
      <c r="N165" s="233"/>
      <c r="O165" s="794"/>
    </row>
    <row r="166" spans="1:19">
      <c r="A166" s="3832" t="s">
        <v>871</v>
      </c>
      <c r="B166" s="3832"/>
      <c r="C166" s="3832"/>
      <c r="D166" s="3832"/>
      <c r="E166" s="3832"/>
      <c r="F166" s="3832"/>
      <c r="G166" s="3832"/>
      <c r="H166" s="3832"/>
      <c r="I166" s="3832"/>
      <c r="K166" s="3832" t="s">
        <v>1653</v>
      </c>
      <c r="L166" s="3832"/>
      <c r="M166" s="3832"/>
      <c r="N166" s="3832"/>
      <c r="O166" s="3832"/>
      <c r="P166" s="3832"/>
      <c r="Q166" s="3832"/>
      <c r="R166" s="3832"/>
      <c r="S166" s="3832"/>
    </row>
    <row r="167" spans="1:19">
      <c r="A167" s="22"/>
      <c r="B167" s="233"/>
      <c r="C167" s="233"/>
      <c r="D167" s="233"/>
      <c r="E167" s="794"/>
      <c r="K167" s="22"/>
      <c r="L167" s="233"/>
      <c r="M167" s="233"/>
      <c r="N167" s="233"/>
      <c r="O167" s="794"/>
    </row>
  </sheetData>
  <mergeCells count="120">
    <mergeCell ref="A166:I166"/>
    <mergeCell ref="A141:I141"/>
    <mergeCell ref="A85:I85"/>
    <mergeCell ref="A113:I113"/>
    <mergeCell ref="K141:S141"/>
    <mergeCell ref="K113:S113"/>
    <mergeCell ref="K85:S85"/>
    <mergeCell ref="A138:I138"/>
    <mergeCell ref="A143:A146"/>
    <mergeCell ref="B143:I143"/>
    <mergeCell ref="B144:E144"/>
    <mergeCell ref="F144:I144"/>
    <mergeCell ref="B145:C145"/>
    <mergeCell ref="D145:E145"/>
    <mergeCell ref="F145:G145"/>
    <mergeCell ref="H145:I145"/>
    <mergeCell ref="A110:I110"/>
    <mergeCell ref="A115:A118"/>
    <mergeCell ref="B115:I115"/>
    <mergeCell ref="B116:E116"/>
    <mergeCell ref="F116:I116"/>
    <mergeCell ref="B117:C117"/>
    <mergeCell ref="D117:E117"/>
    <mergeCell ref="F117:G117"/>
    <mergeCell ref="H117:I117"/>
    <mergeCell ref="A82:I82"/>
    <mergeCell ref="A87:A90"/>
    <mergeCell ref="B87:I87"/>
    <mergeCell ref="B88:E88"/>
    <mergeCell ref="F88:I88"/>
    <mergeCell ref="B89:C89"/>
    <mergeCell ref="D89:E89"/>
    <mergeCell ref="F89:G89"/>
    <mergeCell ref="H89:I89"/>
    <mergeCell ref="A54:I54"/>
    <mergeCell ref="A57:I57"/>
    <mergeCell ref="A59:A62"/>
    <mergeCell ref="B59:I59"/>
    <mergeCell ref="B60:E60"/>
    <mergeCell ref="F60:I60"/>
    <mergeCell ref="B61:C61"/>
    <mergeCell ref="D61:E61"/>
    <mergeCell ref="F61:G61"/>
    <mergeCell ref="H61:I61"/>
    <mergeCell ref="A26:I26"/>
    <mergeCell ref="A29:I29"/>
    <mergeCell ref="A31:A34"/>
    <mergeCell ref="B31:I31"/>
    <mergeCell ref="B32:E32"/>
    <mergeCell ref="F32:I32"/>
    <mergeCell ref="B33:C33"/>
    <mergeCell ref="D33:E33"/>
    <mergeCell ref="F33:G33"/>
    <mergeCell ref="H33:I33"/>
    <mergeCell ref="A1:I1"/>
    <mergeCell ref="A3:A6"/>
    <mergeCell ref="B3:I3"/>
    <mergeCell ref="B4:E4"/>
    <mergeCell ref="F4:I4"/>
    <mergeCell ref="B5:C5"/>
    <mergeCell ref="D5:E5"/>
    <mergeCell ref="F5:G5"/>
    <mergeCell ref="H5:I5"/>
    <mergeCell ref="K1:S1"/>
    <mergeCell ref="K3:K6"/>
    <mergeCell ref="L3:S3"/>
    <mergeCell ref="L4:O4"/>
    <mergeCell ref="P4:S4"/>
    <mergeCell ref="L5:M5"/>
    <mergeCell ref="N5:O5"/>
    <mergeCell ref="P5:Q5"/>
    <mergeCell ref="R5:S5"/>
    <mergeCell ref="K26:S26"/>
    <mergeCell ref="K29:S29"/>
    <mergeCell ref="K31:K34"/>
    <mergeCell ref="L31:S31"/>
    <mergeCell ref="L32:O32"/>
    <mergeCell ref="P32:S32"/>
    <mergeCell ref="L33:M33"/>
    <mergeCell ref="N33:O33"/>
    <mergeCell ref="P33:Q33"/>
    <mergeCell ref="R33:S33"/>
    <mergeCell ref="K54:S54"/>
    <mergeCell ref="K57:S57"/>
    <mergeCell ref="K59:K62"/>
    <mergeCell ref="L59:S59"/>
    <mergeCell ref="L60:O60"/>
    <mergeCell ref="P60:S60"/>
    <mergeCell ref="L61:M61"/>
    <mergeCell ref="N61:O61"/>
    <mergeCell ref="P61:Q61"/>
    <mergeCell ref="R61:S61"/>
    <mergeCell ref="K82:S82"/>
    <mergeCell ref="K87:K90"/>
    <mergeCell ref="L87:S87"/>
    <mergeCell ref="L88:O88"/>
    <mergeCell ref="P88:S88"/>
    <mergeCell ref="L89:M89"/>
    <mergeCell ref="N89:O89"/>
    <mergeCell ref="P89:Q89"/>
    <mergeCell ref="R89:S89"/>
    <mergeCell ref="K110:S110"/>
    <mergeCell ref="K115:K118"/>
    <mergeCell ref="L115:S115"/>
    <mergeCell ref="L116:O116"/>
    <mergeCell ref="P116:S116"/>
    <mergeCell ref="L117:M117"/>
    <mergeCell ref="N117:O117"/>
    <mergeCell ref="P117:Q117"/>
    <mergeCell ref="R117:S117"/>
    <mergeCell ref="K166:S166"/>
    <mergeCell ref="K138:S138"/>
    <mergeCell ref="K143:K146"/>
    <mergeCell ref="L143:S143"/>
    <mergeCell ref="L144:O144"/>
    <mergeCell ref="P144:S144"/>
    <mergeCell ref="L145:M145"/>
    <mergeCell ref="N145:O145"/>
    <mergeCell ref="P145:Q145"/>
    <mergeCell ref="R145:S145"/>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334"/>
  <sheetViews>
    <sheetView topLeftCell="A332" workbookViewId="0">
      <selection activeCell="A283" sqref="A283:A286"/>
    </sheetView>
  </sheetViews>
  <sheetFormatPr defaultColWidth="9" defaultRowHeight="14"/>
  <cols>
    <col min="1" max="1" width="39.58203125" style="16" customWidth="1"/>
    <col min="2" max="2" width="13.08203125" style="16" customWidth="1"/>
    <col min="3" max="3" width="11.08203125" style="16" customWidth="1"/>
    <col min="4" max="4" width="12.33203125" style="16" customWidth="1"/>
    <col min="5" max="5" width="10.83203125" style="16" customWidth="1"/>
    <col min="6" max="6" width="13.33203125" style="16" customWidth="1"/>
    <col min="7" max="7" width="10.58203125" style="16" customWidth="1"/>
    <col min="8" max="8" width="12.33203125" style="16" customWidth="1"/>
    <col min="9" max="9" width="11" style="16" customWidth="1"/>
    <col min="10" max="10" width="9" style="29"/>
    <col min="11" max="16384" width="9" style="16"/>
  </cols>
  <sheetData>
    <row r="1" spans="1:11" ht="25">
      <c r="A1" s="4494" t="s">
        <v>4460</v>
      </c>
      <c r="B1" s="4230"/>
      <c r="C1" s="4230"/>
      <c r="D1" s="4230"/>
      <c r="E1" s="4230"/>
      <c r="F1" s="4230"/>
      <c r="G1" s="4230"/>
      <c r="H1" s="4230"/>
      <c r="I1" s="4230"/>
      <c r="J1" s="1470"/>
    </row>
    <row r="2" spans="1:11">
      <c r="A2" s="494"/>
    </row>
    <row r="3" spans="1:11" ht="17.5">
      <c r="A3" s="4276" t="s">
        <v>973</v>
      </c>
      <c r="B3" s="3966" t="s">
        <v>230</v>
      </c>
      <c r="C3" s="3841"/>
      <c r="D3" s="3841"/>
      <c r="E3" s="3841"/>
      <c r="F3" s="3841"/>
      <c r="G3" s="3841"/>
      <c r="H3" s="3841"/>
      <c r="I3" s="4281"/>
      <c r="K3" s="495"/>
    </row>
    <row r="4" spans="1:11" ht="17.5">
      <c r="A4" s="4495"/>
      <c r="B4" s="4062" t="s">
        <v>470</v>
      </c>
      <c r="C4" s="4063"/>
      <c r="D4" s="4063"/>
      <c r="E4" s="4063"/>
      <c r="F4" s="4062" t="s">
        <v>471</v>
      </c>
      <c r="G4" s="4063"/>
      <c r="H4" s="4063"/>
      <c r="I4" s="4241"/>
      <c r="K4" s="495"/>
    </row>
    <row r="5" spans="1:11" ht="17.5">
      <c r="A5" s="4431"/>
      <c r="B5" s="4159" t="s">
        <v>807</v>
      </c>
      <c r="C5" s="4260"/>
      <c r="D5" s="4260" t="s">
        <v>85</v>
      </c>
      <c r="E5" s="4092"/>
      <c r="F5" s="4159" t="s">
        <v>807</v>
      </c>
      <c r="G5" s="4260"/>
      <c r="H5" s="4260" t="s">
        <v>85</v>
      </c>
      <c r="I5" s="4160"/>
      <c r="K5" s="495"/>
    </row>
    <row r="6" spans="1:11" s="192" customFormat="1" ht="27.5">
      <c r="A6" s="4493"/>
      <c r="B6" s="127" t="s">
        <v>206</v>
      </c>
      <c r="C6" s="193" t="s">
        <v>282</v>
      </c>
      <c r="D6" s="193" t="s">
        <v>206</v>
      </c>
      <c r="E6" s="128" t="s">
        <v>282</v>
      </c>
      <c r="F6" s="127" t="s">
        <v>206</v>
      </c>
      <c r="G6" s="193" t="s">
        <v>282</v>
      </c>
      <c r="H6" s="193" t="s">
        <v>206</v>
      </c>
      <c r="I6" s="129" t="s">
        <v>282</v>
      </c>
      <c r="J6" s="29"/>
      <c r="K6" s="507"/>
    </row>
    <row r="7" spans="1:11" ht="14.5" thickBot="1">
      <c r="A7" s="787" t="s">
        <v>9</v>
      </c>
      <c r="B7" s="2197">
        <v>229932155</v>
      </c>
      <c r="C7" s="2197">
        <v>8469</v>
      </c>
      <c r="D7" s="2197">
        <v>317975</v>
      </c>
      <c r="E7" s="2718">
        <v>5099</v>
      </c>
      <c r="F7" s="2200">
        <v>229932155</v>
      </c>
      <c r="G7" s="2197">
        <v>8469</v>
      </c>
      <c r="H7" s="2197">
        <v>317975</v>
      </c>
      <c r="I7" s="2197">
        <v>5099</v>
      </c>
    </row>
    <row r="8" spans="1:11">
      <c r="A8" s="73" t="s">
        <v>826</v>
      </c>
      <c r="B8" s="2206">
        <v>111508222</v>
      </c>
      <c r="C8" s="1870">
        <v>6377</v>
      </c>
      <c r="D8" s="1870">
        <v>154903</v>
      </c>
      <c r="E8" s="1953">
        <v>3228</v>
      </c>
      <c r="F8" s="1774">
        <v>118423933</v>
      </c>
      <c r="G8" s="1870">
        <v>5585</v>
      </c>
      <c r="H8" s="1870">
        <v>163072</v>
      </c>
      <c r="I8" s="1870">
        <v>2946</v>
      </c>
    </row>
    <row r="9" spans="1:11">
      <c r="A9" s="790" t="s">
        <v>1009</v>
      </c>
      <c r="B9" s="2040">
        <v>15469931</v>
      </c>
      <c r="C9" s="1834">
        <v>7070</v>
      </c>
      <c r="D9" s="1834">
        <v>28698</v>
      </c>
      <c r="E9" s="2041">
        <v>1296</v>
      </c>
      <c r="F9" s="2040">
        <v>14735565</v>
      </c>
      <c r="G9" s="1834">
        <v>6732</v>
      </c>
      <c r="H9" s="1834">
        <v>29509</v>
      </c>
      <c r="I9" s="1834">
        <v>1166</v>
      </c>
    </row>
    <row r="10" spans="1:11">
      <c r="A10" s="752" t="s">
        <v>217</v>
      </c>
      <c r="B10" s="1775">
        <v>483754</v>
      </c>
      <c r="C10" s="1872">
        <v>6777</v>
      </c>
      <c r="D10" s="1872">
        <v>235</v>
      </c>
      <c r="E10" s="1854">
        <v>98</v>
      </c>
      <c r="F10" s="1775">
        <v>287722</v>
      </c>
      <c r="G10" s="1872">
        <v>4465</v>
      </c>
      <c r="H10" s="1872">
        <v>259</v>
      </c>
      <c r="I10" s="1872">
        <v>106</v>
      </c>
    </row>
    <row r="11" spans="1:11">
      <c r="A11" s="752" t="s">
        <v>218</v>
      </c>
      <c r="B11" s="1775">
        <v>2578985</v>
      </c>
      <c r="C11" s="1872">
        <v>14844</v>
      </c>
      <c r="D11" s="1872">
        <v>4329</v>
      </c>
      <c r="E11" s="1854">
        <v>511</v>
      </c>
      <c r="F11" s="1775">
        <v>1812936</v>
      </c>
      <c r="G11" s="1872">
        <v>13856</v>
      </c>
      <c r="H11" s="1872">
        <v>2810</v>
      </c>
      <c r="I11" s="1872">
        <v>406</v>
      </c>
    </row>
    <row r="12" spans="1:11">
      <c r="A12" s="752" t="s">
        <v>1014</v>
      </c>
      <c r="B12" s="1775">
        <v>5195968</v>
      </c>
      <c r="C12" s="1872">
        <v>12433</v>
      </c>
      <c r="D12" s="1872">
        <v>12782</v>
      </c>
      <c r="E12" s="1854">
        <v>959</v>
      </c>
      <c r="F12" s="1775">
        <v>4225375</v>
      </c>
      <c r="G12" s="1872">
        <v>14854</v>
      </c>
      <c r="H12" s="1872">
        <v>11793</v>
      </c>
      <c r="I12" s="1872">
        <v>753</v>
      </c>
    </row>
    <row r="13" spans="1:11">
      <c r="A13" s="752" t="s">
        <v>220</v>
      </c>
      <c r="B13" s="1775">
        <v>5452523</v>
      </c>
      <c r="C13" s="1872">
        <v>14421</v>
      </c>
      <c r="D13" s="1872">
        <v>8749</v>
      </c>
      <c r="E13" s="1854">
        <v>693</v>
      </c>
      <c r="F13" s="1775">
        <v>6004223</v>
      </c>
      <c r="G13" s="1872">
        <v>15937</v>
      </c>
      <c r="H13" s="1872">
        <v>11662</v>
      </c>
      <c r="I13" s="1872">
        <v>745</v>
      </c>
    </row>
    <row r="14" spans="1:11">
      <c r="A14" s="752" t="s">
        <v>221</v>
      </c>
      <c r="B14" s="1775">
        <v>622760</v>
      </c>
      <c r="C14" s="1872">
        <v>6073</v>
      </c>
      <c r="D14" s="1872">
        <v>1125</v>
      </c>
      <c r="E14" s="1854">
        <v>240</v>
      </c>
      <c r="F14" s="1775">
        <v>772204</v>
      </c>
      <c r="G14" s="1872">
        <v>8213</v>
      </c>
      <c r="H14" s="1872">
        <v>1453</v>
      </c>
      <c r="I14" s="1872">
        <v>263</v>
      </c>
    </row>
    <row r="15" spans="1:11">
      <c r="A15" s="752" t="s">
        <v>222</v>
      </c>
      <c r="B15" s="1775">
        <v>1062546</v>
      </c>
      <c r="C15" s="1872">
        <v>10927</v>
      </c>
      <c r="D15" s="1872">
        <v>1361</v>
      </c>
      <c r="E15" s="1854">
        <v>274</v>
      </c>
      <c r="F15" s="1775">
        <v>1513716</v>
      </c>
      <c r="G15" s="1872">
        <v>14332</v>
      </c>
      <c r="H15" s="1872">
        <v>1416</v>
      </c>
      <c r="I15" s="1872">
        <v>247</v>
      </c>
    </row>
    <row r="16" spans="1:11">
      <c r="A16" s="752" t="s">
        <v>223</v>
      </c>
      <c r="B16" s="1775">
        <v>73395</v>
      </c>
      <c r="C16" s="1872">
        <v>1963</v>
      </c>
      <c r="D16" s="1872">
        <v>117</v>
      </c>
      <c r="E16" s="1854">
        <v>77</v>
      </c>
      <c r="F16" s="1775">
        <v>119389</v>
      </c>
      <c r="G16" s="1872">
        <v>2806</v>
      </c>
      <c r="H16" s="1872">
        <v>116</v>
      </c>
      <c r="I16" s="1872">
        <v>74</v>
      </c>
    </row>
    <row r="17" spans="1:9">
      <c r="A17" s="135"/>
      <c r="B17" s="1775"/>
      <c r="C17" s="1872"/>
      <c r="D17" s="1872"/>
      <c r="E17" s="1854"/>
      <c r="F17" s="1775"/>
      <c r="G17" s="1872"/>
      <c r="H17" s="1872"/>
      <c r="I17" s="1872"/>
    </row>
    <row r="18" spans="1:9">
      <c r="A18" s="790" t="s">
        <v>1010</v>
      </c>
      <c r="B18" s="2040">
        <v>20168946</v>
      </c>
      <c r="C18" s="1834">
        <v>6093</v>
      </c>
      <c r="D18" s="1834">
        <v>35152</v>
      </c>
      <c r="E18" s="2041">
        <v>1318</v>
      </c>
      <c r="F18" s="2040">
        <v>20022067</v>
      </c>
      <c r="G18" s="1834">
        <v>5214</v>
      </c>
      <c r="H18" s="1834">
        <v>35978</v>
      </c>
      <c r="I18" s="1834">
        <v>1399</v>
      </c>
    </row>
    <row r="19" spans="1:9">
      <c r="A19" s="752" t="s">
        <v>217</v>
      </c>
      <c r="B19" s="1775">
        <v>1029578</v>
      </c>
      <c r="C19" s="1872">
        <v>9878</v>
      </c>
      <c r="D19" s="1872">
        <v>321</v>
      </c>
      <c r="E19" s="1854">
        <v>128</v>
      </c>
      <c r="F19" s="1775">
        <v>743836</v>
      </c>
      <c r="G19" s="1872">
        <v>7454</v>
      </c>
      <c r="H19" s="1872">
        <v>535</v>
      </c>
      <c r="I19" s="1872">
        <v>168</v>
      </c>
    </row>
    <row r="20" spans="1:9">
      <c r="A20" s="752" t="s">
        <v>218</v>
      </c>
      <c r="B20" s="1775">
        <v>2023553</v>
      </c>
      <c r="C20" s="1872">
        <v>14100</v>
      </c>
      <c r="D20" s="1872">
        <v>2025</v>
      </c>
      <c r="E20" s="1854">
        <v>331</v>
      </c>
      <c r="F20" s="1775">
        <v>1510964</v>
      </c>
      <c r="G20" s="1872">
        <v>14893</v>
      </c>
      <c r="H20" s="1872">
        <v>2228</v>
      </c>
      <c r="I20" s="1872">
        <v>397</v>
      </c>
    </row>
    <row r="21" spans="1:9">
      <c r="A21" s="752" t="s">
        <v>1014</v>
      </c>
      <c r="B21" s="1775">
        <v>5747847</v>
      </c>
      <c r="C21" s="1872">
        <v>33606</v>
      </c>
      <c r="D21" s="1872">
        <v>15006</v>
      </c>
      <c r="E21" s="1854">
        <v>964</v>
      </c>
      <c r="F21" s="1775">
        <v>4436522</v>
      </c>
      <c r="G21" s="1872">
        <v>32524</v>
      </c>
      <c r="H21" s="1872">
        <v>11338</v>
      </c>
      <c r="I21" s="1872">
        <v>706</v>
      </c>
    </row>
    <row r="22" spans="1:9">
      <c r="A22" s="752" t="s">
        <v>220</v>
      </c>
      <c r="B22" s="1775">
        <v>4382971</v>
      </c>
      <c r="C22" s="1872">
        <v>16236</v>
      </c>
      <c r="D22" s="1872">
        <v>8780</v>
      </c>
      <c r="E22" s="1854">
        <v>629</v>
      </c>
      <c r="F22" s="1775">
        <v>4584036</v>
      </c>
      <c r="G22" s="1872">
        <v>14387</v>
      </c>
      <c r="H22" s="1872">
        <v>11218</v>
      </c>
      <c r="I22" s="1872">
        <v>782</v>
      </c>
    </row>
    <row r="23" spans="1:9">
      <c r="A23" s="752" t="s">
        <v>221</v>
      </c>
      <c r="B23" s="1775">
        <v>1455706</v>
      </c>
      <c r="C23" s="1872">
        <v>9967</v>
      </c>
      <c r="D23" s="1872">
        <v>3085</v>
      </c>
      <c r="E23" s="1854">
        <v>449</v>
      </c>
      <c r="F23" s="1775">
        <v>1833948</v>
      </c>
      <c r="G23" s="1872">
        <v>11003</v>
      </c>
      <c r="H23" s="1872">
        <v>3062</v>
      </c>
      <c r="I23" s="1872">
        <v>353</v>
      </c>
    </row>
    <row r="24" spans="1:9">
      <c r="A24" s="752" t="s">
        <v>222</v>
      </c>
      <c r="B24" s="1775">
        <v>4033361</v>
      </c>
      <c r="C24" s="1872">
        <v>23183</v>
      </c>
      <c r="D24" s="1872">
        <v>4656</v>
      </c>
      <c r="E24" s="1854">
        <v>531</v>
      </c>
      <c r="F24" s="1775">
        <v>4818219</v>
      </c>
      <c r="G24" s="1872">
        <v>28861</v>
      </c>
      <c r="H24" s="1872">
        <v>5806</v>
      </c>
      <c r="I24" s="1872">
        <v>485</v>
      </c>
    </row>
    <row r="25" spans="1:9">
      <c r="A25" s="752" t="s">
        <v>223</v>
      </c>
      <c r="B25" s="1775">
        <v>1495930</v>
      </c>
      <c r="C25" s="1872">
        <v>17433</v>
      </c>
      <c r="D25" s="1872">
        <v>1279</v>
      </c>
      <c r="E25" s="1854">
        <v>295</v>
      </c>
      <c r="F25" s="1775">
        <v>2094542</v>
      </c>
      <c r="G25" s="1872">
        <v>21454</v>
      </c>
      <c r="H25" s="1872">
        <v>1791</v>
      </c>
      <c r="I25" s="1872">
        <v>337</v>
      </c>
    </row>
    <row r="26" spans="1:9">
      <c r="A26" s="135"/>
      <c r="B26" s="1775"/>
      <c r="C26" s="1872"/>
      <c r="D26" s="1872"/>
      <c r="E26" s="1854"/>
      <c r="F26" s="1775"/>
      <c r="G26" s="1872"/>
      <c r="H26" s="1872"/>
      <c r="I26" s="1872"/>
    </row>
    <row r="27" spans="1:9">
      <c r="A27" s="790" t="s">
        <v>1011</v>
      </c>
      <c r="B27" s="2040">
        <v>21000245</v>
      </c>
      <c r="C27" s="1834">
        <v>5377</v>
      </c>
      <c r="D27" s="1834">
        <v>31001</v>
      </c>
      <c r="E27" s="2041">
        <v>1259</v>
      </c>
      <c r="F27" s="2040">
        <v>21205896</v>
      </c>
      <c r="G27" s="1834">
        <v>4280</v>
      </c>
      <c r="H27" s="1834">
        <v>32056</v>
      </c>
      <c r="I27" s="1834">
        <v>1126</v>
      </c>
    </row>
    <row r="28" spans="1:9">
      <c r="A28" s="752" t="s">
        <v>217</v>
      </c>
      <c r="B28" s="1775">
        <v>1112575</v>
      </c>
      <c r="C28" s="1872">
        <v>10658</v>
      </c>
      <c r="D28" s="1872">
        <v>386</v>
      </c>
      <c r="E28" s="1854">
        <v>148</v>
      </c>
      <c r="F28" s="1775">
        <v>907101</v>
      </c>
      <c r="G28" s="1872">
        <v>8965</v>
      </c>
      <c r="H28" s="1872">
        <v>363</v>
      </c>
      <c r="I28" s="1872">
        <v>133</v>
      </c>
    </row>
    <row r="29" spans="1:9">
      <c r="A29" s="752" t="s">
        <v>218</v>
      </c>
      <c r="B29" s="1775">
        <v>1862151</v>
      </c>
      <c r="C29" s="1872">
        <v>14479</v>
      </c>
      <c r="D29" s="1872">
        <v>2365</v>
      </c>
      <c r="E29" s="1854">
        <v>364</v>
      </c>
      <c r="F29" s="1775">
        <v>1441716</v>
      </c>
      <c r="G29" s="1872">
        <v>12734</v>
      </c>
      <c r="H29" s="1872">
        <v>1399</v>
      </c>
      <c r="I29" s="1872">
        <v>301</v>
      </c>
    </row>
    <row r="30" spans="1:9">
      <c r="A30" s="752" t="s">
        <v>1014</v>
      </c>
      <c r="B30" s="1775">
        <v>6135279</v>
      </c>
      <c r="C30" s="1872">
        <v>35698</v>
      </c>
      <c r="D30" s="1872">
        <v>12058</v>
      </c>
      <c r="E30" s="1854">
        <v>759</v>
      </c>
      <c r="F30" s="1775">
        <v>5268310</v>
      </c>
      <c r="G30" s="1872">
        <v>30983</v>
      </c>
      <c r="H30" s="1872">
        <v>11167</v>
      </c>
      <c r="I30" s="1872">
        <v>744</v>
      </c>
    </row>
    <row r="31" spans="1:9">
      <c r="A31" s="752" t="s">
        <v>220</v>
      </c>
      <c r="B31" s="1775">
        <v>4173649</v>
      </c>
      <c r="C31" s="1872">
        <v>14061</v>
      </c>
      <c r="D31" s="1872">
        <v>7978</v>
      </c>
      <c r="E31" s="1854">
        <v>598</v>
      </c>
      <c r="F31" s="1775">
        <v>4602615</v>
      </c>
      <c r="G31" s="1872">
        <v>12946</v>
      </c>
      <c r="H31" s="1872">
        <v>8975</v>
      </c>
      <c r="I31" s="1872">
        <v>670</v>
      </c>
    </row>
    <row r="32" spans="1:9">
      <c r="A32" s="752" t="s">
        <v>221</v>
      </c>
      <c r="B32" s="1775">
        <v>1574859</v>
      </c>
      <c r="C32" s="1872">
        <v>9295</v>
      </c>
      <c r="D32" s="1872">
        <v>2734</v>
      </c>
      <c r="E32" s="1854">
        <v>378</v>
      </c>
      <c r="F32" s="1775">
        <v>2140777</v>
      </c>
      <c r="G32" s="1872">
        <v>10821</v>
      </c>
      <c r="H32" s="1872">
        <v>3443</v>
      </c>
      <c r="I32" s="1872">
        <v>428</v>
      </c>
    </row>
    <row r="33" spans="1:9">
      <c r="A33" s="752" t="s">
        <v>222</v>
      </c>
      <c r="B33" s="1775">
        <v>3941826</v>
      </c>
      <c r="C33" s="1872">
        <v>24848</v>
      </c>
      <c r="D33" s="1872">
        <v>3941</v>
      </c>
      <c r="E33" s="1854">
        <v>465</v>
      </c>
      <c r="F33" s="1775">
        <v>4471950</v>
      </c>
      <c r="G33" s="1872">
        <v>25074</v>
      </c>
      <c r="H33" s="1872">
        <v>4436</v>
      </c>
      <c r="I33" s="1872">
        <v>485</v>
      </c>
    </row>
    <row r="34" spans="1:9">
      <c r="A34" s="752" t="s">
        <v>223</v>
      </c>
      <c r="B34" s="1775">
        <v>2199906</v>
      </c>
      <c r="C34" s="1872">
        <v>24180</v>
      </c>
      <c r="D34" s="1872">
        <v>1539</v>
      </c>
      <c r="E34" s="1854">
        <v>314</v>
      </c>
      <c r="F34" s="1775">
        <v>2373427</v>
      </c>
      <c r="G34" s="1872">
        <v>21557</v>
      </c>
      <c r="H34" s="1872">
        <v>2273</v>
      </c>
      <c r="I34" s="1872">
        <v>316</v>
      </c>
    </row>
    <row r="35" spans="1:9">
      <c r="A35" s="135"/>
      <c r="B35" s="1775"/>
      <c r="C35" s="1872"/>
      <c r="D35" s="1872"/>
      <c r="E35" s="1854"/>
      <c r="F35" s="1775"/>
      <c r="G35" s="1872"/>
      <c r="H35" s="1872"/>
      <c r="I35" s="1872"/>
    </row>
    <row r="36" spans="1:9">
      <c r="A36" s="790" t="s">
        <v>1012</v>
      </c>
      <c r="B36" s="2040">
        <v>38305963</v>
      </c>
      <c r="C36" s="1834">
        <v>6346</v>
      </c>
      <c r="D36" s="1834">
        <v>46137</v>
      </c>
      <c r="E36" s="2041">
        <v>1348</v>
      </c>
      <c r="F36" s="2040">
        <v>40274129</v>
      </c>
      <c r="G36" s="1834">
        <v>5564</v>
      </c>
      <c r="H36" s="1834">
        <v>48653</v>
      </c>
      <c r="I36" s="1834">
        <v>1328</v>
      </c>
    </row>
    <row r="37" spans="1:9">
      <c r="A37" s="752" t="s">
        <v>217</v>
      </c>
      <c r="B37" s="1775">
        <v>2052299</v>
      </c>
      <c r="C37" s="1872">
        <v>13265</v>
      </c>
      <c r="D37" s="1872">
        <v>927</v>
      </c>
      <c r="E37" s="1854">
        <v>254</v>
      </c>
      <c r="F37" s="1775">
        <v>1943365</v>
      </c>
      <c r="G37" s="1872">
        <v>13950</v>
      </c>
      <c r="H37" s="1872">
        <v>804</v>
      </c>
      <c r="I37" s="1872">
        <v>231</v>
      </c>
    </row>
    <row r="38" spans="1:9">
      <c r="A38" s="752" t="s">
        <v>218</v>
      </c>
      <c r="B38" s="1775">
        <v>3040902</v>
      </c>
      <c r="C38" s="1872">
        <v>16500</v>
      </c>
      <c r="D38" s="1872">
        <v>3261</v>
      </c>
      <c r="E38" s="1854">
        <v>454</v>
      </c>
      <c r="F38" s="1775">
        <v>2795973</v>
      </c>
      <c r="G38" s="1872">
        <v>15756</v>
      </c>
      <c r="H38" s="1872">
        <v>2967</v>
      </c>
      <c r="I38" s="1872">
        <v>398</v>
      </c>
    </row>
    <row r="39" spans="1:9">
      <c r="A39" s="752" t="s">
        <v>1014</v>
      </c>
      <c r="B39" s="1775">
        <v>11091466</v>
      </c>
      <c r="C39" s="1872">
        <v>35094</v>
      </c>
      <c r="D39" s="1872">
        <v>17081</v>
      </c>
      <c r="E39" s="1854">
        <v>900</v>
      </c>
      <c r="F39" s="1775">
        <v>11886626</v>
      </c>
      <c r="G39" s="1872">
        <v>28659</v>
      </c>
      <c r="H39" s="1872">
        <v>17510</v>
      </c>
      <c r="I39" s="1872">
        <v>831</v>
      </c>
    </row>
    <row r="40" spans="1:9">
      <c r="A40" s="752" t="s">
        <v>220</v>
      </c>
      <c r="B40" s="1775">
        <v>7873014</v>
      </c>
      <c r="C40" s="1872">
        <v>18680</v>
      </c>
      <c r="D40" s="1872">
        <v>11503</v>
      </c>
      <c r="E40" s="1854">
        <v>731</v>
      </c>
      <c r="F40" s="1775">
        <v>8882984</v>
      </c>
      <c r="G40" s="1872">
        <v>20460</v>
      </c>
      <c r="H40" s="1872">
        <v>13680</v>
      </c>
      <c r="I40" s="1872">
        <v>783</v>
      </c>
    </row>
    <row r="41" spans="1:9">
      <c r="A41" s="752" t="s">
        <v>221</v>
      </c>
      <c r="B41" s="1775">
        <v>2817903</v>
      </c>
      <c r="C41" s="1872">
        <v>11916</v>
      </c>
      <c r="D41" s="1872">
        <v>4376</v>
      </c>
      <c r="E41" s="1854">
        <v>485</v>
      </c>
      <c r="F41" s="1775">
        <v>3668359</v>
      </c>
      <c r="G41" s="1872">
        <v>13329</v>
      </c>
      <c r="H41" s="1872">
        <v>4869</v>
      </c>
      <c r="I41" s="1872">
        <v>478</v>
      </c>
    </row>
    <row r="42" spans="1:9">
      <c r="A42" s="752" t="s">
        <v>222</v>
      </c>
      <c r="B42" s="1775">
        <v>6745354</v>
      </c>
      <c r="C42" s="1872">
        <v>21440</v>
      </c>
      <c r="D42" s="1872">
        <v>5908</v>
      </c>
      <c r="E42" s="1854">
        <v>540</v>
      </c>
      <c r="F42" s="1775">
        <v>6766719</v>
      </c>
      <c r="G42" s="1872">
        <v>20845</v>
      </c>
      <c r="H42" s="1872">
        <v>5853</v>
      </c>
      <c r="I42" s="1872">
        <v>571</v>
      </c>
    </row>
    <row r="43" spans="1:9">
      <c r="A43" s="752" t="s">
        <v>223</v>
      </c>
      <c r="B43" s="1775">
        <v>4685025</v>
      </c>
      <c r="C43" s="1872">
        <v>23834</v>
      </c>
      <c r="D43" s="1872">
        <v>3081</v>
      </c>
      <c r="E43" s="1854">
        <v>395</v>
      </c>
      <c r="F43" s="1775">
        <v>4330103</v>
      </c>
      <c r="G43" s="1872">
        <v>19571</v>
      </c>
      <c r="H43" s="1872">
        <v>2970</v>
      </c>
      <c r="I43" s="1872">
        <v>353</v>
      </c>
    </row>
    <row r="44" spans="1:9">
      <c r="A44" s="135"/>
      <c r="B44" s="1775"/>
      <c r="C44" s="1872"/>
      <c r="D44" s="1872"/>
      <c r="E44" s="1854"/>
      <c r="F44" s="1775"/>
      <c r="G44" s="1872"/>
      <c r="H44" s="1872"/>
      <c r="I44" s="1872"/>
    </row>
    <row r="45" spans="1:9">
      <c r="A45" s="790" t="s">
        <v>1013</v>
      </c>
      <c r="B45" s="2040">
        <v>16563137</v>
      </c>
      <c r="C45" s="1834">
        <v>2647</v>
      </c>
      <c r="D45" s="1834">
        <v>13915</v>
      </c>
      <c r="E45" s="2041">
        <v>659</v>
      </c>
      <c r="F45" s="2040">
        <v>22186276</v>
      </c>
      <c r="G45" s="1834">
        <v>2820</v>
      </c>
      <c r="H45" s="1834">
        <v>16876</v>
      </c>
      <c r="I45" s="1834">
        <v>781</v>
      </c>
    </row>
    <row r="46" spans="1:9">
      <c r="A46" s="752" t="s">
        <v>217</v>
      </c>
      <c r="B46" s="1775">
        <v>1968148</v>
      </c>
      <c r="C46" s="1872">
        <v>10165</v>
      </c>
      <c r="D46" s="1872">
        <v>1340</v>
      </c>
      <c r="E46" s="1854">
        <v>207</v>
      </c>
      <c r="F46" s="1775">
        <v>2678325</v>
      </c>
      <c r="G46" s="1872">
        <v>12259</v>
      </c>
      <c r="H46" s="1872">
        <v>1457</v>
      </c>
      <c r="I46" s="1872">
        <v>204</v>
      </c>
    </row>
    <row r="47" spans="1:9">
      <c r="A47" s="752" t="s">
        <v>218</v>
      </c>
      <c r="B47" s="1775">
        <v>1890371</v>
      </c>
      <c r="C47" s="1872">
        <v>8052</v>
      </c>
      <c r="D47" s="1872">
        <v>1807</v>
      </c>
      <c r="E47" s="1854">
        <v>246</v>
      </c>
      <c r="F47" s="1775">
        <v>2897626</v>
      </c>
      <c r="G47" s="1872">
        <v>10169</v>
      </c>
      <c r="H47" s="1872">
        <v>2510</v>
      </c>
      <c r="I47" s="1872">
        <v>317</v>
      </c>
    </row>
    <row r="48" spans="1:9">
      <c r="A48" s="752" t="s">
        <v>1014</v>
      </c>
      <c r="B48" s="1775">
        <v>4887924</v>
      </c>
      <c r="C48" s="1872">
        <v>10400</v>
      </c>
      <c r="D48" s="1872">
        <v>5446</v>
      </c>
      <c r="E48" s="1854">
        <v>388</v>
      </c>
      <c r="F48" s="1775">
        <v>8449379</v>
      </c>
      <c r="G48" s="1872">
        <v>13439</v>
      </c>
      <c r="H48" s="1872">
        <v>7179</v>
      </c>
      <c r="I48" s="1872">
        <v>488</v>
      </c>
    </row>
    <row r="49" spans="1:11">
      <c r="A49" s="752" t="s">
        <v>220</v>
      </c>
      <c r="B49" s="1775">
        <v>2863093</v>
      </c>
      <c r="C49" s="1872">
        <v>10545</v>
      </c>
      <c r="D49" s="1872">
        <v>2510</v>
      </c>
      <c r="E49" s="1854">
        <v>294</v>
      </c>
      <c r="F49" s="1775">
        <v>3813542</v>
      </c>
      <c r="G49" s="1872">
        <v>12559</v>
      </c>
      <c r="H49" s="1872">
        <v>3077</v>
      </c>
      <c r="I49" s="1872">
        <v>377</v>
      </c>
    </row>
    <row r="50" spans="1:11">
      <c r="A50" s="752" t="s">
        <v>221</v>
      </c>
      <c r="B50" s="1775">
        <v>636567</v>
      </c>
      <c r="C50" s="1872">
        <v>4755</v>
      </c>
      <c r="D50" s="1872">
        <v>933</v>
      </c>
      <c r="E50" s="1854">
        <v>218</v>
      </c>
      <c r="F50" s="1775">
        <v>893801</v>
      </c>
      <c r="G50" s="1872">
        <v>4566</v>
      </c>
      <c r="H50" s="1872">
        <v>836</v>
      </c>
      <c r="I50" s="1872">
        <v>189</v>
      </c>
    </row>
    <row r="51" spans="1:11">
      <c r="A51" s="752" t="s">
        <v>222</v>
      </c>
      <c r="B51" s="1775">
        <v>2268070</v>
      </c>
      <c r="C51" s="1872">
        <v>7794</v>
      </c>
      <c r="D51" s="1872">
        <v>1155</v>
      </c>
      <c r="E51" s="1854">
        <v>226</v>
      </c>
      <c r="F51" s="1775">
        <v>2102929</v>
      </c>
      <c r="G51" s="1872">
        <v>8324</v>
      </c>
      <c r="H51" s="1872">
        <v>1125</v>
      </c>
      <c r="I51" s="1872">
        <v>187</v>
      </c>
    </row>
    <row r="52" spans="1:11">
      <c r="A52" s="752" t="s">
        <v>223</v>
      </c>
      <c r="B52" s="1775">
        <v>2048964</v>
      </c>
      <c r="C52" s="1872">
        <v>8830</v>
      </c>
      <c r="D52" s="1872">
        <v>724</v>
      </c>
      <c r="E52" s="1854">
        <v>175</v>
      </c>
      <c r="F52" s="1775">
        <v>1350674</v>
      </c>
      <c r="G52" s="1872">
        <v>7734</v>
      </c>
      <c r="H52" s="1872">
        <v>692</v>
      </c>
      <c r="I52" s="1872">
        <v>155</v>
      </c>
    </row>
    <row r="54" spans="1:11">
      <c r="A54" s="4242" t="s">
        <v>838</v>
      </c>
      <c r="B54" s="4242"/>
      <c r="C54" s="4242"/>
      <c r="D54" s="4242"/>
      <c r="E54" s="4242"/>
      <c r="F54" s="4242"/>
      <c r="G54" s="4242"/>
      <c r="H54" s="4242"/>
      <c r="I54" s="4242"/>
    </row>
    <row r="55" spans="1:11">
      <c r="A55" s="485"/>
      <c r="B55" s="485"/>
      <c r="C55" s="485"/>
      <c r="D55" s="485"/>
      <c r="E55" s="485"/>
    </row>
    <row r="57" spans="1:11" ht="25">
      <c r="A57" s="4494" t="s">
        <v>4461</v>
      </c>
      <c r="B57" s="4230"/>
      <c r="C57" s="4230"/>
      <c r="D57" s="4230"/>
      <c r="E57" s="4230"/>
      <c r="F57" s="4230"/>
      <c r="G57" s="4230"/>
      <c r="H57" s="4230"/>
      <c r="I57" s="4230"/>
      <c r="J57" s="1470"/>
    </row>
    <row r="59" spans="1:11" ht="17.5">
      <c r="A59" s="4276" t="s">
        <v>973</v>
      </c>
      <c r="B59" s="3966" t="s">
        <v>204</v>
      </c>
      <c r="C59" s="3841"/>
      <c r="D59" s="3841"/>
      <c r="E59" s="3841"/>
      <c r="F59" s="3841"/>
      <c r="G59" s="3841"/>
      <c r="H59" s="3841"/>
      <c r="I59" s="4281"/>
      <c r="K59" s="495"/>
    </row>
    <row r="60" spans="1:11" ht="17.5">
      <c r="A60" s="4495"/>
      <c r="B60" s="4062" t="s">
        <v>470</v>
      </c>
      <c r="C60" s="4063"/>
      <c r="D60" s="4063"/>
      <c r="E60" s="4063"/>
      <c r="F60" s="4062" t="s">
        <v>471</v>
      </c>
      <c r="G60" s="4063"/>
      <c r="H60" s="4063"/>
      <c r="I60" s="4241"/>
      <c r="K60" s="495"/>
    </row>
    <row r="61" spans="1:11" ht="17.5">
      <c r="A61" s="4431"/>
      <c r="B61" s="4159" t="s">
        <v>814</v>
      </c>
      <c r="C61" s="4260"/>
      <c r="D61" s="4260" t="s">
        <v>85</v>
      </c>
      <c r="E61" s="4092"/>
      <c r="F61" s="4159" t="s">
        <v>814</v>
      </c>
      <c r="G61" s="4260"/>
      <c r="H61" s="4260" t="s">
        <v>85</v>
      </c>
      <c r="I61" s="4160"/>
      <c r="K61" s="495"/>
    </row>
    <row r="62" spans="1:11" s="192" customFormat="1" ht="27.5">
      <c r="A62" s="4493"/>
      <c r="B62" s="127" t="s">
        <v>206</v>
      </c>
      <c r="C62" s="193" t="s">
        <v>282</v>
      </c>
      <c r="D62" s="193" t="s">
        <v>206</v>
      </c>
      <c r="E62" s="128" t="s">
        <v>282</v>
      </c>
      <c r="F62" s="127" t="s">
        <v>206</v>
      </c>
      <c r="G62" s="193" t="s">
        <v>282</v>
      </c>
      <c r="H62" s="193" t="s">
        <v>206</v>
      </c>
      <c r="I62" s="129" t="s">
        <v>282</v>
      </c>
      <c r="J62" s="29"/>
      <c r="K62" s="507"/>
    </row>
    <row r="63" spans="1:11" ht="14.5" thickBot="1">
      <c r="A63" s="787" t="s">
        <v>9</v>
      </c>
      <c r="B63" s="2197">
        <v>1032863</v>
      </c>
      <c r="C63" s="2197">
        <v>59</v>
      </c>
      <c r="D63" s="2197">
        <v>175303</v>
      </c>
      <c r="E63" s="2718">
        <v>3268</v>
      </c>
      <c r="F63" s="2200">
        <v>1032863</v>
      </c>
      <c r="G63" s="2197">
        <v>59</v>
      </c>
      <c r="H63" s="2197">
        <v>175303</v>
      </c>
      <c r="I63" s="2197">
        <v>3268</v>
      </c>
    </row>
    <row r="64" spans="1:11">
      <c r="A64" s="73" t="s">
        <v>826</v>
      </c>
      <c r="B64" s="2206">
        <v>513453</v>
      </c>
      <c r="C64" s="1870">
        <v>195</v>
      </c>
      <c r="D64" s="1870">
        <v>86145</v>
      </c>
      <c r="E64" s="1953">
        <v>1880</v>
      </c>
      <c r="F64" s="1774">
        <v>519410</v>
      </c>
      <c r="G64" s="1870">
        <v>188</v>
      </c>
      <c r="H64" s="1870">
        <v>89158</v>
      </c>
      <c r="I64" s="1870">
        <v>1950</v>
      </c>
    </row>
    <row r="65" spans="1:9">
      <c r="A65" s="790" t="s">
        <v>1009</v>
      </c>
      <c r="B65" s="2040">
        <v>69858</v>
      </c>
      <c r="C65" s="1834">
        <v>95</v>
      </c>
      <c r="D65" s="1834">
        <v>15125</v>
      </c>
      <c r="E65" s="2041">
        <v>783</v>
      </c>
      <c r="F65" s="2040">
        <v>59195</v>
      </c>
      <c r="G65" s="1834">
        <v>172</v>
      </c>
      <c r="H65" s="1834">
        <v>15192</v>
      </c>
      <c r="I65" s="1834">
        <v>696</v>
      </c>
    </row>
    <row r="66" spans="1:9">
      <c r="A66" s="752" t="s">
        <v>217</v>
      </c>
      <c r="B66" s="1775">
        <v>572</v>
      </c>
      <c r="C66" s="1872">
        <v>192</v>
      </c>
      <c r="D66" s="1872">
        <v>109</v>
      </c>
      <c r="E66" s="1854">
        <v>67</v>
      </c>
      <c r="F66" s="1775">
        <v>505</v>
      </c>
      <c r="G66" s="1872">
        <v>186</v>
      </c>
      <c r="H66" s="1872">
        <v>128</v>
      </c>
      <c r="I66" s="1872">
        <v>77</v>
      </c>
    </row>
    <row r="67" spans="1:9">
      <c r="A67" s="752" t="s">
        <v>218</v>
      </c>
      <c r="B67" s="1775">
        <v>6656</v>
      </c>
      <c r="C67" s="1872">
        <v>606</v>
      </c>
      <c r="D67" s="1872">
        <v>2572</v>
      </c>
      <c r="E67" s="1854">
        <v>361</v>
      </c>
      <c r="F67" s="1775">
        <v>3930</v>
      </c>
      <c r="G67" s="1872">
        <v>448</v>
      </c>
      <c r="H67" s="1872">
        <v>1636</v>
      </c>
      <c r="I67" s="1872">
        <v>294</v>
      </c>
    </row>
    <row r="68" spans="1:9">
      <c r="A68" s="752" t="s">
        <v>1014</v>
      </c>
      <c r="B68" s="1775">
        <v>32244</v>
      </c>
      <c r="C68" s="1872">
        <v>1299</v>
      </c>
      <c r="D68" s="1872">
        <v>8071</v>
      </c>
      <c r="E68" s="1854">
        <v>655</v>
      </c>
      <c r="F68" s="1775">
        <v>20577</v>
      </c>
      <c r="G68" s="1872">
        <v>920</v>
      </c>
      <c r="H68" s="1872">
        <v>7042</v>
      </c>
      <c r="I68" s="1872">
        <v>557</v>
      </c>
    </row>
    <row r="69" spans="1:9">
      <c r="A69" s="752" t="s">
        <v>220</v>
      </c>
      <c r="B69" s="1775">
        <v>23355</v>
      </c>
      <c r="C69" s="1872">
        <v>1263</v>
      </c>
      <c r="D69" s="1872">
        <v>3290</v>
      </c>
      <c r="E69" s="1854">
        <v>415</v>
      </c>
      <c r="F69" s="1775">
        <v>24057</v>
      </c>
      <c r="G69" s="1872">
        <v>992</v>
      </c>
      <c r="H69" s="1872">
        <v>5076</v>
      </c>
      <c r="I69" s="1872">
        <v>490</v>
      </c>
    </row>
    <row r="70" spans="1:9">
      <c r="A70" s="752" t="s">
        <v>221</v>
      </c>
      <c r="B70" s="1775">
        <v>3289</v>
      </c>
      <c r="C70" s="1872">
        <v>453</v>
      </c>
      <c r="D70" s="1872">
        <v>586</v>
      </c>
      <c r="E70" s="1854">
        <v>186</v>
      </c>
      <c r="F70" s="1775">
        <v>4259</v>
      </c>
      <c r="G70" s="1872">
        <v>449</v>
      </c>
      <c r="H70" s="1872">
        <v>556</v>
      </c>
      <c r="I70" s="1872">
        <v>157</v>
      </c>
    </row>
    <row r="71" spans="1:9">
      <c r="A71" s="752" t="s">
        <v>222</v>
      </c>
      <c r="B71" s="1775">
        <v>3498</v>
      </c>
      <c r="C71" s="1872">
        <v>501</v>
      </c>
      <c r="D71" s="1872">
        <v>473</v>
      </c>
      <c r="E71" s="1854">
        <v>175</v>
      </c>
      <c r="F71" s="1775">
        <v>5626</v>
      </c>
      <c r="G71" s="1872">
        <v>552</v>
      </c>
      <c r="H71" s="1872">
        <v>696</v>
      </c>
      <c r="I71" s="1872">
        <v>183</v>
      </c>
    </row>
    <row r="72" spans="1:9">
      <c r="A72" s="752" t="s">
        <v>223</v>
      </c>
      <c r="B72" s="1775">
        <v>244</v>
      </c>
      <c r="C72" s="1872">
        <v>110</v>
      </c>
      <c r="D72" s="1872">
        <v>24</v>
      </c>
      <c r="E72" s="1854">
        <v>30</v>
      </c>
      <c r="F72" s="1775">
        <v>241</v>
      </c>
      <c r="G72" s="1872">
        <v>93</v>
      </c>
      <c r="H72" s="1872">
        <v>58</v>
      </c>
      <c r="I72" s="1872">
        <v>54</v>
      </c>
    </row>
    <row r="73" spans="1:9">
      <c r="A73" s="135"/>
      <c r="B73" s="1775"/>
      <c r="C73" s="1872"/>
      <c r="D73" s="1872"/>
      <c r="E73" s="1854"/>
      <c r="F73" s="1775"/>
      <c r="G73" s="1872"/>
      <c r="H73" s="1872"/>
      <c r="I73" s="1872"/>
    </row>
    <row r="74" spans="1:9">
      <c r="A74" s="790" t="s">
        <v>1010</v>
      </c>
      <c r="B74" s="2040">
        <v>92796</v>
      </c>
      <c r="C74" s="1834">
        <v>175</v>
      </c>
      <c r="D74" s="1834">
        <v>18590</v>
      </c>
      <c r="E74" s="2041">
        <v>788</v>
      </c>
      <c r="F74" s="2040">
        <v>87171</v>
      </c>
      <c r="G74" s="1834">
        <v>161</v>
      </c>
      <c r="H74" s="1834">
        <v>18707</v>
      </c>
      <c r="I74" s="1834">
        <v>853</v>
      </c>
    </row>
    <row r="75" spans="1:9">
      <c r="A75" s="752" t="s">
        <v>217</v>
      </c>
      <c r="B75" s="1775">
        <v>1184</v>
      </c>
      <c r="C75" s="1872">
        <v>237</v>
      </c>
      <c r="D75" s="1872">
        <v>115</v>
      </c>
      <c r="E75" s="1854">
        <v>71</v>
      </c>
      <c r="F75" s="1775">
        <v>830</v>
      </c>
      <c r="G75" s="1872">
        <v>203</v>
      </c>
      <c r="H75" s="1872">
        <v>248</v>
      </c>
      <c r="I75" s="1872">
        <v>97</v>
      </c>
    </row>
    <row r="76" spans="1:9">
      <c r="A76" s="752" t="s">
        <v>218</v>
      </c>
      <c r="B76" s="1775">
        <v>3670</v>
      </c>
      <c r="C76" s="1872">
        <v>403</v>
      </c>
      <c r="D76" s="1872">
        <v>927</v>
      </c>
      <c r="E76" s="1854">
        <v>212</v>
      </c>
      <c r="F76" s="1775">
        <v>3284</v>
      </c>
      <c r="G76" s="1872">
        <v>439</v>
      </c>
      <c r="H76" s="1872">
        <v>1282</v>
      </c>
      <c r="I76" s="1872">
        <v>316</v>
      </c>
    </row>
    <row r="77" spans="1:9">
      <c r="A77" s="752" t="s">
        <v>1014</v>
      </c>
      <c r="B77" s="1775">
        <v>31049</v>
      </c>
      <c r="C77" s="1872">
        <v>1208</v>
      </c>
      <c r="D77" s="1872">
        <v>9726</v>
      </c>
      <c r="E77" s="1854">
        <v>694</v>
      </c>
      <c r="F77" s="1775">
        <v>21365</v>
      </c>
      <c r="G77" s="1872">
        <v>977</v>
      </c>
      <c r="H77" s="1872">
        <v>7049</v>
      </c>
      <c r="I77" s="1872">
        <v>557</v>
      </c>
    </row>
    <row r="78" spans="1:9">
      <c r="A78" s="752" t="s">
        <v>220</v>
      </c>
      <c r="B78" s="1775">
        <v>24000</v>
      </c>
      <c r="C78" s="1872">
        <v>984</v>
      </c>
      <c r="D78" s="1872">
        <v>4222</v>
      </c>
      <c r="E78" s="1854">
        <v>438</v>
      </c>
      <c r="F78" s="1775">
        <v>21041</v>
      </c>
      <c r="G78" s="1872">
        <v>838</v>
      </c>
      <c r="H78" s="1872">
        <v>4937</v>
      </c>
      <c r="I78" s="1872">
        <v>421</v>
      </c>
    </row>
    <row r="79" spans="1:9">
      <c r="A79" s="752" t="s">
        <v>221</v>
      </c>
      <c r="B79" s="1775">
        <v>10673</v>
      </c>
      <c r="C79" s="1872">
        <v>708</v>
      </c>
      <c r="D79" s="1872">
        <v>1592</v>
      </c>
      <c r="E79" s="1854">
        <v>337</v>
      </c>
      <c r="F79" s="1775">
        <v>10805</v>
      </c>
      <c r="G79" s="1872">
        <v>815</v>
      </c>
      <c r="H79" s="1872">
        <v>1468</v>
      </c>
      <c r="I79" s="1872">
        <v>297</v>
      </c>
    </row>
    <row r="80" spans="1:9">
      <c r="A80" s="752" t="s">
        <v>222</v>
      </c>
      <c r="B80" s="1775">
        <v>17439</v>
      </c>
      <c r="C80" s="1872">
        <v>872</v>
      </c>
      <c r="D80" s="1872">
        <v>1520</v>
      </c>
      <c r="E80" s="1854">
        <v>250</v>
      </c>
      <c r="F80" s="1775">
        <v>21808</v>
      </c>
      <c r="G80" s="1872">
        <v>1009</v>
      </c>
      <c r="H80" s="1872">
        <v>2854</v>
      </c>
      <c r="I80" s="1872">
        <v>360</v>
      </c>
    </row>
    <row r="81" spans="1:9">
      <c r="A81" s="752" t="s">
        <v>223</v>
      </c>
      <c r="B81" s="1775">
        <v>4781</v>
      </c>
      <c r="C81" s="1872">
        <v>465</v>
      </c>
      <c r="D81" s="1872">
        <v>488</v>
      </c>
      <c r="E81" s="1854">
        <v>157</v>
      </c>
      <c r="F81" s="1775">
        <v>8038</v>
      </c>
      <c r="G81" s="1872">
        <v>563</v>
      </c>
      <c r="H81" s="1872">
        <v>869</v>
      </c>
      <c r="I81" s="1872">
        <v>206</v>
      </c>
    </row>
    <row r="82" spans="1:9">
      <c r="A82" s="135"/>
      <c r="B82" s="1775"/>
      <c r="C82" s="1872"/>
      <c r="D82" s="1872"/>
      <c r="E82" s="1854"/>
      <c r="F82" s="1775"/>
      <c r="G82" s="1872"/>
      <c r="H82" s="1872"/>
      <c r="I82" s="1872"/>
    </row>
    <row r="83" spans="1:9">
      <c r="A83" s="790" t="s">
        <v>1011</v>
      </c>
      <c r="B83" s="2040">
        <v>90392</v>
      </c>
      <c r="C83" s="1834">
        <v>160</v>
      </c>
      <c r="D83" s="1834">
        <v>16447</v>
      </c>
      <c r="E83" s="2041">
        <v>831</v>
      </c>
      <c r="F83" s="2040">
        <v>88656</v>
      </c>
      <c r="G83" s="1834">
        <v>159</v>
      </c>
      <c r="H83" s="1834">
        <v>16896</v>
      </c>
      <c r="I83" s="1834">
        <v>784</v>
      </c>
    </row>
    <row r="84" spans="1:9">
      <c r="A84" s="752" t="s">
        <v>217</v>
      </c>
      <c r="B84" s="1775">
        <v>1648</v>
      </c>
      <c r="C84" s="1872">
        <v>303</v>
      </c>
      <c r="D84" s="1872">
        <v>101</v>
      </c>
      <c r="E84" s="1854">
        <v>70</v>
      </c>
      <c r="F84" s="1775">
        <v>1482</v>
      </c>
      <c r="G84" s="1872">
        <v>272</v>
      </c>
      <c r="H84" s="1872">
        <v>147</v>
      </c>
      <c r="I84" s="1872">
        <v>81</v>
      </c>
    </row>
    <row r="85" spans="1:9">
      <c r="A85" s="752" t="s">
        <v>218</v>
      </c>
      <c r="B85" s="1775">
        <v>4374</v>
      </c>
      <c r="C85" s="1872">
        <v>489</v>
      </c>
      <c r="D85" s="1872">
        <v>1273</v>
      </c>
      <c r="E85" s="1854">
        <v>280</v>
      </c>
      <c r="F85" s="1775">
        <v>3098</v>
      </c>
      <c r="G85" s="1872">
        <v>340</v>
      </c>
      <c r="H85" s="1872">
        <v>720</v>
      </c>
      <c r="I85" s="1872">
        <v>180</v>
      </c>
    </row>
    <row r="86" spans="1:9">
      <c r="A86" s="752" t="s">
        <v>1014</v>
      </c>
      <c r="B86" s="1775">
        <v>28084</v>
      </c>
      <c r="C86" s="1872">
        <v>1158</v>
      </c>
      <c r="D86" s="1872">
        <v>8001</v>
      </c>
      <c r="E86" s="1854">
        <v>597</v>
      </c>
      <c r="F86" s="1775">
        <v>23470</v>
      </c>
      <c r="G86" s="1872">
        <v>939</v>
      </c>
      <c r="H86" s="1872">
        <v>7395</v>
      </c>
      <c r="I86" s="1872">
        <v>621</v>
      </c>
    </row>
    <row r="87" spans="1:9">
      <c r="A87" s="752" t="s">
        <v>220</v>
      </c>
      <c r="B87" s="1775">
        <v>20018</v>
      </c>
      <c r="C87" s="1872">
        <v>977</v>
      </c>
      <c r="D87" s="1872">
        <v>3666</v>
      </c>
      <c r="E87" s="1854">
        <v>414</v>
      </c>
      <c r="F87" s="1775">
        <v>19666</v>
      </c>
      <c r="G87" s="1872">
        <v>781</v>
      </c>
      <c r="H87" s="1872">
        <v>4228</v>
      </c>
      <c r="I87" s="1872">
        <v>399</v>
      </c>
    </row>
    <row r="88" spans="1:9">
      <c r="A88" s="752" t="s">
        <v>221</v>
      </c>
      <c r="B88" s="1775">
        <v>9990</v>
      </c>
      <c r="C88" s="1872">
        <v>671</v>
      </c>
      <c r="D88" s="1872">
        <v>1355</v>
      </c>
      <c r="E88" s="1854">
        <v>251</v>
      </c>
      <c r="F88" s="1775">
        <v>11082</v>
      </c>
      <c r="G88" s="1872">
        <v>719</v>
      </c>
      <c r="H88" s="1872">
        <v>1630</v>
      </c>
      <c r="I88" s="1872">
        <v>275</v>
      </c>
    </row>
    <row r="89" spans="1:9">
      <c r="A89" s="752" t="s">
        <v>222</v>
      </c>
      <c r="B89" s="1775">
        <v>17810</v>
      </c>
      <c r="C89" s="1872">
        <v>791</v>
      </c>
      <c r="D89" s="1872">
        <v>1576</v>
      </c>
      <c r="E89" s="1854">
        <v>259</v>
      </c>
      <c r="F89" s="1775">
        <v>21049</v>
      </c>
      <c r="G89" s="1872">
        <v>894</v>
      </c>
      <c r="H89" s="1872">
        <v>1861</v>
      </c>
      <c r="I89" s="1872">
        <v>283</v>
      </c>
    </row>
    <row r="90" spans="1:9">
      <c r="A90" s="752" t="s">
        <v>223</v>
      </c>
      <c r="B90" s="1775">
        <v>8468</v>
      </c>
      <c r="C90" s="1872">
        <v>611</v>
      </c>
      <c r="D90" s="1872">
        <v>475</v>
      </c>
      <c r="E90" s="1854">
        <v>142</v>
      </c>
      <c r="F90" s="1775">
        <v>8809</v>
      </c>
      <c r="G90" s="1872">
        <v>557</v>
      </c>
      <c r="H90" s="1872">
        <v>915</v>
      </c>
      <c r="I90" s="1872">
        <v>189</v>
      </c>
    </row>
    <row r="91" spans="1:9">
      <c r="A91" s="135"/>
      <c r="B91" s="1775"/>
      <c r="C91" s="1872"/>
      <c r="D91" s="1872"/>
      <c r="E91" s="1854"/>
      <c r="F91" s="1775"/>
      <c r="G91" s="1872"/>
      <c r="H91" s="1872"/>
      <c r="I91" s="1872"/>
    </row>
    <row r="92" spans="1:9">
      <c r="A92" s="790" t="s">
        <v>1012</v>
      </c>
      <c r="B92" s="2040">
        <v>178446</v>
      </c>
      <c r="C92" s="1834">
        <v>223</v>
      </c>
      <c r="D92" s="1834">
        <v>27154</v>
      </c>
      <c r="E92" s="2041">
        <v>851</v>
      </c>
      <c r="F92" s="2040">
        <v>179949</v>
      </c>
      <c r="G92" s="1834">
        <v>164</v>
      </c>
      <c r="H92" s="1834">
        <v>27548</v>
      </c>
      <c r="I92" s="1834">
        <v>907</v>
      </c>
    </row>
    <row r="93" spans="1:9">
      <c r="A93" s="752" t="s">
        <v>217</v>
      </c>
      <c r="B93" s="1775">
        <v>6236</v>
      </c>
      <c r="C93" s="1872">
        <v>630</v>
      </c>
      <c r="D93" s="1872">
        <v>691</v>
      </c>
      <c r="E93" s="1854">
        <v>237</v>
      </c>
      <c r="F93" s="1775">
        <v>7503</v>
      </c>
      <c r="G93" s="1872">
        <v>477</v>
      </c>
      <c r="H93" s="1872">
        <v>431</v>
      </c>
      <c r="I93" s="1872">
        <v>143</v>
      </c>
    </row>
    <row r="94" spans="1:9">
      <c r="A94" s="752" t="s">
        <v>218</v>
      </c>
      <c r="B94" s="1775">
        <v>9287</v>
      </c>
      <c r="C94" s="1872">
        <v>504</v>
      </c>
      <c r="D94" s="1872">
        <v>2161</v>
      </c>
      <c r="E94" s="1854">
        <v>329</v>
      </c>
      <c r="F94" s="1775">
        <v>7966</v>
      </c>
      <c r="G94" s="1872">
        <v>648</v>
      </c>
      <c r="H94" s="1872">
        <v>1369</v>
      </c>
      <c r="I94" s="1872">
        <v>251</v>
      </c>
    </row>
    <row r="95" spans="1:9">
      <c r="A95" s="752" t="s">
        <v>1014</v>
      </c>
      <c r="B95" s="1775">
        <v>47912</v>
      </c>
      <c r="C95" s="1872">
        <v>1282</v>
      </c>
      <c r="D95" s="1872">
        <v>11859</v>
      </c>
      <c r="E95" s="1854">
        <v>685</v>
      </c>
      <c r="F95" s="1775">
        <v>44417</v>
      </c>
      <c r="G95" s="1872">
        <v>1418</v>
      </c>
      <c r="H95" s="1872">
        <v>11481</v>
      </c>
      <c r="I95" s="1872">
        <v>675</v>
      </c>
    </row>
    <row r="96" spans="1:9">
      <c r="A96" s="752" t="s">
        <v>220</v>
      </c>
      <c r="B96" s="1775">
        <v>39881</v>
      </c>
      <c r="C96" s="1872">
        <v>1144</v>
      </c>
      <c r="D96" s="1872">
        <v>5987</v>
      </c>
      <c r="E96" s="1854">
        <v>470</v>
      </c>
      <c r="F96" s="1775">
        <v>41219</v>
      </c>
      <c r="G96" s="1872">
        <v>1337</v>
      </c>
      <c r="H96" s="1872">
        <v>7164</v>
      </c>
      <c r="I96" s="1872">
        <v>587</v>
      </c>
    </row>
    <row r="97" spans="1:9">
      <c r="A97" s="752" t="s">
        <v>221</v>
      </c>
      <c r="B97" s="1775">
        <v>17418</v>
      </c>
      <c r="C97" s="1872">
        <v>819</v>
      </c>
      <c r="D97" s="1872">
        <v>2407</v>
      </c>
      <c r="E97" s="1854">
        <v>330</v>
      </c>
      <c r="F97" s="1775">
        <v>20001</v>
      </c>
      <c r="G97" s="1872">
        <v>1079</v>
      </c>
      <c r="H97" s="1872">
        <v>2797</v>
      </c>
      <c r="I97" s="1872">
        <v>398</v>
      </c>
    </row>
    <row r="98" spans="1:9">
      <c r="A98" s="752" t="s">
        <v>222</v>
      </c>
      <c r="B98" s="1775">
        <v>35817</v>
      </c>
      <c r="C98" s="1872">
        <v>1306</v>
      </c>
      <c r="D98" s="1872">
        <v>2700</v>
      </c>
      <c r="E98" s="1854">
        <v>350</v>
      </c>
      <c r="F98" s="1775">
        <v>39146</v>
      </c>
      <c r="G98" s="1872">
        <v>1125</v>
      </c>
      <c r="H98" s="1872">
        <v>3027</v>
      </c>
      <c r="I98" s="1872">
        <v>391</v>
      </c>
    </row>
    <row r="99" spans="1:9">
      <c r="A99" s="752" t="s">
        <v>223</v>
      </c>
      <c r="B99" s="1775">
        <v>21895</v>
      </c>
      <c r="C99" s="1872">
        <v>932</v>
      </c>
      <c r="D99" s="1872">
        <v>1349</v>
      </c>
      <c r="E99" s="1854">
        <v>227</v>
      </c>
      <c r="F99" s="1775">
        <v>19697</v>
      </c>
      <c r="G99" s="1872">
        <v>836</v>
      </c>
      <c r="H99" s="1872">
        <v>1279</v>
      </c>
      <c r="I99" s="1872">
        <v>230</v>
      </c>
    </row>
    <row r="100" spans="1:9">
      <c r="A100" s="135"/>
      <c r="B100" s="1775"/>
      <c r="C100" s="1872"/>
      <c r="D100" s="1872"/>
      <c r="E100" s="1854"/>
      <c r="F100" s="1775"/>
      <c r="G100" s="1872"/>
      <c r="H100" s="1872"/>
      <c r="I100" s="1872"/>
    </row>
    <row r="101" spans="1:9">
      <c r="A101" s="790" t="s">
        <v>1013</v>
      </c>
      <c r="B101" s="2040">
        <v>81961</v>
      </c>
      <c r="C101" s="1834">
        <v>115</v>
      </c>
      <c r="D101" s="1834">
        <v>8829</v>
      </c>
      <c r="E101" s="2041">
        <v>422</v>
      </c>
      <c r="F101" s="2040">
        <v>104439</v>
      </c>
      <c r="G101" s="1834">
        <v>60</v>
      </c>
      <c r="H101" s="1834">
        <v>10815</v>
      </c>
      <c r="I101" s="1834">
        <v>518</v>
      </c>
    </row>
    <row r="102" spans="1:9">
      <c r="A102" s="752" t="s">
        <v>217</v>
      </c>
      <c r="B102" s="1775">
        <v>8467</v>
      </c>
      <c r="C102" s="1872">
        <v>452</v>
      </c>
      <c r="D102" s="1872">
        <v>895</v>
      </c>
      <c r="E102" s="1854">
        <v>164</v>
      </c>
      <c r="F102" s="1775">
        <v>16559</v>
      </c>
      <c r="G102" s="1872">
        <v>715</v>
      </c>
      <c r="H102" s="1872">
        <v>991</v>
      </c>
      <c r="I102" s="1872">
        <v>171</v>
      </c>
    </row>
    <row r="103" spans="1:9">
      <c r="A103" s="752" t="s">
        <v>218</v>
      </c>
      <c r="B103" s="1775">
        <v>6882</v>
      </c>
      <c r="C103" s="1872">
        <v>455</v>
      </c>
      <c r="D103" s="1872">
        <v>1232</v>
      </c>
      <c r="E103" s="1854">
        <v>207</v>
      </c>
      <c r="F103" s="1775">
        <v>9975</v>
      </c>
      <c r="G103" s="1872">
        <v>601</v>
      </c>
      <c r="H103" s="1872">
        <v>1616</v>
      </c>
      <c r="I103" s="1872">
        <v>228</v>
      </c>
    </row>
    <row r="104" spans="1:9">
      <c r="A104" s="752" t="s">
        <v>1014</v>
      </c>
      <c r="B104" s="1775">
        <v>26898</v>
      </c>
      <c r="C104" s="1872">
        <v>746</v>
      </c>
      <c r="D104" s="1872">
        <v>3998</v>
      </c>
      <c r="E104" s="1854">
        <v>356</v>
      </c>
      <c r="F104" s="1775">
        <v>38596</v>
      </c>
      <c r="G104" s="1872">
        <v>882</v>
      </c>
      <c r="H104" s="1872">
        <v>4946</v>
      </c>
      <c r="I104" s="1872">
        <v>399</v>
      </c>
    </row>
    <row r="105" spans="1:9">
      <c r="A105" s="752" t="s">
        <v>220</v>
      </c>
      <c r="B105" s="1775">
        <v>13286</v>
      </c>
      <c r="C105" s="1872">
        <v>710</v>
      </c>
      <c r="D105" s="1872">
        <v>1356</v>
      </c>
      <c r="E105" s="1854">
        <v>217</v>
      </c>
      <c r="F105" s="1775">
        <v>15803</v>
      </c>
      <c r="G105" s="1872">
        <v>658</v>
      </c>
      <c r="H105" s="1872">
        <v>1660</v>
      </c>
      <c r="I105" s="1872">
        <v>232</v>
      </c>
    </row>
    <row r="106" spans="1:9">
      <c r="A106" s="752" t="s">
        <v>221</v>
      </c>
      <c r="B106" s="1775">
        <v>3950</v>
      </c>
      <c r="C106" s="1872">
        <v>341</v>
      </c>
      <c r="D106" s="1872">
        <v>380</v>
      </c>
      <c r="E106" s="1854">
        <v>115</v>
      </c>
      <c r="F106" s="1775">
        <v>4646</v>
      </c>
      <c r="G106" s="1872">
        <v>453</v>
      </c>
      <c r="H106" s="1872">
        <v>504</v>
      </c>
      <c r="I106" s="1872">
        <v>152</v>
      </c>
    </row>
    <row r="107" spans="1:9">
      <c r="A107" s="752" t="s">
        <v>222</v>
      </c>
      <c r="B107" s="1775">
        <v>12898</v>
      </c>
      <c r="C107" s="1872">
        <v>685</v>
      </c>
      <c r="D107" s="1872">
        <v>655</v>
      </c>
      <c r="E107" s="1854">
        <v>158</v>
      </c>
      <c r="F107" s="1775">
        <v>11760</v>
      </c>
      <c r="G107" s="1872">
        <v>663</v>
      </c>
      <c r="H107" s="1872">
        <v>726</v>
      </c>
      <c r="I107" s="1872">
        <v>151</v>
      </c>
    </row>
    <row r="108" spans="1:9">
      <c r="A108" s="752" t="s">
        <v>223</v>
      </c>
      <c r="B108" s="1775">
        <v>9580</v>
      </c>
      <c r="C108" s="1872">
        <v>597</v>
      </c>
      <c r="D108" s="1872">
        <v>313</v>
      </c>
      <c r="E108" s="1854">
        <v>116</v>
      </c>
      <c r="F108" s="1775">
        <v>7100</v>
      </c>
      <c r="G108" s="1872">
        <v>439</v>
      </c>
      <c r="H108" s="1872">
        <v>372</v>
      </c>
      <c r="I108" s="1872">
        <v>116</v>
      </c>
    </row>
    <row r="110" spans="1:9">
      <c r="A110" s="4242" t="s">
        <v>838</v>
      </c>
      <c r="B110" s="4242"/>
      <c r="C110" s="4242"/>
      <c r="D110" s="4242"/>
      <c r="E110" s="4242"/>
      <c r="F110" s="4242"/>
      <c r="G110" s="4242"/>
      <c r="H110" s="4242"/>
      <c r="I110" s="4242"/>
    </row>
    <row r="111" spans="1:9">
      <c r="A111" s="486"/>
      <c r="B111" s="486"/>
      <c r="C111" s="486"/>
      <c r="D111" s="486"/>
      <c r="E111" s="486"/>
      <c r="F111" s="486"/>
      <c r="G111" s="486"/>
      <c r="H111" s="486"/>
      <c r="I111" s="486"/>
    </row>
    <row r="113" spans="1:11" ht="25">
      <c r="A113" s="4494" t="s">
        <v>4462</v>
      </c>
      <c r="B113" s="4230"/>
      <c r="C113" s="4230"/>
      <c r="D113" s="4230"/>
      <c r="E113" s="4230"/>
      <c r="F113" s="4230"/>
      <c r="G113" s="4230"/>
      <c r="H113" s="4230"/>
      <c r="I113" s="4230"/>
      <c r="J113" s="1470"/>
    </row>
    <row r="115" spans="1:11" ht="17.5">
      <c r="A115" s="4276" t="s">
        <v>973</v>
      </c>
      <c r="B115" s="3966" t="s">
        <v>205</v>
      </c>
      <c r="C115" s="3841"/>
      <c r="D115" s="3841"/>
      <c r="E115" s="3841"/>
      <c r="F115" s="3841"/>
      <c r="G115" s="3841"/>
      <c r="H115" s="3841"/>
      <c r="I115" s="4281"/>
      <c r="K115" s="495"/>
    </row>
    <row r="116" spans="1:11" ht="17.5">
      <c r="A116" s="4495"/>
      <c r="B116" s="4062" t="s">
        <v>470</v>
      </c>
      <c r="C116" s="4063"/>
      <c r="D116" s="4063"/>
      <c r="E116" s="4063"/>
      <c r="F116" s="4062" t="s">
        <v>471</v>
      </c>
      <c r="G116" s="4063"/>
      <c r="H116" s="4063"/>
      <c r="I116" s="4241"/>
      <c r="K116" s="495"/>
    </row>
    <row r="117" spans="1:11" ht="27.5">
      <c r="A117" s="4431"/>
      <c r="B117" s="4159" t="s">
        <v>840</v>
      </c>
      <c r="C117" s="4260"/>
      <c r="D117" s="4260" t="s">
        <v>85</v>
      </c>
      <c r="E117" s="4092"/>
      <c r="F117" s="4159" t="s">
        <v>840</v>
      </c>
      <c r="G117" s="4260"/>
      <c r="H117" s="4260" t="s">
        <v>85</v>
      </c>
      <c r="I117" s="4160"/>
      <c r="K117" s="507"/>
    </row>
    <row r="118" spans="1:11" s="192" customFormat="1" ht="27.5">
      <c r="A118" s="4493"/>
      <c r="B118" s="127" t="s">
        <v>206</v>
      </c>
      <c r="C118" s="193" t="s">
        <v>282</v>
      </c>
      <c r="D118" s="193" t="s">
        <v>206</v>
      </c>
      <c r="E118" s="128" t="s">
        <v>282</v>
      </c>
      <c r="F118" s="127" t="s">
        <v>206</v>
      </c>
      <c r="G118" s="193" t="s">
        <v>282</v>
      </c>
      <c r="H118" s="193" t="s">
        <v>206</v>
      </c>
      <c r="I118" s="129" t="s">
        <v>282</v>
      </c>
      <c r="J118" s="29"/>
      <c r="K118" s="507"/>
    </row>
    <row r="119" spans="1:11" ht="14.5" thickBot="1">
      <c r="A119" s="787" t="s">
        <v>9</v>
      </c>
      <c r="B119" s="2197">
        <v>138816</v>
      </c>
      <c r="C119" s="2197" t="s">
        <v>747</v>
      </c>
      <c r="D119" s="2197">
        <v>31552</v>
      </c>
      <c r="E119" s="2718">
        <v>1336</v>
      </c>
      <c r="F119" s="2200">
        <v>138816</v>
      </c>
      <c r="G119" s="2197" t="s">
        <v>747</v>
      </c>
      <c r="H119" s="2197">
        <v>31552</v>
      </c>
      <c r="I119" s="2197">
        <v>1336</v>
      </c>
    </row>
    <row r="120" spans="1:11">
      <c r="A120" s="73" t="s">
        <v>826</v>
      </c>
      <c r="B120" s="2206">
        <v>68951</v>
      </c>
      <c r="C120" s="1870" t="s">
        <v>747</v>
      </c>
      <c r="D120" s="1870">
        <v>15289</v>
      </c>
      <c r="E120" s="1953">
        <v>775</v>
      </c>
      <c r="F120" s="1774">
        <v>69865</v>
      </c>
      <c r="G120" s="1870" t="s">
        <v>747</v>
      </c>
      <c r="H120" s="1870">
        <v>16263</v>
      </c>
      <c r="I120" s="1870">
        <v>766</v>
      </c>
    </row>
    <row r="121" spans="1:11">
      <c r="A121" s="790" t="s">
        <v>1009</v>
      </c>
      <c r="B121" s="2040">
        <v>7840</v>
      </c>
      <c r="C121" s="1834">
        <v>67</v>
      </c>
      <c r="D121" s="1834">
        <v>2606</v>
      </c>
      <c r="E121" s="2041">
        <v>296</v>
      </c>
      <c r="F121" s="2040">
        <v>7443</v>
      </c>
      <c r="G121" s="1834">
        <v>123</v>
      </c>
      <c r="H121" s="1834">
        <v>2881</v>
      </c>
      <c r="I121" s="1834">
        <v>270</v>
      </c>
    </row>
    <row r="122" spans="1:11">
      <c r="A122" s="752" t="s">
        <v>217</v>
      </c>
      <c r="B122" s="1775">
        <v>80</v>
      </c>
      <c r="C122" s="1872">
        <v>53</v>
      </c>
      <c r="D122" s="1872">
        <v>7</v>
      </c>
      <c r="E122" s="1854">
        <v>10</v>
      </c>
      <c r="F122" s="1775">
        <v>20</v>
      </c>
      <c r="G122" s="1872">
        <v>21</v>
      </c>
      <c r="H122" s="1872">
        <v>3</v>
      </c>
      <c r="I122" s="1872">
        <v>5</v>
      </c>
    </row>
    <row r="123" spans="1:11">
      <c r="A123" s="752" t="s">
        <v>218</v>
      </c>
      <c r="B123" s="1775">
        <v>1329</v>
      </c>
      <c r="C123" s="1872">
        <v>296</v>
      </c>
      <c r="D123" s="1872">
        <v>570</v>
      </c>
      <c r="E123" s="1854">
        <v>183</v>
      </c>
      <c r="F123" s="1775">
        <v>522</v>
      </c>
      <c r="G123" s="1872">
        <v>212</v>
      </c>
      <c r="H123" s="1872">
        <v>296</v>
      </c>
      <c r="I123" s="1872">
        <v>132</v>
      </c>
    </row>
    <row r="124" spans="1:11">
      <c r="A124" s="752" t="s">
        <v>1014</v>
      </c>
      <c r="B124" s="1775">
        <v>3304</v>
      </c>
      <c r="C124" s="1872">
        <v>389</v>
      </c>
      <c r="D124" s="1872">
        <v>1252</v>
      </c>
      <c r="E124" s="1854">
        <v>230</v>
      </c>
      <c r="F124" s="1775">
        <v>2985</v>
      </c>
      <c r="G124" s="1872">
        <v>513</v>
      </c>
      <c r="H124" s="1872">
        <v>1387</v>
      </c>
      <c r="I124" s="1872">
        <v>314</v>
      </c>
    </row>
    <row r="125" spans="1:11">
      <c r="A125" s="752" t="s">
        <v>220</v>
      </c>
      <c r="B125" s="1775">
        <v>2391</v>
      </c>
      <c r="C125" s="1872">
        <v>341</v>
      </c>
      <c r="D125" s="1872">
        <v>582</v>
      </c>
      <c r="E125" s="1854">
        <v>202</v>
      </c>
      <c r="F125" s="1775">
        <v>3022</v>
      </c>
      <c r="G125" s="1872">
        <v>643</v>
      </c>
      <c r="H125" s="1872">
        <v>959</v>
      </c>
      <c r="I125" s="1872">
        <v>247</v>
      </c>
    </row>
    <row r="126" spans="1:11">
      <c r="A126" s="752" t="s">
        <v>221</v>
      </c>
      <c r="B126" s="1775">
        <v>394</v>
      </c>
      <c r="C126" s="1872">
        <v>168</v>
      </c>
      <c r="D126" s="1872">
        <v>147</v>
      </c>
      <c r="E126" s="1854">
        <v>89</v>
      </c>
      <c r="F126" s="1775">
        <v>463</v>
      </c>
      <c r="G126" s="1872">
        <v>182</v>
      </c>
      <c r="H126" s="1872">
        <v>194</v>
      </c>
      <c r="I126" s="1872">
        <v>107</v>
      </c>
    </row>
    <row r="127" spans="1:11">
      <c r="A127" s="752" t="s">
        <v>222</v>
      </c>
      <c r="B127" s="1775">
        <v>315</v>
      </c>
      <c r="C127" s="1872">
        <v>149</v>
      </c>
      <c r="D127" s="1872">
        <v>48</v>
      </c>
      <c r="E127" s="1854">
        <v>37</v>
      </c>
      <c r="F127" s="1775">
        <v>431</v>
      </c>
      <c r="G127" s="1872">
        <v>127</v>
      </c>
      <c r="H127" s="1872">
        <v>42</v>
      </c>
      <c r="I127" s="1872">
        <v>30</v>
      </c>
    </row>
    <row r="128" spans="1:11">
      <c r="A128" s="752" t="s">
        <v>223</v>
      </c>
      <c r="B128" s="1775">
        <v>27</v>
      </c>
      <c r="C128" s="1872">
        <v>38</v>
      </c>
      <c r="D128" s="1872">
        <v>0</v>
      </c>
      <c r="E128" s="1854">
        <v>123</v>
      </c>
      <c r="F128" s="1775">
        <v>0</v>
      </c>
      <c r="G128" s="1872">
        <v>123</v>
      </c>
      <c r="H128" s="1872">
        <v>0</v>
      </c>
      <c r="I128" s="1872">
        <v>123</v>
      </c>
    </row>
    <row r="129" spans="1:9">
      <c r="A129" s="135"/>
      <c r="B129" s="1775"/>
      <c r="C129" s="1872"/>
      <c r="D129" s="1872"/>
      <c r="E129" s="1854"/>
      <c r="F129" s="1775"/>
      <c r="G129" s="1872"/>
      <c r="H129" s="1872"/>
      <c r="I129" s="1872"/>
    </row>
    <row r="130" spans="1:9">
      <c r="A130" s="790" t="s">
        <v>1010</v>
      </c>
      <c r="B130" s="2040">
        <v>10705</v>
      </c>
      <c r="C130" s="1834">
        <v>121</v>
      </c>
      <c r="D130" s="1834">
        <v>3194</v>
      </c>
      <c r="E130" s="2041">
        <v>339</v>
      </c>
      <c r="F130" s="2040">
        <v>10447</v>
      </c>
      <c r="G130" s="1834">
        <v>55</v>
      </c>
      <c r="H130" s="1834">
        <v>3237</v>
      </c>
      <c r="I130" s="1834">
        <v>379</v>
      </c>
    </row>
    <row r="131" spans="1:9">
      <c r="A131" s="752" t="s">
        <v>217</v>
      </c>
      <c r="B131" s="1775">
        <v>221</v>
      </c>
      <c r="C131" s="1872">
        <v>95</v>
      </c>
      <c r="D131" s="1872">
        <v>20</v>
      </c>
      <c r="E131" s="1854">
        <v>31</v>
      </c>
      <c r="F131" s="1775">
        <v>145</v>
      </c>
      <c r="G131" s="1872">
        <v>89</v>
      </c>
      <c r="H131" s="1872">
        <v>33</v>
      </c>
      <c r="I131" s="1872">
        <v>35</v>
      </c>
    </row>
    <row r="132" spans="1:9">
      <c r="A132" s="752" t="s">
        <v>218</v>
      </c>
      <c r="B132" s="1775">
        <v>592</v>
      </c>
      <c r="C132" s="1872">
        <v>194</v>
      </c>
      <c r="D132" s="1872">
        <v>158</v>
      </c>
      <c r="E132" s="1854">
        <v>86</v>
      </c>
      <c r="F132" s="1775">
        <v>482</v>
      </c>
      <c r="G132" s="1872">
        <v>179</v>
      </c>
      <c r="H132" s="1872">
        <v>221</v>
      </c>
      <c r="I132" s="1872">
        <v>123</v>
      </c>
    </row>
    <row r="133" spans="1:9">
      <c r="A133" s="752" t="s">
        <v>1014</v>
      </c>
      <c r="B133" s="1775">
        <v>4567</v>
      </c>
      <c r="C133" s="1872">
        <v>337</v>
      </c>
      <c r="D133" s="1872">
        <v>1876</v>
      </c>
      <c r="E133" s="1854">
        <v>238</v>
      </c>
      <c r="F133" s="1775">
        <v>3381</v>
      </c>
      <c r="G133" s="1872">
        <v>330</v>
      </c>
      <c r="H133" s="1872">
        <v>1452</v>
      </c>
      <c r="I133" s="1872">
        <v>261</v>
      </c>
    </row>
    <row r="134" spans="1:9">
      <c r="A134" s="752" t="s">
        <v>220</v>
      </c>
      <c r="B134" s="1775">
        <v>2387</v>
      </c>
      <c r="C134" s="1872">
        <v>344</v>
      </c>
      <c r="D134" s="1872">
        <v>713</v>
      </c>
      <c r="E134" s="1854">
        <v>196</v>
      </c>
      <c r="F134" s="1775">
        <v>2625</v>
      </c>
      <c r="G134" s="1872">
        <v>336</v>
      </c>
      <c r="H134" s="1872">
        <v>968</v>
      </c>
      <c r="I134" s="1872">
        <v>220</v>
      </c>
    </row>
    <row r="135" spans="1:9">
      <c r="A135" s="752" t="s">
        <v>221</v>
      </c>
      <c r="B135" s="1775">
        <v>1207</v>
      </c>
      <c r="C135" s="1872">
        <v>268</v>
      </c>
      <c r="D135" s="1872">
        <v>167</v>
      </c>
      <c r="E135" s="1854">
        <v>85</v>
      </c>
      <c r="F135" s="1775">
        <v>1276</v>
      </c>
      <c r="G135" s="1872">
        <v>305</v>
      </c>
      <c r="H135" s="1872">
        <v>161</v>
      </c>
      <c r="I135" s="1872">
        <v>89</v>
      </c>
    </row>
    <row r="136" spans="1:9">
      <c r="A136" s="752" t="s">
        <v>222</v>
      </c>
      <c r="B136" s="1775">
        <v>1525</v>
      </c>
      <c r="C136" s="1872">
        <v>293</v>
      </c>
      <c r="D136" s="1872">
        <v>222</v>
      </c>
      <c r="E136" s="1854">
        <v>91</v>
      </c>
      <c r="F136" s="1775">
        <v>1936</v>
      </c>
      <c r="G136" s="1872">
        <v>279</v>
      </c>
      <c r="H136" s="1872">
        <v>346</v>
      </c>
      <c r="I136" s="1872">
        <v>129</v>
      </c>
    </row>
    <row r="137" spans="1:9">
      <c r="A137" s="752" t="s">
        <v>223</v>
      </c>
      <c r="B137" s="1775">
        <v>206</v>
      </c>
      <c r="C137" s="1872">
        <v>105</v>
      </c>
      <c r="D137" s="1872">
        <v>38</v>
      </c>
      <c r="E137" s="1854">
        <v>45</v>
      </c>
      <c r="F137" s="1775">
        <v>602</v>
      </c>
      <c r="G137" s="1872">
        <v>182</v>
      </c>
      <c r="H137" s="1872">
        <v>56</v>
      </c>
      <c r="I137" s="1872">
        <v>56</v>
      </c>
    </row>
    <row r="138" spans="1:9">
      <c r="A138" s="135"/>
      <c r="B138" s="1775"/>
      <c r="C138" s="1872"/>
      <c r="D138" s="1872"/>
      <c r="E138" s="1854"/>
      <c r="F138" s="1775"/>
      <c r="G138" s="1872"/>
      <c r="H138" s="1872"/>
      <c r="I138" s="1872"/>
    </row>
    <row r="139" spans="1:9">
      <c r="A139" s="790" t="s">
        <v>1011</v>
      </c>
      <c r="B139" s="2040">
        <v>10796</v>
      </c>
      <c r="C139" s="1834">
        <v>106</v>
      </c>
      <c r="D139" s="1834">
        <v>2736</v>
      </c>
      <c r="E139" s="2041">
        <v>331</v>
      </c>
      <c r="F139" s="2040">
        <v>10866</v>
      </c>
      <c r="G139" s="1834">
        <v>118</v>
      </c>
      <c r="H139" s="1834">
        <v>3060</v>
      </c>
      <c r="I139" s="1834">
        <v>291</v>
      </c>
    </row>
    <row r="140" spans="1:9">
      <c r="A140" s="752" t="s">
        <v>217</v>
      </c>
      <c r="B140" s="1775">
        <v>182</v>
      </c>
      <c r="C140" s="1872">
        <v>108</v>
      </c>
      <c r="D140" s="1872">
        <v>0</v>
      </c>
      <c r="E140" s="1854">
        <v>123</v>
      </c>
      <c r="F140" s="1775">
        <v>123</v>
      </c>
      <c r="G140" s="1872">
        <v>67</v>
      </c>
      <c r="H140" s="1872">
        <v>7</v>
      </c>
      <c r="I140" s="1872">
        <v>10</v>
      </c>
    </row>
    <row r="141" spans="1:9">
      <c r="A141" s="752" t="s">
        <v>218</v>
      </c>
      <c r="B141" s="1775">
        <v>682</v>
      </c>
      <c r="C141" s="1872">
        <v>171</v>
      </c>
      <c r="D141" s="1872">
        <v>250</v>
      </c>
      <c r="E141" s="1854">
        <v>101</v>
      </c>
      <c r="F141" s="1775">
        <v>354</v>
      </c>
      <c r="G141" s="1872">
        <v>131</v>
      </c>
      <c r="H141" s="1872">
        <v>61</v>
      </c>
      <c r="I141" s="1872">
        <v>41</v>
      </c>
    </row>
    <row r="142" spans="1:9">
      <c r="A142" s="752" t="s">
        <v>1014</v>
      </c>
      <c r="B142" s="1775">
        <v>3897</v>
      </c>
      <c r="C142" s="1872">
        <v>413</v>
      </c>
      <c r="D142" s="1872">
        <v>1400</v>
      </c>
      <c r="E142" s="1854">
        <v>276</v>
      </c>
      <c r="F142" s="1775">
        <v>3410</v>
      </c>
      <c r="G142" s="1872">
        <v>356</v>
      </c>
      <c r="H142" s="1872">
        <v>1372</v>
      </c>
      <c r="I142" s="1872">
        <v>213</v>
      </c>
    </row>
    <row r="143" spans="1:9">
      <c r="A143" s="752" t="s">
        <v>220</v>
      </c>
      <c r="B143" s="1775">
        <v>2514</v>
      </c>
      <c r="C143" s="1872">
        <v>314</v>
      </c>
      <c r="D143" s="1872">
        <v>499</v>
      </c>
      <c r="E143" s="1854">
        <v>138</v>
      </c>
      <c r="F143" s="1775">
        <v>2293</v>
      </c>
      <c r="G143" s="1872">
        <v>385</v>
      </c>
      <c r="H143" s="1872">
        <v>741</v>
      </c>
      <c r="I143" s="1872">
        <v>199</v>
      </c>
    </row>
    <row r="144" spans="1:9">
      <c r="A144" s="752" t="s">
        <v>221</v>
      </c>
      <c r="B144" s="1775">
        <v>1250</v>
      </c>
      <c r="C144" s="1872">
        <v>275</v>
      </c>
      <c r="D144" s="1872">
        <v>297</v>
      </c>
      <c r="E144" s="1854">
        <v>125</v>
      </c>
      <c r="F144" s="1775">
        <v>1402</v>
      </c>
      <c r="G144" s="1872">
        <v>339</v>
      </c>
      <c r="H144" s="1872">
        <v>324</v>
      </c>
      <c r="I144" s="1872">
        <v>137</v>
      </c>
    </row>
    <row r="145" spans="1:9">
      <c r="A145" s="752" t="s">
        <v>222</v>
      </c>
      <c r="B145" s="1775">
        <v>1721</v>
      </c>
      <c r="C145" s="1872">
        <v>303</v>
      </c>
      <c r="D145" s="1872">
        <v>196</v>
      </c>
      <c r="E145" s="1854">
        <v>132</v>
      </c>
      <c r="F145" s="1775">
        <v>2288</v>
      </c>
      <c r="G145" s="1872">
        <v>321</v>
      </c>
      <c r="H145" s="1872">
        <v>420</v>
      </c>
      <c r="I145" s="1872">
        <v>184</v>
      </c>
    </row>
    <row r="146" spans="1:9">
      <c r="A146" s="752" t="s">
        <v>223</v>
      </c>
      <c r="B146" s="1775">
        <v>550</v>
      </c>
      <c r="C146" s="1872">
        <v>210</v>
      </c>
      <c r="D146" s="1872">
        <v>94</v>
      </c>
      <c r="E146" s="1854">
        <v>109</v>
      </c>
      <c r="F146" s="1775">
        <v>996</v>
      </c>
      <c r="G146" s="1872">
        <v>211</v>
      </c>
      <c r="H146" s="1872">
        <v>135</v>
      </c>
      <c r="I146" s="1872">
        <v>65</v>
      </c>
    </row>
    <row r="147" spans="1:9">
      <c r="A147" s="135"/>
      <c r="B147" s="1775"/>
      <c r="C147" s="1872"/>
      <c r="D147" s="1872"/>
      <c r="E147" s="1854"/>
      <c r="F147" s="1775"/>
      <c r="G147" s="1872"/>
      <c r="H147" s="1872"/>
      <c r="I147" s="1872"/>
    </row>
    <row r="148" spans="1:9">
      <c r="A148" s="790" t="s">
        <v>1012</v>
      </c>
      <c r="B148" s="2040">
        <v>27771</v>
      </c>
      <c r="C148" s="1834">
        <v>132</v>
      </c>
      <c r="D148" s="1834">
        <v>5343</v>
      </c>
      <c r="E148" s="2041">
        <v>437</v>
      </c>
      <c r="F148" s="2040">
        <v>27630</v>
      </c>
      <c r="G148" s="1834">
        <v>59</v>
      </c>
      <c r="H148" s="1834">
        <v>5317</v>
      </c>
      <c r="I148" s="1834">
        <v>304</v>
      </c>
    </row>
    <row r="149" spans="1:9">
      <c r="A149" s="752" t="s">
        <v>217</v>
      </c>
      <c r="B149" s="1775">
        <v>469</v>
      </c>
      <c r="C149" s="1872">
        <v>139</v>
      </c>
      <c r="D149" s="1872">
        <v>101</v>
      </c>
      <c r="E149" s="1854">
        <v>67</v>
      </c>
      <c r="F149" s="1775">
        <v>515</v>
      </c>
      <c r="G149" s="1872">
        <v>112</v>
      </c>
      <c r="H149" s="1872">
        <v>80</v>
      </c>
      <c r="I149" s="1872">
        <v>56</v>
      </c>
    </row>
    <row r="150" spans="1:9">
      <c r="A150" s="752" t="s">
        <v>218</v>
      </c>
      <c r="B150" s="1775">
        <v>1469</v>
      </c>
      <c r="C150" s="1872">
        <v>304</v>
      </c>
      <c r="D150" s="1872">
        <v>428</v>
      </c>
      <c r="E150" s="1854">
        <v>174</v>
      </c>
      <c r="F150" s="1775">
        <v>1256</v>
      </c>
      <c r="G150" s="1872">
        <v>274</v>
      </c>
      <c r="H150" s="1872">
        <v>216</v>
      </c>
      <c r="I150" s="1872">
        <v>85</v>
      </c>
    </row>
    <row r="151" spans="1:9">
      <c r="A151" s="752" t="s">
        <v>1014</v>
      </c>
      <c r="B151" s="1775">
        <v>8025</v>
      </c>
      <c r="C151" s="1872">
        <v>524</v>
      </c>
      <c r="D151" s="1872">
        <v>2491</v>
      </c>
      <c r="E151" s="1854">
        <v>337</v>
      </c>
      <c r="F151" s="1775">
        <v>7082</v>
      </c>
      <c r="G151" s="1872">
        <v>535</v>
      </c>
      <c r="H151" s="1872">
        <v>2123</v>
      </c>
      <c r="I151" s="1872">
        <v>289</v>
      </c>
    </row>
    <row r="152" spans="1:9">
      <c r="A152" s="752" t="s">
        <v>220</v>
      </c>
      <c r="B152" s="1775">
        <v>6330</v>
      </c>
      <c r="C152" s="1872">
        <v>464</v>
      </c>
      <c r="D152" s="1872">
        <v>1175</v>
      </c>
      <c r="E152" s="1854">
        <v>237</v>
      </c>
      <c r="F152" s="1775">
        <v>6323</v>
      </c>
      <c r="G152" s="1872">
        <v>469</v>
      </c>
      <c r="H152" s="1872">
        <v>1419</v>
      </c>
      <c r="I152" s="1872">
        <v>220</v>
      </c>
    </row>
    <row r="153" spans="1:9">
      <c r="A153" s="752" t="s">
        <v>221</v>
      </c>
      <c r="B153" s="1775">
        <v>3469</v>
      </c>
      <c r="C153" s="1872">
        <v>349</v>
      </c>
      <c r="D153" s="1872">
        <v>495</v>
      </c>
      <c r="E153" s="1854">
        <v>129</v>
      </c>
      <c r="F153" s="1775">
        <v>3432</v>
      </c>
      <c r="G153" s="1872">
        <v>358</v>
      </c>
      <c r="H153" s="1872">
        <v>620</v>
      </c>
      <c r="I153" s="1872">
        <v>160</v>
      </c>
    </row>
    <row r="154" spans="1:9">
      <c r="A154" s="752" t="s">
        <v>222</v>
      </c>
      <c r="B154" s="1775">
        <v>5584</v>
      </c>
      <c r="C154" s="1872">
        <v>455</v>
      </c>
      <c r="D154" s="1872">
        <v>483</v>
      </c>
      <c r="E154" s="1854">
        <v>131</v>
      </c>
      <c r="F154" s="1775">
        <v>6031</v>
      </c>
      <c r="G154" s="1872">
        <v>456</v>
      </c>
      <c r="H154" s="1872">
        <v>611</v>
      </c>
      <c r="I154" s="1872">
        <v>179</v>
      </c>
    </row>
    <row r="155" spans="1:9">
      <c r="A155" s="752" t="s">
        <v>223</v>
      </c>
      <c r="B155" s="1775">
        <v>2425</v>
      </c>
      <c r="C155" s="1872">
        <v>286</v>
      </c>
      <c r="D155" s="1872">
        <v>170</v>
      </c>
      <c r="E155" s="1854">
        <v>82</v>
      </c>
      <c r="F155" s="1775">
        <v>2991</v>
      </c>
      <c r="G155" s="1872">
        <v>327</v>
      </c>
      <c r="H155" s="1872">
        <v>248</v>
      </c>
      <c r="I155" s="1872">
        <v>76</v>
      </c>
    </row>
    <row r="156" spans="1:9">
      <c r="A156" s="135"/>
      <c r="B156" s="1775"/>
      <c r="C156" s="1872"/>
      <c r="D156" s="1872"/>
      <c r="E156" s="1854"/>
      <c r="F156" s="1775"/>
      <c r="G156" s="1872"/>
      <c r="H156" s="1872"/>
      <c r="I156" s="1872"/>
    </row>
    <row r="157" spans="1:9">
      <c r="A157" s="790" t="s">
        <v>1013</v>
      </c>
      <c r="B157" s="2040">
        <v>11839</v>
      </c>
      <c r="C157" s="1834">
        <v>55</v>
      </c>
      <c r="D157" s="1834">
        <v>1410</v>
      </c>
      <c r="E157" s="2041">
        <v>134</v>
      </c>
      <c r="F157" s="2040">
        <v>13479</v>
      </c>
      <c r="G157" s="1834">
        <v>35</v>
      </c>
      <c r="H157" s="1834">
        <v>1768</v>
      </c>
      <c r="I157" s="1834">
        <v>184</v>
      </c>
    </row>
    <row r="158" spans="1:9">
      <c r="A158" s="752" t="s">
        <v>217</v>
      </c>
      <c r="B158" s="1775">
        <v>994</v>
      </c>
      <c r="C158" s="1872">
        <v>194</v>
      </c>
      <c r="D158" s="1872">
        <v>107</v>
      </c>
      <c r="E158" s="1854">
        <v>49</v>
      </c>
      <c r="F158" s="1775">
        <v>1555</v>
      </c>
      <c r="G158" s="1872">
        <v>245</v>
      </c>
      <c r="H158" s="1872">
        <v>181</v>
      </c>
      <c r="I158" s="1872">
        <v>79</v>
      </c>
    </row>
    <row r="159" spans="1:9">
      <c r="A159" s="752" t="s">
        <v>218</v>
      </c>
      <c r="B159" s="1775">
        <v>1135</v>
      </c>
      <c r="C159" s="1872">
        <v>200</v>
      </c>
      <c r="D159" s="1872">
        <v>203</v>
      </c>
      <c r="E159" s="1854">
        <v>77</v>
      </c>
      <c r="F159" s="1775">
        <v>1507</v>
      </c>
      <c r="G159" s="1872">
        <v>236</v>
      </c>
      <c r="H159" s="1872">
        <v>325</v>
      </c>
      <c r="I159" s="1872">
        <v>109</v>
      </c>
    </row>
    <row r="160" spans="1:9">
      <c r="A160" s="752" t="s">
        <v>1014</v>
      </c>
      <c r="B160" s="1775">
        <v>3506</v>
      </c>
      <c r="C160" s="1872">
        <v>313</v>
      </c>
      <c r="D160" s="1872">
        <v>707</v>
      </c>
      <c r="E160" s="1854">
        <v>161</v>
      </c>
      <c r="F160" s="1775">
        <v>4935</v>
      </c>
      <c r="G160" s="1872">
        <v>391</v>
      </c>
      <c r="H160" s="1872">
        <v>746</v>
      </c>
      <c r="I160" s="1872">
        <v>162</v>
      </c>
    </row>
    <row r="161" spans="1:11">
      <c r="A161" s="752" t="s">
        <v>220</v>
      </c>
      <c r="B161" s="1775">
        <v>1942</v>
      </c>
      <c r="C161" s="1872">
        <v>238</v>
      </c>
      <c r="D161" s="1872">
        <v>185</v>
      </c>
      <c r="E161" s="1854">
        <v>77</v>
      </c>
      <c r="F161" s="1775">
        <v>2143</v>
      </c>
      <c r="G161" s="1872">
        <v>216</v>
      </c>
      <c r="H161" s="1872">
        <v>275</v>
      </c>
      <c r="I161" s="1872">
        <v>84</v>
      </c>
    </row>
    <row r="162" spans="1:11">
      <c r="A162" s="752" t="s">
        <v>221</v>
      </c>
      <c r="B162" s="1775">
        <v>773</v>
      </c>
      <c r="C162" s="1872">
        <v>147</v>
      </c>
      <c r="D162" s="1872">
        <v>76</v>
      </c>
      <c r="E162" s="1854">
        <v>49</v>
      </c>
      <c r="F162" s="1775">
        <v>771</v>
      </c>
      <c r="G162" s="1872">
        <v>187</v>
      </c>
      <c r="H162" s="1872">
        <v>55</v>
      </c>
      <c r="I162" s="1872">
        <v>34</v>
      </c>
    </row>
    <row r="163" spans="1:11">
      <c r="A163" s="752" t="s">
        <v>222</v>
      </c>
      <c r="B163" s="1775">
        <v>2234</v>
      </c>
      <c r="C163" s="1872">
        <v>324</v>
      </c>
      <c r="D163" s="1872">
        <v>120</v>
      </c>
      <c r="E163" s="1854">
        <v>81</v>
      </c>
      <c r="F163" s="1775">
        <v>1555</v>
      </c>
      <c r="G163" s="1872">
        <v>208</v>
      </c>
      <c r="H163" s="1872">
        <v>132</v>
      </c>
      <c r="I163" s="1872">
        <v>61</v>
      </c>
    </row>
    <row r="164" spans="1:11">
      <c r="A164" s="752" t="s">
        <v>223</v>
      </c>
      <c r="B164" s="1775">
        <v>1255</v>
      </c>
      <c r="C164" s="1872">
        <v>228</v>
      </c>
      <c r="D164" s="1872">
        <v>12</v>
      </c>
      <c r="E164" s="1854">
        <v>14</v>
      </c>
      <c r="F164" s="1775">
        <v>1013</v>
      </c>
      <c r="G164" s="1872">
        <v>185</v>
      </c>
      <c r="H164" s="1872">
        <v>54</v>
      </c>
      <c r="I164" s="1872">
        <v>35</v>
      </c>
    </row>
    <row r="166" spans="1:11">
      <c r="A166" s="4242" t="s">
        <v>838</v>
      </c>
      <c r="B166" s="4242"/>
      <c r="C166" s="4242"/>
      <c r="D166" s="4242"/>
      <c r="E166" s="4242"/>
      <c r="F166" s="4242"/>
      <c r="G166" s="4242"/>
      <c r="H166" s="4242"/>
      <c r="I166" s="4242"/>
    </row>
    <row r="167" spans="1:11">
      <c r="A167" s="494"/>
    </row>
    <row r="169" spans="1:11" ht="25">
      <c r="A169" s="4494" t="s">
        <v>4463</v>
      </c>
      <c r="B169" s="4230"/>
      <c r="C169" s="4230"/>
      <c r="D169" s="4230"/>
      <c r="E169" s="4230"/>
      <c r="F169" s="4230"/>
      <c r="G169" s="4230"/>
      <c r="H169" s="4230"/>
      <c r="I169" s="4230"/>
      <c r="J169" s="1470"/>
    </row>
    <row r="171" spans="1:11" ht="17.5">
      <c r="A171" s="4276" t="s">
        <v>973</v>
      </c>
      <c r="B171" s="3966" t="s">
        <v>226</v>
      </c>
      <c r="C171" s="3841"/>
      <c r="D171" s="3841"/>
      <c r="E171" s="3841"/>
      <c r="F171" s="3841"/>
      <c r="G171" s="3841"/>
      <c r="H171" s="3841"/>
      <c r="I171" s="4281"/>
      <c r="K171" s="495"/>
    </row>
    <row r="172" spans="1:11" ht="17.5">
      <c r="A172" s="4495"/>
      <c r="B172" s="4062" t="s">
        <v>470</v>
      </c>
      <c r="C172" s="4063"/>
      <c r="D172" s="4063"/>
      <c r="E172" s="4063"/>
      <c r="F172" s="4062" t="s">
        <v>471</v>
      </c>
      <c r="G172" s="4063"/>
      <c r="H172" s="4063"/>
      <c r="I172" s="4241"/>
      <c r="K172" s="495"/>
    </row>
    <row r="173" spans="1:11" ht="27.5">
      <c r="A173" s="4431"/>
      <c r="B173" s="4159" t="s">
        <v>841</v>
      </c>
      <c r="C173" s="4260"/>
      <c r="D173" s="4260" t="s">
        <v>85</v>
      </c>
      <c r="E173" s="4092"/>
      <c r="F173" s="4159" t="s">
        <v>841</v>
      </c>
      <c r="G173" s="4260"/>
      <c r="H173" s="4260" t="s">
        <v>85</v>
      </c>
      <c r="I173" s="4160"/>
      <c r="K173" s="507"/>
    </row>
    <row r="174" spans="1:11" s="192" customFormat="1" ht="27.5">
      <c r="A174" s="4493"/>
      <c r="B174" s="127" t="s">
        <v>206</v>
      </c>
      <c r="C174" s="193" t="s">
        <v>282</v>
      </c>
      <c r="D174" s="193" t="s">
        <v>206</v>
      </c>
      <c r="E174" s="128" t="s">
        <v>282</v>
      </c>
      <c r="F174" s="127" t="s">
        <v>206</v>
      </c>
      <c r="G174" s="193" t="s">
        <v>282</v>
      </c>
      <c r="H174" s="193" t="s">
        <v>206</v>
      </c>
      <c r="I174" s="129" t="s">
        <v>282</v>
      </c>
      <c r="J174" s="29"/>
      <c r="K174" s="507"/>
    </row>
    <row r="175" spans="1:11" ht="14.5" thickBot="1">
      <c r="A175" s="787" t="s">
        <v>9</v>
      </c>
      <c r="B175" s="2197">
        <v>728082</v>
      </c>
      <c r="C175" s="2197" t="s">
        <v>747</v>
      </c>
      <c r="D175" s="2197">
        <v>110499</v>
      </c>
      <c r="E175" s="2718">
        <v>2524</v>
      </c>
      <c r="F175" s="2200">
        <v>728082</v>
      </c>
      <c r="G175" s="2197" t="s">
        <v>747</v>
      </c>
      <c r="H175" s="2197">
        <v>110499</v>
      </c>
      <c r="I175" s="2197">
        <v>2524</v>
      </c>
    </row>
    <row r="176" spans="1:11">
      <c r="A176" s="73" t="s">
        <v>826</v>
      </c>
      <c r="B176" s="2206">
        <v>361802</v>
      </c>
      <c r="C176" s="1870" t="s">
        <v>747</v>
      </c>
      <c r="D176" s="1870">
        <v>54615</v>
      </c>
      <c r="E176" s="1953">
        <v>1514</v>
      </c>
      <c r="F176" s="1774">
        <v>366280</v>
      </c>
      <c r="G176" s="1870" t="s">
        <v>747</v>
      </c>
      <c r="H176" s="1870">
        <v>55884</v>
      </c>
      <c r="I176" s="1870">
        <v>1537</v>
      </c>
    </row>
    <row r="177" spans="1:9">
      <c r="A177" s="790" t="s">
        <v>1009</v>
      </c>
      <c r="B177" s="2040">
        <v>53333</v>
      </c>
      <c r="C177" s="1834" t="s">
        <v>747</v>
      </c>
      <c r="D177" s="1834">
        <v>9608</v>
      </c>
      <c r="E177" s="2041">
        <v>696</v>
      </c>
      <c r="F177" s="2040">
        <v>43637</v>
      </c>
      <c r="G177" s="1834">
        <v>86</v>
      </c>
      <c r="H177" s="1834">
        <v>9227</v>
      </c>
      <c r="I177" s="1834">
        <v>599</v>
      </c>
    </row>
    <row r="178" spans="1:9">
      <c r="A178" s="752" t="s">
        <v>217</v>
      </c>
      <c r="B178" s="1775">
        <v>446</v>
      </c>
      <c r="C178" s="1872">
        <v>164</v>
      </c>
      <c r="D178" s="1872">
        <v>79</v>
      </c>
      <c r="E178" s="1854">
        <v>62</v>
      </c>
      <c r="F178" s="1775">
        <v>377</v>
      </c>
      <c r="G178" s="1872">
        <v>163</v>
      </c>
      <c r="H178" s="1872">
        <v>119</v>
      </c>
      <c r="I178" s="1872">
        <v>77</v>
      </c>
    </row>
    <row r="179" spans="1:9">
      <c r="A179" s="752" t="s">
        <v>218</v>
      </c>
      <c r="B179" s="1775">
        <v>4005</v>
      </c>
      <c r="C179" s="1872">
        <v>456</v>
      </c>
      <c r="D179" s="1872">
        <v>1421</v>
      </c>
      <c r="E179" s="1854">
        <v>274</v>
      </c>
      <c r="F179" s="1775">
        <v>2611</v>
      </c>
      <c r="G179" s="1872">
        <v>360</v>
      </c>
      <c r="H179" s="1872">
        <v>852</v>
      </c>
      <c r="I179" s="1872">
        <v>199</v>
      </c>
    </row>
    <row r="180" spans="1:9">
      <c r="A180" s="752" t="s">
        <v>1014</v>
      </c>
      <c r="B180" s="1775">
        <v>24702</v>
      </c>
      <c r="C180" s="1872">
        <v>1198</v>
      </c>
      <c r="D180" s="1872">
        <v>5061</v>
      </c>
      <c r="E180" s="1854">
        <v>476</v>
      </c>
      <c r="F180" s="1775">
        <v>14178</v>
      </c>
      <c r="G180" s="1872">
        <v>876</v>
      </c>
      <c r="H180" s="1872">
        <v>4228</v>
      </c>
      <c r="I180" s="1872">
        <v>477</v>
      </c>
    </row>
    <row r="181" spans="1:9">
      <c r="A181" s="752" t="s">
        <v>220</v>
      </c>
      <c r="B181" s="1775">
        <v>18820</v>
      </c>
      <c r="C181" s="1872">
        <v>1169</v>
      </c>
      <c r="D181" s="1872">
        <v>2405</v>
      </c>
      <c r="E181" s="1854">
        <v>348</v>
      </c>
      <c r="F181" s="1775">
        <v>18248</v>
      </c>
      <c r="G181" s="1872">
        <v>876</v>
      </c>
      <c r="H181" s="1872">
        <v>3171</v>
      </c>
      <c r="I181" s="1872">
        <v>389</v>
      </c>
    </row>
    <row r="182" spans="1:9">
      <c r="A182" s="752" t="s">
        <v>221</v>
      </c>
      <c r="B182" s="1775">
        <v>2376</v>
      </c>
      <c r="C182" s="1872">
        <v>339</v>
      </c>
      <c r="D182" s="1872">
        <v>297</v>
      </c>
      <c r="E182" s="1854">
        <v>95</v>
      </c>
      <c r="F182" s="1775">
        <v>3381</v>
      </c>
      <c r="G182" s="1872">
        <v>433</v>
      </c>
      <c r="H182" s="1872">
        <v>328</v>
      </c>
      <c r="I182" s="1872">
        <v>120</v>
      </c>
    </row>
    <row r="183" spans="1:9">
      <c r="A183" s="752" t="s">
        <v>222</v>
      </c>
      <c r="B183" s="1775">
        <v>2767</v>
      </c>
      <c r="C183" s="1872">
        <v>407</v>
      </c>
      <c r="D183" s="1872">
        <v>321</v>
      </c>
      <c r="E183" s="1854">
        <v>129</v>
      </c>
      <c r="F183" s="1775">
        <v>4622</v>
      </c>
      <c r="G183" s="1872">
        <v>485</v>
      </c>
      <c r="H183" s="1872">
        <v>492</v>
      </c>
      <c r="I183" s="1872">
        <v>140</v>
      </c>
    </row>
    <row r="184" spans="1:9">
      <c r="A184" s="752" t="s">
        <v>223</v>
      </c>
      <c r="B184" s="1775">
        <v>217</v>
      </c>
      <c r="C184" s="1872">
        <v>110</v>
      </c>
      <c r="D184" s="1872">
        <v>24</v>
      </c>
      <c r="E184" s="1854">
        <v>30</v>
      </c>
      <c r="F184" s="1775">
        <v>220</v>
      </c>
      <c r="G184" s="1872">
        <v>95</v>
      </c>
      <c r="H184" s="1872">
        <v>37</v>
      </c>
      <c r="I184" s="1872">
        <v>42</v>
      </c>
    </row>
    <row r="185" spans="1:9">
      <c r="A185" s="135"/>
      <c r="B185" s="1775"/>
      <c r="C185" s="1872"/>
      <c r="D185" s="1872"/>
      <c r="E185" s="1854"/>
      <c r="F185" s="1775"/>
      <c r="G185" s="1872"/>
      <c r="H185" s="1872"/>
      <c r="I185" s="1872"/>
    </row>
    <row r="186" spans="1:9">
      <c r="A186" s="790" t="s">
        <v>1010</v>
      </c>
      <c r="B186" s="2040">
        <v>68129</v>
      </c>
      <c r="C186" s="1834" t="s">
        <v>747</v>
      </c>
      <c r="D186" s="1834">
        <v>12169</v>
      </c>
      <c r="E186" s="2041">
        <v>637</v>
      </c>
      <c r="F186" s="2040">
        <v>63212</v>
      </c>
      <c r="G186" s="1834">
        <v>108</v>
      </c>
      <c r="H186" s="1834">
        <v>11927</v>
      </c>
      <c r="I186" s="1834">
        <v>694</v>
      </c>
    </row>
    <row r="187" spans="1:9">
      <c r="A187" s="752" t="s">
        <v>217</v>
      </c>
      <c r="B187" s="1775">
        <v>795</v>
      </c>
      <c r="C187" s="1872">
        <v>211</v>
      </c>
      <c r="D187" s="1872">
        <v>64</v>
      </c>
      <c r="E187" s="1854">
        <v>52</v>
      </c>
      <c r="F187" s="1775">
        <v>567</v>
      </c>
      <c r="G187" s="1872">
        <v>161</v>
      </c>
      <c r="H187" s="1872">
        <v>211</v>
      </c>
      <c r="I187" s="1872">
        <v>85</v>
      </c>
    </row>
    <row r="188" spans="1:9">
      <c r="A188" s="752" t="s">
        <v>218</v>
      </c>
      <c r="B188" s="1775">
        <v>2229</v>
      </c>
      <c r="C188" s="1872">
        <v>307</v>
      </c>
      <c r="D188" s="1872">
        <v>498</v>
      </c>
      <c r="E188" s="1854">
        <v>155</v>
      </c>
      <c r="F188" s="1775">
        <v>1940</v>
      </c>
      <c r="G188" s="1872">
        <v>319</v>
      </c>
      <c r="H188" s="1872">
        <v>638</v>
      </c>
      <c r="I188" s="1872">
        <v>213</v>
      </c>
    </row>
    <row r="189" spans="1:9">
      <c r="A189" s="752" t="s">
        <v>1014</v>
      </c>
      <c r="B189" s="1775">
        <v>20908</v>
      </c>
      <c r="C189" s="1872">
        <v>996</v>
      </c>
      <c r="D189" s="1872">
        <v>6074</v>
      </c>
      <c r="E189" s="1854">
        <v>538</v>
      </c>
      <c r="F189" s="1775">
        <v>14050</v>
      </c>
      <c r="G189" s="1872">
        <v>773</v>
      </c>
      <c r="H189" s="1872">
        <v>4201</v>
      </c>
      <c r="I189" s="1872">
        <v>478</v>
      </c>
    </row>
    <row r="190" spans="1:9">
      <c r="A190" s="752" t="s">
        <v>220</v>
      </c>
      <c r="B190" s="1775">
        <v>18127</v>
      </c>
      <c r="C190" s="1872">
        <v>800</v>
      </c>
      <c r="D190" s="1872">
        <v>2666</v>
      </c>
      <c r="E190" s="1854">
        <v>384</v>
      </c>
      <c r="F190" s="1775">
        <v>15360</v>
      </c>
      <c r="G190" s="1872">
        <v>719</v>
      </c>
      <c r="H190" s="1872">
        <v>2978</v>
      </c>
      <c r="I190" s="1872">
        <v>359</v>
      </c>
    </row>
    <row r="191" spans="1:9">
      <c r="A191" s="752" t="s">
        <v>221</v>
      </c>
      <c r="B191" s="1775">
        <v>8197</v>
      </c>
      <c r="C191" s="1872">
        <v>624</v>
      </c>
      <c r="D191" s="1872">
        <v>1248</v>
      </c>
      <c r="E191" s="1854">
        <v>312</v>
      </c>
      <c r="F191" s="1775">
        <v>8129</v>
      </c>
      <c r="G191" s="1872">
        <v>705</v>
      </c>
      <c r="H191" s="1872">
        <v>1064</v>
      </c>
      <c r="I191" s="1872">
        <v>232</v>
      </c>
    </row>
    <row r="192" spans="1:9">
      <c r="A192" s="752" t="s">
        <v>222</v>
      </c>
      <c r="B192" s="1775">
        <v>13604</v>
      </c>
      <c r="C192" s="1872">
        <v>833</v>
      </c>
      <c r="D192" s="1872">
        <v>1174</v>
      </c>
      <c r="E192" s="1854">
        <v>208</v>
      </c>
      <c r="F192" s="1775">
        <v>16642</v>
      </c>
      <c r="G192" s="1872">
        <v>818</v>
      </c>
      <c r="H192" s="1872">
        <v>2108</v>
      </c>
      <c r="I192" s="1872">
        <v>276</v>
      </c>
    </row>
    <row r="193" spans="1:9">
      <c r="A193" s="752" t="s">
        <v>223</v>
      </c>
      <c r="B193" s="1775">
        <v>4269</v>
      </c>
      <c r="C193" s="1872">
        <v>417</v>
      </c>
      <c r="D193" s="1872">
        <v>445</v>
      </c>
      <c r="E193" s="1854">
        <v>146</v>
      </c>
      <c r="F193" s="1775">
        <v>6524</v>
      </c>
      <c r="G193" s="1872">
        <v>498</v>
      </c>
      <c r="H193" s="1872">
        <v>727</v>
      </c>
      <c r="I193" s="1872">
        <v>187</v>
      </c>
    </row>
    <row r="194" spans="1:9">
      <c r="A194" s="135"/>
      <c r="B194" s="1775"/>
      <c r="C194" s="1872"/>
      <c r="D194" s="1872"/>
      <c r="E194" s="1854"/>
      <c r="F194" s="1775"/>
      <c r="G194" s="1872"/>
      <c r="H194" s="1872"/>
      <c r="I194" s="1872"/>
    </row>
    <row r="195" spans="1:9">
      <c r="A195" s="790" t="s">
        <v>1011</v>
      </c>
      <c r="B195" s="2040">
        <v>64246</v>
      </c>
      <c r="C195" s="1834" t="s">
        <v>747</v>
      </c>
      <c r="D195" s="1834">
        <v>10553</v>
      </c>
      <c r="E195" s="2041">
        <v>679</v>
      </c>
      <c r="F195" s="2040">
        <v>63096</v>
      </c>
      <c r="G195" s="1834">
        <v>54</v>
      </c>
      <c r="H195" s="1834">
        <v>10507</v>
      </c>
      <c r="I195" s="1834">
        <v>583</v>
      </c>
    </row>
    <row r="196" spans="1:9">
      <c r="A196" s="752" t="s">
        <v>217</v>
      </c>
      <c r="B196" s="1775">
        <v>1149</v>
      </c>
      <c r="C196" s="1872">
        <v>232</v>
      </c>
      <c r="D196" s="1872">
        <v>79</v>
      </c>
      <c r="E196" s="1854">
        <v>65</v>
      </c>
      <c r="F196" s="1775">
        <v>1092</v>
      </c>
      <c r="G196" s="1872">
        <v>205</v>
      </c>
      <c r="H196" s="1872">
        <v>129</v>
      </c>
      <c r="I196" s="1872">
        <v>80</v>
      </c>
    </row>
    <row r="197" spans="1:9">
      <c r="A197" s="752" t="s">
        <v>218</v>
      </c>
      <c r="B197" s="1775">
        <v>2708</v>
      </c>
      <c r="C197" s="1872">
        <v>362</v>
      </c>
      <c r="D197" s="1872">
        <v>699</v>
      </c>
      <c r="E197" s="1854">
        <v>175</v>
      </c>
      <c r="F197" s="1775">
        <v>2130</v>
      </c>
      <c r="G197" s="1872">
        <v>306</v>
      </c>
      <c r="H197" s="1872">
        <v>420</v>
      </c>
      <c r="I197" s="1872">
        <v>153</v>
      </c>
    </row>
    <row r="198" spans="1:9">
      <c r="A198" s="752" t="s">
        <v>1014</v>
      </c>
      <c r="B198" s="1775">
        <v>18651</v>
      </c>
      <c r="C198" s="1872">
        <v>965</v>
      </c>
      <c r="D198" s="1872">
        <v>4948</v>
      </c>
      <c r="E198" s="1854">
        <v>502</v>
      </c>
      <c r="F198" s="1775">
        <v>15586</v>
      </c>
      <c r="G198" s="1872">
        <v>635</v>
      </c>
      <c r="H198" s="1872">
        <v>4346</v>
      </c>
      <c r="I198" s="1872">
        <v>376</v>
      </c>
    </row>
    <row r="199" spans="1:9">
      <c r="A199" s="752" t="s">
        <v>220</v>
      </c>
      <c r="B199" s="1775">
        <v>14129</v>
      </c>
      <c r="C199" s="1872">
        <v>815</v>
      </c>
      <c r="D199" s="1872">
        <v>2500</v>
      </c>
      <c r="E199" s="1854">
        <v>329</v>
      </c>
      <c r="F199" s="1775">
        <v>13445</v>
      </c>
      <c r="G199" s="1872">
        <v>668</v>
      </c>
      <c r="H199" s="1872">
        <v>2616</v>
      </c>
      <c r="I199" s="1872">
        <v>332</v>
      </c>
    </row>
    <row r="200" spans="1:9">
      <c r="A200" s="752" t="s">
        <v>221</v>
      </c>
      <c r="B200" s="1775">
        <v>6991</v>
      </c>
      <c r="C200" s="1872">
        <v>614</v>
      </c>
      <c r="D200" s="1872">
        <v>779</v>
      </c>
      <c r="E200" s="1854">
        <v>195</v>
      </c>
      <c r="F200" s="1775">
        <v>7946</v>
      </c>
      <c r="G200" s="1872">
        <v>584</v>
      </c>
      <c r="H200" s="1872">
        <v>1064</v>
      </c>
      <c r="I200" s="1872">
        <v>228</v>
      </c>
    </row>
    <row r="201" spans="1:9">
      <c r="A201" s="752" t="s">
        <v>222</v>
      </c>
      <c r="B201" s="1775">
        <v>13523</v>
      </c>
      <c r="C201" s="1872">
        <v>674</v>
      </c>
      <c r="D201" s="1872">
        <v>1177</v>
      </c>
      <c r="E201" s="1854">
        <v>231</v>
      </c>
      <c r="F201" s="1775">
        <v>16030</v>
      </c>
      <c r="G201" s="1872">
        <v>750</v>
      </c>
      <c r="H201" s="1872">
        <v>1243</v>
      </c>
      <c r="I201" s="1872">
        <v>221</v>
      </c>
    </row>
    <row r="202" spans="1:9">
      <c r="A202" s="752" t="s">
        <v>223</v>
      </c>
      <c r="B202" s="1775">
        <v>7095</v>
      </c>
      <c r="C202" s="1872">
        <v>532</v>
      </c>
      <c r="D202" s="1872">
        <v>371</v>
      </c>
      <c r="E202" s="1854">
        <v>148</v>
      </c>
      <c r="F202" s="1775">
        <v>6867</v>
      </c>
      <c r="G202" s="1872">
        <v>486</v>
      </c>
      <c r="H202" s="1872">
        <v>689</v>
      </c>
      <c r="I202" s="1872">
        <v>166</v>
      </c>
    </row>
    <row r="203" spans="1:9">
      <c r="A203" s="135"/>
      <c r="B203" s="1775"/>
      <c r="C203" s="1872"/>
      <c r="D203" s="1872"/>
      <c r="E203" s="1854"/>
      <c r="F203" s="1775"/>
      <c r="G203" s="1872"/>
      <c r="H203" s="1872"/>
      <c r="I203" s="1872"/>
    </row>
    <row r="204" spans="1:9">
      <c r="A204" s="790" t="s">
        <v>1012</v>
      </c>
      <c r="B204" s="2040">
        <v>118372</v>
      </c>
      <c r="C204" s="1834" t="s">
        <v>747</v>
      </c>
      <c r="D204" s="1834">
        <v>16456</v>
      </c>
      <c r="E204" s="2041">
        <v>653</v>
      </c>
      <c r="F204" s="2040">
        <v>120651</v>
      </c>
      <c r="G204" s="1834" t="s">
        <v>747</v>
      </c>
      <c r="H204" s="1834">
        <v>16933</v>
      </c>
      <c r="I204" s="1834">
        <v>647</v>
      </c>
    </row>
    <row r="205" spans="1:9">
      <c r="A205" s="752" t="s">
        <v>217</v>
      </c>
      <c r="B205" s="1775">
        <v>4708</v>
      </c>
      <c r="C205" s="1872">
        <v>498</v>
      </c>
      <c r="D205" s="1872">
        <v>426</v>
      </c>
      <c r="E205" s="1854">
        <v>181</v>
      </c>
      <c r="F205" s="1775">
        <v>6025</v>
      </c>
      <c r="G205" s="1872">
        <v>413</v>
      </c>
      <c r="H205" s="1872">
        <v>256</v>
      </c>
      <c r="I205" s="1872">
        <v>98</v>
      </c>
    </row>
    <row r="206" spans="1:9">
      <c r="A206" s="752" t="s">
        <v>218</v>
      </c>
      <c r="B206" s="1775">
        <v>5775</v>
      </c>
      <c r="C206" s="1872">
        <v>423</v>
      </c>
      <c r="D206" s="1872">
        <v>1197</v>
      </c>
      <c r="E206" s="1854">
        <v>228</v>
      </c>
      <c r="F206" s="1775">
        <v>5475</v>
      </c>
      <c r="G206" s="1872">
        <v>486</v>
      </c>
      <c r="H206" s="1872">
        <v>902</v>
      </c>
      <c r="I206" s="1872">
        <v>226</v>
      </c>
    </row>
    <row r="207" spans="1:9">
      <c r="A207" s="752" t="s">
        <v>1014</v>
      </c>
      <c r="B207" s="1775">
        <v>30170</v>
      </c>
      <c r="C207" s="1872">
        <v>891</v>
      </c>
      <c r="D207" s="1872">
        <v>6823</v>
      </c>
      <c r="E207" s="1854">
        <v>512</v>
      </c>
      <c r="F207" s="1775">
        <v>28550</v>
      </c>
      <c r="G207" s="1872">
        <v>990</v>
      </c>
      <c r="H207" s="1872">
        <v>6874</v>
      </c>
      <c r="I207" s="1872">
        <v>543</v>
      </c>
    </row>
    <row r="208" spans="1:9">
      <c r="A208" s="752" t="s">
        <v>220</v>
      </c>
      <c r="B208" s="1775">
        <v>25477</v>
      </c>
      <c r="C208" s="1872">
        <v>877</v>
      </c>
      <c r="D208" s="1872">
        <v>3624</v>
      </c>
      <c r="E208" s="1854">
        <v>360</v>
      </c>
      <c r="F208" s="1775">
        <v>26462</v>
      </c>
      <c r="G208" s="1872">
        <v>997</v>
      </c>
      <c r="H208" s="1872">
        <v>4420</v>
      </c>
      <c r="I208" s="1872">
        <v>434</v>
      </c>
    </row>
    <row r="209" spans="1:9">
      <c r="A209" s="752" t="s">
        <v>221</v>
      </c>
      <c r="B209" s="1775">
        <v>10983</v>
      </c>
      <c r="C209" s="1872">
        <v>675</v>
      </c>
      <c r="D209" s="1872">
        <v>1568</v>
      </c>
      <c r="E209" s="1854">
        <v>278</v>
      </c>
      <c r="F209" s="1775">
        <v>12833</v>
      </c>
      <c r="G209" s="1872">
        <v>846</v>
      </c>
      <c r="H209" s="1872">
        <v>1595</v>
      </c>
      <c r="I209" s="1872">
        <v>271</v>
      </c>
    </row>
    <row r="210" spans="1:9">
      <c r="A210" s="752" t="s">
        <v>222</v>
      </c>
      <c r="B210" s="1775">
        <v>24612</v>
      </c>
      <c r="C210" s="1872">
        <v>1027</v>
      </c>
      <c r="D210" s="1872">
        <v>1745</v>
      </c>
      <c r="E210" s="1854">
        <v>283</v>
      </c>
      <c r="F210" s="1775">
        <v>27698</v>
      </c>
      <c r="G210" s="1872">
        <v>923</v>
      </c>
      <c r="H210" s="1872">
        <v>2055</v>
      </c>
      <c r="I210" s="1872">
        <v>304</v>
      </c>
    </row>
    <row r="211" spans="1:9">
      <c r="A211" s="752" t="s">
        <v>223</v>
      </c>
      <c r="B211" s="1775">
        <v>16647</v>
      </c>
      <c r="C211" s="1872">
        <v>754</v>
      </c>
      <c r="D211" s="1872">
        <v>1073</v>
      </c>
      <c r="E211" s="1854">
        <v>219</v>
      </c>
      <c r="F211" s="1775">
        <v>13608</v>
      </c>
      <c r="G211" s="1872">
        <v>766</v>
      </c>
      <c r="H211" s="1872">
        <v>831</v>
      </c>
      <c r="I211" s="1872">
        <v>186</v>
      </c>
    </row>
    <row r="212" spans="1:9">
      <c r="A212" s="135"/>
      <c r="B212" s="1775"/>
      <c r="C212" s="1872"/>
      <c r="D212" s="1872"/>
      <c r="E212" s="1854"/>
      <c r="F212" s="1775"/>
      <c r="G212" s="1872"/>
      <c r="H212" s="1872"/>
      <c r="I212" s="1872"/>
    </row>
    <row r="213" spans="1:9">
      <c r="A213" s="790" t="s">
        <v>1013</v>
      </c>
      <c r="B213" s="2040">
        <v>57722</v>
      </c>
      <c r="C213" s="1834" t="s">
        <v>747</v>
      </c>
      <c r="D213" s="1834">
        <v>5829</v>
      </c>
      <c r="E213" s="2041">
        <v>363</v>
      </c>
      <c r="F213" s="2040">
        <v>75684</v>
      </c>
      <c r="G213" s="1834" t="s">
        <v>747</v>
      </c>
      <c r="H213" s="1834">
        <v>7290</v>
      </c>
      <c r="I213" s="1834">
        <v>412</v>
      </c>
    </row>
    <row r="214" spans="1:9">
      <c r="A214" s="752" t="s">
        <v>217</v>
      </c>
      <c r="B214" s="1775">
        <v>5455</v>
      </c>
      <c r="C214" s="1872">
        <v>399</v>
      </c>
      <c r="D214" s="1872">
        <v>417</v>
      </c>
      <c r="E214" s="1854">
        <v>119</v>
      </c>
      <c r="F214" s="1775">
        <v>11696</v>
      </c>
      <c r="G214" s="1872">
        <v>617</v>
      </c>
      <c r="H214" s="1872">
        <v>547</v>
      </c>
      <c r="I214" s="1872">
        <v>127</v>
      </c>
    </row>
    <row r="215" spans="1:9">
      <c r="A215" s="752" t="s">
        <v>218</v>
      </c>
      <c r="B215" s="1775">
        <v>4736</v>
      </c>
      <c r="C215" s="1872">
        <v>393</v>
      </c>
      <c r="D215" s="1872">
        <v>850</v>
      </c>
      <c r="E215" s="1854">
        <v>189</v>
      </c>
      <c r="F215" s="1775">
        <v>7261</v>
      </c>
      <c r="G215" s="1872">
        <v>502</v>
      </c>
      <c r="H215" s="1872">
        <v>957</v>
      </c>
      <c r="I215" s="1872">
        <v>182</v>
      </c>
    </row>
    <row r="216" spans="1:9">
      <c r="A216" s="752" t="s">
        <v>1014</v>
      </c>
      <c r="B216" s="1775">
        <v>19982</v>
      </c>
      <c r="C216" s="1872">
        <v>598</v>
      </c>
      <c r="D216" s="1872">
        <v>2666</v>
      </c>
      <c r="E216" s="1854">
        <v>291</v>
      </c>
      <c r="F216" s="1775">
        <v>28839</v>
      </c>
      <c r="G216" s="1872">
        <v>783</v>
      </c>
      <c r="H216" s="1872">
        <v>3517</v>
      </c>
      <c r="I216" s="1872">
        <v>297</v>
      </c>
    </row>
    <row r="217" spans="1:9">
      <c r="A217" s="752" t="s">
        <v>220</v>
      </c>
      <c r="B217" s="1775">
        <v>9222</v>
      </c>
      <c r="C217" s="1872">
        <v>590</v>
      </c>
      <c r="D217" s="1872">
        <v>924</v>
      </c>
      <c r="E217" s="1854">
        <v>179</v>
      </c>
      <c r="F217" s="1775">
        <v>11251</v>
      </c>
      <c r="G217" s="1872">
        <v>580</v>
      </c>
      <c r="H217" s="1872">
        <v>1191</v>
      </c>
      <c r="I217" s="1872">
        <v>211</v>
      </c>
    </row>
    <row r="218" spans="1:9">
      <c r="A218" s="752" t="s">
        <v>221</v>
      </c>
      <c r="B218" s="1775">
        <v>2647</v>
      </c>
      <c r="C218" s="1872">
        <v>315</v>
      </c>
      <c r="D218" s="1872">
        <v>283</v>
      </c>
      <c r="E218" s="1854">
        <v>101</v>
      </c>
      <c r="F218" s="1775">
        <v>3234</v>
      </c>
      <c r="G218" s="1872">
        <v>368</v>
      </c>
      <c r="H218" s="1872">
        <v>381</v>
      </c>
      <c r="I218" s="1872">
        <v>140</v>
      </c>
    </row>
    <row r="219" spans="1:9">
      <c r="A219" s="752" t="s">
        <v>222</v>
      </c>
      <c r="B219" s="1775">
        <v>8810</v>
      </c>
      <c r="C219" s="1872">
        <v>521</v>
      </c>
      <c r="D219" s="1872">
        <v>430</v>
      </c>
      <c r="E219" s="1854">
        <v>124</v>
      </c>
      <c r="F219" s="1775">
        <v>8549</v>
      </c>
      <c r="G219" s="1872">
        <v>586</v>
      </c>
      <c r="H219" s="1872">
        <v>502</v>
      </c>
      <c r="I219" s="1872">
        <v>129</v>
      </c>
    </row>
    <row r="220" spans="1:9">
      <c r="A220" s="752" t="s">
        <v>223</v>
      </c>
      <c r="B220" s="1775">
        <v>6870</v>
      </c>
      <c r="C220" s="1872">
        <v>496</v>
      </c>
      <c r="D220" s="1872">
        <v>259</v>
      </c>
      <c r="E220" s="1854">
        <v>104</v>
      </c>
      <c r="F220" s="1775">
        <v>4854</v>
      </c>
      <c r="G220" s="1872">
        <v>364</v>
      </c>
      <c r="H220" s="1872">
        <v>195</v>
      </c>
      <c r="I220" s="1872">
        <v>84</v>
      </c>
    </row>
    <row r="222" spans="1:9">
      <c r="A222" s="4242" t="s">
        <v>838</v>
      </c>
      <c r="B222" s="4242"/>
      <c r="C222" s="4242"/>
      <c r="D222" s="4242"/>
      <c r="E222" s="4242"/>
      <c r="F222" s="4242"/>
      <c r="G222" s="4242"/>
      <c r="H222" s="4242"/>
      <c r="I222" s="4242"/>
    </row>
    <row r="223" spans="1:9">
      <c r="A223" s="494"/>
    </row>
    <row r="225" spans="1:11" ht="25">
      <c r="A225" s="4494" t="s">
        <v>4464</v>
      </c>
      <c r="B225" s="4230"/>
      <c r="C225" s="4230"/>
      <c r="D225" s="4230"/>
      <c r="E225" s="4230"/>
      <c r="F225" s="4230"/>
      <c r="G225" s="4230"/>
      <c r="H225" s="4230"/>
      <c r="I225" s="4230"/>
      <c r="J225" s="1470"/>
    </row>
    <row r="227" spans="1:11" ht="17.5">
      <c r="A227" s="4276" t="s">
        <v>973</v>
      </c>
      <c r="B227" s="3966" t="s">
        <v>227</v>
      </c>
      <c r="C227" s="3841"/>
      <c r="D227" s="3841"/>
      <c r="E227" s="3841"/>
      <c r="F227" s="3841"/>
      <c r="G227" s="3841"/>
      <c r="H227" s="3841"/>
      <c r="I227" s="4281"/>
      <c r="K227" s="495"/>
    </row>
    <row r="228" spans="1:11" ht="17.5">
      <c r="A228" s="4495"/>
      <c r="B228" s="4062" t="s">
        <v>470</v>
      </c>
      <c r="C228" s="4063"/>
      <c r="D228" s="4063"/>
      <c r="E228" s="4063"/>
      <c r="F228" s="4062" t="s">
        <v>471</v>
      </c>
      <c r="G228" s="4063"/>
      <c r="H228" s="4063"/>
      <c r="I228" s="4241"/>
      <c r="K228" s="495"/>
    </row>
    <row r="229" spans="1:11" ht="27.5">
      <c r="A229" s="4431"/>
      <c r="B229" s="4159" t="s">
        <v>842</v>
      </c>
      <c r="C229" s="4260"/>
      <c r="D229" s="4260" t="s">
        <v>85</v>
      </c>
      <c r="E229" s="4092"/>
      <c r="F229" s="4159" t="s">
        <v>842</v>
      </c>
      <c r="G229" s="4260"/>
      <c r="H229" s="4260" t="s">
        <v>85</v>
      </c>
      <c r="I229" s="4160"/>
      <c r="K229" s="507"/>
    </row>
    <row r="230" spans="1:11" s="192" customFormat="1" ht="27.5">
      <c r="A230" s="4493"/>
      <c r="B230" s="127" t="s">
        <v>206</v>
      </c>
      <c r="C230" s="193" t="s">
        <v>282</v>
      </c>
      <c r="D230" s="193" t="s">
        <v>206</v>
      </c>
      <c r="E230" s="128" t="s">
        <v>282</v>
      </c>
      <c r="F230" s="127" t="s">
        <v>206</v>
      </c>
      <c r="G230" s="193" t="s">
        <v>282</v>
      </c>
      <c r="H230" s="193" t="s">
        <v>206</v>
      </c>
      <c r="I230" s="129" t="s">
        <v>282</v>
      </c>
      <c r="J230" s="29"/>
      <c r="K230" s="507"/>
    </row>
    <row r="231" spans="1:11" ht="14.5" thickBot="1">
      <c r="A231" s="787" t="s">
        <v>9</v>
      </c>
      <c r="B231" s="2197">
        <v>50354</v>
      </c>
      <c r="C231" s="2197">
        <v>59</v>
      </c>
      <c r="D231" s="2197">
        <v>8711</v>
      </c>
      <c r="E231" s="2718">
        <v>472</v>
      </c>
      <c r="F231" s="2200">
        <v>50354</v>
      </c>
      <c r="G231" s="2197">
        <v>59</v>
      </c>
      <c r="H231" s="2197">
        <v>8711</v>
      </c>
      <c r="I231" s="2197">
        <v>472</v>
      </c>
    </row>
    <row r="232" spans="1:11">
      <c r="A232" s="73" t="s">
        <v>826</v>
      </c>
      <c r="B232" s="2206">
        <v>24952</v>
      </c>
      <c r="C232" s="1870">
        <v>125</v>
      </c>
      <c r="D232" s="1870">
        <v>4169</v>
      </c>
      <c r="E232" s="1953">
        <v>285</v>
      </c>
      <c r="F232" s="1774">
        <v>25402</v>
      </c>
      <c r="G232" s="1870">
        <v>124</v>
      </c>
      <c r="H232" s="1870">
        <v>4542</v>
      </c>
      <c r="I232" s="1870">
        <v>303</v>
      </c>
    </row>
    <row r="233" spans="1:11">
      <c r="A233" s="790" t="s">
        <v>1009</v>
      </c>
      <c r="B233" s="2040">
        <v>2618</v>
      </c>
      <c r="C233" s="1834">
        <v>44</v>
      </c>
      <c r="D233" s="1834">
        <v>819</v>
      </c>
      <c r="E233" s="2041">
        <v>137</v>
      </c>
      <c r="F233" s="2040">
        <v>2450</v>
      </c>
      <c r="G233" s="1834">
        <v>88</v>
      </c>
      <c r="H233" s="1834">
        <v>835</v>
      </c>
      <c r="I233" s="1834">
        <v>116</v>
      </c>
    </row>
    <row r="234" spans="1:11">
      <c r="A234" s="752" t="s">
        <v>217</v>
      </c>
      <c r="B234" s="1775">
        <v>23</v>
      </c>
      <c r="C234" s="1872">
        <v>25</v>
      </c>
      <c r="D234" s="1872">
        <v>23</v>
      </c>
      <c r="E234" s="1854">
        <v>25</v>
      </c>
      <c r="F234" s="1775">
        <v>32</v>
      </c>
      <c r="G234" s="1872">
        <v>46</v>
      </c>
      <c r="H234" s="1872">
        <v>6</v>
      </c>
      <c r="I234" s="1872">
        <v>11</v>
      </c>
    </row>
    <row r="235" spans="1:11">
      <c r="A235" s="752" t="s">
        <v>218</v>
      </c>
      <c r="B235" s="1775">
        <v>293</v>
      </c>
      <c r="C235" s="1872">
        <v>118</v>
      </c>
      <c r="D235" s="1872">
        <v>129</v>
      </c>
      <c r="E235" s="1854">
        <v>83</v>
      </c>
      <c r="F235" s="1775">
        <v>213</v>
      </c>
      <c r="G235" s="1872">
        <v>96</v>
      </c>
      <c r="H235" s="1872">
        <v>133</v>
      </c>
      <c r="I235" s="1872">
        <v>78</v>
      </c>
    </row>
    <row r="236" spans="1:11">
      <c r="A236" s="752" t="s">
        <v>1014</v>
      </c>
      <c r="B236" s="1775">
        <v>1312</v>
      </c>
      <c r="C236" s="1872">
        <v>224</v>
      </c>
      <c r="D236" s="1872">
        <v>491</v>
      </c>
      <c r="E236" s="1854">
        <v>156</v>
      </c>
      <c r="F236" s="1775">
        <v>1028</v>
      </c>
      <c r="G236" s="1872">
        <v>157</v>
      </c>
      <c r="H236" s="1872">
        <v>389</v>
      </c>
      <c r="I236" s="1872">
        <v>93</v>
      </c>
    </row>
    <row r="237" spans="1:11">
      <c r="A237" s="752" t="s">
        <v>220</v>
      </c>
      <c r="B237" s="1775">
        <v>752</v>
      </c>
      <c r="C237" s="1872">
        <v>206</v>
      </c>
      <c r="D237" s="1872">
        <v>124</v>
      </c>
      <c r="E237" s="1854">
        <v>67</v>
      </c>
      <c r="F237" s="1775">
        <v>838</v>
      </c>
      <c r="G237" s="1872">
        <v>188</v>
      </c>
      <c r="H237" s="1872">
        <v>240</v>
      </c>
      <c r="I237" s="1872">
        <v>86</v>
      </c>
    </row>
    <row r="238" spans="1:11">
      <c r="A238" s="752" t="s">
        <v>221</v>
      </c>
      <c r="B238" s="1775">
        <v>150</v>
      </c>
      <c r="C238" s="1872">
        <v>75</v>
      </c>
      <c r="D238" s="1872">
        <v>52</v>
      </c>
      <c r="E238" s="1854">
        <v>45</v>
      </c>
      <c r="F238" s="1775">
        <v>194</v>
      </c>
      <c r="G238" s="1872">
        <v>86</v>
      </c>
      <c r="H238" s="1872">
        <v>18</v>
      </c>
      <c r="I238" s="1872">
        <v>18</v>
      </c>
    </row>
    <row r="239" spans="1:11">
      <c r="A239" s="752" t="s">
        <v>222</v>
      </c>
      <c r="B239" s="1775">
        <v>88</v>
      </c>
      <c r="C239" s="1872">
        <v>65</v>
      </c>
      <c r="D239" s="1872">
        <v>0</v>
      </c>
      <c r="E239" s="1854">
        <v>123</v>
      </c>
      <c r="F239" s="1775">
        <v>124</v>
      </c>
      <c r="G239" s="1872">
        <v>70</v>
      </c>
      <c r="H239" s="1872">
        <v>28</v>
      </c>
      <c r="I239" s="1872">
        <v>38</v>
      </c>
    </row>
    <row r="240" spans="1:11">
      <c r="A240" s="752" t="s">
        <v>223</v>
      </c>
      <c r="B240" s="1775">
        <v>0</v>
      </c>
      <c r="C240" s="1872">
        <v>123</v>
      </c>
      <c r="D240" s="1872">
        <v>0</v>
      </c>
      <c r="E240" s="1854">
        <v>123</v>
      </c>
      <c r="F240" s="1775">
        <v>21</v>
      </c>
      <c r="G240" s="1872">
        <v>33</v>
      </c>
      <c r="H240" s="1872">
        <v>21</v>
      </c>
      <c r="I240" s="1872">
        <v>33</v>
      </c>
    </row>
    <row r="241" spans="1:9">
      <c r="A241" s="135"/>
      <c r="B241" s="1775"/>
      <c r="C241" s="1872"/>
      <c r="D241" s="1872"/>
      <c r="E241" s="1854"/>
      <c r="F241" s="1775"/>
      <c r="G241" s="1872"/>
      <c r="H241" s="1872"/>
      <c r="I241" s="1872"/>
    </row>
    <row r="242" spans="1:9">
      <c r="A242" s="790" t="s">
        <v>1010</v>
      </c>
      <c r="B242" s="2040">
        <v>3871</v>
      </c>
      <c r="C242" s="1834">
        <v>88</v>
      </c>
      <c r="D242" s="1834">
        <v>776</v>
      </c>
      <c r="E242" s="2041">
        <v>144</v>
      </c>
      <c r="F242" s="2040">
        <v>3716</v>
      </c>
      <c r="G242" s="1834">
        <v>40</v>
      </c>
      <c r="H242" s="1834">
        <v>822</v>
      </c>
      <c r="I242" s="1834">
        <v>159</v>
      </c>
    </row>
    <row r="243" spans="1:9">
      <c r="A243" s="752" t="s">
        <v>217</v>
      </c>
      <c r="B243" s="1775">
        <v>9</v>
      </c>
      <c r="C243" s="1872">
        <v>14</v>
      </c>
      <c r="D243" s="1872">
        <v>0</v>
      </c>
      <c r="E243" s="1854">
        <v>123</v>
      </c>
      <c r="F243" s="1775">
        <v>4</v>
      </c>
      <c r="G243" s="1872">
        <v>6</v>
      </c>
      <c r="H243" s="1872">
        <v>4</v>
      </c>
      <c r="I243" s="1872">
        <v>6</v>
      </c>
    </row>
    <row r="244" spans="1:9">
      <c r="A244" s="752" t="s">
        <v>218</v>
      </c>
      <c r="B244" s="1775">
        <v>182</v>
      </c>
      <c r="C244" s="1872">
        <v>89</v>
      </c>
      <c r="D244" s="1872">
        <v>46</v>
      </c>
      <c r="E244" s="1854">
        <v>60</v>
      </c>
      <c r="F244" s="1775">
        <v>172</v>
      </c>
      <c r="G244" s="1872">
        <v>63</v>
      </c>
      <c r="H244" s="1872">
        <v>70</v>
      </c>
      <c r="I244" s="1872">
        <v>44</v>
      </c>
    </row>
    <row r="245" spans="1:9">
      <c r="A245" s="752" t="s">
        <v>1014</v>
      </c>
      <c r="B245" s="1775">
        <v>1574</v>
      </c>
      <c r="C245" s="1872">
        <v>232</v>
      </c>
      <c r="D245" s="1872">
        <v>399</v>
      </c>
      <c r="E245" s="1854">
        <v>141</v>
      </c>
      <c r="F245" s="1775">
        <v>1229</v>
      </c>
      <c r="G245" s="1872">
        <v>205</v>
      </c>
      <c r="H245" s="1872">
        <v>293</v>
      </c>
      <c r="I245" s="1872">
        <v>121</v>
      </c>
    </row>
    <row r="246" spans="1:9">
      <c r="A246" s="752" t="s">
        <v>220</v>
      </c>
      <c r="B246" s="1775">
        <v>1050</v>
      </c>
      <c r="C246" s="1872">
        <v>186</v>
      </c>
      <c r="D246" s="1872">
        <v>230</v>
      </c>
      <c r="E246" s="1854">
        <v>93</v>
      </c>
      <c r="F246" s="1775">
        <v>815</v>
      </c>
      <c r="G246" s="1872">
        <v>132</v>
      </c>
      <c r="H246" s="1872">
        <v>272</v>
      </c>
      <c r="I246" s="1872">
        <v>95</v>
      </c>
    </row>
    <row r="247" spans="1:9">
      <c r="A247" s="752" t="s">
        <v>221</v>
      </c>
      <c r="B247" s="1775">
        <v>434</v>
      </c>
      <c r="C247" s="1872">
        <v>136</v>
      </c>
      <c r="D247" s="1872">
        <v>87</v>
      </c>
      <c r="E247" s="1854">
        <v>82</v>
      </c>
      <c r="F247" s="1775">
        <v>490</v>
      </c>
      <c r="G247" s="1872">
        <v>127</v>
      </c>
      <c r="H247" s="1872">
        <v>54</v>
      </c>
      <c r="I247" s="1872">
        <v>55</v>
      </c>
    </row>
    <row r="248" spans="1:9">
      <c r="A248" s="752" t="s">
        <v>222</v>
      </c>
      <c r="B248" s="1775">
        <v>556</v>
      </c>
      <c r="C248" s="1872">
        <v>200</v>
      </c>
      <c r="D248" s="1872">
        <v>14</v>
      </c>
      <c r="E248" s="1854">
        <v>18</v>
      </c>
      <c r="F248" s="1775">
        <v>875</v>
      </c>
      <c r="G248" s="1872">
        <v>169</v>
      </c>
      <c r="H248" s="1872">
        <v>113</v>
      </c>
      <c r="I248" s="1872">
        <v>79</v>
      </c>
    </row>
    <row r="249" spans="1:9">
      <c r="A249" s="752" t="s">
        <v>223</v>
      </c>
      <c r="B249" s="1775">
        <v>66</v>
      </c>
      <c r="C249" s="1872">
        <v>46</v>
      </c>
      <c r="D249" s="1872">
        <v>0</v>
      </c>
      <c r="E249" s="1854">
        <v>123</v>
      </c>
      <c r="F249" s="1775">
        <v>131</v>
      </c>
      <c r="G249" s="1872">
        <v>77</v>
      </c>
      <c r="H249" s="1872">
        <v>16</v>
      </c>
      <c r="I249" s="1872">
        <v>15</v>
      </c>
    </row>
    <row r="250" spans="1:9">
      <c r="A250" s="135"/>
      <c r="B250" s="1775"/>
      <c r="C250" s="1872"/>
      <c r="D250" s="1872"/>
      <c r="E250" s="1854"/>
      <c r="F250" s="1775"/>
      <c r="G250" s="1872"/>
      <c r="H250" s="1872"/>
      <c r="I250" s="1872"/>
    </row>
    <row r="251" spans="1:9">
      <c r="A251" s="790" t="s">
        <v>1011</v>
      </c>
      <c r="B251" s="2040">
        <v>4248</v>
      </c>
      <c r="C251" s="1834">
        <v>41</v>
      </c>
      <c r="D251" s="1834">
        <v>734</v>
      </c>
      <c r="E251" s="2041">
        <v>159</v>
      </c>
      <c r="F251" s="2040">
        <v>4261</v>
      </c>
      <c r="G251" s="1834">
        <v>76</v>
      </c>
      <c r="H251" s="1834">
        <v>895</v>
      </c>
      <c r="I251" s="1834">
        <v>155</v>
      </c>
    </row>
    <row r="252" spans="1:9">
      <c r="A252" s="752" t="s">
        <v>217</v>
      </c>
      <c r="B252" s="1775">
        <v>49</v>
      </c>
      <c r="C252" s="1872">
        <v>40</v>
      </c>
      <c r="D252" s="1872">
        <v>22</v>
      </c>
      <c r="E252" s="1854">
        <v>24</v>
      </c>
      <c r="F252" s="1775">
        <v>28</v>
      </c>
      <c r="G252" s="1872">
        <v>41</v>
      </c>
      <c r="H252" s="1872">
        <v>0</v>
      </c>
      <c r="I252" s="1872">
        <v>123</v>
      </c>
    </row>
    <row r="253" spans="1:9">
      <c r="A253" s="752" t="s">
        <v>218</v>
      </c>
      <c r="B253" s="1775">
        <v>168</v>
      </c>
      <c r="C253" s="1872">
        <v>85</v>
      </c>
      <c r="D253" s="1872">
        <v>39</v>
      </c>
      <c r="E253" s="1854">
        <v>47</v>
      </c>
      <c r="F253" s="1775">
        <v>198</v>
      </c>
      <c r="G253" s="1872">
        <v>99</v>
      </c>
      <c r="H253" s="1872">
        <v>132</v>
      </c>
      <c r="I253" s="1872">
        <v>79</v>
      </c>
    </row>
    <row r="254" spans="1:9">
      <c r="A254" s="752" t="s">
        <v>1014</v>
      </c>
      <c r="B254" s="1775">
        <v>1696</v>
      </c>
      <c r="C254" s="1872">
        <v>213</v>
      </c>
      <c r="D254" s="1872">
        <v>295</v>
      </c>
      <c r="E254" s="1854">
        <v>101</v>
      </c>
      <c r="F254" s="1775">
        <v>1230</v>
      </c>
      <c r="G254" s="1872">
        <v>195</v>
      </c>
      <c r="H254" s="1872">
        <v>311</v>
      </c>
      <c r="I254" s="1872">
        <v>120</v>
      </c>
    </row>
    <row r="255" spans="1:9">
      <c r="A255" s="752" t="s">
        <v>220</v>
      </c>
      <c r="B255" s="1775">
        <v>990</v>
      </c>
      <c r="C255" s="1872">
        <v>212</v>
      </c>
      <c r="D255" s="1872">
        <v>235</v>
      </c>
      <c r="E255" s="1854">
        <v>110</v>
      </c>
      <c r="F255" s="1775">
        <v>1245</v>
      </c>
      <c r="G255" s="1872">
        <v>183</v>
      </c>
      <c r="H255" s="1872">
        <v>294</v>
      </c>
      <c r="I255" s="1872">
        <v>104</v>
      </c>
    </row>
    <row r="256" spans="1:9">
      <c r="A256" s="752" t="s">
        <v>221</v>
      </c>
      <c r="B256" s="1775">
        <v>614</v>
      </c>
      <c r="C256" s="1872">
        <v>157</v>
      </c>
      <c r="D256" s="1872">
        <v>70</v>
      </c>
      <c r="E256" s="1854">
        <v>53</v>
      </c>
      <c r="F256" s="1775">
        <v>483</v>
      </c>
      <c r="G256" s="1872">
        <v>119</v>
      </c>
      <c r="H256" s="1872">
        <v>58</v>
      </c>
      <c r="I256" s="1872">
        <v>36</v>
      </c>
    </row>
    <row r="257" spans="1:9">
      <c r="A257" s="752" t="s">
        <v>222</v>
      </c>
      <c r="B257" s="1775">
        <v>580</v>
      </c>
      <c r="C257" s="1872">
        <v>159</v>
      </c>
      <c r="D257" s="1872">
        <v>73</v>
      </c>
      <c r="E257" s="1854">
        <v>57</v>
      </c>
      <c r="F257" s="1775">
        <v>814</v>
      </c>
      <c r="G257" s="1872">
        <v>172</v>
      </c>
      <c r="H257" s="1872">
        <v>66</v>
      </c>
      <c r="I257" s="1872">
        <v>44</v>
      </c>
    </row>
    <row r="258" spans="1:9">
      <c r="A258" s="752" t="s">
        <v>223</v>
      </c>
      <c r="B258" s="1775">
        <v>151</v>
      </c>
      <c r="C258" s="1872">
        <v>74</v>
      </c>
      <c r="D258" s="1872">
        <v>0</v>
      </c>
      <c r="E258" s="1854">
        <v>123</v>
      </c>
      <c r="F258" s="1775">
        <v>263</v>
      </c>
      <c r="G258" s="1872">
        <v>114</v>
      </c>
      <c r="H258" s="1872">
        <v>34</v>
      </c>
      <c r="I258" s="1872">
        <v>42</v>
      </c>
    </row>
    <row r="259" spans="1:9">
      <c r="A259" s="135"/>
      <c r="B259" s="1775"/>
      <c r="C259" s="1872"/>
      <c r="D259" s="1872"/>
      <c r="E259" s="1854"/>
      <c r="F259" s="1775"/>
      <c r="G259" s="1872"/>
      <c r="H259" s="1872"/>
      <c r="I259" s="1872"/>
    </row>
    <row r="260" spans="1:9">
      <c r="A260" s="790" t="s">
        <v>1012</v>
      </c>
      <c r="B260" s="2040">
        <v>10002</v>
      </c>
      <c r="C260" s="1834">
        <v>88</v>
      </c>
      <c r="D260" s="1834">
        <v>1397</v>
      </c>
      <c r="E260" s="2041">
        <v>140</v>
      </c>
      <c r="F260" s="2040">
        <v>9712</v>
      </c>
      <c r="G260" s="1834">
        <v>51</v>
      </c>
      <c r="H260" s="1834">
        <v>1505</v>
      </c>
      <c r="I260" s="1834">
        <v>152</v>
      </c>
    </row>
    <row r="261" spans="1:9">
      <c r="A261" s="752" t="s">
        <v>217</v>
      </c>
      <c r="B261" s="1775">
        <v>352</v>
      </c>
      <c r="C261" s="1872">
        <v>130</v>
      </c>
      <c r="D261" s="1872">
        <v>49</v>
      </c>
      <c r="E261" s="1854">
        <v>35</v>
      </c>
      <c r="F261" s="1775">
        <v>318</v>
      </c>
      <c r="G261" s="1872">
        <v>111</v>
      </c>
      <c r="H261" s="1872">
        <v>54</v>
      </c>
      <c r="I261" s="1872">
        <v>49</v>
      </c>
    </row>
    <row r="262" spans="1:9">
      <c r="A262" s="752" t="s">
        <v>218</v>
      </c>
      <c r="B262" s="1775">
        <v>544</v>
      </c>
      <c r="C262" s="1872">
        <v>129</v>
      </c>
      <c r="D262" s="1872">
        <v>116</v>
      </c>
      <c r="E262" s="1854">
        <v>76</v>
      </c>
      <c r="F262" s="1775">
        <v>436</v>
      </c>
      <c r="G262" s="1872">
        <v>194</v>
      </c>
      <c r="H262" s="1872">
        <v>145</v>
      </c>
      <c r="I262" s="1872">
        <v>114</v>
      </c>
    </row>
    <row r="263" spans="1:9">
      <c r="A263" s="752" t="s">
        <v>1014</v>
      </c>
      <c r="B263" s="1775">
        <v>2726</v>
      </c>
      <c r="C263" s="1872">
        <v>273</v>
      </c>
      <c r="D263" s="1872">
        <v>590</v>
      </c>
      <c r="E263" s="1854">
        <v>99</v>
      </c>
      <c r="F263" s="1775">
        <v>2648</v>
      </c>
      <c r="G263" s="1872">
        <v>272</v>
      </c>
      <c r="H263" s="1872">
        <v>593</v>
      </c>
      <c r="I263" s="1872">
        <v>154</v>
      </c>
    </row>
    <row r="264" spans="1:9">
      <c r="A264" s="752" t="s">
        <v>220</v>
      </c>
      <c r="B264" s="1775">
        <v>2504</v>
      </c>
      <c r="C264" s="1872">
        <v>284</v>
      </c>
      <c r="D264" s="1872">
        <v>366</v>
      </c>
      <c r="E264" s="1854">
        <v>113</v>
      </c>
      <c r="F264" s="1775">
        <v>2625</v>
      </c>
      <c r="G264" s="1872">
        <v>295</v>
      </c>
      <c r="H264" s="1872">
        <v>403</v>
      </c>
      <c r="I264" s="1872">
        <v>121</v>
      </c>
    </row>
    <row r="265" spans="1:9">
      <c r="A265" s="752" t="s">
        <v>221</v>
      </c>
      <c r="B265" s="1775">
        <v>1261</v>
      </c>
      <c r="C265" s="1872">
        <v>211</v>
      </c>
      <c r="D265" s="1872">
        <v>147</v>
      </c>
      <c r="E265" s="1854">
        <v>70</v>
      </c>
      <c r="F265" s="1775">
        <v>1397</v>
      </c>
      <c r="G265" s="1872">
        <v>205</v>
      </c>
      <c r="H265" s="1872">
        <v>184</v>
      </c>
      <c r="I265" s="1872">
        <v>77</v>
      </c>
    </row>
    <row r="266" spans="1:9">
      <c r="A266" s="752" t="s">
        <v>222</v>
      </c>
      <c r="B266" s="1775">
        <v>1841</v>
      </c>
      <c r="C266" s="1872">
        <v>239</v>
      </c>
      <c r="D266" s="1872">
        <v>91</v>
      </c>
      <c r="E266" s="1854">
        <v>52</v>
      </c>
      <c r="F266" s="1775">
        <v>1566</v>
      </c>
      <c r="G266" s="1872">
        <v>189</v>
      </c>
      <c r="H266" s="1872">
        <v>96</v>
      </c>
      <c r="I266" s="1872">
        <v>51</v>
      </c>
    </row>
    <row r="267" spans="1:9">
      <c r="A267" s="752" t="s">
        <v>223</v>
      </c>
      <c r="B267" s="1775">
        <v>774</v>
      </c>
      <c r="C267" s="1872">
        <v>158</v>
      </c>
      <c r="D267" s="1872">
        <v>38</v>
      </c>
      <c r="E267" s="1854">
        <v>34</v>
      </c>
      <c r="F267" s="1775">
        <v>722</v>
      </c>
      <c r="G267" s="1872">
        <v>145</v>
      </c>
      <c r="H267" s="1872">
        <v>30</v>
      </c>
      <c r="I267" s="1872">
        <v>24</v>
      </c>
    </row>
    <row r="268" spans="1:9">
      <c r="A268" s="135"/>
      <c r="B268" s="1775"/>
      <c r="C268" s="1872"/>
      <c r="D268" s="1872"/>
      <c r="E268" s="1854"/>
      <c r="F268" s="1775"/>
      <c r="G268" s="1872"/>
      <c r="H268" s="1872"/>
      <c r="I268" s="1872"/>
    </row>
    <row r="269" spans="1:9">
      <c r="A269" s="790" t="s">
        <v>1013</v>
      </c>
      <c r="B269" s="2040">
        <v>4213</v>
      </c>
      <c r="C269" s="1834">
        <v>45</v>
      </c>
      <c r="D269" s="1834">
        <v>443</v>
      </c>
      <c r="E269" s="2041">
        <v>57</v>
      </c>
      <c r="F269" s="2040">
        <v>5263</v>
      </c>
      <c r="G269" s="1834">
        <v>34</v>
      </c>
      <c r="H269" s="1834">
        <v>485</v>
      </c>
      <c r="I269" s="1834">
        <v>88</v>
      </c>
    </row>
    <row r="270" spans="1:9">
      <c r="A270" s="752" t="s">
        <v>217</v>
      </c>
      <c r="B270" s="1775">
        <v>788</v>
      </c>
      <c r="C270" s="1872">
        <v>148</v>
      </c>
      <c r="D270" s="1872">
        <v>84</v>
      </c>
      <c r="E270" s="1854">
        <v>41</v>
      </c>
      <c r="F270" s="1775">
        <v>1334</v>
      </c>
      <c r="G270" s="1872">
        <v>193</v>
      </c>
      <c r="H270" s="1872">
        <v>61</v>
      </c>
      <c r="I270" s="1872">
        <v>41</v>
      </c>
    </row>
    <row r="271" spans="1:9">
      <c r="A271" s="752" t="s">
        <v>218</v>
      </c>
      <c r="B271" s="1775">
        <v>356</v>
      </c>
      <c r="C271" s="1872">
        <v>126</v>
      </c>
      <c r="D271" s="1872">
        <v>37</v>
      </c>
      <c r="E271" s="1854">
        <v>23</v>
      </c>
      <c r="F271" s="1775">
        <v>378</v>
      </c>
      <c r="G271" s="1872">
        <v>105</v>
      </c>
      <c r="H271" s="1872">
        <v>45</v>
      </c>
      <c r="I271" s="1872">
        <v>35</v>
      </c>
    </row>
    <row r="272" spans="1:9">
      <c r="A272" s="752" t="s">
        <v>1014</v>
      </c>
      <c r="B272" s="1775">
        <v>1046</v>
      </c>
      <c r="C272" s="1872">
        <v>163</v>
      </c>
      <c r="D272" s="1872">
        <v>125</v>
      </c>
      <c r="E272" s="1854">
        <v>45</v>
      </c>
      <c r="F272" s="1775">
        <v>1552</v>
      </c>
      <c r="G272" s="1872">
        <v>207</v>
      </c>
      <c r="H272" s="1872">
        <v>174</v>
      </c>
      <c r="I272" s="1872">
        <v>58</v>
      </c>
    </row>
    <row r="273" spans="1:11">
      <c r="A273" s="752" t="s">
        <v>220</v>
      </c>
      <c r="B273" s="1775">
        <v>777</v>
      </c>
      <c r="C273" s="1872">
        <v>154</v>
      </c>
      <c r="D273" s="1872">
        <v>113</v>
      </c>
      <c r="E273" s="1854">
        <v>54</v>
      </c>
      <c r="F273" s="1775">
        <v>819</v>
      </c>
      <c r="G273" s="1872">
        <v>163</v>
      </c>
      <c r="H273" s="1872">
        <v>87</v>
      </c>
      <c r="I273" s="1872">
        <v>53</v>
      </c>
    </row>
    <row r="274" spans="1:11">
      <c r="A274" s="752" t="s">
        <v>221</v>
      </c>
      <c r="B274" s="1775">
        <v>245</v>
      </c>
      <c r="C274" s="1872">
        <v>96</v>
      </c>
      <c r="D274" s="1872">
        <v>11</v>
      </c>
      <c r="E274" s="1854">
        <v>12</v>
      </c>
      <c r="F274" s="1775">
        <v>227</v>
      </c>
      <c r="G274" s="1872">
        <v>83</v>
      </c>
      <c r="H274" s="1872">
        <v>19</v>
      </c>
      <c r="I274" s="1872">
        <v>20</v>
      </c>
    </row>
    <row r="275" spans="1:11">
      <c r="A275" s="752" t="s">
        <v>222</v>
      </c>
      <c r="B275" s="1775">
        <v>514</v>
      </c>
      <c r="C275" s="1872">
        <v>101</v>
      </c>
      <c r="D275" s="1872">
        <v>55</v>
      </c>
      <c r="E275" s="1854">
        <v>35</v>
      </c>
      <c r="F275" s="1775">
        <v>468</v>
      </c>
      <c r="G275" s="1872">
        <v>120</v>
      </c>
      <c r="H275" s="1872">
        <v>61</v>
      </c>
      <c r="I275" s="1872">
        <v>70</v>
      </c>
    </row>
    <row r="276" spans="1:11">
      <c r="A276" s="752" t="s">
        <v>223</v>
      </c>
      <c r="B276" s="1775">
        <v>487</v>
      </c>
      <c r="C276" s="1872">
        <v>141</v>
      </c>
      <c r="D276" s="1872">
        <v>18</v>
      </c>
      <c r="E276" s="1854">
        <v>23</v>
      </c>
      <c r="F276" s="1775">
        <v>485</v>
      </c>
      <c r="G276" s="1872">
        <v>143</v>
      </c>
      <c r="H276" s="1872">
        <v>38</v>
      </c>
      <c r="I276" s="1872">
        <v>32</v>
      </c>
    </row>
    <row r="278" spans="1:11">
      <c r="A278" s="4242" t="s">
        <v>838</v>
      </c>
      <c r="B278" s="4242"/>
      <c r="C278" s="4242"/>
      <c r="D278" s="4242"/>
      <c r="E278" s="4242"/>
      <c r="F278" s="4242"/>
      <c r="G278" s="4242"/>
      <c r="H278" s="4242"/>
      <c r="I278" s="4242"/>
    </row>
    <row r="279" spans="1:11">
      <c r="A279" s="494"/>
    </row>
    <row r="281" spans="1:11" ht="25">
      <c r="A281" s="4494" t="s">
        <v>4465</v>
      </c>
      <c r="B281" s="4230"/>
      <c r="C281" s="4230"/>
      <c r="D281" s="4230"/>
      <c r="E281" s="4230"/>
      <c r="F281" s="4230"/>
      <c r="G281" s="4230"/>
      <c r="H281" s="4230"/>
      <c r="I281" s="4230"/>
      <c r="J281" s="1470"/>
    </row>
    <row r="283" spans="1:11" ht="17.5">
      <c r="A283" s="4276" t="s">
        <v>973</v>
      </c>
      <c r="B283" s="3966" t="s">
        <v>228</v>
      </c>
      <c r="C283" s="3841"/>
      <c r="D283" s="3841"/>
      <c r="E283" s="3841"/>
      <c r="F283" s="3841"/>
      <c r="G283" s="3841"/>
      <c r="H283" s="3841"/>
      <c r="I283" s="4281"/>
      <c r="K283" s="495"/>
    </row>
    <row r="284" spans="1:11" ht="17.5">
      <c r="A284" s="4495"/>
      <c r="B284" s="4062" t="s">
        <v>470</v>
      </c>
      <c r="C284" s="4063"/>
      <c r="D284" s="4063"/>
      <c r="E284" s="4063"/>
      <c r="F284" s="4062" t="s">
        <v>471</v>
      </c>
      <c r="G284" s="4063"/>
      <c r="H284" s="4063"/>
      <c r="I284" s="4241"/>
      <c r="K284" s="495"/>
    </row>
    <row r="285" spans="1:11" ht="27.5">
      <c r="A285" s="4431"/>
      <c r="B285" s="4159" t="s">
        <v>843</v>
      </c>
      <c r="C285" s="4260"/>
      <c r="D285" s="4260" t="s">
        <v>85</v>
      </c>
      <c r="E285" s="4092"/>
      <c r="F285" s="4159" t="s">
        <v>843</v>
      </c>
      <c r="G285" s="4260"/>
      <c r="H285" s="4260" t="s">
        <v>85</v>
      </c>
      <c r="I285" s="4160"/>
      <c r="K285" s="507"/>
    </row>
    <row r="286" spans="1:11" s="192" customFormat="1" ht="27.5">
      <c r="A286" s="4493"/>
      <c r="B286" s="127" t="s">
        <v>206</v>
      </c>
      <c r="C286" s="193" t="s">
        <v>282</v>
      </c>
      <c r="D286" s="193" t="s">
        <v>206</v>
      </c>
      <c r="E286" s="128" t="s">
        <v>282</v>
      </c>
      <c r="F286" s="127" t="s">
        <v>206</v>
      </c>
      <c r="G286" s="193" t="s">
        <v>282</v>
      </c>
      <c r="H286" s="193" t="s">
        <v>206</v>
      </c>
      <c r="I286" s="129" t="s">
        <v>282</v>
      </c>
      <c r="J286" s="29"/>
      <c r="K286" s="507"/>
    </row>
    <row r="287" spans="1:11" ht="14.5" thickBot="1">
      <c r="A287" s="787" t="s">
        <v>9</v>
      </c>
      <c r="B287" s="2197">
        <v>115537</v>
      </c>
      <c r="C287" s="2197">
        <v>26</v>
      </c>
      <c r="D287" s="2197">
        <v>24523</v>
      </c>
      <c r="E287" s="2718">
        <v>1032</v>
      </c>
      <c r="F287" s="2200">
        <v>115537</v>
      </c>
      <c r="G287" s="2197">
        <v>26</v>
      </c>
      <c r="H287" s="2197">
        <v>24523</v>
      </c>
      <c r="I287" s="2197">
        <v>1032</v>
      </c>
    </row>
    <row r="288" spans="1:11">
      <c r="A288" s="484" t="s">
        <v>826</v>
      </c>
      <c r="B288" s="2206">
        <v>57707</v>
      </c>
      <c r="C288" s="1870">
        <v>151</v>
      </c>
      <c r="D288" s="1870">
        <v>12067</v>
      </c>
      <c r="E288" s="1953">
        <v>766</v>
      </c>
      <c r="F288" s="1774">
        <v>57830</v>
      </c>
      <c r="G288" s="1870">
        <v>151</v>
      </c>
      <c r="H288" s="1870">
        <v>12456</v>
      </c>
      <c r="I288" s="1870">
        <v>634</v>
      </c>
    </row>
    <row r="289" spans="1:9">
      <c r="A289" s="790" t="s">
        <v>1009</v>
      </c>
      <c r="B289" s="2040">
        <v>6067</v>
      </c>
      <c r="C289" s="1834">
        <v>53</v>
      </c>
      <c r="D289" s="1834">
        <v>2092</v>
      </c>
      <c r="E289" s="2041">
        <v>292</v>
      </c>
      <c r="F289" s="2040">
        <v>5665</v>
      </c>
      <c r="G289" s="1834">
        <v>49</v>
      </c>
      <c r="H289" s="1834">
        <v>2249</v>
      </c>
      <c r="I289" s="1834">
        <v>296</v>
      </c>
    </row>
    <row r="290" spans="1:9">
      <c r="A290" s="752" t="s">
        <v>217</v>
      </c>
      <c r="B290" s="1775">
        <v>23</v>
      </c>
      <c r="C290" s="1872">
        <v>29</v>
      </c>
      <c r="D290" s="1872">
        <v>0</v>
      </c>
      <c r="E290" s="1854">
        <v>123</v>
      </c>
      <c r="F290" s="1775">
        <v>76</v>
      </c>
      <c r="G290" s="1872">
        <v>74</v>
      </c>
      <c r="H290" s="1872">
        <v>0</v>
      </c>
      <c r="I290" s="1872">
        <v>123</v>
      </c>
    </row>
    <row r="291" spans="1:9">
      <c r="A291" s="752" t="s">
        <v>218</v>
      </c>
      <c r="B291" s="1775">
        <v>1029</v>
      </c>
      <c r="C291" s="1872">
        <v>241</v>
      </c>
      <c r="D291" s="1872">
        <v>452</v>
      </c>
      <c r="E291" s="1854">
        <v>150</v>
      </c>
      <c r="F291" s="1775">
        <v>584</v>
      </c>
      <c r="G291" s="1872">
        <v>194</v>
      </c>
      <c r="H291" s="1872">
        <v>355</v>
      </c>
      <c r="I291" s="1872">
        <v>145</v>
      </c>
    </row>
    <row r="292" spans="1:9">
      <c r="A292" s="752" t="s">
        <v>1014</v>
      </c>
      <c r="B292" s="1775">
        <v>2926</v>
      </c>
      <c r="C292" s="1872">
        <v>311</v>
      </c>
      <c r="D292" s="1872">
        <v>1267</v>
      </c>
      <c r="E292" s="1854">
        <v>271</v>
      </c>
      <c r="F292" s="1775">
        <v>2386</v>
      </c>
      <c r="G292" s="1872">
        <v>297</v>
      </c>
      <c r="H292" s="1872">
        <v>1038</v>
      </c>
      <c r="I292" s="1872">
        <v>250</v>
      </c>
    </row>
    <row r="293" spans="1:9">
      <c r="A293" s="752" t="s">
        <v>220</v>
      </c>
      <c r="B293" s="1775">
        <v>1392</v>
      </c>
      <c r="C293" s="1872">
        <v>256</v>
      </c>
      <c r="D293" s="1872">
        <v>179</v>
      </c>
      <c r="E293" s="1854">
        <v>71</v>
      </c>
      <c r="F293" s="1775">
        <v>1949</v>
      </c>
      <c r="G293" s="1872">
        <v>328</v>
      </c>
      <c r="H293" s="1872">
        <v>706</v>
      </c>
      <c r="I293" s="1872">
        <v>243</v>
      </c>
    </row>
    <row r="294" spans="1:9">
      <c r="A294" s="752" t="s">
        <v>221</v>
      </c>
      <c r="B294" s="1775">
        <v>369</v>
      </c>
      <c r="C294" s="1872">
        <v>165</v>
      </c>
      <c r="D294" s="1872">
        <v>90</v>
      </c>
      <c r="E294" s="1854">
        <v>92</v>
      </c>
      <c r="F294" s="1775">
        <v>221</v>
      </c>
      <c r="G294" s="1872">
        <v>121</v>
      </c>
      <c r="H294" s="1872">
        <v>16</v>
      </c>
      <c r="I294" s="1872">
        <v>16</v>
      </c>
    </row>
    <row r="295" spans="1:9">
      <c r="A295" s="752" t="s">
        <v>222</v>
      </c>
      <c r="B295" s="1775">
        <v>328</v>
      </c>
      <c r="C295" s="1872">
        <v>156</v>
      </c>
      <c r="D295" s="1872">
        <v>104</v>
      </c>
      <c r="E295" s="1854">
        <v>85</v>
      </c>
      <c r="F295" s="1775">
        <v>449</v>
      </c>
      <c r="G295" s="1872">
        <v>188</v>
      </c>
      <c r="H295" s="1872">
        <v>134</v>
      </c>
      <c r="I295" s="1872">
        <v>117</v>
      </c>
    </row>
    <row r="296" spans="1:9">
      <c r="A296" s="752" t="s">
        <v>223</v>
      </c>
      <c r="B296" s="1775">
        <v>0</v>
      </c>
      <c r="C296" s="1872">
        <v>123</v>
      </c>
      <c r="D296" s="1872">
        <v>0</v>
      </c>
      <c r="E296" s="1854">
        <v>123</v>
      </c>
      <c r="F296" s="1775">
        <v>0</v>
      </c>
      <c r="G296" s="1872">
        <v>123</v>
      </c>
      <c r="H296" s="1872">
        <v>0</v>
      </c>
      <c r="I296" s="1872">
        <v>123</v>
      </c>
    </row>
    <row r="297" spans="1:9">
      <c r="A297" s="135"/>
      <c r="B297" s="1775"/>
      <c r="C297" s="1872"/>
      <c r="D297" s="1872"/>
      <c r="E297" s="1854"/>
      <c r="F297" s="1775"/>
      <c r="G297" s="1872"/>
      <c r="H297" s="1872"/>
      <c r="I297" s="1872"/>
    </row>
    <row r="298" spans="1:9">
      <c r="A298" s="790" t="s">
        <v>1010</v>
      </c>
      <c r="B298" s="2040">
        <v>10087</v>
      </c>
      <c r="C298" s="1834">
        <v>82</v>
      </c>
      <c r="D298" s="1834">
        <v>2451</v>
      </c>
      <c r="E298" s="2041">
        <v>361</v>
      </c>
      <c r="F298" s="2040">
        <v>9780</v>
      </c>
      <c r="G298" s="1834">
        <v>99</v>
      </c>
      <c r="H298" s="1834">
        <v>2708</v>
      </c>
      <c r="I298" s="1834">
        <v>285</v>
      </c>
    </row>
    <row r="299" spans="1:9">
      <c r="A299" s="752" t="s">
        <v>217</v>
      </c>
      <c r="B299" s="1775">
        <v>159</v>
      </c>
      <c r="C299" s="1872">
        <v>100</v>
      </c>
      <c r="D299" s="1872">
        <v>31</v>
      </c>
      <c r="E299" s="1854">
        <v>33</v>
      </c>
      <c r="F299" s="1775">
        <v>114</v>
      </c>
      <c r="G299" s="1872">
        <v>53</v>
      </c>
      <c r="H299" s="1872">
        <v>0</v>
      </c>
      <c r="I299" s="1872">
        <v>123</v>
      </c>
    </row>
    <row r="300" spans="1:9">
      <c r="A300" s="752" t="s">
        <v>218</v>
      </c>
      <c r="B300" s="1775">
        <v>667</v>
      </c>
      <c r="C300" s="1872">
        <v>189</v>
      </c>
      <c r="D300" s="1872">
        <v>225</v>
      </c>
      <c r="E300" s="1854">
        <v>123</v>
      </c>
      <c r="F300" s="1775">
        <v>690</v>
      </c>
      <c r="G300" s="1872">
        <v>197</v>
      </c>
      <c r="H300" s="1872">
        <v>353</v>
      </c>
      <c r="I300" s="1872">
        <v>146</v>
      </c>
    </row>
    <row r="301" spans="1:9">
      <c r="A301" s="752" t="s">
        <v>1014</v>
      </c>
      <c r="B301" s="1775">
        <v>4000</v>
      </c>
      <c r="C301" s="1872">
        <v>437</v>
      </c>
      <c r="D301" s="1872">
        <v>1377</v>
      </c>
      <c r="E301" s="1854">
        <v>330</v>
      </c>
      <c r="F301" s="1775">
        <v>2705</v>
      </c>
      <c r="G301" s="1872">
        <v>337</v>
      </c>
      <c r="H301" s="1872">
        <v>1103</v>
      </c>
      <c r="I301" s="1872">
        <v>245</v>
      </c>
    </row>
    <row r="302" spans="1:9">
      <c r="A302" s="752" t="s">
        <v>220</v>
      </c>
      <c r="B302" s="1775">
        <v>2432</v>
      </c>
      <c r="C302" s="1872">
        <v>364</v>
      </c>
      <c r="D302" s="1872">
        <v>613</v>
      </c>
      <c r="E302" s="1854">
        <v>215</v>
      </c>
      <c r="F302" s="1775">
        <v>2236</v>
      </c>
      <c r="G302" s="1872">
        <v>270</v>
      </c>
      <c r="H302" s="1872">
        <v>714</v>
      </c>
      <c r="I302" s="1872">
        <v>216</v>
      </c>
    </row>
    <row r="303" spans="1:9">
      <c r="A303" s="752" t="s">
        <v>221</v>
      </c>
      <c r="B303" s="1775">
        <v>835</v>
      </c>
      <c r="C303" s="1872">
        <v>220</v>
      </c>
      <c r="D303" s="1872">
        <v>90</v>
      </c>
      <c r="E303" s="1854">
        <v>69</v>
      </c>
      <c r="F303" s="1775">
        <v>902</v>
      </c>
      <c r="G303" s="1872">
        <v>201</v>
      </c>
      <c r="H303" s="1872">
        <v>181</v>
      </c>
      <c r="I303" s="1872">
        <v>101</v>
      </c>
    </row>
    <row r="304" spans="1:9">
      <c r="A304" s="752" t="s">
        <v>222</v>
      </c>
      <c r="B304" s="1775">
        <v>1754</v>
      </c>
      <c r="C304" s="1872">
        <v>302</v>
      </c>
      <c r="D304" s="1872">
        <v>110</v>
      </c>
      <c r="E304" s="1854">
        <v>79</v>
      </c>
      <c r="F304" s="1775">
        <v>2355</v>
      </c>
      <c r="G304" s="1872">
        <v>353</v>
      </c>
      <c r="H304" s="1872">
        <v>287</v>
      </c>
      <c r="I304" s="1872">
        <v>109</v>
      </c>
    </row>
    <row r="305" spans="1:9">
      <c r="A305" s="752" t="s">
        <v>223</v>
      </c>
      <c r="B305" s="1775">
        <v>240</v>
      </c>
      <c r="C305" s="1872">
        <v>101</v>
      </c>
      <c r="D305" s="1872">
        <v>5</v>
      </c>
      <c r="E305" s="1854">
        <v>8</v>
      </c>
      <c r="F305" s="1775">
        <v>778</v>
      </c>
      <c r="G305" s="1872">
        <v>249</v>
      </c>
      <c r="H305" s="1872">
        <v>70</v>
      </c>
      <c r="I305" s="1872">
        <v>61</v>
      </c>
    </row>
    <row r="306" spans="1:9">
      <c r="A306" s="135"/>
      <c r="B306" s="1775"/>
      <c r="C306" s="1872"/>
      <c r="D306" s="1872"/>
      <c r="E306" s="1854"/>
      <c r="F306" s="1775"/>
      <c r="G306" s="1872"/>
      <c r="H306" s="1872"/>
      <c r="I306" s="1872"/>
    </row>
    <row r="307" spans="1:9">
      <c r="A307" s="790" t="s">
        <v>1011</v>
      </c>
      <c r="B307" s="2040">
        <v>11097</v>
      </c>
      <c r="C307" s="1834">
        <v>90</v>
      </c>
      <c r="D307" s="1834">
        <v>2419</v>
      </c>
      <c r="E307" s="2041">
        <v>278</v>
      </c>
      <c r="F307" s="2040">
        <v>10433</v>
      </c>
      <c r="G307" s="1834">
        <v>54</v>
      </c>
      <c r="H307" s="1834">
        <v>2434</v>
      </c>
      <c r="I307" s="1834">
        <v>285</v>
      </c>
    </row>
    <row r="308" spans="1:9">
      <c r="A308" s="752" t="s">
        <v>217</v>
      </c>
      <c r="B308" s="1775">
        <v>268</v>
      </c>
      <c r="C308" s="1872">
        <v>130</v>
      </c>
      <c r="D308" s="1872">
        <v>0</v>
      </c>
      <c r="E308" s="1854">
        <v>123</v>
      </c>
      <c r="F308" s="1775">
        <v>239</v>
      </c>
      <c r="G308" s="1872">
        <v>132</v>
      </c>
      <c r="H308" s="1872">
        <v>11</v>
      </c>
      <c r="I308" s="1872">
        <v>16</v>
      </c>
    </row>
    <row r="309" spans="1:9">
      <c r="A309" s="752" t="s">
        <v>218</v>
      </c>
      <c r="B309" s="1775">
        <v>816</v>
      </c>
      <c r="C309" s="1872">
        <v>251</v>
      </c>
      <c r="D309" s="1872">
        <v>285</v>
      </c>
      <c r="E309" s="1854">
        <v>156</v>
      </c>
      <c r="F309" s="1775">
        <v>416</v>
      </c>
      <c r="G309" s="1872">
        <v>151</v>
      </c>
      <c r="H309" s="1872">
        <v>107</v>
      </c>
      <c r="I309" s="1872">
        <v>72</v>
      </c>
    </row>
    <row r="310" spans="1:9">
      <c r="A310" s="752" t="s">
        <v>1014</v>
      </c>
      <c r="B310" s="1775">
        <v>3835</v>
      </c>
      <c r="C310" s="1872">
        <v>382</v>
      </c>
      <c r="D310" s="1872">
        <v>1353</v>
      </c>
      <c r="E310" s="1854">
        <v>226</v>
      </c>
      <c r="F310" s="1775">
        <v>3244</v>
      </c>
      <c r="G310" s="1872">
        <v>439</v>
      </c>
      <c r="H310" s="1872">
        <v>1366</v>
      </c>
      <c r="I310" s="1872">
        <v>303</v>
      </c>
    </row>
    <row r="311" spans="1:9">
      <c r="A311" s="752" t="s">
        <v>220</v>
      </c>
      <c r="B311" s="1775">
        <v>2385</v>
      </c>
      <c r="C311" s="1872">
        <v>359</v>
      </c>
      <c r="D311" s="1872">
        <v>432</v>
      </c>
      <c r="E311" s="1854">
        <v>125</v>
      </c>
      <c r="F311" s="1775">
        <v>2683</v>
      </c>
      <c r="G311" s="1872">
        <v>305</v>
      </c>
      <c r="H311" s="1872">
        <v>577</v>
      </c>
      <c r="I311" s="1872">
        <v>164</v>
      </c>
    </row>
    <row r="312" spans="1:9">
      <c r="A312" s="752" t="s">
        <v>221</v>
      </c>
      <c r="B312" s="1775">
        <v>1135</v>
      </c>
      <c r="C312" s="1872">
        <v>250</v>
      </c>
      <c r="D312" s="1872">
        <v>209</v>
      </c>
      <c r="E312" s="1854">
        <v>124</v>
      </c>
      <c r="F312" s="1775">
        <v>1251</v>
      </c>
      <c r="G312" s="1872">
        <v>277</v>
      </c>
      <c r="H312" s="1872">
        <v>184</v>
      </c>
      <c r="I312" s="1872">
        <v>95</v>
      </c>
    </row>
    <row r="313" spans="1:9">
      <c r="A313" s="752" t="s">
        <v>222</v>
      </c>
      <c r="B313" s="1775">
        <v>1986</v>
      </c>
      <c r="C313" s="1872">
        <v>300</v>
      </c>
      <c r="D313" s="1872">
        <v>130</v>
      </c>
      <c r="E313" s="1854">
        <v>72</v>
      </c>
      <c r="F313" s="1775">
        <v>1917</v>
      </c>
      <c r="G313" s="1872">
        <v>303</v>
      </c>
      <c r="H313" s="1872">
        <v>132</v>
      </c>
      <c r="I313" s="1872">
        <v>90</v>
      </c>
    </row>
    <row r="314" spans="1:9">
      <c r="A314" s="752" t="s">
        <v>223</v>
      </c>
      <c r="B314" s="1775">
        <v>672</v>
      </c>
      <c r="C314" s="1872">
        <v>207</v>
      </c>
      <c r="D314" s="1872">
        <v>10</v>
      </c>
      <c r="E314" s="1854">
        <v>16</v>
      </c>
      <c r="F314" s="1775">
        <v>683</v>
      </c>
      <c r="G314" s="1872">
        <v>186</v>
      </c>
      <c r="H314" s="1872">
        <v>57</v>
      </c>
      <c r="I314" s="1872">
        <v>54</v>
      </c>
    </row>
    <row r="315" spans="1:9">
      <c r="A315" s="135"/>
      <c r="B315" s="1775"/>
      <c r="C315" s="1872"/>
      <c r="D315" s="1872"/>
      <c r="E315" s="1854"/>
      <c r="F315" s="1775"/>
      <c r="G315" s="1872"/>
      <c r="H315" s="1872"/>
      <c r="I315" s="1872"/>
    </row>
    <row r="316" spans="1:9">
      <c r="A316" s="790" t="s">
        <v>1012</v>
      </c>
      <c r="B316" s="2040">
        <v>22289</v>
      </c>
      <c r="C316" s="1834">
        <v>167</v>
      </c>
      <c r="D316" s="1834">
        <v>3958</v>
      </c>
      <c r="E316" s="2041">
        <v>333</v>
      </c>
      <c r="F316" s="2040">
        <v>21948</v>
      </c>
      <c r="G316" s="1834">
        <v>135</v>
      </c>
      <c r="H316" s="1834">
        <v>3793</v>
      </c>
      <c r="I316" s="1834">
        <v>281</v>
      </c>
    </row>
    <row r="317" spans="1:9">
      <c r="A317" s="752" t="s">
        <v>217</v>
      </c>
      <c r="B317" s="1775">
        <v>707</v>
      </c>
      <c r="C317" s="1872">
        <v>200</v>
      </c>
      <c r="D317" s="1872">
        <v>115</v>
      </c>
      <c r="E317" s="1854">
        <v>78</v>
      </c>
      <c r="F317" s="1775">
        <v>645</v>
      </c>
      <c r="G317" s="1872">
        <v>181</v>
      </c>
      <c r="H317" s="1872">
        <v>41</v>
      </c>
      <c r="I317" s="1872">
        <v>32</v>
      </c>
    </row>
    <row r="318" spans="1:9">
      <c r="A318" s="752" t="s">
        <v>218</v>
      </c>
      <c r="B318" s="1775">
        <v>1496</v>
      </c>
      <c r="C318" s="1872">
        <v>306</v>
      </c>
      <c r="D318" s="1872">
        <v>420</v>
      </c>
      <c r="E318" s="1854">
        <v>179</v>
      </c>
      <c r="F318" s="1775">
        <v>799</v>
      </c>
      <c r="G318" s="1872">
        <v>195</v>
      </c>
      <c r="H318" s="1872">
        <v>106</v>
      </c>
      <c r="I318" s="1872">
        <v>52</v>
      </c>
    </row>
    <row r="319" spans="1:9">
      <c r="A319" s="752" t="s">
        <v>1014</v>
      </c>
      <c r="B319" s="1775">
        <v>6987</v>
      </c>
      <c r="C319" s="1872">
        <v>516</v>
      </c>
      <c r="D319" s="1872">
        <v>1955</v>
      </c>
      <c r="E319" s="1854">
        <v>304</v>
      </c>
      <c r="F319" s="1775">
        <v>6137</v>
      </c>
      <c r="G319" s="1872">
        <v>512</v>
      </c>
      <c r="H319" s="1872">
        <v>1891</v>
      </c>
      <c r="I319" s="1872">
        <v>295</v>
      </c>
    </row>
    <row r="320" spans="1:9">
      <c r="A320" s="752" t="s">
        <v>220</v>
      </c>
      <c r="B320" s="1775">
        <v>5570</v>
      </c>
      <c r="C320" s="1872">
        <v>466</v>
      </c>
      <c r="D320" s="1872">
        <v>822</v>
      </c>
      <c r="E320" s="1854">
        <v>175</v>
      </c>
      <c r="F320" s="1775">
        <v>5809</v>
      </c>
      <c r="G320" s="1872">
        <v>512</v>
      </c>
      <c r="H320" s="1872">
        <v>922</v>
      </c>
      <c r="I320" s="1872">
        <v>233</v>
      </c>
    </row>
    <row r="321" spans="1:9">
      <c r="A321" s="752" t="s">
        <v>221</v>
      </c>
      <c r="B321" s="1775">
        <v>1705</v>
      </c>
      <c r="C321" s="1872">
        <v>250</v>
      </c>
      <c r="D321" s="1872">
        <v>197</v>
      </c>
      <c r="E321" s="1854">
        <v>79</v>
      </c>
      <c r="F321" s="1775">
        <v>2331</v>
      </c>
      <c r="G321" s="1872">
        <v>364</v>
      </c>
      <c r="H321" s="1872">
        <v>398</v>
      </c>
      <c r="I321" s="1872">
        <v>153</v>
      </c>
    </row>
    <row r="322" spans="1:9">
      <c r="A322" s="752" t="s">
        <v>222</v>
      </c>
      <c r="B322" s="1775">
        <v>3775</v>
      </c>
      <c r="C322" s="1872">
        <v>416</v>
      </c>
      <c r="D322" s="1872">
        <v>381</v>
      </c>
      <c r="E322" s="1854">
        <v>151</v>
      </c>
      <c r="F322" s="1775">
        <v>3851</v>
      </c>
      <c r="G322" s="1872">
        <v>351</v>
      </c>
      <c r="H322" s="1872">
        <v>265</v>
      </c>
      <c r="I322" s="1872">
        <v>141</v>
      </c>
    </row>
    <row r="323" spans="1:9">
      <c r="A323" s="752" t="s">
        <v>223</v>
      </c>
      <c r="B323" s="1775">
        <v>2049</v>
      </c>
      <c r="C323" s="1872">
        <v>279</v>
      </c>
      <c r="D323" s="1872">
        <v>68</v>
      </c>
      <c r="E323" s="1854">
        <v>75</v>
      </c>
      <c r="F323" s="1775">
        <v>2376</v>
      </c>
      <c r="G323" s="1872">
        <v>333</v>
      </c>
      <c r="H323" s="1872">
        <v>170</v>
      </c>
      <c r="I323" s="1872">
        <v>116</v>
      </c>
    </row>
    <row r="324" spans="1:9">
      <c r="A324" s="135"/>
      <c r="B324" s="1775"/>
      <c r="C324" s="1872"/>
      <c r="D324" s="1872"/>
      <c r="E324" s="1854"/>
      <c r="F324" s="1775"/>
      <c r="G324" s="1872"/>
      <c r="H324" s="1872"/>
      <c r="I324" s="1872"/>
    </row>
    <row r="325" spans="1:9">
      <c r="A325" s="790" t="s">
        <v>1013</v>
      </c>
      <c r="B325" s="2040">
        <v>8167</v>
      </c>
      <c r="C325" s="1834">
        <v>67</v>
      </c>
      <c r="D325" s="1834">
        <v>1147</v>
      </c>
      <c r="E325" s="2041">
        <v>164</v>
      </c>
      <c r="F325" s="2040">
        <v>10004</v>
      </c>
      <c r="G325" s="1834">
        <v>37</v>
      </c>
      <c r="H325" s="1834">
        <v>1272</v>
      </c>
      <c r="I325" s="1834">
        <v>184</v>
      </c>
    </row>
    <row r="326" spans="1:9">
      <c r="A326" s="752" t="s">
        <v>217</v>
      </c>
      <c r="B326" s="1775">
        <v>1226</v>
      </c>
      <c r="C326" s="1872">
        <v>202</v>
      </c>
      <c r="D326" s="1872">
        <v>287</v>
      </c>
      <c r="E326" s="1854">
        <v>110</v>
      </c>
      <c r="F326" s="1775">
        <v>1969</v>
      </c>
      <c r="G326" s="1872">
        <v>229</v>
      </c>
      <c r="H326" s="1872">
        <v>202</v>
      </c>
      <c r="I326" s="1872">
        <v>75</v>
      </c>
    </row>
    <row r="327" spans="1:9">
      <c r="A327" s="752" t="s">
        <v>218</v>
      </c>
      <c r="B327" s="1775">
        <v>652</v>
      </c>
      <c r="C327" s="1872">
        <v>140</v>
      </c>
      <c r="D327" s="1872">
        <v>142</v>
      </c>
      <c r="E327" s="1854">
        <v>69</v>
      </c>
      <c r="F327" s="1775">
        <v>829</v>
      </c>
      <c r="G327" s="1872">
        <v>161</v>
      </c>
      <c r="H327" s="1872">
        <v>289</v>
      </c>
      <c r="I327" s="1872">
        <v>101</v>
      </c>
    </row>
    <row r="328" spans="1:9">
      <c r="A328" s="752" t="s">
        <v>1014</v>
      </c>
      <c r="B328" s="1775">
        <v>2361</v>
      </c>
      <c r="C328" s="1872">
        <v>246</v>
      </c>
      <c r="D328" s="1872">
        <v>500</v>
      </c>
      <c r="E328" s="1854">
        <v>189</v>
      </c>
      <c r="F328" s="1775">
        <v>3266</v>
      </c>
      <c r="G328" s="1872">
        <v>301</v>
      </c>
      <c r="H328" s="1872">
        <v>509</v>
      </c>
      <c r="I328" s="1872">
        <v>119</v>
      </c>
    </row>
    <row r="329" spans="1:9">
      <c r="A329" s="752" t="s">
        <v>220</v>
      </c>
      <c r="B329" s="1775">
        <v>1345</v>
      </c>
      <c r="C329" s="1872">
        <v>221</v>
      </c>
      <c r="D329" s="1872">
        <v>134</v>
      </c>
      <c r="E329" s="1854">
        <v>87</v>
      </c>
      <c r="F329" s="1775">
        <v>1590</v>
      </c>
      <c r="G329" s="1872">
        <v>193</v>
      </c>
      <c r="H329" s="1872">
        <v>107</v>
      </c>
      <c r="I329" s="1872">
        <v>55</v>
      </c>
    </row>
    <row r="330" spans="1:9">
      <c r="A330" s="752" t="s">
        <v>221</v>
      </c>
      <c r="B330" s="1775">
        <v>285</v>
      </c>
      <c r="C330" s="1872">
        <v>110</v>
      </c>
      <c r="D330" s="1872">
        <v>10</v>
      </c>
      <c r="E330" s="1854">
        <v>17</v>
      </c>
      <c r="F330" s="1775">
        <v>414</v>
      </c>
      <c r="G330" s="1872">
        <v>149</v>
      </c>
      <c r="H330" s="1872">
        <v>49</v>
      </c>
      <c r="I330" s="1872">
        <v>39</v>
      </c>
    </row>
    <row r="331" spans="1:9">
      <c r="A331" s="752" t="s">
        <v>222</v>
      </c>
      <c r="B331" s="1775">
        <v>1340</v>
      </c>
      <c r="C331" s="1872">
        <v>226</v>
      </c>
      <c r="D331" s="1872">
        <v>50</v>
      </c>
      <c r="E331" s="1854">
        <v>42</v>
      </c>
      <c r="F331" s="1775">
        <v>1188</v>
      </c>
      <c r="G331" s="1872">
        <v>174</v>
      </c>
      <c r="H331" s="1872">
        <v>31</v>
      </c>
      <c r="I331" s="1872">
        <v>24</v>
      </c>
    </row>
    <row r="332" spans="1:9">
      <c r="A332" s="752" t="s">
        <v>223</v>
      </c>
      <c r="B332" s="1775">
        <v>958</v>
      </c>
      <c r="C332" s="1872">
        <v>165</v>
      </c>
      <c r="D332" s="1872">
        <v>24</v>
      </c>
      <c r="E332" s="1854">
        <v>38</v>
      </c>
      <c r="F332" s="1775">
        <v>748</v>
      </c>
      <c r="G332" s="1872">
        <v>183</v>
      </c>
      <c r="H332" s="1872">
        <v>85</v>
      </c>
      <c r="I332" s="1872">
        <v>80</v>
      </c>
    </row>
    <row r="334" spans="1:9">
      <c r="A334" s="4242" t="s">
        <v>838</v>
      </c>
      <c r="B334" s="4242"/>
      <c r="C334" s="4242"/>
      <c r="D334" s="4242"/>
      <c r="E334" s="4242"/>
      <c r="F334" s="4242"/>
      <c r="G334" s="4242"/>
      <c r="H334" s="4242"/>
      <c r="I334" s="4242"/>
    </row>
  </sheetData>
  <mergeCells count="60">
    <mergeCell ref="A1:I1"/>
    <mergeCell ref="A3:A6"/>
    <mergeCell ref="B3:I3"/>
    <mergeCell ref="B4:E4"/>
    <mergeCell ref="F4:I4"/>
    <mergeCell ref="B5:C5"/>
    <mergeCell ref="D5:E5"/>
    <mergeCell ref="F5:G5"/>
    <mergeCell ref="H5:I5"/>
    <mergeCell ref="A54:I54"/>
    <mergeCell ref="A57:I57"/>
    <mergeCell ref="A59:A62"/>
    <mergeCell ref="B59:I59"/>
    <mergeCell ref="B60:E60"/>
    <mergeCell ref="F60:I60"/>
    <mergeCell ref="B61:C61"/>
    <mergeCell ref="D61:E61"/>
    <mergeCell ref="F61:G61"/>
    <mergeCell ref="H61:I61"/>
    <mergeCell ref="A110:I110"/>
    <mergeCell ref="A115:A118"/>
    <mergeCell ref="B115:I115"/>
    <mergeCell ref="B116:E116"/>
    <mergeCell ref="F116:I116"/>
    <mergeCell ref="B117:C117"/>
    <mergeCell ref="D117:E117"/>
    <mergeCell ref="F117:G117"/>
    <mergeCell ref="H117:I117"/>
    <mergeCell ref="A113:I113"/>
    <mergeCell ref="A166:I166"/>
    <mergeCell ref="A171:A174"/>
    <mergeCell ref="B171:I171"/>
    <mergeCell ref="B172:E172"/>
    <mergeCell ref="F172:I172"/>
    <mergeCell ref="B173:C173"/>
    <mergeCell ref="D173:E173"/>
    <mergeCell ref="F173:G173"/>
    <mergeCell ref="H173:I173"/>
    <mergeCell ref="A169:I169"/>
    <mergeCell ref="A222:I222"/>
    <mergeCell ref="A227:A230"/>
    <mergeCell ref="B227:I227"/>
    <mergeCell ref="B228:E228"/>
    <mergeCell ref="F228:I228"/>
    <mergeCell ref="B229:C229"/>
    <mergeCell ref="D229:E229"/>
    <mergeCell ref="F229:G229"/>
    <mergeCell ref="H229:I229"/>
    <mergeCell ref="A225:I225"/>
    <mergeCell ref="A334:I334"/>
    <mergeCell ref="A278:I278"/>
    <mergeCell ref="A283:A286"/>
    <mergeCell ref="B283:I283"/>
    <mergeCell ref="B284:E284"/>
    <mergeCell ref="F284:I284"/>
    <mergeCell ref="B285:C285"/>
    <mergeCell ref="D285:E285"/>
    <mergeCell ref="F285:G285"/>
    <mergeCell ref="H285:I285"/>
    <mergeCell ref="A281:I281"/>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O60"/>
  <sheetViews>
    <sheetView workbookViewId="0">
      <selection activeCell="B4" sqref="B4:C4"/>
    </sheetView>
  </sheetViews>
  <sheetFormatPr defaultColWidth="9" defaultRowHeight="14"/>
  <cols>
    <col min="1" max="1" width="19.58203125" style="26" customWidth="1"/>
    <col min="2" max="7" width="10.75" style="26" customWidth="1"/>
    <col min="8" max="8" width="9" style="6"/>
    <col min="9" max="9" width="19.58203125" style="26" customWidth="1"/>
    <col min="10" max="15" width="11.33203125" style="26" customWidth="1"/>
    <col min="16" max="16384" width="9" style="26"/>
  </cols>
  <sheetData>
    <row r="1" spans="1:15" s="8" customFormat="1" ht="32.5">
      <c r="A1" s="4230" t="s">
        <v>4459</v>
      </c>
      <c r="B1" s="4230"/>
      <c r="C1" s="4230"/>
      <c r="D1" s="4230"/>
      <c r="E1" s="4230"/>
      <c r="F1" s="4230"/>
      <c r="G1" s="4230"/>
      <c r="H1" s="896"/>
      <c r="I1" s="4334" t="s">
        <v>1188</v>
      </c>
      <c r="J1" s="4334"/>
      <c r="K1" s="4334"/>
      <c r="L1" s="4334"/>
      <c r="M1" s="4334"/>
      <c r="N1" s="4334"/>
      <c r="O1" s="4334"/>
    </row>
    <row r="2" spans="1:15">
      <c r="A2" s="25"/>
      <c r="I2" s="25"/>
    </row>
    <row r="3" spans="1:15" ht="17.5">
      <c r="A3" s="4477" t="s">
        <v>229</v>
      </c>
      <c r="B3" s="3964" t="s">
        <v>85</v>
      </c>
      <c r="C3" s="3994"/>
      <c r="D3" s="3994"/>
      <c r="E3" s="3994"/>
      <c r="F3" s="3994"/>
      <c r="G3" s="3995"/>
      <c r="H3" s="495"/>
      <c r="I3" s="4485" t="s">
        <v>229</v>
      </c>
      <c r="J3" s="4483" t="s">
        <v>85</v>
      </c>
      <c r="K3" s="4483"/>
      <c r="L3" s="4483"/>
      <c r="M3" s="4483"/>
      <c r="N3" s="4483"/>
      <c r="O3" s="4484"/>
    </row>
    <row r="4" spans="1:15" ht="32.5">
      <c r="A4" s="4478"/>
      <c r="B4" s="4159" t="s">
        <v>959</v>
      </c>
      <c r="C4" s="4092"/>
      <c r="D4" s="4288" t="s">
        <v>960</v>
      </c>
      <c r="E4" s="3952"/>
      <c r="F4" s="3952"/>
      <c r="G4" s="3953"/>
      <c r="H4" s="896"/>
      <c r="I4" s="4486"/>
      <c r="J4" s="4384" t="s">
        <v>216</v>
      </c>
      <c r="K4" s="4384"/>
      <c r="L4" s="4458" t="s">
        <v>217</v>
      </c>
      <c r="M4" s="4458"/>
      <c r="N4" s="4458"/>
      <c r="O4" s="4459"/>
    </row>
    <row r="5" spans="1:15" s="130" customFormat="1" ht="44.5">
      <c r="A5" s="4479"/>
      <c r="B5" s="127" t="s">
        <v>206</v>
      </c>
      <c r="C5" s="128" t="s">
        <v>207</v>
      </c>
      <c r="D5" s="127" t="s">
        <v>206</v>
      </c>
      <c r="E5" s="193" t="s">
        <v>207</v>
      </c>
      <c r="F5" s="193" t="s">
        <v>14</v>
      </c>
      <c r="G5" s="129" t="s">
        <v>208</v>
      </c>
      <c r="H5" s="740"/>
      <c r="I5" s="4487"/>
      <c r="J5" s="300" t="s">
        <v>206</v>
      </c>
      <c r="K5" s="300" t="s">
        <v>207</v>
      </c>
      <c r="L5" s="300" t="s">
        <v>206</v>
      </c>
      <c r="M5" s="300" t="s">
        <v>207</v>
      </c>
      <c r="N5" s="300" t="s">
        <v>14</v>
      </c>
      <c r="O5" s="299" t="s">
        <v>208</v>
      </c>
    </row>
    <row r="6" spans="1:15">
      <c r="A6" s="132" t="s">
        <v>230</v>
      </c>
      <c r="B6" s="1775">
        <v>296878</v>
      </c>
      <c r="C6" s="1854">
        <v>4819</v>
      </c>
      <c r="D6" s="1775">
        <v>6206</v>
      </c>
      <c r="E6" s="1870">
        <v>533</v>
      </c>
      <c r="F6" s="2627">
        <v>2.1000000000000001E-2</v>
      </c>
      <c r="G6" s="2153">
        <v>0.2</v>
      </c>
      <c r="I6" s="23" t="s">
        <v>230</v>
      </c>
      <c r="J6" s="53">
        <v>259768</v>
      </c>
      <c r="K6" s="53">
        <v>4273</v>
      </c>
      <c r="L6" s="53">
        <v>6133</v>
      </c>
      <c r="M6" s="54">
        <v>658</v>
      </c>
      <c r="N6" s="55">
        <v>2.4E-2</v>
      </c>
      <c r="O6" s="54">
        <v>0.2</v>
      </c>
    </row>
    <row r="7" spans="1:15">
      <c r="A7" s="135"/>
      <c r="B7" s="1775"/>
      <c r="C7" s="1854"/>
      <c r="D7" s="1775"/>
      <c r="E7" s="1872"/>
      <c r="F7" s="2628"/>
      <c r="G7" s="1863"/>
      <c r="I7" s="37"/>
      <c r="J7" s="53"/>
      <c r="K7" s="54"/>
      <c r="L7" s="53"/>
      <c r="M7" s="54"/>
      <c r="N7" s="55"/>
      <c r="O7" s="54"/>
    </row>
    <row r="8" spans="1:15">
      <c r="A8" s="135" t="s">
        <v>231</v>
      </c>
      <c r="B8" s="2222">
        <v>912</v>
      </c>
      <c r="C8" s="2752">
        <v>208</v>
      </c>
      <c r="D8" s="2222">
        <v>12</v>
      </c>
      <c r="E8" s="2753">
        <v>19</v>
      </c>
      <c r="F8" s="2756">
        <v>1.2999999999999999E-2</v>
      </c>
      <c r="G8" s="2759">
        <v>2.1</v>
      </c>
      <c r="I8" s="37" t="s">
        <v>231</v>
      </c>
      <c r="J8" s="54">
        <v>543</v>
      </c>
      <c r="K8" s="54">
        <v>168</v>
      </c>
      <c r="L8" s="54">
        <v>0</v>
      </c>
      <c r="M8" s="54">
        <v>119</v>
      </c>
      <c r="N8" s="55">
        <v>0</v>
      </c>
      <c r="O8" s="54">
        <v>5.8</v>
      </c>
    </row>
    <row r="9" spans="1:15">
      <c r="A9" s="135" t="s">
        <v>232</v>
      </c>
      <c r="B9" s="2222">
        <v>1595</v>
      </c>
      <c r="C9" s="2752">
        <v>294</v>
      </c>
      <c r="D9" s="2222">
        <v>26</v>
      </c>
      <c r="E9" s="2753">
        <v>32</v>
      </c>
      <c r="F9" s="2756">
        <v>1.6E-2</v>
      </c>
      <c r="G9" s="2759">
        <v>2</v>
      </c>
      <c r="I9" s="37" t="s">
        <v>232</v>
      </c>
      <c r="J9" s="53">
        <v>1389</v>
      </c>
      <c r="K9" s="54">
        <v>346</v>
      </c>
      <c r="L9" s="54">
        <v>87</v>
      </c>
      <c r="M9" s="54">
        <v>75</v>
      </c>
      <c r="N9" s="55">
        <v>6.3E-2</v>
      </c>
      <c r="O9" s="54">
        <v>4.8</v>
      </c>
    </row>
    <row r="10" spans="1:15">
      <c r="A10" s="135" t="s">
        <v>233</v>
      </c>
      <c r="B10" s="2222">
        <v>5000</v>
      </c>
      <c r="C10" s="2752">
        <v>502</v>
      </c>
      <c r="D10" s="2222">
        <v>119</v>
      </c>
      <c r="E10" s="2753">
        <v>56</v>
      </c>
      <c r="F10" s="2756">
        <v>2.4E-2</v>
      </c>
      <c r="G10" s="2759">
        <v>1.1000000000000001</v>
      </c>
      <c r="I10" s="37" t="s">
        <v>233</v>
      </c>
      <c r="J10" s="53">
        <v>5339</v>
      </c>
      <c r="K10" s="54">
        <v>528</v>
      </c>
      <c r="L10" s="54">
        <v>129</v>
      </c>
      <c r="M10" s="54">
        <v>98</v>
      </c>
      <c r="N10" s="55">
        <v>2.4E-2</v>
      </c>
      <c r="O10" s="54">
        <v>1.8</v>
      </c>
    </row>
    <row r="11" spans="1:15">
      <c r="A11" s="135" t="s">
        <v>234</v>
      </c>
      <c r="B11" s="2222">
        <v>620</v>
      </c>
      <c r="C11" s="2752">
        <v>195</v>
      </c>
      <c r="D11" s="2222">
        <v>22</v>
      </c>
      <c r="E11" s="2753">
        <v>24</v>
      </c>
      <c r="F11" s="2756">
        <v>3.5000000000000003E-2</v>
      </c>
      <c r="G11" s="2759">
        <v>3.9</v>
      </c>
      <c r="I11" s="37" t="s">
        <v>234</v>
      </c>
      <c r="J11" s="54">
        <v>391</v>
      </c>
      <c r="K11" s="54">
        <v>130</v>
      </c>
      <c r="L11" s="54">
        <v>17</v>
      </c>
      <c r="M11" s="54">
        <v>28</v>
      </c>
      <c r="N11" s="55">
        <v>4.2999999999999997E-2</v>
      </c>
      <c r="O11" s="54">
        <v>7.1</v>
      </c>
    </row>
    <row r="12" spans="1:15">
      <c r="A12" s="135" t="s">
        <v>235</v>
      </c>
      <c r="B12" s="2222">
        <v>42579</v>
      </c>
      <c r="C12" s="2752">
        <v>1684</v>
      </c>
      <c r="D12" s="2222">
        <v>1063</v>
      </c>
      <c r="E12" s="2753">
        <v>281</v>
      </c>
      <c r="F12" s="2756">
        <v>2.5000000000000001E-2</v>
      </c>
      <c r="G12" s="2759">
        <v>0.6</v>
      </c>
      <c r="I12" s="37" t="s">
        <v>235</v>
      </c>
      <c r="J12" s="53">
        <v>38550</v>
      </c>
      <c r="K12" s="53">
        <v>1649</v>
      </c>
      <c r="L12" s="54">
        <v>862</v>
      </c>
      <c r="M12" s="54">
        <v>269</v>
      </c>
      <c r="N12" s="55">
        <v>2.1999999999999999E-2</v>
      </c>
      <c r="O12" s="54">
        <v>0.7</v>
      </c>
    </row>
    <row r="13" spans="1:15">
      <c r="A13" s="135" t="s">
        <v>236</v>
      </c>
      <c r="B13" s="2222">
        <v>3485</v>
      </c>
      <c r="C13" s="2752">
        <v>452</v>
      </c>
      <c r="D13" s="2222">
        <v>29</v>
      </c>
      <c r="E13" s="2753">
        <v>29</v>
      </c>
      <c r="F13" s="2756">
        <v>8.0000000000000002E-3</v>
      </c>
      <c r="G13" s="2759">
        <v>0.8</v>
      </c>
      <c r="I13" s="37" t="s">
        <v>236</v>
      </c>
      <c r="J13" s="53">
        <v>2670</v>
      </c>
      <c r="K13" s="54">
        <v>381</v>
      </c>
      <c r="L13" s="54">
        <v>46</v>
      </c>
      <c r="M13" s="54">
        <v>52</v>
      </c>
      <c r="N13" s="55">
        <v>1.7000000000000001E-2</v>
      </c>
      <c r="O13" s="54">
        <v>1.9</v>
      </c>
    </row>
    <row r="14" spans="1:15">
      <c r="A14" s="135" t="s">
        <v>237</v>
      </c>
      <c r="B14" s="2222">
        <v>430</v>
      </c>
      <c r="C14" s="2752">
        <v>142</v>
      </c>
      <c r="D14" s="2222">
        <v>20</v>
      </c>
      <c r="E14" s="2753">
        <v>22</v>
      </c>
      <c r="F14" s="2756">
        <v>4.7E-2</v>
      </c>
      <c r="G14" s="2759">
        <v>5.4</v>
      </c>
      <c r="I14" s="37" t="s">
        <v>237</v>
      </c>
      <c r="J14" s="54">
        <v>588</v>
      </c>
      <c r="K14" s="54">
        <v>160</v>
      </c>
      <c r="L14" s="54">
        <v>22</v>
      </c>
      <c r="M14" s="54">
        <v>31</v>
      </c>
      <c r="N14" s="55">
        <v>3.6999999999999998E-2</v>
      </c>
      <c r="O14" s="54">
        <v>5</v>
      </c>
    </row>
    <row r="15" spans="1:15">
      <c r="A15" s="135" t="s">
        <v>238</v>
      </c>
      <c r="B15" s="1775" t="s">
        <v>210</v>
      </c>
      <c r="C15" s="1956" t="s">
        <v>210</v>
      </c>
      <c r="D15" s="1775" t="s">
        <v>210</v>
      </c>
      <c r="E15" s="1955" t="s">
        <v>210</v>
      </c>
      <c r="F15" s="2682" t="s">
        <v>210</v>
      </c>
      <c r="G15" s="2758" t="s">
        <v>210</v>
      </c>
      <c r="I15" s="37" t="s">
        <v>238</v>
      </c>
      <c r="J15" s="54" t="s">
        <v>210</v>
      </c>
      <c r="K15" s="54" t="s">
        <v>210</v>
      </c>
      <c r="L15" s="54" t="s">
        <v>210</v>
      </c>
      <c r="M15" s="54" t="s">
        <v>210</v>
      </c>
      <c r="N15" s="55" t="s">
        <v>210</v>
      </c>
      <c r="O15" s="54" t="s">
        <v>210</v>
      </c>
    </row>
    <row r="16" spans="1:15">
      <c r="A16" s="135" t="s">
        <v>239</v>
      </c>
      <c r="B16" s="2222">
        <v>4600</v>
      </c>
      <c r="C16" s="2752">
        <v>587</v>
      </c>
      <c r="D16" s="2222">
        <v>63</v>
      </c>
      <c r="E16" s="2753">
        <v>63</v>
      </c>
      <c r="F16" s="2756">
        <v>1.4E-2</v>
      </c>
      <c r="G16" s="2759">
        <v>1.4</v>
      </c>
      <c r="I16" s="37" t="s">
        <v>239</v>
      </c>
      <c r="J16" s="53">
        <v>3989</v>
      </c>
      <c r="K16" s="54">
        <v>570</v>
      </c>
      <c r="L16" s="54">
        <v>150</v>
      </c>
      <c r="M16" s="54">
        <v>113</v>
      </c>
      <c r="N16" s="55">
        <v>3.7999999999999999E-2</v>
      </c>
      <c r="O16" s="54">
        <v>2.7</v>
      </c>
    </row>
    <row r="17" spans="1:15">
      <c r="A17" s="135" t="s">
        <v>240</v>
      </c>
      <c r="B17" s="2222">
        <v>2470</v>
      </c>
      <c r="C17" s="2752">
        <v>373</v>
      </c>
      <c r="D17" s="2222">
        <v>19</v>
      </c>
      <c r="E17" s="2753">
        <v>17</v>
      </c>
      <c r="F17" s="2756">
        <v>8.0000000000000002E-3</v>
      </c>
      <c r="G17" s="2759">
        <v>0.7</v>
      </c>
      <c r="I17" s="37" t="s">
        <v>240</v>
      </c>
      <c r="J17" s="53">
        <v>1701</v>
      </c>
      <c r="K17" s="54">
        <v>275</v>
      </c>
      <c r="L17" s="54">
        <v>97</v>
      </c>
      <c r="M17" s="54">
        <v>68</v>
      </c>
      <c r="N17" s="55">
        <v>5.7000000000000002E-2</v>
      </c>
      <c r="O17" s="54">
        <v>3.9</v>
      </c>
    </row>
    <row r="18" spans="1:15">
      <c r="A18" s="1205" t="s">
        <v>538</v>
      </c>
      <c r="B18" s="2223">
        <v>163249</v>
      </c>
      <c r="C18" s="2754">
        <v>2958</v>
      </c>
      <c r="D18" s="2223">
        <v>2876</v>
      </c>
      <c r="E18" s="2755">
        <v>430</v>
      </c>
      <c r="F18" s="2757">
        <v>1.7999999999999999E-2</v>
      </c>
      <c r="G18" s="2760">
        <v>0.3</v>
      </c>
      <c r="I18" s="75" t="s">
        <v>538</v>
      </c>
      <c r="J18" s="76">
        <v>144986</v>
      </c>
      <c r="K18" s="76">
        <v>2598</v>
      </c>
      <c r="L18" s="76">
        <v>3619</v>
      </c>
      <c r="M18" s="77">
        <v>424</v>
      </c>
      <c r="N18" s="78">
        <v>2.5000000000000001E-2</v>
      </c>
      <c r="O18" s="77">
        <v>0.3</v>
      </c>
    </row>
    <row r="19" spans="1:15">
      <c r="A19" s="135" t="s">
        <v>242</v>
      </c>
      <c r="B19" s="2222">
        <v>791</v>
      </c>
      <c r="C19" s="2752">
        <v>176</v>
      </c>
      <c r="D19" s="2222">
        <v>10</v>
      </c>
      <c r="E19" s="2753">
        <v>16</v>
      </c>
      <c r="F19" s="2756">
        <v>1.2999999999999999E-2</v>
      </c>
      <c r="G19" s="2759">
        <v>2</v>
      </c>
      <c r="I19" s="37" t="s">
        <v>242</v>
      </c>
      <c r="J19" s="53">
        <v>1138</v>
      </c>
      <c r="K19" s="54">
        <v>230</v>
      </c>
      <c r="L19" s="54">
        <v>9</v>
      </c>
      <c r="M19" s="54">
        <v>17</v>
      </c>
      <c r="N19" s="55">
        <v>8.0000000000000002E-3</v>
      </c>
      <c r="O19" s="54">
        <v>1.5</v>
      </c>
    </row>
    <row r="20" spans="1:15">
      <c r="A20" s="135" t="s">
        <v>243</v>
      </c>
      <c r="B20" s="2222">
        <v>1889</v>
      </c>
      <c r="C20" s="2752">
        <v>252</v>
      </c>
      <c r="D20" s="2222">
        <v>32</v>
      </c>
      <c r="E20" s="2753">
        <v>28</v>
      </c>
      <c r="F20" s="2756">
        <v>1.7000000000000001E-2</v>
      </c>
      <c r="G20" s="2759">
        <v>1.5</v>
      </c>
      <c r="I20" s="37" t="s">
        <v>243</v>
      </c>
      <c r="J20" s="53">
        <v>1664</v>
      </c>
      <c r="K20" s="54">
        <v>329</v>
      </c>
      <c r="L20" s="54">
        <v>30</v>
      </c>
      <c r="M20" s="54">
        <v>45</v>
      </c>
      <c r="N20" s="55">
        <v>1.7999999999999999E-2</v>
      </c>
      <c r="O20" s="54">
        <v>2.7</v>
      </c>
    </row>
    <row r="21" spans="1:15">
      <c r="A21" s="135" t="s">
        <v>244</v>
      </c>
      <c r="B21" s="2222">
        <v>975</v>
      </c>
      <c r="C21" s="2752">
        <v>212</v>
      </c>
      <c r="D21" s="2222">
        <v>18</v>
      </c>
      <c r="E21" s="2753">
        <v>20</v>
      </c>
      <c r="F21" s="2756">
        <v>1.7999999999999999E-2</v>
      </c>
      <c r="G21" s="2759">
        <v>2</v>
      </c>
      <c r="I21" s="37" t="s">
        <v>244</v>
      </c>
      <c r="J21" s="53">
        <v>1044</v>
      </c>
      <c r="K21" s="54">
        <v>223</v>
      </c>
      <c r="L21" s="54">
        <v>45</v>
      </c>
      <c r="M21" s="54">
        <v>37</v>
      </c>
      <c r="N21" s="55">
        <v>4.2999999999999997E-2</v>
      </c>
      <c r="O21" s="54">
        <v>3.6</v>
      </c>
    </row>
    <row r="22" spans="1:15">
      <c r="A22" s="135" t="s">
        <v>245</v>
      </c>
      <c r="B22" s="2222">
        <v>617</v>
      </c>
      <c r="C22" s="2752">
        <v>165</v>
      </c>
      <c r="D22" s="2222">
        <v>31</v>
      </c>
      <c r="E22" s="2753">
        <v>29</v>
      </c>
      <c r="F22" s="2756">
        <v>0.05</v>
      </c>
      <c r="G22" s="2759">
        <v>4.2</v>
      </c>
      <c r="I22" s="37" t="s">
        <v>245</v>
      </c>
      <c r="J22" s="54">
        <v>262</v>
      </c>
      <c r="K22" s="54">
        <v>114</v>
      </c>
      <c r="L22" s="54">
        <v>0</v>
      </c>
      <c r="M22" s="54">
        <v>99</v>
      </c>
      <c r="N22" s="55">
        <v>0</v>
      </c>
      <c r="O22" s="54">
        <v>8.1999999999999993</v>
      </c>
    </row>
    <row r="23" spans="1:15">
      <c r="A23" s="135" t="s">
        <v>246</v>
      </c>
      <c r="B23" s="2222">
        <v>497</v>
      </c>
      <c r="C23" s="2752">
        <v>152</v>
      </c>
      <c r="D23" s="2222">
        <v>34</v>
      </c>
      <c r="E23" s="2753">
        <v>34</v>
      </c>
      <c r="F23" s="2756">
        <v>6.8000000000000005E-2</v>
      </c>
      <c r="G23" s="2759">
        <v>6.4</v>
      </c>
      <c r="I23" s="37" t="s">
        <v>246</v>
      </c>
      <c r="J23" s="54">
        <v>459</v>
      </c>
      <c r="K23" s="54">
        <v>158</v>
      </c>
      <c r="L23" s="54">
        <v>3</v>
      </c>
      <c r="M23" s="54">
        <v>5</v>
      </c>
      <c r="N23" s="55">
        <v>7.0000000000000001E-3</v>
      </c>
      <c r="O23" s="54">
        <v>1.1000000000000001</v>
      </c>
    </row>
    <row r="24" spans="1:15">
      <c r="A24" s="135" t="s">
        <v>247</v>
      </c>
      <c r="B24" s="2222">
        <v>864</v>
      </c>
      <c r="C24" s="2752">
        <v>206</v>
      </c>
      <c r="D24" s="2222">
        <v>4</v>
      </c>
      <c r="E24" s="2753">
        <v>5</v>
      </c>
      <c r="F24" s="2756">
        <v>5.0000000000000001E-3</v>
      </c>
      <c r="G24" s="2759">
        <v>0.6</v>
      </c>
      <c r="I24" s="37" t="s">
        <v>247</v>
      </c>
      <c r="J24" s="53">
        <v>1017</v>
      </c>
      <c r="K24" s="54">
        <v>252</v>
      </c>
      <c r="L24" s="54">
        <v>37</v>
      </c>
      <c r="M24" s="54">
        <v>33</v>
      </c>
      <c r="N24" s="55">
        <v>3.5999999999999997E-2</v>
      </c>
      <c r="O24" s="54">
        <v>3.5</v>
      </c>
    </row>
    <row r="25" spans="1:15">
      <c r="A25" s="135" t="s">
        <v>248</v>
      </c>
      <c r="B25" s="2222">
        <v>701</v>
      </c>
      <c r="C25" s="2752">
        <v>226</v>
      </c>
      <c r="D25" s="2222">
        <v>52</v>
      </c>
      <c r="E25" s="2753">
        <v>60</v>
      </c>
      <c r="F25" s="2756">
        <v>7.3999999999999996E-2</v>
      </c>
      <c r="G25" s="2759">
        <v>7.5</v>
      </c>
      <c r="I25" s="37" t="s">
        <v>248</v>
      </c>
      <c r="J25" s="54">
        <v>644</v>
      </c>
      <c r="K25" s="54">
        <v>236</v>
      </c>
      <c r="L25" s="54">
        <v>7</v>
      </c>
      <c r="M25" s="54">
        <v>12</v>
      </c>
      <c r="N25" s="55">
        <v>1.0999999999999999E-2</v>
      </c>
      <c r="O25" s="54">
        <v>2</v>
      </c>
    </row>
    <row r="26" spans="1:15">
      <c r="A26" s="135" t="s">
        <v>249</v>
      </c>
      <c r="B26" s="1775" t="s">
        <v>210</v>
      </c>
      <c r="C26" s="1956" t="s">
        <v>210</v>
      </c>
      <c r="D26" s="1775" t="s">
        <v>210</v>
      </c>
      <c r="E26" s="1955" t="s">
        <v>210</v>
      </c>
      <c r="F26" s="2682" t="s">
        <v>210</v>
      </c>
      <c r="G26" s="2758" t="s">
        <v>210</v>
      </c>
      <c r="I26" s="37" t="s">
        <v>249</v>
      </c>
      <c r="J26" s="54" t="s">
        <v>210</v>
      </c>
      <c r="K26" s="54" t="s">
        <v>210</v>
      </c>
      <c r="L26" s="54" t="s">
        <v>210</v>
      </c>
      <c r="M26" s="54" t="s">
        <v>210</v>
      </c>
      <c r="N26" s="55" t="s">
        <v>210</v>
      </c>
      <c r="O26" s="54" t="s">
        <v>210</v>
      </c>
    </row>
    <row r="27" spans="1:15">
      <c r="A27" s="135" t="s">
        <v>250</v>
      </c>
      <c r="B27" s="2222">
        <v>1394</v>
      </c>
      <c r="C27" s="2752">
        <v>236</v>
      </c>
      <c r="D27" s="2222">
        <v>0</v>
      </c>
      <c r="E27" s="2753">
        <v>28</v>
      </c>
      <c r="F27" s="2756">
        <v>0</v>
      </c>
      <c r="G27" s="2759">
        <v>2.2999999999999998</v>
      </c>
      <c r="I27" s="37" t="s">
        <v>250</v>
      </c>
      <c r="J27" s="53">
        <v>1184</v>
      </c>
      <c r="K27" s="54">
        <v>316</v>
      </c>
      <c r="L27" s="54">
        <v>24</v>
      </c>
      <c r="M27" s="54">
        <v>43</v>
      </c>
      <c r="N27" s="55">
        <v>0.02</v>
      </c>
      <c r="O27" s="54">
        <v>3.5</v>
      </c>
    </row>
    <row r="28" spans="1:15">
      <c r="A28" s="135" t="s">
        <v>251</v>
      </c>
      <c r="B28" s="2222">
        <v>1236</v>
      </c>
      <c r="C28" s="2752">
        <v>243</v>
      </c>
      <c r="D28" s="2222">
        <v>17</v>
      </c>
      <c r="E28" s="2753">
        <v>26</v>
      </c>
      <c r="F28" s="2756">
        <v>1.4E-2</v>
      </c>
      <c r="G28" s="2759">
        <v>2.1</v>
      </c>
      <c r="I28" s="37" t="s">
        <v>251</v>
      </c>
      <c r="J28" s="54">
        <v>844</v>
      </c>
      <c r="K28" s="54">
        <v>222</v>
      </c>
      <c r="L28" s="54">
        <v>17</v>
      </c>
      <c r="M28" s="54">
        <v>29</v>
      </c>
      <c r="N28" s="55">
        <v>0.02</v>
      </c>
      <c r="O28" s="54">
        <v>3.4</v>
      </c>
    </row>
    <row r="29" spans="1:15">
      <c r="A29" s="135" t="s">
        <v>252</v>
      </c>
      <c r="B29" s="2222">
        <v>1567</v>
      </c>
      <c r="C29" s="2752">
        <v>226</v>
      </c>
      <c r="D29" s="2222">
        <v>79</v>
      </c>
      <c r="E29" s="2753">
        <v>57</v>
      </c>
      <c r="F29" s="2756">
        <v>0.05</v>
      </c>
      <c r="G29" s="2759">
        <v>3.6</v>
      </c>
      <c r="I29" s="37" t="s">
        <v>252</v>
      </c>
      <c r="J29" s="53">
        <v>1517</v>
      </c>
      <c r="K29" s="54">
        <v>228</v>
      </c>
      <c r="L29" s="54">
        <v>47</v>
      </c>
      <c r="M29" s="54">
        <v>42</v>
      </c>
      <c r="N29" s="55">
        <v>3.1E-2</v>
      </c>
      <c r="O29" s="54">
        <v>2.7</v>
      </c>
    </row>
    <row r="30" spans="1:15">
      <c r="A30" s="135" t="s">
        <v>253</v>
      </c>
      <c r="B30" s="2222">
        <v>1146</v>
      </c>
      <c r="C30" s="2752">
        <v>242</v>
      </c>
      <c r="D30" s="2222">
        <v>61</v>
      </c>
      <c r="E30" s="2753">
        <v>66</v>
      </c>
      <c r="F30" s="2756">
        <v>5.2999999999999999E-2</v>
      </c>
      <c r="G30" s="2759">
        <v>5.4</v>
      </c>
      <c r="I30" s="37" t="s">
        <v>253</v>
      </c>
      <c r="J30" s="53">
        <v>1218</v>
      </c>
      <c r="K30" s="54">
        <v>247</v>
      </c>
      <c r="L30" s="54">
        <v>1</v>
      </c>
      <c r="M30" s="54">
        <v>2</v>
      </c>
      <c r="N30" s="55">
        <v>1E-3</v>
      </c>
      <c r="O30" s="54">
        <v>0.2</v>
      </c>
    </row>
    <row r="31" spans="1:15">
      <c r="A31" s="135" t="s">
        <v>254</v>
      </c>
      <c r="B31" s="1775" t="s">
        <v>210</v>
      </c>
      <c r="C31" s="1956" t="s">
        <v>210</v>
      </c>
      <c r="D31" s="1775" t="s">
        <v>210</v>
      </c>
      <c r="E31" s="1955" t="s">
        <v>210</v>
      </c>
      <c r="F31" s="2682" t="s">
        <v>210</v>
      </c>
      <c r="G31" s="2758" t="s">
        <v>210</v>
      </c>
      <c r="I31" s="37" t="s">
        <v>254</v>
      </c>
      <c r="J31" s="54" t="s">
        <v>210</v>
      </c>
      <c r="K31" s="54" t="s">
        <v>210</v>
      </c>
      <c r="L31" s="54" t="s">
        <v>210</v>
      </c>
      <c r="M31" s="54" t="s">
        <v>210</v>
      </c>
      <c r="N31" s="55" t="s">
        <v>210</v>
      </c>
      <c r="O31" s="54" t="s">
        <v>210</v>
      </c>
    </row>
    <row r="32" spans="1:15">
      <c r="A32" s="135" t="s">
        <v>255</v>
      </c>
      <c r="B32" s="2222">
        <v>1731</v>
      </c>
      <c r="C32" s="2752">
        <v>351</v>
      </c>
      <c r="D32" s="2222">
        <v>39</v>
      </c>
      <c r="E32" s="2753">
        <v>37</v>
      </c>
      <c r="F32" s="2756">
        <v>2.3E-2</v>
      </c>
      <c r="G32" s="2759">
        <v>2.1</v>
      </c>
      <c r="I32" s="37" t="s">
        <v>255</v>
      </c>
      <c r="J32" s="53">
        <v>1128</v>
      </c>
      <c r="K32" s="54">
        <v>252</v>
      </c>
      <c r="L32" s="54">
        <v>33</v>
      </c>
      <c r="M32" s="54">
        <v>35</v>
      </c>
      <c r="N32" s="55">
        <v>2.9000000000000001E-2</v>
      </c>
      <c r="O32" s="54">
        <v>3</v>
      </c>
    </row>
    <row r="33" spans="1:15">
      <c r="A33" s="135" t="s">
        <v>256</v>
      </c>
      <c r="B33" s="2222">
        <v>610</v>
      </c>
      <c r="C33" s="2752">
        <v>237</v>
      </c>
      <c r="D33" s="2222">
        <v>43</v>
      </c>
      <c r="E33" s="2753">
        <v>54</v>
      </c>
      <c r="F33" s="2756">
        <v>7.0000000000000007E-2</v>
      </c>
      <c r="G33" s="2759">
        <v>8.5</v>
      </c>
      <c r="I33" s="37" t="s">
        <v>256</v>
      </c>
      <c r="J33" s="54">
        <v>412</v>
      </c>
      <c r="K33" s="54">
        <v>114</v>
      </c>
      <c r="L33" s="54">
        <v>10</v>
      </c>
      <c r="M33" s="54">
        <v>19</v>
      </c>
      <c r="N33" s="55">
        <v>2.4E-2</v>
      </c>
      <c r="O33" s="54">
        <v>4.5999999999999996</v>
      </c>
    </row>
    <row r="34" spans="1:15">
      <c r="A34" s="135" t="s">
        <v>257</v>
      </c>
      <c r="B34" s="2222">
        <v>380</v>
      </c>
      <c r="C34" s="2752">
        <v>109</v>
      </c>
      <c r="D34" s="2222">
        <v>9</v>
      </c>
      <c r="E34" s="2753">
        <v>17</v>
      </c>
      <c r="F34" s="2756">
        <v>2.4E-2</v>
      </c>
      <c r="G34" s="2759">
        <v>4.5</v>
      </c>
      <c r="I34" s="37" t="s">
        <v>257</v>
      </c>
      <c r="J34" s="54">
        <v>343</v>
      </c>
      <c r="K34" s="54">
        <v>126</v>
      </c>
      <c r="L34" s="54">
        <v>5</v>
      </c>
      <c r="M34" s="54">
        <v>8</v>
      </c>
      <c r="N34" s="55">
        <v>1.4999999999999999E-2</v>
      </c>
      <c r="O34" s="54">
        <v>2.5</v>
      </c>
    </row>
    <row r="35" spans="1:15">
      <c r="A35" s="135" t="s">
        <v>258</v>
      </c>
      <c r="B35" s="2222">
        <v>9539</v>
      </c>
      <c r="C35" s="2752">
        <v>726</v>
      </c>
      <c r="D35" s="2222">
        <v>233</v>
      </c>
      <c r="E35" s="2753">
        <v>107</v>
      </c>
      <c r="F35" s="2756">
        <v>2.4E-2</v>
      </c>
      <c r="G35" s="2759">
        <v>1.1000000000000001</v>
      </c>
      <c r="I35" s="37" t="s">
        <v>258</v>
      </c>
      <c r="J35" s="53">
        <v>8672</v>
      </c>
      <c r="K35" s="54">
        <v>739</v>
      </c>
      <c r="L35" s="54">
        <v>101</v>
      </c>
      <c r="M35" s="54">
        <v>56</v>
      </c>
      <c r="N35" s="55">
        <v>1.2E-2</v>
      </c>
      <c r="O35" s="54">
        <v>0.6</v>
      </c>
    </row>
    <row r="36" spans="1:15">
      <c r="A36" s="135" t="s">
        <v>259</v>
      </c>
      <c r="B36" s="1775" t="s">
        <v>210</v>
      </c>
      <c r="C36" s="1956" t="s">
        <v>210</v>
      </c>
      <c r="D36" s="1775" t="s">
        <v>210</v>
      </c>
      <c r="E36" s="1955" t="s">
        <v>210</v>
      </c>
      <c r="F36" s="2682" t="s">
        <v>210</v>
      </c>
      <c r="G36" s="2758" t="s">
        <v>210</v>
      </c>
      <c r="I36" s="37" t="s">
        <v>259</v>
      </c>
      <c r="J36" s="54">
        <v>653</v>
      </c>
      <c r="K36" s="54">
        <v>210</v>
      </c>
      <c r="L36" s="54">
        <v>9</v>
      </c>
      <c r="M36" s="54">
        <v>11</v>
      </c>
      <c r="N36" s="55">
        <v>1.4E-2</v>
      </c>
      <c r="O36" s="54">
        <v>1.7</v>
      </c>
    </row>
    <row r="37" spans="1:15">
      <c r="A37" s="135" t="s">
        <v>260</v>
      </c>
      <c r="B37" s="2222">
        <v>1015</v>
      </c>
      <c r="C37" s="2752">
        <v>191</v>
      </c>
      <c r="D37" s="2222">
        <v>52</v>
      </c>
      <c r="E37" s="2753">
        <v>47</v>
      </c>
      <c r="F37" s="2756">
        <v>5.0999999999999997E-2</v>
      </c>
      <c r="G37" s="2759">
        <v>4.3</v>
      </c>
      <c r="I37" s="37" t="s">
        <v>260</v>
      </c>
      <c r="J37" s="54">
        <v>694</v>
      </c>
      <c r="K37" s="54">
        <v>187</v>
      </c>
      <c r="L37" s="54">
        <v>15</v>
      </c>
      <c r="M37" s="54">
        <v>25</v>
      </c>
      <c r="N37" s="55">
        <v>2.1999999999999999E-2</v>
      </c>
      <c r="O37" s="54">
        <v>3.5</v>
      </c>
    </row>
    <row r="38" spans="1:15">
      <c r="A38" s="135" t="s">
        <v>261</v>
      </c>
      <c r="B38" s="2222">
        <v>784</v>
      </c>
      <c r="C38" s="2752">
        <v>188</v>
      </c>
      <c r="D38" s="2222">
        <v>23</v>
      </c>
      <c r="E38" s="2753">
        <v>31</v>
      </c>
      <c r="F38" s="2756">
        <v>2.9000000000000001E-2</v>
      </c>
      <c r="G38" s="2759">
        <v>3.9</v>
      </c>
      <c r="I38" s="37" t="s">
        <v>261</v>
      </c>
      <c r="J38" s="53">
        <v>2832</v>
      </c>
      <c r="K38" s="54">
        <v>406</v>
      </c>
      <c r="L38" s="54">
        <v>96</v>
      </c>
      <c r="M38" s="54">
        <v>62</v>
      </c>
      <c r="N38" s="55">
        <v>3.4000000000000002E-2</v>
      </c>
      <c r="O38" s="54">
        <v>2.2000000000000002</v>
      </c>
    </row>
    <row r="39" spans="1:15">
      <c r="A39" s="135" t="s">
        <v>259</v>
      </c>
      <c r="B39" s="2222">
        <v>3470</v>
      </c>
      <c r="C39" s="2752">
        <v>473</v>
      </c>
      <c r="D39" s="2222">
        <v>104</v>
      </c>
      <c r="E39" s="2753">
        <v>58</v>
      </c>
      <c r="F39" s="2756">
        <v>0.03</v>
      </c>
      <c r="G39" s="2759">
        <v>1.6</v>
      </c>
      <c r="I39" s="37" t="s">
        <v>259</v>
      </c>
      <c r="J39" s="54" t="s">
        <v>210</v>
      </c>
      <c r="K39" s="54" t="s">
        <v>210</v>
      </c>
      <c r="L39" s="54" t="s">
        <v>210</v>
      </c>
      <c r="M39" s="54" t="s">
        <v>210</v>
      </c>
      <c r="N39" s="55" t="s">
        <v>210</v>
      </c>
      <c r="O39" s="54" t="s">
        <v>210</v>
      </c>
    </row>
    <row r="40" spans="1:15">
      <c r="A40" s="135" t="s">
        <v>262</v>
      </c>
      <c r="B40" s="2222">
        <v>2090</v>
      </c>
      <c r="C40" s="2752">
        <v>348</v>
      </c>
      <c r="D40" s="2222">
        <v>115</v>
      </c>
      <c r="E40" s="2753">
        <v>103</v>
      </c>
      <c r="F40" s="2756">
        <v>5.5E-2</v>
      </c>
      <c r="G40" s="2759">
        <v>4.5999999999999996</v>
      </c>
      <c r="I40" s="37" t="s">
        <v>262</v>
      </c>
      <c r="J40" s="53">
        <v>1854</v>
      </c>
      <c r="K40" s="54">
        <v>410</v>
      </c>
      <c r="L40" s="54">
        <v>0</v>
      </c>
      <c r="M40" s="54">
        <v>127</v>
      </c>
      <c r="N40" s="55">
        <v>0</v>
      </c>
      <c r="O40" s="54">
        <v>2</v>
      </c>
    </row>
    <row r="41" spans="1:15">
      <c r="A41" s="135" t="s">
        <v>263</v>
      </c>
      <c r="B41" s="2222">
        <v>216</v>
      </c>
      <c r="C41" s="2752">
        <v>128</v>
      </c>
      <c r="D41" s="2222">
        <v>8</v>
      </c>
      <c r="E41" s="2753">
        <v>9</v>
      </c>
      <c r="F41" s="2756">
        <v>3.6999999999999998E-2</v>
      </c>
      <c r="G41" s="2759">
        <v>5.2</v>
      </c>
      <c r="I41" s="37" t="s">
        <v>263</v>
      </c>
      <c r="J41" s="54" t="s">
        <v>210</v>
      </c>
      <c r="K41" s="54" t="s">
        <v>210</v>
      </c>
      <c r="L41" s="54" t="s">
        <v>210</v>
      </c>
      <c r="M41" s="54" t="s">
        <v>210</v>
      </c>
      <c r="N41" s="55" t="s">
        <v>210</v>
      </c>
      <c r="O41" s="54" t="s">
        <v>210</v>
      </c>
    </row>
    <row r="42" spans="1:15">
      <c r="A42" s="135" t="s">
        <v>264</v>
      </c>
      <c r="B42" s="2222">
        <v>1744</v>
      </c>
      <c r="C42" s="2752">
        <v>280</v>
      </c>
      <c r="D42" s="2222">
        <v>63</v>
      </c>
      <c r="E42" s="2753">
        <v>41</v>
      </c>
      <c r="F42" s="2756">
        <v>3.5999999999999997E-2</v>
      </c>
      <c r="G42" s="2759">
        <v>2.2999999999999998</v>
      </c>
      <c r="I42" s="37" t="s">
        <v>264</v>
      </c>
      <c r="J42" s="53">
        <v>1110</v>
      </c>
      <c r="K42" s="54">
        <v>250</v>
      </c>
      <c r="L42" s="54">
        <v>9</v>
      </c>
      <c r="M42" s="54">
        <v>13</v>
      </c>
      <c r="N42" s="55">
        <v>8.0000000000000002E-3</v>
      </c>
      <c r="O42" s="54">
        <v>1.1000000000000001</v>
      </c>
    </row>
    <row r="43" spans="1:15">
      <c r="A43" s="135" t="s">
        <v>265</v>
      </c>
      <c r="B43" s="2222">
        <v>1526</v>
      </c>
      <c r="C43" s="2752">
        <v>236</v>
      </c>
      <c r="D43" s="2222">
        <v>25</v>
      </c>
      <c r="E43" s="2753">
        <v>22</v>
      </c>
      <c r="F43" s="2756">
        <v>1.6E-2</v>
      </c>
      <c r="G43" s="2759">
        <v>1.4</v>
      </c>
      <c r="I43" s="37" t="s">
        <v>265</v>
      </c>
      <c r="J43" s="53">
        <v>1476</v>
      </c>
      <c r="K43" s="54">
        <v>240</v>
      </c>
      <c r="L43" s="54">
        <v>30</v>
      </c>
      <c r="M43" s="54">
        <v>29</v>
      </c>
      <c r="N43" s="55">
        <v>0.02</v>
      </c>
      <c r="O43" s="54">
        <v>2</v>
      </c>
    </row>
    <row r="44" spans="1:15">
      <c r="A44" s="135" t="s">
        <v>266</v>
      </c>
      <c r="B44" s="2222">
        <v>5205</v>
      </c>
      <c r="C44" s="2752">
        <v>517</v>
      </c>
      <c r="D44" s="2222">
        <v>90</v>
      </c>
      <c r="E44" s="2753">
        <v>55</v>
      </c>
      <c r="F44" s="2756">
        <v>1.7000000000000001E-2</v>
      </c>
      <c r="G44" s="2759">
        <v>1</v>
      </c>
      <c r="I44" s="37" t="s">
        <v>266</v>
      </c>
      <c r="J44" s="53">
        <v>4479</v>
      </c>
      <c r="K44" s="54">
        <v>419</v>
      </c>
      <c r="L44" s="54">
        <v>24</v>
      </c>
      <c r="M44" s="54">
        <v>34</v>
      </c>
      <c r="N44" s="55">
        <v>5.0000000000000001E-3</v>
      </c>
      <c r="O44" s="54">
        <v>0.8</v>
      </c>
    </row>
    <row r="45" spans="1:15">
      <c r="A45" s="135" t="s">
        <v>267</v>
      </c>
      <c r="B45" s="2222">
        <v>2052</v>
      </c>
      <c r="C45" s="2752">
        <v>358</v>
      </c>
      <c r="D45" s="2222">
        <v>154</v>
      </c>
      <c r="E45" s="2753">
        <v>82</v>
      </c>
      <c r="F45" s="2756">
        <v>7.4999999999999997E-2</v>
      </c>
      <c r="G45" s="2759">
        <v>3.8</v>
      </c>
      <c r="I45" s="37" t="s">
        <v>267</v>
      </c>
      <c r="J45" s="53">
        <v>1251</v>
      </c>
      <c r="K45" s="54">
        <v>246</v>
      </c>
      <c r="L45" s="54">
        <v>51</v>
      </c>
      <c r="M45" s="54">
        <v>45</v>
      </c>
      <c r="N45" s="55">
        <v>4.1000000000000002E-2</v>
      </c>
      <c r="O45" s="54">
        <v>3.7</v>
      </c>
    </row>
    <row r="46" spans="1:15">
      <c r="A46" s="135" t="s">
        <v>268</v>
      </c>
      <c r="B46" s="1775" t="s">
        <v>210</v>
      </c>
      <c r="C46" s="1956" t="s">
        <v>210</v>
      </c>
      <c r="D46" s="1775" t="s">
        <v>210</v>
      </c>
      <c r="E46" s="1955" t="s">
        <v>210</v>
      </c>
      <c r="F46" s="2682" t="s">
        <v>210</v>
      </c>
      <c r="G46" s="2758" t="s">
        <v>210</v>
      </c>
      <c r="I46" s="37" t="s">
        <v>268</v>
      </c>
      <c r="J46" s="54" t="s">
        <v>210</v>
      </c>
      <c r="K46" s="54" t="s">
        <v>210</v>
      </c>
      <c r="L46" s="54" t="s">
        <v>210</v>
      </c>
      <c r="M46" s="54" t="s">
        <v>210</v>
      </c>
      <c r="N46" s="55" t="s">
        <v>210</v>
      </c>
      <c r="O46" s="54" t="s">
        <v>210</v>
      </c>
    </row>
    <row r="47" spans="1:15">
      <c r="A47" s="135" t="s">
        <v>269</v>
      </c>
      <c r="B47" s="2222">
        <v>821</v>
      </c>
      <c r="C47" s="2752">
        <v>245</v>
      </c>
      <c r="D47" s="2222">
        <v>0</v>
      </c>
      <c r="E47" s="2753">
        <v>29</v>
      </c>
      <c r="F47" s="2756">
        <v>0</v>
      </c>
      <c r="G47" s="2759">
        <v>4.2</v>
      </c>
      <c r="I47" s="37" t="s">
        <v>269</v>
      </c>
      <c r="J47" s="54">
        <v>756</v>
      </c>
      <c r="K47" s="54">
        <v>196</v>
      </c>
      <c r="L47" s="54">
        <v>63</v>
      </c>
      <c r="M47" s="54">
        <v>59</v>
      </c>
      <c r="N47" s="55">
        <v>8.3000000000000004E-2</v>
      </c>
      <c r="O47" s="54">
        <v>7</v>
      </c>
    </row>
    <row r="48" spans="1:15">
      <c r="A48" s="135" t="s">
        <v>270</v>
      </c>
      <c r="B48" s="1775" t="s">
        <v>210</v>
      </c>
      <c r="C48" s="1956" t="s">
        <v>210</v>
      </c>
      <c r="D48" s="1775" t="s">
        <v>210</v>
      </c>
      <c r="E48" s="1955" t="s">
        <v>210</v>
      </c>
      <c r="F48" s="2682" t="s">
        <v>210</v>
      </c>
      <c r="G48" s="2758" t="s">
        <v>210</v>
      </c>
      <c r="I48" s="37" t="s">
        <v>270</v>
      </c>
      <c r="J48" s="54" t="s">
        <v>210</v>
      </c>
      <c r="K48" s="54" t="s">
        <v>210</v>
      </c>
      <c r="L48" s="54" t="s">
        <v>210</v>
      </c>
      <c r="M48" s="54" t="s">
        <v>210</v>
      </c>
      <c r="N48" s="55" t="s">
        <v>210</v>
      </c>
      <c r="O48" s="54" t="s">
        <v>210</v>
      </c>
    </row>
    <row r="49" spans="1:15">
      <c r="A49" s="135" t="s">
        <v>271</v>
      </c>
      <c r="B49" s="2222">
        <v>1327</v>
      </c>
      <c r="C49" s="2752">
        <v>290</v>
      </c>
      <c r="D49" s="2222">
        <v>104</v>
      </c>
      <c r="E49" s="2753">
        <v>72</v>
      </c>
      <c r="F49" s="2756">
        <v>7.8E-2</v>
      </c>
      <c r="G49" s="2759">
        <v>5.7</v>
      </c>
      <c r="I49" s="37" t="s">
        <v>271</v>
      </c>
      <c r="J49" s="53">
        <v>1054</v>
      </c>
      <c r="K49" s="54">
        <v>302</v>
      </c>
      <c r="L49" s="54">
        <v>0</v>
      </c>
      <c r="M49" s="54">
        <v>127</v>
      </c>
      <c r="N49" s="55">
        <v>0</v>
      </c>
      <c r="O49" s="54">
        <v>3.5</v>
      </c>
    </row>
    <row r="50" spans="1:15">
      <c r="A50" s="135" t="s">
        <v>272</v>
      </c>
      <c r="B50" s="2222">
        <v>7741</v>
      </c>
      <c r="C50" s="2752">
        <v>786</v>
      </c>
      <c r="D50" s="2222">
        <v>242</v>
      </c>
      <c r="E50" s="2753">
        <v>112</v>
      </c>
      <c r="F50" s="2756">
        <v>3.1E-2</v>
      </c>
      <c r="G50" s="2759">
        <v>1.5</v>
      </c>
      <c r="I50" s="37" t="s">
        <v>272</v>
      </c>
      <c r="J50" s="53">
        <v>6215</v>
      </c>
      <c r="K50" s="54">
        <v>600</v>
      </c>
      <c r="L50" s="54">
        <v>154</v>
      </c>
      <c r="M50" s="54">
        <v>77</v>
      </c>
      <c r="N50" s="55">
        <v>2.5000000000000001E-2</v>
      </c>
      <c r="O50" s="54">
        <v>1.2</v>
      </c>
    </row>
    <row r="51" spans="1:15">
      <c r="A51" s="135" t="s">
        <v>273</v>
      </c>
      <c r="B51" s="2222">
        <v>2997</v>
      </c>
      <c r="C51" s="2752">
        <v>451</v>
      </c>
      <c r="D51" s="2222">
        <v>25</v>
      </c>
      <c r="E51" s="2753">
        <v>26</v>
      </c>
      <c r="F51" s="2756">
        <v>8.0000000000000002E-3</v>
      </c>
      <c r="G51" s="2759">
        <v>0.9</v>
      </c>
      <c r="I51" s="37" t="s">
        <v>273</v>
      </c>
      <c r="J51" s="53">
        <v>2171</v>
      </c>
      <c r="K51" s="54">
        <v>329</v>
      </c>
      <c r="L51" s="54">
        <v>57</v>
      </c>
      <c r="M51" s="54">
        <v>52</v>
      </c>
      <c r="N51" s="55">
        <v>2.5999999999999999E-2</v>
      </c>
      <c r="O51" s="54">
        <v>2.4</v>
      </c>
    </row>
    <row r="52" spans="1:15">
      <c r="A52" s="135" t="s">
        <v>274</v>
      </c>
      <c r="B52" s="1775" t="s">
        <v>210</v>
      </c>
      <c r="C52" s="1956" t="s">
        <v>210</v>
      </c>
      <c r="D52" s="1775" t="s">
        <v>210</v>
      </c>
      <c r="E52" s="1955" t="s">
        <v>210</v>
      </c>
      <c r="F52" s="2682" t="s">
        <v>210</v>
      </c>
      <c r="G52" s="2758" t="s">
        <v>210</v>
      </c>
      <c r="I52" s="37" t="s">
        <v>274</v>
      </c>
      <c r="J52" s="54" t="s">
        <v>210</v>
      </c>
      <c r="K52" s="54" t="s">
        <v>210</v>
      </c>
      <c r="L52" s="54" t="s">
        <v>210</v>
      </c>
      <c r="M52" s="54" t="s">
        <v>210</v>
      </c>
      <c r="N52" s="55" t="s">
        <v>210</v>
      </c>
      <c r="O52" s="54" t="s">
        <v>210</v>
      </c>
    </row>
    <row r="53" spans="1:15">
      <c r="A53" s="135" t="s">
        <v>275</v>
      </c>
      <c r="B53" s="2222">
        <v>2494</v>
      </c>
      <c r="C53" s="2752">
        <v>312</v>
      </c>
      <c r="D53" s="2222">
        <v>27</v>
      </c>
      <c r="E53" s="2753">
        <v>24</v>
      </c>
      <c r="F53" s="2756">
        <v>1.0999999999999999E-2</v>
      </c>
      <c r="G53" s="2759">
        <v>1</v>
      </c>
      <c r="I53" s="37" t="s">
        <v>275</v>
      </c>
      <c r="J53" s="53">
        <v>2014</v>
      </c>
      <c r="K53" s="54">
        <v>334</v>
      </c>
      <c r="L53" s="54">
        <v>36</v>
      </c>
      <c r="M53" s="54">
        <v>29</v>
      </c>
      <c r="N53" s="55">
        <v>1.7999999999999999E-2</v>
      </c>
      <c r="O53" s="54">
        <v>1.4</v>
      </c>
    </row>
    <row r="54" spans="1:15">
      <c r="A54" s="135" t="s">
        <v>276</v>
      </c>
      <c r="B54" s="2222">
        <v>11660</v>
      </c>
      <c r="C54" s="2752">
        <v>910</v>
      </c>
      <c r="D54" s="2222">
        <v>187</v>
      </c>
      <c r="E54" s="2753">
        <v>97</v>
      </c>
      <c r="F54" s="2756">
        <v>1.6E-2</v>
      </c>
      <c r="G54" s="2759">
        <v>0.8</v>
      </c>
      <c r="I54" s="37" t="s">
        <v>276</v>
      </c>
      <c r="J54" s="53">
        <v>8513</v>
      </c>
      <c r="K54" s="54">
        <v>752</v>
      </c>
      <c r="L54" s="54">
        <v>87</v>
      </c>
      <c r="M54" s="54">
        <v>72</v>
      </c>
      <c r="N54" s="55">
        <v>0.01</v>
      </c>
      <c r="O54" s="54">
        <v>0.8</v>
      </c>
    </row>
    <row r="55" spans="1:15">
      <c r="A55" s="135" t="s">
        <v>277</v>
      </c>
      <c r="B55" s="1775" t="s">
        <v>210</v>
      </c>
      <c r="C55" s="1956" t="s">
        <v>210</v>
      </c>
      <c r="D55" s="1775" t="s">
        <v>210</v>
      </c>
      <c r="E55" s="1955" t="s">
        <v>210</v>
      </c>
      <c r="F55" s="2682" t="s">
        <v>210</v>
      </c>
      <c r="G55" s="2758" t="s">
        <v>210</v>
      </c>
      <c r="I55" s="37" t="s">
        <v>277</v>
      </c>
      <c r="J55" s="54" t="s">
        <v>210</v>
      </c>
      <c r="K55" s="54" t="s">
        <v>210</v>
      </c>
      <c r="L55" s="54" t="s">
        <v>210</v>
      </c>
      <c r="M55" s="54" t="s">
        <v>210</v>
      </c>
      <c r="N55" s="55" t="s">
        <v>210</v>
      </c>
      <c r="O55" s="54" t="s">
        <v>210</v>
      </c>
    </row>
    <row r="56" spans="1:15">
      <c r="A56" s="135" t="s">
        <v>278</v>
      </c>
      <c r="B56" s="2222">
        <v>867</v>
      </c>
      <c r="C56" s="2752">
        <v>182</v>
      </c>
      <c r="D56" s="2222">
        <v>17</v>
      </c>
      <c r="E56" s="2753">
        <v>15</v>
      </c>
      <c r="F56" s="2756">
        <v>0.02</v>
      </c>
      <c r="G56" s="2759">
        <v>1.7</v>
      </c>
      <c r="I56" s="37" t="s">
        <v>278</v>
      </c>
      <c r="J56" s="54">
        <v>941</v>
      </c>
      <c r="K56" s="54">
        <v>197</v>
      </c>
      <c r="L56" s="54">
        <v>10</v>
      </c>
      <c r="M56" s="54">
        <v>16</v>
      </c>
      <c r="N56" s="55">
        <v>1.0999999999999999E-2</v>
      </c>
      <c r="O56" s="54">
        <v>1.7</v>
      </c>
    </row>
    <row r="57" spans="1:15">
      <c r="A57" s="135" t="s">
        <v>279</v>
      </c>
      <c r="B57" s="1775" t="s">
        <v>210</v>
      </c>
      <c r="C57" s="85" t="s">
        <v>210</v>
      </c>
      <c r="D57" s="1775" t="s">
        <v>210</v>
      </c>
      <c r="E57" s="49" t="s">
        <v>210</v>
      </c>
      <c r="F57" s="50" t="s">
        <v>210</v>
      </c>
      <c r="G57" s="49" t="s">
        <v>210</v>
      </c>
      <c r="I57" s="37" t="s">
        <v>279</v>
      </c>
      <c r="J57" s="54" t="s">
        <v>210</v>
      </c>
      <c r="K57" s="54" t="s">
        <v>210</v>
      </c>
      <c r="L57" s="54" t="s">
        <v>210</v>
      </c>
      <c r="M57" s="54" t="s">
        <v>210</v>
      </c>
      <c r="N57" s="55" t="s">
        <v>210</v>
      </c>
      <c r="O57" s="54" t="s">
        <v>210</v>
      </c>
    </row>
    <row r="58" spans="1:15">
      <c r="A58" s="4585" t="s">
        <v>280</v>
      </c>
      <c r="B58" s="4586"/>
      <c r="C58" s="4586"/>
      <c r="D58" s="4586"/>
      <c r="E58" s="4586"/>
      <c r="F58" s="4586"/>
      <c r="G58" s="4587"/>
      <c r="I58" s="4585" t="s">
        <v>280</v>
      </c>
      <c r="J58" s="4586"/>
      <c r="K58" s="4586"/>
      <c r="L58" s="4586"/>
      <c r="M58" s="4586"/>
      <c r="N58" s="4586"/>
      <c r="O58" s="4587"/>
    </row>
    <row r="59" spans="1:15">
      <c r="A59" s="25"/>
      <c r="I59" s="25"/>
    </row>
    <row r="60" spans="1:15" ht="27" customHeight="1">
      <c r="A60" s="4496" t="s">
        <v>776</v>
      </c>
      <c r="B60" s="4496"/>
      <c r="C60" s="4496"/>
      <c r="D60" s="4496"/>
      <c r="E60" s="4496"/>
      <c r="F60" s="4496"/>
      <c r="G60" s="4496"/>
      <c r="I60" s="3832" t="s">
        <v>857</v>
      </c>
      <c r="J60" s="3832"/>
      <c r="K60" s="3832"/>
      <c r="L60" s="3832"/>
      <c r="M60" s="3832"/>
      <c r="N60" s="3832"/>
      <c r="O60" s="3832"/>
    </row>
  </sheetData>
  <mergeCells count="14">
    <mergeCell ref="A60:G60"/>
    <mergeCell ref="A1:G1"/>
    <mergeCell ref="A3:A5"/>
    <mergeCell ref="B3:G3"/>
    <mergeCell ref="B4:C4"/>
    <mergeCell ref="D4:G4"/>
    <mergeCell ref="A58:G58"/>
    <mergeCell ref="I58:O58"/>
    <mergeCell ref="I60:O60"/>
    <mergeCell ref="I1:O1"/>
    <mergeCell ref="I3:I5"/>
    <mergeCell ref="J3:O3"/>
    <mergeCell ref="J4:K4"/>
    <mergeCell ref="L4:O4"/>
  </mergeCells>
  <pageMargins left="0.7" right="0.7" top="0" bottom="0"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346"/>
  <sheetViews>
    <sheetView workbookViewId="0">
      <selection activeCell="A3" sqref="A3:A6"/>
    </sheetView>
  </sheetViews>
  <sheetFormatPr defaultColWidth="8.58203125" defaultRowHeight="14"/>
  <cols>
    <col min="1" max="1" width="9.58203125" style="539" customWidth="1"/>
    <col min="2" max="2" width="17.83203125" style="8" customWidth="1"/>
    <col min="3" max="3" width="33.58203125" style="8" customWidth="1"/>
    <col min="4" max="4" width="18.58203125" style="8" customWidth="1"/>
    <col min="5" max="5" width="66.5" style="8" customWidth="1"/>
    <col min="6" max="6" width="9.83203125" style="1363" customWidth="1"/>
    <col min="7" max="8" width="8.58203125" style="1363" customWidth="1"/>
    <col min="9" max="9" width="9.83203125" style="1363" customWidth="1"/>
    <col min="10" max="11" width="8.58203125" style="1363" customWidth="1"/>
    <col min="12" max="12" width="9.83203125" style="1363" customWidth="1"/>
    <col min="13" max="14" width="8.58203125" style="1363" customWidth="1"/>
    <col min="15" max="15" width="9.83203125" style="1363" customWidth="1"/>
    <col min="16" max="17" width="8.58203125" style="1363" customWidth="1"/>
    <col min="18" max="18" width="10.58203125" style="2861" customWidth="1"/>
    <col min="19" max="19" width="8.58203125" style="2861" customWidth="1"/>
    <col min="20" max="20" width="8.58203125" style="2862" customWidth="1"/>
    <col min="21" max="21" width="10.58203125" style="2861" customWidth="1"/>
    <col min="22" max="22" width="8.58203125" style="2861" customWidth="1"/>
    <col min="23" max="23" width="8.58203125" style="2862" customWidth="1"/>
    <col min="24" max="24" width="10.58203125" style="2863" customWidth="1"/>
    <col min="25" max="26" width="8.58203125" style="2863" customWidth="1"/>
    <col min="27" max="27" width="10.58203125" style="3532" customWidth="1"/>
    <col min="28" max="29" width="8.58203125" style="3532"/>
    <col min="30" max="16384" width="8.58203125" style="515"/>
  </cols>
  <sheetData>
    <row r="1" spans="1:30" ht="25">
      <c r="A1" s="3827" t="s">
        <v>4412</v>
      </c>
      <c r="B1" s="3827"/>
      <c r="C1" s="3827"/>
      <c r="D1" s="3827"/>
      <c r="E1" s="3827"/>
      <c r="F1" s="3827"/>
      <c r="G1" s="3827"/>
      <c r="H1" s="3827"/>
      <c r="I1" s="3827"/>
      <c r="J1" s="3827"/>
      <c r="K1" s="3827"/>
      <c r="L1" s="3827"/>
      <c r="M1" s="3827"/>
      <c r="N1" s="3827"/>
      <c r="O1" s="3827"/>
      <c r="P1" s="3827"/>
      <c r="Q1" s="3827"/>
      <c r="R1" s="3827"/>
      <c r="S1" s="3827"/>
      <c r="T1" s="3827"/>
      <c r="U1" s="3827"/>
      <c r="V1" s="3827"/>
      <c r="W1" s="3827"/>
      <c r="X1" s="3827"/>
      <c r="Y1" s="3827"/>
      <c r="Z1" s="3827"/>
      <c r="AA1" s="3827"/>
      <c r="AB1" s="3827"/>
      <c r="AC1" s="3827"/>
      <c r="AD1" s="1471"/>
    </row>
    <row r="3" spans="1:30" ht="17.5">
      <c r="A3" s="3880" t="s">
        <v>122</v>
      </c>
      <c r="B3" s="3883" t="s">
        <v>37</v>
      </c>
      <c r="C3" s="3883" t="s">
        <v>38</v>
      </c>
      <c r="D3" s="3883" t="s">
        <v>149</v>
      </c>
      <c r="E3" s="3886" t="s">
        <v>1613</v>
      </c>
      <c r="F3" s="3920" t="s">
        <v>1270</v>
      </c>
      <c r="G3" s="3921"/>
      <c r="H3" s="3921"/>
      <c r="I3" s="3921"/>
      <c r="J3" s="3921"/>
      <c r="K3" s="3921"/>
      <c r="L3" s="3921"/>
      <c r="M3" s="3921"/>
      <c r="N3" s="3921"/>
      <c r="O3" s="3921"/>
      <c r="P3" s="3921"/>
      <c r="Q3" s="3921"/>
      <c r="R3" s="3921"/>
      <c r="S3" s="3921"/>
      <c r="T3" s="3921"/>
      <c r="U3" s="3921"/>
      <c r="V3" s="3921"/>
      <c r="W3" s="3921"/>
      <c r="X3" s="3921"/>
      <c r="Y3" s="3921"/>
      <c r="Z3" s="3921"/>
      <c r="AA3" s="3921"/>
      <c r="AB3" s="3921"/>
      <c r="AC3" s="3921"/>
      <c r="AD3" s="495"/>
    </row>
    <row r="4" spans="1:30" ht="17.5">
      <c r="A4" s="3881"/>
      <c r="B4" s="3884"/>
      <c r="C4" s="3884"/>
      <c r="D4" s="3884"/>
      <c r="E4" s="3887"/>
      <c r="F4" s="3889" t="s">
        <v>1744</v>
      </c>
      <c r="G4" s="3890"/>
      <c r="H4" s="3891"/>
      <c r="I4" s="3892" t="s">
        <v>1272</v>
      </c>
      <c r="J4" s="3893"/>
      <c r="K4" s="3894"/>
      <c r="L4" s="3892" t="s">
        <v>1273</v>
      </c>
      <c r="M4" s="3893"/>
      <c r="N4" s="3895"/>
      <c r="O4" s="3892" t="s">
        <v>2000</v>
      </c>
      <c r="P4" s="3893"/>
      <c r="Q4" s="3894"/>
      <c r="R4" s="3897" t="s">
        <v>2001</v>
      </c>
      <c r="S4" s="3897"/>
      <c r="T4" s="3899"/>
      <c r="U4" s="3897" t="s">
        <v>2002</v>
      </c>
      <c r="V4" s="3897"/>
      <c r="W4" s="3899"/>
      <c r="X4" s="3897" t="s">
        <v>2003</v>
      </c>
      <c r="Y4" s="3897"/>
      <c r="Z4" s="3897"/>
      <c r="AA4" s="3922" t="s">
        <v>4411</v>
      </c>
      <c r="AB4" s="3916"/>
      <c r="AC4" s="3917"/>
      <c r="AD4" s="495"/>
    </row>
    <row r="5" spans="1:30" s="130" customFormat="1" ht="27.65" customHeight="1">
      <c r="A5" s="3881"/>
      <c r="B5" s="3884"/>
      <c r="C5" s="3884"/>
      <c r="D5" s="3884"/>
      <c r="E5" s="3887"/>
      <c r="F5" s="308" t="s">
        <v>39</v>
      </c>
      <c r="G5" s="3873" t="s">
        <v>141</v>
      </c>
      <c r="H5" s="3878"/>
      <c r="I5" s="308" t="s">
        <v>39</v>
      </c>
      <c r="J5" s="3873" t="s">
        <v>141</v>
      </c>
      <c r="K5" s="3878"/>
      <c r="L5" s="308" t="s">
        <v>39</v>
      </c>
      <c r="M5" s="3873" t="s">
        <v>141</v>
      </c>
      <c r="N5" s="3874"/>
      <c r="O5" s="308" t="s">
        <v>39</v>
      </c>
      <c r="P5" s="3873" t="s">
        <v>141</v>
      </c>
      <c r="Q5" s="3878"/>
      <c r="R5" s="2860" t="s">
        <v>39</v>
      </c>
      <c r="S5" s="3873" t="s">
        <v>141</v>
      </c>
      <c r="T5" s="3874"/>
      <c r="U5" s="308" t="s">
        <v>39</v>
      </c>
      <c r="V5" s="3873" t="s">
        <v>141</v>
      </c>
      <c r="W5" s="3874"/>
      <c r="X5" s="308" t="s">
        <v>39</v>
      </c>
      <c r="Y5" s="3873" t="s">
        <v>141</v>
      </c>
      <c r="Z5" s="3875"/>
      <c r="AA5" s="3538" t="s">
        <v>39</v>
      </c>
      <c r="AB5" s="3918" t="s">
        <v>141</v>
      </c>
      <c r="AC5" s="3919"/>
      <c r="AD5" s="507"/>
    </row>
    <row r="6" spans="1:30" s="130" customFormat="1" ht="17.5">
      <c r="A6" s="3882"/>
      <c r="B6" s="3885"/>
      <c r="C6" s="3885"/>
      <c r="D6" s="3885"/>
      <c r="E6" s="3888"/>
      <c r="F6" s="1145" t="s">
        <v>98</v>
      </c>
      <c r="G6" s="2864" t="s">
        <v>98</v>
      </c>
      <c r="H6" s="2865" t="s">
        <v>14</v>
      </c>
      <c r="I6" s="1145" t="s">
        <v>98</v>
      </c>
      <c r="J6" s="2864" t="s">
        <v>98</v>
      </c>
      <c r="K6" s="2865" t="s">
        <v>14</v>
      </c>
      <c r="L6" s="1145" t="s">
        <v>98</v>
      </c>
      <c r="M6" s="2864" t="s">
        <v>98</v>
      </c>
      <c r="N6" s="1147" t="s">
        <v>14</v>
      </c>
      <c r="O6" s="1145" t="s">
        <v>98</v>
      </c>
      <c r="P6" s="2864" t="s">
        <v>98</v>
      </c>
      <c r="Q6" s="2865" t="s">
        <v>14</v>
      </c>
      <c r="R6" s="2866" t="s">
        <v>98</v>
      </c>
      <c r="S6" s="2864" t="s">
        <v>98</v>
      </c>
      <c r="T6" s="1147" t="s">
        <v>14</v>
      </c>
      <c r="U6" s="1145" t="s">
        <v>98</v>
      </c>
      <c r="V6" s="2864" t="s">
        <v>98</v>
      </c>
      <c r="W6" s="1147" t="s">
        <v>14</v>
      </c>
      <c r="X6" s="1145" t="s">
        <v>98</v>
      </c>
      <c r="Y6" s="2864" t="s">
        <v>98</v>
      </c>
      <c r="Z6" s="2867" t="s">
        <v>14</v>
      </c>
      <c r="AA6" s="3539" t="s">
        <v>98</v>
      </c>
      <c r="AB6" s="3540" t="s">
        <v>98</v>
      </c>
      <c r="AC6" s="3541" t="s">
        <v>14</v>
      </c>
      <c r="AD6" s="495"/>
    </row>
    <row r="7" spans="1:30" ht="13">
      <c r="A7" s="516" t="s">
        <v>147</v>
      </c>
      <c r="B7" s="517" t="s">
        <v>40</v>
      </c>
      <c r="C7" s="518" t="s">
        <v>1274</v>
      </c>
      <c r="D7" s="517" t="s">
        <v>150</v>
      </c>
      <c r="E7" s="519" t="s">
        <v>1786</v>
      </c>
      <c r="F7" s="1776">
        <v>366</v>
      </c>
      <c r="G7" s="1777">
        <v>73</v>
      </c>
      <c r="H7" s="2460">
        <f t="shared" ref="H7:H49" si="0">G7/F7</f>
        <v>0.19945355191256831</v>
      </c>
      <c r="I7" s="1776">
        <v>370</v>
      </c>
      <c r="J7" s="1777">
        <v>76</v>
      </c>
      <c r="K7" s="2460">
        <f t="shared" ref="K7:K49" si="1">J7/I7</f>
        <v>0.20540540540540542</v>
      </c>
      <c r="L7" s="1776">
        <v>349</v>
      </c>
      <c r="M7" s="1777">
        <v>69</v>
      </c>
      <c r="N7" s="2868">
        <f t="shared" ref="N7:N49" si="2">M7/L7</f>
        <v>0.19770773638968481</v>
      </c>
      <c r="O7" s="3573">
        <v>331</v>
      </c>
      <c r="P7" s="3574">
        <v>66</v>
      </c>
      <c r="Q7" s="3545">
        <f>P7/O7</f>
        <v>0.19939577039274925</v>
      </c>
      <c r="R7" s="2869">
        <v>323</v>
      </c>
      <c r="S7" s="2870">
        <v>62</v>
      </c>
      <c r="T7" s="2871">
        <f t="shared" ref="T7:T49" si="3">S7/R7</f>
        <v>0.19195046439628483</v>
      </c>
      <c r="U7" s="2869">
        <v>304</v>
      </c>
      <c r="V7" s="2870">
        <v>51</v>
      </c>
      <c r="W7" s="2872">
        <f>V7/U7</f>
        <v>0.16776315789473684</v>
      </c>
      <c r="X7" s="2869">
        <v>313</v>
      </c>
      <c r="Y7" s="2870">
        <v>46</v>
      </c>
      <c r="Z7" s="2871">
        <f t="shared" ref="Z7:Z49" si="4">Y7/X7</f>
        <v>0.14696485623003194</v>
      </c>
      <c r="AA7" s="3542">
        <v>289</v>
      </c>
      <c r="AB7" s="3543">
        <v>30</v>
      </c>
      <c r="AC7" s="3544">
        <f>AB7/AA7</f>
        <v>0.10380622837370242</v>
      </c>
    </row>
    <row r="8" spans="1:30" ht="13">
      <c r="A8" s="520" t="s">
        <v>147</v>
      </c>
      <c r="B8" s="521" t="s">
        <v>40</v>
      </c>
      <c r="C8" s="522" t="s">
        <v>1274</v>
      </c>
      <c r="D8" s="521" t="s">
        <v>150</v>
      </c>
      <c r="E8" s="523" t="s">
        <v>1787</v>
      </c>
      <c r="F8" s="1778">
        <v>627</v>
      </c>
      <c r="G8" s="1779">
        <v>28</v>
      </c>
      <c r="H8" s="2461">
        <f t="shared" si="0"/>
        <v>4.4657097288676235E-2</v>
      </c>
      <c r="I8" s="1778">
        <v>641</v>
      </c>
      <c r="J8" s="1779">
        <v>23</v>
      </c>
      <c r="K8" s="2461">
        <f t="shared" si="1"/>
        <v>3.5881435257410298E-2</v>
      </c>
      <c r="L8" s="1776">
        <v>585</v>
      </c>
      <c r="M8" s="1777">
        <v>21</v>
      </c>
      <c r="N8" s="2873">
        <f t="shared" si="2"/>
        <v>3.5897435897435895E-2</v>
      </c>
      <c r="O8" s="3575">
        <v>631</v>
      </c>
      <c r="P8" s="3576">
        <v>25</v>
      </c>
      <c r="Q8" s="3545">
        <f t="shared" ref="Q8:Q49" si="5">P8/O8</f>
        <v>3.9619651347068144E-2</v>
      </c>
      <c r="R8" s="2869">
        <v>620</v>
      </c>
      <c r="S8" s="2870">
        <v>22</v>
      </c>
      <c r="T8" s="2874">
        <f t="shared" si="3"/>
        <v>3.5483870967741936E-2</v>
      </c>
      <c r="U8" s="2869">
        <v>610</v>
      </c>
      <c r="V8" s="2870">
        <v>26</v>
      </c>
      <c r="W8" s="2875">
        <f t="shared" ref="W8:W49" si="6">V8/U8</f>
        <v>4.2622950819672129E-2</v>
      </c>
      <c r="X8" s="2869">
        <v>634</v>
      </c>
      <c r="Y8" s="2870">
        <v>34</v>
      </c>
      <c r="Z8" s="2874">
        <f t="shared" si="4"/>
        <v>5.362776025236593E-2</v>
      </c>
      <c r="AA8" s="3542">
        <v>638</v>
      </c>
      <c r="AB8" s="3543">
        <v>31</v>
      </c>
      <c r="AC8" s="3544">
        <f t="shared" ref="AC8:AC49" si="7">AB8/AA8</f>
        <v>4.8589341692789965E-2</v>
      </c>
    </row>
    <row r="9" spans="1:30" ht="13">
      <c r="A9" s="520" t="s">
        <v>147</v>
      </c>
      <c r="B9" s="521" t="s">
        <v>40</v>
      </c>
      <c r="C9" s="522" t="s">
        <v>1274</v>
      </c>
      <c r="D9" s="521" t="s">
        <v>150</v>
      </c>
      <c r="E9" s="523" t="s">
        <v>1788</v>
      </c>
      <c r="F9" s="1778">
        <v>497</v>
      </c>
      <c r="G9" s="1779">
        <v>86</v>
      </c>
      <c r="H9" s="2461">
        <f t="shared" si="0"/>
        <v>0.17303822937625754</v>
      </c>
      <c r="I9" s="1778">
        <v>512</v>
      </c>
      <c r="J9" s="1779">
        <v>90</v>
      </c>
      <c r="K9" s="2461">
        <f t="shared" si="1"/>
        <v>0.17578125</v>
      </c>
      <c r="L9" s="1776">
        <v>493</v>
      </c>
      <c r="M9" s="1777">
        <v>80</v>
      </c>
      <c r="N9" s="2873">
        <f t="shared" si="2"/>
        <v>0.16227180527383367</v>
      </c>
      <c r="O9" s="3575">
        <v>471</v>
      </c>
      <c r="P9" s="3576">
        <v>73</v>
      </c>
      <c r="Q9" s="3545">
        <f t="shared" si="5"/>
        <v>0.15498938428874734</v>
      </c>
      <c r="R9" s="2869">
        <v>483</v>
      </c>
      <c r="S9" s="2870">
        <v>79</v>
      </c>
      <c r="T9" s="2874">
        <f t="shared" si="3"/>
        <v>0.16356107660455488</v>
      </c>
      <c r="U9" s="2869">
        <v>448</v>
      </c>
      <c r="V9" s="2870">
        <v>80</v>
      </c>
      <c r="W9" s="2875">
        <f t="shared" si="6"/>
        <v>0.17857142857142858</v>
      </c>
      <c r="X9" s="2869">
        <v>451</v>
      </c>
      <c r="Y9" s="2870">
        <v>79</v>
      </c>
      <c r="Z9" s="2874">
        <f t="shared" si="4"/>
        <v>0.17516629711751663</v>
      </c>
      <c r="AA9" s="3542">
        <v>412</v>
      </c>
      <c r="AB9" s="3543">
        <v>62</v>
      </c>
      <c r="AC9" s="3544">
        <f t="shared" si="7"/>
        <v>0.15048543689320387</v>
      </c>
    </row>
    <row r="10" spans="1:30" ht="13">
      <c r="A10" s="520" t="s">
        <v>147</v>
      </c>
      <c r="B10" s="521" t="s">
        <v>40</v>
      </c>
      <c r="C10" s="522" t="s">
        <v>1274</v>
      </c>
      <c r="D10" s="521" t="s">
        <v>150</v>
      </c>
      <c r="E10" s="523" t="s">
        <v>1278</v>
      </c>
      <c r="F10" s="1778">
        <v>682</v>
      </c>
      <c r="G10" s="1780">
        <v>3</v>
      </c>
      <c r="H10" s="2462">
        <f t="shared" si="0"/>
        <v>4.3988269794721412E-3</v>
      </c>
      <c r="I10" s="1778">
        <v>685</v>
      </c>
      <c r="J10" s="1779">
        <v>4</v>
      </c>
      <c r="K10" s="2461">
        <f t="shared" si="1"/>
        <v>5.8394160583941602E-3</v>
      </c>
      <c r="L10" s="1776">
        <v>688</v>
      </c>
      <c r="M10" s="1777">
        <v>4</v>
      </c>
      <c r="N10" s="2873">
        <f t="shared" si="2"/>
        <v>5.8139534883720929E-3</v>
      </c>
      <c r="O10" s="3575">
        <v>690</v>
      </c>
      <c r="P10" s="3576" t="s">
        <v>1514</v>
      </c>
      <c r="Q10" s="3545" t="s">
        <v>1514</v>
      </c>
      <c r="R10" s="2869">
        <v>679</v>
      </c>
      <c r="S10" s="2870">
        <v>3</v>
      </c>
      <c r="T10" s="2874">
        <f t="shared" si="3"/>
        <v>4.418262150220913E-3</v>
      </c>
      <c r="U10" s="2869">
        <v>523</v>
      </c>
      <c r="V10" s="2870">
        <v>4</v>
      </c>
      <c r="W10" s="2875">
        <f t="shared" si="6"/>
        <v>7.6481835564053535E-3</v>
      </c>
      <c r="X10" s="2869">
        <v>554</v>
      </c>
      <c r="Y10" s="2870">
        <v>11</v>
      </c>
      <c r="Z10" s="2874">
        <f t="shared" si="4"/>
        <v>1.9855595667870037E-2</v>
      </c>
      <c r="AA10" s="3542">
        <v>533</v>
      </c>
      <c r="AB10" s="3543">
        <v>10</v>
      </c>
      <c r="AC10" s="3544">
        <f t="shared" si="7"/>
        <v>1.8761726078799251E-2</v>
      </c>
    </row>
    <row r="11" spans="1:30" ht="13">
      <c r="A11" s="520" t="s">
        <v>147</v>
      </c>
      <c r="B11" s="521" t="s">
        <v>40</v>
      </c>
      <c r="C11" s="522" t="s">
        <v>1274</v>
      </c>
      <c r="D11" s="521" t="s">
        <v>150</v>
      </c>
      <c r="E11" s="523" t="s">
        <v>1279</v>
      </c>
      <c r="F11" s="1778">
        <v>503</v>
      </c>
      <c r="G11" s="1779">
        <v>71</v>
      </c>
      <c r="H11" s="2461">
        <f t="shared" si="0"/>
        <v>0.14115308151093439</v>
      </c>
      <c r="I11" s="1778">
        <v>465</v>
      </c>
      <c r="J11" s="1779">
        <v>57</v>
      </c>
      <c r="K11" s="2461">
        <f t="shared" si="1"/>
        <v>0.12258064516129032</v>
      </c>
      <c r="L11" s="1776">
        <v>471</v>
      </c>
      <c r="M11" s="1777">
        <v>55</v>
      </c>
      <c r="N11" s="2873">
        <f t="shared" si="2"/>
        <v>0.11677282377919321</v>
      </c>
      <c r="O11" s="3575">
        <v>423</v>
      </c>
      <c r="P11" s="3576">
        <v>50</v>
      </c>
      <c r="Q11" s="3545">
        <f t="shared" si="5"/>
        <v>0.1182033096926714</v>
      </c>
      <c r="R11" s="2869">
        <v>432</v>
      </c>
      <c r="S11" s="2870">
        <v>53</v>
      </c>
      <c r="T11" s="2874">
        <f t="shared" si="3"/>
        <v>0.12268518518518519</v>
      </c>
      <c r="U11" s="2869">
        <v>404</v>
      </c>
      <c r="V11" s="2870">
        <v>45</v>
      </c>
      <c r="W11" s="2875">
        <f t="shared" si="6"/>
        <v>0.11138613861386139</v>
      </c>
      <c r="X11" s="2869">
        <v>444</v>
      </c>
      <c r="Y11" s="2870">
        <v>48</v>
      </c>
      <c r="Z11" s="2874">
        <f t="shared" si="4"/>
        <v>0.10810810810810811</v>
      </c>
      <c r="AA11" s="3542">
        <v>439</v>
      </c>
      <c r="AB11" s="3543">
        <v>54</v>
      </c>
      <c r="AC11" s="3544">
        <f t="shared" si="7"/>
        <v>0.12300683371298406</v>
      </c>
    </row>
    <row r="12" spans="1:30" ht="13">
      <c r="A12" s="520" t="s">
        <v>147</v>
      </c>
      <c r="B12" s="521" t="s">
        <v>40</v>
      </c>
      <c r="C12" s="522" t="s">
        <v>1274</v>
      </c>
      <c r="D12" s="521" t="s">
        <v>150</v>
      </c>
      <c r="E12" s="523" t="s">
        <v>1280</v>
      </c>
      <c r="F12" s="1778">
        <v>518</v>
      </c>
      <c r="G12" s="1780">
        <v>1</v>
      </c>
      <c r="H12" s="2462">
        <f t="shared" si="0"/>
        <v>1.9305019305019305E-3</v>
      </c>
      <c r="I12" s="1778">
        <v>547</v>
      </c>
      <c r="J12" s="1779">
        <v>2</v>
      </c>
      <c r="K12" s="2461">
        <f t="shared" si="1"/>
        <v>3.6563071297989031E-3</v>
      </c>
      <c r="L12" s="1776">
        <v>571</v>
      </c>
      <c r="M12" s="1777">
        <v>2</v>
      </c>
      <c r="N12" s="2873">
        <f t="shared" si="2"/>
        <v>3.5026269702276708E-3</v>
      </c>
      <c r="O12" s="3575">
        <v>594</v>
      </c>
      <c r="P12" s="3576" t="s">
        <v>1514</v>
      </c>
      <c r="Q12" s="3545" t="s">
        <v>1514</v>
      </c>
      <c r="R12" s="2869">
        <v>566</v>
      </c>
      <c r="S12" s="2870">
        <v>2</v>
      </c>
      <c r="T12" s="2874">
        <f t="shared" si="3"/>
        <v>3.5335689045936395E-3</v>
      </c>
      <c r="U12" s="2869">
        <v>446</v>
      </c>
      <c r="V12" s="2870">
        <v>2</v>
      </c>
      <c r="W12" s="2875">
        <f t="shared" si="6"/>
        <v>4.4843049327354259E-3</v>
      </c>
      <c r="X12" s="2869">
        <v>463</v>
      </c>
      <c r="Y12" s="2870" t="s">
        <v>1514</v>
      </c>
      <c r="Z12" s="2876" t="s">
        <v>1514</v>
      </c>
      <c r="AA12" s="3542">
        <v>481</v>
      </c>
      <c r="AB12" s="3543" t="s">
        <v>1514</v>
      </c>
      <c r="AC12" s="3545" t="s">
        <v>1514</v>
      </c>
    </row>
    <row r="13" spans="1:30" ht="13">
      <c r="A13" s="520" t="s">
        <v>147</v>
      </c>
      <c r="B13" s="521" t="s">
        <v>40</v>
      </c>
      <c r="C13" s="522" t="s">
        <v>1274</v>
      </c>
      <c r="D13" s="521" t="s">
        <v>150</v>
      </c>
      <c r="E13" s="523" t="s">
        <v>1281</v>
      </c>
      <c r="F13" s="1778">
        <v>683</v>
      </c>
      <c r="G13" s="1779">
        <v>62</v>
      </c>
      <c r="H13" s="2461">
        <f t="shared" si="0"/>
        <v>9.0775988286969256E-2</v>
      </c>
      <c r="I13" s="1778">
        <v>641</v>
      </c>
      <c r="J13" s="1779">
        <v>43</v>
      </c>
      <c r="K13" s="2461">
        <f t="shared" si="1"/>
        <v>6.7082683307332289E-2</v>
      </c>
      <c r="L13" s="1776">
        <v>599</v>
      </c>
      <c r="M13" s="1777">
        <v>41</v>
      </c>
      <c r="N13" s="2873">
        <f t="shared" si="2"/>
        <v>6.8447412353923209E-2</v>
      </c>
      <c r="O13" s="3575">
        <v>603</v>
      </c>
      <c r="P13" s="3576">
        <v>32</v>
      </c>
      <c r="Q13" s="3545">
        <f t="shared" si="5"/>
        <v>5.306799336650083E-2</v>
      </c>
      <c r="R13" s="2869">
        <v>608</v>
      </c>
      <c r="S13" s="2870">
        <v>37</v>
      </c>
      <c r="T13" s="2874">
        <f t="shared" si="3"/>
        <v>6.0855263157894739E-2</v>
      </c>
      <c r="U13" s="2869">
        <v>619</v>
      </c>
      <c r="V13" s="2870">
        <v>33</v>
      </c>
      <c r="W13" s="2875">
        <f t="shared" si="6"/>
        <v>5.3311793214862679E-2</v>
      </c>
      <c r="X13" s="2869">
        <v>590</v>
      </c>
      <c r="Y13" s="2870">
        <v>36</v>
      </c>
      <c r="Z13" s="2874">
        <f t="shared" si="4"/>
        <v>6.1016949152542375E-2</v>
      </c>
      <c r="AA13" s="3542">
        <v>555</v>
      </c>
      <c r="AB13" s="3543">
        <v>32</v>
      </c>
      <c r="AC13" s="3544">
        <f t="shared" si="7"/>
        <v>5.7657657657657659E-2</v>
      </c>
    </row>
    <row r="14" spans="1:30" ht="13">
      <c r="A14" s="520" t="s">
        <v>147</v>
      </c>
      <c r="B14" s="521" t="s">
        <v>40</v>
      </c>
      <c r="C14" s="522" t="s">
        <v>1274</v>
      </c>
      <c r="D14" s="521" t="s">
        <v>150</v>
      </c>
      <c r="E14" s="523" t="s">
        <v>1282</v>
      </c>
      <c r="F14" s="1778">
        <v>606</v>
      </c>
      <c r="G14" s="1779">
        <v>78</v>
      </c>
      <c r="H14" s="2461">
        <f t="shared" si="0"/>
        <v>0.12871287128712872</v>
      </c>
      <c r="I14" s="1778">
        <v>640</v>
      </c>
      <c r="J14" s="1779">
        <v>56</v>
      </c>
      <c r="K14" s="2461">
        <f t="shared" si="1"/>
        <v>8.7499999999999994E-2</v>
      </c>
      <c r="L14" s="1776">
        <v>632</v>
      </c>
      <c r="M14" s="1777">
        <v>55</v>
      </c>
      <c r="N14" s="2873">
        <f t="shared" si="2"/>
        <v>8.7025316455696208E-2</v>
      </c>
      <c r="O14" s="3575">
        <v>647</v>
      </c>
      <c r="P14" s="3576">
        <v>52</v>
      </c>
      <c r="Q14" s="3545">
        <f t="shared" si="5"/>
        <v>8.0370942812983001E-2</v>
      </c>
      <c r="R14" s="2869">
        <v>656</v>
      </c>
      <c r="S14" s="2870">
        <v>50</v>
      </c>
      <c r="T14" s="2874">
        <f t="shared" si="3"/>
        <v>7.621951219512195E-2</v>
      </c>
      <c r="U14" s="2869">
        <v>623</v>
      </c>
      <c r="V14" s="2870">
        <v>54</v>
      </c>
      <c r="W14" s="2875">
        <f t="shared" si="6"/>
        <v>8.6677367576243974E-2</v>
      </c>
      <c r="X14" s="2869">
        <v>644</v>
      </c>
      <c r="Y14" s="2870">
        <v>54</v>
      </c>
      <c r="Z14" s="2874">
        <f t="shared" si="4"/>
        <v>8.3850931677018639E-2</v>
      </c>
      <c r="AA14" s="3542">
        <v>671</v>
      </c>
      <c r="AB14" s="3543">
        <v>61</v>
      </c>
      <c r="AC14" s="3544">
        <f t="shared" si="7"/>
        <v>9.0909090909090912E-2</v>
      </c>
    </row>
    <row r="15" spans="1:30" ht="13">
      <c r="A15" s="520" t="s">
        <v>147</v>
      </c>
      <c r="B15" s="521" t="s">
        <v>40</v>
      </c>
      <c r="C15" s="522" t="s">
        <v>1274</v>
      </c>
      <c r="D15" s="521" t="s">
        <v>150</v>
      </c>
      <c r="E15" s="523" t="s">
        <v>1283</v>
      </c>
      <c r="F15" s="1778">
        <v>359</v>
      </c>
      <c r="G15" s="1779">
        <v>10</v>
      </c>
      <c r="H15" s="2461">
        <f t="shared" si="0"/>
        <v>2.7855153203342618E-2</v>
      </c>
      <c r="I15" s="1778">
        <v>341</v>
      </c>
      <c r="J15" s="1779">
        <v>9</v>
      </c>
      <c r="K15" s="2461">
        <f t="shared" si="1"/>
        <v>2.6392961876832845E-2</v>
      </c>
      <c r="L15" s="1776">
        <v>295</v>
      </c>
      <c r="M15" s="1777">
        <v>7</v>
      </c>
      <c r="N15" s="2873">
        <f t="shared" si="2"/>
        <v>2.3728813559322035E-2</v>
      </c>
      <c r="O15" s="3575">
        <v>285</v>
      </c>
      <c r="P15" s="3576">
        <v>9</v>
      </c>
      <c r="Q15" s="3545">
        <f t="shared" si="5"/>
        <v>3.1578947368421054E-2</v>
      </c>
      <c r="R15" s="2869">
        <v>239</v>
      </c>
      <c r="S15" s="2870">
        <v>8</v>
      </c>
      <c r="T15" s="2874">
        <f t="shared" si="3"/>
        <v>3.3472803347280332E-2</v>
      </c>
      <c r="U15" s="2869">
        <v>213</v>
      </c>
      <c r="V15" s="2870">
        <v>8</v>
      </c>
      <c r="W15" s="2875">
        <f t="shared" si="6"/>
        <v>3.7558685446009391E-2</v>
      </c>
      <c r="X15" s="2869">
        <v>221</v>
      </c>
      <c r="Y15" s="2870">
        <v>6</v>
      </c>
      <c r="Z15" s="2874">
        <f t="shared" si="4"/>
        <v>2.7149321266968326E-2</v>
      </c>
      <c r="AA15" s="3542">
        <v>221</v>
      </c>
      <c r="AB15" s="3543">
        <v>7</v>
      </c>
      <c r="AC15" s="3544">
        <f t="shared" si="7"/>
        <v>3.1674208144796379E-2</v>
      </c>
    </row>
    <row r="16" spans="1:30" ht="13">
      <c r="A16" s="520" t="s">
        <v>147</v>
      </c>
      <c r="B16" s="521" t="s">
        <v>40</v>
      </c>
      <c r="C16" s="522" t="s">
        <v>1274</v>
      </c>
      <c r="D16" s="521" t="s">
        <v>150</v>
      </c>
      <c r="E16" s="523" t="s">
        <v>1284</v>
      </c>
      <c r="F16" s="1778">
        <v>631</v>
      </c>
      <c r="G16" s="1779">
        <v>38</v>
      </c>
      <c r="H16" s="2461">
        <f t="shared" si="0"/>
        <v>6.0221870047543584E-2</v>
      </c>
      <c r="I16" s="1778">
        <v>598</v>
      </c>
      <c r="J16" s="1779">
        <v>37</v>
      </c>
      <c r="K16" s="2461">
        <f t="shared" si="1"/>
        <v>6.1872909698996656E-2</v>
      </c>
      <c r="L16" s="1776">
        <v>564</v>
      </c>
      <c r="M16" s="1777">
        <v>37</v>
      </c>
      <c r="N16" s="2873">
        <f t="shared" si="2"/>
        <v>6.5602836879432622E-2</v>
      </c>
      <c r="O16" s="3575">
        <v>550</v>
      </c>
      <c r="P16" s="3576">
        <v>31</v>
      </c>
      <c r="Q16" s="3545">
        <f t="shared" si="5"/>
        <v>5.6363636363636366E-2</v>
      </c>
      <c r="R16" s="2869">
        <v>476</v>
      </c>
      <c r="S16" s="2870">
        <v>33</v>
      </c>
      <c r="T16" s="2874">
        <f t="shared" si="3"/>
        <v>6.9327731092436978E-2</v>
      </c>
      <c r="U16" s="2869">
        <v>472</v>
      </c>
      <c r="V16" s="2870">
        <v>35</v>
      </c>
      <c r="W16" s="2875">
        <f t="shared" si="6"/>
        <v>7.4152542372881353E-2</v>
      </c>
      <c r="X16" s="2869">
        <v>464</v>
      </c>
      <c r="Y16" s="2870">
        <v>25</v>
      </c>
      <c r="Z16" s="2874">
        <f t="shared" si="4"/>
        <v>5.3879310344827583E-2</v>
      </c>
      <c r="AA16" s="3542">
        <v>420</v>
      </c>
      <c r="AB16" s="3543">
        <v>26</v>
      </c>
      <c r="AC16" s="3544">
        <f t="shared" si="7"/>
        <v>6.1904761904761907E-2</v>
      </c>
    </row>
    <row r="17" spans="1:29" ht="13">
      <c r="A17" s="520" t="s">
        <v>147</v>
      </c>
      <c r="B17" s="521" t="s">
        <v>40</v>
      </c>
      <c r="C17" s="522" t="s">
        <v>1274</v>
      </c>
      <c r="D17" s="521" t="s">
        <v>150</v>
      </c>
      <c r="E17" s="523" t="s">
        <v>1285</v>
      </c>
      <c r="F17" s="1778">
        <v>520</v>
      </c>
      <c r="G17" s="1779">
        <v>6</v>
      </c>
      <c r="H17" s="2461">
        <f t="shared" si="0"/>
        <v>1.1538461538461539E-2</v>
      </c>
      <c r="I17" s="1778">
        <v>500</v>
      </c>
      <c r="J17" s="1779">
        <v>8</v>
      </c>
      <c r="K17" s="2461">
        <f t="shared" si="1"/>
        <v>1.6E-2</v>
      </c>
      <c r="L17" s="1776">
        <v>444</v>
      </c>
      <c r="M17" s="1777">
        <v>9</v>
      </c>
      <c r="N17" s="2873">
        <f t="shared" si="2"/>
        <v>2.0270270270270271E-2</v>
      </c>
      <c r="O17" s="3575">
        <v>428</v>
      </c>
      <c r="P17" s="3576">
        <v>8</v>
      </c>
      <c r="Q17" s="3545">
        <f t="shared" si="5"/>
        <v>1.8691588785046728E-2</v>
      </c>
      <c r="R17" s="2869">
        <v>407</v>
      </c>
      <c r="S17" s="2870">
        <v>6</v>
      </c>
      <c r="T17" s="2874">
        <f t="shared" si="3"/>
        <v>1.4742014742014743E-2</v>
      </c>
      <c r="U17" s="2869">
        <v>374</v>
      </c>
      <c r="V17" s="2870">
        <v>3</v>
      </c>
      <c r="W17" s="2875">
        <f t="shared" si="6"/>
        <v>8.0213903743315516E-3</v>
      </c>
      <c r="X17" s="2869">
        <v>347</v>
      </c>
      <c r="Y17" s="2870" t="s">
        <v>1514</v>
      </c>
      <c r="Z17" s="2876" t="s">
        <v>1514</v>
      </c>
      <c r="AA17" s="3546">
        <v>355</v>
      </c>
      <c r="AB17" s="3543">
        <v>6</v>
      </c>
      <c r="AC17" s="3544">
        <f t="shared" si="7"/>
        <v>1.6901408450704224E-2</v>
      </c>
    </row>
    <row r="18" spans="1:29" ht="13">
      <c r="A18" s="520" t="s">
        <v>147</v>
      </c>
      <c r="B18" s="521" t="s">
        <v>40</v>
      </c>
      <c r="C18" s="522" t="s">
        <v>1274</v>
      </c>
      <c r="D18" s="521" t="s">
        <v>150</v>
      </c>
      <c r="E18" s="523" t="s">
        <v>1286</v>
      </c>
      <c r="F18" s="1778">
        <v>567</v>
      </c>
      <c r="G18" s="1779">
        <v>84</v>
      </c>
      <c r="H18" s="2461">
        <f t="shared" si="0"/>
        <v>0.14814814814814814</v>
      </c>
      <c r="I18" s="1778">
        <v>546</v>
      </c>
      <c r="J18" s="1779">
        <v>77</v>
      </c>
      <c r="K18" s="2461">
        <f t="shared" si="1"/>
        <v>0.14102564102564102</v>
      </c>
      <c r="L18" s="1776">
        <v>529</v>
      </c>
      <c r="M18" s="1777">
        <v>75</v>
      </c>
      <c r="N18" s="2873">
        <f t="shared" si="2"/>
        <v>0.14177693761814744</v>
      </c>
      <c r="O18" s="3575">
        <v>527</v>
      </c>
      <c r="P18" s="3576">
        <v>69</v>
      </c>
      <c r="Q18" s="3545">
        <f t="shared" si="5"/>
        <v>0.13092979127134724</v>
      </c>
      <c r="R18" s="2869">
        <v>497</v>
      </c>
      <c r="S18" s="2870">
        <v>71</v>
      </c>
      <c r="T18" s="2874">
        <f t="shared" si="3"/>
        <v>0.14285714285714285</v>
      </c>
      <c r="U18" s="2869">
        <v>475</v>
      </c>
      <c r="V18" s="2870">
        <v>64</v>
      </c>
      <c r="W18" s="2875">
        <f t="shared" si="6"/>
        <v>0.13473684210526315</v>
      </c>
      <c r="X18" s="2869">
        <v>441</v>
      </c>
      <c r="Y18" s="2870">
        <v>56</v>
      </c>
      <c r="Z18" s="2874">
        <f t="shared" si="4"/>
        <v>0.12698412698412698</v>
      </c>
      <c r="AA18" s="3542">
        <v>433</v>
      </c>
      <c r="AB18" s="3543">
        <v>54</v>
      </c>
      <c r="AC18" s="3544">
        <f t="shared" si="7"/>
        <v>0.12471131639722864</v>
      </c>
    </row>
    <row r="19" spans="1:29" ht="13">
      <c r="A19" s="520" t="s">
        <v>147</v>
      </c>
      <c r="B19" s="521" t="s">
        <v>40</v>
      </c>
      <c r="C19" s="522" t="s">
        <v>1274</v>
      </c>
      <c r="D19" s="521" t="s">
        <v>150</v>
      </c>
      <c r="E19" s="523" t="s">
        <v>1287</v>
      </c>
      <c r="F19" s="1778">
        <v>472</v>
      </c>
      <c r="G19" s="1779">
        <v>23</v>
      </c>
      <c r="H19" s="2461">
        <f t="shared" si="0"/>
        <v>4.8728813559322036E-2</v>
      </c>
      <c r="I19" s="1778">
        <v>524</v>
      </c>
      <c r="J19" s="1779">
        <v>28</v>
      </c>
      <c r="K19" s="2461">
        <f t="shared" si="1"/>
        <v>5.3435114503816793E-2</v>
      </c>
      <c r="L19" s="1776">
        <v>456</v>
      </c>
      <c r="M19" s="1777">
        <v>34</v>
      </c>
      <c r="N19" s="2873">
        <f t="shared" si="2"/>
        <v>7.4561403508771926E-2</v>
      </c>
      <c r="O19" s="3575">
        <v>474</v>
      </c>
      <c r="P19" s="3576">
        <v>29</v>
      </c>
      <c r="Q19" s="3545">
        <f t="shared" si="5"/>
        <v>6.118143459915612E-2</v>
      </c>
      <c r="R19" s="2869">
        <v>456</v>
      </c>
      <c r="S19" s="2870">
        <v>26</v>
      </c>
      <c r="T19" s="2874">
        <f t="shared" si="3"/>
        <v>5.701754385964912E-2</v>
      </c>
      <c r="U19" s="2869">
        <v>421</v>
      </c>
      <c r="V19" s="2870">
        <v>22</v>
      </c>
      <c r="W19" s="2875">
        <f t="shared" si="6"/>
        <v>5.2256532066508314E-2</v>
      </c>
      <c r="X19" s="2869">
        <v>437</v>
      </c>
      <c r="Y19" s="2870">
        <v>22</v>
      </c>
      <c r="Z19" s="2874">
        <f t="shared" si="4"/>
        <v>5.0343249427917618E-2</v>
      </c>
      <c r="AA19" s="3542">
        <v>438</v>
      </c>
      <c r="AB19" s="3543">
        <v>23</v>
      </c>
      <c r="AC19" s="3544">
        <f t="shared" si="7"/>
        <v>5.2511415525114152E-2</v>
      </c>
    </row>
    <row r="20" spans="1:29" ht="13">
      <c r="A20" s="520" t="s">
        <v>147</v>
      </c>
      <c r="B20" s="521" t="s">
        <v>40</v>
      </c>
      <c r="C20" s="522" t="s">
        <v>1274</v>
      </c>
      <c r="D20" s="521" t="s">
        <v>150</v>
      </c>
      <c r="E20" s="523" t="s">
        <v>1288</v>
      </c>
      <c r="F20" s="1778">
        <v>718</v>
      </c>
      <c r="G20" s="1779">
        <v>90</v>
      </c>
      <c r="H20" s="2461">
        <f t="shared" si="0"/>
        <v>0.12534818941504178</v>
      </c>
      <c r="I20" s="1778">
        <v>707</v>
      </c>
      <c r="J20" s="1779">
        <v>89</v>
      </c>
      <c r="K20" s="2461">
        <f t="shared" si="1"/>
        <v>0.12588401697312587</v>
      </c>
      <c r="L20" s="1776">
        <v>731</v>
      </c>
      <c r="M20" s="1777">
        <v>84</v>
      </c>
      <c r="N20" s="2873">
        <f t="shared" si="2"/>
        <v>0.11491108071135431</v>
      </c>
      <c r="O20" s="3575">
        <v>738</v>
      </c>
      <c r="P20" s="3576">
        <v>79</v>
      </c>
      <c r="Q20" s="3545">
        <f t="shared" si="5"/>
        <v>0.10704607046070461</v>
      </c>
      <c r="R20" s="2869">
        <v>713</v>
      </c>
      <c r="S20" s="2870">
        <v>80</v>
      </c>
      <c r="T20" s="2874">
        <f t="shared" si="3"/>
        <v>0.11220196353436185</v>
      </c>
      <c r="U20" s="2869">
        <v>653</v>
      </c>
      <c r="V20" s="2870">
        <v>82</v>
      </c>
      <c r="W20" s="2875">
        <f t="shared" si="6"/>
        <v>0.12557427258805512</v>
      </c>
      <c r="X20" s="2869">
        <v>673</v>
      </c>
      <c r="Y20" s="2870">
        <v>91</v>
      </c>
      <c r="Z20" s="2874">
        <f t="shared" si="4"/>
        <v>0.13521545319465081</v>
      </c>
      <c r="AA20" s="3542">
        <v>664</v>
      </c>
      <c r="AB20" s="3543">
        <v>83</v>
      </c>
      <c r="AC20" s="3544">
        <f t="shared" si="7"/>
        <v>0.125</v>
      </c>
    </row>
    <row r="21" spans="1:29" ht="13">
      <c r="A21" s="520" t="s">
        <v>147</v>
      </c>
      <c r="B21" s="521" t="s">
        <v>40</v>
      </c>
      <c r="C21" s="522" t="s">
        <v>1274</v>
      </c>
      <c r="D21" s="521" t="s">
        <v>150</v>
      </c>
      <c r="E21" s="523" t="s">
        <v>1289</v>
      </c>
      <c r="F21" s="1778">
        <v>460</v>
      </c>
      <c r="G21" s="1779">
        <v>80</v>
      </c>
      <c r="H21" s="2461">
        <f t="shared" si="0"/>
        <v>0.17391304347826086</v>
      </c>
      <c r="I21" s="1778">
        <v>401</v>
      </c>
      <c r="J21" s="1779">
        <v>79</v>
      </c>
      <c r="K21" s="2461">
        <f t="shared" si="1"/>
        <v>0.1970074812967581</v>
      </c>
      <c r="L21" s="1776">
        <v>406</v>
      </c>
      <c r="M21" s="1777">
        <v>61</v>
      </c>
      <c r="N21" s="2873">
        <f t="shared" si="2"/>
        <v>0.15024630541871922</v>
      </c>
      <c r="O21" s="3575">
        <v>417</v>
      </c>
      <c r="P21" s="3576">
        <v>57</v>
      </c>
      <c r="Q21" s="3545">
        <f t="shared" si="5"/>
        <v>0.1366906474820144</v>
      </c>
      <c r="R21" s="2869">
        <v>409</v>
      </c>
      <c r="S21" s="2870">
        <v>63</v>
      </c>
      <c r="T21" s="2874">
        <f t="shared" si="3"/>
        <v>0.15403422982885084</v>
      </c>
      <c r="U21" s="2869">
        <v>371</v>
      </c>
      <c r="V21" s="2870">
        <v>58</v>
      </c>
      <c r="W21" s="2875">
        <f t="shared" si="6"/>
        <v>0.15633423180592992</v>
      </c>
      <c r="X21" s="2869">
        <v>374</v>
      </c>
      <c r="Y21" s="2870">
        <v>68</v>
      </c>
      <c r="Z21" s="2874">
        <f t="shared" si="4"/>
        <v>0.18181818181818182</v>
      </c>
      <c r="AA21" s="3542">
        <v>370</v>
      </c>
      <c r="AB21" s="3543">
        <v>83</v>
      </c>
      <c r="AC21" s="3544">
        <f t="shared" si="7"/>
        <v>0.22432432432432434</v>
      </c>
    </row>
    <row r="22" spans="1:29" ht="13">
      <c r="A22" s="520" t="s">
        <v>147</v>
      </c>
      <c r="B22" s="521" t="s">
        <v>40</v>
      </c>
      <c r="C22" s="522" t="s">
        <v>1274</v>
      </c>
      <c r="D22" s="521" t="s">
        <v>150</v>
      </c>
      <c r="E22" s="523" t="s">
        <v>1290</v>
      </c>
      <c r="F22" s="1778">
        <v>470</v>
      </c>
      <c r="G22" s="1780">
        <v>5</v>
      </c>
      <c r="H22" s="2462">
        <f t="shared" si="0"/>
        <v>1.0638297872340425E-2</v>
      </c>
      <c r="I22" s="1778">
        <v>487</v>
      </c>
      <c r="J22" s="1779">
        <v>6</v>
      </c>
      <c r="K22" s="2461">
        <f t="shared" si="1"/>
        <v>1.2320328542094456E-2</v>
      </c>
      <c r="L22" s="1776">
        <v>459</v>
      </c>
      <c r="M22" s="1777">
        <v>5</v>
      </c>
      <c r="N22" s="2873">
        <f t="shared" si="2"/>
        <v>1.0893246187363835E-2</v>
      </c>
      <c r="O22" s="3575">
        <v>423</v>
      </c>
      <c r="P22" s="3576" t="s">
        <v>1514</v>
      </c>
      <c r="Q22" s="3545" t="s">
        <v>1514</v>
      </c>
      <c r="R22" s="2869">
        <v>424</v>
      </c>
      <c r="S22" s="2870">
        <v>7</v>
      </c>
      <c r="T22" s="2874">
        <f t="shared" si="3"/>
        <v>1.6509433962264151E-2</v>
      </c>
      <c r="U22" s="2869">
        <v>353</v>
      </c>
      <c r="V22" s="2870">
        <v>6</v>
      </c>
      <c r="W22" s="2875">
        <f t="shared" si="6"/>
        <v>1.69971671388102E-2</v>
      </c>
      <c r="X22" s="2869">
        <v>402</v>
      </c>
      <c r="Y22" s="2870">
        <v>8</v>
      </c>
      <c r="Z22" s="2874">
        <f t="shared" si="4"/>
        <v>1.9900497512437811E-2</v>
      </c>
      <c r="AA22" s="3542">
        <v>392</v>
      </c>
      <c r="AB22" s="3543">
        <v>5</v>
      </c>
      <c r="AC22" s="3544">
        <f t="shared" si="7"/>
        <v>1.2755102040816327E-2</v>
      </c>
    </row>
    <row r="23" spans="1:29" ht="13">
      <c r="A23" s="524" t="s">
        <v>147</v>
      </c>
      <c r="B23" s="525" t="s">
        <v>40</v>
      </c>
      <c r="C23" s="526" t="s">
        <v>1274</v>
      </c>
      <c r="D23" s="524" t="s">
        <v>151</v>
      </c>
      <c r="E23" s="527" t="s">
        <v>1789</v>
      </c>
      <c r="F23" s="1781">
        <v>584</v>
      </c>
      <c r="G23" s="1782">
        <v>103</v>
      </c>
      <c r="H23" s="2463">
        <f t="shared" si="0"/>
        <v>0.17636986301369864</v>
      </c>
      <c r="I23" s="1781">
        <v>586</v>
      </c>
      <c r="J23" s="1782">
        <v>97</v>
      </c>
      <c r="K23" s="2463">
        <f t="shared" si="1"/>
        <v>0.16552901023890784</v>
      </c>
      <c r="L23" s="1791">
        <v>588</v>
      </c>
      <c r="M23" s="1792">
        <v>109</v>
      </c>
      <c r="N23" s="2877">
        <f t="shared" si="2"/>
        <v>0.18537414965986396</v>
      </c>
      <c r="O23" s="3577">
        <v>602</v>
      </c>
      <c r="P23" s="3578">
        <v>114</v>
      </c>
      <c r="Q23" s="3572">
        <f t="shared" si="5"/>
        <v>0.18936877076411959</v>
      </c>
      <c r="R23" s="2879">
        <v>605</v>
      </c>
      <c r="S23" s="2880">
        <v>97</v>
      </c>
      <c r="T23" s="2881">
        <f t="shared" si="3"/>
        <v>0.16033057851239668</v>
      </c>
      <c r="U23" s="2879">
        <v>561</v>
      </c>
      <c r="V23" s="2880">
        <v>92</v>
      </c>
      <c r="W23" s="2882">
        <f t="shared" si="6"/>
        <v>0.16399286987522282</v>
      </c>
      <c r="X23" s="2879">
        <v>462</v>
      </c>
      <c r="Y23" s="2880">
        <v>65</v>
      </c>
      <c r="Z23" s="2881">
        <f t="shared" si="4"/>
        <v>0.1406926406926407</v>
      </c>
      <c r="AA23" s="3547">
        <v>468</v>
      </c>
      <c r="AB23" s="3548">
        <v>68</v>
      </c>
      <c r="AC23" s="3549">
        <f t="shared" si="7"/>
        <v>0.14529914529914531</v>
      </c>
    </row>
    <row r="24" spans="1:29" ht="13">
      <c r="A24" s="524" t="s">
        <v>147</v>
      </c>
      <c r="B24" s="525" t="s">
        <v>40</v>
      </c>
      <c r="C24" s="526" t="s">
        <v>1274</v>
      </c>
      <c r="D24" s="524" t="s">
        <v>151</v>
      </c>
      <c r="E24" s="527" t="s">
        <v>1790</v>
      </c>
      <c r="F24" s="1781">
        <v>724</v>
      </c>
      <c r="G24" s="1782">
        <v>41</v>
      </c>
      <c r="H24" s="2463">
        <f t="shared" si="0"/>
        <v>5.6629834254143648E-2</v>
      </c>
      <c r="I24" s="1781">
        <v>678</v>
      </c>
      <c r="J24" s="1782">
        <v>29</v>
      </c>
      <c r="K24" s="2463">
        <f t="shared" si="1"/>
        <v>4.2772861356932153E-2</v>
      </c>
      <c r="L24" s="1791">
        <v>714</v>
      </c>
      <c r="M24" s="1792">
        <v>22</v>
      </c>
      <c r="N24" s="2877">
        <f t="shared" si="2"/>
        <v>3.081232492997199E-2</v>
      </c>
      <c r="O24" s="3577">
        <v>749</v>
      </c>
      <c r="P24" s="3578">
        <v>31</v>
      </c>
      <c r="Q24" s="3572">
        <f t="shared" si="5"/>
        <v>4.1388518024032039E-2</v>
      </c>
      <c r="R24" s="2879">
        <v>814</v>
      </c>
      <c r="S24" s="2880">
        <v>26</v>
      </c>
      <c r="T24" s="2881">
        <f t="shared" si="3"/>
        <v>3.1941031941031942E-2</v>
      </c>
      <c r="U24" s="2879">
        <v>789</v>
      </c>
      <c r="V24" s="2880">
        <v>18</v>
      </c>
      <c r="W24" s="2882">
        <f t="shared" si="6"/>
        <v>2.2813688212927757E-2</v>
      </c>
      <c r="X24" s="2879">
        <v>694</v>
      </c>
      <c r="Y24" s="2880">
        <v>25</v>
      </c>
      <c r="Z24" s="2881">
        <f t="shared" si="4"/>
        <v>3.6023054755043228E-2</v>
      </c>
      <c r="AA24" s="3547">
        <v>688</v>
      </c>
      <c r="AB24" s="3548">
        <v>32</v>
      </c>
      <c r="AC24" s="3549">
        <f t="shared" si="7"/>
        <v>4.6511627906976744E-2</v>
      </c>
    </row>
    <row r="25" spans="1:29" ht="13">
      <c r="A25" s="524" t="s">
        <v>147</v>
      </c>
      <c r="B25" s="525" t="s">
        <v>40</v>
      </c>
      <c r="C25" s="526" t="s">
        <v>1274</v>
      </c>
      <c r="D25" s="524" t="s">
        <v>151</v>
      </c>
      <c r="E25" s="527" t="s">
        <v>1293</v>
      </c>
      <c r="F25" s="1781">
        <v>814</v>
      </c>
      <c r="G25" s="1782">
        <v>78</v>
      </c>
      <c r="H25" s="2463">
        <f t="shared" si="0"/>
        <v>9.5823095823095825E-2</v>
      </c>
      <c r="I25" s="1781">
        <v>791</v>
      </c>
      <c r="J25" s="1782">
        <v>85</v>
      </c>
      <c r="K25" s="2463">
        <f t="shared" si="1"/>
        <v>0.10745891276864729</v>
      </c>
      <c r="L25" s="1791">
        <v>823</v>
      </c>
      <c r="M25" s="1792">
        <v>88</v>
      </c>
      <c r="N25" s="2877">
        <f t="shared" si="2"/>
        <v>0.10692588092345079</v>
      </c>
      <c r="O25" s="3577">
        <v>853</v>
      </c>
      <c r="P25" s="3578">
        <v>72</v>
      </c>
      <c r="Q25" s="3572">
        <f t="shared" si="5"/>
        <v>8.4407971864009376E-2</v>
      </c>
      <c r="R25" s="2879">
        <v>852</v>
      </c>
      <c r="S25" s="2880">
        <v>74</v>
      </c>
      <c r="T25" s="2881">
        <f t="shared" si="3"/>
        <v>8.6854460093896718E-2</v>
      </c>
      <c r="U25" s="2879">
        <v>777</v>
      </c>
      <c r="V25" s="2880">
        <v>66</v>
      </c>
      <c r="W25" s="2882">
        <f t="shared" si="6"/>
        <v>8.4942084942084939E-2</v>
      </c>
      <c r="X25" s="2879">
        <v>674</v>
      </c>
      <c r="Y25" s="2880">
        <v>56</v>
      </c>
      <c r="Z25" s="2881">
        <f t="shared" si="4"/>
        <v>8.3086053412462904E-2</v>
      </c>
      <c r="AA25" s="3547">
        <v>692</v>
      </c>
      <c r="AB25" s="3548">
        <v>59</v>
      </c>
      <c r="AC25" s="3549">
        <f t="shared" si="7"/>
        <v>8.5260115606936415E-2</v>
      </c>
    </row>
    <row r="26" spans="1:29" ht="13">
      <c r="A26" s="528" t="s">
        <v>147</v>
      </c>
      <c r="B26" s="529" t="s">
        <v>40</v>
      </c>
      <c r="C26" s="530" t="s">
        <v>1274</v>
      </c>
      <c r="D26" s="529" t="s">
        <v>152</v>
      </c>
      <c r="E26" s="531" t="s">
        <v>1294</v>
      </c>
      <c r="F26" s="1783">
        <v>1330</v>
      </c>
      <c r="G26" s="1784">
        <v>64</v>
      </c>
      <c r="H26" s="2464">
        <f t="shared" si="0"/>
        <v>4.8120300751879702E-2</v>
      </c>
      <c r="I26" s="1787">
        <v>1298</v>
      </c>
      <c r="J26" s="1788">
        <v>64</v>
      </c>
      <c r="K26" s="2464">
        <f t="shared" si="1"/>
        <v>4.930662557781202E-2</v>
      </c>
      <c r="L26" s="1793">
        <v>1275</v>
      </c>
      <c r="M26" s="1794">
        <v>68</v>
      </c>
      <c r="N26" s="2883">
        <f t="shared" si="2"/>
        <v>5.3333333333333337E-2</v>
      </c>
      <c r="O26" s="3579">
        <v>1244</v>
      </c>
      <c r="P26" s="3580">
        <v>67</v>
      </c>
      <c r="Q26" s="3569">
        <f t="shared" si="5"/>
        <v>5.3858520900321546E-2</v>
      </c>
      <c r="R26" s="2884">
        <v>1199</v>
      </c>
      <c r="S26" s="2885">
        <v>57</v>
      </c>
      <c r="T26" s="2886">
        <f t="shared" si="3"/>
        <v>4.7539616346955797E-2</v>
      </c>
      <c r="U26" s="2884">
        <v>1166</v>
      </c>
      <c r="V26" s="2885">
        <v>66</v>
      </c>
      <c r="W26" s="2887">
        <f t="shared" si="6"/>
        <v>5.6603773584905662E-2</v>
      </c>
      <c r="X26" s="2884">
        <v>1205</v>
      </c>
      <c r="Y26" s="2885">
        <v>56</v>
      </c>
      <c r="Z26" s="2886">
        <f t="shared" si="4"/>
        <v>4.6473029045643155E-2</v>
      </c>
      <c r="AA26" s="3550">
        <v>1267</v>
      </c>
      <c r="AB26" s="3551">
        <v>53</v>
      </c>
      <c r="AC26" s="3552">
        <f t="shared" si="7"/>
        <v>4.1831097079715863E-2</v>
      </c>
    </row>
    <row r="27" spans="1:29" ht="13">
      <c r="A27" s="528" t="s">
        <v>147</v>
      </c>
      <c r="B27" s="529" t="s">
        <v>40</v>
      </c>
      <c r="C27" s="530" t="s">
        <v>1274</v>
      </c>
      <c r="D27" s="529" t="s">
        <v>152</v>
      </c>
      <c r="E27" s="531" t="s">
        <v>1791</v>
      </c>
      <c r="F27" s="1783">
        <v>1048</v>
      </c>
      <c r="G27" s="1784">
        <v>196</v>
      </c>
      <c r="H27" s="2464">
        <f t="shared" si="0"/>
        <v>0.18702290076335878</v>
      </c>
      <c r="I27" s="1787">
        <v>1031</v>
      </c>
      <c r="J27" s="1788">
        <v>183</v>
      </c>
      <c r="K27" s="2464">
        <f t="shared" si="1"/>
        <v>0.17749757516973813</v>
      </c>
      <c r="L27" s="1793">
        <v>997</v>
      </c>
      <c r="M27" s="1794">
        <v>175</v>
      </c>
      <c r="N27" s="2883">
        <f t="shared" si="2"/>
        <v>0.17552657973921765</v>
      </c>
      <c r="O27" s="3579">
        <v>971</v>
      </c>
      <c r="P27" s="3580">
        <v>175</v>
      </c>
      <c r="Q27" s="3569">
        <f t="shared" si="5"/>
        <v>0.18022657054582905</v>
      </c>
      <c r="R27" s="2884">
        <v>1000</v>
      </c>
      <c r="S27" s="2885">
        <v>195</v>
      </c>
      <c r="T27" s="2886">
        <f t="shared" si="3"/>
        <v>0.19500000000000001</v>
      </c>
      <c r="U27" s="2884">
        <v>992</v>
      </c>
      <c r="V27" s="2885">
        <v>189</v>
      </c>
      <c r="W27" s="2887">
        <f t="shared" si="6"/>
        <v>0.19052419354838709</v>
      </c>
      <c r="X27" s="2884">
        <v>1008</v>
      </c>
      <c r="Y27" s="2885">
        <v>182</v>
      </c>
      <c r="Z27" s="2886">
        <f t="shared" si="4"/>
        <v>0.18055555555555555</v>
      </c>
      <c r="AA27" s="3550">
        <v>995</v>
      </c>
      <c r="AB27" s="3551">
        <v>170</v>
      </c>
      <c r="AC27" s="3552">
        <f t="shared" si="7"/>
        <v>0.17085427135678391</v>
      </c>
    </row>
    <row r="28" spans="1:29" ht="13">
      <c r="A28" s="528" t="s">
        <v>147</v>
      </c>
      <c r="B28" s="529" t="s">
        <v>40</v>
      </c>
      <c r="C28" s="530" t="s">
        <v>1274</v>
      </c>
      <c r="D28" s="529" t="s">
        <v>152</v>
      </c>
      <c r="E28" s="531" t="s">
        <v>1296</v>
      </c>
      <c r="F28" s="1783">
        <v>1986</v>
      </c>
      <c r="G28" s="1784">
        <v>197</v>
      </c>
      <c r="H28" s="2464">
        <f t="shared" si="0"/>
        <v>9.9194360523665662E-2</v>
      </c>
      <c r="I28" s="1787">
        <v>1972</v>
      </c>
      <c r="J28" s="1788">
        <v>202</v>
      </c>
      <c r="K28" s="2464">
        <f t="shared" si="1"/>
        <v>0.10243407707910751</v>
      </c>
      <c r="L28" s="1793">
        <v>1942</v>
      </c>
      <c r="M28" s="1794">
        <v>196</v>
      </c>
      <c r="N28" s="2883">
        <f t="shared" si="2"/>
        <v>0.10092687950566426</v>
      </c>
      <c r="O28" s="3579">
        <v>1976</v>
      </c>
      <c r="P28" s="3580">
        <v>224</v>
      </c>
      <c r="Q28" s="3569">
        <f t="shared" si="5"/>
        <v>0.11336032388663968</v>
      </c>
      <c r="R28" s="2884">
        <v>2021</v>
      </c>
      <c r="S28" s="2885">
        <v>220</v>
      </c>
      <c r="T28" s="2886">
        <f t="shared" si="3"/>
        <v>0.10885700148441366</v>
      </c>
      <c r="U28" s="2884">
        <v>2013</v>
      </c>
      <c r="V28" s="2885">
        <v>211</v>
      </c>
      <c r="W28" s="2887">
        <f t="shared" si="6"/>
        <v>0.10481867858917039</v>
      </c>
      <c r="X28" s="2884">
        <v>2108</v>
      </c>
      <c r="Y28" s="2885">
        <v>219</v>
      </c>
      <c r="Z28" s="2886">
        <f t="shared" si="4"/>
        <v>0.1038899430740038</v>
      </c>
      <c r="AA28" s="3550">
        <v>2064</v>
      </c>
      <c r="AB28" s="3551">
        <v>193</v>
      </c>
      <c r="AC28" s="3552">
        <f t="shared" si="7"/>
        <v>9.3507751937984496E-2</v>
      </c>
    </row>
    <row r="29" spans="1:29" ht="13">
      <c r="A29" s="520" t="s">
        <v>147</v>
      </c>
      <c r="B29" s="521" t="s">
        <v>40</v>
      </c>
      <c r="C29" s="522" t="s">
        <v>1297</v>
      </c>
      <c r="D29" s="521" t="s">
        <v>150</v>
      </c>
      <c r="E29" s="523" t="s">
        <v>1298</v>
      </c>
      <c r="F29" s="1778">
        <v>763</v>
      </c>
      <c r="G29" s="1779">
        <v>9</v>
      </c>
      <c r="H29" s="2461">
        <f t="shared" si="0"/>
        <v>1.1795543905635648E-2</v>
      </c>
      <c r="I29" s="1778">
        <v>762</v>
      </c>
      <c r="J29" s="1779">
        <v>15</v>
      </c>
      <c r="K29" s="2461">
        <f t="shared" si="1"/>
        <v>1.968503937007874E-2</v>
      </c>
      <c r="L29" s="1776">
        <v>735</v>
      </c>
      <c r="M29" s="1777">
        <v>14</v>
      </c>
      <c r="N29" s="2873">
        <f t="shared" si="2"/>
        <v>1.9047619047619049E-2</v>
      </c>
      <c r="O29" s="3575">
        <v>743</v>
      </c>
      <c r="P29" s="3576">
        <v>9</v>
      </c>
      <c r="Q29" s="3545">
        <f t="shared" si="5"/>
        <v>1.2113055181695828E-2</v>
      </c>
      <c r="R29" s="2869">
        <v>700</v>
      </c>
      <c r="S29" s="2870">
        <v>7</v>
      </c>
      <c r="T29" s="2874">
        <f t="shared" si="3"/>
        <v>0.01</v>
      </c>
      <c r="U29" s="2869">
        <v>551</v>
      </c>
      <c r="V29" s="2870">
        <v>5</v>
      </c>
      <c r="W29" s="2875">
        <f t="shared" si="6"/>
        <v>9.0744101633393835E-3</v>
      </c>
      <c r="X29" s="2869">
        <v>582</v>
      </c>
      <c r="Y29" s="2870">
        <v>5</v>
      </c>
      <c r="Z29" s="2874">
        <f t="shared" si="4"/>
        <v>8.5910652920962206E-3</v>
      </c>
      <c r="AA29" s="3542">
        <v>623</v>
      </c>
      <c r="AB29" s="3543">
        <v>3</v>
      </c>
      <c r="AC29" s="3553">
        <f t="shared" si="7"/>
        <v>4.815409309791332E-3</v>
      </c>
    </row>
    <row r="30" spans="1:29" ht="13">
      <c r="A30" s="520" t="s">
        <v>147</v>
      </c>
      <c r="B30" s="521" t="s">
        <v>40</v>
      </c>
      <c r="C30" s="522" t="s">
        <v>1297</v>
      </c>
      <c r="D30" s="521" t="s">
        <v>150</v>
      </c>
      <c r="E30" s="523" t="s">
        <v>1792</v>
      </c>
      <c r="F30" s="1778">
        <v>207</v>
      </c>
      <c r="G30" s="1779">
        <v>64</v>
      </c>
      <c r="H30" s="2461">
        <f t="shared" si="0"/>
        <v>0.30917874396135264</v>
      </c>
      <c r="I30" s="1778">
        <v>221</v>
      </c>
      <c r="J30" s="1779">
        <v>74</v>
      </c>
      <c r="K30" s="2461">
        <f t="shared" si="1"/>
        <v>0.33484162895927599</v>
      </c>
      <c r="L30" s="1776">
        <v>217</v>
      </c>
      <c r="M30" s="1777">
        <v>73</v>
      </c>
      <c r="N30" s="2873">
        <f t="shared" si="2"/>
        <v>0.33640552995391704</v>
      </c>
      <c r="O30" s="3575">
        <v>240</v>
      </c>
      <c r="P30" s="3576">
        <v>79</v>
      </c>
      <c r="Q30" s="3545">
        <f t="shared" si="5"/>
        <v>0.32916666666666666</v>
      </c>
      <c r="R30" s="2869">
        <v>218</v>
      </c>
      <c r="S30" s="2870">
        <v>72</v>
      </c>
      <c r="T30" s="2874">
        <f t="shared" si="3"/>
        <v>0.33027522935779818</v>
      </c>
      <c r="U30" s="2869">
        <v>226</v>
      </c>
      <c r="V30" s="2870">
        <v>65</v>
      </c>
      <c r="W30" s="2875">
        <f t="shared" si="6"/>
        <v>0.28761061946902655</v>
      </c>
      <c r="X30" s="2869">
        <v>232</v>
      </c>
      <c r="Y30" s="2870">
        <v>62</v>
      </c>
      <c r="Z30" s="2874">
        <f t="shared" si="4"/>
        <v>0.26724137931034481</v>
      </c>
      <c r="AA30" s="3542">
        <v>228</v>
      </c>
      <c r="AB30" s="3543">
        <v>53</v>
      </c>
      <c r="AC30" s="3553">
        <f t="shared" si="7"/>
        <v>0.23245614035087719</v>
      </c>
    </row>
    <row r="31" spans="1:29" ht="13">
      <c r="A31" s="520" t="s">
        <v>147</v>
      </c>
      <c r="B31" s="521" t="s">
        <v>40</v>
      </c>
      <c r="C31" s="522" t="s">
        <v>1297</v>
      </c>
      <c r="D31" s="521" t="s">
        <v>150</v>
      </c>
      <c r="E31" s="523" t="s">
        <v>1300</v>
      </c>
      <c r="F31" s="1778">
        <v>593</v>
      </c>
      <c r="G31" s="1779">
        <v>52</v>
      </c>
      <c r="H31" s="2461">
        <f t="shared" si="0"/>
        <v>8.7689713322091065E-2</v>
      </c>
      <c r="I31" s="1778">
        <v>621</v>
      </c>
      <c r="J31" s="1779">
        <v>61</v>
      </c>
      <c r="K31" s="2461">
        <f t="shared" si="1"/>
        <v>9.8228663446054756E-2</v>
      </c>
      <c r="L31" s="1776">
        <v>552</v>
      </c>
      <c r="M31" s="1777">
        <v>56</v>
      </c>
      <c r="N31" s="2873">
        <f t="shared" si="2"/>
        <v>0.10144927536231885</v>
      </c>
      <c r="O31" s="3575">
        <v>535</v>
      </c>
      <c r="P31" s="3576">
        <v>55</v>
      </c>
      <c r="Q31" s="3545">
        <f t="shared" si="5"/>
        <v>0.10280373831775701</v>
      </c>
      <c r="R31" s="2869">
        <v>526</v>
      </c>
      <c r="S31" s="2870">
        <v>71</v>
      </c>
      <c r="T31" s="2874">
        <f t="shared" si="3"/>
        <v>0.13498098859315588</v>
      </c>
      <c r="U31" s="2869">
        <v>486</v>
      </c>
      <c r="V31" s="2870">
        <v>70</v>
      </c>
      <c r="W31" s="2875">
        <f t="shared" si="6"/>
        <v>0.1440329218106996</v>
      </c>
      <c r="X31" s="2869">
        <v>483</v>
      </c>
      <c r="Y31" s="2870">
        <v>57</v>
      </c>
      <c r="Z31" s="2874">
        <f t="shared" si="4"/>
        <v>0.11801242236024845</v>
      </c>
      <c r="AA31" s="3542">
        <v>457</v>
      </c>
      <c r="AB31" s="3543">
        <v>51</v>
      </c>
      <c r="AC31" s="3553">
        <f t="shared" si="7"/>
        <v>0.11159737417943107</v>
      </c>
    </row>
    <row r="32" spans="1:29" ht="13">
      <c r="A32" s="520" t="s">
        <v>147</v>
      </c>
      <c r="B32" s="521" t="s">
        <v>40</v>
      </c>
      <c r="C32" s="522" t="s">
        <v>1297</v>
      </c>
      <c r="D32" s="521" t="s">
        <v>150</v>
      </c>
      <c r="E32" s="523" t="s">
        <v>1301</v>
      </c>
      <c r="F32" s="1778">
        <v>415</v>
      </c>
      <c r="G32" s="1779">
        <v>121</v>
      </c>
      <c r="H32" s="2461">
        <f t="shared" si="0"/>
        <v>0.29156626506024097</v>
      </c>
      <c r="I32" s="1778">
        <v>408</v>
      </c>
      <c r="J32" s="1779">
        <v>118</v>
      </c>
      <c r="K32" s="2461">
        <f t="shared" si="1"/>
        <v>0.28921568627450983</v>
      </c>
      <c r="L32" s="1776">
        <v>366</v>
      </c>
      <c r="M32" s="1777">
        <v>106</v>
      </c>
      <c r="N32" s="2873">
        <f t="shared" si="2"/>
        <v>0.2896174863387978</v>
      </c>
      <c r="O32" s="3575">
        <v>377</v>
      </c>
      <c r="P32" s="3576">
        <v>104</v>
      </c>
      <c r="Q32" s="3545">
        <f t="shared" si="5"/>
        <v>0.27586206896551724</v>
      </c>
      <c r="R32" s="2869">
        <v>378</v>
      </c>
      <c r="S32" s="2870">
        <v>115</v>
      </c>
      <c r="T32" s="2874">
        <f t="shared" si="3"/>
        <v>0.30423280423280424</v>
      </c>
      <c r="U32" s="2869">
        <v>363</v>
      </c>
      <c r="V32" s="2870">
        <v>116</v>
      </c>
      <c r="W32" s="2875">
        <f t="shared" si="6"/>
        <v>0.31955922865013775</v>
      </c>
      <c r="X32" s="2869">
        <v>334</v>
      </c>
      <c r="Y32" s="2870">
        <v>106</v>
      </c>
      <c r="Z32" s="2874">
        <f t="shared" si="4"/>
        <v>0.31736526946107785</v>
      </c>
      <c r="AA32" s="3542">
        <v>333</v>
      </c>
      <c r="AB32" s="3543">
        <v>112</v>
      </c>
      <c r="AC32" s="3553">
        <f t="shared" si="7"/>
        <v>0.33633633633633636</v>
      </c>
    </row>
    <row r="33" spans="1:29" ht="13">
      <c r="A33" s="520" t="s">
        <v>147</v>
      </c>
      <c r="B33" s="521" t="s">
        <v>40</v>
      </c>
      <c r="C33" s="522" t="s">
        <v>1297</v>
      </c>
      <c r="D33" s="521" t="s">
        <v>150</v>
      </c>
      <c r="E33" s="523" t="s">
        <v>1302</v>
      </c>
      <c r="F33" s="1778">
        <v>406</v>
      </c>
      <c r="G33" s="1779">
        <v>130</v>
      </c>
      <c r="H33" s="2461">
        <f t="shared" si="0"/>
        <v>0.32019704433497537</v>
      </c>
      <c r="I33" s="1778">
        <v>406</v>
      </c>
      <c r="J33" s="1779">
        <v>129</v>
      </c>
      <c r="K33" s="2461">
        <f t="shared" si="1"/>
        <v>0.31773399014778325</v>
      </c>
      <c r="L33" s="1776">
        <v>407</v>
      </c>
      <c r="M33" s="1777">
        <v>122</v>
      </c>
      <c r="N33" s="2873">
        <f t="shared" si="2"/>
        <v>0.29975429975429974</v>
      </c>
      <c r="O33" s="3575">
        <v>454</v>
      </c>
      <c r="P33" s="3576">
        <v>145</v>
      </c>
      <c r="Q33" s="3545">
        <f t="shared" si="5"/>
        <v>0.31938325991189426</v>
      </c>
      <c r="R33" s="2869">
        <v>441</v>
      </c>
      <c r="S33" s="2870">
        <v>147</v>
      </c>
      <c r="T33" s="2874">
        <f t="shared" si="3"/>
        <v>0.33333333333333331</v>
      </c>
      <c r="U33" s="2869">
        <v>459</v>
      </c>
      <c r="V33" s="2870">
        <v>145</v>
      </c>
      <c r="W33" s="2875">
        <f t="shared" si="6"/>
        <v>0.31590413943355122</v>
      </c>
      <c r="X33" s="2869">
        <v>422</v>
      </c>
      <c r="Y33" s="2870">
        <v>138</v>
      </c>
      <c r="Z33" s="2874">
        <f t="shared" si="4"/>
        <v>0.32701421800947866</v>
      </c>
      <c r="AA33" s="3542">
        <v>384</v>
      </c>
      <c r="AB33" s="3543">
        <v>130</v>
      </c>
      <c r="AC33" s="3553">
        <f t="shared" si="7"/>
        <v>0.33854166666666669</v>
      </c>
    </row>
    <row r="34" spans="1:29" ht="13">
      <c r="A34" s="520" t="s">
        <v>147</v>
      </c>
      <c r="B34" s="521" t="s">
        <v>40</v>
      </c>
      <c r="C34" s="522" t="s">
        <v>1297</v>
      </c>
      <c r="D34" s="521" t="s">
        <v>150</v>
      </c>
      <c r="E34" s="523" t="s">
        <v>1303</v>
      </c>
      <c r="F34" s="1778">
        <v>586</v>
      </c>
      <c r="G34" s="1779">
        <v>111</v>
      </c>
      <c r="H34" s="2461">
        <f t="shared" si="0"/>
        <v>0.18941979522184299</v>
      </c>
      <c r="I34" s="1778">
        <v>580</v>
      </c>
      <c r="J34" s="1779">
        <v>116</v>
      </c>
      <c r="K34" s="2461">
        <f t="shared" si="1"/>
        <v>0.2</v>
      </c>
      <c r="L34" s="1776">
        <v>590</v>
      </c>
      <c r="M34" s="1777">
        <v>123</v>
      </c>
      <c r="N34" s="2873">
        <f t="shared" si="2"/>
        <v>0.20847457627118643</v>
      </c>
      <c r="O34" s="3575">
        <v>587</v>
      </c>
      <c r="P34" s="3576">
        <v>118</v>
      </c>
      <c r="Q34" s="3545">
        <f t="shared" si="5"/>
        <v>0.20102214650766609</v>
      </c>
      <c r="R34" s="2869">
        <v>579</v>
      </c>
      <c r="S34" s="2870">
        <v>95</v>
      </c>
      <c r="T34" s="2874">
        <f t="shared" si="3"/>
        <v>0.16407599309153714</v>
      </c>
      <c r="U34" s="2869">
        <v>574</v>
      </c>
      <c r="V34" s="2870">
        <v>84</v>
      </c>
      <c r="W34" s="2875">
        <f t="shared" si="6"/>
        <v>0.14634146341463414</v>
      </c>
      <c r="X34" s="2869">
        <v>540</v>
      </c>
      <c r="Y34" s="2870">
        <v>75</v>
      </c>
      <c r="Z34" s="2874">
        <f t="shared" si="4"/>
        <v>0.1388888888888889</v>
      </c>
      <c r="AA34" s="3542">
        <v>518</v>
      </c>
      <c r="AB34" s="3543">
        <v>79</v>
      </c>
      <c r="AC34" s="3553">
        <f t="shared" si="7"/>
        <v>0.15250965250965251</v>
      </c>
    </row>
    <row r="35" spans="1:29" ht="13">
      <c r="A35" s="520" t="s">
        <v>147</v>
      </c>
      <c r="B35" s="521" t="s">
        <v>40</v>
      </c>
      <c r="C35" s="522" t="s">
        <v>1297</v>
      </c>
      <c r="D35" s="521" t="s">
        <v>150</v>
      </c>
      <c r="E35" s="523" t="s">
        <v>1304</v>
      </c>
      <c r="F35" s="1778">
        <v>742</v>
      </c>
      <c r="G35" s="1779">
        <v>16</v>
      </c>
      <c r="H35" s="2461">
        <f t="shared" si="0"/>
        <v>2.15633423180593E-2</v>
      </c>
      <c r="I35" s="1778">
        <v>718</v>
      </c>
      <c r="J35" s="1779">
        <v>14</v>
      </c>
      <c r="K35" s="2461">
        <f t="shared" si="1"/>
        <v>1.9498607242339833E-2</v>
      </c>
      <c r="L35" s="1776">
        <v>766</v>
      </c>
      <c r="M35" s="1777">
        <v>11</v>
      </c>
      <c r="N35" s="2873">
        <f>M35/L35</f>
        <v>1.4360313315926894E-2</v>
      </c>
      <c r="O35" s="3575">
        <v>800</v>
      </c>
      <c r="P35" s="3576">
        <v>16</v>
      </c>
      <c r="Q35" s="3545">
        <f t="shared" si="5"/>
        <v>0.02</v>
      </c>
      <c r="R35" s="2869">
        <v>707</v>
      </c>
      <c r="S35" s="2870">
        <v>14</v>
      </c>
      <c r="T35" s="2874">
        <f t="shared" si="3"/>
        <v>1.9801980198019802E-2</v>
      </c>
      <c r="U35" s="2869">
        <v>644</v>
      </c>
      <c r="V35" s="2870">
        <v>10</v>
      </c>
      <c r="W35" s="2875">
        <f t="shared" si="6"/>
        <v>1.5527950310559006E-2</v>
      </c>
      <c r="X35" s="2869">
        <v>642</v>
      </c>
      <c r="Y35" s="2870">
        <v>14</v>
      </c>
      <c r="Z35" s="2874">
        <f>Y35/X35</f>
        <v>2.1806853582554516E-2</v>
      </c>
      <c r="AA35" s="3542">
        <v>635</v>
      </c>
      <c r="AB35" s="3543">
        <v>14</v>
      </c>
      <c r="AC35" s="3553">
        <f t="shared" si="7"/>
        <v>2.2047244094488189E-2</v>
      </c>
    </row>
    <row r="36" spans="1:29" ht="13">
      <c r="A36" s="520" t="s">
        <v>147</v>
      </c>
      <c r="B36" s="521" t="s">
        <v>40</v>
      </c>
      <c r="C36" s="522" t="s">
        <v>1297</v>
      </c>
      <c r="D36" s="521" t="s">
        <v>150</v>
      </c>
      <c r="E36" s="523" t="s">
        <v>1305</v>
      </c>
      <c r="F36" s="1778">
        <v>784</v>
      </c>
      <c r="G36" s="1779">
        <v>52</v>
      </c>
      <c r="H36" s="2461">
        <f t="shared" si="0"/>
        <v>6.6326530612244902E-2</v>
      </c>
      <c r="I36" s="1778">
        <v>726</v>
      </c>
      <c r="J36" s="1779">
        <v>45</v>
      </c>
      <c r="K36" s="2461">
        <f t="shared" si="1"/>
        <v>6.1983471074380167E-2</v>
      </c>
      <c r="L36" s="1776">
        <v>653</v>
      </c>
      <c r="M36" s="1777">
        <v>48</v>
      </c>
      <c r="N36" s="2873">
        <f t="shared" si="2"/>
        <v>7.3506891271056668E-2</v>
      </c>
      <c r="O36" s="3575">
        <v>642</v>
      </c>
      <c r="P36" s="3576">
        <v>46</v>
      </c>
      <c r="Q36" s="3545">
        <f t="shared" si="5"/>
        <v>7.1651090342679122E-2</v>
      </c>
      <c r="R36" s="2869">
        <v>629</v>
      </c>
      <c r="S36" s="2870">
        <v>50</v>
      </c>
      <c r="T36" s="2874">
        <f t="shared" si="3"/>
        <v>7.9491255961844198E-2</v>
      </c>
      <c r="U36" s="2869">
        <v>606</v>
      </c>
      <c r="V36" s="2870">
        <v>39</v>
      </c>
      <c r="W36" s="2875">
        <f t="shared" si="6"/>
        <v>6.4356435643564358E-2</v>
      </c>
      <c r="X36" s="2869">
        <v>513</v>
      </c>
      <c r="Y36" s="2870">
        <v>30</v>
      </c>
      <c r="Z36" s="2874">
        <f t="shared" si="4"/>
        <v>5.8479532163742687E-2</v>
      </c>
      <c r="AA36" s="3542">
        <v>479</v>
      </c>
      <c r="AB36" s="3543">
        <v>28</v>
      </c>
      <c r="AC36" s="3553">
        <f t="shared" si="7"/>
        <v>5.845511482254697E-2</v>
      </c>
    </row>
    <row r="37" spans="1:29" ht="13">
      <c r="A37" s="520" t="s">
        <v>147</v>
      </c>
      <c r="B37" s="521" t="s">
        <v>40</v>
      </c>
      <c r="C37" s="522" t="s">
        <v>1297</v>
      </c>
      <c r="D37" s="521" t="s">
        <v>150</v>
      </c>
      <c r="E37" s="523" t="s">
        <v>1306</v>
      </c>
      <c r="F37" s="1778">
        <v>841</v>
      </c>
      <c r="G37" s="1779">
        <v>88</v>
      </c>
      <c r="H37" s="2461">
        <f t="shared" si="0"/>
        <v>0.10463733650416171</v>
      </c>
      <c r="I37" s="1778">
        <v>846</v>
      </c>
      <c r="J37" s="1779">
        <v>78</v>
      </c>
      <c r="K37" s="2461">
        <f t="shared" si="1"/>
        <v>9.2198581560283682E-2</v>
      </c>
      <c r="L37" s="1776">
        <v>813</v>
      </c>
      <c r="M37" s="1777">
        <v>76</v>
      </c>
      <c r="N37" s="2873">
        <f t="shared" si="2"/>
        <v>9.348093480934809E-2</v>
      </c>
      <c r="O37" s="3575">
        <v>785</v>
      </c>
      <c r="P37" s="3576">
        <v>69</v>
      </c>
      <c r="Q37" s="3545">
        <f t="shared" si="5"/>
        <v>8.7898089171974517E-2</v>
      </c>
      <c r="R37" s="2869">
        <v>784</v>
      </c>
      <c r="S37" s="2870">
        <v>75</v>
      </c>
      <c r="T37" s="2874">
        <f t="shared" si="3"/>
        <v>9.5663265306122444E-2</v>
      </c>
      <c r="U37" s="2869">
        <v>741</v>
      </c>
      <c r="V37" s="2870">
        <v>75</v>
      </c>
      <c r="W37" s="2875">
        <f t="shared" si="6"/>
        <v>0.10121457489878542</v>
      </c>
      <c r="X37" s="2869">
        <v>698</v>
      </c>
      <c r="Y37" s="2870">
        <v>73</v>
      </c>
      <c r="Z37" s="2874">
        <f t="shared" si="4"/>
        <v>0.10458452722063037</v>
      </c>
      <c r="AA37" s="3542">
        <v>673</v>
      </c>
      <c r="AB37" s="3543">
        <v>83</v>
      </c>
      <c r="AC37" s="3553">
        <f t="shared" si="7"/>
        <v>0.12332838038632987</v>
      </c>
    </row>
    <row r="38" spans="1:29" ht="13">
      <c r="A38" s="520" t="s">
        <v>147</v>
      </c>
      <c r="B38" s="521" t="s">
        <v>40</v>
      </c>
      <c r="C38" s="522" t="s">
        <v>1297</v>
      </c>
      <c r="D38" s="521" t="s">
        <v>150</v>
      </c>
      <c r="E38" s="523" t="s">
        <v>1307</v>
      </c>
      <c r="F38" s="1778">
        <v>638</v>
      </c>
      <c r="G38" s="1779">
        <v>82</v>
      </c>
      <c r="H38" s="2461">
        <f t="shared" si="0"/>
        <v>0.12852664576802508</v>
      </c>
      <c r="I38" s="1778">
        <v>641</v>
      </c>
      <c r="J38" s="1779">
        <v>78</v>
      </c>
      <c r="K38" s="2461">
        <f t="shared" si="1"/>
        <v>0.12168486739469579</v>
      </c>
      <c r="L38" s="1776">
        <v>656</v>
      </c>
      <c r="M38" s="1777">
        <v>75</v>
      </c>
      <c r="N38" s="2873">
        <f t="shared" si="2"/>
        <v>0.11432926829268293</v>
      </c>
      <c r="O38" s="3575">
        <v>707</v>
      </c>
      <c r="P38" s="3576">
        <v>88</v>
      </c>
      <c r="Q38" s="3545">
        <f t="shared" si="5"/>
        <v>0.12446958981612447</v>
      </c>
      <c r="R38" s="2869">
        <v>717</v>
      </c>
      <c r="S38" s="2870">
        <v>96</v>
      </c>
      <c r="T38" s="2874">
        <f t="shared" si="3"/>
        <v>0.13389121338912133</v>
      </c>
      <c r="U38" s="2869">
        <v>736</v>
      </c>
      <c r="V38" s="2870">
        <v>99</v>
      </c>
      <c r="W38" s="2875">
        <f t="shared" si="6"/>
        <v>0.13451086956521738</v>
      </c>
      <c r="X38" s="2869">
        <v>715</v>
      </c>
      <c r="Y38" s="2870">
        <v>102</v>
      </c>
      <c r="Z38" s="2874">
        <f t="shared" si="4"/>
        <v>0.14265734265734265</v>
      </c>
      <c r="AA38" s="3542">
        <v>691</v>
      </c>
      <c r="AB38" s="3543">
        <v>107</v>
      </c>
      <c r="AC38" s="3553">
        <f t="shared" si="7"/>
        <v>0.15484804630969609</v>
      </c>
    </row>
    <row r="39" spans="1:29" ht="13">
      <c r="A39" s="520" t="s">
        <v>147</v>
      </c>
      <c r="B39" s="521" t="s">
        <v>40</v>
      </c>
      <c r="C39" s="522" t="s">
        <v>1297</v>
      </c>
      <c r="D39" s="521" t="s">
        <v>150</v>
      </c>
      <c r="E39" s="523" t="s">
        <v>1308</v>
      </c>
      <c r="F39" s="1778">
        <v>763</v>
      </c>
      <c r="G39" s="1779">
        <v>135</v>
      </c>
      <c r="H39" s="2461">
        <f t="shared" si="0"/>
        <v>0.17693315858453473</v>
      </c>
      <c r="I39" s="1778">
        <v>786</v>
      </c>
      <c r="J39" s="1779">
        <v>121</v>
      </c>
      <c r="K39" s="2461">
        <f t="shared" si="1"/>
        <v>0.15394402035623408</v>
      </c>
      <c r="L39" s="1776">
        <v>766</v>
      </c>
      <c r="M39" s="1777">
        <v>123</v>
      </c>
      <c r="N39" s="2873">
        <f t="shared" si="2"/>
        <v>0.16057441253263707</v>
      </c>
      <c r="O39" s="3575">
        <v>790</v>
      </c>
      <c r="P39" s="3576">
        <v>120</v>
      </c>
      <c r="Q39" s="3545">
        <f t="shared" si="5"/>
        <v>0.15189873417721519</v>
      </c>
      <c r="R39" s="2869">
        <v>779</v>
      </c>
      <c r="S39" s="2870">
        <v>109</v>
      </c>
      <c r="T39" s="2874">
        <f t="shared" si="3"/>
        <v>0.13992297817715019</v>
      </c>
      <c r="U39" s="2869">
        <v>795</v>
      </c>
      <c r="V39" s="2870">
        <v>100</v>
      </c>
      <c r="W39" s="2875">
        <f t="shared" si="6"/>
        <v>0.12578616352201258</v>
      </c>
      <c r="X39" s="2869">
        <v>761</v>
      </c>
      <c r="Y39" s="2870">
        <v>109</v>
      </c>
      <c r="Z39" s="2874">
        <f t="shared" si="4"/>
        <v>0.14323258869908015</v>
      </c>
      <c r="AA39" s="3542">
        <v>714</v>
      </c>
      <c r="AB39" s="3543">
        <v>107</v>
      </c>
      <c r="AC39" s="3553">
        <f t="shared" si="7"/>
        <v>0.14985994397759103</v>
      </c>
    </row>
    <row r="40" spans="1:29" ht="13">
      <c r="A40" s="520" t="s">
        <v>147</v>
      </c>
      <c r="B40" s="521" t="s">
        <v>40</v>
      </c>
      <c r="C40" s="522" t="s">
        <v>1297</v>
      </c>
      <c r="D40" s="521" t="s">
        <v>150</v>
      </c>
      <c r="E40" s="523" t="s">
        <v>1309</v>
      </c>
      <c r="F40" s="1778">
        <v>924</v>
      </c>
      <c r="G40" s="1779">
        <v>7</v>
      </c>
      <c r="H40" s="2461">
        <f t="shared" si="0"/>
        <v>7.575757575757576E-3</v>
      </c>
      <c r="I40" s="1778">
        <v>933</v>
      </c>
      <c r="J40" s="1779">
        <v>7</v>
      </c>
      <c r="K40" s="2461">
        <f t="shared" si="1"/>
        <v>7.502679528403001E-3</v>
      </c>
      <c r="L40" s="1776">
        <v>885</v>
      </c>
      <c r="M40" s="1777">
        <v>16</v>
      </c>
      <c r="N40" s="2873">
        <f t="shared" si="2"/>
        <v>1.8079096045197741E-2</v>
      </c>
      <c r="O40" s="3575">
        <v>880</v>
      </c>
      <c r="P40" s="3576">
        <v>7</v>
      </c>
      <c r="Q40" s="3545">
        <f t="shared" si="5"/>
        <v>7.9545454545454537E-3</v>
      </c>
      <c r="R40" s="2869">
        <v>765</v>
      </c>
      <c r="S40" s="2870">
        <v>2</v>
      </c>
      <c r="T40" s="2874">
        <f t="shared" si="3"/>
        <v>2.6143790849673201E-3</v>
      </c>
      <c r="U40" s="2869">
        <v>685</v>
      </c>
      <c r="V40" s="2870">
        <v>1</v>
      </c>
      <c r="W40" s="2875">
        <f t="shared" si="6"/>
        <v>1.4598540145985401E-3</v>
      </c>
      <c r="X40" s="2869">
        <v>743</v>
      </c>
      <c r="Y40" s="2870">
        <v>8</v>
      </c>
      <c r="Z40" s="2874">
        <f t="shared" si="4"/>
        <v>1.0767160161507403E-2</v>
      </c>
      <c r="AA40" s="3542">
        <v>762</v>
      </c>
      <c r="AB40" s="3543">
        <v>6</v>
      </c>
      <c r="AC40" s="3553">
        <f t="shared" si="7"/>
        <v>7.874015748031496E-3</v>
      </c>
    </row>
    <row r="41" spans="1:29" ht="13">
      <c r="A41" s="520" t="s">
        <v>147</v>
      </c>
      <c r="B41" s="521" t="s">
        <v>40</v>
      </c>
      <c r="C41" s="522" t="s">
        <v>1297</v>
      </c>
      <c r="D41" s="521" t="s">
        <v>150</v>
      </c>
      <c r="E41" s="523" t="s">
        <v>1310</v>
      </c>
      <c r="F41" s="1778">
        <v>513</v>
      </c>
      <c r="G41" s="1779">
        <v>126</v>
      </c>
      <c r="H41" s="2461">
        <f t="shared" si="0"/>
        <v>0.24561403508771928</v>
      </c>
      <c r="I41" s="1778">
        <v>540</v>
      </c>
      <c r="J41" s="1779">
        <v>134</v>
      </c>
      <c r="K41" s="2461">
        <f t="shared" si="1"/>
        <v>0.24814814814814815</v>
      </c>
      <c r="L41" s="1776">
        <v>450</v>
      </c>
      <c r="M41" s="1777">
        <v>112</v>
      </c>
      <c r="N41" s="2873">
        <f t="shared" si="2"/>
        <v>0.24888888888888888</v>
      </c>
      <c r="O41" s="3575">
        <v>431</v>
      </c>
      <c r="P41" s="3576">
        <v>91</v>
      </c>
      <c r="Q41" s="3545">
        <f t="shared" si="5"/>
        <v>0.21113689095127611</v>
      </c>
      <c r="R41" s="2869">
        <v>412</v>
      </c>
      <c r="S41" s="2870">
        <v>98</v>
      </c>
      <c r="T41" s="2874">
        <f t="shared" si="3"/>
        <v>0.23786407766990292</v>
      </c>
      <c r="U41" s="2869">
        <v>412</v>
      </c>
      <c r="V41" s="2870">
        <v>99</v>
      </c>
      <c r="W41" s="2875">
        <f t="shared" si="6"/>
        <v>0.24029126213592233</v>
      </c>
      <c r="X41" s="2869">
        <v>427</v>
      </c>
      <c r="Y41" s="2870">
        <v>112</v>
      </c>
      <c r="Z41" s="2874">
        <f t="shared" si="4"/>
        <v>0.26229508196721313</v>
      </c>
      <c r="AA41" s="3542">
        <v>436</v>
      </c>
      <c r="AB41" s="3543">
        <v>108</v>
      </c>
      <c r="AC41" s="3553">
        <f t="shared" si="7"/>
        <v>0.24770642201834864</v>
      </c>
    </row>
    <row r="42" spans="1:29" ht="13">
      <c r="A42" s="520" t="s">
        <v>147</v>
      </c>
      <c r="B42" s="521" t="s">
        <v>40</v>
      </c>
      <c r="C42" s="522" t="s">
        <v>1297</v>
      </c>
      <c r="D42" s="521" t="s">
        <v>150</v>
      </c>
      <c r="E42" s="523" t="s">
        <v>1311</v>
      </c>
      <c r="F42" s="1778">
        <v>557</v>
      </c>
      <c r="G42" s="1779">
        <v>112</v>
      </c>
      <c r="H42" s="2461">
        <f t="shared" si="0"/>
        <v>0.20107719928186715</v>
      </c>
      <c r="I42" s="1778">
        <v>574</v>
      </c>
      <c r="J42" s="1779">
        <v>106</v>
      </c>
      <c r="K42" s="2461">
        <f t="shared" si="1"/>
        <v>0.18466898954703834</v>
      </c>
      <c r="L42" s="1776">
        <v>543</v>
      </c>
      <c r="M42" s="1777">
        <v>89</v>
      </c>
      <c r="N42" s="2873">
        <f t="shared" si="2"/>
        <v>0.16390423572744015</v>
      </c>
      <c r="O42" s="3575">
        <v>523</v>
      </c>
      <c r="P42" s="3576">
        <v>84</v>
      </c>
      <c r="Q42" s="3545">
        <f t="shared" si="5"/>
        <v>0.16061185468451242</v>
      </c>
      <c r="R42" s="2869">
        <v>520</v>
      </c>
      <c r="S42" s="2870">
        <v>82</v>
      </c>
      <c r="T42" s="2874">
        <f t="shared" si="3"/>
        <v>0.15769230769230769</v>
      </c>
      <c r="U42" s="2869">
        <v>478</v>
      </c>
      <c r="V42" s="2870">
        <v>70</v>
      </c>
      <c r="W42" s="2875">
        <f t="shared" si="6"/>
        <v>0.14644351464435146</v>
      </c>
      <c r="X42" s="2869">
        <v>472</v>
      </c>
      <c r="Y42" s="2870">
        <v>72</v>
      </c>
      <c r="Z42" s="2874">
        <f t="shared" si="4"/>
        <v>0.15254237288135594</v>
      </c>
      <c r="AA42" s="3542">
        <v>442</v>
      </c>
      <c r="AB42" s="3543">
        <v>63</v>
      </c>
      <c r="AC42" s="3553">
        <f t="shared" si="7"/>
        <v>0.1425339366515837</v>
      </c>
    </row>
    <row r="43" spans="1:29" ht="13">
      <c r="A43" s="524" t="s">
        <v>147</v>
      </c>
      <c r="B43" s="525" t="s">
        <v>40</v>
      </c>
      <c r="C43" s="526" t="s">
        <v>1297</v>
      </c>
      <c r="D43" s="524" t="s">
        <v>151</v>
      </c>
      <c r="E43" s="527" t="s">
        <v>1312</v>
      </c>
      <c r="F43" s="1781">
        <v>785</v>
      </c>
      <c r="G43" s="1782">
        <v>20</v>
      </c>
      <c r="H43" s="2463">
        <f>G43/F43</f>
        <v>2.5477707006369428E-2</v>
      </c>
      <c r="I43" s="1781">
        <v>810</v>
      </c>
      <c r="J43" s="1782">
        <v>19</v>
      </c>
      <c r="K43" s="2463">
        <f>J43/I43</f>
        <v>2.3456790123456792E-2</v>
      </c>
      <c r="L43" s="1791">
        <v>799</v>
      </c>
      <c r="M43" s="1792">
        <v>26</v>
      </c>
      <c r="N43" s="2877">
        <f t="shared" si="2"/>
        <v>3.2540675844806008E-2</v>
      </c>
      <c r="O43" s="3577">
        <v>800</v>
      </c>
      <c r="P43" s="3578">
        <v>16</v>
      </c>
      <c r="Q43" s="3572">
        <f t="shared" si="5"/>
        <v>0.02</v>
      </c>
      <c r="R43" s="2879">
        <v>780</v>
      </c>
      <c r="S43" s="2880">
        <v>15</v>
      </c>
      <c r="T43" s="2881">
        <f t="shared" si="3"/>
        <v>1.9230769230769232E-2</v>
      </c>
      <c r="U43" s="2879">
        <v>705</v>
      </c>
      <c r="V43" s="2880">
        <v>11</v>
      </c>
      <c r="W43" s="2882">
        <f t="shared" si="6"/>
        <v>1.5602836879432624E-2</v>
      </c>
      <c r="X43" s="2879">
        <v>644</v>
      </c>
      <c r="Y43" s="2880">
        <v>6</v>
      </c>
      <c r="Z43" s="2881">
        <f t="shared" si="4"/>
        <v>9.316770186335404E-3</v>
      </c>
      <c r="AA43" s="3547">
        <v>635</v>
      </c>
      <c r="AB43" s="3548">
        <v>14</v>
      </c>
      <c r="AC43" s="3549">
        <f t="shared" si="7"/>
        <v>2.2047244094488189E-2</v>
      </c>
    </row>
    <row r="44" spans="1:29" ht="13">
      <c r="A44" s="524" t="s">
        <v>147</v>
      </c>
      <c r="B44" s="525" t="s">
        <v>40</v>
      </c>
      <c r="C44" s="526" t="s">
        <v>1297</v>
      </c>
      <c r="D44" s="524" t="s">
        <v>151</v>
      </c>
      <c r="E44" s="527" t="s">
        <v>1313</v>
      </c>
      <c r="F44" s="1781">
        <v>834</v>
      </c>
      <c r="G44" s="1782">
        <v>236</v>
      </c>
      <c r="H44" s="2463">
        <f t="shared" si="0"/>
        <v>0.28297362110311752</v>
      </c>
      <c r="I44" s="1781">
        <v>851</v>
      </c>
      <c r="J44" s="1782">
        <v>225</v>
      </c>
      <c r="K44" s="2463">
        <f t="shared" si="1"/>
        <v>0.26439482961222094</v>
      </c>
      <c r="L44" s="1791">
        <v>775</v>
      </c>
      <c r="M44" s="1792">
        <v>191</v>
      </c>
      <c r="N44" s="2877">
        <f t="shared" si="2"/>
        <v>0.24645161290322581</v>
      </c>
      <c r="O44" s="3577">
        <v>1886</v>
      </c>
      <c r="P44" s="3578">
        <v>260</v>
      </c>
      <c r="Q44" s="3572">
        <f t="shared" si="5"/>
        <v>0.13785790031813361</v>
      </c>
      <c r="R44" s="2879">
        <v>821</v>
      </c>
      <c r="S44" s="2880">
        <v>181</v>
      </c>
      <c r="T44" s="2881">
        <f t="shared" si="3"/>
        <v>0.22046285018270401</v>
      </c>
      <c r="U44" s="2879">
        <v>740</v>
      </c>
      <c r="V44" s="2880">
        <v>173</v>
      </c>
      <c r="W44" s="2882">
        <f t="shared" si="6"/>
        <v>0.23378378378378378</v>
      </c>
      <c r="X44" s="2879">
        <v>717</v>
      </c>
      <c r="Y44" s="2880">
        <v>184</v>
      </c>
      <c r="Z44" s="2881">
        <f t="shared" si="4"/>
        <v>0.25662482566248257</v>
      </c>
      <c r="AA44" s="3547">
        <v>1580</v>
      </c>
      <c r="AB44" s="3548">
        <v>193</v>
      </c>
      <c r="AC44" s="3549">
        <f t="shared" si="7"/>
        <v>0.12215189873417721</v>
      </c>
    </row>
    <row r="45" spans="1:29" ht="13">
      <c r="A45" s="524" t="s">
        <v>147</v>
      </c>
      <c r="B45" s="525" t="s">
        <v>40</v>
      </c>
      <c r="C45" s="526" t="s">
        <v>1297</v>
      </c>
      <c r="D45" s="524" t="s">
        <v>151</v>
      </c>
      <c r="E45" s="527" t="s">
        <v>1314</v>
      </c>
      <c r="F45" s="1781">
        <v>1836</v>
      </c>
      <c r="G45" s="1782">
        <v>343</v>
      </c>
      <c r="H45" s="2463">
        <f t="shared" si="0"/>
        <v>0.18681917211328977</v>
      </c>
      <c r="I45" s="1781">
        <v>1837</v>
      </c>
      <c r="J45" s="1782">
        <v>320</v>
      </c>
      <c r="K45" s="2463">
        <f t="shared" si="1"/>
        <v>0.17419706042460534</v>
      </c>
      <c r="L45" s="1791">
        <v>1873</v>
      </c>
      <c r="M45" s="1792">
        <v>296</v>
      </c>
      <c r="N45" s="2877">
        <f t="shared" si="2"/>
        <v>0.15803523758675922</v>
      </c>
      <c r="O45" s="3577">
        <v>826</v>
      </c>
      <c r="P45" s="3578">
        <v>189</v>
      </c>
      <c r="Q45" s="3572">
        <f t="shared" si="5"/>
        <v>0.2288135593220339</v>
      </c>
      <c r="R45" s="2879">
        <v>1875</v>
      </c>
      <c r="S45" s="2880">
        <v>246</v>
      </c>
      <c r="T45" s="2881">
        <f t="shared" si="3"/>
        <v>0.13120000000000001</v>
      </c>
      <c r="U45" s="2879">
        <v>1684</v>
      </c>
      <c r="V45" s="2880">
        <v>222</v>
      </c>
      <c r="W45" s="2882">
        <f t="shared" si="6"/>
        <v>0.13182897862232779</v>
      </c>
      <c r="X45" s="2879">
        <v>1585</v>
      </c>
      <c r="Y45" s="2880">
        <v>185</v>
      </c>
      <c r="Z45" s="2881">
        <f t="shared" si="4"/>
        <v>0.1167192429022082</v>
      </c>
      <c r="AA45" s="3547">
        <v>650</v>
      </c>
      <c r="AB45" s="3548">
        <v>163</v>
      </c>
      <c r="AC45" s="3549">
        <f t="shared" si="7"/>
        <v>0.25076923076923074</v>
      </c>
    </row>
    <row r="46" spans="1:29" ht="13">
      <c r="A46" s="528" t="s">
        <v>147</v>
      </c>
      <c r="B46" s="529" t="s">
        <v>40</v>
      </c>
      <c r="C46" s="530" t="s">
        <v>1297</v>
      </c>
      <c r="D46" s="529" t="s">
        <v>152</v>
      </c>
      <c r="E46" s="531" t="s">
        <v>1315</v>
      </c>
      <c r="F46" s="1783">
        <v>1699</v>
      </c>
      <c r="G46" s="1784">
        <v>309</v>
      </c>
      <c r="H46" s="2464">
        <f t="shared" si="0"/>
        <v>0.18187168922895822</v>
      </c>
      <c r="I46" s="1787">
        <v>1644</v>
      </c>
      <c r="J46" s="1788">
        <v>320</v>
      </c>
      <c r="K46" s="2464">
        <f t="shared" si="1"/>
        <v>0.19464720194647203</v>
      </c>
      <c r="L46" s="1793">
        <v>1683</v>
      </c>
      <c r="M46" s="1794">
        <v>312</v>
      </c>
      <c r="N46" s="2883">
        <f t="shared" si="2"/>
        <v>0.18538324420677363</v>
      </c>
      <c r="O46" s="3579">
        <v>1718</v>
      </c>
      <c r="P46" s="3580">
        <v>314</v>
      </c>
      <c r="Q46" s="3569">
        <f t="shared" si="5"/>
        <v>0.18277066356228172</v>
      </c>
      <c r="R46" s="2884">
        <v>1645</v>
      </c>
      <c r="S46" s="2885">
        <v>307</v>
      </c>
      <c r="T46" s="2886">
        <f t="shared" si="3"/>
        <v>0.18662613981762918</v>
      </c>
      <c r="U46" s="2884">
        <v>1684</v>
      </c>
      <c r="V46" s="2885">
        <v>285</v>
      </c>
      <c r="W46" s="2887">
        <f t="shared" si="6"/>
        <v>0.16923990498812352</v>
      </c>
      <c r="X46" s="2884">
        <v>1591</v>
      </c>
      <c r="Y46" s="2885">
        <v>262</v>
      </c>
      <c r="Z46" s="2886">
        <f t="shared" si="4"/>
        <v>0.16467630421118792</v>
      </c>
      <c r="AA46" s="3550">
        <v>1625</v>
      </c>
      <c r="AB46" s="3551">
        <v>265</v>
      </c>
      <c r="AC46" s="3552">
        <f t="shared" si="7"/>
        <v>0.16307692307692306</v>
      </c>
    </row>
    <row r="47" spans="1:29" ht="13">
      <c r="A47" s="528" t="s">
        <v>147</v>
      </c>
      <c r="B47" s="529" t="s">
        <v>40</v>
      </c>
      <c r="C47" s="530" t="s">
        <v>1297</v>
      </c>
      <c r="D47" s="529" t="s">
        <v>152</v>
      </c>
      <c r="E47" s="531" t="s">
        <v>1316</v>
      </c>
      <c r="F47" s="1783">
        <v>2514</v>
      </c>
      <c r="G47" s="1784">
        <v>428</v>
      </c>
      <c r="H47" s="2464">
        <f t="shared" si="0"/>
        <v>0.17024661893396978</v>
      </c>
      <c r="I47" s="1787">
        <v>2556</v>
      </c>
      <c r="J47" s="1788">
        <v>462</v>
      </c>
      <c r="K47" s="2464">
        <f t="shared" si="1"/>
        <v>0.18075117370892019</v>
      </c>
      <c r="L47" s="1793">
        <v>2571</v>
      </c>
      <c r="M47" s="1794">
        <v>426</v>
      </c>
      <c r="N47" s="2883">
        <f t="shared" si="2"/>
        <v>0.16569428238039674</v>
      </c>
      <c r="O47" s="3579">
        <v>2616</v>
      </c>
      <c r="P47" s="3580">
        <v>431</v>
      </c>
      <c r="Q47" s="3569">
        <f t="shared" si="5"/>
        <v>0.16475535168195718</v>
      </c>
      <c r="R47" s="2884">
        <v>2620</v>
      </c>
      <c r="S47" s="2885">
        <v>437</v>
      </c>
      <c r="T47" s="2886">
        <f t="shared" si="3"/>
        <v>0.166793893129771</v>
      </c>
      <c r="U47" s="2884">
        <v>2620</v>
      </c>
      <c r="V47" s="2885">
        <v>396</v>
      </c>
      <c r="W47" s="2887">
        <f t="shared" si="6"/>
        <v>0.15114503816793892</v>
      </c>
      <c r="X47" s="2884">
        <v>2603</v>
      </c>
      <c r="Y47" s="2885">
        <v>369</v>
      </c>
      <c r="Z47" s="2886">
        <f t="shared" si="4"/>
        <v>0.14175950825970035</v>
      </c>
      <c r="AA47" s="3550">
        <v>2565</v>
      </c>
      <c r="AB47" s="3551">
        <v>333</v>
      </c>
      <c r="AC47" s="3552">
        <f t="shared" si="7"/>
        <v>0.12982456140350876</v>
      </c>
    </row>
    <row r="48" spans="1:29" ht="14.5">
      <c r="A48" s="1386" t="s">
        <v>147</v>
      </c>
      <c r="B48" s="1387" t="s">
        <v>40</v>
      </c>
      <c r="C48" s="1388" t="s">
        <v>1297</v>
      </c>
      <c r="D48" s="1387" t="s">
        <v>153</v>
      </c>
      <c r="E48" s="1420" t="s">
        <v>1747</v>
      </c>
      <c r="F48" s="1785"/>
      <c r="G48" s="1786"/>
      <c r="H48" s="2465"/>
      <c r="I48" s="1789"/>
      <c r="J48" s="1790"/>
      <c r="K48" s="2465"/>
      <c r="L48" s="1795">
        <v>286</v>
      </c>
      <c r="M48" s="1796">
        <v>82</v>
      </c>
      <c r="N48" s="2888">
        <f t="shared" si="2"/>
        <v>0.28671328671328672</v>
      </c>
      <c r="O48" s="3581">
        <v>297</v>
      </c>
      <c r="P48" s="3582">
        <v>76</v>
      </c>
      <c r="Q48" s="3565">
        <f t="shared" si="5"/>
        <v>0.25589225589225589</v>
      </c>
      <c r="R48" s="2889">
        <v>207</v>
      </c>
      <c r="S48" s="2890">
        <v>39</v>
      </c>
      <c r="T48" s="2891">
        <f t="shared" si="3"/>
        <v>0.18840579710144928</v>
      </c>
      <c r="U48" s="2889">
        <v>178</v>
      </c>
      <c r="V48" s="2890">
        <v>43</v>
      </c>
      <c r="W48" s="2892">
        <f t="shared" si="6"/>
        <v>0.24157303370786518</v>
      </c>
      <c r="X48" s="2889">
        <v>166</v>
      </c>
      <c r="Y48" s="2890">
        <v>50</v>
      </c>
      <c r="Z48" s="2891">
        <f t="shared" si="4"/>
        <v>0.30120481927710846</v>
      </c>
      <c r="AA48" s="2919">
        <v>156</v>
      </c>
      <c r="AB48" s="2920">
        <v>51</v>
      </c>
      <c r="AC48" s="3554">
        <f t="shared" si="7"/>
        <v>0.32692307692307693</v>
      </c>
    </row>
    <row r="49" spans="1:30" ht="13">
      <c r="A49" s="532" t="s">
        <v>147</v>
      </c>
      <c r="B49" s="533" t="s">
        <v>40</v>
      </c>
      <c r="C49" s="534" t="s">
        <v>1297</v>
      </c>
      <c r="D49" s="533" t="s">
        <v>153</v>
      </c>
      <c r="E49" s="535" t="s">
        <v>1317</v>
      </c>
      <c r="F49" s="1785">
        <v>672</v>
      </c>
      <c r="G49" s="1786">
        <v>174</v>
      </c>
      <c r="H49" s="2465">
        <f t="shared" si="0"/>
        <v>0.25892857142857145</v>
      </c>
      <c r="I49" s="1785">
        <v>692</v>
      </c>
      <c r="J49" s="1786">
        <v>171</v>
      </c>
      <c r="K49" s="2465">
        <f t="shared" si="1"/>
        <v>0.24710982658959538</v>
      </c>
      <c r="L49" s="1795">
        <v>673</v>
      </c>
      <c r="M49" s="1796">
        <v>154</v>
      </c>
      <c r="N49" s="2888">
        <f t="shared" si="2"/>
        <v>0.2288261515601783</v>
      </c>
      <c r="O49" s="3581">
        <v>666</v>
      </c>
      <c r="P49" s="3582">
        <v>139</v>
      </c>
      <c r="Q49" s="3565">
        <f t="shared" si="5"/>
        <v>0.2087087087087087</v>
      </c>
      <c r="R49" s="2889">
        <v>645</v>
      </c>
      <c r="S49" s="2890">
        <v>131</v>
      </c>
      <c r="T49" s="2891">
        <f t="shared" si="3"/>
        <v>0.20310077519379846</v>
      </c>
      <c r="U49" s="2889">
        <v>635</v>
      </c>
      <c r="V49" s="2890">
        <v>132</v>
      </c>
      <c r="W49" s="2892">
        <f t="shared" si="6"/>
        <v>0.20787401574803149</v>
      </c>
      <c r="X49" s="2889">
        <v>619</v>
      </c>
      <c r="Y49" s="2890">
        <v>123</v>
      </c>
      <c r="Z49" s="2891">
        <f t="shared" si="4"/>
        <v>0.1987075928917609</v>
      </c>
      <c r="AA49" s="2919">
        <v>621</v>
      </c>
      <c r="AB49" s="2920">
        <v>134</v>
      </c>
      <c r="AC49" s="3554">
        <f t="shared" si="7"/>
        <v>0.21578099838969403</v>
      </c>
    </row>
    <row r="52" spans="1:30" ht="17.5">
      <c r="A52" s="3880" t="s">
        <v>122</v>
      </c>
      <c r="B52" s="3883" t="s">
        <v>37</v>
      </c>
      <c r="C52" s="3883" t="s">
        <v>38</v>
      </c>
      <c r="D52" s="3883" t="s">
        <v>149</v>
      </c>
      <c r="E52" s="3886" t="s">
        <v>1613</v>
      </c>
      <c r="F52" s="3920" t="s">
        <v>1270</v>
      </c>
      <c r="G52" s="3921"/>
      <c r="H52" s="3921"/>
      <c r="I52" s="3921"/>
      <c r="J52" s="3921"/>
      <c r="K52" s="3921"/>
      <c r="L52" s="3921"/>
      <c r="M52" s="3921"/>
      <c r="N52" s="3921"/>
      <c r="O52" s="3921"/>
      <c r="P52" s="3921"/>
      <c r="Q52" s="3921"/>
      <c r="R52" s="3921"/>
      <c r="S52" s="3921"/>
      <c r="T52" s="3921"/>
      <c r="U52" s="3921"/>
      <c r="V52" s="3921"/>
      <c r="W52" s="3921"/>
      <c r="X52" s="3921"/>
      <c r="Y52" s="3921"/>
      <c r="Z52" s="3921"/>
      <c r="AA52" s="3921"/>
      <c r="AB52" s="3921"/>
      <c r="AC52" s="3921"/>
      <c r="AD52" s="495"/>
    </row>
    <row r="53" spans="1:30" ht="17.5">
      <c r="A53" s="3881"/>
      <c r="B53" s="3884"/>
      <c r="C53" s="3884"/>
      <c r="D53" s="3884"/>
      <c r="E53" s="3887"/>
      <c r="F53" s="3889" t="s">
        <v>1744</v>
      </c>
      <c r="G53" s="3890"/>
      <c r="H53" s="3891"/>
      <c r="I53" s="3892" t="s">
        <v>1272</v>
      </c>
      <c r="J53" s="3893"/>
      <c r="K53" s="3894"/>
      <c r="L53" s="3892" t="s">
        <v>1273</v>
      </c>
      <c r="M53" s="3893"/>
      <c r="N53" s="3895"/>
      <c r="O53" s="3892" t="s">
        <v>2000</v>
      </c>
      <c r="P53" s="3893"/>
      <c r="Q53" s="3894"/>
      <c r="R53" s="3897" t="s">
        <v>2001</v>
      </c>
      <c r="S53" s="3897"/>
      <c r="T53" s="3897"/>
      <c r="U53" s="3896" t="s">
        <v>2002</v>
      </c>
      <c r="V53" s="3897"/>
      <c r="W53" s="3899"/>
      <c r="X53" s="3897" t="s">
        <v>2003</v>
      </c>
      <c r="Y53" s="3897"/>
      <c r="Z53" s="3897"/>
      <c r="AA53" s="3922" t="s">
        <v>4411</v>
      </c>
      <c r="AB53" s="3916"/>
      <c r="AC53" s="3917"/>
      <c r="AD53" s="495"/>
    </row>
    <row r="54" spans="1:30" s="130" customFormat="1" ht="27.65" customHeight="1">
      <c r="A54" s="3881"/>
      <c r="B54" s="3884"/>
      <c r="C54" s="3884"/>
      <c r="D54" s="3884"/>
      <c r="E54" s="3887"/>
      <c r="F54" s="308" t="s">
        <v>39</v>
      </c>
      <c r="G54" s="3873" t="s">
        <v>141</v>
      </c>
      <c r="H54" s="3878"/>
      <c r="I54" s="308" t="s">
        <v>39</v>
      </c>
      <c r="J54" s="3873" t="s">
        <v>141</v>
      </c>
      <c r="K54" s="3878"/>
      <c r="L54" s="308" t="s">
        <v>39</v>
      </c>
      <c r="M54" s="3873" t="s">
        <v>141</v>
      </c>
      <c r="N54" s="3874"/>
      <c r="O54" s="308" t="s">
        <v>39</v>
      </c>
      <c r="P54" s="3873" t="s">
        <v>141</v>
      </c>
      <c r="Q54" s="3874"/>
      <c r="R54" s="308" t="s">
        <v>39</v>
      </c>
      <c r="S54" s="3873" t="s">
        <v>141</v>
      </c>
      <c r="T54" s="3874"/>
      <c r="U54" s="308" t="s">
        <v>39</v>
      </c>
      <c r="V54" s="3873" t="s">
        <v>141</v>
      </c>
      <c r="W54" s="3874"/>
      <c r="X54" s="308" t="s">
        <v>39</v>
      </c>
      <c r="Y54" s="3873" t="s">
        <v>141</v>
      </c>
      <c r="Z54" s="3875"/>
      <c r="AA54" s="3538" t="s">
        <v>39</v>
      </c>
      <c r="AB54" s="3918" t="s">
        <v>141</v>
      </c>
      <c r="AC54" s="3919"/>
      <c r="AD54" s="507"/>
    </row>
    <row r="55" spans="1:30" s="130" customFormat="1" ht="17.5">
      <c r="A55" s="3882"/>
      <c r="B55" s="3885"/>
      <c r="C55" s="3885"/>
      <c r="D55" s="3885"/>
      <c r="E55" s="3888"/>
      <c r="F55" s="1145" t="s">
        <v>98</v>
      </c>
      <c r="G55" s="2864" t="s">
        <v>98</v>
      </c>
      <c r="H55" s="2865" t="s">
        <v>14</v>
      </c>
      <c r="I55" s="1145" t="s">
        <v>98</v>
      </c>
      <c r="J55" s="2864" t="s">
        <v>98</v>
      </c>
      <c r="K55" s="2865" t="s">
        <v>14</v>
      </c>
      <c r="L55" s="1145" t="s">
        <v>98</v>
      </c>
      <c r="M55" s="2864" t="s">
        <v>98</v>
      </c>
      <c r="N55" s="1147" t="s">
        <v>14</v>
      </c>
      <c r="O55" s="1145" t="s">
        <v>98</v>
      </c>
      <c r="P55" s="2864" t="s">
        <v>98</v>
      </c>
      <c r="Q55" s="1147" t="s">
        <v>14</v>
      </c>
      <c r="R55" s="1145" t="s">
        <v>98</v>
      </c>
      <c r="S55" s="2864" t="s">
        <v>98</v>
      </c>
      <c r="T55" s="1147" t="s">
        <v>14</v>
      </c>
      <c r="U55" s="1145" t="s">
        <v>98</v>
      </c>
      <c r="V55" s="2864" t="s">
        <v>98</v>
      </c>
      <c r="W55" s="1147" t="s">
        <v>14</v>
      </c>
      <c r="X55" s="1145" t="s">
        <v>98</v>
      </c>
      <c r="Y55" s="2864" t="s">
        <v>98</v>
      </c>
      <c r="Z55" s="2867" t="s">
        <v>14</v>
      </c>
      <c r="AA55" s="3539" t="s">
        <v>98</v>
      </c>
      <c r="AB55" s="3540" t="s">
        <v>98</v>
      </c>
      <c r="AC55" s="3541" t="s">
        <v>14</v>
      </c>
      <c r="AD55" s="495"/>
    </row>
    <row r="56" spans="1:30" ht="13">
      <c r="A56" s="516" t="s">
        <v>147</v>
      </c>
      <c r="B56" s="517" t="s">
        <v>41</v>
      </c>
      <c r="C56" s="518" t="s">
        <v>1318</v>
      </c>
      <c r="D56" s="517" t="s">
        <v>150</v>
      </c>
      <c r="E56" s="519" t="s">
        <v>1793</v>
      </c>
      <c r="F56" s="1776">
        <v>499</v>
      </c>
      <c r="G56" s="1777">
        <v>51</v>
      </c>
      <c r="H56" s="2460">
        <f t="shared" ref="H56:H114" si="8">G56/F56</f>
        <v>0.10220440881763528</v>
      </c>
      <c r="I56" s="1776">
        <v>488</v>
      </c>
      <c r="J56" s="1777">
        <v>45</v>
      </c>
      <c r="K56" s="2460">
        <f t="shared" ref="K56:K114" si="9">J56/I56</f>
        <v>9.2213114754098366E-2</v>
      </c>
      <c r="L56" s="1776">
        <v>466</v>
      </c>
      <c r="M56" s="1777">
        <v>41</v>
      </c>
      <c r="N56" s="2868">
        <f t="shared" ref="N56:N114" si="10">M56/L56</f>
        <v>8.7982832618025753E-2</v>
      </c>
      <c r="O56" s="3573">
        <v>469</v>
      </c>
      <c r="P56" s="3574">
        <v>40</v>
      </c>
      <c r="Q56" s="3545">
        <f>P56/O56</f>
        <v>8.5287846481876331E-2</v>
      </c>
      <c r="R56" s="2869">
        <v>462</v>
      </c>
      <c r="S56" s="2870">
        <v>34</v>
      </c>
      <c r="T56" s="2871">
        <f t="shared" ref="T56:T114" si="11">S56/R56</f>
        <v>7.3593073593073599E-2</v>
      </c>
      <c r="U56" s="2869">
        <v>490</v>
      </c>
      <c r="V56" s="2870">
        <v>35</v>
      </c>
      <c r="W56" s="2871">
        <f t="shared" ref="W56:W114" si="12">V56/U56</f>
        <v>7.1428571428571425E-2</v>
      </c>
      <c r="X56" s="2869">
        <v>413</v>
      </c>
      <c r="Y56" s="2870">
        <v>31</v>
      </c>
      <c r="Z56" s="2871">
        <f t="shared" ref="Z56:Z114" si="13">Y56/X56</f>
        <v>7.5060532687651338E-2</v>
      </c>
      <c r="AA56" s="3542">
        <v>379</v>
      </c>
      <c r="AB56" s="3543">
        <v>26</v>
      </c>
      <c r="AC56" s="3544">
        <f>AB56/AA56</f>
        <v>6.860158311345646E-2</v>
      </c>
    </row>
    <row r="57" spans="1:30" ht="13">
      <c r="A57" s="520" t="s">
        <v>147</v>
      </c>
      <c r="B57" s="521" t="s">
        <v>41</v>
      </c>
      <c r="C57" s="522" t="s">
        <v>1318</v>
      </c>
      <c r="D57" s="521" t="s">
        <v>150</v>
      </c>
      <c r="E57" s="523" t="s">
        <v>1794</v>
      </c>
      <c r="F57" s="1778">
        <v>559</v>
      </c>
      <c r="G57" s="1779">
        <v>45</v>
      </c>
      <c r="H57" s="2461">
        <f t="shared" si="8"/>
        <v>8.0500894454382826E-2</v>
      </c>
      <c r="I57" s="1778">
        <v>539</v>
      </c>
      <c r="J57" s="1779">
        <v>32</v>
      </c>
      <c r="K57" s="2461">
        <f t="shared" si="9"/>
        <v>5.9369202226345084E-2</v>
      </c>
      <c r="L57" s="1778">
        <v>538</v>
      </c>
      <c r="M57" s="1779">
        <v>36</v>
      </c>
      <c r="N57" s="2873">
        <f t="shared" si="10"/>
        <v>6.6914498141263934E-2</v>
      </c>
      <c r="O57" s="3575">
        <v>533</v>
      </c>
      <c r="P57" s="3576">
        <v>39</v>
      </c>
      <c r="Q57" s="3545">
        <f t="shared" ref="Q57:Q114" si="14">P57/O57</f>
        <v>7.3170731707317069E-2</v>
      </c>
      <c r="R57" s="2893">
        <v>561</v>
      </c>
      <c r="S57" s="2894">
        <v>43</v>
      </c>
      <c r="T57" s="2874">
        <f t="shared" si="11"/>
        <v>7.6648841354723704E-2</v>
      </c>
      <c r="U57" s="2893">
        <v>547</v>
      </c>
      <c r="V57" s="2894">
        <v>39</v>
      </c>
      <c r="W57" s="2874">
        <f t="shared" si="12"/>
        <v>7.1297989031078604E-2</v>
      </c>
      <c r="X57" s="2893">
        <v>549</v>
      </c>
      <c r="Y57" s="2894">
        <v>36</v>
      </c>
      <c r="Z57" s="2874">
        <f t="shared" si="13"/>
        <v>6.5573770491803282E-2</v>
      </c>
      <c r="AA57" s="3555">
        <v>518</v>
      </c>
      <c r="AB57" s="3556">
        <v>39</v>
      </c>
      <c r="AC57" s="3544">
        <f t="shared" ref="AC57:AC114" si="15">AB57/AA57</f>
        <v>7.5289575289575292E-2</v>
      </c>
    </row>
    <row r="58" spans="1:30" ht="13">
      <c r="A58" s="520" t="s">
        <v>147</v>
      </c>
      <c r="B58" s="521" t="s">
        <v>41</v>
      </c>
      <c r="C58" s="522" t="s">
        <v>1318</v>
      </c>
      <c r="D58" s="521" t="s">
        <v>150</v>
      </c>
      <c r="E58" s="523" t="s">
        <v>1321</v>
      </c>
      <c r="F58" s="1778">
        <v>580</v>
      </c>
      <c r="G58" s="1779">
        <v>43</v>
      </c>
      <c r="H58" s="2461">
        <f t="shared" si="8"/>
        <v>7.4137931034482754E-2</v>
      </c>
      <c r="I58" s="1778">
        <v>557</v>
      </c>
      <c r="J58" s="1779">
        <v>38</v>
      </c>
      <c r="K58" s="2461">
        <f t="shared" si="9"/>
        <v>6.8222621184919216E-2</v>
      </c>
      <c r="L58" s="1778">
        <v>575</v>
      </c>
      <c r="M58" s="1779">
        <v>39</v>
      </c>
      <c r="N58" s="2873">
        <f t="shared" si="10"/>
        <v>6.7826086956521744E-2</v>
      </c>
      <c r="O58" s="3575">
        <v>577</v>
      </c>
      <c r="P58" s="3576">
        <v>36</v>
      </c>
      <c r="Q58" s="3545">
        <f t="shared" si="14"/>
        <v>6.2391681109185443E-2</v>
      </c>
      <c r="R58" s="2893">
        <v>572</v>
      </c>
      <c r="S58" s="2894">
        <v>32</v>
      </c>
      <c r="T58" s="2874">
        <f t="shared" si="11"/>
        <v>5.5944055944055944E-2</v>
      </c>
      <c r="U58" s="2893">
        <v>551</v>
      </c>
      <c r="V58" s="2894">
        <v>29</v>
      </c>
      <c r="W58" s="2874">
        <f t="shared" si="12"/>
        <v>5.2631578947368418E-2</v>
      </c>
      <c r="X58" s="2893">
        <v>540</v>
      </c>
      <c r="Y58" s="2894">
        <v>31</v>
      </c>
      <c r="Z58" s="2874">
        <f t="shared" si="13"/>
        <v>5.7407407407407407E-2</v>
      </c>
      <c r="AA58" s="3555">
        <v>522</v>
      </c>
      <c r="AB58" s="3556">
        <v>27</v>
      </c>
      <c r="AC58" s="3544">
        <f t="shared" si="15"/>
        <v>5.1724137931034482E-2</v>
      </c>
    </row>
    <row r="59" spans="1:30" ht="13">
      <c r="A59" s="520" t="s">
        <v>147</v>
      </c>
      <c r="B59" s="521" t="s">
        <v>41</v>
      </c>
      <c r="C59" s="522" t="s">
        <v>1318</v>
      </c>
      <c r="D59" s="521" t="s">
        <v>150</v>
      </c>
      <c r="E59" s="523" t="s">
        <v>1322</v>
      </c>
      <c r="F59" s="1778">
        <v>505</v>
      </c>
      <c r="G59" s="1779">
        <v>50</v>
      </c>
      <c r="H59" s="2461">
        <f t="shared" si="8"/>
        <v>9.9009900990099015E-2</v>
      </c>
      <c r="I59" s="1778">
        <v>452</v>
      </c>
      <c r="J59" s="1779">
        <v>30</v>
      </c>
      <c r="K59" s="2461">
        <f t="shared" si="9"/>
        <v>6.637168141592921E-2</v>
      </c>
      <c r="L59" s="1778">
        <v>434</v>
      </c>
      <c r="M59" s="1779">
        <v>35</v>
      </c>
      <c r="N59" s="2873">
        <f t="shared" si="10"/>
        <v>8.0645161290322578E-2</v>
      </c>
      <c r="O59" s="3575">
        <v>445</v>
      </c>
      <c r="P59" s="3576">
        <v>40</v>
      </c>
      <c r="Q59" s="3545">
        <f t="shared" si="14"/>
        <v>8.98876404494382E-2</v>
      </c>
      <c r="R59" s="2893">
        <v>409</v>
      </c>
      <c r="S59" s="2894">
        <v>34</v>
      </c>
      <c r="T59" s="2874">
        <f t="shared" si="11"/>
        <v>8.3129584352078234E-2</v>
      </c>
      <c r="U59" s="2893">
        <v>415</v>
      </c>
      <c r="V59" s="2894">
        <v>36</v>
      </c>
      <c r="W59" s="2874">
        <f t="shared" si="12"/>
        <v>8.6746987951807228E-2</v>
      </c>
      <c r="X59" s="2893">
        <v>390</v>
      </c>
      <c r="Y59" s="2894">
        <v>27</v>
      </c>
      <c r="Z59" s="2874">
        <f t="shared" si="13"/>
        <v>6.9230769230769235E-2</v>
      </c>
      <c r="AA59" s="3555">
        <v>394</v>
      </c>
      <c r="AB59" s="3556">
        <v>36</v>
      </c>
      <c r="AC59" s="3544">
        <f t="shared" si="15"/>
        <v>9.1370558375634514E-2</v>
      </c>
    </row>
    <row r="60" spans="1:30" ht="13">
      <c r="A60" s="520" t="s">
        <v>147</v>
      </c>
      <c r="B60" s="521" t="s">
        <v>41</v>
      </c>
      <c r="C60" s="522" t="s">
        <v>1318</v>
      </c>
      <c r="D60" s="521" t="s">
        <v>150</v>
      </c>
      <c r="E60" s="523" t="s">
        <v>1323</v>
      </c>
      <c r="F60" s="1778">
        <v>330</v>
      </c>
      <c r="G60" s="1779">
        <v>51</v>
      </c>
      <c r="H60" s="2461">
        <f t="shared" si="8"/>
        <v>0.15454545454545454</v>
      </c>
      <c r="I60" s="1778">
        <v>329</v>
      </c>
      <c r="J60" s="1779">
        <v>60</v>
      </c>
      <c r="K60" s="2461">
        <f t="shared" si="9"/>
        <v>0.18237082066869301</v>
      </c>
      <c r="L60" s="1778">
        <v>313</v>
      </c>
      <c r="M60" s="1779">
        <v>56</v>
      </c>
      <c r="N60" s="2873">
        <f t="shared" si="10"/>
        <v>0.17891373801916932</v>
      </c>
      <c r="O60" s="3575">
        <v>307</v>
      </c>
      <c r="P60" s="3576">
        <v>51</v>
      </c>
      <c r="Q60" s="3545">
        <f t="shared" si="14"/>
        <v>0.16612377850162866</v>
      </c>
      <c r="R60" s="2893">
        <v>301</v>
      </c>
      <c r="S60" s="2894">
        <v>35</v>
      </c>
      <c r="T60" s="2874">
        <f t="shared" si="11"/>
        <v>0.11627906976744186</v>
      </c>
      <c r="U60" s="2893">
        <v>316</v>
      </c>
      <c r="V60" s="2894">
        <v>35</v>
      </c>
      <c r="W60" s="2874">
        <f t="shared" si="12"/>
        <v>0.11075949367088607</v>
      </c>
      <c r="X60" s="2893">
        <v>278</v>
      </c>
      <c r="Y60" s="2894">
        <v>39</v>
      </c>
      <c r="Z60" s="2874">
        <f t="shared" si="13"/>
        <v>0.14028776978417265</v>
      </c>
      <c r="AA60" s="3555">
        <v>277</v>
      </c>
      <c r="AB60" s="3556">
        <v>30</v>
      </c>
      <c r="AC60" s="3544">
        <f t="shared" si="15"/>
        <v>0.10830324909747292</v>
      </c>
    </row>
    <row r="61" spans="1:30" ht="13">
      <c r="A61" s="520" t="s">
        <v>147</v>
      </c>
      <c r="B61" s="521" t="s">
        <v>41</v>
      </c>
      <c r="C61" s="522" t="s">
        <v>1318</v>
      </c>
      <c r="D61" s="521" t="s">
        <v>150</v>
      </c>
      <c r="E61" s="523" t="s">
        <v>1324</v>
      </c>
      <c r="F61" s="1778">
        <v>365</v>
      </c>
      <c r="G61" s="1779">
        <v>32</v>
      </c>
      <c r="H61" s="2461">
        <f t="shared" si="8"/>
        <v>8.7671232876712329E-2</v>
      </c>
      <c r="I61" s="1778">
        <v>361</v>
      </c>
      <c r="J61" s="1779">
        <v>29</v>
      </c>
      <c r="K61" s="2461">
        <f t="shared" si="9"/>
        <v>8.0332409972299165E-2</v>
      </c>
      <c r="L61" s="1778">
        <v>373</v>
      </c>
      <c r="M61" s="1779">
        <v>26</v>
      </c>
      <c r="N61" s="2873">
        <f t="shared" si="10"/>
        <v>6.9705093833780166E-2</v>
      </c>
      <c r="O61" s="3575">
        <v>397</v>
      </c>
      <c r="P61" s="3576">
        <v>29</v>
      </c>
      <c r="Q61" s="3545">
        <f t="shared" si="14"/>
        <v>7.3047858942065488E-2</v>
      </c>
      <c r="R61" s="2893">
        <v>404</v>
      </c>
      <c r="S61" s="2894">
        <v>29</v>
      </c>
      <c r="T61" s="2874">
        <f t="shared" si="11"/>
        <v>7.1782178217821777E-2</v>
      </c>
      <c r="U61" s="2893">
        <v>394</v>
      </c>
      <c r="V61" s="2894">
        <v>30</v>
      </c>
      <c r="W61" s="2874">
        <f t="shared" si="12"/>
        <v>7.6142131979695438E-2</v>
      </c>
      <c r="X61" s="2893">
        <v>342</v>
      </c>
      <c r="Y61" s="2894">
        <v>29</v>
      </c>
      <c r="Z61" s="2874">
        <f t="shared" si="13"/>
        <v>8.4795321637426896E-2</v>
      </c>
      <c r="AA61" s="3555">
        <v>327</v>
      </c>
      <c r="AB61" s="3556">
        <v>27</v>
      </c>
      <c r="AC61" s="3544">
        <f t="shared" si="15"/>
        <v>8.2568807339449546E-2</v>
      </c>
    </row>
    <row r="62" spans="1:30" ht="13">
      <c r="A62" s="520" t="s">
        <v>147</v>
      </c>
      <c r="B62" s="521" t="s">
        <v>41</v>
      </c>
      <c r="C62" s="522" t="s">
        <v>1318</v>
      </c>
      <c r="D62" s="521" t="s">
        <v>150</v>
      </c>
      <c r="E62" s="523" t="s">
        <v>1325</v>
      </c>
      <c r="F62" s="1778">
        <v>262</v>
      </c>
      <c r="G62" s="1779">
        <v>28</v>
      </c>
      <c r="H62" s="2461">
        <f t="shared" si="8"/>
        <v>0.10687022900763359</v>
      </c>
      <c r="I62" s="1778">
        <v>243</v>
      </c>
      <c r="J62" s="1779">
        <v>22</v>
      </c>
      <c r="K62" s="2461">
        <f t="shared" si="9"/>
        <v>9.0534979423868317E-2</v>
      </c>
      <c r="L62" s="1778">
        <v>223</v>
      </c>
      <c r="M62" s="1779">
        <v>20</v>
      </c>
      <c r="N62" s="2873">
        <f t="shared" si="10"/>
        <v>8.9686098654708515E-2</v>
      </c>
      <c r="O62" s="3575">
        <v>248</v>
      </c>
      <c r="P62" s="3576">
        <v>20</v>
      </c>
      <c r="Q62" s="3545">
        <f t="shared" si="14"/>
        <v>8.0645161290322578E-2</v>
      </c>
      <c r="R62" s="2893">
        <v>216</v>
      </c>
      <c r="S62" s="2894">
        <v>24</v>
      </c>
      <c r="T62" s="2874">
        <f t="shared" si="11"/>
        <v>0.1111111111111111</v>
      </c>
      <c r="U62" s="2893">
        <v>186</v>
      </c>
      <c r="V62" s="2894">
        <v>22</v>
      </c>
      <c r="W62" s="2874">
        <f t="shared" si="12"/>
        <v>0.11827956989247312</v>
      </c>
      <c r="X62" s="2893">
        <v>183</v>
      </c>
      <c r="Y62" s="2894">
        <v>20</v>
      </c>
      <c r="Z62" s="2874">
        <f t="shared" si="13"/>
        <v>0.10928961748633879</v>
      </c>
      <c r="AA62" s="3555">
        <v>193</v>
      </c>
      <c r="AB62" s="3556">
        <v>20</v>
      </c>
      <c r="AC62" s="3544">
        <f t="shared" si="15"/>
        <v>0.10362694300518134</v>
      </c>
    </row>
    <row r="63" spans="1:30" ht="13">
      <c r="A63" s="520" t="s">
        <v>147</v>
      </c>
      <c r="B63" s="521" t="s">
        <v>41</v>
      </c>
      <c r="C63" s="522" t="s">
        <v>1318</v>
      </c>
      <c r="D63" s="521" t="s">
        <v>150</v>
      </c>
      <c r="E63" s="523" t="s">
        <v>1326</v>
      </c>
      <c r="F63" s="1778">
        <v>587</v>
      </c>
      <c r="G63" s="1779">
        <v>59</v>
      </c>
      <c r="H63" s="2461">
        <f t="shared" si="8"/>
        <v>0.10051107325383304</v>
      </c>
      <c r="I63" s="1778">
        <v>596</v>
      </c>
      <c r="J63" s="1779">
        <v>57</v>
      </c>
      <c r="K63" s="2461">
        <f t="shared" si="9"/>
        <v>9.563758389261745E-2</v>
      </c>
      <c r="L63" s="1778">
        <v>540</v>
      </c>
      <c r="M63" s="1779">
        <v>44</v>
      </c>
      <c r="N63" s="2873">
        <f t="shared" si="10"/>
        <v>8.1481481481481488E-2</v>
      </c>
      <c r="O63" s="3575">
        <v>558</v>
      </c>
      <c r="P63" s="3576">
        <v>35</v>
      </c>
      <c r="Q63" s="3545">
        <f t="shared" si="14"/>
        <v>6.2724014336917558E-2</v>
      </c>
      <c r="R63" s="2893">
        <v>561</v>
      </c>
      <c r="S63" s="2894">
        <v>31</v>
      </c>
      <c r="T63" s="2874">
        <f t="shared" si="11"/>
        <v>5.5258467023172907E-2</v>
      </c>
      <c r="U63" s="2893">
        <v>564</v>
      </c>
      <c r="V63" s="2894">
        <v>34</v>
      </c>
      <c r="W63" s="2874">
        <f t="shared" si="12"/>
        <v>6.0283687943262408E-2</v>
      </c>
      <c r="X63" s="2893">
        <v>538</v>
      </c>
      <c r="Y63" s="2894">
        <v>26</v>
      </c>
      <c r="Z63" s="2874">
        <f t="shared" si="13"/>
        <v>4.8327137546468404E-2</v>
      </c>
      <c r="AA63" s="3555">
        <v>528</v>
      </c>
      <c r="AB63" s="3556">
        <v>29</v>
      </c>
      <c r="AC63" s="3544">
        <f t="shared" si="15"/>
        <v>5.4924242424242424E-2</v>
      </c>
    </row>
    <row r="64" spans="1:30" ht="13">
      <c r="A64" s="520" t="s">
        <v>147</v>
      </c>
      <c r="B64" s="521" t="s">
        <v>41</v>
      </c>
      <c r="C64" s="522" t="s">
        <v>1318</v>
      </c>
      <c r="D64" s="521" t="s">
        <v>150</v>
      </c>
      <c r="E64" s="523" t="s">
        <v>1327</v>
      </c>
      <c r="F64" s="1778">
        <v>261</v>
      </c>
      <c r="G64" s="1779">
        <v>32</v>
      </c>
      <c r="H64" s="2461">
        <f t="shared" si="8"/>
        <v>0.12260536398467432</v>
      </c>
      <c r="I64" s="1778">
        <v>226</v>
      </c>
      <c r="J64" s="1779">
        <v>19</v>
      </c>
      <c r="K64" s="2461">
        <f t="shared" si="9"/>
        <v>8.4070796460176997E-2</v>
      </c>
      <c r="L64" s="1778">
        <v>234</v>
      </c>
      <c r="M64" s="1779">
        <v>23</v>
      </c>
      <c r="N64" s="2873">
        <f t="shared" si="10"/>
        <v>9.8290598290598288E-2</v>
      </c>
      <c r="O64" s="3575">
        <v>246</v>
      </c>
      <c r="P64" s="3576">
        <v>24</v>
      </c>
      <c r="Q64" s="3545">
        <f t="shared" si="14"/>
        <v>9.7560975609756101E-2</v>
      </c>
      <c r="R64" s="2893">
        <v>267</v>
      </c>
      <c r="S64" s="2894">
        <v>25</v>
      </c>
      <c r="T64" s="2874">
        <f t="shared" si="11"/>
        <v>9.3632958801498134E-2</v>
      </c>
      <c r="U64" s="2893">
        <v>267</v>
      </c>
      <c r="V64" s="2894">
        <v>21</v>
      </c>
      <c r="W64" s="2874">
        <f t="shared" si="12"/>
        <v>7.8651685393258425E-2</v>
      </c>
      <c r="X64" s="2893">
        <v>249</v>
      </c>
      <c r="Y64" s="2894">
        <v>23</v>
      </c>
      <c r="Z64" s="2874">
        <f t="shared" si="13"/>
        <v>9.2369477911646583E-2</v>
      </c>
      <c r="AA64" s="3555">
        <v>259</v>
      </c>
      <c r="AB64" s="3556">
        <v>28</v>
      </c>
      <c r="AC64" s="3544">
        <f t="shared" si="15"/>
        <v>0.10810810810810811</v>
      </c>
    </row>
    <row r="65" spans="1:29" ht="13">
      <c r="A65" s="520" t="s">
        <v>147</v>
      </c>
      <c r="B65" s="521" t="s">
        <v>41</v>
      </c>
      <c r="C65" s="522" t="s">
        <v>1318</v>
      </c>
      <c r="D65" s="521" t="s">
        <v>150</v>
      </c>
      <c r="E65" s="523" t="s">
        <v>1328</v>
      </c>
      <c r="F65" s="1778">
        <v>525</v>
      </c>
      <c r="G65" s="1779">
        <v>42</v>
      </c>
      <c r="H65" s="2461">
        <f t="shared" si="8"/>
        <v>0.08</v>
      </c>
      <c r="I65" s="1778">
        <v>481</v>
      </c>
      <c r="J65" s="1779">
        <v>26</v>
      </c>
      <c r="K65" s="2461">
        <f t="shared" si="9"/>
        <v>5.4054054054054057E-2</v>
      </c>
      <c r="L65" s="1778">
        <v>461</v>
      </c>
      <c r="M65" s="1779">
        <v>20</v>
      </c>
      <c r="N65" s="2873">
        <f t="shared" si="10"/>
        <v>4.3383947939262472E-2</v>
      </c>
      <c r="O65" s="3575">
        <v>469</v>
      </c>
      <c r="P65" s="3576">
        <v>23</v>
      </c>
      <c r="Q65" s="3545">
        <f t="shared" si="14"/>
        <v>4.9040511727078892E-2</v>
      </c>
      <c r="R65" s="2893">
        <v>505</v>
      </c>
      <c r="S65" s="2894">
        <v>17</v>
      </c>
      <c r="T65" s="2874">
        <f t="shared" si="11"/>
        <v>3.3663366336633666E-2</v>
      </c>
      <c r="U65" s="2893">
        <v>492</v>
      </c>
      <c r="V65" s="2894">
        <v>15</v>
      </c>
      <c r="W65" s="2874">
        <f t="shared" si="12"/>
        <v>3.048780487804878E-2</v>
      </c>
      <c r="X65" s="2893">
        <v>487</v>
      </c>
      <c r="Y65" s="2894">
        <v>20</v>
      </c>
      <c r="Z65" s="2874">
        <f t="shared" si="13"/>
        <v>4.1067761806981518E-2</v>
      </c>
      <c r="AA65" s="3555">
        <v>465</v>
      </c>
      <c r="AB65" s="3556">
        <v>28</v>
      </c>
      <c r="AC65" s="3544">
        <f t="shared" si="15"/>
        <v>6.0215053763440864E-2</v>
      </c>
    </row>
    <row r="66" spans="1:29" ht="13">
      <c r="A66" s="520" t="s">
        <v>147</v>
      </c>
      <c r="B66" s="521" t="s">
        <v>41</v>
      </c>
      <c r="C66" s="522" t="s">
        <v>1318</v>
      </c>
      <c r="D66" s="521" t="s">
        <v>150</v>
      </c>
      <c r="E66" s="523" t="s">
        <v>1329</v>
      </c>
      <c r="F66" s="1778">
        <v>397</v>
      </c>
      <c r="G66" s="1779">
        <v>53</v>
      </c>
      <c r="H66" s="2461">
        <f t="shared" si="8"/>
        <v>0.13350125944584382</v>
      </c>
      <c r="I66" s="1778">
        <v>410</v>
      </c>
      <c r="J66" s="1779">
        <v>50</v>
      </c>
      <c r="K66" s="2461">
        <f t="shared" si="9"/>
        <v>0.12195121951219512</v>
      </c>
      <c r="L66" s="1778">
        <v>376</v>
      </c>
      <c r="M66" s="1779">
        <v>41</v>
      </c>
      <c r="N66" s="2873">
        <f t="shared" si="10"/>
        <v>0.10904255319148937</v>
      </c>
      <c r="O66" s="3575">
        <v>391</v>
      </c>
      <c r="P66" s="3576">
        <v>47</v>
      </c>
      <c r="Q66" s="3545">
        <f t="shared" si="14"/>
        <v>0.12020460358056266</v>
      </c>
      <c r="R66" s="2893">
        <v>377</v>
      </c>
      <c r="S66" s="2894">
        <v>42</v>
      </c>
      <c r="T66" s="2874">
        <f t="shared" si="11"/>
        <v>0.11140583554376658</v>
      </c>
      <c r="U66" s="2893">
        <v>395</v>
      </c>
      <c r="V66" s="2894">
        <v>44</v>
      </c>
      <c r="W66" s="2874">
        <f t="shared" si="12"/>
        <v>0.11139240506329114</v>
      </c>
      <c r="X66" s="2893">
        <v>382</v>
      </c>
      <c r="Y66" s="2894">
        <v>39</v>
      </c>
      <c r="Z66" s="2874">
        <f t="shared" si="13"/>
        <v>0.10209424083769633</v>
      </c>
      <c r="AA66" s="3555">
        <v>384</v>
      </c>
      <c r="AB66" s="3556">
        <v>45</v>
      </c>
      <c r="AC66" s="3544">
        <f t="shared" si="15"/>
        <v>0.1171875</v>
      </c>
    </row>
    <row r="67" spans="1:29" ht="13">
      <c r="A67" s="520" t="s">
        <v>147</v>
      </c>
      <c r="B67" s="521" t="s">
        <v>41</v>
      </c>
      <c r="C67" s="522" t="s">
        <v>1318</v>
      </c>
      <c r="D67" s="521" t="s">
        <v>150</v>
      </c>
      <c r="E67" s="523" t="s">
        <v>1795</v>
      </c>
      <c r="F67" s="1778">
        <v>572</v>
      </c>
      <c r="G67" s="1779">
        <v>73</v>
      </c>
      <c r="H67" s="2461">
        <f t="shared" si="8"/>
        <v>0.12762237762237763</v>
      </c>
      <c r="I67" s="1778">
        <v>562</v>
      </c>
      <c r="J67" s="1779">
        <v>59</v>
      </c>
      <c r="K67" s="2461">
        <f t="shared" si="9"/>
        <v>0.10498220640569395</v>
      </c>
      <c r="L67" s="1778">
        <v>556</v>
      </c>
      <c r="M67" s="1779">
        <v>47</v>
      </c>
      <c r="N67" s="2873">
        <f t="shared" si="10"/>
        <v>8.4532374100719426E-2</v>
      </c>
      <c r="O67" s="3575">
        <v>595</v>
      </c>
      <c r="P67" s="3576">
        <v>51</v>
      </c>
      <c r="Q67" s="3545">
        <f t="shared" si="14"/>
        <v>8.5714285714285715E-2</v>
      </c>
      <c r="R67" s="2893">
        <v>592</v>
      </c>
      <c r="S67" s="2894">
        <v>52</v>
      </c>
      <c r="T67" s="2874">
        <f t="shared" si="11"/>
        <v>8.7837837837837843E-2</v>
      </c>
      <c r="U67" s="2893">
        <v>559</v>
      </c>
      <c r="V67" s="2894">
        <v>50</v>
      </c>
      <c r="W67" s="2874">
        <f t="shared" si="12"/>
        <v>8.9445438282647588E-2</v>
      </c>
      <c r="X67" s="2893">
        <v>529</v>
      </c>
      <c r="Y67" s="2894">
        <v>42</v>
      </c>
      <c r="Z67" s="2874">
        <f t="shared" si="13"/>
        <v>7.9395085066162566E-2</v>
      </c>
      <c r="AA67" s="3555">
        <v>518</v>
      </c>
      <c r="AB67" s="3556">
        <v>39</v>
      </c>
      <c r="AC67" s="3544">
        <f t="shared" si="15"/>
        <v>7.5289575289575292E-2</v>
      </c>
    </row>
    <row r="68" spans="1:29" ht="13">
      <c r="A68" s="520" t="s">
        <v>147</v>
      </c>
      <c r="B68" s="521" t="s">
        <v>41</v>
      </c>
      <c r="C68" s="522" t="s">
        <v>1318</v>
      </c>
      <c r="D68" s="521" t="s">
        <v>150</v>
      </c>
      <c r="E68" s="523" t="s">
        <v>1331</v>
      </c>
      <c r="F68" s="1778">
        <v>428</v>
      </c>
      <c r="G68" s="1779">
        <v>58</v>
      </c>
      <c r="H68" s="2461">
        <f t="shared" si="8"/>
        <v>0.13551401869158877</v>
      </c>
      <c r="I68" s="1778">
        <v>438</v>
      </c>
      <c r="J68" s="1779">
        <v>56</v>
      </c>
      <c r="K68" s="2461">
        <f t="shared" si="9"/>
        <v>0.12785388127853881</v>
      </c>
      <c r="L68" s="1778">
        <v>462</v>
      </c>
      <c r="M68" s="1779">
        <v>55</v>
      </c>
      <c r="N68" s="2873">
        <f t="shared" si="10"/>
        <v>0.11904761904761904</v>
      </c>
      <c r="O68" s="3575">
        <v>479</v>
      </c>
      <c r="P68" s="3576">
        <v>52</v>
      </c>
      <c r="Q68" s="3545">
        <f t="shared" si="14"/>
        <v>0.10855949895615867</v>
      </c>
      <c r="R68" s="2893">
        <v>454</v>
      </c>
      <c r="S68" s="2894">
        <v>44</v>
      </c>
      <c r="T68" s="2874">
        <f t="shared" si="11"/>
        <v>9.6916299559471369E-2</v>
      </c>
      <c r="U68" s="2893">
        <v>451</v>
      </c>
      <c r="V68" s="2894">
        <v>42</v>
      </c>
      <c r="W68" s="2874">
        <f t="shared" si="12"/>
        <v>9.3126385809312637E-2</v>
      </c>
      <c r="X68" s="2893">
        <v>433</v>
      </c>
      <c r="Y68" s="2894">
        <v>40</v>
      </c>
      <c r="Z68" s="2874">
        <f t="shared" si="13"/>
        <v>9.237875288683603E-2</v>
      </c>
      <c r="AA68" s="3555">
        <v>446</v>
      </c>
      <c r="AB68" s="3556">
        <v>32</v>
      </c>
      <c r="AC68" s="3544">
        <f t="shared" si="15"/>
        <v>7.1748878923766815E-2</v>
      </c>
    </row>
    <row r="69" spans="1:29" ht="13">
      <c r="A69" s="520" t="s">
        <v>147</v>
      </c>
      <c r="B69" s="521" t="s">
        <v>41</v>
      </c>
      <c r="C69" s="522" t="s">
        <v>1318</v>
      </c>
      <c r="D69" s="521" t="s">
        <v>150</v>
      </c>
      <c r="E69" s="523" t="s">
        <v>1332</v>
      </c>
      <c r="F69" s="1778">
        <v>311</v>
      </c>
      <c r="G69" s="1779">
        <v>33</v>
      </c>
      <c r="H69" s="2461">
        <f t="shared" si="8"/>
        <v>0.10610932475884244</v>
      </c>
      <c r="I69" s="1778">
        <v>306</v>
      </c>
      <c r="J69" s="1779">
        <v>31</v>
      </c>
      <c r="K69" s="2461">
        <f t="shared" si="9"/>
        <v>0.10130718954248366</v>
      </c>
      <c r="L69" s="1778">
        <v>295</v>
      </c>
      <c r="M69" s="1779">
        <v>28</v>
      </c>
      <c r="N69" s="2873">
        <f t="shared" si="10"/>
        <v>9.4915254237288138E-2</v>
      </c>
      <c r="O69" s="3575">
        <v>284</v>
      </c>
      <c r="P69" s="3576">
        <v>26</v>
      </c>
      <c r="Q69" s="3545">
        <f t="shared" si="14"/>
        <v>9.154929577464789E-2</v>
      </c>
      <c r="R69" s="2893">
        <v>286</v>
      </c>
      <c r="S69" s="2894">
        <v>24</v>
      </c>
      <c r="T69" s="2874">
        <f t="shared" si="11"/>
        <v>8.3916083916083919E-2</v>
      </c>
      <c r="U69" s="2893">
        <v>313</v>
      </c>
      <c r="V69" s="2894">
        <v>33</v>
      </c>
      <c r="W69" s="2874">
        <f t="shared" si="12"/>
        <v>0.10543130990415335</v>
      </c>
      <c r="X69" s="2893">
        <v>347</v>
      </c>
      <c r="Y69" s="2894">
        <v>40</v>
      </c>
      <c r="Z69" s="2874">
        <f t="shared" si="13"/>
        <v>0.11527377521613832</v>
      </c>
      <c r="AA69" s="3555">
        <v>308</v>
      </c>
      <c r="AB69" s="3556">
        <v>34</v>
      </c>
      <c r="AC69" s="3544">
        <f t="shared" si="15"/>
        <v>0.11038961038961038</v>
      </c>
    </row>
    <row r="70" spans="1:29" ht="13">
      <c r="A70" s="520" t="s">
        <v>147</v>
      </c>
      <c r="B70" s="521" t="s">
        <v>41</v>
      </c>
      <c r="C70" s="522" t="s">
        <v>1318</v>
      </c>
      <c r="D70" s="521" t="s">
        <v>150</v>
      </c>
      <c r="E70" s="523" t="s">
        <v>1333</v>
      </c>
      <c r="F70" s="1778">
        <v>133</v>
      </c>
      <c r="G70" s="1779">
        <v>11</v>
      </c>
      <c r="H70" s="2461">
        <f t="shared" si="8"/>
        <v>8.2706766917293228E-2</v>
      </c>
      <c r="I70" s="1778">
        <v>153</v>
      </c>
      <c r="J70" s="1779">
        <v>9</v>
      </c>
      <c r="K70" s="2461">
        <f t="shared" si="9"/>
        <v>5.8823529411764705E-2</v>
      </c>
      <c r="L70" s="1778">
        <v>144</v>
      </c>
      <c r="M70" s="1779">
        <v>7</v>
      </c>
      <c r="N70" s="2873">
        <f t="shared" si="10"/>
        <v>4.8611111111111112E-2</v>
      </c>
      <c r="O70" s="3575">
        <v>160</v>
      </c>
      <c r="P70" s="3576" t="s">
        <v>1514</v>
      </c>
      <c r="Q70" s="3545"/>
      <c r="R70" s="2893">
        <v>150</v>
      </c>
      <c r="S70" s="2894">
        <v>9</v>
      </c>
      <c r="T70" s="2874">
        <f t="shared" si="11"/>
        <v>0.06</v>
      </c>
      <c r="U70" s="2893">
        <v>94</v>
      </c>
      <c r="V70" s="2894">
        <v>12</v>
      </c>
      <c r="W70" s="2874">
        <f t="shared" si="12"/>
        <v>0.1276595744680851</v>
      </c>
      <c r="X70" s="2893">
        <v>99</v>
      </c>
      <c r="Y70" s="2894">
        <v>9</v>
      </c>
      <c r="Z70" s="2874">
        <f t="shared" si="13"/>
        <v>9.0909090909090912E-2</v>
      </c>
      <c r="AA70" s="3555">
        <v>105</v>
      </c>
      <c r="AB70" s="3556">
        <v>7</v>
      </c>
      <c r="AC70" s="3544">
        <f t="shared" si="15"/>
        <v>6.6666666666666666E-2</v>
      </c>
    </row>
    <row r="71" spans="1:29" ht="13">
      <c r="A71" s="520" t="s">
        <v>147</v>
      </c>
      <c r="B71" s="521" t="s">
        <v>41</v>
      </c>
      <c r="C71" s="522" t="s">
        <v>1318</v>
      </c>
      <c r="D71" s="521" t="s">
        <v>150</v>
      </c>
      <c r="E71" s="523" t="s">
        <v>1796</v>
      </c>
      <c r="F71" s="1778">
        <v>238</v>
      </c>
      <c r="G71" s="1779">
        <v>38</v>
      </c>
      <c r="H71" s="2461">
        <f t="shared" si="8"/>
        <v>0.15966386554621848</v>
      </c>
      <c r="I71" s="1778">
        <v>219</v>
      </c>
      <c r="J71" s="1779">
        <v>32</v>
      </c>
      <c r="K71" s="2461">
        <f t="shared" si="9"/>
        <v>0.14611872146118721</v>
      </c>
      <c r="L71" s="1778">
        <v>220</v>
      </c>
      <c r="M71" s="1779">
        <v>22</v>
      </c>
      <c r="N71" s="2873">
        <f t="shared" si="10"/>
        <v>0.1</v>
      </c>
      <c r="O71" s="3575">
        <v>236</v>
      </c>
      <c r="P71" s="3576">
        <v>34</v>
      </c>
      <c r="Q71" s="3545">
        <f t="shared" si="14"/>
        <v>0.1440677966101695</v>
      </c>
      <c r="R71" s="2893">
        <v>230</v>
      </c>
      <c r="S71" s="2894">
        <v>27</v>
      </c>
      <c r="T71" s="2874">
        <f t="shared" si="11"/>
        <v>0.11739130434782609</v>
      </c>
      <c r="U71" s="2893">
        <v>271</v>
      </c>
      <c r="V71" s="2894">
        <v>34</v>
      </c>
      <c r="W71" s="2874">
        <f t="shared" si="12"/>
        <v>0.12546125461254612</v>
      </c>
      <c r="X71" s="2893">
        <v>260</v>
      </c>
      <c r="Y71" s="2894">
        <v>36</v>
      </c>
      <c r="Z71" s="2874">
        <f t="shared" si="13"/>
        <v>0.13846153846153847</v>
      </c>
      <c r="AA71" s="3555">
        <v>243</v>
      </c>
      <c r="AB71" s="3556">
        <v>24</v>
      </c>
      <c r="AC71" s="3544">
        <f t="shared" si="15"/>
        <v>9.8765432098765427E-2</v>
      </c>
    </row>
    <row r="72" spans="1:29" ht="14.5">
      <c r="A72" s="1372" t="s">
        <v>147</v>
      </c>
      <c r="B72" s="1373" t="s">
        <v>41</v>
      </c>
      <c r="C72" s="1374" t="s">
        <v>1318</v>
      </c>
      <c r="D72" s="1373" t="s">
        <v>150</v>
      </c>
      <c r="E72" s="1421" t="s">
        <v>1748</v>
      </c>
      <c r="F72" s="1778">
        <v>485</v>
      </c>
      <c r="G72" s="1779">
        <v>54</v>
      </c>
      <c r="H72" s="2461">
        <f t="shared" si="8"/>
        <v>0.11134020618556702</v>
      </c>
      <c r="I72" s="1778">
        <v>501</v>
      </c>
      <c r="J72" s="1779">
        <v>54</v>
      </c>
      <c r="K72" s="2461">
        <f t="shared" si="9"/>
        <v>0.10778443113772455</v>
      </c>
      <c r="L72" s="1778">
        <v>515</v>
      </c>
      <c r="M72" s="1779">
        <v>59</v>
      </c>
      <c r="N72" s="2873">
        <f t="shared" si="10"/>
        <v>0.1145631067961165</v>
      </c>
      <c r="O72" s="3575">
        <v>509</v>
      </c>
      <c r="P72" s="3576">
        <v>51</v>
      </c>
      <c r="Q72" s="3545">
        <f t="shared" si="14"/>
        <v>0.10019646365422397</v>
      </c>
      <c r="R72" s="2893">
        <v>498</v>
      </c>
      <c r="S72" s="2894">
        <v>56</v>
      </c>
      <c r="T72" s="2874">
        <f t="shared" si="11"/>
        <v>0.11244979919678715</v>
      </c>
      <c r="U72" s="2893">
        <v>490</v>
      </c>
      <c r="V72" s="2894">
        <v>52</v>
      </c>
      <c r="W72" s="2874">
        <f t="shared" si="12"/>
        <v>0.10612244897959183</v>
      </c>
      <c r="X72" s="2893">
        <v>440</v>
      </c>
      <c r="Y72" s="2894">
        <v>48</v>
      </c>
      <c r="Z72" s="2874">
        <f t="shared" si="13"/>
        <v>0.10909090909090909</v>
      </c>
      <c r="AA72" s="3555">
        <v>459</v>
      </c>
      <c r="AB72" s="3556">
        <v>43</v>
      </c>
      <c r="AC72" s="3544">
        <f t="shared" si="15"/>
        <v>9.3681917211328972E-2</v>
      </c>
    </row>
    <row r="73" spans="1:29" ht="13">
      <c r="A73" s="520" t="s">
        <v>147</v>
      </c>
      <c r="B73" s="521" t="s">
        <v>41</v>
      </c>
      <c r="C73" s="522" t="s">
        <v>1318</v>
      </c>
      <c r="D73" s="521" t="s">
        <v>150</v>
      </c>
      <c r="E73" s="523" t="s">
        <v>1797</v>
      </c>
      <c r="F73" s="1778">
        <v>547</v>
      </c>
      <c r="G73" s="1779">
        <v>47</v>
      </c>
      <c r="H73" s="2461">
        <f t="shared" si="8"/>
        <v>8.5923217550274225E-2</v>
      </c>
      <c r="I73" s="1778">
        <v>570</v>
      </c>
      <c r="J73" s="1779">
        <v>47</v>
      </c>
      <c r="K73" s="2461">
        <f t="shared" si="9"/>
        <v>8.24561403508772E-2</v>
      </c>
      <c r="L73" s="1778">
        <v>582</v>
      </c>
      <c r="M73" s="1779">
        <v>40</v>
      </c>
      <c r="N73" s="2873">
        <f t="shared" si="10"/>
        <v>6.8728522336769765E-2</v>
      </c>
      <c r="O73" s="3575">
        <v>600</v>
      </c>
      <c r="P73" s="3576">
        <v>37</v>
      </c>
      <c r="Q73" s="3545">
        <f t="shared" si="14"/>
        <v>6.1666666666666668E-2</v>
      </c>
      <c r="R73" s="2893">
        <v>584</v>
      </c>
      <c r="S73" s="2894">
        <v>33</v>
      </c>
      <c r="T73" s="2874">
        <f t="shared" si="11"/>
        <v>5.650684931506849E-2</v>
      </c>
      <c r="U73" s="2893">
        <v>575</v>
      </c>
      <c r="V73" s="2894">
        <v>38</v>
      </c>
      <c r="W73" s="2874">
        <f t="shared" si="12"/>
        <v>6.6086956521739126E-2</v>
      </c>
      <c r="X73" s="2893">
        <v>544</v>
      </c>
      <c r="Y73" s="2894">
        <v>27</v>
      </c>
      <c r="Z73" s="2874">
        <f t="shared" si="13"/>
        <v>4.9632352941176468E-2</v>
      </c>
      <c r="AA73" s="3555">
        <v>554</v>
      </c>
      <c r="AB73" s="3556">
        <v>26</v>
      </c>
      <c r="AC73" s="3544">
        <f t="shared" si="15"/>
        <v>4.6931407942238268E-2</v>
      </c>
    </row>
    <row r="74" spans="1:29" ht="13">
      <c r="A74" s="524" t="s">
        <v>147</v>
      </c>
      <c r="B74" s="525" t="s">
        <v>41</v>
      </c>
      <c r="C74" s="526" t="s">
        <v>1318</v>
      </c>
      <c r="D74" s="524" t="s">
        <v>151</v>
      </c>
      <c r="E74" s="536" t="s">
        <v>1798</v>
      </c>
      <c r="F74" s="1781">
        <v>1008</v>
      </c>
      <c r="G74" s="1782">
        <v>107</v>
      </c>
      <c r="H74" s="2463">
        <f t="shared" si="8"/>
        <v>0.10615079365079365</v>
      </c>
      <c r="I74" s="1781">
        <v>1004</v>
      </c>
      <c r="J74" s="1782">
        <v>100</v>
      </c>
      <c r="K74" s="2463">
        <f t="shared" si="9"/>
        <v>9.9601593625498003E-2</v>
      </c>
      <c r="L74" s="1781">
        <v>988</v>
      </c>
      <c r="M74" s="1782">
        <v>93</v>
      </c>
      <c r="N74" s="2877">
        <f t="shared" si="10"/>
        <v>9.4129554655870445E-2</v>
      </c>
      <c r="O74" s="3577">
        <v>989</v>
      </c>
      <c r="P74" s="3578">
        <v>80</v>
      </c>
      <c r="Q74" s="3572">
        <f t="shared" si="14"/>
        <v>8.0889787664307378E-2</v>
      </c>
      <c r="R74" s="2895">
        <v>1059</v>
      </c>
      <c r="S74" s="2896">
        <v>79</v>
      </c>
      <c r="T74" s="2881">
        <f t="shared" si="11"/>
        <v>7.4598677998111429E-2</v>
      </c>
      <c r="U74" s="2895">
        <v>978</v>
      </c>
      <c r="V74" s="2896">
        <v>66</v>
      </c>
      <c r="W74" s="2881">
        <f t="shared" si="12"/>
        <v>6.7484662576687116E-2</v>
      </c>
      <c r="X74" s="2895">
        <v>960</v>
      </c>
      <c r="Y74" s="2896">
        <v>63</v>
      </c>
      <c r="Z74" s="2881">
        <f t="shared" si="13"/>
        <v>6.5625000000000003E-2</v>
      </c>
      <c r="AA74" s="3557">
        <v>950</v>
      </c>
      <c r="AB74" s="3558">
        <v>62</v>
      </c>
      <c r="AC74" s="3549">
        <f t="shared" si="15"/>
        <v>6.5263157894736842E-2</v>
      </c>
    </row>
    <row r="75" spans="1:29" ht="13">
      <c r="A75" s="524" t="s">
        <v>147</v>
      </c>
      <c r="B75" s="525" t="s">
        <v>41</v>
      </c>
      <c r="C75" s="526" t="s">
        <v>1318</v>
      </c>
      <c r="D75" s="524" t="s">
        <v>151</v>
      </c>
      <c r="E75" s="536" t="s">
        <v>1337</v>
      </c>
      <c r="F75" s="1781">
        <v>989</v>
      </c>
      <c r="G75" s="1782">
        <v>96</v>
      </c>
      <c r="H75" s="2463">
        <f t="shared" si="8"/>
        <v>9.7067745197168862E-2</v>
      </c>
      <c r="I75" s="1781">
        <v>1017</v>
      </c>
      <c r="J75" s="1782">
        <v>98</v>
      </c>
      <c r="K75" s="2463">
        <f t="shared" si="9"/>
        <v>9.6361848574237949E-2</v>
      </c>
      <c r="L75" s="1781">
        <v>1075</v>
      </c>
      <c r="M75" s="1782">
        <v>105</v>
      </c>
      <c r="N75" s="2877">
        <f t="shared" si="10"/>
        <v>9.7674418604651161E-2</v>
      </c>
      <c r="O75" s="3577">
        <v>1090</v>
      </c>
      <c r="P75" s="3578">
        <v>94</v>
      </c>
      <c r="Q75" s="3572">
        <f t="shared" si="14"/>
        <v>8.6238532110091748E-2</v>
      </c>
      <c r="R75" s="2895">
        <v>1065</v>
      </c>
      <c r="S75" s="2896">
        <v>76</v>
      </c>
      <c r="T75" s="2881">
        <f t="shared" si="11"/>
        <v>7.1361502347417838E-2</v>
      </c>
      <c r="U75" s="2895">
        <v>1004</v>
      </c>
      <c r="V75" s="2896">
        <v>70</v>
      </c>
      <c r="W75" s="2881">
        <f t="shared" si="12"/>
        <v>6.9721115537848599E-2</v>
      </c>
      <c r="X75" s="2895">
        <v>978</v>
      </c>
      <c r="Y75" s="2896">
        <v>69</v>
      </c>
      <c r="Z75" s="2881">
        <f t="shared" si="13"/>
        <v>7.0552147239263799E-2</v>
      </c>
      <c r="AA75" s="3557">
        <v>898</v>
      </c>
      <c r="AB75" s="3558">
        <v>62</v>
      </c>
      <c r="AC75" s="3549">
        <f t="shared" si="15"/>
        <v>6.9042316258351888E-2</v>
      </c>
    </row>
    <row r="76" spans="1:29" ht="13">
      <c r="A76" s="524" t="s">
        <v>147</v>
      </c>
      <c r="B76" s="525" t="s">
        <v>41</v>
      </c>
      <c r="C76" s="526" t="s">
        <v>1318</v>
      </c>
      <c r="D76" s="524" t="s">
        <v>151</v>
      </c>
      <c r="E76" s="536" t="s">
        <v>1338</v>
      </c>
      <c r="F76" s="1781">
        <v>908</v>
      </c>
      <c r="G76" s="1782">
        <v>126</v>
      </c>
      <c r="H76" s="2463">
        <f t="shared" si="8"/>
        <v>0.13876651982378854</v>
      </c>
      <c r="I76" s="1781">
        <v>916</v>
      </c>
      <c r="J76" s="1782">
        <v>119</v>
      </c>
      <c r="K76" s="2463">
        <f t="shared" si="9"/>
        <v>0.12991266375545851</v>
      </c>
      <c r="L76" s="1781">
        <v>868</v>
      </c>
      <c r="M76" s="1782">
        <v>93</v>
      </c>
      <c r="N76" s="2877">
        <f t="shared" si="10"/>
        <v>0.10714285714285714</v>
      </c>
      <c r="O76" s="3577">
        <v>858</v>
      </c>
      <c r="P76" s="3578">
        <v>83</v>
      </c>
      <c r="Q76" s="3572">
        <f t="shared" si="14"/>
        <v>9.6736596736596736E-2</v>
      </c>
      <c r="R76" s="2895">
        <v>821</v>
      </c>
      <c r="S76" s="2896">
        <v>82</v>
      </c>
      <c r="T76" s="2881">
        <f t="shared" si="11"/>
        <v>9.9878197320341047E-2</v>
      </c>
      <c r="U76" s="2895">
        <v>782</v>
      </c>
      <c r="V76" s="2896">
        <v>68</v>
      </c>
      <c r="W76" s="2881">
        <f t="shared" si="12"/>
        <v>8.6956521739130432E-2</v>
      </c>
      <c r="X76" s="2895">
        <v>742</v>
      </c>
      <c r="Y76" s="2896">
        <v>62</v>
      </c>
      <c r="Z76" s="2881">
        <f t="shared" si="13"/>
        <v>8.3557951482479784E-2</v>
      </c>
      <c r="AA76" s="3557">
        <v>772</v>
      </c>
      <c r="AB76" s="3558">
        <v>59</v>
      </c>
      <c r="AC76" s="3549">
        <f t="shared" si="15"/>
        <v>7.6424870466321237E-2</v>
      </c>
    </row>
    <row r="77" spans="1:29" ht="13">
      <c r="A77" s="524" t="s">
        <v>147</v>
      </c>
      <c r="B77" s="525" t="s">
        <v>41</v>
      </c>
      <c r="C77" s="526" t="s">
        <v>1318</v>
      </c>
      <c r="D77" s="524" t="s">
        <v>151</v>
      </c>
      <c r="E77" s="536" t="s">
        <v>1339</v>
      </c>
      <c r="F77" s="1781">
        <v>800</v>
      </c>
      <c r="G77" s="1782">
        <v>79</v>
      </c>
      <c r="H77" s="2463">
        <f t="shared" si="8"/>
        <v>9.8750000000000004E-2</v>
      </c>
      <c r="I77" s="1781">
        <v>795</v>
      </c>
      <c r="J77" s="1782">
        <v>92</v>
      </c>
      <c r="K77" s="2463">
        <f t="shared" si="9"/>
        <v>0.11572327044025157</v>
      </c>
      <c r="L77" s="1781">
        <v>784</v>
      </c>
      <c r="M77" s="1782">
        <v>83</v>
      </c>
      <c r="N77" s="2877">
        <f>M77/L77</f>
        <v>0.10586734693877552</v>
      </c>
      <c r="O77" s="3577">
        <v>765</v>
      </c>
      <c r="P77" s="3578">
        <v>71</v>
      </c>
      <c r="Q77" s="3572">
        <f t="shared" si="14"/>
        <v>9.2810457516339873E-2</v>
      </c>
      <c r="R77" s="2895">
        <v>710</v>
      </c>
      <c r="S77" s="2896">
        <v>58</v>
      </c>
      <c r="T77" s="2881">
        <f t="shared" si="11"/>
        <v>8.1690140845070425E-2</v>
      </c>
      <c r="U77" s="2895">
        <v>580</v>
      </c>
      <c r="V77" s="2896">
        <v>52</v>
      </c>
      <c r="W77" s="2881">
        <f t="shared" si="12"/>
        <v>8.9655172413793102E-2</v>
      </c>
      <c r="X77" s="2895">
        <v>547</v>
      </c>
      <c r="Y77" s="2896">
        <v>49</v>
      </c>
      <c r="Z77" s="2881">
        <f>Y77/X77</f>
        <v>8.957952468007313E-2</v>
      </c>
      <c r="AA77" s="3557">
        <v>530</v>
      </c>
      <c r="AB77" s="3558">
        <v>49</v>
      </c>
      <c r="AC77" s="3549">
        <f t="shared" si="15"/>
        <v>9.2452830188679239E-2</v>
      </c>
    </row>
    <row r="78" spans="1:29" ht="14.5">
      <c r="A78" s="1378" t="s">
        <v>147</v>
      </c>
      <c r="B78" s="1379" t="s">
        <v>41</v>
      </c>
      <c r="C78" s="1380" t="s">
        <v>1318</v>
      </c>
      <c r="D78" s="1378" t="s">
        <v>151</v>
      </c>
      <c r="E78" s="1422" t="s">
        <v>1749</v>
      </c>
      <c r="F78" s="1781">
        <v>151</v>
      </c>
      <c r="G78" s="1782">
        <v>25</v>
      </c>
      <c r="H78" s="2463">
        <f t="shared" si="8"/>
        <v>0.16556291390728478</v>
      </c>
      <c r="I78" s="1781">
        <v>160</v>
      </c>
      <c r="J78" s="1782">
        <v>25</v>
      </c>
      <c r="K78" s="2463">
        <f t="shared" si="9"/>
        <v>0.15625</v>
      </c>
      <c r="L78" s="1781">
        <v>177</v>
      </c>
      <c r="M78" s="1782">
        <v>24</v>
      </c>
      <c r="N78" s="2877">
        <f t="shared" si="10"/>
        <v>0.13559322033898305</v>
      </c>
      <c r="O78" s="3577">
        <v>185</v>
      </c>
      <c r="P78" s="3578">
        <v>18</v>
      </c>
      <c r="Q78" s="3572">
        <f t="shared" si="14"/>
        <v>9.7297297297297303E-2</v>
      </c>
      <c r="R78" s="2895">
        <v>189</v>
      </c>
      <c r="S78" s="2896">
        <v>17</v>
      </c>
      <c r="T78" s="2881">
        <f t="shared" si="11"/>
        <v>8.9947089947089942E-2</v>
      </c>
      <c r="U78" s="2895">
        <v>174</v>
      </c>
      <c r="V78" s="2896">
        <v>15</v>
      </c>
      <c r="W78" s="2881">
        <f t="shared" si="12"/>
        <v>8.6206896551724144E-2</v>
      </c>
      <c r="X78" s="2895">
        <v>182</v>
      </c>
      <c r="Y78" s="2896">
        <v>16</v>
      </c>
      <c r="Z78" s="2881">
        <f t="shared" si="13"/>
        <v>8.7912087912087919E-2</v>
      </c>
      <c r="AA78" s="3557">
        <v>176</v>
      </c>
      <c r="AB78" s="3558">
        <v>20</v>
      </c>
      <c r="AC78" s="3549">
        <f t="shared" si="15"/>
        <v>0.11363636363636363</v>
      </c>
    </row>
    <row r="79" spans="1:29" ht="13">
      <c r="A79" s="528" t="s">
        <v>147</v>
      </c>
      <c r="B79" s="529" t="s">
        <v>41</v>
      </c>
      <c r="C79" s="530" t="s">
        <v>1318</v>
      </c>
      <c r="D79" s="529" t="s">
        <v>152</v>
      </c>
      <c r="E79" s="531" t="s">
        <v>1340</v>
      </c>
      <c r="F79" s="1783">
        <v>1144</v>
      </c>
      <c r="G79" s="1784">
        <v>164</v>
      </c>
      <c r="H79" s="2464">
        <f t="shared" si="8"/>
        <v>0.14335664335664336</v>
      </c>
      <c r="I79" s="1787">
        <v>1134</v>
      </c>
      <c r="J79" s="1788">
        <v>137</v>
      </c>
      <c r="K79" s="2464">
        <f t="shared" si="9"/>
        <v>0.12081128747795414</v>
      </c>
      <c r="L79" s="1787">
        <v>1141</v>
      </c>
      <c r="M79" s="1788">
        <v>144</v>
      </c>
      <c r="N79" s="2897">
        <f t="shared" si="10"/>
        <v>0.12620508326029797</v>
      </c>
      <c r="O79" s="3579">
        <v>1161</v>
      </c>
      <c r="P79" s="3580">
        <v>152</v>
      </c>
      <c r="Q79" s="3569">
        <f t="shared" si="14"/>
        <v>0.13092161929371232</v>
      </c>
      <c r="R79" s="2898">
        <v>1175</v>
      </c>
      <c r="S79" s="2899">
        <v>168</v>
      </c>
      <c r="T79" s="2900">
        <f t="shared" si="11"/>
        <v>0.14297872340425533</v>
      </c>
      <c r="U79" s="2898">
        <v>1180</v>
      </c>
      <c r="V79" s="2899">
        <v>173</v>
      </c>
      <c r="W79" s="2900">
        <f t="shared" si="12"/>
        <v>0.14661016949152542</v>
      </c>
      <c r="X79" s="2898">
        <v>1185</v>
      </c>
      <c r="Y79" s="2899">
        <v>170</v>
      </c>
      <c r="Z79" s="2900">
        <f t="shared" si="13"/>
        <v>0.14345991561181434</v>
      </c>
      <c r="AA79" s="3559">
        <v>1160</v>
      </c>
      <c r="AB79" s="3560">
        <v>154</v>
      </c>
      <c r="AC79" s="3561">
        <f t="shared" si="15"/>
        <v>0.13275862068965516</v>
      </c>
    </row>
    <row r="80" spans="1:29" ht="13">
      <c r="A80" s="528" t="s">
        <v>147</v>
      </c>
      <c r="B80" s="529" t="s">
        <v>41</v>
      </c>
      <c r="C80" s="530" t="s">
        <v>1318</v>
      </c>
      <c r="D80" s="529" t="s">
        <v>152</v>
      </c>
      <c r="E80" s="531" t="s">
        <v>1341</v>
      </c>
      <c r="F80" s="1783">
        <v>1331</v>
      </c>
      <c r="G80" s="1784">
        <v>129</v>
      </c>
      <c r="H80" s="2464">
        <f t="shared" si="8"/>
        <v>9.6919609316303529E-2</v>
      </c>
      <c r="I80" s="1787">
        <v>1371</v>
      </c>
      <c r="J80" s="1788">
        <v>136</v>
      </c>
      <c r="K80" s="2464">
        <f t="shared" si="9"/>
        <v>9.919766593727207E-2</v>
      </c>
      <c r="L80" s="1787">
        <v>1383</v>
      </c>
      <c r="M80" s="1788">
        <v>141</v>
      </c>
      <c r="N80" s="2897">
        <f t="shared" si="10"/>
        <v>0.1019522776572668</v>
      </c>
      <c r="O80" s="3579">
        <v>1422</v>
      </c>
      <c r="P80" s="3580">
        <v>131</v>
      </c>
      <c r="Q80" s="3569">
        <f t="shared" si="14"/>
        <v>9.2123769338959216E-2</v>
      </c>
      <c r="R80" s="2898">
        <v>1465</v>
      </c>
      <c r="S80" s="2899">
        <v>122</v>
      </c>
      <c r="T80" s="2900">
        <f t="shared" si="11"/>
        <v>8.3276450511945391E-2</v>
      </c>
      <c r="U80" s="2898">
        <v>1459</v>
      </c>
      <c r="V80" s="2899">
        <v>119</v>
      </c>
      <c r="W80" s="2900">
        <f t="shared" si="12"/>
        <v>8.1562714187799867E-2</v>
      </c>
      <c r="X80" s="2898">
        <v>1435</v>
      </c>
      <c r="Y80" s="2899">
        <v>106</v>
      </c>
      <c r="Z80" s="2900">
        <f t="shared" si="13"/>
        <v>7.3867595818815329E-2</v>
      </c>
      <c r="AA80" s="3559">
        <v>1414</v>
      </c>
      <c r="AB80" s="3560">
        <v>98</v>
      </c>
      <c r="AC80" s="3561">
        <f t="shared" si="15"/>
        <v>6.9306930693069313E-2</v>
      </c>
    </row>
    <row r="81" spans="1:29" ht="13">
      <c r="A81" s="528" t="s">
        <v>147</v>
      </c>
      <c r="B81" s="529" t="s">
        <v>41</v>
      </c>
      <c r="C81" s="530" t="s">
        <v>1318</v>
      </c>
      <c r="D81" s="529" t="s">
        <v>152</v>
      </c>
      <c r="E81" s="531" t="s">
        <v>1342</v>
      </c>
      <c r="F81" s="1783">
        <v>2376</v>
      </c>
      <c r="G81" s="1784">
        <v>217</v>
      </c>
      <c r="H81" s="2464">
        <f t="shared" si="8"/>
        <v>9.1329966329966331E-2</v>
      </c>
      <c r="I81" s="1787">
        <v>2370</v>
      </c>
      <c r="J81" s="1788">
        <v>226</v>
      </c>
      <c r="K81" s="2464">
        <f t="shared" si="9"/>
        <v>9.535864978902954E-2</v>
      </c>
      <c r="L81" s="1787">
        <v>2309</v>
      </c>
      <c r="M81" s="1788">
        <v>221</v>
      </c>
      <c r="N81" s="2897">
        <f t="shared" si="10"/>
        <v>9.571242962321351E-2</v>
      </c>
      <c r="O81" s="3579">
        <v>2315</v>
      </c>
      <c r="P81" s="3580">
        <v>202</v>
      </c>
      <c r="Q81" s="3569">
        <f t="shared" si="14"/>
        <v>8.7257019438444924E-2</v>
      </c>
      <c r="R81" s="2898">
        <v>2396</v>
      </c>
      <c r="S81" s="2899">
        <v>242</v>
      </c>
      <c r="T81" s="2900">
        <f t="shared" si="11"/>
        <v>0.1010016694490818</v>
      </c>
      <c r="U81" s="2898">
        <v>2365</v>
      </c>
      <c r="V81" s="2899">
        <v>225</v>
      </c>
      <c r="W81" s="2900">
        <f t="shared" si="12"/>
        <v>9.5137420718816063E-2</v>
      </c>
      <c r="X81" s="2898">
        <v>2339</v>
      </c>
      <c r="Y81" s="2899">
        <v>203</v>
      </c>
      <c r="Z81" s="2900">
        <f t="shared" si="13"/>
        <v>8.6789226165027794E-2</v>
      </c>
      <c r="AA81" s="3559">
        <v>2238</v>
      </c>
      <c r="AB81" s="3560">
        <v>199</v>
      </c>
      <c r="AC81" s="3561">
        <f t="shared" si="15"/>
        <v>8.8918677390527251E-2</v>
      </c>
    </row>
    <row r="82" spans="1:29" ht="13">
      <c r="A82" s="532" t="s">
        <v>147</v>
      </c>
      <c r="B82" s="533" t="s">
        <v>41</v>
      </c>
      <c r="C82" s="534" t="s">
        <v>1318</v>
      </c>
      <c r="D82" s="533" t="s">
        <v>153</v>
      </c>
      <c r="E82" s="535" t="s">
        <v>1799</v>
      </c>
      <c r="F82" s="1785">
        <v>50</v>
      </c>
      <c r="G82" s="1786">
        <v>12</v>
      </c>
      <c r="H82" s="2465">
        <f t="shared" si="8"/>
        <v>0.24</v>
      </c>
      <c r="I82" s="1785">
        <v>46</v>
      </c>
      <c r="J82" s="1786">
        <v>14</v>
      </c>
      <c r="K82" s="2465">
        <f t="shared" si="9"/>
        <v>0.30434782608695654</v>
      </c>
      <c r="L82" s="1785">
        <v>53</v>
      </c>
      <c r="M82" s="1786">
        <v>16</v>
      </c>
      <c r="N82" s="2888">
        <f t="shared" si="10"/>
        <v>0.30188679245283018</v>
      </c>
      <c r="O82" s="3581">
        <v>61</v>
      </c>
      <c r="P82" s="3582">
        <v>17</v>
      </c>
      <c r="Q82" s="3565">
        <f t="shared" si="14"/>
        <v>0.27868852459016391</v>
      </c>
      <c r="R82" s="2901">
        <v>64</v>
      </c>
      <c r="S82" s="2902">
        <v>17</v>
      </c>
      <c r="T82" s="2891">
        <f t="shared" si="11"/>
        <v>0.265625</v>
      </c>
      <c r="U82" s="2901">
        <v>60</v>
      </c>
      <c r="V82" s="2902">
        <v>18</v>
      </c>
      <c r="W82" s="2891">
        <f t="shared" si="12"/>
        <v>0.3</v>
      </c>
      <c r="X82" s="2901">
        <v>50</v>
      </c>
      <c r="Y82" s="2902">
        <v>17</v>
      </c>
      <c r="Z82" s="2891">
        <f t="shared" si="13"/>
        <v>0.34</v>
      </c>
      <c r="AA82" s="1789">
        <v>54</v>
      </c>
      <c r="AB82" s="1790">
        <v>17</v>
      </c>
      <c r="AC82" s="3554">
        <f t="shared" si="15"/>
        <v>0.31481481481481483</v>
      </c>
    </row>
    <row r="83" spans="1:29" ht="13">
      <c r="A83" s="520" t="s">
        <v>147</v>
      </c>
      <c r="B83" s="521" t="s">
        <v>41</v>
      </c>
      <c r="C83" s="522" t="s">
        <v>1344</v>
      </c>
      <c r="D83" s="521" t="s">
        <v>150</v>
      </c>
      <c r="E83" s="523" t="s">
        <v>1345</v>
      </c>
      <c r="F83" s="1778">
        <v>320</v>
      </c>
      <c r="G83" s="1779">
        <v>112</v>
      </c>
      <c r="H83" s="2461">
        <f t="shared" si="8"/>
        <v>0.35</v>
      </c>
      <c r="I83" s="1778">
        <v>327</v>
      </c>
      <c r="J83" s="1779">
        <v>104</v>
      </c>
      <c r="K83" s="2461">
        <f t="shared" si="9"/>
        <v>0.31804281345565749</v>
      </c>
      <c r="L83" s="1778">
        <v>326</v>
      </c>
      <c r="M83" s="1779">
        <v>103</v>
      </c>
      <c r="N83" s="2873">
        <f t="shared" si="10"/>
        <v>0.31595092024539878</v>
      </c>
      <c r="O83" s="3575">
        <v>341</v>
      </c>
      <c r="P83" s="3576">
        <v>102</v>
      </c>
      <c r="Q83" s="3545">
        <f t="shared" si="14"/>
        <v>0.29912023460410558</v>
      </c>
      <c r="R83" s="2893">
        <v>336</v>
      </c>
      <c r="S83" s="2894">
        <v>108</v>
      </c>
      <c r="T83" s="2874">
        <f t="shared" si="11"/>
        <v>0.32142857142857145</v>
      </c>
      <c r="U83" s="2893">
        <v>353</v>
      </c>
      <c r="V83" s="2894">
        <v>106</v>
      </c>
      <c r="W83" s="2874">
        <f t="shared" si="12"/>
        <v>0.3002832861189802</v>
      </c>
      <c r="X83" s="2893">
        <v>350</v>
      </c>
      <c r="Y83" s="2894">
        <v>96</v>
      </c>
      <c r="Z83" s="2874">
        <f t="shared" si="13"/>
        <v>0.2742857142857143</v>
      </c>
      <c r="AA83" s="3555">
        <v>357</v>
      </c>
      <c r="AB83" s="3556">
        <v>97</v>
      </c>
      <c r="AC83" s="3553">
        <f t="shared" si="15"/>
        <v>0.27170868347338933</v>
      </c>
    </row>
    <row r="84" spans="1:29" ht="13">
      <c r="A84" s="520" t="s">
        <v>147</v>
      </c>
      <c r="B84" s="521" t="s">
        <v>41</v>
      </c>
      <c r="C84" s="522" t="s">
        <v>1344</v>
      </c>
      <c r="D84" s="521" t="s">
        <v>150</v>
      </c>
      <c r="E84" s="523" t="s">
        <v>1346</v>
      </c>
      <c r="F84" s="1778">
        <v>418</v>
      </c>
      <c r="G84" s="1779">
        <v>30</v>
      </c>
      <c r="H84" s="2461">
        <f t="shared" si="8"/>
        <v>7.1770334928229665E-2</v>
      </c>
      <c r="I84" s="1778">
        <v>403</v>
      </c>
      <c r="J84" s="1779">
        <v>31</v>
      </c>
      <c r="K84" s="2461">
        <f t="shared" si="9"/>
        <v>7.6923076923076927E-2</v>
      </c>
      <c r="L84" s="1778">
        <v>378</v>
      </c>
      <c r="M84" s="1779">
        <v>33</v>
      </c>
      <c r="N84" s="2873">
        <f t="shared" si="10"/>
        <v>8.7301587301587297E-2</v>
      </c>
      <c r="O84" s="3575">
        <v>353</v>
      </c>
      <c r="P84" s="3576">
        <v>27</v>
      </c>
      <c r="Q84" s="3545">
        <f t="shared" si="14"/>
        <v>7.6487252124645896E-2</v>
      </c>
      <c r="R84" s="2893">
        <v>352</v>
      </c>
      <c r="S84" s="2894">
        <v>28</v>
      </c>
      <c r="T84" s="2874">
        <f t="shared" si="11"/>
        <v>7.9545454545454544E-2</v>
      </c>
      <c r="U84" s="2893">
        <v>363</v>
      </c>
      <c r="V84" s="2894">
        <v>33</v>
      </c>
      <c r="W84" s="2874">
        <f t="shared" si="12"/>
        <v>9.0909090909090912E-2</v>
      </c>
      <c r="X84" s="2893">
        <v>374</v>
      </c>
      <c r="Y84" s="2894">
        <v>35</v>
      </c>
      <c r="Z84" s="2874">
        <f t="shared" si="13"/>
        <v>9.3582887700534759E-2</v>
      </c>
      <c r="AA84" s="3555">
        <v>356</v>
      </c>
      <c r="AB84" s="3556">
        <v>22</v>
      </c>
      <c r="AC84" s="3553">
        <f t="shared" si="15"/>
        <v>6.1797752808988762E-2</v>
      </c>
    </row>
    <row r="85" spans="1:29" ht="13">
      <c r="A85" s="520" t="s">
        <v>147</v>
      </c>
      <c r="B85" s="521" t="s">
        <v>41</v>
      </c>
      <c r="C85" s="522" t="s">
        <v>1344</v>
      </c>
      <c r="D85" s="521" t="s">
        <v>150</v>
      </c>
      <c r="E85" s="523" t="s">
        <v>1800</v>
      </c>
      <c r="F85" s="1778">
        <v>227</v>
      </c>
      <c r="G85" s="1779">
        <v>36</v>
      </c>
      <c r="H85" s="2461">
        <f t="shared" si="8"/>
        <v>0.15859030837004406</v>
      </c>
      <c r="I85" s="1778">
        <v>209</v>
      </c>
      <c r="J85" s="1779">
        <v>39</v>
      </c>
      <c r="K85" s="2461">
        <f t="shared" si="9"/>
        <v>0.18660287081339713</v>
      </c>
      <c r="L85" s="1778">
        <v>212</v>
      </c>
      <c r="M85" s="1779">
        <v>36</v>
      </c>
      <c r="N85" s="2873">
        <f t="shared" si="10"/>
        <v>0.16981132075471697</v>
      </c>
      <c r="O85" s="3575">
        <v>231</v>
      </c>
      <c r="P85" s="3576">
        <v>42</v>
      </c>
      <c r="Q85" s="3545">
        <f t="shared" si="14"/>
        <v>0.18181818181818182</v>
      </c>
      <c r="R85" s="2893">
        <v>239</v>
      </c>
      <c r="S85" s="2894">
        <v>45</v>
      </c>
      <c r="T85" s="2874">
        <f t="shared" si="11"/>
        <v>0.18828451882845187</v>
      </c>
      <c r="U85" s="2893">
        <v>263</v>
      </c>
      <c r="V85" s="2894">
        <v>46</v>
      </c>
      <c r="W85" s="2874">
        <f t="shared" si="12"/>
        <v>0.17490494296577946</v>
      </c>
      <c r="X85" s="2893">
        <v>246</v>
      </c>
      <c r="Y85" s="2894">
        <v>48</v>
      </c>
      <c r="Z85" s="2874">
        <f t="shared" si="13"/>
        <v>0.1951219512195122</v>
      </c>
      <c r="AA85" s="3555">
        <v>255</v>
      </c>
      <c r="AB85" s="3556">
        <v>48</v>
      </c>
      <c r="AC85" s="3553">
        <f t="shared" si="15"/>
        <v>0.18823529411764706</v>
      </c>
    </row>
    <row r="86" spans="1:29" ht="13">
      <c r="A86" s="520" t="s">
        <v>147</v>
      </c>
      <c r="B86" s="521" t="s">
        <v>41</v>
      </c>
      <c r="C86" s="522" t="s">
        <v>1344</v>
      </c>
      <c r="D86" s="521" t="s">
        <v>150</v>
      </c>
      <c r="E86" s="523" t="s">
        <v>1348</v>
      </c>
      <c r="F86" s="1778">
        <v>370</v>
      </c>
      <c r="G86" s="1779">
        <v>35</v>
      </c>
      <c r="H86" s="2461">
        <f t="shared" si="8"/>
        <v>9.45945945945946E-2</v>
      </c>
      <c r="I86" s="1778">
        <v>359</v>
      </c>
      <c r="J86" s="1779">
        <v>29</v>
      </c>
      <c r="K86" s="2461">
        <f t="shared" si="9"/>
        <v>8.0779944289693595E-2</v>
      </c>
      <c r="L86" s="1778">
        <v>339</v>
      </c>
      <c r="M86" s="1779">
        <v>31</v>
      </c>
      <c r="N86" s="2873">
        <f t="shared" si="10"/>
        <v>9.1445427728613568E-2</v>
      </c>
      <c r="O86" s="3575">
        <v>323</v>
      </c>
      <c r="P86" s="3576">
        <v>25</v>
      </c>
      <c r="Q86" s="3545">
        <f t="shared" si="14"/>
        <v>7.7399380804953566E-2</v>
      </c>
      <c r="R86" s="2893">
        <v>329</v>
      </c>
      <c r="S86" s="2894">
        <v>22</v>
      </c>
      <c r="T86" s="2874">
        <f t="shared" si="11"/>
        <v>6.6869300911854099E-2</v>
      </c>
      <c r="U86" s="2893">
        <v>319</v>
      </c>
      <c r="V86" s="2894">
        <v>23</v>
      </c>
      <c r="W86" s="2874">
        <f t="shared" si="12"/>
        <v>7.2100313479623826E-2</v>
      </c>
      <c r="X86" s="2893">
        <v>271</v>
      </c>
      <c r="Y86" s="2894">
        <v>21</v>
      </c>
      <c r="Z86" s="2874">
        <f t="shared" si="13"/>
        <v>7.7490774907749083E-2</v>
      </c>
      <c r="AA86" s="3555">
        <v>238</v>
      </c>
      <c r="AB86" s="3556">
        <v>16</v>
      </c>
      <c r="AC86" s="3553">
        <f t="shared" si="15"/>
        <v>6.7226890756302518E-2</v>
      </c>
    </row>
    <row r="87" spans="1:29" ht="13">
      <c r="A87" s="520" t="s">
        <v>147</v>
      </c>
      <c r="B87" s="521" t="s">
        <v>41</v>
      </c>
      <c r="C87" s="522" t="s">
        <v>1344</v>
      </c>
      <c r="D87" s="521" t="s">
        <v>150</v>
      </c>
      <c r="E87" s="523" t="s">
        <v>1349</v>
      </c>
      <c r="F87" s="1778">
        <v>365</v>
      </c>
      <c r="G87" s="1779">
        <v>40</v>
      </c>
      <c r="H87" s="2461">
        <f t="shared" si="8"/>
        <v>0.1095890410958904</v>
      </c>
      <c r="I87" s="1778">
        <v>363</v>
      </c>
      <c r="J87" s="1779">
        <v>46</v>
      </c>
      <c r="K87" s="2461">
        <f t="shared" si="9"/>
        <v>0.12672176308539945</v>
      </c>
      <c r="L87" s="1778">
        <v>417</v>
      </c>
      <c r="M87" s="1779">
        <v>49</v>
      </c>
      <c r="N87" s="2873">
        <f t="shared" si="10"/>
        <v>0.11750599520383694</v>
      </c>
      <c r="O87" s="3575">
        <v>414</v>
      </c>
      <c r="P87" s="3576">
        <v>55</v>
      </c>
      <c r="Q87" s="3545">
        <f t="shared" si="14"/>
        <v>0.13285024154589373</v>
      </c>
      <c r="R87" s="2893">
        <v>453</v>
      </c>
      <c r="S87" s="2894">
        <v>68</v>
      </c>
      <c r="T87" s="2874">
        <f t="shared" si="11"/>
        <v>0.15011037527593818</v>
      </c>
      <c r="U87" s="2893">
        <v>463</v>
      </c>
      <c r="V87" s="2894">
        <v>59</v>
      </c>
      <c r="W87" s="2874">
        <f t="shared" si="12"/>
        <v>0.12742980561555076</v>
      </c>
      <c r="X87" s="2893">
        <v>466</v>
      </c>
      <c r="Y87" s="2894">
        <v>71</v>
      </c>
      <c r="Z87" s="2874">
        <f t="shared" si="13"/>
        <v>0.15236051502145923</v>
      </c>
      <c r="AA87" s="3555">
        <v>455</v>
      </c>
      <c r="AB87" s="3556">
        <v>62</v>
      </c>
      <c r="AC87" s="3553">
        <f t="shared" si="15"/>
        <v>0.13626373626373625</v>
      </c>
    </row>
    <row r="88" spans="1:29" ht="13">
      <c r="A88" s="520" t="s">
        <v>147</v>
      </c>
      <c r="B88" s="521" t="s">
        <v>41</v>
      </c>
      <c r="C88" s="522" t="s">
        <v>1344</v>
      </c>
      <c r="D88" s="521" t="s">
        <v>150</v>
      </c>
      <c r="E88" s="523" t="s">
        <v>1350</v>
      </c>
      <c r="F88" s="1778">
        <v>402</v>
      </c>
      <c r="G88" s="1779">
        <v>50</v>
      </c>
      <c r="H88" s="2461">
        <f t="shared" si="8"/>
        <v>0.12437810945273632</v>
      </c>
      <c r="I88" s="1778">
        <v>372</v>
      </c>
      <c r="J88" s="1779">
        <v>45</v>
      </c>
      <c r="K88" s="2461">
        <f t="shared" si="9"/>
        <v>0.12096774193548387</v>
      </c>
      <c r="L88" s="1778">
        <v>353</v>
      </c>
      <c r="M88" s="1779">
        <v>52</v>
      </c>
      <c r="N88" s="2873">
        <f t="shared" si="10"/>
        <v>0.14730878186968838</v>
      </c>
      <c r="O88" s="3575">
        <v>324</v>
      </c>
      <c r="P88" s="3576">
        <v>54</v>
      </c>
      <c r="Q88" s="3545">
        <f t="shared" si="14"/>
        <v>0.16666666666666666</v>
      </c>
      <c r="R88" s="2893">
        <v>281</v>
      </c>
      <c r="S88" s="2894">
        <v>42</v>
      </c>
      <c r="T88" s="2874">
        <f t="shared" si="11"/>
        <v>0.1494661921708185</v>
      </c>
      <c r="U88" s="2893">
        <v>274</v>
      </c>
      <c r="V88" s="2894">
        <v>39</v>
      </c>
      <c r="W88" s="2874">
        <f t="shared" si="12"/>
        <v>0.14233576642335766</v>
      </c>
      <c r="X88" s="2893">
        <v>244</v>
      </c>
      <c r="Y88" s="2894">
        <v>27</v>
      </c>
      <c r="Z88" s="2874">
        <f t="shared" si="13"/>
        <v>0.11065573770491803</v>
      </c>
      <c r="AA88" s="3555">
        <v>260</v>
      </c>
      <c r="AB88" s="3556">
        <v>29</v>
      </c>
      <c r="AC88" s="3553">
        <f t="shared" si="15"/>
        <v>0.11153846153846154</v>
      </c>
    </row>
    <row r="89" spans="1:29" ht="13">
      <c r="A89" s="520" t="s">
        <v>147</v>
      </c>
      <c r="B89" s="521" t="s">
        <v>41</v>
      </c>
      <c r="C89" s="522" t="s">
        <v>1344</v>
      </c>
      <c r="D89" s="521" t="s">
        <v>150</v>
      </c>
      <c r="E89" s="523" t="s">
        <v>1351</v>
      </c>
      <c r="F89" s="1778">
        <v>378</v>
      </c>
      <c r="G89" s="1779">
        <v>43</v>
      </c>
      <c r="H89" s="2461">
        <f t="shared" si="8"/>
        <v>0.11375661375661375</v>
      </c>
      <c r="I89" s="1778">
        <v>387</v>
      </c>
      <c r="J89" s="1779">
        <v>48</v>
      </c>
      <c r="K89" s="2461">
        <f t="shared" si="9"/>
        <v>0.12403100775193798</v>
      </c>
      <c r="L89" s="1778">
        <v>386</v>
      </c>
      <c r="M89" s="1779">
        <v>39</v>
      </c>
      <c r="N89" s="2873">
        <f t="shared" si="10"/>
        <v>0.10103626943005181</v>
      </c>
      <c r="O89" s="3575">
        <v>387</v>
      </c>
      <c r="P89" s="3576">
        <v>51</v>
      </c>
      <c r="Q89" s="3545">
        <f t="shared" si="14"/>
        <v>0.13178294573643412</v>
      </c>
      <c r="R89" s="2893">
        <v>374</v>
      </c>
      <c r="S89" s="2894">
        <v>35</v>
      </c>
      <c r="T89" s="2874">
        <f t="shared" si="11"/>
        <v>9.3582887700534759E-2</v>
      </c>
      <c r="U89" s="2893">
        <v>379</v>
      </c>
      <c r="V89" s="2894">
        <v>35</v>
      </c>
      <c r="W89" s="2874">
        <f t="shared" si="12"/>
        <v>9.2348284960422161E-2</v>
      </c>
      <c r="X89" s="2893">
        <v>353</v>
      </c>
      <c r="Y89" s="2894">
        <v>37</v>
      </c>
      <c r="Z89" s="2874">
        <f t="shared" si="13"/>
        <v>0.10481586402266289</v>
      </c>
      <c r="AA89" s="3555">
        <v>325</v>
      </c>
      <c r="AB89" s="3556">
        <v>40</v>
      </c>
      <c r="AC89" s="3553">
        <f t="shared" si="15"/>
        <v>0.12307692307692308</v>
      </c>
    </row>
    <row r="90" spans="1:29" ht="13">
      <c r="A90" s="520" t="s">
        <v>147</v>
      </c>
      <c r="B90" s="521" t="s">
        <v>41</v>
      </c>
      <c r="C90" s="522" t="s">
        <v>1344</v>
      </c>
      <c r="D90" s="521" t="s">
        <v>150</v>
      </c>
      <c r="E90" s="523" t="s">
        <v>1352</v>
      </c>
      <c r="F90" s="1778">
        <v>680</v>
      </c>
      <c r="G90" s="1779">
        <v>103</v>
      </c>
      <c r="H90" s="2461">
        <f t="shared" si="8"/>
        <v>0.15147058823529411</v>
      </c>
      <c r="I90" s="1778">
        <v>670</v>
      </c>
      <c r="J90" s="1779">
        <v>94</v>
      </c>
      <c r="K90" s="2461">
        <f t="shared" si="9"/>
        <v>0.14029850746268657</v>
      </c>
      <c r="L90" s="1778">
        <v>675</v>
      </c>
      <c r="M90" s="1779">
        <v>87</v>
      </c>
      <c r="N90" s="2873">
        <f t="shared" si="10"/>
        <v>0.12888888888888889</v>
      </c>
      <c r="O90" s="3575">
        <v>691</v>
      </c>
      <c r="P90" s="3576">
        <v>84</v>
      </c>
      <c r="Q90" s="3545">
        <f t="shared" si="14"/>
        <v>0.12156295224312591</v>
      </c>
      <c r="R90" s="2893">
        <v>692</v>
      </c>
      <c r="S90" s="2894">
        <v>83</v>
      </c>
      <c r="T90" s="2874">
        <f t="shared" si="11"/>
        <v>0.1199421965317919</v>
      </c>
      <c r="U90" s="2893">
        <v>671</v>
      </c>
      <c r="V90" s="2894">
        <v>80</v>
      </c>
      <c r="W90" s="2874">
        <f t="shared" si="12"/>
        <v>0.11922503725782414</v>
      </c>
      <c r="X90" s="2893">
        <v>659</v>
      </c>
      <c r="Y90" s="2894">
        <v>77</v>
      </c>
      <c r="Z90" s="2874">
        <f t="shared" si="13"/>
        <v>0.11684370257966616</v>
      </c>
      <c r="AA90" s="3555">
        <v>657</v>
      </c>
      <c r="AB90" s="3556">
        <v>75</v>
      </c>
      <c r="AC90" s="3553">
        <f t="shared" si="15"/>
        <v>0.11415525114155251</v>
      </c>
    </row>
    <row r="91" spans="1:29" ht="13">
      <c r="A91" s="520" t="s">
        <v>147</v>
      </c>
      <c r="B91" s="521" t="s">
        <v>41</v>
      </c>
      <c r="C91" s="522" t="s">
        <v>1344</v>
      </c>
      <c r="D91" s="521" t="s">
        <v>150</v>
      </c>
      <c r="E91" s="523" t="s">
        <v>1801</v>
      </c>
      <c r="F91" s="1778">
        <v>534</v>
      </c>
      <c r="G91" s="1779">
        <v>50</v>
      </c>
      <c r="H91" s="2461">
        <f t="shared" si="8"/>
        <v>9.3632958801498134E-2</v>
      </c>
      <c r="I91" s="1778">
        <v>549</v>
      </c>
      <c r="J91" s="1779">
        <v>48</v>
      </c>
      <c r="K91" s="2461">
        <f t="shared" si="9"/>
        <v>8.7431693989071038E-2</v>
      </c>
      <c r="L91" s="1778">
        <v>526</v>
      </c>
      <c r="M91" s="1779">
        <v>44</v>
      </c>
      <c r="N91" s="2873">
        <f t="shared" si="10"/>
        <v>8.3650190114068435E-2</v>
      </c>
      <c r="O91" s="3575">
        <v>509</v>
      </c>
      <c r="P91" s="3576">
        <v>44</v>
      </c>
      <c r="Q91" s="3545">
        <f t="shared" si="14"/>
        <v>8.6444007858546168E-2</v>
      </c>
      <c r="R91" s="2893">
        <v>516</v>
      </c>
      <c r="S91" s="2894">
        <v>43</v>
      </c>
      <c r="T91" s="2874">
        <f t="shared" si="11"/>
        <v>8.3333333333333329E-2</v>
      </c>
      <c r="U91" s="2893">
        <v>536</v>
      </c>
      <c r="V91" s="2894">
        <v>40</v>
      </c>
      <c r="W91" s="2874">
        <f t="shared" si="12"/>
        <v>7.4626865671641784E-2</v>
      </c>
      <c r="X91" s="2893">
        <v>502</v>
      </c>
      <c r="Y91" s="2894">
        <v>36</v>
      </c>
      <c r="Z91" s="2874">
        <f t="shared" si="13"/>
        <v>7.1713147410358571E-2</v>
      </c>
      <c r="AA91" s="3555">
        <v>513</v>
      </c>
      <c r="AB91" s="3556">
        <v>34</v>
      </c>
      <c r="AC91" s="3553">
        <f t="shared" si="15"/>
        <v>6.6276803118908378E-2</v>
      </c>
    </row>
    <row r="92" spans="1:29" ht="13">
      <c r="A92" s="520" t="s">
        <v>147</v>
      </c>
      <c r="B92" s="521" t="s">
        <v>41</v>
      </c>
      <c r="C92" s="522" t="s">
        <v>1344</v>
      </c>
      <c r="D92" s="521" t="s">
        <v>150</v>
      </c>
      <c r="E92" s="523" t="s">
        <v>1354</v>
      </c>
      <c r="F92" s="1778">
        <v>434</v>
      </c>
      <c r="G92" s="1779">
        <v>31</v>
      </c>
      <c r="H92" s="2461">
        <f t="shared" si="8"/>
        <v>7.1428571428571425E-2</v>
      </c>
      <c r="I92" s="1778">
        <v>449</v>
      </c>
      <c r="J92" s="1779">
        <v>33</v>
      </c>
      <c r="K92" s="2461">
        <f t="shared" si="9"/>
        <v>7.3496659242761692E-2</v>
      </c>
      <c r="L92" s="1778">
        <v>466</v>
      </c>
      <c r="M92" s="1779">
        <v>34</v>
      </c>
      <c r="N92" s="2873">
        <f t="shared" si="10"/>
        <v>7.2961373390557943E-2</v>
      </c>
      <c r="O92" s="3575">
        <v>445</v>
      </c>
      <c r="P92" s="3576">
        <v>28</v>
      </c>
      <c r="Q92" s="3545">
        <f t="shared" si="14"/>
        <v>6.2921348314606745E-2</v>
      </c>
      <c r="R92" s="2893">
        <v>433</v>
      </c>
      <c r="S92" s="2894">
        <v>29</v>
      </c>
      <c r="T92" s="2874">
        <f t="shared" si="11"/>
        <v>6.6974595842956119E-2</v>
      </c>
      <c r="U92" s="2893">
        <v>428</v>
      </c>
      <c r="V92" s="2894">
        <v>27</v>
      </c>
      <c r="W92" s="2874">
        <f t="shared" si="12"/>
        <v>6.3084112149532703E-2</v>
      </c>
      <c r="X92" s="2893">
        <v>418</v>
      </c>
      <c r="Y92" s="2894">
        <v>24</v>
      </c>
      <c r="Z92" s="2874">
        <f t="shared" si="13"/>
        <v>5.7416267942583733E-2</v>
      </c>
      <c r="AA92" s="3555">
        <v>394</v>
      </c>
      <c r="AB92" s="3556">
        <v>21</v>
      </c>
      <c r="AC92" s="3553">
        <f t="shared" si="15"/>
        <v>5.3299492385786802E-2</v>
      </c>
    </row>
    <row r="93" spans="1:29" ht="13">
      <c r="A93" s="520" t="s">
        <v>147</v>
      </c>
      <c r="B93" s="521" t="s">
        <v>41</v>
      </c>
      <c r="C93" s="522" t="s">
        <v>1344</v>
      </c>
      <c r="D93" s="521" t="s">
        <v>150</v>
      </c>
      <c r="E93" s="523" t="s">
        <v>1802</v>
      </c>
      <c r="F93" s="1778">
        <v>377</v>
      </c>
      <c r="G93" s="1779">
        <v>64</v>
      </c>
      <c r="H93" s="2461">
        <f t="shared" si="8"/>
        <v>0.16976127320954906</v>
      </c>
      <c r="I93" s="1778">
        <v>373</v>
      </c>
      <c r="J93" s="1779">
        <v>59</v>
      </c>
      <c r="K93" s="2461">
        <f t="shared" si="9"/>
        <v>0.1581769436997319</v>
      </c>
      <c r="L93" s="1778">
        <v>369</v>
      </c>
      <c r="M93" s="1779">
        <v>52</v>
      </c>
      <c r="N93" s="2873">
        <f t="shared" si="10"/>
        <v>0.14092140921409213</v>
      </c>
      <c r="O93" s="3575">
        <v>350</v>
      </c>
      <c r="P93" s="3576">
        <v>51</v>
      </c>
      <c r="Q93" s="3545">
        <f t="shared" si="14"/>
        <v>0.14571428571428571</v>
      </c>
      <c r="R93" s="2893">
        <v>359</v>
      </c>
      <c r="S93" s="2894">
        <v>46</v>
      </c>
      <c r="T93" s="2874">
        <f t="shared" si="11"/>
        <v>0.12813370473537605</v>
      </c>
      <c r="U93" s="2893">
        <v>349</v>
      </c>
      <c r="V93" s="2894">
        <v>38</v>
      </c>
      <c r="W93" s="2874">
        <f t="shared" si="12"/>
        <v>0.10888252148997135</v>
      </c>
      <c r="X93" s="2893">
        <v>338</v>
      </c>
      <c r="Y93" s="2894">
        <v>35</v>
      </c>
      <c r="Z93" s="2874">
        <f t="shared" si="13"/>
        <v>0.10355029585798817</v>
      </c>
      <c r="AA93" s="3555">
        <v>329</v>
      </c>
      <c r="AB93" s="3556">
        <v>33</v>
      </c>
      <c r="AC93" s="3553">
        <f t="shared" si="15"/>
        <v>0.10030395136778116</v>
      </c>
    </row>
    <row r="94" spans="1:29" ht="13">
      <c r="A94" s="520" t="s">
        <v>147</v>
      </c>
      <c r="B94" s="521" t="s">
        <v>41</v>
      </c>
      <c r="C94" s="522" t="s">
        <v>1344</v>
      </c>
      <c r="D94" s="521" t="s">
        <v>150</v>
      </c>
      <c r="E94" s="523" t="s">
        <v>1803</v>
      </c>
      <c r="F94" s="1778">
        <v>287</v>
      </c>
      <c r="G94" s="1779">
        <v>43</v>
      </c>
      <c r="H94" s="2461">
        <f t="shared" si="8"/>
        <v>0.14982578397212543</v>
      </c>
      <c r="I94" s="1778">
        <v>292</v>
      </c>
      <c r="J94" s="1779">
        <v>43</v>
      </c>
      <c r="K94" s="2461">
        <f t="shared" si="9"/>
        <v>0.14726027397260275</v>
      </c>
      <c r="L94" s="1778">
        <v>276</v>
      </c>
      <c r="M94" s="1779">
        <v>39</v>
      </c>
      <c r="N94" s="2873">
        <f t="shared" si="10"/>
        <v>0.14130434782608695</v>
      </c>
      <c r="O94" s="3575">
        <v>271</v>
      </c>
      <c r="P94" s="3576">
        <v>36</v>
      </c>
      <c r="Q94" s="3545">
        <f t="shared" si="14"/>
        <v>0.13284132841328414</v>
      </c>
      <c r="R94" s="2893">
        <v>257</v>
      </c>
      <c r="S94" s="2894">
        <v>35</v>
      </c>
      <c r="T94" s="2874">
        <f t="shared" si="11"/>
        <v>0.13618677042801555</v>
      </c>
      <c r="U94" s="2893">
        <v>281</v>
      </c>
      <c r="V94" s="2894">
        <v>40</v>
      </c>
      <c r="W94" s="2874">
        <f t="shared" si="12"/>
        <v>0.14234875444839859</v>
      </c>
      <c r="X94" s="2893">
        <v>270</v>
      </c>
      <c r="Y94" s="2894">
        <v>40</v>
      </c>
      <c r="Z94" s="2874">
        <f t="shared" si="13"/>
        <v>0.14814814814814814</v>
      </c>
      <c r="AA94" s="3555">
        <v>272</v>
      </c>
      <c r="AB94" s="3556">
        <v>41</v>
      </c>
      <c r="AC94" s="3553">
        <f t="shared" si="15"/>
        <v>0.15073529411764705</v>
      </c>
    </row>
    <row r="95" spans="1:29" ht="13">
      <c r="A95" s="520" t="s">
        <v>147</v>
      </c>
      <c r="B95" s="521" t="s">
        <v>41</v>
      </c>
      <c r="C95" s="522" t="s">
        <v>1344</v>
      </c>
      <c r="D95" s="521" t="s">
        <v>150</v>
      </c>
      <c r="E95" s="523" t="s">
        <v>1357</v>
      </c>
      <c r="F95" s="1778">
        <v>288</v>
      </c>
      <c r="G95" s="1779">
        <v>129</v>
      </c>
      <c r="H95" s="2461">
        <f t="shared" si="8"/>
        <v>0.44791666666666669</v>
      </c>
      <c r="I95" s="1778">
        <v>289</v>
      </c>
      <c r="J95" s="1779">
        <v>117</v>
      </c>
      <c r="K95" s="2461">
        <f t="shared" si="9"/>
        <v>0.40484429065743943</v>
      </c>
      <c r="L95" s="1778">
        <v>278</v>
      </c>
      <c r="M95" s="1779">
        <v>105</v>
      </c>
      <c r="N95" s="2873">
        <f t="shared" si="10"/>
        <v>0.37769784172661869</v>
      </c>
      <c r="O95" s="3575">
        <v>294</v>
      </c>
      <c r="P95" s="3576">
        <v>93</v>
      </c>
      <c r="Q95" s="3545">
        <f t="shared" si="14"/>
        <v>0.31632653061224492</v>
      </c>
      <c r="R95" s="2893">
        <v>319</v>
      </c>
      <c r="S95" s="2894">
        <v>95</v>
      </c>
      <c r="T95" s="2874">
        <f t="shared" si="11"/>
        <v>0.29780564263322884</v>
      </c>
      <c r="U95" s="2893">
        <v>359</v>
      </c>
      <c r="V95" s="2894">
        <v>97</v>
      </c>
      <c r="W95" s="2874">
        <f t="shared" si="12"/>
        <v>0.27019498607242337</v>
      </c>
      <c r="X95" s="2893">
        <v>356</v>
      </c>
      <c r="Y95" s="2894">
        <v>100</v>
      </c>
      <c r="Z95" s="2874">
        <f t="shared" si="13"/>
        <v>0.2808988764044944</v>
      </c>
      <c r="AA95" s="3555">
        <v>371</v>
      </c>
      <c r="AB95" s="3556">
        <v>102</v>
      </c>
      <c r="AC95" s="3553">
        <f t="shared" si="15"/>
        <v>0.27493261455525608</v>
      </c>
    </row>
    <row r="96" spans="1:29" ht="13">
      <c r="A96" s="520" t="s">
        <v>147</v>
      </c>
      <c r="B96" s="521" t="s">
        <v>41</v>
      </c>
      <c r="C96" s="522" t="s">
        <v>1344</v>
      </c>
      <c r="D96" s="521" t="s">
        <v>150</v>
      </c>
      <c r="E96" s="523" t="s">
        <v>1358</v>
      </c>
      <c r="F96" s="1778">
        <v>249</v>
      </c>
      <c r="G96" s="1779">
        <v>35</v>
      </c>
      <c r="H96" s="2461">
        <f t="shared" si="8"/>
        <v>0.14056224899598393</v>
      </c>
      <c r="I96" s="1778">
        <v>235</v>
      </c>
      <c r="J96" s="1779">
        <v>34</v>
      </c>
      <c r="K96" s="2461">
        <f t="shared" si="9"/>
        <v>0.14468085106382977</v>
      </c>
      <c r="L96" s="1778">
        <v>230</v>
      </c>
      <c r="M96" s="1779">
        <v>31</v>
      </c>
      <c r="N96" s="2873">
        <f t="shared" si="10"/>
        <v>0.13478260869565217</v>
      </c>
      <c r="O96" s="3575">
        <v>224</v>
      </c>
      <c r="P96" s="3576">
        <v>31</v>
      </c>
      <c r="Q96" s="3545">
        <f t="shared" si="14"/>
        <v>0.13839285714285715</v>
      </c>
      <c r="R96" s="2893">
        <v>195</v>
      </c>
      <c r="S96" s="2894">
        <v>35</v>
      </c>
      <c r="T96" s="2874">
        <f t="shared" si="11"/>
        <v>0.17948717948717949</v>
      </c>
      <c r="U96" s="2893">
        <v>189</v>
      </c>
      <c r="V96" s="2894">
        <v>30</v>
      </c>
      <c r="W96" s="2874">
        <f t="shared" si="12"/>
        <v>0.15873015873015872</v>
      </c>
      <c r="X96" s="2893">
        <v>188</v>
      </c>
      <c r="Y96" s="2894">
        <v>34</v>
      </c>
      <c r="Z96" s="2874">
        <f t="shared" si="13"/>
        <v>0.18085106382978725</v>
      </c>
      <c r="AA96" s="3555">
        <v>196</v>
      </c>
      <c r="AB96" s="3556">
        <v>29</v>
      </c>
      <c r="AC96" s="3553">
        <f t="shared" si="15"/>
        <v>0.14795918367346939</v>
      </c>
    </row>
    <row r="97" spans="1:29" ht="13">
      <c r="A97" s="520" t="s">
        <v>147</v>
      </c>
      <c r="B97" s="521" t="s">
        <v>41</v>
      </c>
      <c r="C97" s="522" t="s">
        <v>1344</v>
      </c>
      <c r="D97" s="521" t="s">
        <v>150</v>
      </c>
      <c r="E97" s="523" t="s">
        <v>1359</v>
      </c>
      <c r="F97" s="1778">
        <v>352</v>
      </c>
      <c r="G97" s="1779">
        <v>36</v>
      </c>
      <c r="H97" s="2461">
        <f t="shared" si="8"/>
        <v>0.10227272727272728</v>
      </c>
      <c r="I97" s="1778">
        <v>330</v>
      </c>
      <c r="J97" s="1779">
        <v>30</v>
      </c>
      <c r="K97" s="2461">
        <f t="shared" si="9"/>
        <v>9.0909090909090912E-2</v>
      </c>
      <c r="L97" s="1778">
        <v>323</v>
      </c>
      <c r="M97" s="1779">
        <v>30</v>
      </c>
      <c r="N97" s="2873">
        <f t="shared" si="10"/>
        <v>9.2879256965944276E-2</v>
      </c>
      <c r="O97" s="3575">
        <v>321</v>
      </c>
      <c r="P97" s="3576">
        <v>21</v>
      </c>
      <c r="Q97" s="3545">
        <f t="shared" si="14"/>
        <v>6.5420560747663545E-2</v>
      </c>
      <c r="R97" s="2893">
        <v>317</v>
      </c>
      <c r="S97" s="2894">
        <v>27</v>
      </c>
      <c r="T97" s="2874">
        <f t="shared" si="11"/>
        <v>8.5173501577287064E-2</v>
      </c>
      <c r="U97" s="2893">
        <v>310</v>
      </c>
      <c r="V97" s="2894">
        <v>29</v>
      </c>
      <c r="W97" s="2874">
        <f t="shared" si="12"/>
        <v>9.3548387096774197E-2</v>
      </c>
      <c r="X97" s="2893">
        <v>280</v>
      </c>
      <c r="Y97" s="2894">
        <v>27</v>
      </c>
      <c r="Z97" s="2874">
        <f t="shared" si="13"/>
        <v>9.6428571428571433E-2</v>
      </c>
      <c r="AA97" s="3555">
        <v>263</v>
      </c>
      <c r="AB97" s="3556">
        <v>23</v>
      </c>
      <c r="AC97" s="3553">
        <f t="shared" si="15"/>
        <v>8.7452471482889732E-2</v>
      </c>
    </row>
    <row r="98" spans="1:29" ht="13">
      <c r="A98" s="520" t="s">
        <v>147</v>
      </c>
      <c r="B98" s="521" t="s">
        <v>41</v>
      </c>
      <c r="C98" s="522" t="s">
        <v>1344</v>
      </c>
      <c r="D98" s="521" t="s">
        <v>150</v>
      </c>
      <c r="E98" s="523" t="s">
        <v>1360</v>
      </c>
      <c r="F98" s="1778">
        <v>377</v>
      </c>
      <c r="G98" s="1779">
        <v>41</v>
      </c>
      <c r="H98" s="2461">
        <f t="shared" si="8"/>
        <v>0.10875331564986737</v>
      </c>
      <c r="I98" s="1778">
        <v>354</v>
      </c>
      <c r="J98" s="1779">
        <v>28</v>
      </c>
      <c r="K98" s="2461">
        <f t="shared" si="9"/>
        <v>7.909604519774012E-2</v>
      </c>
      <c r="L98" s="1778">
        <v>344</v>
      </c>
      <c r="M98" s="1779">
        <v>33</v>
      </c>
      <c r="N98" s="2873">
        <f t="shared" si="10"/>
        <v>9.5930232558139539E-2</v>
      </c>
      <c r="O98" s="3575">
        <v>344</v>
      </c>
      <c r="P98" s="3576">
        <v>31</v>
      </c>
      <c r="Q98" s="3545">
        <f t="shared" si="14"/>
        <v>9.0116279069767435E-2</v>
      </c>
      <c r="R98" s="2893">
        <v>354</v>
      </c>
      <c r="S98" s="2894">
        <v>25</v>
      </c>
      <c r="T98" s="2874">
        <f t="shared" si="11"/>
        <v>7.0621468926553674E-2</v>
      </c>
      <c r="U98" s="2893">
        <v>317</v>
      </c>
      <c r="V98" s="2894">
        <v>23</v>
      </c>
      <c r="W98" s="2874">
        <f t="shared" si="12"/>
        <v>7.2555205047318619E-2</v>
      </c>
      <c r="X98" s="2893">
        <v>288</v>
      </c>
      <c r="Y98" s="2894">
        <v>15</v>
      </c>
      <c r="Z98" s="2874">
        <f t="shared" si="13"/>
        <v>5.2083333333333336E-2</v>
      </c>
      <c r="AA98" s="3555">
        <v>259</v>
      </c>
      <c r="AB98" s="3556">
        <v>13</v>
      </c>
      <c r="AC98" s="3553">
        <f t="shared" si="15"/>
        <v>5.019305019305019E-2</v>
      </c>
    </row>
    <row r="99" spans="1:29" ht="13">
      <c r="A99" s="520" t="s">
        <v>147</v>
      </c>
      <c r="B99" s="521" t="s">
        <v>41</v>
      </c>
      <c r="C99" s="522" t="s">
        <v>1344</v>
      </c>
      <c r="D99" s="521" t="s">
        <v>150</v>
      </c>
      <c r="E99" s="523" t="s">
        <v>1804</v>
      </c>
      <c r="F99" s="1778">
        <v>525</v>
      </c>
      <c r="G99" s="1779">
        <v>52</v>
      </c>
      <c r="H99" s="2461">
        <f t="shared" si="8"/>
        <v>9.9047619047619051E-2</v>
      </c>
      <c r="I99" s="1778">
        <v>508</v>
      </c>
      <c r="J99" s="1779">
        <v>53</v>
      </c>
      <c r="K99" s="2461">
        <f t="shared" si="9"/>
        <v>0.10433070866141732</v>
      </c>
      <c r="L99" s="1778">
        <v>511</v>
      </c>
      <c r="M99" s="1779">
        <v>62</v>
      </c>
      <c r="N99" s="2873">
        <f t="shared" si="10"/>
        <v>0.12133072407045009</v>
      </c>
      <c r="O99" s="3575">
        <v>521</v>
      </c>
      <c r="P99" s="3576">
        <v>62</v>
      </c>
      <c r="Q99" s="3545">
        <f t="shared" si="14"/>
        <v>0.11900191938579655</v>
      </c>
      <c r="R99" s="2893">
        <v>520</v>
      </c>
      <c r="S99" s="2894">
        <v>40</v>
      </c>
      <c r="T99" s="2874">
        <f t="shared" si="11"/>
        <v>7.6923076923076927E-2</v>
      </c>
      <c r="U99" s="2893">
        <v>470</v>
      </c>
      <c r="V99" s="2894">
        <v>38</v>
      </c>
      <c r="W99" s="2874">
        <f t="shared" si="12"/>
        <v>8.085106382978724E-2</v>
      </c>
      <c r="X99" s="2893">
        <v>433</v>
      </c>
      <c r="Y99" s="2894">
        <v>41</v>
      </c>
      <c r="Z99" s="2874">
        <f t="shared" si="13"/>
        <v>9.4688221709006926E-2</v>
      </c>
      <c r="AA99" s="3555">
        <v>430</v>
      </c>
      <c r="AB99" s="3556">
        <v>44</v>
      </c>
      <c r="AC99" s="3553">
        <f t="shared" si="15"/>
        <v>0.10232558139534884</v>
      </c>
    </row>
    <row r="100" spans="1:29" ht="13">
      <c r="A100" s="520" t="s">
        <v>147</v>
      </c>
      <c r="B100" s="521" t="s">
        <v>41</v>
      </c>
      <c r="C100" s="522" t="s">
        <v>1344</v>
      </c>
      <c r="D100" s="521" t="s">
        <v>150</v>
      </c>
      <c r="E100" s="523" t="s">
        <v>1362</v>
      </c>
      <c r="F100" s="1778">
        <v>392</v>
      </c>
      <c r="G100" s="1779">
        <v>76</v>
      </c>
      <c r="H100" s="2461">
        <f t="shared" si="8"/>
        <v>0.19387755102040816</v>
      </c>
      <c r="I100" s="1778">
        <v>373</v>
      </c>
      <c r="J100" s="1779">
        <v>67</v>
      </c>
      <c r="K100" s="2461">
        <f t="shared" si="9"/>
        <v>0.17962466487935658</v>
      </c>
      <c r="L100" s="1778">
        <v>362</v>
      </c>
      <c r="M100" s="1779">
        <v>46</v>
      </c>
      <c r="N100" s="2873">
        <f t="shared" si="10"/>
        <v>0.1270718232044199</v>
      </c>
      <c r="O100" s="3575">
        <v>360</v>
      </c>
      <c r="P100" s="3576">
        <v>58</v>
      </c>
      <c r="Q100" s="3545">
        <f t="shared" si="14"/>
        <v>0.16111111111111112</v>
      </c>
      <c r="R100" s="2893">
        <v>372</v>
      </c>
      <c r="S100" s="2894">
        <v>55</v>
      </c>
      <c r="T100" s="2874">
        <f t="shared" si="11"/>
        <v>0.14784946236559141</v>
      </c>
      <c r="U100" s="2893">
        <v>320</v>
      </c>
      <c r="V100" s="2894">
        <v>49</v>
      </c>
      <c r="W100" s="2874">
        <f t="shared" si="12"/>
        <v>0.15312500000000001</v>
      </c>
      <c r="X100" s="2893">
        <v>323</v>
      </c>
      <c r="Y100" s="2894">
        <v>43</v>
      </c>
      <c r="Z100" s="2874">
        <f t="shared" si="13"/>
        <v>0.13312693498452013</v>
      </c>
      <c r="AA100" s="3555">
        <v>325</v>
      </c>
      <c r="AB100" s="3556">
        <v>42</v>
      </c>
      <c r="AC100" s="3553">
        <f t="shared" si="15"/>
        <v>0.12923076923076923</v>
      </c>
    </row>
    <row r="101" spans="1:29" ht="13">
      <c r="A101" s="520" t="s">
        <v>147</v>
      </c>
      <c r="B101" s="521" t="s">
        <v>41</v>
      </c>
      <c r="C101" s="522" t="s">
        <v>1344</v>
      </c>
      <c r="D101" s="521" t="s">
        <v>150</v>
      </c>
      <c r="E101" s="523" t="s">
        <v>1363</v>
      </c>
      <c r="F101" s="1778">
        <v>405</v>
      </c>
      <c r="G101" s="1779">
        <v>51</v>
      </c>
      <c r="H101" s="2461">
        <f t="shared" si="8"/>
        <v>0.12592592592592591</v>
      </c>
      <c r="I101" s="1778">
        <v>400</v>
      </c>
      <c r="J101" s="1779">
        <v>41</v>
      </c>
      <c r="K101" s="2461">
        <f t="shared" si="9"/>
        <v>0.10249999999999999</v>
      </c>
      <c r="L101" s="1778">
        <v>369</v>
      </c>
      <c r="M101" s="1779">
        <v>36</v>
      </c>
      <c r="N101" s="2873">
        <f t="shared" si="10"/>
        <v>9.7560975609756101E-2</v>
      </c>
      <c r="O101" s="3575">
        <v>386</v>
      </c>
      <c r="P101" s="3576">
        <v>28</v>
      </c>
      <c r="Q101" s="3545">
        <f t="shared" si="14"/>
        <v>7.2538860103626937E-2</v>
      </c>
      <c r="R101" s="2893">
        <v>339</v>
      </c>
      <c r="S101" s="2894">
        <v>25</v>
      </c>
      <c r="T101" s="2874">
        <f t="shared" si="11"/>
        <v>7.3746312684365781E-2</v>
      </c>
      <c r="U101" s="2893">
        <v>337</v>
      </c>
      <c r="V101" s="2894">
        <v>21</v>
      </c>
      <c r="W101" s="2874">
        <f t="shared" si="12"/>
        <v>6.2314540059347182E-2</v>
      </c>
      <c r="X101" s="2893">
        <v>361</v>
      </c>
      <c r="Y101" s="2894">
        <v>23</v>
      </c>
      <c r="Z101" s="2874">
        <f t="shared" si="13"/>
        <v>6.3711911357340723E-2</v>
      </c>
      <c r="AA101" s="3555">
        <v>340</v>
      </c>
      <c r="AB101" s="3556">
        <v>28</v>
      </c>
      <c r="AC101" s="3553">
        <f t="shared" si="15"/>
        <v>8.2352941176470587E-2</v>
      </c>
    </row>
    <row r="102" spans="1:29" ht="13">
      <c r="A102" s="524" t="s">
        <v>147</v>
      </c>
      <c r="B102" s="525" t="s">
        <v>41</v>
      </c>
      <c r="C102" s="526" t="s">
        <v>1344</v>
      </c>
      <c r="D102" s="524" t="s">
        <v>151</v>
      </c>
      <c r="E102" s="536" t="s">
        <v>4410</v>
      </c>
      <c r="F102" s="1781">
        <v>398</v>
      </c>
      <c r="G102" s="1782">
        <v>48</v>
      </c>
      <c r="H102" s="2463">
        <f t="shared" si="8"/>
        <v>0.12060301507537688</v>
      </c>
      <c r="I102" s="1781">
        <v>429</v>
      </c>
      <c r="J102" s="1782">
        <v>44</v>
      </c>
      <c r="K102" s="2463">
        <f t="shared" si="9"/>
        <v>0.10256410256410256</v>
      </c>
      <c r="L102" s="1781">
        <v>391</v>
      </c>
      <c r="M102" s="1782">
        <v>54</v>
      </c>
      <c r="N102" s="2877">
        <f t="shared" si="10"/>
        <v>0.13810741687979539</v>
      </c>
      <c r="O102" s="3577">
        <v>414</v>
      </c>
      <c r="P102" s="3578">
        <v>65</v>
      </c>
      <c r="Q102" s="3572">
        <f t="shared" si="14"/>
        <v>0.1570048309178744</v>
      </c>
      <c r="R102" s="2895">
        <v>399</v>
      </c>
      <c r="S102" s="2896">
        <v>54</v>
      </c>
      <c r="T102" s="2881">
        <f t="shared" si="11"/>
        <v>0.13533834586466165</v>
      </c>
      <c r="U102" s="2895">
        <v>321</v>
      </c>
      <c r="V102" s="2896">
        <v>38</v>
      </c>
      <c r="W102" s="2881">
        <f t="shared" si="12"/>
        <v>0.11838006230529595</v>
      </c>
      <c r="X102" s="2895">
        <v>336</v>
      </c>
      <c r="Y102" s="2896">
        <v>42</v>
      </c>
      <c r="Z102" s="2881">
        <f t="shared" si="13"/>
        <v>0.125</v>
      </c>
      <c r="AA102" s="3557">
        <v>324</v>
      </c>
      <c r="AB102" s="3558">
        <v>39</v>
      </c>
      <c r="AC102" s="3549">
        <f t="shared" si="15"/>
        <v>0.12037037037037036</v>
      </c>
    </row>
    <row r="103" spans="1:29" ht="13">
      <c r="A103" s="524" t="s">
        <v>147</v>
      </c>
      <c r="B103" s="525" t="s">
        <v>41</v>
      </c>
      <c r="C103" s="526" t="s">
        <v>1344</v>
      </c>
      <c r="D103" s="524" t="s">
        <v>151</v>
      </c>
      <c r="E103" s="536" t="s">
        <v>1365</v>
      </c>
      <c r="F103" s="1781">
        <v>845</v>
      </c>
      <c r="G103" s="1782">
        <v>81</v>
      </c>
      <c r="H103" s="2463">
        <f t="shared" si="8"/>
        <v>9.5857988165680474E-2</v>
      </c>
      <c r="I103" s="1781">
        <v>848</v>
      </c>
      <c r="J103" s="1782">
        <v>89</v>
      </c>
      <c r="K103" s="2463">
        <f t="shared" si="9"/>
        <v>0.10495283018867925</v>
      </c>
      <c r="L103" s="1781">
        <v>801</v>
      </c>
      <c r="M103" s="1782">
        <v>82</v>
      </c>
      <c r="N103" s="2877">
        <f t="shared" si="10"/>
        <v>0.10237203495630462</v>
      </c>
      <c r="O103" s="3577">
        <v>785</v>
      </c>
      <c r="P103" s="3578">
        <v>79</v>
      </c>
      <c r="Q103" s="3572">
        <f t="shared" si="14"/>
        <v>0.10063694267515924</v>
      </c>
      <c r="R103" s="2895">
        <v>763</v>
      </c>
      <c r="S103" s="2896">
        <v>83</v>
      </c>
      <c r="T103" s="2881">
        <f t="shared" si="11"/>
        <v>0.10878112712975098</v>
      </c>
      <c r="U103" s="2895">
        <v>659</v>
      </c>
      <c r="V103" s="2896">
        <v>65</v>
      </c>
      <c r="W103" s="2881">
        <f t="shared" si="12"/>
        <v>9.8634294385432475E-2</v>
      </c>
      <c r="X103" s="2895">
        <v>593</v>
      </c>
      <c r="Y103" s="2896">
        <v>48</v>
      </c>
      <c r="Z103" s="2881">
        <f t="shared" si="13"/>
        <v>8.0944350758853284E-2</v>
      </c>
      <c r="AA103" s="3557">
        <v>569</v>
      </c>
      <c r="AB103" s="3558">
        <v>52</v>
      </c>
      <c r="AC103" s="3549">
        <f t="shared" si="15"/>
        <v>9.1388400702987704E-2</v>
      </c>
    </row>
    <row r="104" spans="1:29" ht="14.5">
      <c r="A104" s="1378" t="s">
        <v>147</v>
      </c>
      <c r="B104" s="1379" t="s">
        <v>41</v>
      </c>
      <c r="C104" s="1380" t="s">
        <v>1344</v>
      </c>
      <c r="D104" s="1378" t="s">
        <v>151</v>
      </c>
      <c r="E104" s="1423" t="s">
        <v>1750</v>
      </c>
      <c r="F104" s="1781">
        <v>143</v>
      </c>
      <c r="G104" s="1782">
        <v>124</v>
      </c>
      <c r="H104" s="2463">
        <f t="shared" si="8"/>
        <v>0.86713286713286708</v>
      </c>
      <c r="I104" s="1781">
        <v>140</v>
      </c>
      <c r="J104" s="1782">
        <v>116</v>
      </c>
      <c r="K104" s="2463">
        <f t="shared" si="9"/>
        <v>0.82857142857142863</v>
      </c>
      <c r="L104" s="1781">
        <v>142</v>
      </c>
      <c r="M104" s="1782">
        <v>116</v>
      </c>
      <c r="N104" s="2877">
        <f t="shared" si="10"/>
        <v>0.81690140845070425</v>
      </c>
      <c r="O104" s="3577">
        <v>140</v>
      </c>
      <c r="P104" s="3578">
        <v>113</v>
      </c>
      <c r="Q104" s="3572">
        <f t="shared" si="14"/>
        <v>0.80714285714285716</v>
      </c>
      <c r="R104" s="2895">
        <v>131</v>
      </c>
      <c r="S104" s="2896">
        <v>100</v>
      </c>
      <c r="T104" s="2881">
        <f t="shared" si="11"/>
        <v>0.76335877862595425</v>
      </c>
      <c r="U104" s="2895">
        <v>113</v>
      </c>
      <c r="V104" s="2896">
        <v>78</v>
      </c>
      <c r="W104" s="2881">
        <f t="shared" si="12"/>
        <v>0.69026548672566368</v>
      </c>
      <c r="X104" s="2895">
        <v>120</v>
      </c>
      <c r="Y104" s="2896">
        <v>84</v>
      </c>
      <c r="Z104" s="2881">
        <f t="shared" si="13"/>
        <v>0.7</v>
      </c>
      <c r="AA104" s="3557">
        <v>122</v>
      </c>
      <c r="AB104" s="3558">
        <v>87</v>
      </c>
      <c r="AC104" s="3549">
        <f t="shared" si="15"/>
        <v>0.71311475409836067</v>
      </c>
    </row>
    <row r="105" spans="1:29" ht="13">
      <c r="A105" s="524" t="s">
        <v>147</v>
      </c>
      <c r="B105" s="525" t="s">
        <v>41</v>
      </c>
      <c r="C105" s="526" t="s">
        <v>1344</v>
      </c>
      <c r="D105" s="524" t="s">
        <v>151</v>
      </c>
      <c r="E105" s="536" t="s">
        <v>1366</v>
      </c>
      <c r="F105" s="1781">
        <v>828</v>
      </c>
      <c r="G105" s="1782">
        <v>134</v>
      </c>
      <c r="H105" s="2463">
        <f t="shared" si="8"/>
        <v>0.16183574879227053</v>
      </c>
      <c r="I105" s="1781">
        <v>803</v>
      </c>
      <c r="J105" s="1782">
        <v>125</v>
      </c>
      <c r="K105" s="2463">
        <f t="shared" si="9"/>
        <v>0.15566625155666253</v>
      </c>
      <c r="L105" s="1781">
        <v>775</v>
      </c>
      <c r="M105" s="1782">
        <v>108</v>
      </c>
      <c r="N105" s="2877">
        <f t="shared" si="10"/>
        <v>0.13935483870967741</v>
      </c>
      <c r="O105" s="3577">
        <v>710</v>
      </c>
      <c r="P105" s="3578">
        <v>93</v>
      </c>
      <c r="Q105" s="3572">
        <f t="shared" si="14"/>
        <v>0.13098591549295774</v>
      </c>
      <c r="R105" s="2895">
        <v>739</v>
      </c>
      <c r="S105" s="2896">
        <v>86</v>
      </c>
      <c r="T105" s="2881">
        <f t="shared" si="11"/>
        <v>0.11637347767253045</v>
      </c>
      <c r="U105" s="2895">
        <v>623</v>
      </c>
      <c r="V105" s="2896">
        <v>65</v>
      </c>
      <c r="W105" s="2881">
        <f t="shared" si="12"/>
        <v>0.1043338683788122</v>
      </c>
      <c r="X105" s="2895">
        <v>606</v>
      </c>
      <c r="Y105" s="2896">
        <v>70</v>
      </c>
      <c r="Z105" s="2881">
        <f t="shared" si="13"/>
        <v>0.11551155115511551</v>
      </c>
      <c r="AA105" s="3557">
        <v>589</v>
      </c>
      <c r="AB105" s="3558">
        <v>75</v>
      </c>
      <c r="AC105" s="3549">
        <f t="shared" si="15"/>
        <v>0.12733446519524619</v>
      </c>
    </row>
    <row r="106" spans="1:29" ht="13">
      <c r="A106" s="524" t="s">
        <v>147</v>
      </c>
      <c r="B106" s="525" t="s">
        <v>41</v>
      </c>
      <c r="C106" s="526" t="s">
        <v>1344</v>
      </c>
      <c r="D106" s="524" t="s">
        <v>151</v>
      </c>
      <c r="E106" s="536" t="s">
        <v>1367</v>
      </c>
      <c r="F106" s="1781">
        <v>631</v>
      </c>
      <c r="G106" s="1782">
        <v>131</v>
      </c>
      <c r="H106" s="2463">
        <f t="shared" si="8"/>
        <v>0.2076069730586371</v>
      </c>
      <c r="I106" s="1781">
        <v>666</v>
      </c>
      <c r="J106" s="1782">
        <v>131</v>
      </c>
      <c r="K106" s="2463">
        <f t="shared" si="9"/>
        <v>0.1966966966966967</v>
      </c>
      <c r="L106" s="1781">
        <v>647</v>
      </c>
      <c r="M106" s="1782">
        <v>135</v>
      </c>
      <c r="N106" s="2877">
        <f t="shared" si="10"/>
        <v>0.20865533230293662</v>
      </c>
      <c r="O106" s="3577">
        <v>600</v>
      </c>
      <c r="P106" s="3578">
        <v>120</v>
      </c>
      <c r="Q106" s="3572">
        <f t="shared" si="14"/>
        <v>0.2</v>
      </c>
      <c r="R106" s="2895">
        <v>688</v>
      </c>
      <c r="S106" s="2896">
        <v>111</v>
      </c>
      <c r="T106" s="2881">
        <f t="shared" si="11"/>
        <v>0.16133720930232559</v>
      </c>
      <c r="U106" s="2895">
        <v>643</v>
      </c>
      <c r="V106" s="2896">
        <v>95</v>
      </c>
      <c r="W106" s="2881">
        <f t="shared" si="12"/>
        <v>0.14774494556765164</v>
      </c>
      <c r="X106" s="2895">
        <v>629</v>
      </c>
      <c r="Y106" s="2896">
        <v>90</v>
      </c>
      <c r="Z106" s="2881">
        <f t="shared" si="13"/>
        <v>0.14308426073131955</v>
      </c>
      <c r="AA106" s="3557">
        <v>576</v>
      </c>
      <c r="AB106" s="3558">
        <v>90</v>
      </c>
      <c r="AC106" s="3549">
        <f t="shared" si="15"/>
        <v>0.15625</v>
      </c>
    </row>
    <row r="107" spans="1:29" ht="13">
      <c r="A107" s="524" t="s">
        <v>147</v>
      </c>
      <c r="B107" s="525" t="s">
        <v>41</v>
      </c>
      <c r="C107" s="526" t="s">
        <v>1344</v>
      </c>
      <c r="D107" s="524" t="s">
        <v>151</v>
      </c>
      <c r="E107" s="536" t="s">
        <v>1368</v>
      </c>
      <c r="F107" s="1781">
        <v>246</v>
      </c>
      <c r="G107" s="1782">
        <v>65</v>
      </c>
      <c r="H107" s="2463">
        <f t="shared" si="8"/>
        <v>0.26422764227642276</v>
      </c>
      <c r="I107" s="1781">
        <v>251</v>
      </c>
      <c r="J107" s="1782">
        <v>64</v>
      </c>
      <c r="K107" s="2463">
        <f t="shared" si="9"/>
        <v>0.2549800796812749</v>
      </c>
      <c r="L107" s="1781">
        <v>256</v>
      </c>
      <c r="M107" s="1782">
        <v>55</v>
      </c>
      <c r="N107" s="2877">
        <f t="shared" si="10"/>
        <v>0.21484375</v>
      </c>
      <c r="O107" s="3577">
        <v>275</v>
      </c>
      <c r="P107" s="3578">
        <v>53</v>
      </c>
      <c r="Q107" s="3572">
        <f t="shared" si="14"/>
        <v>0.19272727272727272</v>
      </c>
      <c r="R107" s="2895">
        <v>274</v>
      </c>
      <c r="S107" s="2896">
        <v>47</v>
      </c>
      <c r="T107" s="2881">
        <f t="shared" si="11"/>
        <v>0.17153284671532848</v>
      </c>
      <c r="U107" s="2895">
        <v>272</v>
      </c>
      <c r="V107" s="2896">
        <v>39</v>
      </c>
      <c r="W107" s="2881">
        <f t="shared" si="12"/>
        <v>0.14338235294117646</v>
      </c>
      <c r="X107" s="2895">
        <v>266</v>
      </c>
      <c r="Y107" s="2896">
        <v>37</v>
      </c>
      <c r="Z107" s="2881">
        <f t="shared" si="13"/>
        <v>0.13909774436090225</v>
      </c>
      <c r="AA107" s="3557">
        <v>260</v>
      </c>
      <c r="AB107" s="3558">
        <v>44</v>
      </c>
      <c r="AC107" s="3549">
        <f t="shared" si="15"/>
        <v>0.16923076923076924</v>
      </c>
    </row>
    <row r="108" spans="1:29" ht="13">
      <c r="A108" s="528" t="s">
        <v>147</v>
      </c>
      <c r="B108" s="529" t="s">
        <v>41</v>
      </c>
      <c r="C108" s="530" t="s">
        <v>1344</v>
      </c>
      <c r="D108" s="529" t="s">
        <v>152</v>
      </c>
      <c r="E108" s="531" t="s">
        <v>1805</v>
      </c>
      <c r="F108" s="1783">
        <v>741</v>
      </c>
      <c r="G108" s="1784">
        <v>145</v>
      </c>
      <c r="H108" s="2464">
        <f t="shared" si="8"/>
        <v>0.19568151147098514</v>
      </c>
      <c r="I108" s="1787">
        <v>739</v>
      </c>
      <c r="J108" s="1788">
        <v>135</v>
      </c>
      <c r="K108" s="2464">
        <f t="shared" si="9"/>
        <v>0.18267929634641408</v>
      </c>
      <c r="L108" s="1787">
        <v>703</v>
      </c>
      <c r="M108" s="1788">
        <v>138</v>
      </c>
      <c r="N108" s="2897">
        <f t="shared" si="10"/>
        <v>0.19630156472261737</v>
      </c>
      <c r="O108" s="3579">
        <v>702</v>
      </c>
      <c r="P108" s="3580">
        <v>133</v>
      </c>
      <c r="Q108" s="3569">
        <f t="shared" si="14"/>
        <v>0.18945868945868946</v>
      </c>
      <c r="R108" s="2898">
        <v>688</v>
      </c>
      <c r="S108" s="2899">
        <v>123</v>
      </c>
      <c r="T108" s="2900">
        <f t="shared" si="11"/>
        <v>0.17877906976744187</v>
      </c>
      <c r="U108" s="2898">
        <v>675</v>
      </c>
      <c r="V108" s="2899">
        <v>113</v>
      </c>
      <c r="W108" s="2900">
        <f t="shared" si="12"/>
        <v>0.16740740740740739</v>
      </c>
      <c r="X108" s="2898">
        <v>645</v>
      </c>
      <c r="Y108" s="2899">
        <v>90</v>
      </c>
      <c r="Z108" s="2900">
        <f t="shared" si="13"/>
        <v>0.13953488372093023</v>
      </c>
      <c r="AA108" s="3559">
        <v>620</v>
      </c>
      <c r="AB108" s="3560">
        <v>92</v>
      </c>
      <c r="AC108" s="3561">
        <f t="shared" si="15"/>
        <v>0.14838709677419354</v>
      </c>
    </row>
    <row r="109" spans="1:29" ht="13">
      <c r="A109" s="528" t="s">
        <v>147</v>
      </c>
      <c r="B109" s="529" t="s">
        <v>41</v>
      </c>
      <c r="C109" s="530" t="s">
        <v>1344</v>
      </c>
      <c r="D109" s="529" t="s">
        <v>152</v>
      </c>
      <c r="E109" s="531" t="s">
        <v>1370</v>
      </c>
      <c r="F109" s="1783">
        <v>1368</v>
      </c>
      <c r="G109" s="1784">
        <v>236</v>
      </c>
      <c r="H109" s="2464">
        <f t="shared" si="8"/>
        <v>0.17251461988304093</v>
      </c>
      <c r="I109" s="1787">
        <v>1355</v>
      </c>
      <c r="J109" s="1788">
        <v>257</v>
      </c>
      <c r="K109" s="2464">
        <f t="shared" si="9"/>
        <v>0.1896678966789668</v>
      </c>
      <c r="L109" s="1787">
        <v>1363</v>
      </c>
      <c r="M109" s="1788">
        <v>261</v>
      </c>
      <c r="N109" s="2897">
        <f t="shared" si="10"/>
        <v>0.19148936170212766</v>
      </c>
      <c r="O109" s="3579">
        <v>1372</v>
      </c>
      <c r="P109" s="3580">
        <v>259</v>
      </c>
      <c r="Q109" s="3569">
        <f t="shared" si="14"/>
        <v>0.18877551020408162</v>
      </c>
      <c r="R109" s="2898">
        <v>1440</v>
      </c>
      <c r="S109" s="2899">
        <v>276</v>
      </c>
      <c r="T109" s="2900">
        <f t="shared" si="11"/>
        <v>0.19166666666666668</v>
      </c>
      <c r="U109" s="2898">
        <v>1464</v>
      </c>
      <c r="V109" s="2899">
        <v>237</v>
      </c>
      <c r="W109" s="2900">
        <f t="shared" si="12"/>
        <v>0.16188524590163936</v>
      </c>
      <c r="X109" s="2898">
        <v>1441</v>
      </c>
      <c r="Y109" s="2899">
        <v>231</v>
      </c>
      <c r="Z109" s="2900">
        <f t="shared" si="13"/>
        <v>0.16030534351145037</v>
      </c>
      <c r="AA109" s="3559">
        <v>1433</v>
      </c>
      <c r="AB109" s="3560">
        <v>228</v>
      </c>
      <c r="AC109" s="3561">
        <f t="shared" si="15"/>
        <v>0.15910676901605025</v>
      </c>
    </row>
    <row r="110" spans="1:29" ht="13">
      <c r="A110" s="528" t="s">
        <v>147</v>
      </c>
      <c r="B110" s="529" t="s">
        <v>41</v>
      </c>
      <c r="C110" s="530" t="s">
        <v>1344</v>
      </c>
      <c r="D110" s="529" t="s">
        <v>152</v>
      </c>
      <c r="E110" s="531" t="s">
        <v>1371</v>
      </c>
      <c r="F110" s="1783">
        <v>1603</v>
      </c>
      <c r="G110" s="1784">
        <v>144</v>
      </c>
      <c r="H110" s="2464">
        <f t="shared" si="8"/>
        <v>8.9831565814098568E-2</v>
      </c>
      <c r="I110" s="1787">
        <v>1570</v>
      </c>
      <c r="J110" s="1788">
        <v>138</v>
      </c>
      <c r="K110" s="2464">
        <f t="shared" si="9"/>
        <v>8.7898089171974517E-2</v>
      </c>
      <c r="L110" s="1787">
        <v>1583</v>
      </c>
      <c r="M110" s="1788">
        <v>133</v>
      </c>
      <c r="N110" s="2897">
        <f t="shared" si="10"/>
        <v>8.4017687934301963E-2</v>
      </c>
      <c r="O110" s="3579">
        <v>1592</v>
      </c>
      <c r="P110" s="3580">
        <v>138</v>
      </c>
      <c r="Q110" s="3569">
        <f t="shared" si="14"/>
        <v>8.6683417085427136E-2</v>
      </c>
      <c r="R110" s="2898">
        <v>1663</v>
      </c>
      <c r="S110" s="2899">
        <v>137</v>
      </c>
      <c r="T110" s="2900">
        <f t="shared" si="11"/>
        <v>8.2381238725195427E-2</v>
      </c>
      <c r="U110" s="2898">
        <v>1617</v>
      </c>
      <c r="V110" s="2899">
        <v>148</v>
      </c>
      <c r="W110" s="2900">
        <f t="shared" si="12"/>
        <v>9.152752009894867E-2</v>
      </c>
      <c r="X110" s="2898">
        <v>1573</v>
      </c>
      <c r="Y110" s="2899">
        <v>142</v>
      </c>
      <c r="Z110" s="2900">
        <f t="shared" si="13"/>
        <v>9.0273363000635723E-2</v>
      </c>
      <c r="AA110" s="3559">
        <v>1502</v>
      </c>
      <c r="AB110" s="3560">
        <v>130</v>
      </c>
      <c r="AC110" s="3561">
        <f t="shared" si="15"/>
        <v>8.6551264980026632E-2</v>
      </c>
    </row>
    <row r="111" spans="1:29" ht="13">
      <c r="A111" s="532" t="s">
        <v>147</v>
      </c>
      <c r="B111" s="533" t="s">
        <v>41</v>
      </c>
      <c r="C111" s="534" t="s">
        <v>1344</v>
      </c>
      <c r="D111" s="533" t="s">
        <v>153</v>
      </c>
      <c r="E111" s="535" t="s">
        <v>1372</v>
      </c>
      <c r="F111" s="1785">
        <v>421</v>
      </c>
      <c r="G111" s="1786">
        <v>366</v>
      </c>
      <c r="H111" s="2465">
        <f t="shared" si="8"/>
        <v>0.86935866983372923</v>
      </c>
      <c r="I111" s="1785">
        <v>435</v>
      </c>
      <c r="J111" s="1786">
        <v>372</v>
      </c>
      <c r="K111" s="2465">
        <f t="shared" si="9"/>
        <v>0.85517241379310349</v>
      </c>
      <c r="L111" s="1785">
        <v>455</v>
      </c>
      <c r="M111" s="1786">
        <v>384</v>
      </c>
      <c r="N111" s="2888">
        <f t="shared" si="10"/>
        <v>0.84395604395604396</v>
      </c>
      <c r="O111" s="3581">
        <v>516</v>
      </c>
      <c r="P111" s="3582">
        <v>435</v>
      </c>
      <c r="Q111" s="3565">
        <f t="shared" si="14"/>
        <v>0.84302325581395354</v>
      </c>
      <c r="R111" s="2901">
        <v>545</v>
      </c>
      <c r="S111" s="2902">
        <v>446</v>
      </c>
      <c r="T111" s="2891">
        <f t="shared" si="11"/>
        <v>0.81834862385321105</v>
      </c>
      <c r="U111" s="2901">
        <v>507</v>
      </c>
      <c r="V111" s="2902">
        <v>414</v>
      </c>
      <c r="W111" s="2891">
        <f t="shared" si="12"/>
        <v>0.81656804733727806</v>
      </c>
      <c r="X111" s="2901">
        <v>502</v>
      </c>
      <c r="Y111" s="2902">
        <v>403</v>
      </c>
      <c r="Z111" s="2891">
        <f t="shared" si="13"/>
        <v>0.8027888446215139</v>
      </c>
      <c r="AA111" s="1789">
        <v>448</v>
      </c>
      <c r="AB111" s="1790">
        <v>363</v>
      </c>
      <c r="AC111" s="3554">
        <f t="shared" si="15"/>
        <v>0.8102678571428571</v>
      </c>
    </row>
    <row r="112" spans="1:29" ht="14.5">
      <c r="A112" s="1386" t="s">
        <v>147</v>
      </c>
      <c r="B112" s="1387" t="s">
        <v>41</v>
      </c>
      <c r="C112" s="1388" t="s">
        <v>1344</v>
      </c>
      <c r="D112" s="1387" t="s">
        <v>153</v>
      </c>
      <c r="E112" s="1424" t="s">
        <v>1751</v>
      </c>
      <c r="F112" s="1785">
        <v>683</v>
      </c>
      <c r="G112" s="1786">
        <v>77</v>
      </c>
      <c r="H112" s="2466">
        <f t="shared" si="8"/>
        <v>0.11273792093704246</v>
      </c>
      <c r="I112" s="1785">
        <v>685</v>
      </c>
      <c r="J112" s="1786">
        <v>90</v>
      </c>
      <c r="K112" s="2465">
        <f t="shared" si="9"/>
        <v>0.13138686131386862</v>
      </c>
      <c r="L112" s="1785">
        <v>582</v>
      </c>
      <c r="M112" s="1786">
        <v>83</v>
      </c>
      <c r="N112" s="2888">
        <f t="shared" si="10"/>
        <v>0.14261168384879724</v>
      </c>
      <c r="O112" s="3581">
        <v>568</v>
      </c>
      <c r="P112" s="3582">
        <v>81</v>
      </c>
      <c r="Q112" s="3565">
        <f t="shared" si="14"/>
        <v>0.14260563380281691</v>
      </c>
      <c r="R112" s="2901">
        <v>585</v>
      </c>
      <c r="S112" s="2902">
        <v>114</v>
      </c>
      <c r="T112" s="2891">
        <f t="shared" si="11"/>
        <v>0.19487179487179487</v>
      </c>
      <c r="U112" s="2901">
        <v>527</v>
      </c>
      <c r="V112" s="2902">
        <v>99</v>
      </c>
      <c r="W112" s="2891">
        <f t="shared" si="12"/>
        <v>0.18785578747628084</v>
      </c>
      <c r="X112" s="2901">
        <v>542</v>
      </c>
      <c r="Y112" s="2902">
        <v>105</v>
      </c>
      <c r="Z112" s="2891">
        <f t="shared" si="13"/>
        <v>0.19372693726937271</v>
      </c>
      <c r="AA112" s="1789">
        <v>523</v>
      </c>
      <c r="AB112" s="1790">
        <v>101</v>
      </c>
      <c r="AC112" s="3554">
        <f t="shared" si="15"/>
        <v>0.19311663479923519</v>
      </c>
    </row>
    <row r="113" spans="1:30" ht="14.5">
      <c r="A113" s="1386" t="s">
        <v>147</v>
      </c>
      <c r="B113" s="1387" t="s">
        <v>41</v>
      </c>
      <c r="C113" s="1388" t="s">
        <v>1344</v>
      </c>
      <c r="D113" s="1387" t="s">
        <v>153</v>
      </c>
      <c r="E113" s="1424" t="s">
        <v>1752</v>
      </c>
      <c r="F113" s="1785">
        <v>442</v>
      </c>
      <c r="G113" s="1786">
        <v>74</v>
      </c>
      <c r="H113" s="2466">
        <f t="shared" si="8"/>
        <v>0.167420814479638</v>
      </c>
      <c r="I113" s="1785">
        <v>442</v>
      </c>
      <c r="J113" s="1786">
        <v>68</v>
      </c>
      <c r="K113" s="2465">
        <f t="shared" si="9"/>
        <v>0.15384615384615385</v>
      </c>
      <c r="L113" s="1785">
        <v>437</v>
      </c>
      <c r="M113" s="1786">
        <v>60</v>
      </c>
      <c r="N113" s="2888">
        <f t="shared" si="10"/>
        <v>0.13729977116704806</v>
      </c>
      <c r="O113" s="3581">
        <v>437</v>
      </c>
      <c r="P113" s="3582">
        <v>58</v>
      </c>
      <c r="Q113" s="3565">
        <f t="shared" si="14"/>
        <v>0.13272311212814644</v>
      </c>
      <c r="R113" s="2901">
        <v>443</v>
      </c>
      <c r="S113" s="2902">
        <v>55</v>
      </c>
      <c r="T113" s="2891">
        <f t="shared" si="11"/>
        <v>0.12415349887133183</v>
      </c>
      <c r="U113" s="2901">
        <v>450</v>
      </c>
      <c r="V113" s="2902">
        <v>59</v>
      </c>
      <c r="W113" s="2891">
        <f t="shared" si="12"/>
        <v>0.13111111111111112</v>
      </c>
      <c r="X113" s="2901">
        <v>449</v>
      </c>
      <c r="Y113" s="2902">
        <v>58</v>
      </c>
      <c r="Z113" s="2891">
        <f t="shared" si="13"/>
        <v>0.1291759465478842</v>
      </c>
      <c r="AA113" s="1789">
        <v>451</v>
      </c>
      <c r="AB113" s="1790">
        <v>56</v>
      </c>
      <c r="AC113" s="3554">
        <f t="shared" si="15"/>
        <v>0.12416851441241686</v>
      </c>
    </row>
    <row r="114" spans="1:30" ht="14.5">
      <c r="A114" s="1386" t="s">
        <v>147</v>
      </c>
      <c r="B114" s="1387" t="s">
        <v>41</v>
      </c>
      <c r="C114" s="1388" t="s">
        <v>1344</v>
      </c>
      <c r="D114" s="1387" t="s">
        <v>153</v>
      </c>
      <c r="E114" s="1424" t="s">
        <v>1753</v>
      </c>
      <c r="F114" s="1785">
        <v>296</v>
      </c>
      <c r="G114" s="1786">
        <v>70</v>
      </c>
      <c r="H114" s="2466">
        <f t="shared" si="8"/>
        <v>0.23648648648648649</v>
      </c>
      <c r="I114" s="1785">
        <v>299</v>
      </c>
      <c r="J114" s="1786">
        <v>61</v>
      </c>
      <c r="K114" s="2465">
        <f t="shared" si="9"/>
        <v>0.20401337792642141</v>
      </c>
      <c r="L114" s="1785">
        <v>294</v>
      </c>
      <c r="M114" s="1786">
        <v>55</v>
      </c>
      <c r="N114" s="2888">
        <f t="shared" si="10"/>
        <v>0.1870748299319728</v>
      </c>
      <c r="O114" s="3581">
        <v>291</v>
      </c>
      <c r="P114" s="3582">
        <v>52</v>
      </c>
      <c r="Q114" s="3565">
        <f t="shared" si="14"/>
        <v>0.17869415807560138</v>
      </c>
      <c r="R114" s="2901">
        <v>284</v>
      </c>
      <c r="S114" s="2902">
        <v>47</v>
      </c>
      <c r="T114" s="2891">
        <f t="shared" si="11"/>
        <v>0.16549295774647887</v>
      </c>
      <c r="U114" s="2901">
        <v>271</v>
      </c>
      <c r="V114" s="2902">
        <v>44</v>
      </c>
      <c r="W114" s="2891">
        <f t="shared" si="12"/>
        <v>0.16236162361623616</v>
      </c>
      <c r="X114" s="2901">
        <v>284</v>
      </c>
      <c r="Y114" s="2902">
        <v>40</v>
      </c>
      <c r="Z114" s="2891">
        <f t="shared" si="13"/>
        <v>0.14084507042253522</v>
      </c>
      <c r="AA114" s="1789">
        <v>273</v>
      </c>
      <c r="AB114" s="1790">
        <v>37</v>
      </c>
      <c r="AC114" s="3554">
        <f t="shared" si="15"/>
        <v>0.13553113553113552</v>
      </c>
    </row>
    <row r="117" spans="1:30" ht="17.5">
      <c r="A117" s="3880" t="s">
        <v>122</v>
      </c>
      <c r="B117" s="3883" t="s">
        <v>37</v>
      </c>
      <c r="C117" s="3883" t="s">
        <v>38</v>
      </c>
      <c r="D117" s="3883" t="s">
        <v>149</v>
      </c>
      <c r="E117" s="3886" t="s">
        <v>1613</v>
      </c>
      <c r="F117" s="3920" t="s">
        <v>1270</v>
      </c>
      <c r="G117" s="3921"/>
      <c r="H117" s="3921"/>
      <c r="I117" s="3921"/>
      <c r="J117" s="3921"/>
      <c r="K117" s="3921"/>
      <c r="L117" s="3921"/>
      <c r="M117" s="3921"/>
      <c r="N117" s="3921"/>
      <c r="O117" s="3921"/>
      <c r="P117" s="3921"/>
      <c r="Q117" s="3921"/>
      <c r="R117" s="3921"/>
      <c r="S117" s="3921"/>
      <c r="T117" s="3921"/>
      <c r="U117" s="3921"/>
      <c r="V117" s="3921"/>
      <c r="W117" s="3921"/>
      <c r="X117" s="3921"/>
      <c r="Y117" s="3921"/>
      <c r="Z117" s="3921"/>
      <c r="AA117" s="3921"/>
      <c r="AB117" s="3921"/>
      <c r="AC117" s="3921"/>
      <c r="AD117" s="495"/>
    </row>
    <row r="118" spans="1:30" ht="17.5">
      <c r="A118" s="3881"/>
      <c r="B118" s="3884"/>
      <c r="C118" s="3884"/>
      <c r="D118" s="3884"/>
      <c r="E118" s="3887"/>
      <c r="F118" s="3889" t="s">
        <v>1744</v>
      </c>
      <c r="G118" s="3890"/>
      <c r="H118" s="3891"/>
      <c r="I118" s="3892" t="s">
        <v>1272</v>
      </c>
      <c r="J118" s="3893"/>
      <c r="K118" s="3894"/>
      <c r="L118" s="3892" t="s">
        <v>1273</v>
      </c>
      <c r="M118" s="3893"/>
      <c r="N118" s="3895"/>
      <c r="O118" s="3892" t="s">
        <v>2000</v>
      </c>
      <c r="P118" s="3893"/>
      <c r="Q118" s="3893"/>
      <c r="R118" s="3896" t="s">
        <v>2001</v>
      </c>
      <c r="S118" s="3897"/>
      <c r="T118" s="3897"/>
      <c r="U118" s="3896" t="s">
        <v>2002</v>
      </c>
      <c r="V118" s="3897"/>
      <c r="W118" s="3897"/>
      <c r="X118" s="3896" t="s">
        <v>2003</v>
      </c>
      <c r="Y118" s="3897"/>
      <c r="Z118" s="3898"/>
      <c r="AA118" s="3915" t="s">
        <v>4411</v>
      </c>
      <c r="AB118" s="3916"/>
      <c r="AC118" s="3917"/>
      <c r="AD118" s="495"/>
    </row>
    <row r="119" spans="1:30" s="130" customFormat="1" ht="27.65" customHeight="1">
      <c r="A119" s="3881"/>
      <c r="B119" s="3884"/>
      <c r="C119" s="3884"/>
      <c r="D119" s="3884"/>
      <c r="E119" s="3887"/>
      <c r="F119" s="308" t="s">
        <v>39</v>
      </c>
      <c r="G119" s="3873" t="s">
        <v>141</v>
      </c>
      <c r="H119" s="3878"/>
      <c r="I119" s="308" t="s">
        <v>39</v>
      </c>
      <c r="J119" s="3873" t="s">
        <v>141</v>
      </c>
      <c r="K119" s="3878"/>
      <c r="L119" s="308" t="s">
        <v>39</v>
      </c>
      <c r="M119" s="3873" t="s">
        <v>141</v>
      </c>
      <c r="N119" s="3874"/>
      <c r="O119" s="308" t="s">
        <v>39</v>
      </c>
      <c r="P119" s="3873" t="s">
        <v>141</v>
      </c>
      <c r="Q119" s="3874"/>
      <c r="R119" s="308" t="s">
        <v>39</v>
      </c>
      <c r="S119" s="3873" t="s">
        <v>141</v>
      </c>
      <c r="T119" s="3874"/>
      <c r="U119" s="308" t="s">
        <v>39</v>
      </c>
      <c r="V119" s="3873" t="s">
        <v>141</v>
      </c>
      <c r="W119" s="3874"/>
      <c r="X119" s="308" t="s">
        <v>39</v>
      </c>
      <c r="Y119" s="3873" t="s">
        <v>141</v>
      </c>
      <c r="Z119" s="3875"/>
      <c r="AA119" s="3538" t="s">
        <v>39</v>
      </c>
      <c r="AB119" s="3918" t="s">
        <v>141</v>
      </c>
      <c r="AC119" s="3919"/>
      <c r="AD119" s="507"/>
    </row>
    <row r="120" spans="1:30" s="130" customFormat="1" ht="17.5">
      <c r="A120" s="3882"/>
      <c r="B120" s="3885"/>
      <c r="C120" s="3885"/>
      <c r="D120" s="3885"/>
      <c r="E120" s="3888"/>
      <c r="F120" s="1145" t="s">
        <v>98</v>
      </c>
      <c r="G120" s="2864" t="s">
        <v>98</v>
      </c>
      <c r="H120" s="2865" t="s">
        <v>14</v>
      </c>
      <c r="I120" s="1145" t="s">
        <v>98</v>
      </c>
      <c r="J120" s="2864" t="s">
        <v>98</v>
      </c>
      <c r="K120" s="2865" t="s">
        <v>14</v>
      </c>
      <c r="L120" s="1145" t="s">
        <v>98</v>
      </c>
      <c r="M120" s="2864" t="s">
        <v>98</v>
      </c>
      <c r="N120" s="1147" t="s">
        <v>14</v>
      </c>
      <c r="O120" s="1145" t="s">
        <v>98</v>
      </c>
      <c r="P120" s="2864" t="s">
        <v>98</v>
      </c>
      <c r="Q120" s="1147" t="s">
        <v>14</v>
      </c>
      <c r="R120" s="1145" t="s">
        <v>98</v>
      </c>
      <c r="S120" s="2864" t="s">
        <v>98</v>
      </c>
      <c r="T120" s="1147" t="s">
        <v>14</v>
      </c>
      <c r="U120" s="1145" t="s">
        <v>98</v>
      </c>
      <c r="V120" s="2864" t="s">
        <v>98</v>
      </c>
      <c r="W120" s="1147" t="s">
        <v>14</v>
      </c>
      <c r="X120" s="1145" t="s">
        <v>98</v>
      </c>
      <c r="Y120" s="2864" t="s">
        <v>98</v>
      </c>
      <c r="Z120" s="2867" t="s">
        <v>14</v>
      </c>
      <c r="AA120" s="3539" t="s">
        <v>98</v>
      </c>
      <c r="AB120" s="3540" t="s">
        <v>98</v>
      </c>
      <c r="AC120" s="3541" t="s">
        <v>14</v>
      </c>
      <c r="AD120" s="495"/>
    </row>
    <row r="121" spans="1:30" ht="13">
      <c r="A121" s="516" t="s">
        <v>147</v>
      </c>
      <c r="B121" s="517" t="s">
        <v>42</v>
      </c>
      <c r="C121" s="518" t="s">
        <v>1373</v>
      </c>
      <c r="D121" s="517" t="s">
        <v>150</v>
      </c>
      <c r="E121" s="519" t="s">
        <v>1374</v>
      </c>
      <c r="F121" s="1776">
        <v>496</v>
      </c>
      <c r="G121" s="1777">
        <v>137</v>
      </c>
      <c r="H121" s="2460">
        <f t="shared" ref="H121:H169" si="16">G121/F121</f>
        <v>0.27620967741935482</v>
      </c>
      <c r="I121" s="1776">
        <v>476</v>
      </c>
      <c r="J121" s="1777">
        <v>115</v>
      </c>
      <c r="K121" s="2460">
        <f t="shared" ref="K121:K169" si="17">J121/I121</f>
        <v>0.24159663865546219</v>
      </c>
      <c r="L121" s="1776">
        <v>518</v>
      </c>
      <c r="M121" s="1777">
        <v>129</v>
      </c>
      <c r="N121" s="2868">
        <f t="shared" ref="N121:N169" si="18">M121/L121</f>
        <v>0.24903474903474904</v>
      </c>
      <c r="O121" s="3573">
        <v>540</v>
      </c>
      <c r="P121" s="3574">
        <v>137</v>
      </c>
      <c r="Q121" s="3545">
        <f t="shared" ref="Q121:Q169" si="19">P121/O121</f>
        <v>0.25370370370370371</v>
      </c>
      <c r="R121" s="2869">
        <v>492</v>
      </c>
      <c r="S121" s="2870">
        <v>128</v>
      </c>
      <c r="T121" s="2871">
        <f t="shared" ref="T121:T169" si="20">S121/R121</f>
        <v>0.26016260162601629</v>
      </c>
      <c r="U121" s="2869">
        <v>514</v>
      </c>
      <c r="V121" s="2870">
        <v>146</v>
      </c>
      <c r="W121" s="2871">
        <f t="shared" ref="W121:W169" si="21">V121/U121</f>
        <v>0.28404669260700388</v>
      </c>
      <c r="X121" s="2869">
        <v>514</v>
      </c>
      <c r="Y121" s="2870">
        <v>129</v>
      </c>
      <c r="Z121" s="2871">
        <f t="shared" ref="Z121:Z169" si="22">Y121/X121</f>
        <v>0.25097276264591439</v>
      </c>
      <c r="AA121" s="3542">
        <v>518</v>
      </c>
      <c r="AB121" s="3543">
        <v>153</v>
      </c>
      <c r="AC121" s="3544">
        <f>AB121/AA121</f>
        <v>0.29536679536679539</v>
      </c>
    </row>
    <row r="122" spans="1:30" ht="13">
      <c r="A122" s="520" t="s">
        <v>147</v>
      </c>
      <c r="B122" s="521" t="s">
        <v>42</v>
      </c>
      <c r="C122" s="522" t="s">
        <v>1373</v>
      </c>
      <c r="D122" s="521" t="s">
        <v>150</v>
      </c>
      <c r="E122" s="537" t="s">
        <v>1806</v>
      </c>
      <c r="F122" s="1778">
        <v>777</v>
      </c>
      <c r="G122" s="1779">
        <v>85</v>
      </c>
      <c r="H122" s="2461">
        <f t="shared" si="16"/>
        <v>0.10939510939510939</v>
      </c>
      <c r="I122" s="1778">
        <v>780</v>
      </c>
      <c r="J122" s="1779">
        <v>82</v>
      </c>
      <c r="K122" s="2461">
        <f t="shared" si="17"/>
        <v>0.10512820512820513</v>
      </c>
      <c r="L122" s="1778">
        <v>747</v>
      </c>
      <c r="M122" s="1779">
        <v>72</v>
      </c>
      <c r="N122" s="2873">
        <f t="shared" si="18"/>
        <v>9.6385542168674704E-2</v>
      </c>
      <c r="O122" s="3575">
        <v>821</v>
      </c>
      <c r="P122" s="3576">
        <v>78</v>
      </c>
      <c r="Q122" s="3545">
        <f t="shared" si="19"/>
        <v>9.5006090133982951E-2</v>
      </c>
      <c r="R122" s="2893">
        <v>723</v>
      </c>
      <c r="S122" s="2894">
        <v>66</v>
      </c>
      <c r="T122" s="2874">
        <f t="shared" si="20"/>
        <v>9.1286307053941904E-2</v>
      </c>
      <c r="U122" s="2893">
        <v>738</v>
      </c>
      <c r="V122" s="2894">
        <v>60</v>
      </c>
      <c r="W122" s="2874">
        <f t="shared" si="21"/>
        <v>8.1300813008130079E-2</v>
      </c>
      <c r="X122" s="2893">
        <v>777</v>
      </c>
      <c r="Y122" s="2894">
        <v>73</v>
      </c>
      <c r="Z122" s="2874">
        <f t="shared" si="22"/>
        <v>9.3951093951093953E-2</v>
      </c>
      <c r="AA122" s="3555">
        <v>744</v>
      </c>
      <c r="AB122" s="3556">
        <v>80</v>
      </c>
      <c r="AC122" s="3544">
        <f t="shared" ref="AC122:AC169" si="23">AB122/AA122</f>
        <v>0.10752688172043011</v>
      </c>
    </row>
    <row r="123" spans="1:30" ht="13">
      <c r="A123" s="520" t="s">
        <v>147</v>
      </c>
      <c r="B123" s="521" t="s">
        <v>42</v>
      </c>
      <c r="C123" s="522" t="s">
        <v>1373</v>
      </c>
      <c r="D123" s="521" t="s">
        <v>150</v>
      </c>
      <c r="E123" s="523" t="s">
        <v>1807</v>
      </c>
      <c r="F123" s="1778">
        <v>1086</v>
      </c>
      <c r="G123" s="1779">
        <v>244</v>
      </c>
      <c r="H123" s="2461">
        <f t="shared" si="16"/>
        <v>0.22467771639042358</v>
      </c>
      <c r="I123" s="1778">
        <v>1100</v>
      </c>
      <c r="J123" s="1779">
        <v>254</v>
      </c>
      <c r="K123" s="2461">
        <f t="shared" si="17"/>
        <v>0.2309090909090909</v>
      </c>
      <c r="L123" s="1778">
        <v>1070</v>
      </c>
      <c r="M123" s="1779">
        <v>220</v>
      </c>
      <c r="N123" s="2873">
        <f t="shared" si="18"/>
        <v>0.20560747663551401</v>
      </c>
      <c r="O123" s="3575">
        <v>1086</v>
      </c>
      <c r="P123" s="3576">
        <v>220</v>
      </c>
      <c r="Q123" s="3545">
        <f t="shared" si="19"/>
        <v>0.20257826887661143</v>
      </c>
      <c r="R123" s="2893">
        <v>927</v>
      </c>
      <c r="S123" s="2894">
        <v>199</v>
      </c>
      <c r="T123" s="2874">
        <f t="shared" si="20"/>
        <v>0.21467098166127294</v>
      </c>
      <c r="U123" s="2893">
        <v>1033</v>
      </c>
      <c r="V123" s="2894">
        <v>233</v>
      </c>
      <c r="W123" s="2874">
        <f t="shared" si="21"/>
        <v>0.22555663117134558</v>
      </c>
      <c r="X123" s="2893">
        <v>1079</v>
      </c>
      <c r="Y123" s="2894">
        <v>248</v>
      </c>
      <c r="Z123" s="2874">
        <f t="shared" si="22"/>
        <v>0.22984244670991658</v>
      </c>
      <c r="AA123" s="3555">
        <v>1118</v>
      </c>
      <c r="AB123" s="3556">
        <v>261</v>
      </c>
      <c r="AC123" s="3544">
        <f t="shared" si="23"/>
        <v>0.2334525939177102</v>
      </c>
    </row>
    <row r="124" spans="1:30" ht="13">
      <c r="A124" s="520" t="s">
        <v>147</v>
      </c>
      <c r="B124" s="521" t="s">
        <v>42</v>
      </c>
      <c r="C124" s="522" t="s">
        <v>1373</v>
      </c>
      <c r="D124" s="521" t="s">
        <v>150</v>
      </c>
      <c r="E124" s="523" t="s">
        <v>1377</v>
      </c>
      <c r="F124" s="1778">
        <v>1231</v>
      </c>
      <c r="G124" s="1779">
        <v>197</v>
      </c>
      <c r="H124" s="2461">
        <f t="shared" si="16"/>
        <v>0.16003249390739235</v>
      </c>
      <c r="I124" s="1778">
        <v>1184</v>
      </c>
      <c r="J124" s="1779">
        <v>178</v>
      </c>
      <c r="K124" s="2461">
        <f t="shared" si="17"/>
        <v>0.15033783783783783</v>
      </c>
      <c r="L124" s="1778">
        <v>1163</v>
      </c>
      <c r="M124" s="1779">
        <v>166</v>
      </c>
      <c r="N124" s="2873">
        <f t="shared" si="18"/>
        <v>0.14273430782459157</v>
      </c>
      <c r="O124" s="3575">
        <v>1150</v>
      </c>
      <c r="P124" s="3576">
        <v>164</v>
      </c>
      <c r="Q124" s="3545">
        <f t="shared" si="19"/>
        <v>0.14260869565217391</v>
      </c>
      <c r="R124" s="2893">
        <v>1142</v>
      </c>
      <c r="S124" s="2894">
        <v>172</v>
      </c>
      <c r="T124" s="2874">
        <f t="shared" si="20"/>
        <v>0.15061295971978983</v>
      </c>
      <c r="U124" s="2893">
        <v>1093</v>
      </c>
      <c r="V124" s="2894">
        <v>167</v>
      </c>
      <c r="W124" s="2874">
        <f t="shared" si="21"/>
        <v>0.15279048490393413</v>
      </c>
      <c r="X124" s="2893">
        <v>1097</v>
      </c>
      <c r="Y124" s="2894">
        <v>158</v>
      </c>
      <c r="Z124" s="2874">
        <f t="shared" si="22"/>
        <v>0.14402917046490429</v>
      </c>
      <c r="AA124" s="3555">
        <v>1095</v>
      </c>
      <c r="AB124" s="3556">
        <v>147</v>
      </c>
      <c r="AC124" s="3544">
        <f t="shared" si="23"/>
        <v>0.13424657534246576</v>
      </c>
    </row>
    <row r="125" spans="1:30" ht="13">
      <c r="A125" s="520" t="s">
        <v>147</v>
      </c>
      <c r="B125" s="521" t="s">
        <v>42</v>
      </c>
      <c r="C125" s="522" t="s">
        <v>1373</v>
      </c>
      <c r="D125" s="521" t="s">
        <v>150</v>
      </c>
      <c r="E125" s="523" t="s">
        <v>1808</v>
      </c>
      <c r="F125" s="1778">
        <v>453</v>
      </c>
      <c r="G125" s="1779">
        <v>162</v>
      </c>
      <c r="H125" s="2461">
        <f t="shared" si="16"/>
        <v>0.35761589403973509</v>
      </c>
      <c r="I125" s="1778">
        <v>660</v>
      </c>
      <c r="J125" s="1779">
        <v>221</v>
      </c>
      <c r="K125" s="2461">
        <f t="shared" si="17"/>
        <v>0.33484848484848484</v>
      </c>
      <c r="L125" s="1778">
        <v>727</v>
      </c>
      <c r="M125" s="1779">
        <v>227</v>
      </c>
      <c r="N125" s="2873">
        <f t="shared" si="18"/>
        <v>0.31224209078404402</v>
      </c>
      <c r="O125" s="3575">
        <v>873</v>
      </c>
      <c r="P125" s="3576">
        <v>253</v>
      </c>
      <c r="Q125" s="3545">
        <f t="shared" si="19"/>
        <v>0.28980526918671251</v>
      </c>
      <c r="R125" s="2893">
        <v>857</v>
      </c>
      <c r="S125" s="2894">
        <v>264</v>
      </c>
      <c r="T125" s="2874">
        <f t="shared" si="20"/>
        <v>0.30805134189031508</v>
      </c>
      <c r="U125" s="2893">
        <v>825</v>
      </c>
      <c r="V125" s="2894">
        <v>231</v>
      </c>
      <c r="W125" s="2874">
        <f t="shared" si="21"/>
        <v>0.28000000000000003</v>
      </c>
      <c r="X125" s="2893">
        <v>787</v>
      </c>
      <c r="Y125" s="2894">
        <v>206</v>
      </c>
      <c r="Z125" s="2874">
        <f t="shared" si="22"/>
        <v>0.26175349428208389</v>
      </c>
      <c r="AA125" s="3555">
        <v>791</v>
      </c>
      <c r="AB125" s="3556">
        <v>197</v>
      </c>
      <c r="AC125" s="3544">
        <f t="shared" si="23"/>
        <v>0.24905183312262957</v>
      </c>
    </row>
    <row r="126" spans="1:30" ht="13">
      <c r="A126" s="520" t="s">
        <v>147</v>
      </c>
      <c r="B126" s="521" t="s">
        <v>42</v>
      </c>
      <c r="C126" s="522" t="s">
        <v>1373</v>
      </c>
      <c r="D126" s="521" t="s">
        <v>150</v>
      </c>
      <c r="E126" s="523" t="s">
        <v>1379</v>
      </c>
      <c r="F126" s="1778">
        <v>711</v>
      </c>
      <c r="G126" s="1779">
        <v>80</v>
      </c>
      <c r="H126" s="2461">
        <f t="shared" si="16"/>
        <v>0.11251758087201125</v>
      </c>
      <c r="I126" s="1778">
        <v>632</v>
      </c>
      <c r="J126" s="1779">
        <v>77</v>
      </c>
      <c r="K126" s="2461">
        <f t="shared" si="17"/>
        <v>0.12183544303797468</v>
      </c>
      <c r="L126" s="1778">
        <v>674</v>
      </c>
      <c r="M126" s="1779">
        <v>61</v>
      </c>
      <c r="N126" s="2873">
        <f t="shared" si="18"/>
        <v>9.050445103857567E-2</v>
      </c>
      <c r="O126" s="3575">
        <v>701</v>
      </c>
      <c r="P126" s="3576">
        <v>58</v>
      </c>
      <c r="Q126" s="3545">
        <f t="shared" si="19"/>
        <v>8.2738944365192579E-2</v>
      </c>
      <c r="R126" s="2893">
        <v>705</v>
      </c>
      <c r="S126" s="2894">
        <v>61</v>
      </c>
      <c r="T126" s="2874">
        <f t="shared" si="20"/>
        <v>8.6524822695035461E-2</v>
      </c>
      <c r="U126" s="2893">
        <v>655</v>
      </c>
      <c r="V126" s="2894">
        <v>60</v>
      </c>
      <c r="W126" s="2874">
        <f t="shared" si="21"/>
        <v>9.1603053435114504E-2</v>
      </c>
      <c r="X126" s="2893">
        <v>682</v>
      </c>
      <c r="Y126" s="2894">
        <v>46</v>
      </c>
      <c r="Z126" s="2874">
        <f t="shared" si="22"/>
        <v>6.7448680351906154E-2</v>
      </c>
      <c r="AA126" s="3555">
        <v>582</v>
      </c>
      <c r="AB126" s="3556">
        <v>61</v>
      </c>
      <c r="AC126" s="3544">
        <f t="shared" si="23"/>
        <v>0.10481099656357389</v>
      </c>
    </row>
    <row r="127" spans="1:30" ht="13">
      <c r="A127" s="520" t="s">
        <v>147</v>
      </c>
      <c r="B127" s="521" t="s">
        <v>42</v>
      </c>
      <c r="C127" s="522" t="s">
        <v>1373</v>
      </c>
      <c r="D127" s="521" t="s">
        <v>150</v>
      </c>
      <c r="E127" s="523" t="s">
        <v>1380</v>
      </c>
      <c r="F127" s="1778">
        <v>663</v>
      </c>
      <c r="G127" s="1779">
        <v>129</v>
      </c>
      <c r="H127" s="2461">
        <f t="shared" si="16"/>
        <v>0.19457013574660634</v>
      </c>
      <c r="I127" s="1778">
        <v>658</v>
      </c>
      <c r="J127" s="1779">
        <v>128</v>
      </c>
      <c r="K127" s="2461">
        <f t="shared" si="17"/>
        <v>0.19452887537993921</v>
      </c>
      <c r="L127" s="1778">
        <v>633</v>
      </c>
      <c r="M127" s="1779">
        <v>107</v>
      </c>
      <c r="N127" s="2873">
        <f t="shared" si="18"/>
        <v>0.16903633491311215</v>
      </c>
      <c r="O127" s="3575">
        <v>647</v>
      </c>
      <c r="P127" s="3576">
        <v>98</v>
      </c>
      <c r="Q127" s="3545">
        <f t="shared" si="19"/>
        <v>0.15146831530139104</v>
      </c>
      <c r="R127" s="2893">
        <v>652</v>
      </c>
      <c r="S127" s="2894">
        <v>98</v>
      </c>
      <c r="T127" s="2874">
        <f t="shared" si="20"/>
        <v>0.15030674846625766</v>
      </c>
      <c r="U127" s="2893">
        <v>646</v>
      </c>
      <c r="V127" s="2894">
        <v>98</v>
      </c>
      <c r="W127" s="2874">
        <f t="shared" si="21"/>
        <v>0.15170278637770898</v>
      </c>
      <c r="X127" s="2893">
        <v>677</v>
      </c>
      <c r="Y127" s="2894">
        <v>111</v>
      </c>
      <c r="Z127" s="2874">
        <f t="shared" si="22"/>
        <v>0.16395864106351551</v>
      </c>
      <c r="AA127" s="3555">
        <v>635</v>
      </c>
      <c r="AB127" s="3556">
        <v>109</v>
      </c>
      <c r="AC127" s="3544">
        <f t="shared" si="23"/>
        <v>0.17165354330708663</v>
      </c>
    </row>
    <row r="128" spans="1:30" ht="13">
      <c r="A128" s="520" t="s">
        <v>147</v>
      </c>
      <c r="B128" s="521" t="s">
        <v>42</v>
      </c>
      <c r="C128" s="522" t="s">
        <v>1373</v>
      </c>
      <c r="D128" s="521" t="s">
        <v>150</v>
      </c>
      <c r="E128" s="523" t="s">
        <v>1381</v>
      </c>
      <c r="F128" s="1778">
        <v>894</v>
      </c>
      <c r="G128" s="1779">
        <v>297</v>
      </c>
      <c r="H128" s="2461">
        <f t="shared" si="16"/>
        <v>0.33221476510067116</v>
      </c>
      <c r="I128" s="1778">
        <v>883</v>
      </c>
      <c r="J128" s="1779">
        <v>290</v>
      </c>
      <c r="K128" s="2461">
        <f t="shared" si="17"/>
        <v>0.32842582106455265</v>
      </c>
      <c r="L128" s="1778">
        <v>848</v>
      </c>
      <c r="M128" s="1779">
        <v>268</v>
      </c>
      <c r="N128" s="2873">
        <f t="shared" si="18"/>
        <v>0.31603773584905659</v>
      </c>
      <c r="O128" s="3575">
        <v>828</v>
      </c>
      <c r="P128" s="3576">
        <v>260</v>
      </c>
      <c r="Q128" s="3545">
        <f t="shared" si="19"/>
        <v>0.3140096618357488</v>
      </c>
      <c r="R128" s="2893">
        <v>778</v>
      </c>
      <c r="S128" s="2894">
        <v>259</v>
      </c>
      <c r="T128" s="2874">
        <f t="shared" si="20"/>
        <v>0.33290488431876608</v>
      </c>
      <c r="U128" s="2893">
        <v>780</v>
      </c>
      <c r="V128" s="2894">
        <v>257</v>
      </c>
      <c r="W128" s="2874">
        <f t="shared" si="21"/>
        <v>0.32948717948717948</v>
      </c>
      <c r="X128" s="2893">
        <v>735</v>
      </c>
      <c r="Y128" s="2894">
        <v>239</v>
      </c>
      <c r="Z128" s="2874">
        <f t="shared" si="22"/>
        <v>0.32517006802721088</v>
      </c>
      <c r="AA128" s="3555">
        <v>749</v>
      </c>
      <c r="AB128" s="3556">
        <v>252</v>
      </c>
      <c r="AC128" s="3544">
        <f t="shared" si="23"/>
        <v>0.3364485981308411</v>
      </c>
    </row>
    <row r="129" spans="1:29" ht="13">
      <c r="A129" s="520" t="s">
        <v>147</v>
      </c>
      <c r="B129" s="521" t="s">
        <v>42</v>
      </c>
      <c r="C129" s="522" t="s">
        <v>1373</v>
      </c>
      <c r="D129" s="521" t="s">
        <v>150</v>
      </c>
      <c r="E129" s="523" t="s">
        <v>1382</v>
      </c>
      <c r="F129" s="1778">
        <v>926</v>
      </c>
      <c r="G129" s="1779">
        <v>82</v>
      </c>
      <c r="H129" s="2461">
        <f t="shared" si="16"/>
        <v>8.8552915766738655E-2</v>
      </c>
      <c r="I129" s="1778">
        <v>972</v>
      </c>
      <c r="J129" s="1779">
        <v>99</v>
      </c>
      <c r="K129" s="2461">
        <f t="shared" si="17"/>
        <v>0.10185185185185185</v>
      </c>
      <c r="L129" s="1778">
        <v>1037</v>
      </c>
      <c r="M129" s="1779">
        <v>108</v>
      </c>
      <c r="N129" s="2873">
        <f t="shared" si="18"/>
        <v>0.10414657666345227</v>
      </c>
      <c r="O129" s="3575">
        <v>1082</v>
      </c>
      <c r="P129" s="3576">
        <v>111</v>
      </c>
      <c r="Q129" s="3545">
        <f t="shared" si="19"/>
        <v>0.10258780036968576</v>
      </c>
      <c r="R129" s="2893">
        <v>926</v>
      </c>
      <c r="S129" s="2894">
        <v>110</v>
      </c>
      <c r="T129" s="2874">
        <f t="shared" si="20"/>
        <v>0.11879049676025918</v>
      </c>
      <c r="U129" s="2893">
        <v>963</v>
      </c>
      <c r="V129" s="2894">
        <v>109</v>
      </c>
      <c r="W129" s="2874">
        <f t="shared" si="21"/>
        <v>0.11318795430944964</v>
      </c>
      <c r="X129" s="2893">
        <v>926</v>
      </c>
      <c r="Y129" s="2894">
        <v>94</v>
      </c>
      <c r="Z129" s="2874">
        <f t="shared" si="22"/>
        <v>0.10151187904967603</v>
      </c>
      <c r="AA129" s="3555">
        <v>932</v>
      </c>
      <c r="AB129" s="3556">
        <v>93</v>
      </c>
      <c r="AC129" s="3544">
        <f t="shared" si="23"/>
        <v>9.9785407725321892E-2</v>
      </c>
    </row>
    <row r="130" spans="1:29" ht="13">
      <c r="A130" s="520" t="s">
        <v>147</v>
      </c>
      <c r="B130" s="521" t="s">
        <v>42</v>
      </c>
      <c r="C130" s="522" t="s">
        <v>1373</v>
      </c>
      <c r="D130" s="521" t="s">
        <v>150</v>
      </c>
      <c r="E130" s="523" t="s">
        <v>1383</v>
      </c>
      <c r="F130" s="1778">
        <v>517</v>
      </c>
      <c r="G130" s="1779">
        <v>134</v>
      </c>
      <c r="H130" s="2461">
        <f t="shared" si="16"/>
        <v>0.25918762088974856</v>
      </c>
      <c r="I130" s="1778">
        <v>489</v>
      </c>
      <c r="J130" s="1779">
        <v>118</v>
      </c>
      <c r="K130" s="2461">
        <f t="shared" si="17"/>
        <v>0.24130879345603273</v>
      </c>
      <c r="L130" s="1778">
        <v>481</v>
      </c>
      <c r="M130" s="1779">
        <v>114</v>
      </c>
      <c r="N130" s="2873">
        <f t="shared" si="18"/>
        <v>0.23700623700623702</v>
      </c>
      <c r="O130" s="3575">
        <v>493</v>
      </c>
      <c r="P130" s="3576">
        <v>136</v>
      </c>
      <c r="Q130" s="3545">
        <f t="shared" si="19"/>
        <v>0.27586206896551724</v>
      </c>
      <c r="R130" s="2893">
        <v>470</v>
      </c>
      <c r="S130" s="2894">
        <v>116</v>
      </c>
      <c r="T130" s="2874">
        <f t="shared" si="20"/>
        <v>0.24680851063829787</v>
      </c>
      <c r="U130" s="2893">
        <v>476</v>
      </c>
      <c r="V130" s="2894">
        <v>120</v>
      </c>
      <c r="W130" s="2874">
        <f t="shared" si="21"/>
        <v>0.25210084033613445</v>
      </c>
      <c r="X130" s="2893">
        <v>481</v>
      </c>
      <c r="Y130" s="2894">
        <v>127</v>
      </c>
      <c r="Z130" s="2874">
        <f t="shared" si="22"/>
        <v>0.26403326403326405</v>
      </c>
      <c r="AA130" s="3555">
        <v>456</v>
      </c>
      <c r="AB130" s="3556">
        <v>107</v>
      </c>
      <c r="AC130" s="3544">
        <f t="shared" si="23"/>
        <v>0.23464912280701755</v>
      </c>
    </row>
    <row r="131" spans="1:29" ht="13">
      <c r="A131" s="520" t="s">
        <v>147</v>
      </c>
      <c r="B131" s="521" t="s">
        <v>42</v>
      </c>
      <c r="C131" s="522" t="s">
        <v>1373</v>
      </c>
      <c r="D131" s="521" t="s">
        <v>150</v>
      </c>
      <c r="E131" s="523" t="s">
        <v>1384</v>
      </c>
      <c r="F131" s="1778">
        <v>595</v>
      </c>
      <c r="G131" s="1779">
        <v>171</v>
      </c>
      <c r="H131" s="2461">
        <f t="shared" si="16"/>
        <v>0.28739495798319326</v>
      </c>
      <c r="I131" s="1778">
        <v>621</v>
      </c>
      <c r="J131" s="1779">
        <v>173</v>
      </c>
      <c r="K131" s="2461">
        <f t="shared" si="17"/>
        <v>0.27858293075684382</v>
      </c>
      <c r="L131" s="1778">
        <v>600</v>
      </c>
      <c r="M131" s="1779">
        <v>168</v>
      </c>
      <c r="N131" s="2873">
        <f t="shared" si="18"/>
        <v>0.28000000000000003</v>
      </c>
      <c r="O131" s="3575">
        <v>623</v>
      </c>
      <c r="P131" s="3576">
        <v>155</v>
      </c>
      <c r="Q131" s="3545">
        <f t="shared" si="19"/>
        <v>0.24879614767255218</v>
      </c>
      <c r="R131" s="2893">
        <v>580</v>
      </c>
      <c r="S131" s="2894">
        <v>148</v>
      </c>
      <c r="T131" s="2874">
        <f t="shared" si="20"/>
        <v>0.25517241379310346</v>
      </c>
      <c r="U131" s="2893">
        <v>595</v>
      </c>
      <c r="V131" s="2894">
        <v>146</v>
      </c>
      <c r="W131" s="2874">
        <f t="shared" si="21"/>
        <v>0.24537815126050419</v>
      </c>
      <c r="X131" s="2893">
        <v>610</v>
      </c>
      <c r="Y131" s="2894">
        <v>151</v>
      </c>
      <c r="Z131" s="2874">
        <f t="shared" si="22"/>
        <v>0.24754098360655738</v>
      </c>
      <c r="AA131" s="3555">
        <v>538</v>
      </c>
      <c r="AB131" s="3556">
        <v>126</v>
      </c>
      <c r="AC131" s="3544">
        <f t="shared" si="23"/>
        <v>0.2342007434944238</v>
      </c>
    </row>
    <row r="132" spans="1:29" ht="13">
      <c r="A132" s="520" t="s">
        <v>147</v>
      </c>
      <c r="B132" s="521" t="s">
        <v>42</v>
      </c>
      <c r="C132" s="522" t="s">
        <v>1373</v>
      </c>
      <c r="D132" s="521" t="s">
        <v>150</v>
      </c>
      <c r="E132" s="523" t="s">
        <v>1385</v>
      </c>
      <c r="F132" s="1778">
        <v>582</v>
      </c>
      <c r="G132" s="1779">
        <v>135</v>
      </c>
      <c r="H132" s="2461">
        <f t="shared" si="16"/>
        <v>0.23195876288659795</v>
      </c>
      <c r="I132" s="1778">
        <v>545</v>
      </c>
      <c r="J132" s="1779">
        <v>112</v>
      </c>
      <c r="K132" s="2461">
        <f t="shared" si="17"/>
        <v>0.20550458715596331</v>
      </c>
      <c r="L132" s="1778">
        <v>511</v>
      </c>
      <c r="M132" s="1779">
        <v>86</v>
      </c>
      <c r="N132" s="2873">
        <f t="shared" si="18"/>
        <v>0.16829745596868884</v>
      </c>
      <c r="O132" s="3575">
        <v>493</v>
      </c>
      <c r="P132" s="3576">
        <v>74</v>
      </c>
      <c r="Q132" s="3545">
        <f t="shared" si="19"/>
        <v>0.15010141987829614</v>
      </c>
      <c r="R132" s="2893">
        <v>474</v>
      </c>
      <c r="S132" s="2894">
        <v>68</v>
      </c>
      <c r="T132" s="2874">
        <f t="shared" si="20"/>
        <v>0.14345991561181434</v>
      </c>
      <c r="U132" s="2893">
        <v>457</v>
      </c>
      <c r="V132" s="2894">
        <v>64</v>
      </c>
      <c r="W132" s="2874">
        <f t="shared" si="21"/>
        <v>0.14004376367614879</v>
      </c>
      <c r="X132" s="2893">
        <v>459</v>
      </c>
      <c r="Y132" s="2894">
        <v>75</v>
      </c>
      <c r="Z132" s="2874">
        <f t="shared" si="22"/>
        <v>0.16339869281045752</v>
      </c>
      <c r="AA132" s="3555">
        <v>492</v>
      </c>
      <c r="AB132" s="3556">
        <v>75</v>
      </c>
      <c r="AC132" s="3544">
        <f t="shared" si="23"/>
        <v>0.1524390243902439</v>
      </c>
    </row>
    <row r="133" spans="1:29" ht="14.5">
      <c r="A133" s="2903" t="s">
        <v>147</v>
      </c>
      <c r="B133" s="2903" t="s">
        <v>42</v>
      </c>
      <c r="C133" s="2904" t="s">
        <v>1373</v>
      </c>
      <c r="D133" s="2903" t="s">
        <v>151</v>
      </c>
      <c r="E133" s="2905" t="s">
        <v>2004</v>
      </c>
      <c r="F133" s="2878"/>
      <c r="G133" s="2463"/>
      <c r="H133" s="2483"/>
      <c r="I133" s="2878"/>
      <c r="J133" s="2463"/>
      <c r="K133" s="2483"/>
      <c r="L133" s="2878"/>
      <c r="M133" s="2463"/>
      <c r="N133" s="2877"/>
      <c r="O133" s="3577"/>
      <c r="P133" s="3578"/>
      <c r="Q133" s="3572"/>
      <c r="R133" s="2879">
        <v>85</v>
      </c>
      <c r="S133" s="2880">
        <v>27</v>
      </c>
      <c r="T133" s="2881">
        <f t="shared" si="20"/>
        <v>0.31764705882352939</v>
      </c>
      <c r="U133" s="2879">
        <v>192</v>
      </c>
      <c r="V133" s="2880">
        <v>67</v>
      </c>
      <c r="W133" s="2881">
        <f t="shared" si="21"/>
        <v>0.34895833333333331</v>
      </c>
      <c r="X133" s="2879">
        <v>287</v>
      </c>
      <c r="Y133" s="2880">
        <v>102</v>
      </c>
      <c r="Z133" s="2881">
        <f t="shared" si="22"/>
        <v>0.35540069686411152</v>
      </c>
      <c r="AA133" s="3547">
        <v>382</v>
      </c>
      <c r="AB133" s="3548">
        <v>143</v>
      </c>
      <c r="AC133" s="3549">
        <f t="shared" si="23"/>
        <v>0.37434554973821987</v>
      </c>
    </row>
    <row r="134" spans="1:29" ht="13">
      <c r="A134" s="524" t="s">
        <v>147</v>
      </c>
      <c r="B134" s="524" t="s">
        <v>42</v>
      </c>
      <c r="C134" s="526" t="s">
        <v>1373</v>
      </c>
      <c r="D134" s="524" t="s">
        <v>151</v>
      </c>
      <c r="E134" s="2906" t="s">
        <v>1809</v>
      </c>
      <c r="F134" s="1810">
        <v>928</v>
      </c>
      <c r="G134" s="1782">
        <v>171</v>
      </c>
      <c r="H134" s="2483">
        <f t="shared" si="16"/>
        <v>0.18426724137931033</v>
      </c>
      <c r="I134" s="1810">
        <v>957</v>
      </c>
      <c r="J134" s="1782">
        <v>151</v>
      </c>
      <c r="K134" s="2483">
        <f t="shared" si="17"/>
        <v>0.15778474399164055</v>
      </c>
      <c r="L134" s="2907">
        <v>882</v>
      </c>
      <c r="M134" s="1792">
        <v>139</v>
      </c>
      <c r="N134" s="2877">
        <f t="shared" si="18"/>
        <v>0.15759637188208617</v>
      </c>
      <c r="O134" s="3577">
        <v>869</v>
      </c>
      <c r="P134" s="3578">
        <v>111</v>
      </c>
      <c r="Q134" s="3572">
        <f t="shared" si="19"/>
        <v>0.12773302646720369</v>
      </c>
      <c r="R134" s="2879">
        <v>1390</v>
      </c>
      <c r="S134" s="2880">
        <v>180</v>
      </c>
      <c r="T134" s="2881">
        <f t="shared" si="20"/>
        <v>0.12949640287769784</v>
      </c>
      <c r="U134" s="2879">
        <v>1262</v>
      </c>
      <c r="V134" s="2880">
        <v>172</v>
      </c>
      <c r="W134" s="2881">
        <f t="shared" si="21"/>
        <v>0.13629160063391443</v>
      </c>
      <c r="X134" s="2879">
        <v>1254</v>
      </c>
      <c r="Y134" s="2880">
        <v>170</v>
      </c>
      <c r="Z134" s="2881">
        <f t="shared" si="22"/>
        <v>0.13556618819776714</v>
      </c>
      <c r="AA134" s="3547">
        <v>1119</v>
      </c>
      <c r="AB134" s="3548">
        <v>139</v>
      </c>
      <c r="AC134" s="3549">
        <f t="shared" si="23"/>
        <v>0.12421805183199285</v>
      </c>
    </row>
    <row r="135" spans="1:29" ht="14.5">
      <c r="A135" s="2903" t="s">
        <v>147</v>
      </c>
      <c r="B135" s="2908" t="s">
        <v>42</v>
      </c>
      <c r="C135" s="2904" t="s">
        <v>1373</v>
      </c>
      <c r="D135" s="2903" t="s">
        <v>151</v>
      </c>
      <c r="E135" s="2905" t="s">
        <v>2005</v>
      </c>
      <c r="F135" s="2878"/>
      <c r="G135" s="2463"/>
      <c r="H135" s="2483"/>
      <c r="I135" s="2878"/>
      <c r="J135" s="2463"/>
      <c r="K135" s="2483"/>
      <c r="L135" s="2878"/>
      <c r="M135" s="2463"/>
      <c r="N135" s="2877"/>
      <c r="O135" s="3577"/>
      <c r="P135" s="3578"/>
      <c r="Q135" s="3572"/>
      <c r="R135" s="2878"/>
      <c r="S135" s="2463"/>
      <c r="T135" s="2463"/>
      <c r="U135" s="2879">
        <v>184</v>
      </c>
      <c r="V135" s="2880">
        <v>48</v>
      </c>
      <c r="W135" s="2881">
        <f t="shared" si="21"/>
        <v>0.2608695652173913</v>
      </c>
      <c r="X135" s="2879">
        <v>445</v>
      </c>
      <c r="Y135" s="2880">
        <v>126</v>
      </c>
      <c r="Z135" s="2881">
        <f t="shared" si="22"/>
        <v>0.28314606741573034</v>
      </c>
      <c r="AA135" s="3547">
        <v>714</v>
      </c>
      <c r="AB135" s="3548">
        <v>213</v>
      </c>
      <c r="AC135" s="3549">
        <f t="shared" si="23"/>
        <v>0.29831932773109243</v>
      </c>
    </row>
    <row r="136" spans="1:29" ht="13">
      <c r="A136" s="524" t="s">
        <v>147</v>
      </c>
      <c r="B136" s="525" t="s">
        <v>42</v>
      </c>
      <c r="C136" s="526" t="s">
        <v>1373</v>
      </c>
      <c r="D136" s="524" t="s">
        <v>151</v>
      </c>
      <c r="E136" s="2906" t="s">
        <v>1387</v>
      </c>
      <c r="F136" s="1810">
        <v>873</v>
      </c>
      <c r="G136" s="1782">
        <v>190</v>
      </c>
      <c r="H136" s="2463">
        <f t="shared" si="16"/>
        <v>0.21764032073310424</v>
      </c>
      <c r="I136" s="1781">
        <v>886</v>
      </c>
      <c r="J136" s="1782">
        <v>188</v>
      </c>
      <c r="K136" s="2463">
        <f t="shared" si="17"/>
        <v>0.21218961625282168</v>
      </c>
      <c r="L136" s="1791">
        <v>870</v>
      </c>
      <c r="M136" s="1792">
        <v>167</v>
      </c>
      <c r="N136" s="2877">
        <f t="shared" si="18"/>
        <v>0.19195402298850575</v>
      </c>
      <c r="O136" s="3577">
        <v>875</v>
      </c>
      <c r="P136" s="3578">
        <v>148</v>
      </c>
      <c r="Q136" s="3572">
        <f t="shared" si="19"/>
        <v>0.16914285714285715</v>
      </c>
      <c r="R136" s="2879">
        <v>855</v>
      </c>
      <c r="S136" s="2880">
        <v>121</v>
      </c>
      <c r="T136" s="2881">
        <f t="shared" si="20"/>
        <v>0.1415204678362573</v>
      </c>
      <c r="U136" s="2879">
        <v>833</v>
      </c>
      <c r="V136" s="2880">
        <v>120</v>
      </c>
      <c r="W136" s="2881">
        <f t="shared" si="21"/>
        <v>0.14405762304921968</v>
      </c>
      <c r="X136" s="2879">
        <v>647</v>
      </c>
      <c r="Y136" s="2880">
        <v>91</v>
      </c>
      <c r="Z136" s="2881">
        <f t="shared" si="22"/>
        <v>0.14064914992272023</v>
      </c>
      <c r="AA136" s="3547">
        <v>615</v>
      </c>
      <c r="AB136" s="3548">
        <v>83</v>
      </c>
      <c r="AC136" s="3549">
        <f t="shared" si="23"/>
        <v>0.13495934959349593</v>
      </c>
    </row>
    <row r="137" spans="1:29" ht="13">
      <c r="A137" s="524" t="s">
        <v>147</v>
      </c>
      <c r="B137" s="525" t="s">
        <v>42</v>
      </c>
      <c r="C137" s="526" t="s">
        <v>1373</v>
      </c>
      <c r="D137" s="524" t="s">
        <v>151</v>
      </c>
      <c r="E137" s="527" t="s">
        <v>1388</v>
      </c>
      <c r="F137" s="1781">
        <v>1438</v>
      </c>
      <c r="G137" s="1782">
        <v>460</v>
      </c>
      <c r="H137" s="2463">
        <f t="shared" si="16"/>
        <v>0.31988873435326842</v>
      </c>
      <c r="I137" s="1781">
        <v>1402</v>
      </c>
      <c r="J137" s="1782">
        <v>486</v>
      </c>
      <c r="K137" s="2463">
        <f t="shared" si="17"/>
        <v>0.34664764621968619</v>
      </c>
      <c r="L137" s="1791">
        <v>1521</v>
      </c>
      <c r="M137" s="1792">
        <v>498</v>
      </c>
      <c r="N137" s="2877">
        <f t="shared" si="18"/>
        <v>0.32741617357001973</v>
      </c>
      <c r="O137" s="3577">
        <v>1526</v>
      </c>
      <c r="P137" s="3578">
        <v>455</v>
      </c>
      <c r="Q137" s="3572">
        <f t="shared" si="19"/>
        <v>0.29816513761467889</v>
      </c>
      <c r="R137" s="2879">
        <v>1487</v>
      </c>
      <c r="S137" s="2880">
        <v>420</v>
      </c>
      <c r="T137" s="2881">
        <f t="shared" si="20"/>
        <v>0.28244788164088769</v>
      </c>
      <c r="U137" s="2879">
        <v>1151</v>
      </c>
      <c r="V137" s="2880">
        <v>322</v>
      </c>
      <c r="W137" s="2881">
        <f t="shared" si="21"/>
        <v>0.27975673327541267</v>
      </c>
      <c r="X137" s="2879">
        <v>943</v>
      </c>
      <c r="Y137" s="2880">
        <v>270</v>
      </c>
      <c r="Z137" s="2881">
        <f t="shared" si="22"/>
        <v>0.28632025450689291</v>
      </c>
      <c r="AA137" s="3547">
        <v>655</v>
      </c>
      <c r="AB137" s="3548">
        <v>198</v>
      </c>
      <c r="AC137" s="3549">
        <f t="shared" si="23"/>
        <v>0.30229007633587784</v>
      </c>
    </row>
    <row r="138" spans="1:29" ht="13">
      <c r="A138" s="528" t="s">
        <v>147</v>
      </c>
      <c r="B138" s="529" t="s">
        <v>42</v>
      </c>
      <c r="C138" s="530" t="s">
        <v>1373</v>
      </c>
      <c r="D138" s="529" t="s">
        <v>152</v>
      </c>
      <c r="E138" s="531" t="s">
        <v>1389</v>
      </c>
      <c r="F138" s="1783">
        <v>3049</v>
      </c>
      <c r="G138" s="1784">
        <v>585</v>
      </c>
      <c r="H138" s="2464">
        <f t="shared" si="16"/>
        <v>0.19186618563463431</v>
      </c>
      <c r="I138" s="1787">
        <v>3125</v>
      </c>
      <c r="J138" s="1788">
        <v>611</v>
      </c>
      <c r="K138" s="2464">
        <f t="shared" si="17"/>
        <v>0.19552</v>
      </c>
      <c r="L138" s="1793">
        <v>3110</v>
      </c>
      <c r="M138" s="1794">
        <v>573</v>
      </c>
      <c r="N138" s="2883">
        <f t="shared" si="18"/>
        <v>0.18424437299035371</v>
      </c>
      <c r="O138" s="3579">
        <v>3095</v>
      </c>
      <c r="P138" s="3580">
        <v>552</v>
      </c>
      <c r="Q138" s="3569">
        <f t="shared" si="19"/>
        <v>0.17835218093699515</v>
      </c>
      <c r="R138" s="2884">
        <v>3077</v>
      </c>
      <c r="S138" s="2885">
        <v>534</v>
      </c>
      <c r="T138" s="2886">
        <f t="shared" si="20"/>
        <v>0.17354566135846602</v>
      </c>
      <c r="U138" s="2884">
        <v>3079</v>
      </c>
      <c r="V138" s="2885">
        <v>497</v>
      </c>
      <c r="W138" s="2886">
        <f t="shared" si="21"/>
        <v>0.16141604417018512</v>
      </c>
      <c r="X138" s="2884">
        <v>3075</v>
      </c>
      <c r="Y138" s="2885">
        <v>468</v>
      </c>
      <c r="Z138" s="2886">
        <f t="shared" si="22"/>
        <v>0.15219512195121951</v>
      </c>
      <c r="AA138" s="3550">
        <v>3039</v>
      </c>
      <c r="AB138" s="3551">
        <v>437</v>
      </c>
      <c r="AC138" s="3552">
        <f t="shared" si="23"/>
        <v>0.14379730174399474</v>
      </c>
    </row>
    <row r="139" spans="1:29" ht="14.5">
      <c r="A139" s="1382" t="s">
        <v>147</v>
      </c>
      <c r="B139" s="1383" t="s">
        <v>42</v>
      </c>
      <c r="C139" s="1384" t="s">
        <v>1373</v>
      </c>
      <c r="D139" s="1383" t="s">
        <v>152</v>
      </c>
      <c r="E139" s="1425" t="s">
        <v>1810</v>
      </c>
      <c r="F139" s="1783"/>
      <c r="G139" s="1784"/>
      <c r="H139" s="2464"/>
      <c r="I139" s="1787"/>
      <c r="J139" s="1788"/>
      <c r="K139" s="2464"/>
      <c r="L139" s="1793">
        <v>49</v>
      </c>
      <c r="M139" s="1794">
        <v>33</v>
      </c>
      <c r="N139" s="2883">
        <f t="shared" si="18"/>
        <v>0.67346938775510201</v>
      </c>
      <c r="O139" s="3579">
        <v>89</v>
      </c>
      <c r="P139" s="3580">
        <v>63</v>
      </c>
      <c r="Q139" s="3569">
        <f t="shared" si="19"/>
        <v>0.7078651685393258</v>
      </c>
      <c r="R139" s="2884">
        <v>140</v>
      </c>
      <c r="S139" s="2885">
        <v>103</v>
      </c>
      <c r="T139" s="2886">
        <f t="shared" si="20"/>
        <v>0.73571428571428577</v>
      </c>
      <c r="U139" s="2884">
        <v>172</v>
      </c>
      <c r="V139" s="2885">
        <v>121</v>
      </c>
      <c r="W139" s="2886">
        <f t="shared" si="21"/>
        <v>0.70348837209302328</v>
      </c>
      <c r="X139" s="2884">
        <v>161</v>
      </c>
      <c r="Y139" s="2885">
        <v>106</v>
      </c>
      <c r="Z139" s="2886">
        <f t="shared" si="22"/>
        <v>0.65838509316770188</v>
      </c>
      <c r="AA139" s="3550">
        <v>158</v>
      </c>
      <c r="AB139" s="3551">
        <v>102</v>
      </c>
      <c r="AC139" s="3552">
        <f t="shared" si="23"/>
        <v>0.64556962025316456</v>
      </c>
    </row>
    <row r="140" spans="1:29" ht="13">
      <c r="A140" s="528" t="s">
        <v>147</v>
      </c>
      <c r="B140" s="529" t="s">
        <v>42</v>
      </c>
      <c r="C140" s="530" t="s">
        <v>1373</v>
      </c>
      <c r="D140" s="529" t="s">
        <v>152</v>
      </c>
      <c r="E140" s="531" t="s">
        <v>1390</v>
      </c>
      <c r="F140" s="1783">
        <v>2038</v>
      </c>
      <c r="G140" s="1784">
        <v>632</v>
      </c>
      <c r="H140" s="2464">
        <f t="shared" si="16"/>
        <v>0.310107948969578</v>
      </c>
      <c r="I140" s="1787">
        <v>2020</v>
      </c>
      <c r="J140" s="1788">
        <v>613</v>
      </c>
      <c r="K140" s="2464">
        <f t="shared" si="17"/>
        <v>0.30346534653465346</v>
      </c>
      <c r="L140" s="1793">
        <v>2035</v>
      </c>
      <c r="M140" s="1794">
        <v>621</v>
      </c>
      <c r="N140" s="2883">
        <f t="shared" si="18"/>
        <v>0.30515970515970514</v>
      </c>
      <c r="O140" s="3579">
        <v>1996</v>
      </c>
      <c r="P140" s="3580">
        <v>588</v>
      </c>
      <c r="Q140" s="3569">
        <f t="shared" si="19"/>
        <v>0.29458917835671344</v>
      </c>
      <c r="R140" s="2884">
        <v>1946</v>
      </c>
      <c r="S140" s="2885">
        <v>594</v>
      </c>
      <c r="T140" s="2886">
        <f t="shared" si="20"/>
        <v>0.30524152106885921</v>
      </c>
      <c r="U140" s="2884">
        <v>1994</v>
      </c>
      <c r="V140" s="2885">
        <v>598</v>
      </c>
      <c r="W140" s="2886">
        <f t="shared" si="21"/>
        <v>0.29989969909729186</v>
      </c>
      <c r="X140" s="2884">
        <v>2032</v>
      </c>
      <c r="Y140" s="2885">
        <v>615</v>
      </c>
      <c r="Z140" s="2886">
        <f t="shared" si="22"/>
        <v>0.30265748031496065</v>
      </c>
      <c r="AA140" s="3550">
        <v>2025</v>
      </c>
      <c r="AB140" s="3551">
        <v>567</v>
      </c>
      <c r="AC140" s="3552">
        <f t="shared" si="23"/>
        <v>0.28000000000000003</v>
      </c>
    </row>
    <row r="141" spans="1:29" ht="13">
      <c r="A141" s="520" t="s">
        <v>147</v>
      </c>
      <c r="B141" s="521" t="s">
        <v>42</v>
      </c>
      <c r="C141" s="522" t="s">
        <v>1391</v>
      </c>
      <c r="D141" s="521" t="s">
        <v>150</v>
      </c>
      <c r="E141" s="523" t="s">
        <v>1392</v>
      </c>
      <c r="F141" s="1778">
        <v>951</v>
      </c>
      <c r="G141" s="1779">
        <v>529</v>
      </c>
      <c r="H141" s="2461">
        <f t="shared" si="16"/>
        <v>0.55625657202944268</v>
      </c>
      <c r="I141" s="1778">
        <v>924</v>
      </c>
      <c r="J141" s="1779">
        <v>511</v>
      </c>
      <c r="K141" s="2461">
        <f t="shared" si="17"/>
        <v>0.55303030303030298</v>
      </c>
      <c r="L141" s="1778">
        <v>886</v>
      </c>
      <c r="M141" s="1779">
        <v>482</v>
      </c>
      <c r="N141" s="2873">
        <f t="shared" si="18"/>
        <v>0.54401805869074493</v>
      </c>
      <c r="O141" s="3575">
        <v>878</v>
      </c>
      <c r="P141" s="3576">
        <v>477</v>
      </c>
      <c r="Q141" s="3545">
        <f t="shared" si="19"/>
        <v>0.5432801822323462</v>
      </c>
      <c r="R141" s="2893">
        <v>814</v>
      </c>
      <c r="S141" s="2894">
        <v>448</v>
      </c>
      <c r="T141" s="2874">
        <f t="shared" si="20"/>
        <v>0.55036855036855037</v>
      </c>
      <c r="U141" s="2893">
        <v>779</v>
      </c>
      <c r="V141" s="2894">
        <v>446</v>
      </c>
      <c r="W141" s="2874">
        <f t="shared" si="21"/>
        <v>0.57252888318356865</v>
      </c>
      <c r="X141" s="2893">
        <v>791</v>
      </c>
      <c r="Y141" s="2894">
        <v>464</v>
      </c>
      <c r="Z141" s="2874">
        <f t="shared" si="22"/>
        <v>0.58659924146649811</v>
      </c>
      <c r="AA141" s="3555">
        <v>804</v>
      </c>
      <c r="AB141" s="3556">
        <v>482</v>
      </c>
      <c r="AC141" s="3553">
        <f t="shared" si="23"/>
        <v>0.59950248756218905</v>
      </c>
    </row>
    <row r="142" spans="1:29" ht="13">
      <c r="A142" s="520" t="s">
        <v>147</v>
      </c>
      <c r="B142" s="521" t="s">
        <v>42</v>
      </c>
      <c r="C142" s="522" t="s">
        <v>1391</v>
      </c>
      <c r="D142" s="521" t="s">
        <v>150</v>
      </c>
      <c r="E142" s="523" t="s">
        <v>1393</v>
      </c>
      <c r="F142" s="1778">
        <v>1015</v>
      </c>
      <c r="G142" s="1779">
        <v>534</v>
      </c>
      <c r="H142" s="2461">
        <f t="shared" si="16"/>
        <v>0.52610837438423641</v>
      </c>
      <c r="I142" s="1778">
        <v>888</v>
      </c>
      <c r="J142" s="1779">
        <v>441</v>
      </c>
      <c r="K142" s="2461">
        <f t="shared" si="17"/>
        <v>0.4966216216216216</v>
      </c>
      <c r="L142" s="1778">
        <v>812</v>
      </c>
      <c r="M142" s="1779">
        <v>401</v>
      </c>
      <c r="N142" s="2873">
        <f t="shared" si="18"/>
        <v>0.49384236453201968</v>
      </c>
      <c r="O142" s="3575">
        <v>803</v>
      </c>
      <c r="P142" s="3576">
        <v>406</v>
      </c>
      <c r="Q142" s="3545">
        <f t="shared" si="19"/>
        <v>0.50560398505603987</v>
      </c>
      <c r="R142" s="2893">
        <v>745</v>
      </c>
      <c r="S142" s="2894">
        <v>381</v>
      </c>
      <c r="T142" s="2874">
        <f t="shared" si="20"/>
        <v>0.51140939597315438</v>
      </c>
      <c r="U142" s="2893">
        <v>651</v>
      </c>
      <c r="V142" s="2894">
        <v>323</v>
      </c>
      <c r="W142" s="2874">
        <f t="shared" si="21"/>
        <v>0.49615975422427033</v>
      </c>
      <c r="X142" s="2893">
        <v>685</v>
      </c>
      <c r="Y142" s="2894">
        <v>322</v>
      </c>
      <c r="Z142" s="2874">
        <f t="shared" si="22"/>
        <v>0.47007299270072994</v>
      </c>
      <c r="AA142" s="3555">
        <v>655</v>
      </c>
      <c r="AB142" s="3556">
        <v>302</v>
      </c>
      <c r="AC142" s="3553">
        <f t="shared" si="23"/>
        <v>0.46106870229007635</v>
      </c>
    </row>
    <row r="143" spans="1:29" ht="13">
      <c r="A143" s="520" t="s">
        <v>147</v>
      </c>
      <c r="B143" s="521" t="s">
        <v>42</v>
      </c>
      <c r="C143" s="522" t="s">
        <v>1391</v>
      </c>
      <c r="D143" s="521" t="s">
        <v>150</v>
      </c>
      <c r="E143" s="523" t="s">
        <v>1811</v>
      </c>
      <c r="F143" s="1778">
        <v>571</v>
      </c>
      <c r="G143" s="1779">
        <v>337</v>
      </c>
      <c r="H143" s="2461">
        <f t="shared" si="16"/>
        <v>0.59019264448336251</v>
      </c>
      <c r="I143" s="1778">
        <v>564</v>
      </c>
      <c r="J143" s="1779">
        <v>330</v>
      </c>
      <c r="K143" s="2461">
        <f t="shared" si="17"/>
        <v>0.58510638297872342</v>
      </c>
      <c r="L143" s="1778">
        <v>540</v>
      </c>
      <c r="M143" s="1779">
        <v>310</v>
      </c>
      <c r="N143" s="2873">
        <f t="shared" si="18"/>
        <v>0.57407407407407407</v>
      </c>
      <c r="O143" s="3575">
        <v>547</v>
      </c>
      <c r="P143" s="3576">
        <v>319</v>
      </c>
      <c r="Q143" s="3545">
        <f t="shared" si="19"/>
        <v>0.58318098720292499</v>
      </c>
      <c r="R143" s="2893">
        <v>479</v>
      </c>
      <c r="S143" s="2894">
        <v>282</v>
      </c>
      <c r="T143" s="2874">
        <f t="shared" si="20"/>
        <v>0.58872651356993733</v>
      </c>
      <c r="U143" s="2893">
        <v>446</v>
      </c>
      <c r="V143" s="2894">
        <v>273</v>
      </c>
      <c r="W143" s="2874">
        <f t="shared" si="21"/>
        <v>0.61210762331838564</v>
      </c>
      <c r="X143" s="2893">
        <v>465</v>
      </c>
      <c r="Y143" s="2894">
        <v>282</v>
      </c>
      <c r="Z143" s="2874">
        <f t="shared" si="22"/>
        <v>0.6064516129032258</v>
      </c>
      <c r="AA143" s="3555">
        <v>418</v>
      </c>
      <c r="AB143" s="3556">
        <v>262</v>
      </c>
      <c r="AC143" s="3553">
        <f t="shared" si="23"/>
        <v>0.62679425837320579</v>
      </c>
    </row>
    <row r="144" spans="1:29" ht="13">
      <c r="A144" s="520" t="s">
        <v>147</v>
      </c>
      <c r="B144" s="521" t="s">
        <v>42</v>
      </c>
      <c r="C144" s="522" t="s">
        <v>1391</v>
      </c>
      <c r="D144" s="521" t="s">
        <v>150</v>
      </c>
      <c r="E144" s="523" t="s">
        <v>1395</v>
      </c>
      <c r="F144" s="1778">
        <v>839</v>
      </c>
      <c r="G144" s="1779">
        <v>467</v>
      </c>
      <c r="H144" s="2461">
        <f t="shared" si="16"/>
        <v>0.55661501787842671</v>
      </c>
      <c r="I144" s="1778">
        <v>817</v>
      </c>
      <c r="J144" s="1779">
        <v>453</v>
      </c>
      <c r="K144" s="2461">
        <f t="shared" si="17"/>
        <v>0.55446756425948596</v>
      </c>
      <c r="L144" s="1778">
        <v>777</v>
      </c>
      <c r="M144" s="1779">
        <v>425</v>
      </c>
      <c r="N144" s="2873">
        <f t="shared" si="18"/>
        <v>0.54697554697554696</v>
      </c>
      <c r="O144" s="3575">
        <v>783</v>
      </c>
      <c r="P144" s="3576">
        <v>458</v>
      </c>
      <c r="Q144" s="3545">
        <f t="shared" si="19"/>
        <v>0.58492975734355046</v>
      </c>
      <c r="R144" s="2893">
        <v>748</v>
      </c>
      <c r="S144" s="2894">
        <v>419</v>
      </c>
      <c r="T144" s="2874">
        <f t="shared" si="20"/>
        <v>0.56016042780748665</v>
      </c>
      <c r="U144" s="2893">
        <v>730</v>
      </c>
      <c r="V144" s="2894">
        <v>426</v>
      </c>
      <c r="W144" s="2874">
        <f t="shared" si="21"/>
        <v>0.58356164383561648</v>
      </c>
      <c r="X144" s="2893">
        <v>731</v>
      </c>
      <c r="Y144" s="2894">
        <v>421</v>
      </c>
      <c r="Z144" s="2874">
        <f t="shared" si="22"/>
        <v>0.57592339261285908</v>
      </c>
      <c r="AA144" s="3555">
        <v>730</v>
      </c>
      <c r="AB144" s="3556">
        <v>429</v>
      </c>
      <c r="AC144" s="3553">
        <f t="shared" si="23"/>
        <v>0.5876712328767123</v>
      </c>
    </row>
    <row r="145" spans="1:29" ht="13">
      <c r="A145" s="520" t="s">
        <v>147</v>
      </c>
      <c r="B145" s="521" t="s">
        <v>42</v>
      </c>
      <c r="C145" s="522" t="s">
        <v>1391</v>
      </c>
      <c r="D145" s="521" t="s">
        <v>150</v>
      </c>
      <c r="E145" s="523" t="s">
        <v>1812</v>
      </c>
      <c r="F145" s="1778">
        <v>445</v>
      </c>
      <c r="G145" s="1779">
        <v>404</v>
      </c>
      <c r="H145" s="2461">
        <f t="shared" si="16"/>
        <v>0.90786516853932586</v>
      </c>
      <c r="I145" s="1778">
        <v>437</v>
      </c>
      <c r="J145" s="1779">
        <v>401</v>
      </c>
      <c r="K145" s="2461">
        <f t="shared" si="17"/>
        <v>0.91762013729977121</v>
      </c>
      <c r="L145" s="1778">
        <v>424</v>
      </c>
      <c r="M145" s="1779">
        <v>380</v>
      </c>
      <c r="N145" s="2873">
        <f t="shared" si="18"/>
        <v>0.89622641509433965</v>
      </c>
      <c r="O145" s="3575">
        <v>401</v>
      </c>
      <c r="P145" s="3576">
        <v>342</v>
      </c>
      <c r="Q145" s="3545">
        <f t="shared" si="19"/>
        <v>0.8528678304239401</v>
      </c>
      <c r="R145" s="2893">
        <v>366</v>
      </c>
      <c r="S145" s="2894">
        <v>314</v>
      </c>
      <c r="T145" s="2874">
        <f t="shared" si="20"/>
        <v>0.85792349726775952</v>
      </c>
      <c r="U145" s="2893">
        <v>348</v>
      </c>
      <c r="V145" s="2894">
        <v>296</v>
      </c>
      <c r="W145" s="2874">
        <f t="shared" si="21"/>
        <v>0.85057471264367812</v>
      </c>
      <c r="X145" s="2893">
        <v>365</v>
      </c>
      <c r="Y145" s="2894">
        <v>311</v>
      </c>
      <c r="Z145" s="2874">
        <f t="shared" si="22"/>
        <v>0.852054794520548</v>
      </c>
      <c r="AA145" s="3555">
        <v>361</v>
      </c>
      <c r="AB145" s="3556">
        <v>298</v>
      </c>
      <c r="AC145" s="3553">
        <f t="shared" si="23"/>
        <v>0.82548476454293629</v>
      </c>
    </row>
    <row r="146" spans="1:29" ht="13">
      <c r="A146" s="520" t="s">
        <v>147</v>
      </c>
      <c r="B146" s="521" t="s">
        <v>42</v>
      </c>
      <c r="C146" s="522" t="s">
        <v>1391</v>
      </c>
      <c r="D146" s="521" t="s">
        <v>150</v>
      </c>
      <c r="E146" s="523" t="s">
        <v>1813</v>
      </c>
      <c r="F146" s="1778">
        <v>606</v>
      </c>
      <c r="G146" s="1779">
        <v>397</v>
      </c>
      <c r="H146" s="2461">
        <f t="shared" si="16"/>
        <v>0.65511551155115511</v>
      </c>
      <c r="I146" s="1778">
        <v>531</v>
      </c>
      <c r="J146" s="1779">
        <v>343</v>
      </c>
      <c r="K146" s="2461">
        <f t="shared" si="17"/>
        <v>0.64595103578154422</v>
      </c>
      <c r="L146" s="1778">
        <v>514</v>
      </c>
      <c r="M146" s="1779">
        <v>318</v>
      </c>
      <c r="N146" s="2873">
        <f t="shared" si="18"/>
        <v>0.61867704280155644</v>
      </c>
      <c r="O146" s="3575">
        <v>497</v>
      </c>
      <c r="P146" s="3576">
        <v>289</v>
      </c>
      <c r="Q146" s="3545">
        <f t="shared" si="19"/>
        <v>0.58148893360160969</v>
      </c>
      <c r="R146" s="2893">
        <v>464</v>
      </c>
      <c r="S146" s="2894">
        <v>279</v>
      </c>
      <c r="T146" s="2874">
        <f t="shared" si="20"/>
        <v>0.60129310344827591</v>
      </c>
      <c r="U146" s="2893">
        <v>443</v>
      </c>
      <c r="V146" s="2894">
        <v>253</v>
      </c>
      <c r="W146" s="2874">
        <f t="shared" si="21"/>
        <v>0.57110609480812646</v>
      </c>
      <c r="X146" s="2893">
        <v>453</v>
      </c>
      <c r="Y146" s="2894">
        <v>261</v>
      </c>
      <c r="Z146" s="2874">
        <f t="shared" si="22"/>
        <v>0.57615894039735094</v>
      </c>
      <c r="AA146" s="3555">
        <v>446</v>
      </c>
      <c r="AB146" s="3556">
        <v>260</v>
      </c>
      <c r="AC146" s="3553">
        <f t="shared" si="23"/>
        <v>0.5829596412556054</v>
      </c>
    </row>
    <row r="147" spans="1:29" ht="13">
      <c r="A147" s="524" t="s">
        <v>147</v>
      </c>
      <c r="B147" s="525" t="s">
        <v>42</v>
      </c>
      <c r="C147" s="526" t="s">
        <v>1391</v>
      </c>
      <c r="D147" s="524" t="s">
        <v>151</v>
      </c>
      <c r="E147" s="527" t="s">
        <v>1814</v>
      </c>
      <c r="F147" s="1781">
        <v>942</v>
      </c>
      <c r="G147" s="1782">
        <v>611</v>
      </c>
      <c r="H147" s="2463">
        <f t="shared" si="16"/>
        <v>0.64861995753715496</v>
      </c>
      <c r="I147" s="1781">
        <v>913</v>
      </c>
      <c r="J147" s="1782">
        <v>605</v>
      </c>
      <c r="K147" s="2463">
        <f t="shared" si="17"/>
        <v>0.66265060240963858</v>
      </c>
      <c r="L147" s="1791">
        <v>942</v>
      </c>
      <c r="M147" s="1792">
        <v>624</v>
      </c>
      <c r="N147" s="2877">
        <f t="shared" si="18"/>
        <v>0.66242038216560506</v>
      </c>
      <c r="O147" s="3577">
        <v>974</v>
      </c>
      <c r="P147" s="3578">
        <v>581</v>
      </c>
      <c r="Q147" s="3572">
        <f t="shared" si="19"/>
        <v>0.59650924024640661</v>
      </c>
      <c r="R147" s="2879">
        <v>926</v>
      </c>
      <c r="S147" s="2880">
        <v>511</v>
      </c>
      <c r="T147" s="2881">
        <f t="shared" si="20"/>
        <v>0.55183585313174943</v>
      </c>
      <c r="U147" s="2879">
        <v>903</v>
      </c>
      <c r="V147" s="2880">
        <v>472</v>
      </c>
      <c r="W147" s="2881">
        <f t="shared" si="21"/>
        <v>0.52270210409745288</v>
      </c>
      <c r="X147" s="2879">
        <v>716</v>
      </c>
      <c r="Y147" s="2880">
        <v>362</v>
      </c>
      <c r="Z147" s="2881">
        <f t="shared" si="22"/>
        <v>0.505586592178771</v>
      </c>
      <c r="AA147" s="3547">
        <v>671</v>
      </c>
      <c r="AB147" s="3548">
        <v>349</v>
      </c>
      <c r="AC147" s="3549">
        <f t="shared" si="23"/>
        <v>0.52011922503725783</v>
      </c>
    </row>
    <row r="148" spans="1:29" ht="13">
      <c r="A148" s="528" t="s">
        <v>147</v>
      </c>
      <c r="B148" s="529" t="s">
        <v>42</v>
      </c>
      <c r="C148" s="530" t="s">
        <v>1391</v>
      </c>
      <c r="D148" s="529" t="s">
        <v>152</v>
      </c>
      <c r="E148" s="531" t="s">
        <v>1815</v>
      </c>
      <c r="F148" s="1783">
        <v>1803</v>
      </c>
      <c r="G148" s="1784">
        <v>1098</v>
      </c>
      <c r="H148" s="2464">
        <f t="shared" si="16"/>
        <v>0.60898502495840268</v>
      </c>
      <c r="I148" s="1787">
        <v>1788</v>
      </c>
      <c r="J148" s="1788">
        <v>1137</v>
      </c>
      <c r="K148" s="2464">
        <f t="shared" si="17"/>
        <v>0.63590604026845643</v>
      </c>
      <c r="L148" s="1793">
        <v>1742</v>
      </c>
      <c r="M148" s="1794">
        <v>1132</v>
      </c>
      <c r="N148" s="2883">
        <f t="shared" si="18"/>
        <v>0.6498277841561424</v>
      </c>
      <c r="O148" s="3579">
        <v>1714</v>
      </c>
      <c r="P148" s="3580">
        <v>1113</v>
      </c>
      <c r="Q148" s="3569">
        <f t="shared" si="19"/>
        <v>0.64935822637106189</v>
      </c>
      <c r="R148" s="2884">
        <v>1762</v>
      </c>
      <c r="S148" s="2885">
        <v>1132</v>
      </c>
      <c r="T148" s="2886">
        <f t="shared" si="20"/>
        <v>0.64245175936435872</v>
      </c>
      <c r="U148" s="2884">
        <v>1821</v>
      </c>
      <c r="V148" s="2885">
        <v>1149</v>
      </c>
      <c r="W148" s="2886">
        <f t="shared" si="21"/>
        <v>0.63097199341021415</v>
      </c>
      <c r="X148" s="2884">
        <v>1890</v>
      </c>
      <c r="Y148" s="2885">
        <v>1129</v>
      </c>
      <c r="Z148" s="2886">
        <f t="shared" si="22"/>
        <v>0.5973544973544973</v>
      </c>
      <c r="AA148" s="3550">
        <v>1831</v>
      </c>
      <c r="AB148" s="3551">
        <v>1044</v>
      </c>
      <c r="AC148" s="3552">
        <f t="shared" si="23"/>
        <v>0.57018022938285096</v>
      </c>
    </row>
    <row r="149" spans="1:29" ht="14.5">
      <c r="A149" s="1386" t="s">
        <v>147</v>
      </c>
      <c r="B149" s="1387" t="s">
        <v>42</v>
      </c>
      <c r="C149" s="1388" t="s">
        <v>1391</v>
      </c>
      <c r="D149" s="1387" t="s">
        <v>153</v>
      </c>
      <c r="E149" s="1426" t="s">
        <v>1755</v>
      </c>
      <c r="F149" s="1785">
        <v>641</v>
      </c>
      <c r="G149" s="1786">
        <v>586</v>
      </c>
      <c r="H149" s="2465">
        <f t="shared" si="16"/>
        <v>0.91419656786271453</v>
      </c>
      <c r="I149" s="1785">
        <v>650</v>
      </c>
      <c r="J149" s="1786">
        <v>594</v>
      </c>
      <c r="K149" s="2465">
        <f t="shared" si="17"/>
        <v>0.91384615384615386</v>
      </c>
      <c r="L149" s="1795">
        <v>653</v>
      </c>
      <c r="M149" s="1796">
        <v>590</v>
      </c>
      <c r="N149" s="2888">
        <f t="shared" si="18"/>
        <v>0.90352220520673809</v>
      </c>
      <c r="O149" s="3581">
        <v>738</v>
      </c>
      <c r="P149" s="3582">
        <v>594</v>
      </c>
      <c r="Q149" s="3565">
        <f t="shared" si="19"/>
        <v>0.80487804878048785</v>
      </c>
      <c r="R149" s="2889">
        <v>694</v>
      </c>
      <c r="S149" s="2890">
        <v>570</v>
      </c>
      <c r="T149" s="2891">
        <f t="shared" si="20"/>
        <v>0.82132564841498557</v>
      </c>
      <c r="U149" s="2889">
        <v>741</v>
      </c>
      <c r="V149" s="2890">
        <v>592</v>
      </c>
      <c r="W149" s="2891">
        <f t="shared" si="21"/>
        <v>0.79892037786774628</v>
      </c>
      <c r="X149" s="2889">
        <v>632</v>
      </c>
      <c r="Y149" s="2890">
        <v>546</v>
      </c>
      <c r="Z149" s="2891">
        <f t="shared" si="22"/>
        <v>0.86392405063291144</v>
      </c>
      <c r="AA149" s="2919">
        <v>611</v>
      </c>
      <c r="AB149" s="2920">
        <v>524</v>
      </c>
      <c r="AC149" s="3554">
        <f t="shared" si="23"/>
        <v>0.85761047463175122</v>
      </c>
    </row>
    <row r="150" spans="1:29" ht="14.5">
      <c r="A150" s="1386" t="s">
        <v>147</v>
      </c>
      <c r="B150" s="1387" t="s">
        <v>42</v>
      </c>
      <c r="C150" s="1388" t="s">
        <v>1391</v>
      </c>
      <c r="D150" s="1387" t="s">
        <v>153</v>
      </c>
      <c r="E150" s="1426" t="s">
        <v>1756</v>
      </c>
      <c r="F150" s="1785">
        <v>910</v>
      </c>
      <c r="G150" s="1786">
        <v>499</v>
      </c>
      <c r="H150" s="2465">
        <f t="shared" si="16"/>
        <v>0.5483516483516484</v>
      </c>
      <c r="I150" s="1785">
        <v>887</v>
      </c>
      <c r="J150" s="1786">
        <v>452</v>
      </c>
      <c r="K150" s="2465">
        <f t="shared" si="17"/>
        <v>0.5095828635851184</v>
      </c>
      <c r="L150" s="1795">
        <v>858</v>
      </c>
      <c r="M150" s="1796">
        <v>469</v>
      </c>
      <c r="N150" s="2888">
        <f t="shared" si="18"/>
        <v>0.5466200466200466</v>
      </c>
      <c r="O150" s="3581">
        <v>844</v>
      </c>
      <c r="P150" s="3582">
        <v>490</v>
      </c>
      <c r="Q150" s="3565">
        <f t="shared" si="19"/>
        <v>0.58056872037914697</v>
      </c>
      <c r="R150" s="2889">
        <v>889</v>
      </c>
      <c r="S150" s="2890">
        <v>516</v>
      </c>
      <c r="T150" s="2891">
        <f t="shared" si="20"/>
        <v>0.58042744656917888</v>
      </c>
      <c r="U150" s="2889">
        <v>900</v>
      </c>
      <c r="V150" s="2890">
        <v>514</v>
      </c>
      <c r="W150" s="2891">
        <f t="shared" si="21"/>
        <v>0.57111111111111112</v>
      </c>
      <c r="X150" s="2889">
        <v>926</v>
      </c>
      <c r="Y150" s="2890">
        <v>530</v>
      </c>
      <c r="Z150" s="2891">
        <f t="shared" si="22"/>
        <v>0.57235421166306699</v>
      </c>
      <c r="AA150" s="2919">
        <v>957</v>
      </c>
      <c r="AB150" s="2920">
        <v>545</v>
      </c>
      <c r="AC150" s="3554">
        <f t="shared" si="23"/>
        <v>0.56948798328108674</v>
      </c>
    </row>
    <row r="151" spans="1:29" ht="13">
      <c r="A151" s="532" t="s">
        <v>147</v>
      </c>
      <c r="B151" s="533" t="s">
        <v>42</v>
      </c>
      <c r="C151" s="534" t="s">
        <v>1391</v>
      </c>
      <c r="D151" s="533" t="s">
        <v>153</v>
      </c>
      <c r="E151" s="535" t="s">
        <v>1816</v>
      </c>
      <c r="F151" s="1785">
        <v>1056</v>
      </c>
      <c r="G151" s="1786">
        <v>738</v>
      </c>
      <c r="H151" s="2465">
        <f t="shared" si="16"/>
        <v>0.69886363636363635</v>
      </c>
      <c r="I151" s="1785">
        <v>1069</v>
      </c>
      <c r="J151" s="1786">
        <v>751</v>
      </c>
      <c r="K151" s="2465">
        <f t="shared" si="17"/>
        <v>0.7025257249766137</v>
      </c>
      <c r="L151" s="1795">
        <v>1032</v>
      </c>
      <c r="M151" s="1796">
        <v>739</v>
      </c>
      <c r="N151" s="2888">
        <f t="shared" si="18"/>
        <v>0.71608527131782951</v>
      </c>
      <c r="O151" s="3581">
        <v>1029</v>
      </c>
      <c r="P151" s="3582">
        <v>743</v>
      </c>
      <c r="Q151" s="3565">
        <f t="shared" si="19"/>
        <v>0.72206025267249752</v>
      </c>
      <c r="R151" s="2889">
        <v>1043</v>
      </c>
      <c r="S151" s="2890">
        <v>759</v>
      </c>
      <c r="T151" s="2891">
        <f t="shared" si="20"/>
        <v>0.72770853307766059</v>
      </c>
      <c r="U151" s="2889">
        <v>1005</v>
      </c>
      <c r="V151" s="2890">
        <v>718</v>
      </c>
      <c r="W151" s="2891">
        <f t="shared" si="21"/>
        <v>0.71442786069651742</v>
      </c>
      <c r="X151" s="2889">
        <v>950</v>
      </c>
      <c r="Y151" s="2890">
        <v>686</v>
      </c>
      <c r="Z151" s="2891">
        <f t="shared" si="22"/>
        <v>0.72210526315789469</v>
      </c>
      <c r="AA151" s="2919">
        <v>960</v>
      </c>
      <c r="AB151" s="2920">
        <v>680</v>
      </c>
      <c r="AC151" s="3554">
        <f t="shared" si="23"/>
        <v>0.70833333333333337</v>
      </c>
    </row>
    <row r="152" spans="1:29" ht="13">
      <c r="A152" s="520" t="s">
        <v>147</v>
      </c>
      <c r="B152" s="521" t="s">
        <v>42</v>
      </c>
      <c r="C152" s="522" t="s">
        <v>1401</v>
      </c>
      <c r="D152" s="521" t="s">
        <v>150</v>
      </c>
      <c r="E152" s="523" t="s">
        <v>1402</v>
      </c>
      <c r="F152" s="1778">
        <v>1291</v>
      </c>
      <c r="G152" s="1779">
        <v>74</v>
      </c>
      <c r="H152" s="2461">
        <f t="shared" si="16"/>
        <v>5.7319907048799378E-2</v>
      </c>
      <c r="I152" s="1778">
        <v>1262</v>
      </c>
      <c r="J152" s="1779">
        <v>63</v>
      </c>
      <c r="K152" s="2461">
        <f t="shared" si="17"/>
        <v>4.992076069730586E-2</v>
      </c>
      <c r="L152" s="1778">
        <v>1249</v>
      </c>
      <c r="M152" s="1779">
        <v>41</v>
      </c>
      <c r="N152" s="2873">
        <f t="shared" si="18"/>
        <v>3.2826261008807048E-2</v>
      </c>
      <c r="O152" s="3575">
        <v>1260</v>
      </c>
      <c r="P152" s="3576">
        <v>43</v>
      </c>
      <c r="Q152" s="3545">
        <f t="shared" si="19"/>
        <v>3.4126984126984124E-2</v>
      </c>
      <c r="R152" s="2893">
        <v>1294</v>
      </c>
      <c r="S152" s="2894">
        <v>45</v>
      </c>
      <c r="T152" s="2874">
        <f t="shared" si="20"/>
        <v>3.4775888717156103E-2</v>
      </c>
      <c r="U152" s="2893">
        <v>1256</v>
      </c>
      <c r="V152" s="2894">
        <v>46</v>
      </c>
      <c r="W152" s="2874">
        <f t="shared" si="21"/>
        <v>3.662420382165605E-2</v>
      </c>
      <c r="X152" s="2893">
        <v>1235</v>
      </c>
      <c r="Y152" s="2894">
        <v>51</v>
      </c>
      <c r="Z152" s="2874">
        <f t="shared" si="22"/>
        <v>4.1295546558704453E-2</v>
      </c>
      <c r="AA152" s="3555">
        <v>1187</v>
      </c>
      <c r="AB152" s="3556">
        <v>56</v>
      </c>
      <c r="AC152" s="3553">
        <f t="shared" si="23"/>
        <v>4.7177759056444821E-2</v>
      </c>
    </row>
    <row r="153" spans="1:29" ht="13">
      <c r="A153" s="520" t="s">
        <v>147</v>
      </c>
      <c r="B153" s="521" t="s">
        <v>42</v>
      </c>
      <c r="C153" s="522" t="s">
        <v>1401</v>
      </c>
      <c r="D153" s="521" t="s">
        <v>150</v>
      </c>
      <c r="E153" s="523" t="s">
        <v>1403</v>
      </c>
      <c r="F153" s="1778">
        <v>723</v>
      </c>
      <c r="G153" s="1779">
        <v>112</v>
      </c>
      <c r="H153" s="2461">
        <f t="shared" si="16"/>
        <v>0.15491009681881052</v>
      </c>
      <c r="I153" s="1778">
        <v>705</v>
      </c>
      <c r="J153" s="1779">
        <v>108</v>
      </c>
      <c r="K153" s="2461">
        <f t="shared" si="17"/>
        <v>0.15319148936170213</v>
      </c>
      <c r="L153" s="1778">
        <v>648</v>
      </c>
      <c r="M153" s="1779">
        <v>97</v>
      </c>
      <c r="N153" s="2873">
        <f t="shared" si="18"/>
        <v>0.14969135802469136</v>
      </c>
      <c r="O153" s="3575">
        <v>682</v>
      </c>
      <c r="P153" s="3576">
        <v>95</v>
      </c>
      <c r="Q153" s="3545">
        <f t="shared" si="19"/>
        <v>0.13929618768328444</v>
      </c>
      <c r="R153" s="2893">
        <v>682</v>
      </c>
      <c r="S153" s="2894">
        <v>101</v>
      </c>
      <c r="T153" s="2874">
        <f t="shared" si="20"/>
        <v>0.14809384164222875</v>
      </c>
      <c r="U153" s="2893">
        <v>634</v>
      </c>
      <c r="V153" s="2894">
        <v>89</v>
      </c>
      <c r="W153" s="2874">
        <f t="shared" si="21"/>
        <v>0.14037854889589904</v>
      </c>
      <c r="X153" s="2893">
        <v>632</v>
      </c>
      <c r="Y153" s="2894">
        <v>85</v>
      </c>
      <c r="Z153" s="2874">
        <f t="shared" si="22"/>
        <v>0.13449367088607594</v>
      </c>
      <c r="AA153" s="3555">
        <v>590</v>
      </c>
      <c r="AB153" s="3556">
        <v>84</v>
      </c>
      <c r="AC153" s="3553">
        <f t="shared" si="23"/>
        <v>0.14237288135593221</v>
      </c>
    </row>
    <row r="154" spans="1:29" ht="13">
      <c r="A154" s="520" t="s">
        <v>147</v>
      </c>
      <c r="B154" s="521" t="s">
        <v>42</v>
      </c>
      <c r="C154" s="522" t="s">
        <v>1401</v>
      </c>
      <c r="D154" s="521" t="s">
        <v>150</v>
      </c>
      <c r="E154" s="523" t="s">
        <v>1404</v>
      </c>
      <c r="F154" s="1778">
        <v>867</v>
      </c>
      <c r="G154" s="1779">
        <v>101</v>
      </c>
      <c r="H154" s="2461">
        <f t="shared" si="16"/>
        <v>0.11649365628604383</v>
      </c>
      <c r="I154" s="1778">
        <v>856</v>
      </c>
      <c r="J154" s="1779">
        <v>108</v>
      </c>
      <c r="K154" s="2461">
        <f t="shared" si="17"/>
        <v>0.12616822429906541</v>
      </c>
      <c r="L154" s="1778">
        <v>833</v>
      </c>
      <c r="M154" s="1779">
        <v>84</v>
      </c>
      <c r="N154" s="2873">
        <f t="shared" si="18"/>
        <v>0.10084033613445378</v>
      </c>
      <c r="O154" s="3575">
        <v>903</v>
      </c>
      <c r="P154" s="3576">
        <v>99</v>
      </c>
      <c r="Q154" s="3545">
        <f t="shared" si="19"/>
        <v>0.10963455149501661</v>
      </c>
      <c r="R154" s="2893">
        <v>879</v>
      </c>
      <c r="S154" s="2894">
        <v>110</v>
      </c>
      <c r="T154" s="2874">
        <f t="shared" si="20"/>
        <v>0.12514220705346984</v>
      </c>
      <c r="U154" s="2893">
        <v>831</v>
      </c>
      <c r="V154" s="2894">
        <v>104</v>
      </c>
      <c r="W154" s="2874">
        <f t="shared" si="21"/>
        <v>0.12515042117930206</v>
      </c>
      <c r="X154" s="2893">
        <v>852</v>
      </c>
      <c r="Y154" s="2894">
        <v>111</v>
      </c>
      <c r="Z154" s="2874">
        <f t="shared" si="22"/>
        <v>0.13028169014084506</v>
      </c>
      <c r="AA154" s="3555">
        <v>772</v>
      </c>
      <c r="AB154" s="3556">
        <v>75</v>
      </c>
      <c r="AC154" s="3553">
        <f t="shared" si="23"/>
        <v>9.7150259067357511E-2</v>
      </c>
    </row>
    <row r="155" spans="1:29" ht="13">
      <c r="A155" s="520" t="s">
        <v>147</v>
      </c>
      <c r="B155" s="521" t="s">
        <v>42</v>
      </c>
      <c r="C155" s="522" t="s">
        <v>1401</v>
      </c>
      <c r="D155" s="521" t="s">
        <v>150</v>
      </c>
      <c r="E155" s="523" t="s">
        <v>1405</v>
      </c>
      <c r="F155" s="1778">
        <v>723</v>
      </c>
      <c r="G155" s="1779">
        <v>103</v>
      </c>
      <c r="H155" s="2461">
        <f t="shared" si="16"/>
        <v>0.14246196403872752</v>
      </c>
      <c r="I155" s="1778">
        <v>738</v>
      </c>
      <c r="J155" s="1779">
        <v>112</v>
      </c>
      <c r="K155" s="2461">
        <f t="shared" si="17"/>
        <v>0.15176151761517614</v>
      </c>
      <c r="L155" s="1778">
        <v>779</v>
      </c>
      <c r="M155" s="1779">
        <v>116</v>
      </c>
      <c r="N155" s="2873">
        <f t="shared" si="18"/>
        <v>0.14890885750962773</v>
      </c>
      <c r="O155" s="3575">
        <v>770</v>
      </c>
      <c r="P155" s="3576">
        <v>134</v>
      </c>
      <c r="Q155" s="3545">
        <f t="shared" si="19"/>
        <v>0.17402597402597403</v>
      </c>
      <c r="R155" s="2893">
        <v>779</v>
      </c>
      <c r="S155" s="2894">
        <v>140</v>
      </c>
      <c r="T155" s="2874">
        <f t="shared" si="20"/>
        <v>0.1797175866495507</v>
      </c>
      <c r="U155" s="2893">
        <v>755</v>
      </c>
      <c r="V155" s="2894">
        <v>129</v>
      </c>
      <c r="W155" s="2874">
        <f t="shared" si="21"/>
        <v>0.17086092715231788</v>
      </c>
      <c r="X155" s="2893">
        <v>769</v>
      </c>
      <c r="Y155" s="2894">
        <v>129</v>
      </c>
      <c r="Z155" s="2874">
        <f t="shared" si="22"/>
        <v>0.16775032509752927</v>
      </c>
      <c r="AA155" s="3555">
        <v>733</v>
      </c>
      <c r="AB155" s="3556">
        <v>130</v>
      </c>
      <c r="AC155" s="3553">
        <f t="shared" si="23"/>
        <v>0.17735334242837653</v>
      </c>
    </row>
    <row r="156" spans="1:29" ht="13">
      <c r="A156" s="520" t="s">
        <v>147</v>
      </c>
      <c r="B156" s="521" t="s">
        <v>42</v>
      </c>
      <c r="C156" s="522" t="s">
        <v>1401</v>
      </c>
      <c r="D156" s="521" t="s">
        <v>150</v>
      </c>
      <c r="E156" s="523" t="s">
        <v>1406</v>
      </c>
      <c r="F156" s="1778">
        <v>281</v>
      </c>
      <c r="G156" s="1779">
        <v>32</v>
      </c>
      <c r="H156" s="2461">
        <f t="shared" si="16"/>
        <v>0.11387900355871886</v>
      </c>
      <c r="I156" s="1778">
        <v>273</v>
      </c>
      <c r="J156" s="1779">
        <v>31</v>
      </c>
      <c r="K156" s="2461">
        <f t="shared" si="17"/>
        <v>0.11355311355311355</v>
      </c>
      <c r="L156" s="1778">
        <v>234</v>
      </c>
      <c r="M156" s="1779">
        <v>38</v>
      </c>
      <c r="N156" s="2873">
        <f t="shared" si="18"/>
        <v>0.1623931623931624</v>
      </c>
      <c r="O156" s="3575">
        <v>288</v>
      </c>
      <c r="P156" s="3576">
        <v>47</v>
      </c>
      <c r="Q156" s="3545">
        <f t="shared" si="19"/>
        <v>0.16319444444444445</v>
      </c>
      <c r="R156" s="2893">
        <v>271</v>
      </c>
      <c r="S156" s="2894">
        <v>31</v>
      </c>
      <c r="T156" s="2874">
        <f t="shared" si="20"/>
        <v>0.11439114391143912</v>
      </c>
      <c r="U156" s="2893">
        <v>230</v>
      </c>
      <c r="V156" s="2894">
        <v>34</v>
      </c>
      <c r="W156" s="2874">
        <f t="shared" si="21"/>
        <v>0.14782608695652175</v>
      </c>
      <c r="X156" s="2893">
        <v>247</v>
      </c>
      <c r="Y156" s="2894">
        <v>38</v>
      </c>
      <c r="Z156" s="2874">
        <f t="shared" si="22"/>
        <v>0.15384615384615385</v>
      </c>
      <c r="AA156" s="3555">
        <v>259</v>
      </c>
      <c r="AB156" s="3556">
        <v>30</v>
      </c>
      <c r="AC156" s="3553">
        <f t="shared" si="23"/>
        <v>0.11583011583011583</v>
      </c>
    </row>
    <row r="157" spans="1:29" ht="13">
      <c r="A157" s="520" t="s">
        <v>147</v>
      </c>
      <c r="B157" s="521" t="s">
        <v>42</v>
      </c>
      <c r="C157" s="522" t="s">
        <v>1401</v>
      </c>
      <c r="D157" s="521" t="s">
        <v>150</v>
      </c>
      <c r="E157" s="523" t="s">
        <v>1407</v>
      </c>
      <c r="F157" s="1778">
        <v>428</v>
      </c>
      <c r="G157" s="1779">
        <v>70</v>
      </c>
      <c r="H157" s="2461">
        <f t="shared" si="16"/>
        <v>0.16355140186915887</v>
      </c>
      <c r="I157" s="1778">
        <v>417</v>
      </c>
      <c r="J157" s="1779">
        <v>66</v>
      </c>
      <c r="K157" s="2461">
        <f t="shared" si="17"/>
        <v>0.15827338129496402</v>
      </c>
      <c r="L157" s="1778">
        <v>385</v>
      </c>
      <c r="M157" s="1779">
        <v>61</v>
      </c>
      <c r="N157" s="2873">
        <f t="shared" si="18"/>
        <v>0.15844155844155844</v>
      </c>
      <c r="O157" s="3575">
        <v>373</v>
      </c>
      <c r="P157" s="3576">
        <v>64</v>
      </c>
      <c r="Q157" s="3545">
        <f t="shared" si="19"/>
        <v>0.17158176943699732</v>
      </c>
      <c r="R157" s="2893">
        <v>351</v>
      </c>
      <c r="S157" s="2894">
        <v>50</v>
      </c>
      <c r="T157" s="2874">
        <f t="shared" si="20"/>
        <v>0.14245014245014245</v>
      </c>
      <c r="U157" s="2893">
        <v>327</v>
      </c>
      <c r="V157" s="2894">
        <v>57</v>
      </c>
      <c r="W157" s="2874">
        <f t="shared" si="21"/>
        <v>0.1743119266055046</v>
      </c>
      <c r="X157" s="2893">
        <v>292</v>
      </c>
      <c r="Y157" s="2894">
        <v>50</v>
      </c>
      <c r="Z157" s="2874">
        <f t="shared" si="22"/>
        <v>0.17123287671232876</v>
      </c>
      <c r="AA157" s="3555">
        <v>290</v>
      </c>
      <c r="AB157" s="3556">
        <v>50</v>
      </c>
      <c r="AC157" s="3553">
        <f t="shared" si="23"/>
        <v>0.17241379310344829</v>
      </c>
    </row>
    <row r="158" spans="1:29" ht="13">
      <c r="A158" s="520" t="s">
        <v>147</v>
      </c>
      <c r="B158" s="521" t="s">
        <v>42</v>
      </c>
      <c r="C158" s="522" t="s">
        <v>1401</v>
      </c>
      <c r="D158" s="521" t="s">
        <v>150</v>
      </c>
      <c r="E158" s="523" t="s">
        <v>1408</v>
      </c>
      <c r="F158" s="1778">
        <v>418</v>
      </c>
      <c r="G158" s="1779">
        <v>30</v>
      </c>
      <c r="H158" s="2461">
        <f t="shared" si="16"/>
        <v>7.1770334928229665E-2</v>
      </c>
      <c r="I158" s="1778">
        <v>407</v>
      </c>
      <c r="J158" s="1779">
        <v>27</v>
      </c>
      <c r="K158" s="2461">
        <f t="shared" si="17"/>
        <v>6.6339066339066333E-2</v>
      </c>
      <c r="L158" s="1778">
        <v>409</v>
      </c>
      <c r="M158" s="1779">
        <v>26</v>
      </c>
      <c r="N158" s="2873">
        <f t="shared" si="18"/>
        <v>6.3569682151589244E-2</v>
      </c>
      <c r="O158" s="3575">
        <v>406</v>
      </c>
      <c r="P158" s="3576">
        <v>24</v>
      </c>
      <c r="Q158" s="3545">
        <f t="shared" si="19"/>
        <v>5.9113300492610835E-2</v>
      </c>
      <c r="R158" s="2893">
        <v>415</v>
      </c>
      <c r="S158" s="2894">
        <v>32</v>
      </c>
      <c r="T158" s="2874">
        <f t="shared" si="20"/>
        <v>7.7108433734939766E-2</v>
      </c>
      <c r="U158" s="2893">
        <v>403</v>
      </c>
      <c r="V158" s="2894">
        <v>34</v>
      </c>
      <c r="W158" s="2874">
        <f t="shared" si="21"/>
        <v>8.4367245657568243E-2</v>
      </c>
      <c r="X158" s="2893">
        <v>407</v>
      </c>
      <c r="Y158" s="2894">
        <v>40</v>
      </c>
      <c r="Z158" s="2874">
        <f t="shared" si="22"/>
        <v>9.8280098280098274E-2</v>
      </c>
      <c r="AA158" s="3555">
        <v>408</v>
      </c>
      <c r="AB158" s="3556">
        <v>39</v>
      </c>
      <c r="AC158" s="3553">
        <f t="shared" si="23"/>
        <v>9.5588235294117641E-2</v>
      </c>
    </row>
    <row r="159" spans="1:29" ht="13">
      <c r="A159" s="520" t="s">
        <v>147</v>
      </c>
      <c r="B159" s="521" t="s">
        <v>42</v>
      </c>
      <c r="C159" s="522" t="s">
        <v>1401</v>
      </c>
      <c r="D159" s="521" t="s">
        <v>150</v>
      </c>
      <c r="E159" s="523" t="s">
        <v>1409</v>
      </c>
      <c r="F159" s="1778">
        <v>447</v>
      </c>
      <c r="G159" s="1779">
        <v>105</v>
      </c>
      <c r="H159" s="2461">
        <f t="shared" si="16"/>
        <v>0.2348993288590604</v>
      </c>
      <c r="I159" s="1778">
        <v>422</v>
      </c>
      <c r="J159" s="1779">
        <v>88</v>
      </c>
      <c r="K159" s="2461">
        <f t="shared" si="17"/>
        <v>0.20853080568720378</v>
      </c>
      <c r="L159" s="1778">
        <v>439</v>
      </c>
      <c r="M159" s="1779">
        <v>92</v>
      </c>
      <c r="N159" s="2873">
        <f t="shared" si="18"/>
        <v>0.20956719817767655</v>
      </c>
      <c r="O159" s="3575">
        <v>438</v>
      </c>
      <c r="P159" s="3576">
        <v>93</v>
      </c>
      <c r="Q159" s="3545">
        <f t="shared" si="19"/>
        <v>0.21232876712328766</v>
      </c>
      <c r="R159" s="2893">
        <v>430</v>
      </c>
      <c r="S159" s="2894">
        <v>87</v>
      </c>
      <c r="T159" s="2874">
        <f t="shared" si="20"/>
        <v>0.20232558139534884</v>
      </c>
      <c r="U159" s="2893">
        <v>400</v>
      </c>
      <c r="V159" s="2894">
        <v>85</v>
      </c>
      <c r="W159" s="2874">
        <f t="shared" si="21"/>
        <v>0.21249999999999999</v>
      </c>
      <c r="X159" s="2893">
        <v>403</v>
      </c>
      <c r="Y159" s="2894">
        <v>89</v>
      </c>
      <c r="Z159" s="2874">
        <f t="shared" si="22"/>
        <v>0.22084367245657568</v>
      </c>
      <c r="AA159" s="3555">
        <v>376</v>
      </c>
      <c r="AB159" s="3556">
        <v>74</v>
      </c>
      <c r="AC159" s="3553">
        <f t="shared" si="23"/>
        <v>0.19680851063829788</v>
      </c>
    </row>
    <row r="160" spans="1:29" ht="13">
      <c r="A160" s="520" t="s">
        <v>147</v>
      </c>
      <c r="B160" s="521" t="s">
        <v>42</v>
      </c>
      <c r="C160" s="522" t="s">
        <v>1401</v>
      </c>
      <c r="D160" s="521" t="s">
        <v>150</v>
      </c>
      <c r="E160" s="537" t="s">
        <v>1410</v>
      </c>
      <c r="F160" s="1778">
        <v>442</v>
      </c>
      <c r="G160" s="1779">
        <v>70</v>
      </c>
      <c r="H160" s="2461">
        <f t="shared" si="16"/>
        <v>0.15837104072398189</v>
      </c>
      <c r="I160" s="1778">
        <v>411</v>
      </c>
      <c r="J160" s="1779">
        <v>71</v>
      </c>
      <c r="K160" s="2461">
        <f t="shared" si="17"/>
        <v>0.17274939172749393</v>
      </c>
      <c r="L160" s="1778">
        <v>416</v>
      </c>
      <c r="M160" s="1779">
        <v>77</v>
      </c>
      <c r="N160" s="2873">
        <f t="shared" si="18"/>
        <v>0.18509615384615385</v>
      </c>
      <c r="O160" s="3575">
        <v>436</v>
      </c>
      <c r="P160" s="3576">
        <v>86</v>
      </c>
      <c r="Q160" s="3545">
        <f t="shared" si="19"/>
        <v>0.19724770642201836</v>
      </c>
      <c r="R160" s="2893">
        <v>431</v>
      </c>
      <c r="S160" s="2894">
        <v>83</v>
      </c>
      <c r="T160" s="2874">
        <f t="shared" si="20"/>
        <v>0.1925754060324826</v>
      </c>
      <c r="U160" s="2893">
        <v>415</v>
      </c>
      <c r="V160" s="2894">
        <v>75</v>
      </c>
      <c r="W160" s="2874">
        <f t="shared" si="21"/>
        <v>0.18072289156626506</v>
      </c>
      <c r="X160" s="2893">
        <v>430</v>
      </c>
      <c r="Y160" s="2894">
        <v>78</v>
      </c>
      <c r="Z160" s="2874">
        <f t="shared" si="22"/>
        <v>0.18139534883720931</v>
      </c>
      <c r="AA160" s="3555">
        <v>411</v>
      </c>
      <c r="AB160" s="3556">
        <v>75</v>
      </c>
      <c r="AC160" s="3553">
        <f t="shared" si="23"/>
        <v>0.18248175182481752</v>
      </c>
    </row>
    <row r="161" spans="1:30" ht="13">
      <c r="A161" s="520" t="s">
        <v>147</v>
      </c>
      <c r="B161" s="521" t="s">
        <v>42</v>
      </c>
      <c r="C161" s="522" t="s">
        <v>1401</v>
      </c>
      <c r="D161" s="521" t="s">
        <v>150</v>
      </c>
      <c r="E161" s="523" t="s">
        <v>1411</v>
      </c>
      <c r="F161" s="1778">
        <v>496</v>
      </c>
      <c r="G161" s="1779">
        <v>81</v>
      </c>
      <c r="H161" s="2461">
        <f t="shared" si="16"/>
        <v>0.16330645161290322</v>
      </c>
      <c r="I161" s="1778">
        <v>515</v>
      </c>
      <c r="J161" s="1779">
        <v>75</v>
      </c>
      <c r="K161" s="2461">
        <f t="shared" si="17"/>
        <v>0.14563106796116504</v>
      </c>
      <c r="L161" s="1778">
        <v>542</v>
      </c>
      <c r="M161" s="1779">
        <v>72</v>
      </c>
      <c r="N161" s="2873">
        <f t="shared" si="18"/>
        <v>0.13284132841328414</v>
      </c>
      <c r="O161" s="3575">
        <v>539</v>
      </c>
      <c r="P161" s="3576">
        <v>63</v>
      </c>
      <c r="Q161" s="3545">
        <f t="shared" si="19"/>
        <v>0.11688311688311688</v>
      </c>
      <c r="R161" s="2893">
        <v>555</v>
      </c>
      <c r="S161" s="2894">
        <v>65</v>
      </c>
      <c r="T161" s="2874">
        <f t="shared" si="20"/>
        <v>0.11711711711711711</v>
      </c>
      <c r="U161" s="2893">
        <v>554</v>
      </c>
      <c r="V161" s="2894">
        <v>61</v>
      </c>
      <c r="W161" s="2874">
        <f t="shared" si="21"/>
        <v>0.11010830324909747</v>
      </c>
      <c r="X161" s="2893">
        <v>538</v>
      </c>
      <c r="Y161" s="2894">
        <v>66</v>
      </c>
      <c r="Z161" s="2874">
        <f t="shared" si="22"/>
        <v>0.12267657992565056</v>
      </c>
      <c r="AA161" s="3555">
        <v>530</v>
      </c>
      <c r="AB161" s="3556">
        <v>56</v>
      </c>
      <c r="AC161" s="3553">
        <f t="shared" si="23"/>
        <v>0.10566037735849057</v>
      </c>
    </row>
    <row r="162" spans="1:30" ht="13">
      <c r="A162" s="520" t="s">
        <v>147</v>
      </c>
      <c r="B162" s="521" t="s">
        <v>42</v>
      </c>
      <c r="C162" s="522" t="s">
        <v>1401</v>
      </c>
      <c r="D162" s="521" t="s">
        <v>150</v>
      </c>
      <c r="E162" s="523" t="s">
        <v>1412</v>
      </c>
      <c r="F162" s="1778">
        <v>474</v>
      </c>
      <c r="G162" s="1779">
        <v>192</v>
      </c>
      <c r="H162" s="2461">
        <f t="shared" si="16"/>
        <v>0.4050632911392405</v>
      </c>
      <c r="I162" s="1778">
        <v>468</v>
      </c>
      <c r="J162" s="1779">
        <v>188</v>
      </c>
      <c r="K162" s="2461">
        <f t="shared" si="17"/>
        <v>0.40170940170940173</v>
      </c>
      <c r="L162" s="1778">
        <v>476</v>
      </c>
      <c r="M162" s="1779">
        <v>194</v>
      </c>
      <c r="N162" s="2873">
        <f t="shared" si="18"/>
        <v>0.40756302521008403</v>
      </c>
      <c r="O162" s="3575">
        <v>489</v>
      </c>
      <c r="P162" s="3576">
        <v>193</v>
      </c>
      <c r="Q162" s="3545">
        <f t="shared" si="19"/>
        <v>0.39468302658486709</v>
      </c>
      <c r="R162" s="2893">
        <v>489</v>
      </c>
      <c r="S162" s="2894">
        <v>194</v>
      </c>
      <c r="T162" s="2874">
        <f t="shared" si="20"/>
        <v>0.39672801635991822</v>
      </c>
      <c r="U162" s="2893">
        <v>476</v>
      </c>
      <c r="V162" s="2894">
        <v>197</v>
      </c>
      <c r="W162" s="2874">
        <f t="shared" si="21"/>
        <v>0.41386554621848737</v>
      </c>
      <c r="X162" s="2893">
        <v>470</v>
      </c>
      <c r="Y162" s="2894">
        <v>201</v>
      </c>
      <c r="Z162" s="2874">
        <f t="shared" si="22"/>
        <v>0.42765957446808511</v>
      </c>
      <c r="AA162" s="3555">
        <v>458</v>
      </c>
      <c r="AB162" s="3556">
        <v>181</v>
      </c>
      <c r="AC162" s="3553">
        <f t="shared" si="23"/>
        <v>0.39519650655021832</v>
      </c>
    </row>
    <row r="163" spans="1:30" ht="13">
      <c r="A163" s="520" t="s">
        <v>147</v>
      </c>
      <c r="B163" s="521" t="s">
        <v>42</v>
      </c>
      <c r="C163" s="522" t="s">
        <v>1401</v>
      </c>
      <c r="D163" s="521" t="s">
        <v>150</v>
      </c>
      <c r="E163" s="523" t="s">
        <v>1413</v>
      </c>
      <c r="F163" s="1778">
        <v>604</v>
      </c>
      <c r="G163" s="1779">
        <v>64</v>
      </c>
      <c r="H163" s="2461">
        <f t="shared" si="16"/>
        <v>0.10596026490066225</v>
      </c>
      <c r="I163" s="1778">
        <v>585</v>
      </c>
      <c r="J163" s="1779">
        <v>66</v>
      </c>
      <c r="K163" s="2461">
        <f t="shared" si="17"/>
        <v>0.11282051282051282</v>
      </c>
      <c r="L163" s="1778">
        <v>589</v>
      </c>
      <c r="M163" s="1779">
        <v>59</v>
      </c>
      <c r="N163" s="2873">
        <f t="shared" si="18"/>
        <v>0.100169779286927</v>
      </c>
      <c r="O163" s="3575">
        <v>579</v>
      </c>
      <c r="P163" s="3576">
        <v>60</v>
      </c>
      <c r="Q163" s="3545">
        <f t="shared" si="19"/>
        <v>0.10362694300518134</v>
      </c>
      <c r="R163" s="2893">
        <v>576</v>
      </c>
      <c r="S163" s="2894">
        <v>56</v>
      </c>
      <c r="T163" s="2874">
        <f t="shared" si="20"/>
        <v>9.7222222222222224E-2</v>
      </c>
      <c r="U163" s="2893">
        <v>531</v>
      </c>
      <c r="V163" s="2894">
        <v>44</v>
      </c>
      <c r="W163" s="2874">
        <f t="shared" si="21"/>
        <v>8.2862523540489647E-2</v>
      </c>
      <c r="X163" s="2893">
        <v>513</v>
      </c>
      <c r="Y163" s="2894">
        <v>47</v>
      </c>
      <c r="Z163" s="2874">
        <f t="shared" si="22"/>
        <v>9.1617933723196876E-2</v>
      </c>
      <c r="AA163" s="3555">
        <v>496</v>
      </c>
      <c r="AB163" s="3556">
        <v>48</v>
      </c>
      <c r="AC163" s="3553">
        <f t="shared" si="23"/>
        <v>9.6774193548387094E-2</v>
      </c>
    </row>
    <row r="164" spans="1:30" ht="13">
      <c r="A164" s="520" t="s">
        <v>147</v>
      </c>
      <c r="B164" s="521" t="s">
        <v>42</v>
      </c>
      <c r="C164" s="522" t="s">
        <v>1401</v>
      </c>
      <c r="D164" s="521" t="s">
        <v>150</v>
      </c>
      <c r="E164" s="523" t="s">
        <v>1414</v>
      </c>
      <c r="F164" s="1778">
        <v>1078</v>
      </c>
      <c r="G164" s="1779">
        <v>122</v>
      </c>
      <c r="H164" s="2461">
        <f t="shared" si="16"/>
        <v>0.11317254174397032</v>
      </c>
      <c r="I164" s="1778">
        <v>1015</v>
      </c>
      <c r="J164" s="1779">
        <v>89</v>
      </c>
      <c r="K164" s="2461">
        <f t="shared" si="17"/>
        <v>8.7684729064039416E-2</v>
      </c>
      <c r="L164" s="1778">
        <v>1026</v>
      </c>
      <c r="M164" s="1779">
        <v>97</v>
      </c>
      <c r="N164" s="2873">
        <f t="shared" si="18"/>
        <v>9.454191033138401E-2</v>
      </c>
      <c r="O164" s="3575">
        <v>1021</v>
      </c>
      <c r="P164" s="3576">
        <v>95</v>
      </c>
      <c r="Q164" s="3545">
        <f t="shared" si="19"/>
        <v>9.3046033300685602E-2</v>
      </c>
      <c r="R164" s="2893">
        <v>996</v>
      </c>
      <c r="S164" s="2894">
        <v>84</v>
      </c>
      <c r="T164" s="2874">
        <f t="shared" si="20"/>
        <v>8.4337349397590355E-2</v>
      </c>
      <c r="U164" s="2893">
        <v>965</v>
      </c>
      <c r="V164" s="2894">
        <v>88</v>
      </c>
      <c r="W164" s="2874">
        <f t="shared" si="21"/>
        <v>9.1191709844559585E-2</v>
      </c>
      <c r="X164" s="2893">
        <v>932</v>
      </c>
      <c r="Y164" s="2894">
        <v>80</v>
      </c>
      <c r="Z164" s="2874">
        <f t="shared" si="22"/>
        <v>8.5836909871244635E-2</v>
      </c>
      <c r="AA164" s="3555">
        <v>863</v>
      </c>
      <c r="AB164" s="3556">
        <v>77</v>
      </c>
      <c r="AC164" s="3553">
        <f t="shared" si="23"/>
        <v>8.9223638470451908E-2</v>
      </c>
    </row>
    <row r="165" spans="1:30" ht="13">
      <c r="A165" s="524" t="s">
        <v>147</v>
      </c>
      <c r="B165" s="525" t="s">
        <v>42</v>
      </c>
      <c r="C165" s="526" t="s">
        <v>1401</v>
      </c>
      <c r="D165" s="524" t="s">
        <v>151</v>
      </c>
      <c r="E165" s="527" t="s">
        <v>1415</v>
      </c>
      <c r="F165" s="1781">
        <v>907</v>
      </c>
      <c r="G165" s="1782">
        <v>185</v>
      </c>
      <c r="H165" s="2463">
        <f t="shared" si="16"/>
        <v>0.20396912899669239</v>
      </c>
      <c r="I165" s="1781">
        <v>876</v>
      </c>
      <c r="J165" s="1782">
        <v>162</v>
      </c>
      <c r="K165" s="2463">
        <f t="shared" si="17"/>
        <v>0.18493150684931506</v>
      </c>
      <c r="L165" s="1791">
        <v>889</v>
      </c>
      <c r="M165" s="1792">
        <v>174</v>
      </c>
      <c r="N165" s="2877">
        <f t="shared" si="18"/>
        <v>0.19572553430821146</v>
      </c>
      <c r="O165" s="3577">
        <v>883</v>
      </c>
      <c r="P165" s="3578">
        <v>168</v>
      </c>
      <c r="Q165" s="3572">
        <f t="shared" si="19"/>
        <v>0.19026047565118911</v>
      </c>
      <c r="R165" s="2879">
        <v>920</v>
      </c>
      <c r="S165" s="2880">
        <v>163</v>
      </c>
      <c r="T165" s="2881">
        <f t="shared" si="20"/>
        <v>0.17717391304347826</v>
      </c>
      <c r="U165" s="2879">
        <v>916</v>
      </c>
      <c r="V165" s="2880">
        <v>141</v>
      </c>
      <c r="W165" s="2881">
        <f t="shared" si="21"/>
        <v>0.15393013100436681</v>
      </c>
      <c r="X165" s="2879">
        <v>755</v>
      </c>
      <c r="Y165" s="2880">
        <v>108</v>
      </c>
      <c r="Z165" s="2881">
        <f t="shared" si="22"/>
        <v>0.14304635761589404</v>
      </c>
      <c r="AA165" s="3547">
        <v>736</v>
      </c>
      <c r="AB165" s="3548">
        <v>124</v>
      </c>
      <c r="AC165" s="3549">
        <f t="shared" si="23"/>
        <v>0.16847826086956522</v>
      </c>
    </row>
    <row r="166" spans="1:30" ht="13">
      <c r="A166" s="524" t="s">
        <v>147</v>
      </c>
      <c r="B166" s="525" t="s">
        <v>42</v>
      </c>
      <c r="C166" s="526" t="s">
        <v>1401</v>
      </c>
      <c r="D166" s="524" t="s">
        <v>151</v>
      </c>
      <c r="E166" s="527" t="s">
        <v>1416</v>
      </c>
      <c r="F166" s="1781">
        <v>1339</v>
      </c>
      <c r="G166" s="1782">
        <v>135</v>
      </c>
      <c r="H166" s="2463">
        <f t="shared" si="16"/>
        <v>0.10082150858849888</v>
      </c>
      <c r="I166" s="1781">
        <v>1314</v>
      </c>
      <c r="J166" s="1782">
        <v>139</v>
      </c>
      <c r="K166" s="2463">
        <f t="shared" si="17"/>
        <v>0.10578386605783865</v>
      </c>
      <c r="L166" s="1791">
        <v>1294</v>
      </c>
      <c r="M166" s="1792">
        <v>154</v>
      </c>
      <c r="N166" s="2877">
        <f t="shared" si="18"/>
        <v>0.11901081916537867</v>
      </c>
      <c r="O166" s="3577">
        <v>1275</v>
      </c>
      <c r="P166" s="3578">
        <v>114</v>
      </c>
      <c r="Q166" s="3572">
        <f t="shared" si="19"/>
        <v>8.9411764705882357E-2</v>
      </c>
      <c r="R166" s="2879">
        <v>1349</v>
      </c>
      <c r="S166" s="2880">
        <v>118</v>
      </c>
      <c r="T166" s="2881">
        <f t="shared" si="20"/>
        <v>8.7472201630837659E-2</v>
      </c>
      <c r="U166" s="2879">
        <v>1289</v>
      </c>
      <c r="V166" s="2880">
        <v>115</v>
      </c>
      <c r="W166" s="2881">
        <f t="shared" si="21"/>
        <v>8.9216446858029486E-2</v>
      </c>
      <c r="X166" s="2879">
        <v>1075</v>
      </c>
      <c r="Y166" s="2880">
        <v>74</v>
      </c>
      <c r="Z166" s="2881">
        <f t="shared" si="22"/>
        <v>6.8837209302325578E-2</v>
      </c>
      <c r="AA166" s="3547">
        <v>1084</v>
      </c>
      <c r="AB166" s="3548">
        <v>73</v>
      </c>
      <c r="AC166" s="3549">
        <f t="shared" si="23"/>
        <v>6.7343173431734321E-2</v>
      </c>
    </row>
    <row r="167" spans="1:30" ht="13">
      <c r="A167" s="528" t="s">
        <v>147</v>
      </c>
      <c r="B167" s="529" t="s">
        <v>42</v>
      </c>
      <c r="C167" s="530" t="s">
        <v>1401</v>
      </c>
      <c r="D167" s="529" t="s">
        <v>152</v>
      </c>
      <c r="E167" s="531" t="s">
        <v>1417</v>
      </c>
      <c r="F167" s="1783">
        <v>1639</v>
      </c>
      <c r="G167" s="1784">
        <v>342</v>
      </c>
      <c r="H167" s="2464">
        <f t="shared" si="16"/>
        <v>0.20866381940207443</v>
      </c>
      <c r="I167" s="1787">
        <v>1561</v>
      </c>
      <c r="J167" s="1788">
        <v>320</v>
      </c>
      <c r="K167" s="2464">
        <f t="shared" si="17"/>
        <v>0.20499679692504805</v>
      </c>
      <c r="L167" s="1793">
        <v>1568</v>
      </c>
      <c r="M167" s="1794">
        <v>300</v>
      </c>
      <c r="N167" s="2883">
        <f t="shared" si="18"/>
        <v>0.19132653061224489</v>
      </c>
      <c r="O167" s="3579">
        <v>1602</v>
      </c>
      <c r="P167" s="3580">
        <v>296</v>
      </c>
      <c r="Q167" s="3569">
        <f t="shared" si="19"/>
        <v>0.18476903870162298</v>
      </c>
      <c r="R167" s="2884">
        <v>1591</v>
      </c>
      <c r="S167" s="2885">
        <v>303</v>
      </c>
      <c r="T167" s="2886">
        <f t="shared" si="20"/>
        <v>0.19044626021370206</v>
      </c>
      <c r="U167" s="2884">
        <v>1599</v>
      </c>
      <c r="V167" s="2885">
        <v>296</v>
      </c>
      <c r="W167" s="2886">
        <f t="shared" si="21"/>
        <v>0.18511569731081925</v>
      </c>
      <c r="X167" s="2884">
        <v>1599</v>
      </c>
      <c r="Y167" s="2885">
        <v>301</v>
      </c>
      <c r="Z167" s="2886">
        <f t="shared" si="22"/>
        <v>0.18824265165728579</v>
      </c>
      <c r="AA167" s="3550">
        <v>1519</v>
      </c>
      <c r="AB167" s="3551">
        <v>253</v>
      </c>
      <c r="AC167" s="3552">
        <f t="shared" si="23"/>
        <v>0.16655694535878868</v>
      </c>
    </row>
    <row r="168" spans="1:30" ht="13">
      <c r="A168" s="528" t="s">
        <v>147</v>
      </c>
      <c r="B168" s="529" t="s">
        <v>42</v>
      </c>
      <c r="C168" s="530" t="s">
        <v>1401</v>
      </c>
      <c r="D168" s="529" t="s">
        <v>152</v>
      </c>
      <c r="E168" s="531" t="s">
        <v>1418</v>
      </c>
      <c r="F168" s="1783">
        <v>2475</v>
      </c>
      <c r="G168" s="1784">
        <v>213</v>
      </c>
      <c r="H168" s="2464">
        <f t="shared" si="16"/>
        <v>8.606060606060606E-2</v>
      </c>
      <c r="I168" s="1787">
        <v>2463</v>
      </c>
      <c r="J168" s="1788">
        <v>217</v>
      </c>
      <c r="K168" s="2464">
        <f t="shared" si="17"/>
        <v>8.81039382866423E-2</v>
      </c>
      <c r="L168" s="1793">
        <v>2554</v>
      </c>
      <c r="M168" s="1794">
        <v>220</v>
      </c>
      <c r="N168" s="2883">
        <f t="shared" si="18"/>
        <v>8.6139389193422081E-2</v>
      </c>
      <c r="O168" s="3579">
        <v>2682</v>
      </c>
      <c r="P168" s="3580">
        <v>245</v>
      </c>
      <c r="Q168" s="3569">
        <f t="shared" si="19"/>
        <v>9.1349739000745708E-2</v>
      </c>
      <c r="R168" s="2884">
        <v>2777</v>
      </c>
      <c r="S168" s="2885">
        <v>269</v>
      </c>
      <c r="T168" s="2886">
        <f t="shared" si="20"/>
        <v>9.6867122794382421E-2</v>
      </c>
      <c r="U168" s="2884">
        <v>2809</v>
      </c>
      <c r="V168" s="2885">
        <v>253</v>
      </c>
      <c r="W168" s="2886">
        <f t="shared" si="21"/>
        <v>9.0067639729441082E-2</v>
      </c>
      <c r="X168" s="2884">
        <v>2797</v>
      </c>
      <c r="Y168" s="2885">
        <v>267</v>
      </c>
      <c r="Z168" s="2886">
        <f t="shared" si="22"/>
        <v>9.545942080800858E-2</v>
      </c>
      <c r="AA168" s="3550">
        <v>2661</v>
      </c>
      <c r="AB168" s="3551">
        <v>222</v>
      </c>
      <c r="AC168" s="3552">
        <f t="shared" si="23"/>
        <v>8.3427282976324693E-2</v>
      </c>
    </row>
    <row r="169" spans="1:30" ht="14.5">
      <c r="A169" s="1386" t="s">
        <v>147</v>
      </c>
      <c r="B169" s="1387" t="s">
        <v>42</v>
      </c>
      <c r="C169" s="1388" t="s">
        <v>1401</v>
      </c>
      <c r="D169" s="1386" t="s">
        <v>153</v>
      </c>
      <c r="E169" s="1424" t="s">
        <v>1757</v>
      </c>
      <c r="F169" s="1785">
        <v>977</v>
      </c>
      <c r="G169" s="1786">
        <v>184</v>
      </c>
      <c r="H169" s="2466">
        <f t="shared" si="16"/>
        <v>0.18833162743091095</v>
      </c>
      <c r="I169" s="1785">
        <v>1061</v>
      </c>
      <c r="J169" s="1786">
        <v>231</v>
      </c>
      <c r="K169" s="2465">
        <f t="shared" si="17"/>
        <v>0.2177191328934967</v>
      </c>
      <c r="L169" s="1795">
        <v>1111</v>
      </c>
      <c r="M169" s="1796">
        <v>220</v>
      </c>
      <c r="N169" s="2888">
        <f t="shared" si="18"/>
        <v>0.19801980198019803</v>
      </c>
      <c r="O169" s="3581">
        <v>1197</v>
      </c>
      <c r="P169" s="3582">
        <v>227</v>
      </c>
      <c r="Q169" s="3565">
        <f t="shared" si="19"/>
        <v>0.189640768588137</v>
      </c>
      <c r="R169" s="2889">
        <v>1285</v>
      </c>
      <c r="S169" s="2890">
        <v>231</v>
      </c>
      <c r="T169" s="2891">
        <f t="shared" si="20"/>
        <v>0.17976653696498054</v>
      </c>
      <c r="U169" s="2889">
        <v>1337</v>
      </c>
      <c r="V169" s="2890">
        <v>227</v>
      </c>
      <c r="W169" s="2891">
        <f t="shared" si="21"/>
        <v>0.16978309648466716</v>
      </c>
      <c r="X169" s="2889">
        <v>1363</v>
      </c>
      <c r="Y169" s="2890">
        <v>224</v>
      </c>
      <c r="Z169" s="2891">
        <f t="shared" si="22"/>
        <v>0.16434336023477622</v>
      </c>
      <c r="AA169" s="2919">
        <v>1403</v>
      </c>
      <c r="AB169" s="2920">
        <v>228</v>
      </c>
      <c r="AC169" s="3562">
        <f t="shared" si="23"/>
        <v>0.16250890947968638</v>
      </c>
    </row>
    <row r="172" spans="1:30" s="130" customFormat="1" ht="17.5">
      <c r="A172" s="3900" t="s">
        <v>122</v>
      </c>
      <c r="B172" s="3903" t="s">
        <v>37</v>
      </c>
      <c r="C172" s="3903" t="s">
        <v>38</v>
      </c>
      <c r="D172" s="3903" t="s">
        <v>149</v>
      </c>
      <c r="E172" s="3906" t="s">
        <v>1613</v>
      </c>
      <c r="F172" s="3920" t="s">
        <v>1270</v>
      </c>
      <c r="G172" s="3921"/>
      <c r="H172" s="3921"/>
      <c r="I172" s="3921"/>
      <c r="J172" s="3921"/>
      <c r="K172" s="3921"/>
      <c r="L172" s="3921"/>
      <c r="M172" s="3921"/>
      <c r="N172" s="3921"/>
      <c r="O172" s="3921"/>
      <c r="P172" s="3921"/>
      <c r="Q172" s="3921"/>
      <c r="R172" s="3921"/>
      <c r="S172" s="3921"/>
      <c r="T172" s="3921"/>
      <c r="U172" s="3921"/>
      <c r="V172" s="3921"/>
      <c r="W172" s="3921"/>
      <c r="X172" s="3921"/>
      <c r="Y172" s="3921"/>
      <c r="Z172" s="3921"/>
      <c r="AA172" s="3921"/>
      <c r="AB172" s="3921"/>
      <c r="AC172" s="3921"/>
      <c r="AD172" s="495"/>
    </row>
    <row r="173" spans="1:30" s="130" customFormat="1" ht="17.5">
      <c r="A173" s="3901"/>
      <c r="B173" s="3904"/>
      <c r="C173" s="3904"/>
      <c r="D173" s="3904"/>
      <c r="E173" s="3907"/>
      <c r="F173" s="3889" t="s">
        <v>1744</v>
      </c>
      <c r="G173" s="3890"/>
      <c r="H173" s="3891"/>
      <c r="I173" s="3892" t="s">
        <v>1272</v>
      </c>
      <c r="J173" s="3893"/>
      <c r="K173" s="3894"/>
      <c r="L173" s="3892" t="s">
        <v>1273</v>
      </c>
      <c r="M173" s="3893"/>
      <c r="N173" s="3895"/>
      <c r="O173" s="3892" t="s">
        <v>2000</v>
      </c>
      <c r="P173" s="3893"/>
      <c r="Q173" s="3894"/>
      <c r="R173" s="3897" t="s">
        <v>2001</v>
      </c>
      <c r="S173" s="3897"/>
      <c r="T173" s="3897"/>
      <c r="U173" s="3896" t="s">
        <v>2002</v>
      </c>
      <c r="V173" s="3897"/>
      <c r="W173" s="3897"/>
      <c r="X173" s="3896" t="s">
        <v>2003</v>
      </c>
      <c r="Y173" s="3897"/>
      <c r="Z173" s="3898"/>
      <c r="AA173" s="3915" t="s">
        <v>4411</v>
      </c>
      <c r="AB173" s="3916"/>
      <c r="AC173" s="3917"/>
      <c r="AD173" s="495"/>
    </row>
    <row r="174" spans="1:30" ht="27.5">
      <c r="A174" s="3901"/>
      <c r="B174" s="3904"/>
      <c r="C174" s="3904"/>
      <c r="D174" s="3904"/>
      <c r="E174" s="3907"/>
      <c r="F174" s="308" t="s">
        <v>39</v>
      </c>
      <c r="G174" s="3873" t="s">
        <v>141</v>
      </c>
      <c r="H174" s="3878"/>
      <c r="I174" s="308" t="s">
        <v>39</v>
      </c>
      <c r="J174" s="3873" t="s">
        <v>141</v>
      </c>
      <c r="K174" s="3878"/>
      <c r="L174" s="308" t="s">
        <v>39</v>
      </c>
      <c r="M174" s="3873" t="s">
        <v>141</v>
      </c>
      <c r="N174" s="3874"/>
      <c r="O174" s="308" t="s">
        <v>39</v>
      </c>
      <c r="P174" s="3873" t="s">
        <v>141</v>
      </c>
      <c r="Q174" s="3874"/>
      <c r="R174" s="308" t="s">
        <v>39</v>
      </c>
      <c r="S174" s="3873" t="s">
        <v>141</v>
      </c>
      <c r="T174" s="3874"/>
      <c r="U174" s="308" t="s">
        <v>39</v>
      </c>
      <c r="V174" s="3873" t="s">
        <v>141</v>
      </c>
      <c r="W174" s="3874"/>
      <c r="X174" s="308" t="s">
        <v>39</v>
      </c>
      <c r="Y174" s="3873" t="s">
        <v>141</v>
      </c>
      <c r="Z174" s="3875"/>
      <c r="AA174" s="3538" t="s">
        <v>39</v>
      </c>
      <c r="AB174" s="3918" t="s">
        <v>141</v>
      </c>
      <c r="AC174" s="3919"/>
      <c r="AD174" s="507"/>
    </row>
    <row r="175" spans="1:30" ht="17.5">
      <c r="A175" s="3902"/>
      <c r="B175" s="3905"/>
      <c r="C175" s="3905"/>
      <c r="D175" s="3905"/>
      <c r="E175" s="3908"/>
      <c r="F175" s="1145" t="s">
        <v>98</v>
      </c>
      <c r="G175" s="2864" t="s">
        <v>98</v>
      </c>
      <c r="H175" s="2865" t="s">
        <v>14</v>
      </c>
      <c r="I175" s="1145" t="s">
        <v>98</v>
      </c>
      <c r="J175" s="2864" t="s">
        <v>98</v>
      </c>
      <c r="K175" s="2865" t="s">
        <v>14</v>
      </c>
      <c r="L175" s="1145" t="s">
        <v>98</v>
      </c>
      <c r="M175" s="2864" t="s">
        <v>98</v>
      </c>
      <c r="N175" s="1147" t="s">
        <v>14</v>
      </c>
      <c r="O175" s="1145" t="s">
        <v>98</v>
      </c>
      <c r="P175" s="2864" t="s">
        <v>98</v>
      </c>
      <c r="Q175" s="1147" t="s">
        <v>14</v>
      </c>
      <c r="R175" s="1145" t="s">
        <v>98</v>
      </c>
      <c r="S175" s="2864" t="s">
        <v>98</v>
      </c>
      <c r="T175" s="1147" t="s">
        <v>14</v>
      </c>
      <c r="U175" s="1145" t="s">
        <v>98</v>
      </c>
      <c r="V175" s="2864" t="s">
        <v>98</v>
      </c>
      <c r="W175" s="1147" t="s">
        <v>14</v>
      </c>
      <c r="X175" s="1145" t="s">
        <v>98</v>
      </c>
      <c r="Y175" s="2864" t="s">
        <v>98</v>
      </c>
      <c r="Z175" s="2867" t="s">
        <v>14</v>
      </c>
      <c r="AA175" s="3539" t="s">
        <v>98</v>
      </c>
      <c r="AB175" s="3540" t="s">
        <v>98</v>
      </c>
      <c r="AC175" s="3541" t="s">
        <v>14</v>
      </c>
      <c r="AD175" s="495"/>
    </row>
    <row r="176" spans="1:30" ht="13">
      <c r="A176" s="516" t="s">
        <v>147</v>
      </c>
      <c r="B176" s="517" t="s">
        <v>44</v>
      </c>
      <c r="C176" s="518" t="s">
        <v>1419</v>
      </c>
      <c r="D176" s="517" t="s">
        <v>150</v>
      </c>
      <c r="E176" s="519" t="s">
        <v>1817</v>
      </c>
      <c r="F176" s="1776">
        <v>300</v>
      </c>
      <c r="G176" s="1777">
        <v>134</v>
      </c>
      <c r="H176" s="2460">
        <f t="shared" ref="H176:H209" si="24">G176/F176</f>
        <v>0.44666666666666666</v>
      </c>
      <c r="I176" s="1776">
        <v>300</v>
      </c>
      <c r="J176" s="1777">
        <v>130</v>
      </c>
      <c r="K176" s="2460">
        <f t="shared" ref="K176:K209" si="25">J176/I176</f>
        <v>0.43333333333333335</v>
      </c>
      <c r="L176" s="1776">
        <v>307</v>
      </c>
      <c r="M176" s="1777">
        <v>130</v>
      </c>
      <c r="N176" s="2868">
        <f t="shared" ref="N176:N209" si="26">M176/L176</f>
        <v>0.42345276872964172</v>
      </c>
      <c r="O176" s="3573">
        <v>315</v>
      </c>
      <c r="P176" s="3574">
        <v>117</v>
      </c>
      <c r="Q176" s="3545">
        <f t="shared" ref="Q176:Q209" si="27">P176/O176</f>
        <v>0.37142857142857144</v>
      </c>
      <c r="R176" s="2869">
        <v>288</v>
      </c>
      <c r="S176" s="2870">
        <v>98</v>
      </c>
      <c r="T176" s="2871">
        <f t="shared" ref="T176:T209" si="28">S176/R176</f>
        <v>0.34027777777777779</v>
      </c>
      <c r="U176" s="2869">
        <v>264</v>
      </c>
      <c r="V176" s="2870">
        <v>87</v>
      </c>
      <c r="W176" s="2871">
        <f t="shared" ref="W176:W209" si="29">V176/U176</f>
        <v>0.32954545454545453</v>
      </c>
      <c r="X176" s="2869">
        <v>279</v>
      </c>
      <c r="Y176" s="2870">
        <v>88</v>
      </c>
      <c r="Z176" s="2871">
        <f t="shared" ref="Z176:Z209" si="30">Y176/X176</f>
        <v>0.31541218637992829</v>
      </c>
      <c r="AA176" s="3542">
        <v>282</v>
      </c>
      <c r="AB176" s="3543">
        <v>83</v>
      </c>
      <c r="AC176" s="3544">
        <f>AB176/AA176</f>
        <v>0.29432624113475175</v>
      </c>
    </row>
    <row r="177" spans="1:29" ht="13">
      <c r="A177" s="520" t="s">
        <v>147</v>
      </c>
      <c r="B177" s="521" t="s">
        <v>44</v>
      </c>
      <c r="C177" s="522" t="s">
        <v>1419</v>
      </c>
      <c r="D177" s="521" t="s">
        <v>150</v>
      </c>
      <c r="E177" s="523" t="s">
        <v>1421</v>
      </c>
      <c r="F177" s="1778">
        <v>325</v>
      </c>
      <c r="G177" s="1779">
        <v>145</v>
      </c>
      <c r="H177" s="2461">
        <f t="shared" si="24"/>
        <v>0.44615384615384618</v>
      </c>
      <c r="I177" s="1778">
        <v>342</v>
      </c>
      <c r="J177" s="1779">
        <v>140</v>
      </c>
      <c r="K177" s="2461">
        <f t="shared" si="25"/>
        <v>0.40935672514619881</v>
      </c>
      <c r="L177" s="1778">
        <v>318</v>
      </c>
      <c r="M177" s="1779">
        <v>127</v>
      </c>
      <c r="N177" s="2873">
        <f t="shared" si="26"/>
        <v>0.39937106918238996</v>
      </c>
      <c r="O177" s="3575">
        <v>327</v>
      </c>
      <c r="P177" s="3576">
        <v>136</v>
      </c>
      <c r="Q177" s="3545">
        <f t="shared" si="27"/>
        <v>0.41590214067278286</v>
      </c>
      <c r="R177" s="2893">
        <v>316</v>
      </c>
      <c r="S177" s="2894">
        <v>135</v>
      </c>
      <c r="T177" s="2874">
        <f t="shared" si="28"/>
        <v>0.42721518987341772</v>
      </c>
      <c r="U177" s="2893">
        <v>274</v>
      </c>
      <c r="V177" s="2894">
        <v>120</v>
      </c>
      <c r="W177" s="2874">
        <f t="shared" si="29"/>
        <v>0.43795620437956206</v>
      </c>
      <c r="X177" s="2893">
        <v>275</v>
      </c>
      <c r="Y177" s="2894">
        <v>129</v>
      </c>
      <c r="Z177" s="2874">
        <f t="shared" si="30"/>
        <v>0.46909090909090911</v>
      </c>
      <c r="AA177" s="3555">
        <v>283</v>
      </c>
      <c r="AB177" s="3556">
        <v>131</v>
      </c>
      <c r="AC177" s="3544">
        <f t="shared" ref="AC177:AC188" si="31">AB177/AA177</f>
        <v>0.4628975265017668</v>
      </c>
    </row>
    <row r="178" spans="1:29" ht="13">
      <c r="A178" s="520" t="s">
        <v>147</v>
      </c>
      <c r="B178" s="521" t="s">
        <v>44</v>
      </c>
      <c r="C178" s="522" t="s">
        <v>1419</v>
      </c>
      <c r="D178" s="521" t="s">
        <v>150</v>
      </c>
      <c r="E178" s="523" t="s">
        <v>1818</v>
      </c>
      <c r="F178" s="1778">
        <v>335</v>
      </c>
      <c r="G178" s="1779">
        <v>231</v>
      </c>
      <c r="H178" s="2461">
        <f t="shared" si="24"/>
        <v>0.68955223880597016</v>
      </c>
      <c r="I178" s="1778">
        <v>338</v>
      </c>
      <c r="J178" s="1779">
        <v>218</v>
      </c>
      <c r="K178" s="2461">
        <f t="shared" si="25"/>
        <v>0.6449704142011834</v>
      </c>
      <c r="L178" s="1778">
        <v>336</v>
      </c>
      <c r="M178" s="1779">
        <v>215</v>
      </c>
      <c r="N178" s="2873">
        <f t="shared" si="26"/>
        <v>0.63988095238095233</v>
      </c>
      <c r="O178" s="3575">
        <v>350</v>
      </c>
      <c r="P178" s="3576">
        <v>215</v>
      </c>
      <c r="Q178" s="3545">
        <f t="shared" si="27"/>
        <v>0.61428571428571432</v>
      </c>
      <c r="R178" s="2893">
        <v>382</v>
      </c>
      <c r="S178" s="2894">
        <v>227</v>
      </c>
      <c r="T178" s="2874">
        <f t="shared" si="28"/>
        <v>0.59424083769633507</v>
      </c>
      <c r="U178" s="2893">
        <v>380</v>
      </c>
      <c r="V178" s="2894">
        <v>202</v>
      </c>
      <c r="W178" s="2874">
        <f t="shared" si="29"/>
        <v>0.53157894736842104</v>
      </c>
      <c r="X178" s="2893">
        <v>371</v>
      </c>
      <c r="Y178" s="2894">
        <v>198</v>
      </c>
      <c r="Z178" s="2874">
        <f t="shared" si="30"/>
        <v>0.53369272237196763</v>
      </c>
      <c r="AA178" s="3555">
        <v>357</v>
      </c>
      <c r="AB178" s="3556">
        <v>187</v>
      </c>
      <c r="AC178" s="3544">
        <f t="shared" si="31"/>
        <v>0.52380952380952384</v>
      </c>
    </row>
    <row r="179" spans="1:29" ht="13">
      <c r="A179" s="520" t="s">
        <v>147</v>
      </c>
      <c r="B179" s="521" t="s">
        <v>44</v>
      </c>
      <c r="C179" s="522" t="s">
        <v>1419</v>
      </c>
      <c r="D179" s="521" t="s">
        <v>150</v>
      </c>
      <c r="E179" s="523" t="s">
        <v>1819</v>
      </c>
      <c r="F179" s="1778">
        <v>456</v>
      </c>
      <c r="G179" s="1779">
        <v>201</v>
      </c>
      <c r="H179" s="2461">
        <f t="shared" si="24"/>
        <v>0.44078947368421051</v>
      </c>
      <c r="I179" s="1778">
        <v>436</v>
      </c>
      <c r="J179" s="1779">
        <v>196</v>
      </c>
      <c r="K179" s="2461">
        <f t="shared" si="25"/>
        <v>0.44954128440366975</v>
      </c>
      <c r="L179" s="1778">
        <v>435</v>
      </c>
      <c r="M179" s="1779">
        <v>183</v>
      </c>
      <c r="N179" s="2873">
        <f t="shared" si="26"/>
        <v>0.4206896551724138</v>
      </c>
      <c r="O179" s="3575">
        <v>437</v>
      </c>
      <c r="P179" s="3576">
        <v>181</v>
      </c>
      <c r="Q179" s="3545">
        <f t="shared" si="27"/>
        <v>0.41418764302059496</v>
      </c>
      <c r="R179" s="2893">
        <v>427</v>
      </c>
      <c r="S179" s="2894">
        <v>183</v>
      </c>
      <c r="T179" s="2874">
        <f t="shared" si="28"/>
        <v>0.42857142857142855</v>
      </c>
      <c r="U179" s="2893">
        <v>377</v>
      </c>
      <c r="V179" s="2894">
        <v>161</v>
      </c>
      <c r="W179" s="2874">
        <f t="shared" si="29"/>
        <v>0.4270557029177719</v>
      </c>
      <c r="X179" s="2893">
        <v>383</v>
      </c>
      <c r="Y179" s="2894">
        <v>163</v>
      </c>
      <c r="Z179" s="2874">
        <f t="shared" si="30"/>
        <v>0.4255874673629243</v>
      </c>
      <c r="AA179" s="3555">
        <v>378</v>
      </c>
      <c r="AB179" s="3556">
        <v>164</v>
      </c>
      <c r="AC179" s="3544">
        <f t="shared" si="31"/>
        <v>0.43386243386243384</v>
      </c>
    </row>
    <row r="180" spans="1:29" ht="13">
      <c r="A180" s="520" t="s">
        <v>147</v>
      </c>
      <c r="B180" s="521" t="s">
        <v>44</v>
      </c>
      <c r="C180" s="522" t="s">
        <v>1419</v>
      </c>
      <c r="D180" s="521" t="s">
        <v>150</v>
      </c>
      <c r="E180" s="523" t="s">
        <v>1820</v>
      </c>
      <c r="F180" s="1778">
        <v>128</v>
      </c>
      <c r="G180" s="1779">
        <v>54</v>
      </c>
      <c r="H180" s="2461">
        <f t="shared" si="24"/>
        <v>0.421875</v>
      </c>
      <c r="I180" s="1778">
        <v>125</v>
      </c>
      <c r="J180" s="1779">
        <v>54</v>
      </c>
      <c r="K180" s="2461">
        <f t="shared" si="25"/>
        <v>0.432</v>
      </c>
      <c r="L180" s="1778">
        <v>125</v>
      </c>
      <c r="M180" s="1779">
        <v>46</v>
      </c>
      <c r="N180" s="2873">
        <f t="shared" si="26"/>
        <v>0.36799999999999999</v>
      </c>
      <c r="O180" s="3575">
        <v>132</v>
      </c>
      <c r="P180" s="3576">
        <v>50</v>
      </c>
      <c r="Q180" s="3545">
        <f t="shared" si="27"/>
        <v>0.37878787878787878</v>
      </c>
      <c r="R180" s="2893">
        <v>122</v>
      </c>
      <c r="S180" s="2894">
        <v>43</v>
      </c>
      <c r="T180" s="2874">
        <f t="shared" si="28"/>
        <v>0.35245901639344263</v>
      </c>
      <c r="U180" s="2893">
        <v>104</v>
      </c>
      <c r="V180" s="2894">
        <v>50</v>
      </c>
      <c r="W180" s="2874">
        <f t="shared" si="29"/>
        <v>0.48076923076923078</v>
      </c>
      <c r="X180" s="2893">
        <v>115</v>
      </c>
      <c r="Y180" s="2894">
        <v>53</v>
      </c>
      <c r="Z180" s="2874">
        <f t="shared" si="30"/>
        <v>0.46086956521739131</v>
      </c>
      <c r="AA180" s="3555">
        <v>114</v>
      </c>
      <c r="AB180" s="3556">
        <v>55</v>
      </c>
      <c r="AC180" s="3544">
        <f t="shared" si="31"/>
        <v>0.48245614035087719</v>
      </c>
    </row>
    <row r="181" spans="1:29" ht="13">
      <c r="A181" s="520" t="s">
        <v>147</v>
      </c>
      <c r="B181" s="521" t="s">
        <v>44</v>
      </c>
      <c r="C181" s="522" t="s">
        <v>1419</v>
      </c>
      <c r="D181" s="521" t="s">
        <v>150</v>
      </c>
      <c r="E181" s="523" t="s">
        <v>1821</v>
      </c>
      <c r="F181" s="1778">
        <v>271</v>
      </c>
      <c r="G181" s="1779">
        <v>151</v>
      </c>
      <c r="H181" s="2461">
        <f t="shared" si="24"/>
        <v>0.55719557195571956</v>
      </c>
      <c r="I181" s="1778">
        <v>273</v>
      </c>
      <c r="J181" s="1779">
        <v>154</v>
      </c>
      <c r="K181" s="2461">
        <f t="shared" si="25"/>
        <v>0.5641025641025641</v>
      </c>
      <c r="L181" s="1778">
        <v>269</v>
      </c>
      <c r="M181" s="1779">
        <v>148</v>
      </c>
      <c r="N181" s="2873">
        <f t="shared" si="26"/>
        <v>0.55018587360594795</v>
      </c>
      <c r="O181" s="3575">
        <v>276</v>
      </c>
      <c r="P181" s="3576">
        <v>158</v>
      </c>
      <c r="Q181" s="3545">
        <f t="shared" si="27"/>
        <v>0.57246376811594202</v>
      </c>
      <c r="R181" s="2893">
        <v>285</v>
      </c>
      <c r="S181" s="2894">
        <v>157</v>
      </c>
      <c r="T181" s="2874">
        <f t="shared" si="28"/>
        <v>0.55087719298245619</v>
      </c>
      <c r="U181" s="2893">
        <v>270</v>
      </c>
      <c r="V181" s="2894">
        <v>148</v>
      </c>
      <c r="W181" s="2874">
        <f t="shared" si="29"/>
        <v>0.54814814814814816</v>
      </c>
      <c r="X181" s="2893">
        <v>260</v>
      </c>
      <c r="Y181" s="2894">
        <v>149</v>
      </c>
      <c r="Z181" s="2874">
        <f t="shared" si="30"/>
        <v>0.57307692307692304</v>
      </c>
      <c r="AA181" s="3555">
        <v>260</v>
      </c>
      <c r="AB181" s="3556">
        <v>133</v>
      </c>
      <c r="AC181" s="3544">
        <f t="shared" si="31"/>
        <v>0.5115384615384615</v>
      </c>
    </row>
    <row r="182" spans="1:29" ht="13">
      <c r="A182" s="520" t="s">
        <v>147</v>
      </c>
      <c r="B182" s="521" t="s">
        <v>44</v>
      </c>
      <c r="C182" s="522" t="s">
        <v>1419</v>
      </c>
      <c r="D182" s="521" t="s">
        <v>150</v>
      </c>
      <c r="E182" s="523" t="s">
        <v>1426</v>
      </c>
      <c r="F182" s="1778">
        <v>424</v>
      </c>
      <c r="G182" s="1779">
        <v>160</v>
      </c>
      <c r="H182" s="2461">
        <f t="shared" si="24"/>
        <v>0.37735849056603776</v>
      </c>
      <c r="I182" s="1778">
        <v>413</v>
      </c>
      <c r="J182" s="1779">
        <v>156</v>
      </c>
      <c r="K182" s="2461">
        <f t="shared" si="25"/>
        <v>0.37772397094430993</v>
      </c>
      <c r="L182" s="1778">
        <v>421</v>
      </c>
      <c r="M182" s="1779">
        <v>148</v>
      </c>
      <c r="N182" s="2873">
        <f t="shared" si="26"/>
        <v>0.35154394299287411</v>
      </c>
      <c r="O182" s="3575">
        <v>430</v>
      </c>
      <c r="P182" s="3576">
        <v>143</v>
      </c>
      <c r="Q182" s="3545">
        <f t="shared" si="27"/>
        <v>0.33255813953488372</v>
      </c>
      <c r="R182" s="2893">
        <v>406</v>
      </c>
      <c r="S182" s="2894">
        <v>126</v>
      </c>
      <c r="T182" s="2874">
        <f t="shared" si="28"/>
        <v>0.31034482758620691</v>
      </c>
      <c r="U182" s="2893">
        <v>377</v>
      </c>
      <c r="V182" s="2894">
        <v>107</v>
      </c>
      <c r="W182" s="2874">
        <f t="shared" si="29"/>
        <v>0.28381962864721483</v>
      </c>
      <c r="X182" s="2893">
        <v>336</v>
      </c>
      <c r="Y182" s="2894">
        <v>94</v>
      </c>
      <c r="Z182" s="2874">
        <f t="shared" si="30"/>
        <v>0.27976190476190477</v>
      </c>
      <c r="AA182" s="3555">
        <v>330</v>
      </c>
      <c r="AB182" s="3556">
        <v>105</v>
      </c>
      <c r="AC182" s="3544">
        <f t="shared" si="31"/>
        <v>0.31818181818181818</v>
      </c>
    </row>
    <row r="183" spans="1:29" ht="13">
      <c r="A183" s="520" t="s">
        <v>147</v>
      </c>
      <c r="B183" s="521" t="s">
        <v>44</v>
      </c>
      <c r="C183" s="522" t="s">
        <v>1419</v>
      </c>
      <c r="D183" s="521" t="s">
        <v>150</v>
      </c>
      <c r="E183" s="523" t="s">
        <v>1822</v>
      </c>
      <c r="F183" s="1778">
        <v>615</v>
      </c>
      <c r="G183" s="1779">
        <v>223</v>
      </c>
      <c r="H183" s="2461">
        <f t="shared" si="24"/>
        <v>0.36260162601626017</v>
      </c>
      <c r="I183" s="1778">
        <v>640</v>
      </c>
      <c r="J183" s="1779">
        <v>214</v>
      </c>
      <c r="K183" s="2461">
        <f t="shared" si="25"/>
        <v>0.33437499999999998</v>
      </c>
      <c r="L183" s="1778">
        <v>613</v>
      </c>
      <c r="M183" s="1779">
        <v>208</v>
      </c>
      <c r="N183" s="2873">
        <f t="shared" si="26"/>
        <v>0.33931484502446985</v>
      </c>
      <c r="O183" s="3575">
        <v>635</v>
      </c>
      <c r="P183" s="3576">
        <v>218</v>
      </c>
      <c r="Q183" s="3545">
        <f t="shared" si="27"/>
        <v>0.34330708661417325</v>
      </c>
      <c r="R183" s="2893">
        <v>642</v>
      </c>
      <c r="S183" s="2894">
        <v>203</v>
      </c>
      <c r="T183" s="2874">
        <f t="shared" si="28"/>
        <v>0.31619937694704048</v>
      </c>
      <c r="U183" s="2893">
        <v>627</v>
      </c>
      <c r="V183" s="2894">
        <v>196</v>
      </c>
      <c r="W183" s="2874">
        <f t="shared" si="29"/>
        <v>0.31259968102073366</v>
      </c>
      <c r="X183" s="2893">
        <v>587</v>
      </c>
      <c r="Y183" s="2894">
        <v>197</v>
      </c>
      <c r="Z183" s="2874">
        <f t="shared" si="30"/>
        <v>0.33560477001703576</v>
      </c>
      <c r="AA183" s="3555">
        <v>564</v>
      </c>
      <c r="AB183" s="3556">
        <v>192</v>
      </c>
      <c r="AC183" s="3544">
        <f t="shared" si="31"/>
        <v>0.34042553191489361</v>
      </c>
    </row>
    <row r="184" spans="1:29" ht="13">
      <c r="A184" s="520" t="s">
        <v>147</v>
      </c>
      <c r="B184" s="521" t="s">
        <v>44</v>
      </c>
      <c r="C184" s="522" t="s">
        <v>1419</v>
      </c>
      <c r="D184" s="521" t="s">
        <v>150</v>
      </c>
      <c r="E184" s="523" t="s">
        <v>1428</v>
      </c>
      <c r="F184" s="1778">
        <v>540</v>
      </c>
      <c r="G184" s="1779">
        <v>210</v>
      </c>
      <c r="H184" s="2461">
        <f t="shared" si="24"/>
        <v>0.3888888888888889</v>
      </c>
      <c r="I184" s="1778">
        <v>548</v>
      </c>
      <c r="J184" s="1779">
        <v>205</v>
      </c>
      <c r="K184" s="2461">
        <f t="shared" si="25"/>
        <v>0.37408759124087593</v>
      </c>
      <c r="L184" s="1778">
        <v>553</v>
      </c>
      <c r="M184" s="1779">
        <v>219</v>
      </c>
      <c r="N184" s="2873">
        <f t="shared" si="26"/>
        <v>0.39602169981916818</v>
      </c>
      <c r="O184" s="3575">
        <v>538</v>
      </c>
      <c r="P184" s="3576">
        <v>227</v>
      </c>
      <c r="Q184" s="3545">
        <f t="shared" si="27"/>
        <v>0.42193308550185876</v>
      </c>
      <c r="R184" s="2893">
        <v>556</v>
      </c>
      <c r="S184" s="2894">
        <v>229</v>
      </c>
      <c r="T184" s="2874">
        <f t="shared" si="28"/>
        <v>0.41187050359712229</v>
      </c>
      <c r="U184" s="2893">
        <v>513</v>
      </c>
      <c r="V184" s="2894">
        <v>209</v>
      </c>
      <c r="W184" s="2874">
        <f t="shared" si="29"/>
        <v>0.40740740740740738</v>
      </c>
      <c r="X184" s="2893">
        <v>479</v>
      </c>
      <c r="Y184" s="2894">
        <v>202</v>
      </c>
      <c r="Z184" s="2874">
        <f t="shared" si="30"/>
        <v>0.42171189979123175</v>
      </c>
      <c r="AA184" s="3555">
        <v>456</v>
      </c>
      <c r="AB184" s="3556">
        <v>193</v>
      </c>
      <c r="AC184" s="3544">
        <f t="shared" si="31"/>
        <v>0.4232456140350877</v>
      </c>
    </row>
    <row r="185" spans="1:29" ht="13">
      <c r="A185" s="520" t="s">
        <v>147</v>
      </c>
      <c r="B185" s="521" t="s">
        <v>44</v>
      </c>
      <c r="C185" s="522" t="s">
        <v>1419</v>
      </c>
      <c r="D185" s="521" t="s">
        <v>150</v>
      </c>
      <c r="E185" s="523" t="s">
        <v>1823</v>
      </c>
      <c r="F185" s="1778">
        <v>658</v>
      </c>
      <c r="G185" s="1779">
        <v>137</v>
      </c>
      <c r="H185" s="2461">
        <f t="shared" si="24"/>
        <v>0.20820668693009117</v>
      </c>
      <c r="I185" s="1778">
        <v>685</v>
      </c>
      <c r="J185" s="1779">
        <v>129</v>
      </c>
      <c r="K185" s="2461">
        <f t="shared" si="25"/>
        <v>0.18832116788321168</v>
      </c>
      <c r="L185" s="1778">
        <v>650</v>
      </c>
      <c r="M185" s="1779">
        <v>149</v>
      </c>
      <c r="N185" s="2873">
        <f t="shared" si="26"/>
        <v>0.22923076923076924</v>
      </c>
      <c r="O185" s="3575">
        <v>651</v>
      </c>
      <c r="P185" s="3576">
        <v>140</v>
      </c>
      <c r="Q185" s="3545">
        <f t="shared" si="27"/>
        <v>0.21505376344086022</v>
      </c>
      <c r="R185" s="2893">
        <v>656</v>
      </c>
      <c r="S185" s="2894">
        <v>136</v>
      </c>
      <c r="T185" s="2874">
        <f t="shared" si="28"/>
        <v>0.2073170731707317</v>
      </c>
      <c r="U185" s="2893">
        <v>661</v>
      </c>
      <c r="V185" s="2894">
        <v>146</v>
      </c>
      <c r="W185" s="2874">
        <f t="shared" si="29"/>
        <v>0.22087745839636913</v>
      </c>
      <c r="X185" s="2893">
        <v>638</v>
      </c>
      <c r="Y185" s="2894">
        <v>150</v>
      </c>
      <c r="Z185" s="2874">
        <f t="shared" si="30"/>
        <v>0.23510971786833856</v>
      </c>
      <c r="AA185" s="3555">
        <v>662</v>
      </c>
      <c r="AB185" s="3556">
        <v>147</v>
      </c>
      <c r="AC185" s="3544">
        <f t="shared" si="31"/>
        <v>0.22205438066465258</v>
      </c>
    </row>
    <row r="186" spans="1:29" ht="13">
      <c r="A186" s="520" t="s">
        <v>147</v>
      </c>
      <c r="B186" s="521" t="s">
        <v>44</v>
      </c>
      <c r="C186" s="522" t="s">
        <v>1419</v>
      </c>
      <c r="D186" s="521" t="s">
        <v>150</v>
      </c>
      <c r="E186" s="523" t="s">
        <v>1824</v>
      </c>
      <c r="F186" s="1778">
        <v>286</v>
      </c>
      <c r="G186" s="1779">
        <v>167</v>
      </c>
      <c r="H186" s="2461">
        <f t="shared" si="24"/>
        <v>0.58391608391608396</v>
      </c>
      <c r="I186" s="1778">
        <v>284</v>
      </c>
      <c r="J186" s="1779">
        <v>170</v>
      </c>
      <c r="K186" s="2461">
        <f t="shared" si="25"/>
        <v>0.59859154929577463</v>
      </c>
      <c r="L186" s="1778">
        <v>272</v>
      </c>
      <c r="M186" s="1779">
        <v>157</v>
      </c>
      <c r="N186" s="2873">
        <f t="shared" si="26"/>
        <v>0.57720588235294112</v>
      </c>
      <c r="O186" s="3575">
        <v>257</v>
      </c>
      <c r="P186" s="3576">
        <v>148</v>
      </c>
      <c r="Q186" s="3545">
        <f t="shared" si="27"/>
        <v>0.57587548638132291</v>
      </c>
      <c r="R186" s="2893">
        <v>271</v>
      </c>
      <c r="S186" s="2894">
        <v>168</v>
      </c>
      <c r="T186" s="2874">
        <f t="shared" si="28"/>
        <v>0.61992619926199266</v>
      </c>
      <c r="U186" s="2893">
        <v>276</v>
      </c>
      <c r="V186" s="2894">
        <v>174</v>
      </c>
      <c r="W186" s="2874">
        <f t="shared" si="29"/>
        <v>0.63043478260869568</v>
      </c>
      <c r="X186" s="2893">
        <v>279</v>
      </c>
      <c r="Y186" s="2894">
        <v>169</v>
      </c>
      <c r="Z186" s="2874">
        <f t="shared" si="30"/>
        <v>0.60573476702508966</v>
      </c>
      <c r="AA186" s="3555">
        <v>319</v>
      </c>
      <c r="AB186" s="3556">
        <v>192</v>
      </c>
      <c r="AC186" s="3544">
        <f t="shared" si="31"/>
        <v>0.60188087774294674</v>
      </c>
    </row>
    <row r="187" spans="1:29" ht="13">
      <c r="A187" s="520" t="s">
        <v>147</v>
      </c>
      <c r="B187" s="521" t="s">
        <v>44</v>
      </c>
      <c r="C187" s="522" t="s">
        <v>1419</v>
      </c>
      <c r="D187" s="521" t="s">
        <v>150</v>
      </c>
      <c r="E187" s="523" t="s">
        <v>1431</v>
      </c>
      <c r="F187" s="1778">
        <v>446</v>
      </c>
      <c r="G187" s="1779">
        <v>66</v>
      </c>
      <c r="H187" s="2461">
        <f t="shared" si="24"/>
        <v>0.14798206278026907</v>
      </c>
      <c r="I187" s="1778">
        <v>444</v>
      </c>
      <c r="J187" s="1779">
        <v>65</v>
      </c>
      <c r="K187" s="2461">
        <f t="shared" si="25"/>
        <v>0.1463963963963964</v>
      </c>
      <c r="L187" s="1778">
        <v>436</v>
      </c>
      <c r="M187" s="1779">
        <v>56</v>
      </c>
      <c r="N187" s="2873">
        <f t="shared" si="26"/>
        <v>0.12844036697247707</v>
      </c>
      <c r="O187" s="3575">
        <v>402</v>
      </c>
      <c r="P187" s="3576">
        <v>42</v>
      </c>
      <c r="Q187" s="3545">
        <f t="shared" si="27"/>
        <v>0.1044776119402985</v>
      </c>
      <c r="R187" s="2893">
        <v>420</v>
      </c>
      <c r="S187" s="2894">
        <v>46</v>
      </c>
      <c r="T187" s="2874">
        <f t="shared" si="28"/>
        <v>0.10952380952380952</v>
      </c>
      <c r="U187" s="2893">
        <v>397</v>
      </c>
      <c r="V187" s="2894">
        <v>41</v>
      </c>
      <c r="W187" s="2874">
        <f t="shared" si="29"/>
        <v>0.10327455919395466</v>
      </c>
      <c r="X187" s="2893">
        <v>386</v>
      </c>
      <c r="Y187" s="2894">
        <v>37</v>
      </c>
      <c r="Z187" s="2874">
        <f t="shared" si="30"/>
        <v>9.585492227979274E-2</v>
      </c>
      <c r="AA187" s="3555">
        <v>366</v>
      </c>
      <c r="AB187" s="3556">
        <v>35</v>
      </c>
      <c r="AC187" s="3544">
        <f t="shared" si="31"/>
        <v>9.5628415300546443E-2</v>
      </c>
    </row>
    <row r="188" spans="1:29" ht="13">
      <c r="A188" s="520" t="s">
        <v>147</v>
      </c>
      <c r="B188" s="521" t="s">
        <v>44</v>
      </c>
      <c r="C188" s="522" t="s">
        <v>1419</v>
      </c>
      <c r="D188" s="521" t="s">
        <v>150</v>
      </c>
      <c r="E188" s="523" t="s">
        <v>1825</v>
      </c>
      <c r="F188" s="1778">
        <v>82</v>
      </c>
      <c r="G188" s="1779">
        <v>37</v>
      </c>
      <c r="H188" s="2461">
        <f t="shared" si="24"/>
        <v>0.45121951219512196</v>
      </c>
      <c r="I188" s="1778">
        <v>68</v>
      </c>
      <c r="J188" s="1779">
        <v>33</v>
      </c>
      <c r="K188" s="2461">
        <f t="shared" si="25"/>
        <v>0.48529411764705882</v>
      </c>
      <c r="L188" s="1778">
        <v>81</v>
      </c>
      <c r="M188" s="1779">
        <v>35</v>
      </c>
      <c r="N188" s="2873">
        <f t="shared" si="26"/>
        <v>0.43209876543209874</v>
      </c>
      <c r="O188" s="3575">
        <v>71</v>
      </c>
      <c r="P188" s="3576">
        <v>33</v>
      </c>
      <c r="Q188" s="3545">
        <f t="shared" si="27"/>
        <v>0.46478873239436619</v>
      </c>
      <c r="R188" s="2893">
        <v>90</v>
      </c>
      <c r="S188" s="2894">
        <v>49</v>
      </c>
      <c r="T188" s="2874">
        <f t="shared" si="28"/>
        <v>0.5444444444444444</v>
      </c>
      <c r="U188" s="2893">
        <v>95</v>
      </c>
      <c r="V188" s="2894">
        <v>51</v>
      </c>
      <c r="W188" s="2874">
        <f t="shared" si="29"/>
        <v>0.5368421052631579</v>
      </c>
      <c r="X188" s="2893">
        <v>107</v>
      </c>
      <c r="Y188" s="2894">
        <v>53</v>
      </c>
      <c r="Z188" s="2874">
        <f t="shared" si="30"/>
        <v>0.49532710280373832</v>
      </c>
      <c r="AA188" s="3555">
        <v>97</v>
      </c>
      <c r="AB188" s="3556">
        <v>48</v>
      </c>
      <c r="AC188" s="3544">
        <f t="shared" si="31"/>
        <v>0.49484536082474229</v>
      </c>
    </row>
    <row r="189" spans="1:29" ht="13">
      <c r="A189" s="524" t="s">
        <v>147</v>
      </c>
      <c r="B189" s="525" t="s">
        <v>44</v>
      </c>
      <c r="C189" s="526" t="s">
        <v>1419</v>
      </c>
      <c r="D189" s="524" t="s">
        <v>151</v>
      </c>
      <c r="E189" s="527" t="s">
        <v>1433</v>
      </c>
      <c r="F189" s="1781">
        <v>668</v>
      </c>
      <c r="G189" s="1782">
        <v>324</v>
      </c>
      <c r="H189" s="2463">
        <f t="shared" si="24"/>
        <v>0.48502994011976047</v>
      </c>
      <c r="I189" s="1781">
        <v>609</v>
      </c>
      <c r="J189" s="1782">
        <v>298</v>
      </c>
      <c r="K189" s="2463">
        <f t="shared" si="25"/>
        <v>0.48932676518883417</v>
      </c>
      <c r="L189" s="1791">
        <v>615</v>
      </c>
      <c r="M189" s="1792">
        <v>282</v>
      </c>
      <c r="N189" s="2877">
        <f t="shared" si="26"/>
        <v>0.45853658536585368</v>
      </c>
      <c r="O189" s="3577">
        <v>641</v>
      </c>
      <c r="P189" s="3578">
        <v>260</v>
      </c>
      <c r="Q189" s="3572">
        <f t="shared" si="27"/>
        <v>0.40561622464898595</v>
      </c>
      <c r="R189" s="2879">
        <v>629</v>
      </c>
      <c r="S189" s="2880">
        <v>248</v>
      </c>
      <c r="T189" s="2881">
        <f t="shared" si="28"/>
        <v>0.39427662957074722</v>
      </c>
      <c r="U189" s="2879">
        <v>609</v>
      </c>
      <c r="V189" s="2880">
        <v>261</v>
      </c>
      <c r="W189" s="2881">
        <f t="shared" si="29"/>
        <v>0.42857142857142855</v>
      </c>
      <c r="X189" s="2879">
        <v>525</v>
      </c>
      <c r="Y189" s="2880">
        <v>214</v>
      </c>
      <c r="Z189" s="2881">
        <f t="shared" si="30"/>
        <v>0.4076190476190476</v>
      </c>
      <c r="AA189" s="3547">
        <v>517</v>
      </c>
      <c r="AB189" s="3548">
        <v>215</v>
      </c>
      <c r="AC189" s="3549">
        <f>AB189/AA189</f>
        <v>0.41586073500967119</v>
      </c>
    </row>
    <row r="190" spans="1:29" ht="13">
      <c r="A190" s="528" t="s">
        <v>147</v>
      </c>
      <c r="B190" s="529" t="s">
        <v>44</v>
      </c>
      <c r="C190" s="530" t="s">
        <v>1419</v>
      </c>
      <c r="D190" s="529" t="s">
        <v>152</v>
      </c>
      <c r="E190" s="531" t="s">
        <v>1434</v>
      </c>
      <c r="F190" s="1783">
        <v>1179</v>
      </c>
      <c r="G190" s="1784">
        <v>584</v>
      </c>
      <c r="H190" s="2464">
        <f t="shared" si="24"/>
        <v>0.49533502968617471</v>
      </c>
      <c r="I190" s="1787">
        <v>1181</v>
      </c>
      <c r="J190" s="1788">
        <v>595</v>
      </c>
      <c r="K190" s="2464">
        <f t="shared" si="25"/>
        <v>0.50381033022861976</v>
      </c>
      <c r="L190" s="1793">
        <v>1173</v>
      </c>
      <c r="M190" s="1794">
        <v>581</v>
      </c>
      <c r="N190" s="2883">
        <f t="shared" si="26"/>
        <v>0.49531116794543906</v>
      </c>
      <c r="O190" s="3579">
        <v>1129</v>
      </c>
      <c r="P190" s="3580">
        <v>553</v>
      </c>
      <c r="Q190" s="3569">
        <f t="shared" si="27"/>
        <v>0.48981399468556247</v>
      </c>
      <c r="R190" s="2884">
        <v>1107</v>
      </c>
      <c r="S190" s="2885">
        <v>519</v>
      </c>
      <c r="T190" s="2886">
        <f t="shared" si="28"/>
        <v>0.46883468834688347</v>
      </c>
      <c r="U190" s="2884">
        <v>1127</v>
      </c>
      <c r="V190" s="2885">
        <v>487</v>
      </c>
      <c r="W190" s="2886">
        <f t="shared" si="29"/>
        <v>0.43212067435669921</v>
      </c>
      <c r="X190" s="2884">
        <v>1116</v>
      </c>
      <c r="Y190" s="2885">
        <v>467</v>
      </c>
      <c r="Z190" s="2886">
        <f t="shared" si="30"/>
        <v>0.41845878136200715</v>
      </c>
      <c r="AA190" s="3550">
        <v>1108</v>
      </c>
      <c r="AB190" s="3551">
        <v>453</v>
      </c>
      <c r="AC190" s="3552">
        <f>AB190/AA190</f>
        <v>0.40884476534296027</v>
      </c>
    </row>
    <row r="191" spans="1:29" ht="14.5">
      <c r="A191" s="1386" t="s">
        <v>147</v>
      </c>
      <c r="B191" s="1387" t="s">
        <v>44</v>
      </c>
      <c r="C191" s="1388" t="s">
        <v>1419</v>
      </c>
      <c r="D191" s="1387" t="s">
        <v>153</v>
      </c>
      <c r="E191" s="1424" t="s">
        <v>1758</v>
      </c>
      <c r="F191" s="1785">
        <v>66</v>
      </c>
      <c r="G191" s="1786">
        <v>50</v>
      </c>
      <c r="H191" s="2465">
        <f t="shared" si="24"/>
        <v>0.75757575757575757</v>
      </c>
      <c r="I191" s="1785">
        <v>64</v>
      </c>
      <c r="J191" s="1786">
        <v>49</v>
      </c>
      <c r="K191" s="2465">
        <f t="shared" si="25"/>
        <v>0.765625</v>
      </c>
      <c r="L191" s="1795">
        <v>63</v>
      </c>
      <c r="M191" s="1796">
        <v>45</v>
      </c>
      <c r="N191" s="2888">
        <f t="shared" si="26"/>
        <v>0.7142857142857143</v>
      </c>
      <c r="O191" s="3581">
        <v>54</v>
      </c>
      <c r="P191" s="3582">
        <v>42</v>
      </c>
      <c r="Q191" s="3565">
        <f t="shared" si="27"/>
        <v>0.77777777777777779</v>
      </c>
      <c r="R191" s="2889">
        <v>55</v>
      </c>
      <c r="S191" s="2890">
        <v>38</v>
      </c>
      <c r="T191" s="2891">
        <f t="shared" si="28"/>
        <v>0.69090909090909092</v>
      </c>
      <c r="U191" s="2889">
        <v>56</v>
      </c>
      <c r="V191" s="2890">
        <v>41</v>
      </c>
      <c r="W191" s="2891">
        <f t="shared" si="29"/>
        <v>0.7321428571428571</v>
      </c>
      <c r="X191" s="2889">
        <v>61</v>
      </c>
      <c r="Y191" s="2890">
        <v>43</v>
      </c>
      <c r="Z191" s="2891">
        <f t="shared" si="30"/>
        <v>0.70491803278688525</v>
      </c>
      <c r="AA191" s="2919">
        <v>49</v>
      </c>
      <c r="AB191" s="2920">
        <v>34</v>
      </c>
      <c r="AC191" s="3554">
        <f>AB191/AA191</f>
        <v>0.69387755102040816</v>
      </c>
    </row>
    <row r="192" spans="1:29" ht="13">
      <c r="A192" s="532" t="s">
        <v>147</v>
      </c>
      <c r="B192" s="533" t="s">
        <v>44</v>
      </c>
      <c r="C192" s="534" t="s">
        <v>1419</v>
      </c>
      <c r="D192" s="533" t="s">
        <v>153</v>
      </c>
      <c r="E192" s="535" t="s">
        <v>1435</v>
      </c>
      <c r="F192" s="1785">
        <v>1379</v>
      </c>
      <c r="G192" s="1786">
        <v>579</v>
      </c>
      <c r="H192" s="2465">
        <f t="shared" si="24"/>
        <v>0.41986947063089197</v>
      </c>
      <c r="I192" s="1785">
        <v>1386</v>
      </c>
      <c r="J192" s="1786">
        <v>581</v>
      </c>
      <c r="K192" s="2465">
        <f t="shared" si="25"/>
        <v>0.41919191919191917</v>
      </c>
      <c r="L192" s="1795">
        <v>1390</v>
      </c>
      <c r="M192" s="1796">
        <v>585</v>
      </c>
      <c r="N192" s="2888">
        <f t="shared" si="26"/>
        <v>0.42086330935251798</v>
      </c>
      <c r="O192" s="3581">
        <v>1381</v>
      </c>
      <c r="P192" s="3582">
        <v>554</v>
      </c>
      <c r="Q192" s="3565">
        <f t="shared" si="27"/>
        <v>0.40115858073859523</v>
      </c>
      <c r="R192" s="2889">
        <v>1351</v>
      </c>
      <c r="S192" s="2890">
        <v>541</v>
      </c>
      <c r="T192" s="2891">
        <f t="shared" si="28"/>
        <v>0.40044411547002223</v>
      </c>
      <c r="U192" s="2889">
        <v>1399</v>
      </c>
      <c r="V192" s="2890">
        <v>525</v>
      </c>
      <c r="W192" s="2891">
        <f t="shared" si="29"/>
        <v>0.37526804860614726</v>
      </c>
      <c r="X192" s="2889">
        <v>1353</v>
      </c>
      <c r="Y192" s="2890">
        <v>491</v>
      </c>
      <c r="Z192" s="2891">
        <f t="shared" si="30"/>
        <v>0.36289726533628974</v>
      </c>
      <c r="AA192" s="2919">
        <v>1319</v>
      </c>
      <c r="AB192" s="2920">
        <v>448</v>
      </c>
      <c r="AC192" s="3554">
        <f t="shared" ref="AC192:AC193" si="32">AB192/AA192</f>
        <v>0.33965125094768767</v>
      </c>
    </row>
    <row r="193" spans="1:29" ht="14.5">
      <c r="A193" s="1386" t="s">
        <v>147</v>
      </c>
      <c r="B193" s="1387" t="s">
        <v>44</v>
      </c>
      <c r="C193" s="1388" t="s">
        <v>1419</v>
      </c>
      <c r="D193" s="1387" t="s">
        <v>153</v>
      </c>
      <c r="E193" s="1424" t="s">
        <v>1759</v>
      </c>
      <c r="F193" s="1785">
        <v>142</v>
      </c>
      <c r="G193" s="1786">
        <v>107</v>
      </c>
      <c r="H193" s="2465">
        <f t="shared" si="24"/>
        <v>0.75352112676056338</v>
      </c>
      <c r="I193" s="1785">
        <v>141</v>
      </c>
      <c r="J193" s="1786">
        <v>106</v>
      </c>
      <c r="K193" s="2465">
        <f t="shared" si="25"/>
        <v>0.75177304964539005</v>
      </c>
      <c r="L193" s="1795">
        <v>133</v>
      </c>
      <c r="M193" s="1796">
        <v>98</v>
      </c>
      <c r="N193" s="2888">
        <f t="shared" si="26"/>
        <v>0.73684210526315785</v>
      </c>
      <c r="O193" s="3581">
        <v>120</v>
      </c>
      <c r="P193" s="3582">
        <v>91</v>
      </c>
      <c r="Q193" s="3565">
        <f t="shared" si="27"/>
        <v>0.7583333333333333</v>
      </c>
      <c r="R193" s="2889">
        <v>124</v>
      </c>
      <c r="S193" s="2890">
        <v>89</v>
      </c>
      <c r="T193" s="2891">
        <f t="shared" si="28"/>
        <v>0.717741935483871</v>
      </c>
      <c r="U193" s="2889">
        <v>136</v>
      </c>
      <c r="V193" s="2890">
        <v>99</v>
      </c>
      <c r="W193" s="2891">
        <f t="shared" si="29"/>
        <v>0.7279411764705882</v>
      </c>
      <c r="X193" s="2889">
        <v>125</v>
      </c>
      <c r="Y193" s="2890">
        <v>93</v>
      </c>
      <c r="Z193" s="2891">
        <f t="shared" si="30"/>
        <v>0.74399999999999999</v>
      </c>
      <c r="AA193" s="2919">
        <v>121</v>
      </c>
      <c r="AB193" s="2920">
        <v>86</v>
      </c>
      <c r="AC193" s="3554">
        <f t="shared" si="32"/>
        <v>0.71074380165289253</v>
      </c>
    </row>
    <row r="194" spans="1:29" ht="13">
      <c r="A194" s="520" t="s">
        <v>147</v>
      </c>
      <c r="B194" s="521" t="s">
        <v>44</v>
      </c>
      <c r="C194" s="522" t="s">
        <v>1436</v>
      </c>
      <c r="D194" s="521" t="s">
        <v>150</v>
      </c>
      <c r="E194" s="523" t="s">
        <v>1437</v>
      </c>
      <c r="F194" s="1778">
        <v>452</v>
      </c>
      <c r="G194" s="1779">
        <v>56</v>
      </c>
      <c r="H194" s="2461">
        <f t="shared" si="24"/>
        <v>0.12389380530973451</v>
      </c>
      <c r="I194" s="1778">
        <v>461</v>
      </c>
      <c r="J194" s="1779">
        <v>54</v>
      </c>
      <c r="K194" s="2461">
        <f t="shared" si="25"/>
        <v>0.11713665943600868</v>
      </c>
      <c r="L194" s="1778">
        <v>473</v>
      </c>
      <c r="M194" s="1779">
        <v>54</v>
      </c>
      <c r="N194" s="2873">
        <f t="shared" si="26"/>
        <v>0.11416490486257928</v>
      </c>
      <c r="O194" s="3575">
        <v>472</v>
      </c>
      <c r="P194" s="3576">
        <v>46</v>
      </c>
      <c r="Q194" s="3545">
        <f t="shared" si="27"/>
        <v>9.7457627118644072E-2</v>
      </c>
      <c r="R194" s="2893">
        <v>503</v>
      </c>
      <c r="S194" s="2894">
        <v>48</v>
      </c>
      <c r="T194" s="2874">
        <f t="shared" si="28"/>
        <v>9.5427435387673953E-2</v>
      </c>
      <c r="U194" s="2893">
        <v>479</v>
      </c>
      <c r="V194" s="2894">
        <v>50</v>
      </c>
      <c r="W194" s="2874">
        <f t="shared" si="29"/>
        <v>0.10438413361169102</v>
      </c>
      <c r="X194" s="2893">
        <v>484</v>
      </c>
      <c r="Y194" s="2894">
        <v>44</v>
      </c>
      <c r="Z194" s="2874">
        <f t="shared" si="30"/>
        <v>9.0909090909090912E-2</v>
      </c>
      <c r="AA194" s="3555">
        <v>456</v>
      </c>
      <c r="AB194" s="3556">
        <v>44</v>
      </c>
      <c r="AC194" s="3553">
        <f>AB194/AA194</f>
        <v>9.6491228070175433E-2</v>
      </c>
    </row>
    <row r="195" spans="1:29" ht="13">
      <c r="A195" s="520" t="s">
        <v>147</v>
      </c>
      <c r="B195" s="521" t="s">
        <v>44</v>
      </c>
      <c r="C195" s="522" t="s">
        <v>1436</v>
      </c>
      <c r="D195" s="521" t="s">
        <v>150</v>
      </c>
      <c r="E195" s="523" t="s">
        <v>1438</v>
      </c>
      <c r="F195" s="1778">
        <v>224</v>
      </c>
      <c r="G195" s="1779">
        <v>189</v>
      </c>
      <c r="H195" s="2461">
        <f t="shared" si="24"/>
        <v>0.84375</v>
      </c>
      <c r="I195" s="1778">
        <v>234</v>
      </c>
      <c r="J195" s="1779">
        <v>195</v>
      </c>
      <c r="K195" s="2461">
        <f t="shared" si="25"/>
        <v>0.83333333333333337</v>
      </c>
      <c r="L195" s="1778">
        <v>241</v>
      </c>
      <c r="M195" s="1779">
        <v>204</v>
      </c>
      <c r="N195" s="2873">
        <f t="shared" si="26"/>
        <v>0.84647302904564314</v>
      </c>
      <c r="O195" s="3575">
        <v>230</v>
      </c>
      <c r="P195" s="3576">
        <v>197</v>
      </c>
      <c r="Q195" s="3545">
        <f t="shared" si="27"/>
        <v>0.85652173913043483</v>
      </c>
      <c r="R195" s="2893">
        <v>226</v>
      </c>
      <c r="S195" s="2894">
        <v>189</v>
      </c>
      <c r="T195" s="2874">
        <f t="shared" si="28"/>
        <v>0.83628318584070793</v>
      </c>
      <c r="U195" s="2893">
        <v>225</v>
      </c>
      <c r="V195" s="2894">
        <v>201</v>
      </c>
      <c r="W195" s="2874">
        <f t="shared" si="29"/>
        <v>0.89333333333333331</v>
      </c>
      <c r="X195" s="2893">
        <v>194</v>
      </c>
      <c r="Y195" s="2894">
        <v>170</v>
      </c>
      <c r="Z195" s="2874">
        <f t="shared" si="30"/>
        <v>0.87628865979381443</v>
      </c>
      <c r="AA195" s="3555">
        <v>204</v>
      </c>
      <c r="AB195" s="3556">
        <v>181</v>
      </c>
      <c r="AC195" s="3553">
        <f t="shared" ref="AC195:AC203" si="33">AB195/AA195</f>
        <v>0.88725490196078427</v>
      </c>
    </row>
    <row r="196" spans="1:29" ht="13">
      <c r="A196" s="520" t="s">
        <v>147</v>
      </c>
      <c r="B196" s="521" t="s">
        <v>44</v>
      </c>
      <c r="C196" s="522" t="s">
        <v>1436</v>
      </c>
      <c r="D196" s="521" t="s">
        <v>150</v>
      </c>
      <c r="E196" s="523" t="s">
        <v>1439</v>
      </c>
      <c r="F196" s="1778">
        <v>461</v>
      </c>
      <c r="G196" s="1779">
        <v>175</v>
      </c>
      <c r="H196" s="2461">
        <f t="shared" si="24"/>
        <v>0.37960954446854661</v>
      </c>
      <c r="I196" s="1778">
        <v>449</v>
      </c>
      <c r="J196" s="1779">
        <v>164</v>
      </c>
      <c r="K196" s="2461">
        <f t="shared" si="25"/>
        <v>0.36525612472160357</v>
      </c>
      <c r="L196" s="1778">
        <v>426</v>
      </c>
      <c r="M196" s="1779">
        <v>153</v>
      </c>
      <c r="N196" s="2873">
        <f t="shared" si="26"/>
        <v>0.35915492957746481</v>
      </c>
      <c r="O196" s="3575">
        <v>388</v>
      </c>
      <c r="P196" s="3576">
        <v>137</v>
      </c>
      <c r="Q196" s="3545">
        <f t="shared" si="27"/>
        <v>0.35309278350515466</v>
      </c>
      <c r="R196" s="2893">
        <v>387</v>
      </c>
      <c r="S196" s="2894">
        <v>130</v>
      </c>
      <c r="T196" s="2874">
        <f t="shared" si="28"/>
        <v>0.33591731266149871</v>
      </c>
      <c r="U196" s="2893">
        <v>320</v>
      </c>
      <c r="V196" s="2894">
        <v>108</v>
      </c>
      <c r="W196" s="2874">
        <f t="shared" si="29"/>
        <v>0.33750000000000002</v>
      </c>
      <c r="X196" s="2893">
        <v>290</v>
      </c>
      <c r="Y196" s="2894">
        <v>90</v>
      </c>
      <c r="Z196" s="2874">
        <f t="shared" si="30"/>
        <v>0.31034482758620691</v>
      </c>
      <c r="AA196" s="3555">
        <v>309</v>
      </c>
      <c r="AB196" s="3556">
        <v>96</v>
      </c>
      <c r="AC196" s="3553">
        <f t="shared" si="33"/>
        <v>0.31067961165048541</v>
      </c>
    </row>
    <row r="197" spans="1:29" ht="13">
      <c r="A197" s="520" t="s">
        <v>147</v>
      </c>
      <c r="B197" s="521" t="s">
        <v>44</v>
      </c>
      <c r="C197" s="522" t="s">
        <v>1436</v>
      </c>
      <c r="D197" s="521" t="s">
        <v>150</v>
      </c>
      <c r="E197" s="523" t="s">
        <v>1440</v>
      </c>
      <c r="F197" s="1778">
        <v>189</v>
      </c>
      <c r="G197" s="1779">
        <v>27</v>
      </c>
      <c r="H197" s="2461">
        <f t="shared" si="24"/>
        <v>0.14285714285714285</v>
      </c>
      <c r="I197" s="1778">
        <v>189</v>
      </c>
      <c r="J197" s="1779">
        <v>25</v>
      </c>
      <c r="K197" s="2461">
        <f t="shared" si="25"/>
        <v>0.13227513227513227</v>
      </c>
      <c r="L197" s="1778">
        <v>200</v>
      </c>
      <c r="M197" s="1779">
        <v>28</v>
      </c>
      <c r="N197" s="2873">
        <f t="shared" si="26"/>
        <v>0.14000000000000001</v>
      </c>
      <c r="O197" s="3575">
        <v>209</v>
      </c>
      <c r="P197" s="3576">
        <v>28</v>
      </c>
      <c r="Q197" s="3545">
        <f t="shared" si="27"/>
        <v>0.13397129186602871</v>
      </c>
      <c r="R197" s="2893">
        <v>212</v>
      </c>
      <c r="S197" s="2894">
        <v>32</v>
      </c>
      <c r="T197" s="2874">
        <f t="shared" si="28"/>
        <v>0.15094339622641509</v>
      </c>
      <c r="U197" s="2893">
        <v>208</v>
      </c>
      <c r="V197" s="2894">
        <v>31</v>
      </c>
      <c r="W197" s="2874">
        <f t="shared" si="29"/>
        <v>0.14903846153846154</v>
      </c>
      <c r="X197" s="2893">
        <v>188</v>
      </c>
      <c r="Y197" s="2894">
        <v>22</v>
      </c>
      <c r="Z197" s="2874">
        <f t="shared" si="30"/>
        <v>0.11702127659574468</v>
      </c>
      <c r="AA197" s="3555">
        <v>193</v>
      </c>
      <c r="AB197" s="3556">
        <v>25</v>
      </c>
      <c r="AC197" s="3553">
        <f t="shared" si="33"/>
        <v>0.12953367875647667</v>
      </c>
    </row>
    <row r="198" spans="1:29" ht="13">
      <c r="A198" s="520" t="s">
        <v>147</v>
      </c>
      <c r="B198" s="521" t="s">
        <v>44</v>
      </c>
      <c r="C198" s="522" t="s">
        <v>1436</v>
      </c>
      <c r="D198" s="521" t="s">
        <v>150</v>
      </c>
      <c r="E198" s="523" t="s">
        <v>1441</v>
      </c>
      <c r="F198" s="1778">
        <v>333</v>
      </c>
      <c r="G198" s="1779">
        <v>110</v>
      </c>
      <c r="H198" s="2461">
        <f t="shared" si="24"/>
        <v>0.33033033033033032</v>
      </c>
      <c r="I198" s="1778">
        <v>350</v>
      </c>
      <c r="J198" s="1779">
        <v>106</v>
      </c>
      <c r="K198" s="2461">
        <f t="shared" si="25"/>
        <v>0.30285714285714288</v>
      </c>
      <c r="L198" s="1778">
        <v>340</v>
      </c>
      <c r="M198" s="1779">
        <v>102</v>
      </c>
      <c r="N198" s="2873">
        <f t="shared" si="26"/>
        <v>0.3</v>
      </c>
      <c r="O198" s="3575">
        <v>347</v>
      </c>
      <c r="P198" s="3576">
        <v>99</v>
      </c>
      <c r="Q198" s="3545">
        <f t="shared" si="27"/>
        <v>0.28530259365994237</v>
      </c>
      <c r="R198" s="2893">
        <v>353</v>
      </c>
      <c r="S198" s="2894">
        <v>90</v>
      </c>
      <c r="T198" s="2874">
        <f t="shared" si="28"/>
        <v>0.25495750708215298</v>
      </c>
      <c r="U198" s="2893">
        <v>340</v>
      </c>
      <c r="V198" s="2894">
        <v>95</v>
      </c>
      <c r="W198" s="2874">
        <f t="shared" si="29"/>
        <v>0.27941176470588236</v>
      </c>
      <c r="X198" s="2893">
        <v>325</v>
      </c>
      <c r="Y198" s="2894">
        <v>74</v>
      </c>
      <c r="Z198" s="2874">
        <f t="shared" si="30"/>
        <v>0.22769230769230769</v>
      </c>
      <c r="AA198" s="3555">
        <v>309</v>
      </c>
      <c r="AB198" s="3556">
        <v>69</v>
      </c>
      <c r="AC198" s="3553">
        <f t="shared" si="33"/>
        <v>0.22330097087378642</v>
      </c>
    </row>
    <row r="199" spans="1:29" ht="13">
      <c r="A199" s="520" t="s">
        <v>147</v>
      </c>
      <c r="B199" s="521" t="s">
        <v>44</v>
      </c>
      <c r="C199" s="522" t="s">
        <v>1436</v>
      </c>
      <c r="D199" s="521" t="s">
        <v>150</v>
      </c>
      <c r="E199" s="523" t="s">
        <v>1442</v>
      </c>
      <c r="F199" s="1778">
        <v>483</v>
      </c>
      <c r="G199" s="1779">
        <v>116</v>
      </c>
      <c r="H199" s="2461">
        <f t="shared" si="24"/>
        <v>0.2401656314699793</v>
      </c>
      <c r="I199" s="1778">
        <v>457</v>
      </c>
      <c r="J199" s="1779">
        <v>106</v>
      </c>
      <c r="K199" s="2461">
        <f t="shared" si="25"/>
        <v>0.23194748358862144</v>
      </c>
      <c r="L199" s="1778">
        <v>436</v>
      </c>
      <c r="M199" s="1779">
        <v>89</v>
      </c>
      <c r="N199" s="2873">
        <f t="shared" si="26"/>
        <v>0.20412844036697247</v>
      </c>
      <c r="O199" s="3575">
        <v>424</v>
      </c>
      <c r="P199" s="3576">
        <v>75</v>
      </c>
      <c r="Q199" s="3545">
        <f t="shared" si="27"/>
        <v>0.17688679245283018</v>
      </c>
      <c r="R199" s="2893">
        <v>442</v>
      </c>
      <c r="S199" s="2894">
        <v>65</v>
      </c>
      <c r="T199" s="2874">
        <f t="shared" si="28"/>
        <v>0.14705882352941177</v>
      </c>
      <c r="U199" s="2893">
        <v>465</v>
      </c>
      <c r="V199" s="2894">
        <v>59</v>
      </c>
      <c r="W199" s="2874">
        <f t="shared" si="29"/>
        <v>0.12688172043010754</v>
      </c>
      <c r="X199" s="2893">
        <v>500</v>
      </c>
      <c r="Y199" s="2894">
        <v>60</v>
      </c>
      <c r="Z199" s="2874">
        <f t="shared" si="30"/>
        <v>0.12</v>
      </c>
      <c r="AA199" s="3555">
        <v>517</v>
      </c>
      <c r="AB199" s="3556">
        <v>56</v>
      </c>
      <c r="AC199" s="3553">
        <f t="shared" si="33"/>
        <v>0.10831721470019343</v>
      </c>
    </row>
    <row r="200" spans="1:29" ht="14.5">
      <c r="A200" s="1372" t="s">
        <v>147</v>
      </c>
      <c r="B200" s="1373" t="s">
        <v>44</v>
      </c>
      <c r="C200" s="1374" t="s">
        <v>1436</v>
      </c>
      <c r="D200" s="1373" t="s">
        <v>150</v>
      </c>
      <c r="E200" s="1421" t="s">
        <v>1760</v>
      </c>
      <c r="F200" s="1778">
        <v>316</v>
      </c>
      <c r="G200" s="1779">
        <v>27</v>
      </c>
      <c r="H200" s="2461">
        <f t="shared" si="24"/>
        <v>8.5443037974683542E-2</v>
      </c>
      <c r="I200" s="1778">
        <v>327</v>
      </c>
      <c r="J200" s="1779">
        <v>27</v>
      </c>
      <c r="K200" s="2461">
        <f t="shared" si="25"/>
        <v>8.2568807339449546E-2</v>
      </c>
      <c r="L200" s="1778">
        <v>327</v>
      </c>
      <c r="M200" s="1779">
        <v>27</v>
      </c>
      <c r="N200" s="2873">
        <f t="shared" si="26"/>
        <v>8.2568807339449546E-2</v>
      </c>
      <c r="O200" s="3575">
        <v>341</v>
      </c>
      <c r="P200" s="3576">
        <v>27</v>
      </c>
      <c r="Q200" s="3545">
        <f t="shared" si="27"/>
        <v>7.9178885630498533E-2</v>
      </c>
      <c r="R200" s="2893">
        <v>341</v>
      </c>
      <c r="S200" s="2894">
        <v>24</v>
      </c>
      <c r="T200" s="2874">
        <f t="shared" si="28"/>
        <v>7.0381231671554259E-2</v>
      </c>
      <c r="U200" s="2893">
        <v>330</v>
      </c>
      <c r="V200" s="2894">
        <v>22</v>
      </c>
      <c r="W200" s="2874">
        <f t="shared" si="29"/>
        <v>6.6666666666666666E-2</v>
      </c>
      <c r="X200" s="2893">
        <v>323</v>
      </c>
      <c r="Y200" s="2894">
        <v>21</v>
      </c>
      <c r="Z200" s="2874">
        <f t="shared" si="30"/>
        <v>6.5015479876160992E-2</v>
      </c>
      <c r="AA200" s="3555">
        <v>328</v>
      </c>
      <c r="AB200" s="3556">
        <v>20</v>
      </c>
      <c r="AC200" s="3553">
        <f t="shared" si="33"/>
        <v>6.097560975609756E-2</v>
      </c>
    </row>
    <row r="201" spans="1:29" ht="13">
      <c r="A201" s="520" t="s">
        <v>147</v>
      </c>
      <c r="B201" s="521" t="s">
        <v>44</v>
      </c>
      <c r="C201" s="522" t="s">
        <v>1436</v>
      </c>
      <c r="D201" s="521" t="s">
        <v>150</v>
      </c>
      <c r="E201" s="523" t="s">
        <v>1443</v>
      </c>
      <c r="F201" s="1778">
        <v>132</v>
      </c>
      <c r="G201" s="1779">
        <v>50</v>
      </c>
      <c r="H201" s="2461">
        <f t="shared" si="24"/>
        <v>0.37878787878787878</v>
      </c>
      <c r="I201" s="1778">
        <v>115</v>
      </c>
      <c r="J201" s="1779">
        <v>42</v>
      </c>
      <c r="K201" s="2461">
        <f t="shared" si="25"/>
        <v>0.36521739130434783</v>
      </c>
      <c r="L201" s="1778">
        <v>119</v>
      </c>
      <c r="M201" s="1779">
        <v>41</v>
      </c>
      <c r="N201" s="2873">
        <f t="shared" si="26"/>
        <v>0.34453781512605042</v>
      </c>
      <c r="O201" s="3575">
        <v>129</v>
      </c>
      <c r="P201" s="3576">
        <v>41</v>
      </c>
      <c r="Q201" s="3545">
        <f t="shared" si="27"/>
        <v>0.31782945736434109</v>
      </c>
      <c r="R201" s="2893">
        <v>119</v>
      </c>
      <c r="S201" s="2894">
        <v>39</v>
      </c>
      <c r="T201" s="2874">
        <f t="shared" si="28"/>
        <v>0.32773109243697479</v>
      </c>
      <c r="U201" s="2893">
        <v>114</v>
      </c>
      <c r="V201" s="2894">
        <v>34</v>
      </c>
      <c r="W201" s="2874">
        <f t="shared" si="29"/>
        <v>0.2982456140350877</v>
      </c>
      <c r="X201" s="2893">
        <v>120</v>
      </c>
      <c r="Y201" s="2894">
        <v>36</v>
      </c>
      <c r="Z201" s="2874">
        <f t="shared" si="30"/>
        <v>0.3</v>
      </c>
      <c r="AA201" s="3555">
        <v>106</v>
      </c>
      <c r="AB201" s="3556">
        <v>29</v>
      </c>
      <c r="AC201" s="3553">
        <f t="shared" si="33"/>
        <v>0.27358490566037735</v>
      </c>
    </row>
    <row r="202" spans="1:29" ht="14.5">
      <c r="A202" s="1372" t="s">
        <v>147</v>
      </c>
      <c r="B202" s="1373" t="s">
        <v>44</v>
      </c>
      <c r="C202" s="1374" t="s">
        <v>1436</v>
      </c>
      <c r="D202" s="1373" t="s">
        <v>150</v>
      </c>
      <c r="E202" s="1421" t="s">
        <v>1761</v>
      </c>
      <c r="F202" s="1778">
        <v>63</v>
      </c>
      <c r="G202" s="1779">
        <v>42</v>
      </c>
      <c r="H202" s="2461">
        <f t="shared" si="24"/>
        <v>0.66666666666666663</v>
      </c>
      <c r="I202" s="1778">
        <v>85</v>
      </c>
      <c r="J202" s="1779">
        <v>56</v>
      </c>
      <c r="K202" s="2461">
        <f t="shared" si="25"/>
        <v>0.6588235294117647</v>
      </c>
      <c r="L202" s="1778">
        <v>103</v>
      </c>
      <c r="M202" s="1779">
        <v>69</v>
      </c>
      <c r="N202" s="2873">
        <f t="shared" si="26"/>
        <v>0.66990291262135926</v>
      </c>
      <c r="O202" s="3575">
        <v>126</v>
      </c>
      <c r="P202" s="3576">
        <v>88</v>
      </c>
      <c r="Q202" s="3545">
        <f t="shared" si="27"/>
        <v>0.69841269841269837</v>
      </c>
      <c r="R202" s="2893">
        <v>150</v>
      </c>
      <c r="S202" s="2894">
        <v>110</v>
      </c>
      <c r="T202" s="2874">
        <f t="shared" si="28"/>
        <v>0.73333333333333328</v>
      </c>
      <c r="U202" s="2893">
        <v>170</v>
      </c>
      <c r="V202" s="2894">
        <v>123</v>
      </c>
      <c r="W202" s="2874">
        <f t="shared" si="29"/>
        <v>0.72352941176470587</v>
      </c>
      <c r="X202" s="2893">
        <v>173</v>
      </c>
      <c r="Y202" s="2894">
        <v>120</v>
      </c>
      <c r="Z202" s="2874">
        <f t="shared" si="30"/>
        <v>0.69364161849710981</v>
      </c>
      <c r="AA202" s="3555">
        <v>165</v>
      </c>
      <c r="AB202" s="3556">
        <v>113</v>
      </c>
      <c r="AC202" s="3553">
        <f t="shared" si="33"/>
        <v>0.68484848484848482</v>
      </c>
    </row>
    <row r="203" spans="1:29" ht="13">
      <c r="A203" s="520" t="s">
        <v>147</v>
      </c>
      <c r="B203" s="521" t="s">
        <v>44</v>
      </c>
      <c r="C203" s="522" t="s">
        <v>1436</v>
      </c>
      <c r="D203" s="521" t="s">
        <v>150</v>
      </c>
      <c r="E203" s="523" t="s">
        <v>1444</v>
      </c>
      <c r="F203" s="1778">
        <v>355</v>
      </c>
      <c r="G203" s="1779">
        <v>163</v>
      </c>
      <c r="H203" s="2461">
        <f t="shared" si="24"/>
        <v>0.45915492957746479</v>
      </c>
      <c r="I203" s="1778">
        <v>347</v>
      </c>
      <c r="J203" s="1779">
        <v>152</v>
      </c>
      <c r="K203" s="2461">
        <f t="shared" si="25"/>
        <v>0.43804034582132567</v>
      </c>
      <c r="L203" s="1778">
        <v>340</v>
      </c>
      <c r="M203" s="1779">
        <v>135</v>
      </c>
      <c r="N203" s="2873">
        <f t="shared" si="26"/>
        <v>0.39705882352941174</v>
      </c>
      <c r="O203" s="3575">
        <v>364</v>
      </c>
      <c r="P203" s="3576">
        <v>140</v>
      </c>
      <c r="Q203" s="3545">
        <f t="shared" si="27"/>
        <v>0.38461538461538464</v>
      </c>
      <c r="R203" s="2893">
        <v>358</v>
      </c>
      <c r="S203" s="2894">
        <v>131</v>
      </c>
      <c r="T203" s="2874">
        <f t="shared" si="28"/>
        <v>0.36592178770949718</v>
      </c>
      <c r="U203" s="2893">
        <v>333</v>
      </c>
      <c r="V203" s="2894">
        <v>118</v>
      </c>
      <c r="W203" s="2874">
        <f t="shared" si="29"/>
        <v>0.35435435435435436</v>
      </c>
      <c r="X203" s="2893">
        <v>338</v>
      </c>
      <c r="Y203" s="2894">
        <v>116</v>
      </c>
      <c r="Z203" s="2874">
        <f t="shared" si="30"/>
        <v>0.34319526627218933</v>
      </c>
      <c r="AA203" s="3555">
        <v>345</v>
      </c>
      <c r="AB203" s="3556">
        <v>103</v>
      </c>
      <c r="AC203" s="3553">
        <f t="shared" si="33"/>
        <v>0.29855072463768118</v>
      </c>
    </row>
    <row r="204" spans="1:29" ht="13">
      <c r="A204" s="520" t="s">
        <v>147</v>
      </c>
      <c r="B204" s="521" t="s">
        <v>44</v>
      </c>
      <c r="C204" s="522" t="s">
        <v>1436</v>
      </c>
      <c r="D204" s="521" t="s">
        <v>150</v>
      </c>
      <c r="E204" s="523" t="s">
        <v>1445</v>
      </c>
      <c r="F204" s="1778">
        <v>850</v>
      </c>
      <c r="G204" s="1780">
        <v>2</v>
      </c>
      <c r="H204" s="2462">
        <f t="shared" si="24"/>
        <v>2.352941176470588E-3</v>
      </c>
      <c r="I204" s="1778">
        <v>832</v>
      </c>
      <c r="J204" s="1779">
        <v>5</v>
      </c>
      <c r="K204" s="2461">
        <f t="shared" si="25"/>
        <v>6.0096153846153849E-3</v>
      </c>
      <c r="L204" s="1778">
        <v>856</v>
      </c>
      <c r="M204" s="1779">
        <v>6</v>
      </c>
      <c r="N204" s="2873">
        <f t="shared" si="26"/>
        <v>7.0093457943925233E-3</v>
      </c>
      <c r="O204" s="3575">
        <v>937</v>
      </c>
      <c r="P204" s="3576">
        <v>5</v>
      </c>
      <c r="Q204" s="3545">
        <f t="shared" si="27"/>
        <v>5.3361792956243331E-3</v>
      </c>
      <c r="R204" s="2893">
        <v>852</v>
      </c>
      <c r="S204" s="2894">
        <v>3</v>
      </c>
      <c r="T204" s="2874">
        <f t="shared" si="28"/>
        <v>3.5211267605633804E-3</v>
      </c>
      <c r="U204" s="2893">
        <v>699</v>
      </c>
      <c r="V204" s="2894">
        <v>4</v>
      </c>
      <c r="W204" s="2874">
        <f t="shared" si="29"/>
        <v>5.7224606580829757E-3</v>
      </c>
      <c r="X204" s="2893">
        <v>813</v>
      </c>
      <c r="Y204" s="2894" t="s">
        <v>1514</v>
      </c>
      <c r="Z204" s="2909" t="s">
        <v>1514</v>
      </c>
      <c r="AA204" s="3555">
        <v>883</v>
      </c>
      <c r="AB204" s="3556" t="s">
        <v>1514</v>
      </c>
      <c r="AC204" s="3563" t="s">
        <v>1514</v>
      </c>
    </row>
    <row r="205" spans="1:29" ht="13">
      <c r="A205" s="524" t="s">
        <v>147</v>
      </c>
      <c r="B205" s="525" t="s">
        <v>44</v>
      </c>
      <c r="C205" s="526" t="s">
        <v>1436</v>
      </c>
      <c r="D205" s="524" t="s">
        <v>151</v>
      </c>
      <c r="E205" s="527" t="s">
        <v>1446</v>
      </c>
      <c r="F205" s="1781">
        <v>735</v>
      </c>
      <c r="G205" s="1782">
        <v>210</v>
      </c>
      <c r="H205" s="2463">
        <f t="shared" si="24"/>
        <v>0.2857142857142857</v>
      </c>
      <c r="I205" s="1781">
        <v>781</v>
      </c>
      <c r="J205" s="1782">
        <v>211</v>
      </c>
      <c r="K205" s="2463">
        <f t="shared" si="25"/>
        <v>0.27016645326504479</v>
      </c>
      <c r="L205" s="1791">
        <v>737</v>
      </c>
      <c r="M205" s="1792">
        <v>193</v>
      </c>
      <c r="N205" s="2877">
        <f t="shared" si="26"/>
        <v>0.26187245590230662</v>
      </c>
      <c r="O205" s="3577">
        <v>775</v>
      </c>
      <c r="P205" s="3578">
        <v>184</v>
      </c>
      <c r="Q205" s="3572">
        <f t="shared" si="27"/>
        <v>0.23741935483870968</v>
      </c>
      <c r="R205" s="2879">
        <v>776</v>
      </c>
      <c r="S205" s="2880">
        <v>160</v>
      </c>
      <c r="T205" s="2881">
        <f t="shared" si="28"/>
        <v>0.20618556701030927</v>
      </c>
      <c r="U205" s="2879">
        <v>785</v>
      </c>
      <c r="V205" s="2880">
        <v>152</v>
      </c>
      <c r="W205" s="2881">
        <f t="shared" si="29"/>
        <v>0.19363057324840766</v>
      </c>
      <c r="X205" s="2879">
        <v>739</v>
      </c>
      <c r="Y205" s="2880">
        <v>143</v>
      </c>
      <c r="Z205" s="2881">
        <f t="shared" si="30"/>
        <v>0.19350473612990526</v>
      </c>
      <c r="AA205" s="3547">
        <v>706</v>
      </c>
      <c r="AB205" s="3548">
        <v>125</v>
      </c>
      <c r="AC205" s="3549">
        <f>AB205/AA205</f>
        <v>0.17705382436260622</v>
      </c>
    </row>
    <row r="206" spans="1:29" ht="13">
      <c r="A206" s="528" t="s">
        <v>147</v>
      </c>
      <c r="B206" s="529" t="s">
        <v>44</v>
      </c>
      <c r="C206" s="530" t="s">
        <v>1436</v>
      </c>
      <c r="D206" s="529" t="s">
        <v>152</v>
      </c>
      <c r="E206" s="531" t="s">
        <v>1447</v>
      </c>
      <c r="F206" s="1783">
        <v>732</v>
      </c>
      <c r="G206" s="1784">
        <v>373</v>
      </c>
      <c r="H206" s="2464">
        <f t="shared" si="24"/>
        <v>0.5095628415300546</v>
      </c>
      <c r="I206" s="1787">
        <v>712</v>
      </c>
      <c r="J206" s="1788">
        <v>365</v>
      </c>
      <c r="K206" s="2464">
        <f t="shared" si="25"/>
        <v>0.51264044943820219</v>
      </c>
      <c r="L206" s="1793">
        <v>756</v>
      </c>
      <c r="M206" s="1794">
        <v>385</v>
      </c>
      <c r="N206" s="2883">
        <f t="shared" si="26"/>
        <v>0.5092592592592593</v>
      </c>
      <c r="O206" s="3579">
        <v>804</v>
      </c>
      <c r="P206" s="3580">
        <v>404</v>
      </c>
      <c r="Q206" s="3569">
        <f t="shared" si="27"/>
        <v>0.50248756218905477</v>
      </c>
      <c r="R206" s="2884">
        <v>802</v>
      </c>
      <c r="S206" s="2885">
        <v>399</v>
      </c>
      <c r="T206" s="2886">
        <f t="shared" si="28"/>
        <v>0.49750623441396508</v>
      </c>
      <c r="U206" s="2884">
        <v>797</v>
      </c>
      <c r="V206" s="2885">
        <v>401</v>
      </c>
      <c r="W206" s="2886">
        <f t="shared" si="29"/>
        <v>0.50313676286072773</v>
      </c>
      <c r="X206" s="2884">
        <v>796</v>
      </c>
      <c r="Y206" s="2885">
        <v>377</v>
      </c>
      <c r="Z206" s="2886">
        <f t="shared" si="30"/>
        <v>0.47361809045226133</v>
      </c>
      <c r="AA206" s="3550">
        <v>836</v>
      </c>
      <c r="AB206" s="3551">
        <v>368</v>
      </c>
      <c r="AC206" s="3552">
        <f>AB206/AA206</f>
        <v>0.44019138755980863</v>
      </c>
    </row>
    <row r="207" spans="1:29" ht="13">
      <c r="A207" s="528" t="s">
        <v>147</v>
      </c>
      <c r="B207" s="529" t="s">
        <v>44</v>
      </c>
      <c r="C207" s="530" t="s">
        <v>1436</v>
      </c>
      <c r="D207" s="529" t="s">
        <v>152</v>
      </c>
      <c r="E207" s="531" t="s">
        <v>1448</v>
      </c>
      <c r="F207" s="1783">
        <v>905</v>
      </c>
      <c r="G207" s="1784">
        <v>172</v>
      </c>
      <c r="H207" s="2464">
        <f t="shared" si="24"/>
        <v>0.19005524861878453</v>
      </c>
      <c r="I207" s="1787">
        <v>883</v>
      </c>
      <c r="J207" s="1788">
        <v>174</v>
      </c>
      <c r="K207" s="2464">
        <f t="shared" si="25"/>
        <v>0.19705549263873159</v>
      </c>
      <c r="L207" s="1793">
        <v>808</v>
      </c>
      <c r="M207" s="1794">
        <v>159</v>
      </c>
      <c r="N207" s="2883">
        <f t="shared" si="26"/>
        <v>0.19678217821782179</v>
      </c>
      <c r="O207" s="3579">
        <v>759</v>
      </c>
      <c r="P207" s="3580">
        <v>133</v>
      </c>
      <c r="Q207" s="3569">
        <f t="shared" si="27"/>
        <v>0.17523056653491437</v>
      </c>
      <c r="R207" s="2884">
        <v>813</v>
      </c>
      <c r="S207" s="2885">
        <v>128</v>
      </c>
      <c r="T207" s="2886">
        <f t="shared" si="28"/>
        <v>0.15744157441574416</v>
      </c>
      <c r="U207" s="2884">
        <v>827</v>
      </c>
      <c r="V207" s="2885">
        <v>119</v>
      </c>
      <c r="W207" s="2886">
        <f t="shared" si="29"/>
        <v>0.14389359129383314</v>
      </c>
      <c r="X207" s="2884">
        <v>807</v>
      </c>
      <c r="Y207" s="2885">
        <v>108</v>
      </c>
      <c r="Z207" s="2886">
        <f t="shared" si="30"/>
        <v>0.13382899628252787</v>
      </c>
      <c r="AA207" s="3550">
        <v>856</v>
      </c>
      <c r="AB207" s="3551">
        <v>90</v>
      </c>
      <c r="AC207" s="3552">
        <f t="shared" ref="AC207:AC209" si="34">AB207/AA207</f>
        <v>0.10514018691588785</v>
      </c>
    </row>
    <row r="208" spans="1:29" ht="13">
      <c r="A208" s="532" t="s">
        <v>147</v>
      </c>
      <c r="B208" s="533" t="s">
        <v>44</v>
      </c>
      <c r="C208" s="534" t="s">
        <v>1436</v>
      </c>
      <c r="D208" s="533" t="s">
        <v>153</v>
      </c>
      <c r="E208" s="535" t="s">
        <v>1449</v>
      </c>
      <c r="F208" s="1785">
        <v>74</v>
      </c>
      <c r="G208" s="1786">
        <v>49</v>
      </c>
      <c r="H208" s="2465">
        <f t="shared" si="24"/>
        <v>0.66216216216216217</v>
      </c>
      <c r="I208" s="1785">
        <v>69</v>
      </c>
      <c r="J208" s="1786">
        <v>43</v>
      </c>
      <c r="K208" s="2465">
        <f t="shared" si="25"/>
        <v>0.62318840579710144</v>
      </c>
      <c r="L208" s="1795">
        <v>69</v>
      </c>
      <c r="M208" s="1796">
        <v>44</v>
      </c>
      <c r="N208" s="2888">
        <f t="shared" si="26"/>
        <v>0.6376811594202898</v>
      </c>
      <c r="O208" s="3581">
        <v>71</v>
      </c>
      <c r="P208" s="3582">
        <v>43</v>
      </c>
      <c r="Q208" s="3565">
        <f t="shared" si="27"/>
        <v>0.60563380281690138</v>
      </c>
      <c r="R208" s="2889">
        <v>103</v>
      </c>
      <c r="S208" s="2890">
        <v>56</v>
      </c>
      <c r="T208" s="2891">
        <f t="shared" si="28"/>
        <v>0.5436893203883495</v>
      </c>
      <c r="U208" s="2889">
        <v>81</v>
      </c>
      <c r="V208" s="2890">
        <v>50</v>
      </c>
      <c r="W208" s="2891">
        <f t="shared" si="29"/>
        <v>0.61728395061728392</v>
      </c>
      <c r="X208" s="2889">
        <v>68</v>
      </c>
      <c r="Y208" s="2890">
        <v>40</v>
      </c>
      <c r="Z208" s="2891">
        <f t="shared" si="30"/>
        <v>0.58823529411764708</v>
      </c>
      <c r="AA208" s="2919">
        <v>69</v>
      </c>
      <c r="AB208" s="2920">
        <v>43</v>
      </c>
      <c r="AC208" s="3562">
        <f t="shared" si="34"/>
        <v>0.62318840579710144</v>
      </c>
    </row>
    <row r="209" spans="1:30" ht="13">
      <c r="A209" s="532" t="s">
        <v>147</v>
      </c>
      <c r="B209" s="533" t="s">
        <v>44</v>
      </c>
      <c r="C209" s="534" t="s">
        <v>1436</v>
      </c>
      <c r="D209" s="533" t="s">
        <v>153</v>
      </c>
      <c r="E209" s="535" t="s">
        <v>1826</v>
      </c>
      <c r="F209" s="1785">
        <v>478</v>
      </c>
      <c r="G209" s="1786">
        <v>287</v>
      </c>
      <c r="H209" s="2465">
        <f t="shared" si="24"/>
        <v>0.60041841004184104</v>
      </c>
      <c r="I209" s="1785">
        <v>450</v>
      </c>
      <c r="J209" s="1786">
        <v>264</v>
      </c>
      <c r="K209" s="2465">
        <f t="shared" si="25"/>
        <v>0.58666666666666667</v>
      </c>
      <c r="L209" s="1795">
        <v>455</v>
      </c>
      <c r="M209" s="1796">
        <v>265</v>
      </c>
      <c r="N209" s="2888">
        <f t="shared" si="26"/>
        <v>0.58241758241758246</v>
      </c>
      <c r="O209" s="3581">
        <v>431</v>
      </c>
      <c r="P209" s="3582">
        <v>234</v>
      </c>
      <c r="Q209" s="3565">
        <f t="shared" si="27"/>
        <v>0.54292343387470998</v>
      </c>
      <c r="R209" s="2889">
        <v>421</v>
      </c>
      <c r="S209" s="2890">
        <v>222</v>
      </c>
      <c r="T209" s="2891">
        <f t="shared" si="28"/>
        <v>0.52731591448931114</v>
      </c>
      <c r="U209" s="2889">
        <v>368</v>
      </c>
      <c r="V209" s="2890">
        <v>206</v>
      </c>
      <c r="W209" s="2891">
        <f t="shared" si="29"/>
        <v>0.55978260869565222</v>
      </c>
      <c r="X209" s="2889">
        <v>371</v>
      </c>
      <c r="Y209" s="2890">
        <v>223</v>
      </c>
      <c r="Z209" s="2891">
        <f t="shared" si="30"/>
        <v>0.60107816711590301</v>
      </c>
      <c r="AA209" s="2919">
        <v>349</v>
      </c>
      <c r="AB209" s="2920">
        <v>227</v>
      </c>
      <c r="AC209" s="3562">
        <f t="shared" si="34"/>
        <v>0.65042979942693413</v>
      </c>
    </row>
    <row r="212" spans="1:30" s="130" customFormat="1" ht="17.5">
      <c r="A212" s="3880" t="s">
        <v>122</v>
      </c>
      <c r="B212" s="3883" t="s">
        <v>37</v>
      </c>
      <c r="C212" s="3883" t="s">
        <v>38</v>
      </c>
      <c r="D212" s="3883" t="s">
        <v>149</v>
      </c>
      <c r="E212" s="3886" t="s">
        <v>1613</v>
      </c>
      <c r="F212" s="3920" t="s">
        <v>1270</v>
      </c>
      <c r="G212" s="3921"/>
      <c r="H212" s="3921"/>
      <c r="I212" s="3921"/>
      <c r="J212" s="3921"/>
      <c r="K212" s="3921"/>
      <c r="L212" s="3921"/>
      <c r="M212" s="3921"/>
      <c r="N212" s="3921"/>
      <c r="O212" s="3921"/>
      <c r="P212" s="3921"/>
      <c r="Q212" s="3921"/>
      <c r="R212" s="3921"/>
      <c r="S212" s="3921"/>
      <c r="T212" s="3921"/>
      <c r="U212" s="3921"/>
      <c r="V212" s="3921"/>
      <c r="W212" s="3921"/>
      <c r="X212" s="3921"/>
      <c r="Y212" s="3921"/>
      <c r="Z212" s="3921"/>
      <c r="AA212" s="3921"/>
      <c r="AB212" s="3921"/>
      <c r="AC212" s="3921"/>
      <c r="AD212" s="495"/>
    </row>
    <row r="213" spans="1:30" s="130" customFormat="1" ht="17.5">
      <c r="A213" s="3881"/>
      <c r="B213" s="3884"/>
      <c r="C213" s="3884"/>
      <c r="D213" s="3884"/>
      <c r="E213" s="3887"/>
      <c r="F213" s="3889" t="s">
        <v>1744</v>
      </c>
      <c r="G213" s="3890"/>
      <c r="H213" s="3891"/>
      <c r="I213" s="3892" t="s">
        <v>1272</v>
      </c>
      <c r="J213" s="3893"/>
      <c r="K213" s="3894"/>
      <c r="L213" s="3892" t="s">
        <v>1273</v>
      </c>
      <c r="M213" s="3893"/>
      <c r="N213" s="3895"/>
      <c r="O213" s="3892" t="s">
        <v>2000</v>
      </c>
      <c r="P213" s="3893"/>
      <c r="Q213" s="3893"/>
      <c r="R213" s="3896" t="s">
        <v>2001</v>
      </c>
      <c r="S213" s="3897"/>
      <c r="T213" s="3897"/>
      <c r="U213" s="3896" t="s">
        <v>2002</v>
      </c>
      <c r="V213" s="3897"/>
      <c r="W213" s="3897"/>
      <c r="X213" s="3896" t="s">
        <v>2003</v>
      </c>
      <c r="Y213" s="3897"/>
      <c r="Z213" s="3898"/>
      <c r="AA213" s="3915" t="s">
        <v>4411</v>
      </c>
      <c r="AB213" s="3916"/>
      <c r="AC213" s="3917"/>
      <c r="AD213" s="495"/>
    </row>
    <row r="214" spans="1:30" ht="27.5">
      <c r="A214" s="3881"/>
      <c r="B214" s="3884"/>
      <c r="C214" s="3884"/>
      <c r="D214" s="3884"/>
      <c r="E214" s="3887"/>
      <c r="F214" s="308" t="s">
        <v>39</v>
      </c>
      <c r="G214" s="3873" t="s">
        <v>141</v>
      </c>
      <c r="H214" s="3878"/>
      <c r="I214" s="308" t="s">
        <v>39</v>
      </c>
      <c r="J214" s="3873" t="s">
        <v>141</v>
      </c>
      <c r="K214" s="3878"/>
      <c r="L214" s="308" t="s">
        <v>39</v>
      </c>
      <c r="M214" s="3873" t="s">
        <v>141</v>
      </c>
      <c r="N214" s="3874"/>
      <c r="O214" s="308" t="s">
        <v>39</v>
      </c>
      <c r="P214" s="3873" t="s">
        <v>141</v>
      </c>
      <c r="Q214" s="3874"/>
      <c r="R214" s="308" t="s">
        <v>39</v>
      </c>
      <c r="S214" s="3873" t="s">
        <v>141</v>
      </c>
      <c r="T214" s="3874"/>
      <c r="U214" s="308" t="s">
        <v>39</v>
      </c>
      <c r="V214" s="3873" t="s">
        <v>141</v>
      </c>
      <c r="W214" s="3874"/>
      <c r="X214" s="308" t="s">
        <v>39</v>
      </c>
      <c r="Y214" s="3873" t="s">
        <v>141</v>
      </c>
      <c r="Z214" s="3875"/>
      <c r="AA214" s="3538" t="s">
        <v>39</v>
      </c>
      <c r="AB214" s="3918" t="s">
        <v>141</v>
      </c>
      <c r="AC214" s="3919"/>
      <c r="AD214" s="507"/>
    </row>
    <row r="215" spans="1:30" ht="17.5">
      <c r="A215" s="3882"/>
      <c r="B215" s="3885"/>
      <c r="C215" s="3885"/>
      <c r="D215" s="3885"/>
      <c r="E215" s="3888"/>
      <c r="F215" s="1145" t="s">
        <v>98</v>
      </c>
      <c r="G215" s="2864" t="s">
        <v>98</v>
      </c>
      <c r="H215" s="2865" t="s">
        <v>14</v>
      </c>
      <c r="I215" s="1145" t="s">
        <v>98</v>
      </c>
      <c r="J215" s="2864" t="s">
        <v>98</v>
      </c>
      <c r="K215" s="2865" t="s">
        <v>14</v>
      </c>
      <c r="L215" s="1145" t="s">
        <v>98</v>
      </c>
      <c r="M215" s="2864" t="s">
        <v>98</v>
      </c>
      <c r="N215" s="1147" t="s">
        <v>14</v>
      </c>
      <c r="O215" s="1145" t="s">
        <v>98</v>
      </c>
      <c r="P215" s="2864" t="s">
        <v>98</v>
      </c>
      <c r="Q215" s="1147" t="s">
        <v>14</v>
      </c>
      <c r="R215" s="1145" t="s">
        <v>98</v>
      </c>
      <c r="S215" s="2864" t="s">
        <v>98</v>
      </c>
      <c r="T215" s="1147" t="s">
        <v>14</v>
      </c>
      <c r="U215" s="1145" t="s">
        <v>98</v>
      </c>
      <c r="V215" s="2864" t="s">
        <v>98</v>
      </c>
      <c r="W215" s="1147" t="s">
        <v>14</v>
      </c>
      <c r="X215" s="1145" t="s">
        <v>98</v>
      </c>
      <c r="Y215" s="2864" t="s">
        <v>98</v>
      </c>
      <c r="Z215" s="2867" t="s">
        <v>14</v>
      </c>
      <c r="AA215" s="3539" t="s">
        <v>98</v>
      </c>
      <c r="AB215" s="3540" t="s">
        <v>98</v>
      </c>
      <c r="AC215" s="3541" t="s">
        <v>14</v>
      </c>
      <c r="AD215" s="495"/>
    </row>
    <row r="216" spans="1:30" ht="13">
      <c r="A216" s="516" t="s">
        <v>126</v>
      </c>
      <c r="B216" s="517" t="s">
        <v>143</v>
      </c>
      <c r="C216" s="518" t="s">
        <v>1451</v>
      </c>
      <c r="D216" s="517" t="s">
        <v>150</v>
      </c>
      <c r="E216" s="519" t="s">
        <v>1827</v>
      </c>
      <c r="F216" s="1776">
        <v>337</v>
      </c>
      <c r="G216" s="1777">
        <v>104</v>
      </c>
      <c r="H216" s="2460">
        <f t="shared" ref="H216:H271" si="35">G216/F216</f>
        <v>0.3086053412462908</v>
      </c>
      <c r="I216" s="1776">
        <v>338</v>
      </c>
      <c r="J216" s="1777">
        <v>93</v>
      </c>
      <c r="K216" s="2460">
        <f t="shared" ref="K216:K271" si="36">J216/I216</f>
        <v>0.27514792899408286</v>
      </c>
      <c r="L216" s="1776">
        <v>330</v>
      </c>
      <c r="M216" s="1777">
        <v>107</v>
      </c>
      <c r="N216" s="2868">
        <f t="shared" ref="N216:N271" si="37">M216/L216</f>
        <v>0.32424242424242422</v>
      </c>
      <c r="O216" s="3573">
        <v>383</v>
      </c>
      <c r="P216" s="3574">
        <v>122</v>
      </c>
      <c r="Q216" s="3545">
        <f t="shared" ref="Q216:Q271" si="38">P216/O216</f>
        <v>0.31853785900783288</v>
      </c>
      <c r="R216" s="2869">
        <v>363</v>
      </c>
      <c r="S216" s="2870">
        <v>106</v>
      </c>
      <c r="T216" s="2871">
        <f t="shared" ref="T216:T271" si="39">S216/R216</f>
        <v>0.29201101928374656</v>
      </c>
      <c r="U216" s="2869">
        <v>366</v>
      </c>
      <c r="V216" s="2870">
        <v>113</v>
      </c>
      <c r="W216" s="2871">
        <f t="shared" ref="W216:W271" si="40">V216/U216</f>
        <v>0.30874316939890711</v>
      </c>
      <c r="X216" s="2869">
        <v>397</v>
      </c>
      <c r="Y216" s="2870">
        <v>117</v>
      </c>
      <c r="Z216" s="2871">
        <f t="shared" ref="Z216:Z271" si="41">Y216/X216</f>
        <v>0.29471032745591941</v>
      </c>
      <c r="AA216" s="3542">
        <v>375</v>
      </c>
      <c r="AB216" s="3543">
        <v>126</v>
      </c>
      <c r="AC216" s="3544">
        <f>AB216/AA216</f>
        <v>0.33600000000000002</v>
      </c>
    </row>
    <row r="217" spans="1:30" ht="13">
      <c r="A217" s="520" t="s">
        <v>126</v>
      </c>
      <c r="B217" s="521" t="s">
        <v>143</v>
      </c>
      <c r="C217" s="522" t="s">
        <v>1451</v>
      </c>
      <c r="D217" s="521" t="s">
        <v>150</v>
      </c>
      <c r="E217" s="523" t="s">
        <v>1453</v>
      </c>
      <c r="F217" s="1778">
        <v>454</v>
      </c>
      <c r="G217" s="1779">
        <v>115</v>
      </c>
      <c r="H217" s="2461">
        <f t="shared" si="35"/>
        <v>0.25330396475770928</v>
      </c>
      <c r="I217" s="1778">
        <v>458</v>
      </c>
      <c r="J217" s="1779">
        <v>101</v>
      </c>
      <c r="K217" s="2461">
        <f t="shared" si="36"/>
        <v>0.2205240174672489</v>
      </c>
      <c r="L217" s="1778">
        <v>448</v>
      </c>
      <c r="M217" s="1779">
        <v>89</v>
      </c>
      <c r="N217" s="2873">
        <f t="shared" si="37"/>
        <v>0.19866071428571427</v>
      </c>
      <c r="O217" s="3575">
        <v>451</v>
      </c>
      <c r="P217" s="3576">
        <v>89</v>
      </c>
      <c r="Q217" s="3545">
        <f t="shared" si="38"/>
        <v>0.19733924611973391</v>
      </c>
      <c r="R217" s="2893">
        <v>487</v>
      </c>
      <c r="S217" s="2894">
        <v>94</v>
      </c>
      <c r="T217" s="2874">
        <f t="shared" si="39"/>
        <v>0.19301848049281314</v>
      </c>
      <c r="U217" s="2893">
        <v>453</v>
      </c>
      <c r="V217" s="2894">
        <v>88</v>
      </c>
      <c r="W217" s="2874">
        <f t="shared" si="40"/>
        <v>0.19426048565121412</v>
      </c>
      <c r="X217" s="2893">
        <v>464</v>
      </c>
      <c r="Y217" s="2894">
        <v>92</v>
      </c>
      <c r="Z217" s="2874">
        <f t="shared" si="41"/>
        <v>0.19827586206896552</v>
      </c>
      <c r="AA217" s="3555">
        <v>486</v>
      </c>
      <c r="AB217" s="3556">
        <v>101</v>
      </c>
      <c r="AC217" s="3544">
        <f t="shared" ref="AC217:AC223" si="42">AB217/AA217</f>
        <v>0.20781893004115226</v>
      </c>
    </row>
    <row r="218" spans="1:30" ht="13">
      <c r="A218" s="520" t="s">
        <v>126</v>
      </c>
      <c r="B218" s="521" t="s">
        <v>143</v>
      </c>
      <c r="C218" s="522" t="s">
        <v>1451</v>
      </c>
      <c r="D218" s="521" t="s">
        <v>150</v>
      </c>
      <c r="E218" s="523" t="s">
        <v>1828</v>
      </c>
      <c r="F218" s="1778">
        <v>182</v>
      </c>
      <c r="G218" s="1779">
        <v>55</v>
      </c>
      <c r="H218" s="2461">
        <f t="shared" si="35"/>
        <v>0.30219780219780218</v>
      </c>
      <c r="I218" s="1778">
        <v>190</v>
      </c>
      <c r="J218" s="1779">
        <v>61</v>
      </c>
      <c r="K218" s="2461">
        <f t="shared" si="36"/>
        <v>0.32105263157894737</v>
      </c>
      <c r="L218" s="1778">
        <v>197</v>
      </c>
      <c r="M218" s="1779">
        <v>60</v>
      </c>
      <c r="N218" s="2873">
        <f t="shared" si="37"/>
        <v>0.30456852791878175</v>
      </c>
      <c r="O218" s="3575">
        <v>201</v>
      </c>
      <c r="P218" s="3576">
        <v>51</v>
      </c>
      <c r="Q218" s="3545">
        <f t="shared" si="38"/>
        <v>0.2537313432835821</v>
      </c>
      <c r="R218" s="2893">
        <v>195</v>
      </c>
      <c r="S218" s="2894">
        <v>42</v>
      </c>
      <c r="T218" s="2874">
        <f t="shared" si="39"/>
        <v>0.2153846153846154</v>
      </c>
      <c r="U218" s="2893">
        <v>183</v>
      </c>
      <c r="V218" s="2894">
        <v>41</v>
      </c>
      <c r="W218" s="2874">
        <f t="shared" si="40"/>
        <v>0.22404371584699453</v>
      </c>
      <c r="X218" s="2893">
        <v>179</v>
      </c>
      <c r="Y218" s="2894">
        <v>50</v>
      </c>
      <c r="Z218" s="2874">
        <f t="shared" si="41"/>
        <v>0.27932960893854747</v>
      </c>
      <c r="AA218" s="3555">
        <v>166</v>
      </c>
      <c r="AB218" s="3556">
        <v>45</v>
      </c>
      <c r="AC218" s="3544">
        <f t="shared" si="42"/>
        <v>0.27108433734939757</v>
      </c>
    </row>
    <row r="219" spans="1:30" ht="13">
      <c r="A219" s="520" t="s">
        <v>126</v>
      </c>
      <c r="B219" s="521" t="s">
        <v>143</v>
      </c>
      <c r="C219" s="522" t="s">
        <v>1451</v>
      </c>
      <c r="D219" s="521" t="s">
        <v>150</v>
      </c>
      <c r="E219" s="523" t="s">
        <v>1455</v>
      </c>
      <c r="F219" s="1778">
        <v>427</v>
      </c>
      <c r="G219" s="1779">
        <v>180</v>
      </c>
      <c r="H219" s="2461">
        <f t="shared" si="35"/>
        <v>0.42154566744730682</v>
      </c>
      <c r="I219" s="1778">
        <v>394</v>
      </c>
      <c r="J219" s="1779">
        <v>167</v>
      </c>
      <c r="K219" s="2461">
        <f t="shared" si="36"/>
        <v>0.42385786802030456</v>
      </c>
      <c r="L219" s="1778">
        <v>404</v>
      </c>
      <c r="M219" s="1779">
        <v>154</v>
      </c>
      <c r="N219" s="2873">
        <f t="shared" si="37"/>
        <v>0.38118811881188119</v>
      </c>
      <c r="O219" s="3575">
        <v>441</v>
      </c>
      <c r="P219" s="3576">
        <v>170</v>
      </c>
      <c r="Q219" s="3545">
        <f t="shared" si="38"/>
        <v>0.3854875283446712</v>
      </c>
      <c r="R219" s="2893">
        <v>426</v>
      </c>
      <c r="S219" s="2894">
        <v>168</v>
      </c>
      <c r="T219" s="2874">
        <f t="shared" si="39"/>
        <v>0.39436619718309857</v>
      </c>
      <c r="U219" s="2893">
        <v>430</v>
      </c>
      <c r="V219" s="2894">
        <v>172</v>
      </c>
      <c r="W219" s="2874">
        <f t="shared" si="40"/>
        <v>0.4</v>
      </c>
      <c r="X219" s="2893">
        <v>416</v>
      </c>
      <c r="Y219" s="2894">
        <v>169</v>
      </c>
      <c r="Z219" s="2874">
        <f t="shared" si="41"/>
        <v>0.40625</v>
      </c>
      <c r="AA219" s="3555">
        <v>422</v>
      </c>
      <c r="AB219" s="3556">
        <v>168</v>
      </c>
      <c r="AC219" s="3544">
        <f t="shared" si="42"/>
        <v>0.3981042654028436</v>
      </c>
    </row>
    <row r="220" spans="1:30" ht="13">
      <c r="A220" s="520" t="s">
        <v>126</v>
      </c>
      <c r="B220" s="521" t="s">
        <v>143</v>
      </c>
      <c r="C220" s="522" t="s">
        <v>1451</v>
      </c>
      <c r="D220" s="521" t="s">
        <v>150</v>
      </c>
      <c r="E220" s="523" t="s">
        <v>1829</v>
      </c>
      <c r="F220" s="1778">
        <v>270</v>
      </c>
      <c r="G220" s="1779">
        <v>144</v>
      </c>
      <c r="H220" s="2461">
        <f t="shared" si="35"/>
        <v>0.53333333333333333</v>
      </c>
      <c r="I220" s="1778">
        <v>271</v>
      </c>
      <c r="J220" s="1779">
        <v>117</v>
      </c>
      <c r="K220" s="2461">
        <f t="shared" si="36"/>
        <v>0.43173431734317341</v>
      </c>
      <c r="L220" s="1778">
        <v>279</v>
      </c>
      <c r="M220" s="1779">
        <v>115</v>
      </c>
      <c r="N220" s="2873">
        <f t="shared" si="37"/>
        <v>0.41218637992831542</v>
      </c>
      <c r="O220" s="3575">
        <v>261</v>
      </c>
      <c r="P220" s="3576">
        <v>105</v>
      </c>
      <c r="Q220" s="3545">
        <f t="shared" si="38"/>
        <v>0.40229885057471265</v>
      </c>
      <c r="R220" s="2893">
        <v>243</v>
      </c>
      <c r="S220" s="2894">
        <v>87</v>
      </c>
      <c r="T220" s="2874">
        <f t="shared" si="39"/>
        <v>0.35802469135802467</v>
      </c>
      <c r="U220" s="2893">
        <v>240</v>
      </c>
      <c r="V220" s="2894">
        <v>83</v>
      </c>
      <c r="W220" s="2874">
        <f t="shared" si="40"/>
        <v>0.34583333333333333</v>
      </c>
      <c r="X220" s="2893">
        <v>242</v>
      </c>
      <c r="Y220" s="2894">
        <v>87</v>
      </c>
      <c r="Z220" s="2874">
        <f t="shared" si="41"/>
        <v>0.35950413223140498</v>
      </c>
      <c r="AA220" s="3555">
        <v>240</v>
      </c>
      <c r="AB220" s="3556">
        <v>89</v>
      </c>
      <c r="AC220" s="3544">
        <f t="shared" si="42"/>
        <v>0.37083333333333335</v>
      </c>
    </row>
    <row r="221" spans="1:30" ht="13">
      <c r="A221" s="520" t="s">
        <v>126</v>
      </c>
      <c r="B221" s="521" t="s">
        <v>143</v>
      </c>
      <c r="C221" s="522" t="s">
        <v>1451</v>
      </c>
      <c r="D221" s="521" t="s">
        <v>150</v>
      </c>
      <c r="E221" s="523" t="s">
        <v>1457</v>
      </c>
      <c r="F221" s="1778">
        <v>399</v>
      </c>
      <c r="G221" s="1779">
        <v>325</v>
      </c>
      <c r="H221" s="2461">
        <f t="shared" si="35"/>
        <v>0.81453634085213034</v>
      </c>
      <c r="I221" s="1778">
        <v>406</v>
      </c>
      <c r="J221" s="1779">
        <v>318</v>
      </c>
      <c r="K221" s="2461">
        <f t="shared" si="36"/>
        <v>0.78325123152709364</v>
      </c>
      <c r="L221" s="1778">
        <v>413</v>
      </c>
      <c r="M221" s="1779">
        <v>324</v>
      </c>
      <c r="N221" s="2873">
        <f t="shared" si="37"/>
        <v>0.78450363196125905</v>
      </c>
      <c r="O221" s="3575">
        <v>412</v>
      </c>
      <c r="P221" s="3576">
        <v>321</v>
      </c>
      <c r="Q221" s="3545">
        <f t="shared" si="38"/>
        <v>0.779126213592233</v>
      </c>
      <c r="R221" s="2893">
        <v>411</v>
      </c>
      <c r="S221" s="2894">
        <v>328</v>
      </c>
      <c r="T221" s="2874">
        <f t="shared" si="39"/>
        <v>0.7980535279805353</v>
      </c>
      <c r="U221" s="2893">
        <v>415</v>
      </c>
      <c r="V221" s="2894">
        <v>335</v>
      </c>
      <c r="W221" s="2874">
        <f t="shared" si="40"/>
        <v>0.80722891566265065</v>
      </c>
      <c r="X221" s="2893">
        <v>385</v>
      </c>
      <c r="Y221" s="2894">
        <v>308</v>
      </c>
      <c r="Z221" s="2874">
        <f t="shared" si="41"/>
        <v>0.8</v>
      </c>
      <c r="AA221" s="3555">
        <v>369</v>
      </c>
      <c r="AB221" s="3556">
        <v>290</v>
      </c>
      <c r="AC221" s="3544">
        <f t="shared" si="42"/>
        <v>0.78590785907859073</v>
      </c>
    </row>
    <row r="222" spans="1:30" ht="13">
      <c r="A222" s="520" t="s">
        <v>126</v>
      </c>
      <c r="B222" s="521" t="s">
        <v>143</v>
      </c>
      <c r="C222" s="522" t="s">
        <v>1451</v>
      </c>
      <c r="D222" s="521" t="s">
        <v>150</v>
      </c>
      <c r="E222" s="523" t="s">
        <v>1830</v>
      </c>
      <c r="F222" s="1778">
        <v>804</v>
      </c>
      <c r="G222" s="1779">
        <v>252</v>
      </c>
      <c r="H222" s="2461">
        <f t="shared" si="35"/>
        <v>0.31343283582089554</v>
      </c>
      <c r="I222" s="1778">
        <v>829</v>
      </c>
      <c r="J222" s="1779">
        <v>252</v>
      </c>
      <c r="K222" s="2461">
        <f t="shared" si="36"/>
        <v>0.30398069963811819</v>
      </c>
      <c r="L222" s="1778">
        <v>863</v>
      </c>
      <c r="M222" s="1779">
        <v>280</v>
      </c>
      <c r="N222" s="2873">
        <f t="shared" si="37"/>
        <v>0.32444959443800697</v>
      </c>
      <c r="O222" s="3575">
        <v>878</v>
      </c>
      <c r="P222" s="3576">
        <v>262</v>
      </c>
      <c r="Q222" s="3545">
        <f t="shared" si="38"/>
        <v>0.29840546697038722</v>
      </c>
      <c r="R222" s="2893">
        <v>857</v>
      </c>
      <c r="S222" s="2894">
        <v>256</v>
      </c>
      <c r="T222" s="2874">
        <f t="shared" si="39"/>
        <v>0.29871645274212366</v>
      </c>
      <c r="U222" s="2893">
        <v>863</v>
      </c>
      <c r="V222" s="2894">
        <v>258</v>
      </c>
      <c r="W222" s="2874">
        <f t="shared" si="40"/>
        <v>0.29895712630359211</v>
      </c>
      <c r="X222" s="2893">
        <v>813</v>
      </c>
      <c r="Y222" s="2894">
        <v>236</v>
      </c>
      <c r="Z222" s="2874">
        <f t="shared" si="41"/>
        <v>0.2902829028290283</v>
      </c>
      <c r="AA222" s="3555">
        <v>789</v>
      </c>
      <c r="AB222" s="3556">
        <v>219</v>
      </c>
      <c r="AC222" s="3544">
        <f t="shared" si="42"/>
        <v>0.27756653992395436</v>
      </c>
    </row>
    <row r="223" spans="1:30" ht="13">
      <c r="A223" s="520" t="s">
        <v>126</v>
      </c>
      <c r="B223" s="521" t="s">
        <v>143</v>
      </c>
      <c r="C223" s="522" t="s">
        <v>1451</v>
      </c>
      <c r="D223" s="521" t="s">
        <v>150</v>
      </c>
      <c r="E223" s="523" t="s">
        <v>1459</v>
      </c>
      <c r="F223" s="1778">
        <v>701</v>
      </c>
      <c r="G223" s="1779">
        <v>237</v>
      </c>
      <c r="H223" s="2461">
        <f t="shared" si="35"/>
        <v>0.33808844507845937</v>
      </c>
      <c r="I223" s="1778">
        <v>699</v>
      </c>
      <c r="J223" s="1779">
        <v>211</v>
      </c>
      <c r="K223" s="2461">
        <f t="shared" si="36"/>
        <v>0.30185979971387694</v>
      </c>
      <c r="L223" s="1778">
        <v>719</v>
      </c>
      <c r="M223" s="1779">
        <v>238</v>
      </c>
      <c r="N223" s="2873">
        <f t="shared" si="37"/>
        <v>0.33101529902642557</v>
      </c>
      <c r="O223" s="3575">
        <v>715</v>
      </c>
      <c r="P223" s="3576">
        <v>227</v>
      </c>
      <c r="Q223" s="3545">
        <f t="shared" si="38"/>
        <v>0.31748251748251749</v>
      </c>
      <c r="R223" s="2893">
        <v>731</v>
      </c>
      <c r="S223" s="2894">
        <v>234</v>
      </c>
      <c r="T223" s="2874">
        <f t="shared" si="39"/>
        <v>0.32010943912448703</v>
      </c>
      <c r="U223" s="2893">
        <v>721</v>
      </c>
      <c r="V223" s="2894">
        <v>221</v>
      </c>
      <c r="W223" s="2874">
        <f t="shared" si="40"/>
        <v>0.30651872399445212</v>
      </c>
      <c r="X223" s="2893">
        <v>696</v>
      </c>
      <c r="Y223" s="2894">
        <v>202</v>
      </c>
      <c r="Z223" s="2874">
        <f t="shared" si="41"/>
        <v>0.29022988505747127</v>
      </c>
      <c r="AA223" s="3555">
        <v>684</v>
      </c>
      <c r="AB223" s="3556">
        <v>215</v>
      </c>
      <c r="AC223" s="3544">
        <f t="shared" si="42"/>
        <v>0.31432748538011696</v>
      </c>
    </row>
    <row r="224" spans="1:30" ht="13">
      <c r="A224" s="524" t="s">
        <v>126</v>
      </c>
      <c r="B224" s="525" t="s">
        <v>143</v>
      </c>
      <c r="C224" s="526" t="s">
        <v>1451</v>
      </c>
      <c r="D224" s="524" t="s">
        <v>151</v>
      </c>
      <c r="E224" s="527" t="s">
        <v>1460</v>
      </c>
      <c r="F224" s="1781">
        <v>481</v>
      </c>
      <c r="G224" s="1782">
        <v>234</v>
      </c>
      <c r="H224" s="2463">
        <f t="shared" si="35"/>
        <v>0.48648648648648651</v>
      </c>
      <c r="I224" s="1781">
        <v>484</v>
      </c>
      <c r="J224" s="1782">
        <v>253</v>
      </c>
      <c r="K224" s="2463">
        <f t="shared" si="36"/>
        <v>0.52272727272727271</v>
      </c>
      <c r="L224" s="1791">
        <v>506</v>
      </c>
      <c r="M224" s="1792">
        <v>248</v>
      </c>
      <c r="N224" s="2877">
        <f t="shared" si="37"/>
        <v>0.49011857707509882</v>
      </c>
      <c r="O224" s="3577">
        <v>562</v>
      </c>
      <c r="P224" s="3578">
        <v>249</v>
      </c>
      <c r="Q224" s="3572">
        <f t="shared" si="38"/>
        <v>0.44306049822064059</v>
      </c>
      <c r="R224" s="2879">
        <v>536</v>
      </c>
      <c r="S224" s="2880">
        <v>233</v>
      </c>
      <c r="T224" s="2881">
        <f t="shared" si="39"/>
        <v>0.43470149253731344</v>
      </c>
      <c r="U224" s="2879">
        <v>564</v>
      </c>
      <c r="V224" s="2880">
        <v>224</v>
      </c>
      <c r="W224" s="2881">
        <f t="shared" si="40"/>
        <v>0.3971631205673759</v>
      </c>
      <c r="X224" s="2879">
        <v>523</v>
      </c>
      <c r="Y224" s="2880">
        <v>183</v>
      </c>
      <c r="Z224" s="2881">
        <f t="shared" si="41"/>
        <v>0.34990439770554493</v>
      </c>
      <c r="AA224" s="3547">
        <v>473</v>
      </c>
      <c r="AB224" s="3548">
        <v>176</v>
      </c>
      <c r="AC224" s="3549">
        <f>AB224/AA224</f>
        <v>0.37209302325581395</v>
      </c>
    </row>
    <row r="225" spans="1:29" ht="14.5">
      <c r="A225" s="1378" t="s">
        <v>126</v>
      </c>
      <c r="B225" s="1379" t="s">
        <v>143</v>
      </c>
      <c r="C225" s="1380" t="s">
        <v>1451</v>
      </c>
      <c r="D225" s="1379" t="s">
        <v>151</v>
      </c>
      <c r="E225" s="1427" t="s">
        <v>1762</v>
      </c>
      <c r="F225" s="1781">
        <v>44</v>
      </c>
      <c r="G225" s="1782">
        <v>42</v>
      </c>
      <c r="H225" s="2463">
        <f t="shared" si="35"/>
        <v>0.95454545454545459</v>
      </c>
      <c r="I225" s="1781">
        <v>54</v>
      </c>
      <c r="J225" s="1782">
        <v>50</v>
      </c>
      <c r="K225" s="2463">
        <f t="shared" si="36"/>
        <v>0.92592592592592593</v>
      </c>
      <c r="L225" s="1791">
        <v>43</v>
      </c>
      <c r="M225" s="1792">
        <v>40</v>
      </c>
      <c r="N225" s="2877">
        <f t="shared" si="37"/>
        <v>0.93023255813953487</v>
      </c>
      <c r="O225" s="3577">
        <v>38</v>
      </c>
      <c r="P225" s="3578" t="s">
        <v>1514</v>
      </c>
      <c r="Q225" s="3572" t="s">
        <v>1514</v>
      </c>
      <c r="R225" s="2879">
        <v>41</v>
      </c>
      <c r="S225" s="2880">
        <v>36</v>
      </c>
      <c r="T225" s="2881">
        <f t="shared" si="39"/>
        <v>0.87804878048780488</v>
      </c>
      <c r="U225" s="2879">
        <v>46</v>
      </c>
      <c r="V225" s="2880">
        <v>39</v>
      </c>
      <c r="W225" s="2881">
        <f t="shared" si="40"/>
        <v>0.84782608695652173</v>
      </c>
      <c r="X225" s="2879">
        <v>41</v>
      </c>
      <c r="Y225" s="2880">
        <v>35</v>
      </c>
      <c r="Z225" s="2881">
        <f t="shared" si="41"/>
        <v>0.85365853658536583</v>
      </c>
      <c r="AA225" s="3547">
        <v>34</v>
      </c>
      <c r="AB225" s="3548">
        <v>26</v>
      </c>
      <c r="AC225" s="3549">
        <f t="shared" ref="AC225:AC226" si="43">AB225/AA225</f>
        <v>0.76470588235294112</v>
      </c>
    </row>
    <row r="226" spans="1:29" ht="13">
      <c r="A226" s="524" t="s">
        <v>126</v>
      </c>
      <c r="B226" s="525" t="s">
        <v>143</v>
      </c>
      <c r="C226" s="526" t="s">
        <v>1451</v>
      </c>
      <c r="D226" s="524" t="s">
        <v>151</v>
      </c>
      <c r="E226" s="527" t="s">
        <v>1831</v>
      </c>
      <c r="F226" s="1781">
        <v>858</v>
      </c>
      <c r="G226" s="1782">
        <v>344</v>
      </c>
      <c r="H226" s="2463">
        <f t="shared" si="35"/>
        <v>0.40093240093240096</v>
      </c>
      <c r="I226" s="1781">
        <v>848</v>
      </c>
      <c r="J226" s="1782">
        <v>330</v>
      </c>
      <c r="K226" s="2463">
        <f t="shared" si="36"/>
        <v>0.38915094339622641</v>
      </c>
      <c r="L226" s="1791">
        <v>867</v>
      </c>
      <c r="M226" s="1792">
        <v>321</v>
      </c>
      <c r="N226" s="2877">
        <f t="shared" si="37"/>
        <v>0.37024221453287198</v>
      </c>
      <c r="O226" s="3577">
        <v>891</v>
      </c>
      <c r="P226" s="3578">
        <v>309</v>
      </c>
      <c r="Q226" s="3572">
        <f t="shared" si="38"/>
        <v>0.34680134680134678</v>
      </c>
      <c r="R226" s="2879">
        <v>903</v>
      </c>
      <c r="S226" s="2880">
        <v>278</v>
      </c>
      <c r="T226" s="2881">
        <f t="shared" si="39"/>
        <v>0.30786267995570321</v>
      </c>
      <c r="U226" s="2879">
        <v>805</v>
      </c>
      <c r="V226" s="2880">
        <v>238</v>
      </c>
      <c r="W226" s="2881">
        <f t="shared" si="40"/>
        <v>0.29565217391304349</v>
      </c>
      <c r="X226" s="2879">
        <v>799</v>
      </c>
      <c r="Y226" s="2880">
        <v>235</v>
      </c>
      <c r="Z226" s="2881">
        <f t="shared" si="41"/>
        <v>0.29411764705882354</v>
      </c>
      <c r="AA226" s="3547">
        <v>774</v>
      </c>
      <c r="AB226" s="3548">
        <v>218</v>
      </c>
      <c r="AC226" s="3549">
        <f t="shared" si="43"/>
        <v>0.28165374677002586</v>
      </c>
    </row>
    <row r="227" spans="1:29" ht="13">
      <c r="A227" s="528" t="s">
        <v>126</v>
      </c>
      <c r="B227" s="529" t="s">
        <v>143</v>
      </c>
      <c r="C227" s="530" t="s">
        <v>1451</v>
      </c>
      <c r="D227" s="529" t="s">
        <v>152</v>
      </c>
      <c r="E227" s="531" t="s">
        <v>1462</v>
      </c>
      <c r="F227" s="1783">
        <v>1160</v>
      </c>
      <c r="G227" s="1784">
        <v>516</v>
      </c>
      <c r="H227" s="2464">
        <f t="shared" si="35"/>
        <v>0.44482758620689655</v>
      </c>
      <c r="I227" s="1787">
        <v>1134</v>
      </c>
      <c r="J227" s="1788">
        <v>516</v>
      </c>
      <c r="K227" s="2464">
        <f t="shared" si="36"/>
        <v>0.455026455026455</v>
      </c>
      <c r="L227" s="1793">
        <v>1136</v>
      </c>
      <c r="M227" s="1794">
        <v>537</v>
      </c>
      <c r="N227" s="2883">
        <f t="shared" si="37"/>
        <v>0.47271126760563381</v>
      </c>
      <c r="O227" s="3579">
        <v>1178</v>
      </c>
      <c r="P227" s="3580">
        <v>571</v>
      </c>
      <c r="Q227" s="3569">
        <f t="shared" si="38"/>
        <v>0.48471986417657048</v>
      </c>
      <c r="R227" s="2884">
        <v>1219</v>
      </c>
      <c r="S227" s="2885">
        <v>599</v>
      </c>
      <c r="T227" s="2886">
        <f t="shared" si="39"/>
        <v>0.49138638228055781</v>
      </c>
      <c r="U227" s="2884">
        <v>1272</v>
      </c>
      <c r="V227" s="2885">
        <v>634</v>
      </c>
      <c r="W227" s="2886">
        <f t="shared" si="40"/>
        <v>0.49842767295597484</v>
      </c>
      <c r="X227" s="2884">
        <v>1322</v>
      </c>
      <c r="Y227" s="2885">
        <v>651</v>
      </c>
      <c r="Z227" s="2886">
        <f t="shared" si="41"/>
        <v>0.49243570347957638</v>
      </c>
      <c r="AA227" s="3550">
        <v>1317</v>
      </c>
      <c r="AB227" s="3551">
        <v>590</v>
      </c>
      <c r="AC227" s="3552">
        <f>AB227/AA227</f>
        <v>0.44798785117691725</v>
      </c>
    </row>
    <row r="228" spans="1:29" ht="13">
      <c r="A228" s="528" t="s">
        <v>126</v>
      </c>
      <c r="B228" s="529" t="s">
        <v>143</v>
      </c>
      <c r="C228" s="530" t="s">
        <v>1451</v>
      </c>
      <c r="D228" s="529" t="s">
        <v>152</v>
      </c>
      <c r="E228" s="531" t="s">
        <v>1832</v>
      </c>
      <c r="F228" s="1783">
        <v>1197</v>
      </c>
      <c r="G228" s="1784">
        <v>434</v>
      </c>
      <c r="H228" s="2464">
        <f t="shared" si="35"/>
        <v>0.36257309941520466</v>
      </c>
      <c r="I228" s="1787">
        <v>1253</v>
      </c>
      <c r="J228" s="1788">
        <v>476</v>
      </c>
      <c r="K228" s="2464">
        <f t="shared" si="36"/>
        <v>0.37988826815642457</v>
      </c>
      <c r="L228" s="1793">
        <v>1256</v>
      </c>
      <c r="M228" s="1794">
        <v>467</v>
      </c>
      <c r="N228" s="2883">
        <f t="shared" si="37"/>
        <v>0.37181528662420382</v>
      </c>
      <c r="O228" s="3579">
        <v>1241</v>
      </c>
      <c r="P228" s="3580">
        <v>423</v>
      </c>
      <c r="Q228" s="3569">
        <f t="shared" si="38"/>
        <v>0.34085414987912971</v>
      </c>
      <c r="R228" s="2884">
        <v>1282</v>
      </c>
      <c r="S228" s="2885">
        <v>447</v>
      </c>
      <c r="T228" s="2886">
        <f t="shared" si="39"/>
        <v>0.34867394695787829</v>
      </c>
      <c r="U228" s="2884">
        <v>1233</v>
      </c>
      <c r="V228" s="2885">
        <v>398</v>
      </c>
      <c r="W228" s="2886">
        <f t="shared" si="40"/>
        <v>0.32278994322789945</v>
      </c>
      <c r="X228" s="2884">
        <v>1266</v>
      </c>
      <c r="Y228" s="2885">
        <v>389</v>
      </c>
      <c r="Z228" s="2886">
        <f t="shared" si="41"/>
        <v>0.30726698262243285</v>
      </c>
      <c r="AA228" s="3550">
        <v>1297</v>
      </c>
      <c r="AB228" s="3551">
        <v>378</v>
      </c>
      <c r="AC228" s="3552">
        <f>AB228/AA228</f>
        <v>0.29144178874325366</v>
      </c>
    </row>
    <row r="229" spans="1:29" ht="14.5">
      <c r="A229" s="1386" t="s">
        <v>126</v>
      </c>
      <c r="B229" s="1387" t="s">
        <v>143</v>
      </c>
      <c r="C229" s="1388" t="s">
        <v>1451</v>
      </c>
      <c r="D229" s="1387" t="s">
        <v>153</v>
      </c>
      <c r="E229" s="1424" t="s">
        <v>1763</v>
      </c>
      <c r="F229" s="1785">
        <v>357</v>
      </c>
      <c r="G229" s="1786">
        <v>127</v>
      </c>
      <c r="H229" s="2465">
        <f t="shared" si="35"/>
        <v>0.35574229691876752</v>
      </c>
      <c r="I229" s="1785">
        <v>369</v>
      </c>
      <c r="J229" s="1786">
        <v>131</v>
      </c>
      <c r="K229" s="2465">
        <f t="shared" si="36"/>
        <v>0.35501355013550134</v>
      </c>
      <c r="L229" s="1795">
        <v>363</v>
      </c>
      <c r="M229" s="1796">
        <v>126</v>
      </c>
      <c r="N229" s="2888">
        <f t="shared" si="37"/>
        <v>0.34710743801652894</v>
      </c>
      <c r="O229" s="3581">
        <v>335</v>
      </c>
      <c r="P229" s="3582">
        <v>116</v>
      </c>
      <c r="Q229" s="3565">
        <f t="shared" si="38"/>
        <v>0.34626865671641793</v>
      </c>
      <c r="R229" s="2889">
        <v>335</v>
      </c>
      <c r="S229" s="2890">
        <v>116</v>
      </c>
      <c r="T229" s="2891">
        <f t="shared" si="39"/>
        <v>0.34626865671641793</v>
      </c>
      <c r="U229" s="2889">
        <v>344</v>
      </c>
      <c r="V229" s="2890">
        <v>128</v>
      </c>
      <c r="W229" s="2891">
        <f t="shared" si="40"/>
        <v>0.37209302325581395</v>
      </c>
      <c r="X229" s="2889">
        <v>366</v>
      </c>
      <c r="Y229" s="2890">
        <v>142</v>
      </c>
      <c r="Z229" s="2891">
        <f t="shared" si="41"/>
        <v>0.38797814207650272</v>
      </c>
      <c r="AA229" s="2919">
        <v>340</v>
      </c>
      <c r="AB229" s="2920">
        <v>115</v>
      </c>
      <c r="AC229" s="3562">
        <f t="shared" ref="AC229:AC232" si="44">AB229/AA229</f>
        <v>0.33823529411764708</v>
      </c>
    </row>
    <row r="230" spans="1:29" ht="14.5">
      <c r="A230" s="1386" t="s">
        <v>126</v>
      </c>
      <c r="B230" s="1387" t="s">
        <v>143</v>
      </c>
      <c r="C230" s="1388" t="s">
        <v>1451</v>
      </c>
      <c r="D230" s="1387" t="s">
        <v>153</v>
      </c>
      <c r="E230" s="1424" t="s">
        <v>1764</v>
      </c>
      <c r="F230" s="1785">
        <v>244</v>
      </c>
      <c r="G230" s="1786">
        <v>222</v>
      </c>
      <c r="H230" s="2465">
        <f t="shared" si="35"/>
        <v>0.9098360655737705</v>
      </c>
      <c r="I230" s="1785">
        <v>215</v>
      </c>
      <c r="J230" s="1786">
        <v>196</v>
      </c>
      <c r="K230" s="2465">
        <f t="shared" si="36"/>
        <v>0.91162790697674423</v>
      </c>
      <c r="L230" s="1795">
        <v>205</v>
      </c>
      <c r="M230" s="1796">
        <v>181</v>
      </c>
      <c r="N230" s="2888">
        <f t="shared" si="37"/>
        <v>0.88292682926829269</v>
      </c>
      <c r="O230" s="3581">
        <v>207</v>
      </c>
      <c r="P230" s="3582">
        <v>174</v>
      </c>
      <c r="Q230" s="3565">
        <f t="shared" si="38"/>
        <v>0.84057971014492749</v>
      </c>
      <c r="R230" s="2889">
        <v>213</v>
      </c>
      <c r="S230" s="2890">
        <v>172</v>
      </c>
      <c r="T230" s="2891">
        <f t="shared" si="39"/>
        <v>0.80751173708920188</v>
      </c>
      <c r="U230" s="2889">
        <v>222</v>
      </c>
      <c r="V230" s="2890">
        <v>179</v>
      </c>
      <c r="W230" s="2891">
        <f t="shared" si="40"/>
        <v>0.80630630630630629</v>
      </c>
      <c r="X230" s="2889">
        <v>240</v>
      </c>
      <c r="Y230" s="2890">
        <v>192</v>
      </c>
      <c r="Z230" s="2891">
        <f t="shared" si="41"/>
        <v>0.8</v>
      </c>
      <c r="AA230" s="2919">
        <v>263</v>
      </c>
      <c r="AB230" s="2920">
        <v>209</v>
      </c>
      <c r="AC230" s="3562">
        <f t="shared" si="44"/>
        <v>0.79467680608365021</v>
      </c>
    </row>
    <row r="231" spans="1:29" ht="13">
      <c r="A231" s="532" t="s">
        <v>126</v>
      </c>
      <c r="B231" s="533" t="s">
        <v>143</v>
      </c>
      <c r="C231" s="534" t="s">
        <v>1451</v>
      </c>
      <c r="D231" s="533" t="s">
        <v>153</v>
      </c>
      <c r="E231" s="535" t="s">
        <v>1464</v>
      </c>
      <c r="F231" s="1785">
        <v>299</v>
      </c>
      <c r="G231" s="1786">
        <v>74</v>
      </c>
      <c r="H231" s="2465">
        <f t="shared" si="35"/>
        <v>0.24749163879598662</v>
      </c>
      <c r="I231" s="1785">
        <v>303</v>
      </c>
      <c r="J231" s="1786">
        <v>74</v>
      </c>
      <c r="K231" s="2465">
        <f t="shared" si="36"/>
        <v>0.24422442244224424</v>
      </c>
      <c r="L231" s="1795">
        <v>326</v>
      </c>
      <c r="M231" s="1796">
        <v>78</v>
      </c>
      <c r="N231" s="2888">
        <f t="shared" si="37"/>
        <v>0.2392638036809816</v>
      </c>
      <c r="O231" s="3581">
        <v>331</v>
      </c>
      <c r="P231" s="3582">
        <v>81</v>
      </c>
      <c r="Q231" s="3565">
        <f t="shared" si="38"/>
        <v>0.24471299093655588</v>
      </c>
      <c r="R231" s="2889">
        <v>305</v>
      </c>
      <c r="S231" s="2890">
        <v>83</v>
      </c>
      <c r="T231" s="2891">
        <f t="shared" si="39"/>
        <v>0.27213114754098361</v>
      </c>
      <c r="U231" s="2889">
        <v>279</v>
      </c>
      <c r="V231" s="2890">
        <v>67</v>
      </c>
      <c r="W231" s="2891">
        <f t="shared" si="40"/>
        <v>0.24014336917562723</v>
      </c>
      <c r="X231" s="2889">
        <v>275</v>
      </c>
      <c r="Y231" s="2890">
        <v>66</v>
      </c>
      <c r="Z231" s="2891">
        <f t="shared" si="41"/>
        <v>0.24</v>
      </c>
      <c r="AA231" s="2919">
        <v>234</v>
      </c>
      <c r="AB231" s="2920">
        <v>61</v>
      </c>
      <c r="AC231" s="3562">
        <f t="shared" si="44"/>
        <v>0.2606837606837607</v>
      </c>
    </row>
    <row r="232" spans="1:29" ht="14.5">
      <c r="A232" s="1386" t="s">
        <v>126</v>
      </c>
      <c r="B232" s="1387" t="s">
        <v>143</v>
      </c>
      <c r="C232" s="1388" t="s">
        <v>1451</v>
      </c>
      <c r="D232" s="1386" t="s">
        <v>153</v>
      </c>
      <c r="E232" s="1424" t="s">
        <v>1765</v>
      </c>
      <c r="F232" s="1785">
        <v>247</v>
      </c>
      <c r="G232" s="1786">
        <v>65</v>
      </c>
      <c r="H232" s="2465">
        <f t="shared" si="35"/>
        <v>0.26315789473684209</v>
      </c>
      <c r="I232" s="1785">
        <v>267</v>
      </c>
      <c r="J232" s="1786">
        <v>66</v>
      </c>
      <c r="K232" s="2465">
        <f t="shared" si="36"/>
        <v>0.24719101123595505</v>
      </c>
      <c r="L232" s="1795">
        <v>305</v>
      </c>
      <c r="M232" s="1796">
        <v>63</v>
      </c>
      <c r="N232" s="2888">
        <f t="shared" si="37"/>
        <v>0.20655737704918034</v>
      </c>
      <c r="O232" s="3581">
        <v>368</v>
      </c>
      <c r="P232" s="3582">
        <v>56</v>
      </c>
      <c r="Q232" s="3565">
        <f t="shared" si="38"/>
        <v>0.15217391304347827</v>
      </c>
      <c r="R232" s="2889">
        <v>350</v>
      </c>
      <c r="S232" s="2890">
        <v>54</v>
      </c>
      <c r="T232" s="2891">
        <f t="shared" si="39"/>
        <v>0.15428571428571428</v>
      </c>
      <c r="U232" s="2889">
        <v>346</v>
      </c>
      <c r="V232" s="2890">
        <v>52</v>
      </c>
      <c r="W232" s="2891">
        <f t="shared" si="40"/>
        <v>0.15028901734104047</v>
      </c>
      <c r="X232" s="2889">
        <v>336</v>
      </c>
      <c r="Y232" s="2890">
        <v>47</v>
      </c>
      <c r="Z232" s="2891">
        <f t="shared" si="41"/>
        <v>0.13988095238095238</v>
      </c>
      <c r="AA232" s="2919">
        <v>320</v>
      </c>
      <c r="AB232" s="2920">
        <v>49</v>
      </c>
      <c r="AC232" s="3562">
        <f t="shared" si="44"/>
        <v>0.15312500000000001</v>
      </c>
    </row>
    <row r="233" spans="1:29" ht="13">
      <c r="A233" s="520" t="s">
        <v>126</v>
      </c>
      <c r="B233" s="521" t="s">
        <v>143</v>
      </c>
      <c r="C233" s="522" t="s">
        <v>1465</v>
      </c>
      <c r="D233" s="521" t="s">
        <v>150</v>
      </c>
      <c r="E233" s="523" t="s">
        <v>1833</v>
      </c>
      <c r="F233" s="1778">
        <v>489</v>
      </c>
      <c r="G233" s="1779">
        <v>115</v>
      </c>
      <c r="H233" s="2461">
        <f t="shared" si="35"/>
        <v>0.23517382413087934</v>
      </c>
      <c r="I233" s="1778">
        <v>486</v>
      </c>
      <c r="J233" s="1779">
        <v>117</v>
      </c>
      <c r="K233" s="2461">
        <f t="shared" si="36"/>
        <v>0.24074074074074073</v>
      </c>
      <c r="L233" s="1778">
        <v>516</v>
      </c>
      <c r="M233" s="1779">
        <v>129</v>
      </c>
      <c r="N233" s="2873">
        <f t="shared" si="37"/>
        <v>0.25</v>
      </c>
      <c r="O233" s="3575">
        <v>524</v>
      </c>
      <c r="P233" s="3576">
        <v>132</v>
      </c>
      <c r="Q233" s="3545">
        <f t="shared" si="38"/>
        <v>0.25190839694656486</v>
      </c>
      <c r="R233" s="2893">
        <v>520</v>
      </c>
      <c r="S233" s="2894">
        <v>138</v>
      </c>
      <c r="T233" s="2874">
        <f t="shared" si="39"/>
        <v>0.26538461538461539</v>
      </c>
      <c r="U233" s="2893">
        <v>495</v>
      </c>
      <c r="V233" s="2894">
        <v>120</v>
      </c>
      <c r="W233" s="2874">
        <f t="shared" si="40"/>
        <v>0.24242424242424243</v>
      </c>
      <c r="X233" s="2893">
        <v>444</v>
      </c>
      <c r="Y233" s="2894">
        <v>104</v>
      </c>
      <c r="Z233" s="2874">
        <f t="shared" si="41"/>
        <v>0.23423423423423423</v>
      </c>
      <c r="AA233" s="3555">
        <v>460</v>
      </c>
      <c r="AB233" s="3556">
        <v>106</v>
      </c>
      <c r="AC233" s="3553">
        <f>AB233/AA233</f>
        <v>0.23043478260869565</v>
      </c>
    </row>
    <row r="234" spans="1:29" ht="13">
      <c r="A234" s="520" t="s">
        <v>126</v>
      </c>
      <c r="B234" s="521" t="s">
        <v>143</v>
      </c>
      <c r="C234" s="522" t="s">
        <v>1465</v>
      </c>
      <c r="D234" s="521" t="s">
        <v>150</v>
      </c>
      <c r="E234" s="523" t="s">
        <v>1467</v>
      </c>
      <c r="F234" s="1778">
        <v>149</v>
      </c>
      <c r="G234" s="1779">
        <v>66</v>
      </c>
      <c r="H234" s="2461">
        <f t="shared" si="35"/>
        <v>0.44295302013422821</v>
      </c>
      <c r="I234" s="1778">
        <v>150</v>
      </c>
      <c r="J234" s="1779">
        <v>60</v>
      </c>
      <c r="K234" s="2461">
        <f t="shared" si="36"/>
        <v>0.4</v>
      </c>
      <c r="L234" s="1778">
        <v>139</v>
      </c>
      <c r="M234" s="1779">
        <v>57</v>
      </c>
      <c r="N234" s="2873">
        <f t="shared" si="37"/>
        <v>0.41007194244604317</v>
      </c>
      <c r="O234" s="3575">
        <v>133</v>
      </c>
      <c r="P234" s="3576">
        <v>54</v>
      </c>
      <c r="Q234" s="3545">
        <f t="shared" si="38"/>
        <v>0.40601503759398494</v>
      </c>
      <c r="R234" s="2893">
        <v>150</v>
      </c>
      <c r="S234" s="2894">
        <v>55</v>
      </c>
      <c r="T234" s="2874">
        <f t="shared" si="39"/>
        <v>0.36666666666666664</v>
      </c>
      <c r="U234" s="2893">
        <v>151</v>
      </c>
      <c r="V234" s="2894">
        <v>56</v>
      </c>
      <c r="W234" s="2874">
        <f t="shared" si="40"/>
        <v>0.37086092715231789</v>
      </c>
      <c r="X234" s="2893">
        <v>142</v>
      </c>
      <c r="Y234" s="2894">
        <v>48</v>
      </c>
      <c r="Z234" s="2874">
        <f t="shared" si="41"/>
        <v>0.3380281690140845</v>
      </c>
      <c r="AA234" s="3555">
        <v>138</v>
      </c>
      <c r="AB234" s="3556">
        <v>50</v>
      </c>
      <c r="AC234" s="3553">
        <f t="shared" ref="AC234:AC241" si="45">AB234/AA234</f>
        <v>0.36231884057971014</v>
      </c>
    </row>
    <row r="235" spans="1:29" ht="13">
      <c r="A235" s="520" t="s">
        <v>126</v>
      </c>
      <c r="B235" s="521" t="s">
        <v>143</v>
      </c>
      <c r="C235" s="522" t="s">
        <v>1465</v>
      </c>
      <c r="D235" s="521" t="s">
        <v>150</v>
      </c>
      <c r="E235" s="523" t="s">
        <v>1834</v>
      </c>
      <c r="F235" s="1778">
        <v>361</v>
      </c>
      <c r="G235" s="1779">
        <v>122</v>
      </c>
      <c r="H235" s="2461">
        <f t="shared" si="35"/>
        <v>0.33795013850415512</v>
      </c>
      <c r="I235" s="1778">
        <v>366</v>
      </c>
      <c r="J235" s="1779">
        <v>118</v>
      </c>
      <c r="K235" s="2461">
        <f t="shared" si="36"/>
        <v>0.32240437158469948</v>
      </c>
      <c r="L235" s="1778">
        <v>369</v>
      </c>
      <c r="M235" s="1779">
        <v>109</v>
      </c>
      <c r="N235" s="2873">
        <f t="shared" si="37"/>
        <v>0.29539295392953929</v>
      </c>
      <c r="O235" s="3575">
        <v>391</v>
      </c>
      <c r="P235" s="3576">
        <v>113</v>
      </c>
      <c r="Q235" s="3545">
        <f t="shared" si="38"/>
        <v>0.28900255754475701</v>
      </c>
      <c r="R235" s="2893">
        <v>370</v>
      </c>
      <c r="S235" s="2894">
        <v>107</v>
      </c>
      <c r="T235" s="2874">
        <f t="shared" si="39"/>
        <v>0.28918918918918918</v>
      </c>
      <c r="U235" s="2893">
        <v>389</v>
      </c>
      <c r="V235" s="2894">
        <v>116</v>
      </c>
      <c r="W235" s="2874">
        <f t="shared" si="40"/>
        <v>0.29820051413881749</v>
      </c>
      <c r="X235" s="2893">
        <v>397</v>
      </c>
      <c r="Y235" s="2894">
        <v>110</v>
      </c>
      <c r="Z235" s="2874">
        <f t="shared" si="41"/>
        <v>0.2770780856423174</v>
      </c>
      <c r="AA235" s="3555">
        <v>406</v>
      </c>
      <c r="AB235" s="3556">
        <v>115</v>
      </c>
      <c r="AC235" s="3553">
        <f t="shared" si="45"/>
        <v>0.28325123152709358</v>
      </c>
    </row>
    <row r="236" spans="1:29" ht="13">
      <c r="A236" s="520" t="s">
        <v>126</v>
      </c>
      <c r="B236" s="521" t="s">
        <v>143</v>
      </c>
      <c r="C236" s="522" t="s">
        <v>1465</v>
      </c>
      <c r="D236" s="521" t="s">
        <v>150</v>
      </c>
      <c r="E236" s="523" t="s">
        <v>1469</v>
      </c>
      <c r="F236" s="1778">
        <v>117</v>
      </c>
      <c r="G236" s="1779">
        <v>72</v>
      </c>
      <c r="H236" s="2461">
        <f t="shared" si="35"/>
        <v>0.61538461538461542</v>
      </c>
      <c r="I236" s="1778">
        <v>114</v>
      </c>
      <c r="J236" s="1779">
        <v>66</v>
      </c>
      <c r="K236" s="2461">
        <f t="shared" si="36"/>
        <v>0.57894736842105265</v>
      </c>
      <c r="L236" s="1778">
        <v>106</v>
      </c>
      <c r="M236" s="1779">
        <v>61</v>
      </c>
      <c r="N236" s="2873">
        <f t="shared" si="37"/>
        <v>0.57547169811320753</v>
      </c>
      <c r="O236" s="3575">
        <v>106</v>
      </c>
      <c r="P236" s="3576">
        <v>61</v>
      </c>
      <c r="Q236" s="3545">
        <f t="shared" si="38"/>
        <v>0.57547169811320753</v>
      </c>
      <c r="R236" s="2893">
        <v>111</v>
      </c>
      <c r="S236" s="2894">
        <v>66</v>
      </c>
      <c r="T236" s="2874">
        <f t="shared" si="39"/>
        <v>0.59459459459459463</v>
      </c>
      <c r="U236" s="2893">
        <v>121</v>
      </c>
      <c r="V236" s="2894">
        <v>74</v>
      </c>
      <c r="W236" s="2874">
        <f t="shared" si="40"/>
        <v>0.61157024793388426</v>
      </c>
      <c r="X236" s="2893">
        <v>123</v>
      </c>
      <c r="Y236" s="2894">
        <v>65</v>
      </c>
      <c r="Z236" s="2874">
        <f t="shared" si="41"/>
        <v>0.52845528455284552</v>
      </c>
      <c r="AA236" s="3555">
        <v>121</v>
      </c>
      <c r="AB236" s="3556">
        <v>54</v>
      </c>
      <c r="AC236" s="3553">
        <f t="shared" si="45"/>
        <v>0.4462809917355372</v>
      </c>
    </row>
    <row r="237" spans="1:29" ht="13">
      <c r="A237" s="520" t="s">
        <v>126</v>
      </c>
      <c r="B237" s="521" t="s">
        <v>143</v>
      </c>
      <c r="C237" s="522" t="s">
        <v>1465</v>
      </c>
      <c r="D237" s="521" t="s">
        <v>150</v>
      </c>
      <c r="E237" s="523" t="s">
        <v>1470</v>
      </c>
      <c r="F237" s="1778">
        <v>690</v>
      </c>
      <c r="G237" s="1779">
        <v>191</v>
      </c>
      <c r="H237" s="2461">
        <f t="shared" si="35"/>
        <v>0.27681159420289853</v>
      </c>
      <c r="I237" s="1778">
        <v>727</v>
      </c>
      <c r="J237" s="1779">
        <v>185</v>
      </c>
      <c r="K237" s="2461">
        <f t="shared" si="36"/>
        <v>0.25447042640990369</v>
      </c>
      <c r="L237" s="1778">
        <v>720</v>
      </c>
      <c r="M237" s="1779">
        <v>170</v>
      </c>
      <c r="N237" s="2873">
        <f t="shared" si="37"/>
        <v>0.2361111111111111</v>
      </c>
      <c r="O237" s="3575">
        <v>759</v>
      </c>
      <c r="P237" s="3576">
        <v>158</v>
      </c>
      <c r="Q237" s="3545">
        <f t="shared" si="38"/>
        <v>0.20816864295125165</v>
      </c>
      <c r="R237" s="2893">
        <v>730</v>
      </c>
      <c r="S237" s="2894">
        <v>151</v>
      </c>
      <c r="T237" s="2874">
        <f t="shared" si="39"/>
        <v>0.20684931506849316</v>
      </c>
      <c r="U237" s="2893">
        <v>661</v>
      </c>
      <c r="V237" s="2894">
        <v>140</v>
      </c>
      <c r="W237" s="2874">
        <f t="shared" si="40"/>
        <v>0.2118003025718608</v>
      </c>
      <c r="X237" s="2893">
        <v>660</v>
      </c>
      <c r="Y237" s="2894">
        <v>145</v>
      </c>
      <c r="Z237" s="2874">
        <f t="shared" si="41"/>
        <v>0.2196969696969697</v>
      </c>
      <c r="AA237" s="3555">
        <v>581</v>
      </c>
      <c r="AB237" s="3556">
        <v>117</v>
      </c>
      <c r="AC237" s="3553">
        <f t="shared" si="45"/>
        <v>0.20137693631669534</v>
      </c>
    </row>
    <row r="238" spans="1:29" ht="13">
      <c r="A238" s="520" t="s">
        <v>126</v>
      </c>
      <c r="B238" s="521" t="s">
        <v>143</v>
      </c>
      <c r="C238" s="522" t="s">
        <v>1465</v>
      </c>
      <c r="D238" s="521" t="s">
        <v>150</v>
      </c>
      <c r="E238" s="523" t="s">
        <v>1471</v>
      </c>
      <c r="F238" s="1778">
        <v>1014</v>
      </c>
      <c r="G238" s="1779">
        <v>349</v>
      </c>
      <c r="H238" s="2461">
        <f t="shared" si="35"/>
        <v>0.34418145956607493</v>
      </c>
      <c r="I238" s="1778">
        <v>956</v>
      </c>
      <c r="J238" s="1779">
        <v>303</v>
      </c>
      <c r="K238" s="2461">
        <f t="shared" si="36"/>
        <v>0.31694560669456068</v>
      </c>
      <c r="L238" s="1778">
        <v>968</v>
      </c>
      <c r="M238" s="1779">
        <v>293</v>
      </c>
      <c r="N238" s="2873">
        <f t="shared" si="37"/>
        <v>0.30268595041322316</v>
      </c>
      <c r="O238" s="3575">
        <v>966</v>
      </c>
      <c r="P238" s="3576">
        <v>300</v>
      </c>
      <c r="Q238" s="3545">
        <f t="shared" si="38"/>
        <v>0.3105590062111801</v>
      </c>
      <c r="R238" s="2893">
        <v>929</v>
      </c>
      <c r="S238" s="2894">
        <v>283</v>
      </c>
      <c r="T238" s="2874">
        <f t="shared" si="39"/>
        <v>0.30462863293864373</v>
      </c>
      <c r="U238" s="2893">
        <v>862</v>
      </c>
      <c r="V238" s="2894">
        <v>253</v>
      </c>
      <c r="W238" s="2874">
        <f t="shared" si="40"/>
        <v>0.29350348027842227</v>
      </c>
      <c r="X238" s="2893">
        <v>821</v>
      </c>
      <c r="Y238" s="2894">
        <v>245</v>
      </c>
      <c r="Z238" s="2874">
        <f t="shared" si="41"/>
        <v>0.2984165651644336</v>
      </c>
      <c r="AA238" s="3555">
        <v>842</v>
      </c>
      <c r="AB238" s="3556">
        <v>261</v>
      </c>
      <c r="AC238" s="3553">
        <f t="shared" si="45"/>
        <v>0.30997624703087884</v>
      </c>
    </row>
    <row r="239" spans="1:29" ht="13">
      <c r="A239" s="520" t="s">
        <v>126</v>
      </c>
      <c r="B239" s="521" t="s">
        <v>143</v>
      </c>
      <c r="C239" s="522" t="s">
        <v>1465</v>
      </c>
      <c r="D239" s="521" t="s">
        <v>150</v>
      </c>
      <c r="E239" s="523" t="s">
        <v>1472</v>
      </c>
      <c r="F239" s="1778">
        <v>347</v>
      </c>
      <c r="G239" s="1779">
        <v>136</v>
      </c>
      <c r="H239" s="2461">
        <f t="shared" si="35"/>
        <v>0.39193083573487031</v>
      </c>
      <c r="I239" s="1778">
        <v>335</v>
      </c>
      <c r="J239" s="1779">
        <v>126</v>
      </c>
      <c r="K239" s="2461">
        <f t="shared" si="36"/>
        <v>0.37611940298507462</v>
      </c>
      <c r="L239" s="1778">
        <v>317</v>
      </c>
      <c r="M239" s="1779">
        <v>117</v>
      </c>
      <c r="N239" s="2873">
        <f t="shared" si="37"/>
        <v>0.36908517350157727</v>
      </c>
      <c r="O239" s="3575">
        <v>341</v>
      </c>
      <c r="P239" s="3576">
        <v>127</v>
      </c>
      <c r="Q239" s="3545">
        <f t="shared" si="38"/>
        <v>0.37243401759530792</v>
      </c>
      <c r="R239" s="2893">
        <v>343</v>
      </c>
      <c r="S239" s="2894">
        <v>128</v>
      </c>
      <c r="T239" s="2874">
        <f t="shared" si="39"/>
        <v>0.37317784256559766</v>
      </c>
      <c r="U239" s="2893">
        <v>348</v>
      </c>
      <c r="V239" s="2894">
        <v>144</v>
      </c>
      <c r="W239" s="2874">
        <f t="shared" si="40"/>
        <v>0.41379310344827586</v>
      </c>
      <c r="X239" s="2893">
        <v>346</v>
      </c>
      <c r="Y239" s="2894">
        <v>155</v>
      </c>
      <c r="Z239" s="2874">
        <f t="shared" si="41"/>
        <v>0.44797687861271679</v>
      </c>
      <c r="AA239" s="3555">
        <v>339</v>
      </c>
      <c r="AB239" s="3556">
        <v>139</v>
      </c>
      <c r="AC239" s="3553">
        <f t="shared" si="45"/>
        <v>0.41002949852507375</v>
      </c>
    </row>
    <row r="240" spans="1:29" ht="13">
      <c r="A240" s="520" t="s">
        <v>126</v>
      </c>
      <c r="B240" s="521" t="s">
        <v>143</v>
      </c>
      <c r="C240" s="522" t="s">
        <v>1465</v>
      </c>
      <c r="D240" s="521" t="s">
        <v>150</v>
      </c>
      <c r="E240" s="523" t="s">
        <v>1473</v>
      </c>
      <c r="F240" s="1778">
        <v>553</v>
      </c>
      <c r="G240" s="1779">
        <v>210</v>
      </c>
      <c r="H240" s="2461">
        <f t="shared" si="35"/>
        <v>0.379746835443038</v>
      </c>
      <c r="I240" s="1778">
        <v>544</v>
      </c>
      <c r="J240" s="1779">
        <v>186</v>
      </c>
      <c r="K240" s="2461">
        <f t="shared" si="36"/>
        <v>0.34191176470588236</v>
      </c>
      <c r="L240" s="1778">
        <v>518</v>
      </c>
      <c r="M240" s="1779">
        <v>172</v>
      </c>
      <c r="N240" s="2873">
        <f t="shared" si="37"/>
        <v>0.33204633204633205</v>
      </c>
      <c r="O240" s="3575">
        <v>563</v>
      </c>
      <c r="P240" s="3576">
        <v>173</v>
      </c>
      <c r="Q240" s="3545">
        <f t="shared" si="38"/>
        <v>0.30728241563055064</v>
      </c>
      <c r="R240" s="2893">
        <v>545</v>
      </c>
      <c r="S240" s="2894">
        <v>159</v>
      </c>
      <c r="T240" s="2874">
        <f t="shared" si="39"/>
        <v>0.29174311926605506</v>
      </c>
      <c r="U240" s="2893">
        <v>575</v>
      </c>
      <c r="V240" s="2894">
        <v>162</v>
      </c>
      <c r="W240" s="2874">
        <f t="shared" si="40"/>
        <v>0.2817391304347826</v>
      </c>
      <c r="X240" s="2893">
        <v>544</v>
      </c>
      <c r="Y240" s="2894">
        <v>146</v>
      </c>
      <c r="Z240" s="2874">
        <f t="shared" si="41"/>
        <v>0.26838235294117646</v>
      </c>
      <c r="AA240" s="3555">
        <v>552</v>
      </c>
      <c r="AB240" s="3556">
        <v>152</v>
      </c>
      <c r="AC240" s="3553">
        <f t="shared" si="45"/>
        <v>0.27536231884057971</v>
      </c>
    </row>
    <row r="241" spans="1:29" ht="13">
      <c r="A241" s="520" t="s">
        <v>126</v>
      </c>
      <c r="B241" s="521" t="s">
        <v>143</v>
      </c>
      <c r="C241" s="522" t="s">
        <v>1465</v>
      </c>
      <c r="D241" s="521" t="s">
        <v>150</v>
      </c>
      <c r="E241" s="523" t="s">
        <v>1474</v>
      </c>
      <c r="F241" s="1778">
        <v>530</v>
      </c>
      <c r="G241" s="1779">
        <v>238</v>
      </c>
      <c r="H241" s="2461">
        <f t="shared" si="35"/>
        <v>0.44905660377358492</v>
      </c>
      <c r="I241" s="1778">
        <v>527</v>
      </c>
      <c r="J241" s="1779">
        <v>227</v>
      </c>
      <c r="K241" s="2461">
        <f t="shared" si="36"/>
        <v>0.43074003795066412</v>
      </c>
      <c r="L241" s="1778">
        <v>518</v>
      </c>
      <c r="M241" s="1779">
        <v>217</v>
      </c>
      <c r="N241" s="2873">
        <f t="shared" si="37"/>
        <v>0.41891891891891891</v>
      </c>
      <c r="O241" s="3575">
        <v>501</v>
      </c>
      <c r="P241" s="3576">
        <v>198</v>
      </c>
      <c r="Q241" s="3545">
        <f t="shared" si="38"/>
        <v>0.39520958083832336</v>
      </c>
      <c r="R241" s="2893">
        <v>507</v>
      </c>
      <c r="S241" s="2894">
        <v>208</v>
      </c>
      <c r="T241" s="2874">
        <f t="shared" si="39"/>
        <v>0.41025641025641024</v>
      </c>
      <c r="U241" s="2893">
        <v>499</v>
      </c>
      <c r="V241" s="2894">
        <v>197</v>
      </c>
      <c r="W241" s="2874">
        <f t="shared" si="40"/>
        <v>0.39478957915831664</v>
      </c>
      <c r="X241" s="2893">
        <v>478</v>
      </c>
      <c r="Y241" s="2894">
        <v>199</v>
      </c>
      <c r="Z241" s="2874">
        <f t="shared" si="41"/>
        <v>0.41631799163179917</v>
      </c>
      <c r="AA241" s="3555">
        <v>465</v>
      </c>
      <c r="AB241" s="3556">
        <v>201</v>
      </c>
      <c r="AC241" s="3553">
        <f t="shared" si="45"/>
        <v>0.43225806451612903</v>
      </c>
    </row>
    <row r="242" spans="1:29" ht="13">
      <c r="A242" s="524" t="s">
        <v>126</v>
      </c>
      <c r="B242" s="525" t="s">
        <v>143</v>
      </c>
      <c r="C242" s="526" t="s">
        <v>1465</v>
      </c>
      <c r="D242" s="524" t="s">
        <v>151</v>
      </c>
      <c r="E242" s="527" t="s">
        <v>1476</v>
      </c>
      <c r="F242" s="1781">
        <v>694</v>
      </c>
      <c r="G242" s="1782">
        <v>263</v>
      </c>
      <c r="H242" s="2463">
        <f t="shared" si="35"/>
        <v>0.37896253602305474</v>
      </c>
      <c r="I242" s="1781">
        <v>724</v>
      </c>
      <c r="J242" s="1782">
        <v>292</v>
      </c>
      <c r="K242" s="2463">
        <f t="shared" si="36"/>
        <v>0.40331491712707185</v>
      </c>
      <c r="L242" s="1791">
        <v>705</v>
      </c>
      <c r="M242" s="1792">
        <v>258</v>
      </c>
      <c r="N242" s="2877">
        <f t="shared" si="37"/>
        <v>0.36595744680851061</v>
      </c>
      <c r="O242" s="3577">
        <v>689</v>
      </c>
      <c r="P242" s="3578">
        <v>231</v>
      </c>
      <c r="Q242" s="3572">
        <f t="shared" si="38"/>
        <v>0.33526850507982581</v>
      </c>
      <c r="R242" s="2879">
        <v>711</v>
      </c>
      <c r="S242" s="2880">
        <v>204</v>
      </c>
      <c r="T242" s="2881">
        <f t="shared" si="39"/>
        <v>0.28691983122362869</v>
      </c>
      <c r="U242" s="2879">
        <v>676</v>
      </c>
      <c r="V242" s="2880">
        <v>182</v>
      </c>
      <c r="W242" s="2881">
        <f t="shared" si="40"/>
        <v>0.26923076923076922</v>
      </c>
      <c r="X242" s="2879">
        <v>694</v>
      </c>
      <c r="Y242" s="2880">
        <v>167</v>
      </c>
      <c r="Z242" s="2881">
        <f t="shared" si="41"/>
        <v>0.24063400576368876</v>
      </c>
      <c r="AA242" s="3547">
        <v>663</v>
      </c>
      <c r="AB242" s="3548">
        <v>159</v>
      </c>
      <c r="AC242" s="3549">
        <f>AB242/AA242</f>
        <v>0.23981900452488689</v>
      </c>
    </row>
    <row r="243" spans="1:29" ht="13">
      <c r="A243" s="524" t="s">
        <v>126</v>
      </c>
      <c r="B243" s="525" t="s">
        <v>143</v>
      </c>
      <c r="C243" s="526" t="s">
        <v>1465</v>
      </c>
      <c r="D243" s="524" t="s">
        <v>151</v>
      </c>
      <c r="E243" s="527" t="s">
        <v>1477</v>
      </c>
      <c r="F243" s="1781">
        <v>189</v>
      </c>
      <c r="G243" s="1782">
        <v>89</v>
      </c>
      <c r="H243" s="2463">
        <f t="shared" si="35"/>
        <v>0.47089947089947087</v>
      </c>
      <c r="I243" s="1781">
        <v>178</v>
      </c>
      <c r="J243" s="1782">
        <v>85</v>
      </c>
      <c r="K243" s="2463">
        <f t="shared" si="36"/>
        <v>0.47752808988764045</v>
      </c>
      <c r="L243" s="1791">
        <v>179</v>
      </c>
      <c r="M243" s="1792">
        <v>87</v>
      </c>
      <c r="N243" s="2877">
        <f t="shared" si="37"/>
        <v>0.48603351955307261</v>
      </c>
      <c r="O243" s="3577">
        <v>183</v>
      </c>
      <c r="P243" s="3578">
        <v>78</v>
      </c>
      <c r="Q243" s="3572">
        <f t="shared" si="38"/>
        <v>0.42622950819672129</v>
      </c>
      <c r="R243" s="2879">
        <v>190</v>
      </c>
      <c r="S243" s="2880">
        <v>68</v>
      </c>
      <c r="T243" s="2881">
        <f t="shared" si="39"/>
        <v>0.35789473684210527</v>
      </c>
      <c r="U243" s="2879">
        <v>172</v>
      </c>
      <c r="V243" s="2880">
        <v>61</v>
      </c>
      <c r="W243" s="2881">
        <f t="shared" si="40"/>
        <v>0.35465116279069769</v>
      </c>
      <c r="X243" s="2879">
        <v>157</v>
      </c>
      <c r="Y243" s="2880">
        <v>54</v>
      </c>
      <c r="Z243" s="2881">
        <f t="shared" si="41"/>
        <v>0.34394904458598724</v>
      </c>
      <c r="AA243" s="3547">
        <v>150</v>
      </c>
      <c r="AB243" s="3548">
        <v>57</v>
      </c>
      <c r="AC243" s="3549">
        <f t="shared" ref="AC243:AC246" si="46">AB243/AA243</f>
        <v>0.38</v>
      </c>
    </row>
    <row r="244" spans="1:29" ht="13">
      <c r="A244" s="524" t="s">
        <v>126</v>
      </c>
      <c r="B244" s="525" t="s">
        <v>143</v>
      </c>
      <c r="C244" s="526" t="s">
        <v>1465</v>
      </c>
      <c r="D244" s="524" t="s">
        <v>151</v>
      </c>
      <c r="E244" s="527" t="s">
        <v>1478</v>
      </c>
      <c r="F244" s="1781">
        <v>564</v>
      </c>
      <c r="G244" s="1782">
        <v>248</v>
      </c>
      <c r="H244" s="2463">
        <f t="shared" si="35"/>
        <v>0.43971631205673761</v>
      </c>
      <c r="I244" s="1781">
        <v>584</v>
      </c>
      <c r="J244" s="1782">
        <v>256</v>
      </c>
      <c r="K244" s="2463">
        <f t="shared" si="36"/>
        <v>0.43835616438356162</v>
      </c>
      <c r="L244" s="1791">
        <v>632</v>
      </c>
      <c r="M244" s="1792">
        <v>252</v>
      </c>
      <c r="N244" s="2877">
        <f t="shared" si="37"/>
        <v>0.39873417721518989</v>
      </c>
      <c r="O244" s="3577">
        <v>660</v>
      </c>
      <c r="P244" s="3578">
        <v>236</v>
      </c>
      <c r="Q244" s="3572">
        <f t="shared" si="38"/>
        <v>0.3575757575757576</v>
      </c>
      <c r="R244" s="2879">
        <v>715</v>
      </c>
      <c r="S244" s="2880">
        <v>240</v>
      </c>
      <c r="T244" s="2881">
        <f t="shared" si="39"/>
        <v>0.33566433566433568</v>
      </c>
      <c r="U244" s="2879">
        <v>651</v>
      </c>
      <c r="V244" s="2880">
        <v>211</v>
      </c>
      <c r="W244" s="2881">
        <f t="shared" si="40"/>
        <v>0.3241167434715822</v>
      </c>
      <c r="X244" s="2879">
        <v>610</v>
      </c>
      <c r="Y244" s="2880">
        <v>198</v>
      </c>
      <c r="Z244" s="2881">
        <f t="shared" si="41"/>
        <v>0.32459016393442625</v>
      </c>
      <c r="AA244" s="3547">
        <v>568</v>
      </c>
      <c r="AB244" s="3548">
        <v>178</v>
      </c>
      <c r="AC244" s="3549">
        <f t="shared" si="46"/>
        <v>0.31338028169014087</v>
      </c>
    </row>
    <row r="245" spans="1:29" ht="14.5">
      <c r="A245" s="1378" t="s">
        <v>126</v>
      </c>
      <c r="B245" s="1379" t="s">
        <v>143</v>
      </c>
      <c r="C245" s="1380" t="s">
        <v>1465</v>
      </c>
      <c r="D245" s="1379" t="s">
        <v>151</v>
      </c>
      <c r="E245" s="1423" t="s">
        <v>1766</v>
      </c>
      <c r="F245" s="1781">
        <v>267</v>
      </c>
      <c r="G245" s="1782">
        <v>131</v>
      </c>
      <c r="H245" s="2463">
        <f t="shared" si="35"/>
        <v>0.49063670411985016</v>
      </c>
      <c r="I245" s="1781">
        <v>254</v>
      </c>
      <c r="J245" s="1782">
        <v>129</v>
      </c>
      <c r="K245" s="2463">
        <f t="shared" si="36"/>
        <v>0.50787401574803148</v>
      </c>
      <c r="L245" s="1791">
        <v>258</v>
      </c>
      <c r="M245" s="1792">
        <v>143</v>
      </c>
      <c r="N245" s="2877">
        <f t="shared" si="37"/>
        <v>0.55426356589147285</v>
      </c>
      <c r="O245" s="3577">
        <v>259</v>
      </c>
      <c r="P245" s="3578">
        <v>134</v>
      </c>
      <c r="Q245" s="3572">
        <f t="shared" si="38"/>
        <v>0.51737451737451734</v>
      </c>
      <c r="R245" s="2879">
        <v>256</v>
      </c>
      <c r="S245" s="2880">
        <v>128</v>
      </c>
      <c r="T245" s="2881">
        <f t="shared" si="39"/>
        <v>0.5</v>
      </c>
      <c r="U245" s="2879">
        <v>234</v>
      </c>
      <c r="V245" s="2880">
        <v>114</v>
      </c>
      <c r="W245" s="2881">
        <f t="shared" si="40"/>
        <v>0.48717948717948717</v>
      </c>
      <c r="X245" s="2879">
        <v>211</v>
      </c>
      <c r="Y245" s="2880">
        <v>104</v>
      </c>
      <c r="Z245" s="2881">
        <f t="shared" si="41"/>
        <v>0.49289099526066349</v>
      </c>
      <c r="AA245" s="3547">
        <v>194</v>
      </c>
      <c r="AB245" s="3548">
        <v>85</v>
      </c>
      <c r="AC245" s="3549">
        <f t="shared" si="46"/>
        <v>0.43814432989690721</v>
      </c>
    </row>
    <row r="246" spans="1:29" ht="14.5">
      <c r="A246" s="1378" t="s">
        <v>126</v>
      </c>
      <c r="B246" s="1379" t="s">
        <v>143</v>
      </c>
      <c r="C246" s="1380" t="s">
        <v>1465</v>
      </c>
      <c r="D246" s="1379" t="s">
        <v>151</v>
      </c>
      <c r="E246" s="1423" t="s">
        <v>1767</v>
      </c>
      <c r="F246" s="1781">
        <v>286</v>
      </c>
      <c r="G246" s="1782">
        <v>68</v>
      </c>
      <c r="H246" s="2463">
        <f t="shared" si="35"/>
        <v>0.23776223776223776</v>
      </c>
      <c r="I246" s="1781">
        <v>266</v>
      </c>
      <c r="J246" s="1782">
        <v>61</v>
      </c>
      <c r="K246" s="2463">
        <f t="shared" si="36"/>
        <v>0.22932330827067668</v>
      </c>
      <c r="L246" s="1791">
        <v>252</v>
      </c>
      <c r="M246" s="1792">
        <v>59</v>
      </c>
      <c r="N246" s="2877">
        <f t="shared" si="37"/>
        <v>0.23412698412698413</v>
      </c>
      <c r="O246" s="3577">
        <v>266</v>
      </c>
      <c r="P246" s="3578">
        <v>51</v>
      </c>
      <c r="Q246" s="3572">
        <f t="shared" si="38"/>
        <v>0.19172932330827067</v>
      </c>
      <c r="R246" s="2879">
        <v>280</v>
      </c>
      <c r="S246" s="2880">
        <v>50</v>
      </c>
      <c r="T246" s="2881">
        <f t="shared" si="39"/>
        <v>0.17857142857142858</v>
      </c>
      <c r="U246" s="2879">
        <v>275</v>
      </c>
      <c r="V246" s="2880">
        <v>50</v>
      </c>
      <c r="W246" s="2881">
        <f t="shared" si="40"/>
        <v>0.18181818181818182</v>
      </c>
      <c r="X246" s="2879">
        <v>276</v>
      </c>
      <c r="Y246" s="2880">
        <v>45</v>
      </c>
      <c r="Z246" s="2881">
        <f t="shared" si="41"/>
        <v>0.16304347826086957</v>
      </c>
      <c r="AA246" s="3547">
        <v>274</v>
      </c>
      <c r="AB246" s="3548">
        <v>47</v>
      </c>
      <c r="AC246" s="3549">
        <f t="shared" si="46"/>
        <v>0.17153284671532848</v>
      </c>
    </row>
    <row r="247" spans="1:29" ht="13">
      <c r="A247" s="528" t="s">
        <v>126</v>
      </c>
      <c r="B247" s="529" t="s">
        <v>143</v>
      </c>
      <c r="C247" s="530" t="s">
        <v>1465</v>
      </c>
      <c r="D247" s="529" t="s">
        <v>152</v>
      </c>
      <c r="E247" s="531" t="s">
        <v>1479</v>
      </c>
      <c r="F247" s="1783">
        <v>1237</v>
      </c>
      <c r="G247" s="1784">
        <v>341</v>
      </c>
      <c r="H247" s="2464">
        <f t="shared" si="35"/>
        <v>0.27566693613581245</v>
      </c>
      <c r="I247" s="1787">
        <v>1281</v>
      </c>
      <c r="J247" s="1788">
        <v>339</v>
      </c>
      <c r="K247" s="2464">
        <f t="shared" si="36"/>
        <v>0.26463700234192039</v>
      </c>
      <c r="L247" s="1793">
        <v>1311</v>
      </c>
      <c r="M247" s="1794">
        <v>391</v>
      </c>
      <c r="N247" s="2883">
        <f t="shared" si="37"/>
        <v>0.2982456140350877</v>
      </c>
      <c r="O247" s="3579">
        <v>1374</v>
      </c>
      <c r="P247" s="3580">
        <v>412</v>
      </c>
      <c r="Q247" s="3569">
        <f t="shared" si="38"/>
        <v>0.29985443959243085</v>
      </c>
      <c r="R247" s="2884">
        <v>1357</v>
      </c>
      <c r="S247" s="2885">
        <v>397</v>
      </c>
      <c r="T247" s="2886">
        <f t="shared" si="39"/>
        <v>0.29255711127487105</v>
      </c>
      <c r="U247" s="2884">
        <v>1407</v>
      </c>
      <c r="V247" s="2885">
        <v>404</v>
      </c>
      <c r="W247" s="2886">
        <f t="shared" si="40"/>
        <v>0.28713574982231699</v>
      </c>
      <c r="X247" s="2884">
        <v>1357</v>
      </c>
      <c r="Y247" s="2885">
        <v>361</v>
      </c>
      <c r="Z247" s="2886">
        <f t="shared" si="41"/>
        <v>0.2660280029476787</v>
      </c>
      <c r="AA247" s="3550">
        <v>1450</v>
      </c>
      <c r="AB247" s="3551">
        <v>367</v>
      </c>
      <c r="AC247" s="3552">
        <f>AB247/AA247</f>
        <v>0.25310344827586206</v>
      </c>
    </row>
    <row r="248" spans="1:29" ht="13">
      <c r="A248" s="528" t="s">
        <v>126</v>
      </c>
      <c r="B248" s="529" t="s">
        <v>143</v>
      </c>
      <c r="C248" s="530" t="s">
        <v>1465</v>
      </c>
      <c r="D248" s="529" t="s">
        <v>152</v>
      </c>
      <c r="E248" s="531" t="s">
        <v>1480</v>
      </c>
      <c r="F248" s="1783">
        <v>251</v>
      </c>
      <c r="G248" s="1784">
        <v>106</v>
      </c>
      <c r="H248" s="2464">
        <f t="shared" si="35"/>
        <v>0.42231075697211157</v>
      </c>
      <c r="I248" s="1787">
        <v>249</v>
      </c>
      <c r="J248" s="1788">
        <v>109</v>
      </c>
      <c r="K248" s="2464">
        <f t="shared" si="36"/>
        <v>0.43775100401606426</v>
      </c>
      <c r="L248" s="1793">
        <v>253</v>
      </c>
      <c r="M248" s="1794">
        <v>102</v>
      </c>
      <c r="N248" s="2883">
        <f t="shared" si="37"/>
        <v>0.40316205533596838</v>
      </c>
      <c r="O248" s="3579">
        <v>265</v>
      </c>
      <c r="P248" s="3580">
        <v>113</v>
      </c>
      <c r="Q248" s="3569">
        <f t="shared" si="38"/>
        <v>0.42641509433962266</v>
      </c>
      <c r="R248" s="2884">
        <v>266</v>
      </c>
      <c r="S248" s="2885">
        <v>121</v>
      </c>
      <c r="T248" s="2886">
        <f t="shared" si="39"/>
        <v>0.45488721804511278</v>
      </c>
      <c r="U248" s="2884">
        <v>269</v>
      </c>
      <c r="V248" s="2885">
        <v>118</v>
      </c>
      <c r="W248" s="2886">
        <f t="shared" si="40"/>
        <v>0.43866171003717475</v>
      </c>
      <c r="X248" s="2884">
        <v>274</v>
      </c>
      <c r="Y248" s="2885">
        <v>122</v>
      </c>
      <c r="Z248" s="2886">
        <f t="shared" si="41"/>
        <v>0.44525547445255476</v>
      </c>
      <c r="AA248" s="3550">
        <v>275</v>
      </c>
      <c r="AB248" s="3551">
        <v>109</v>
      </c>
      <c r="AC248" s="3552">
        <f t="shared" ref="AC248:AC256" si="47">AB248/AA248</f>
        <v>0.39636363636363636</v>
      </c>
    </row>
    <row r="249" spans="1:29" ht="13">
      <c r="A249" s="528" t="s">
        <v>126</v>
      </c>
      <c r="B249" s="529" t="s">
        <v>143</v>
      </c>
      <c r="C249" s="530" t="s">
        <v>1465</v>
      </c>
      <c r="D249" s="529" t="s">
        <v>152</v>
      </c>
      <c r="E249" s="531" t="s">
        <v>1481</v>
      </c>
      <c r="F249" s="1783">
        <v>759</v>
      </c>
      <c r="G249" s="1784">
        <v>289</v>
      </c>
      <c r="H249" s="2464">
        <f t="shared" si="35"/>
        <v>0.38076416337285901</v>
      </c>
      <c r="I249" s="1787">
        <v>822</v>
      </c>
      <c r="J249" s="1788">
        <v>325</v>
      </c>
      <c r="K249" s="2464">
        <f t="shared" si="36"/>
        <v>0.39537712895377131</v>
      </c>
      <c r="L249" s="1793">
        <v>832</v>
      </c>
      <c r="M249" s="1794">
        <v>338</v>
      </c>
      <c r="N249" s="2883">
        <f t="shared" si="37"/>
        <v>0.40625</v>
      </c>
      <c r="O249" s="3579">
        <v>831</v>
      </c>
      <c r="P249" s="3580">
        <v>339</v>
      </c>
      <c r="Q249" s="3569">
        <f t="shared" si="38"/>
        <v>0.40794223826714804</v>
      </c>
      <c r="R249" s="2884">
        <v>867</v>
      </c>
      <c r="S249" s="2885">
        <v>350</v>
      </c>
      <c r="T249" s="2886">
        <f t="shared" si="39"/>
        <v>0.40369088811995385</v>
      </c>
      <c r="U249" s="2884">
        <v>883</v>
      </c>
      <c r="V249" s="2885">
        <v>353</v>
      </c>
      <c r="W249" s="2886">
        <f t="shared" si="40"/>
        <v>0.39977349943374857</v>
      </c>
      <c r="X249" s="2884">
        <v>923</v>
      </c>
      <c r="Y249" s="2885">
        <v>356</v>
      </c>
      <c r="Z249" s="2886">
        <f t="shared" si="41"/>
        <v>0.38569880823401947</v>
      </c>
      <c r="AA249" s="3550">
        <v>941</v>
      </c>
      <c r="AB249" s="3551">
        <v>331</v>
      </c>
      <c r="AC249" s="3552">
        <f t="shared" si="47"/>
        <v>0.35175345377258238</v>
      </c>
    </row>
    <row r="250" spans="1:29" ht="13">
      <c r="A250" s="532" t="s">
        <v>126</v>
      </c>
      <c r="B250" s="533" t="s">
        <v>143</v>
      </c>
      <c r="C250" s="534" t="s">
        <v>1465</v>
      </c>
      <c r="D250" s="533" t="s">
        <v>153</v>
      </c>
      <c r="E250" s="535" t="s">
        <v>1835</v>
      </c>
      <c r="F250" s="1785">
        <v>679</v>
      </c>
      <c r="G250" s="1786">
        <v>289</v>
      </c>
      <c r="H250" s="2465">
        <f t="shared" si="35"/>
        <v>0.42562592047128128</v>
      </c>
      <c r="I250" s="1785">
        <v>683</v>
      </c>
      <c r="J250" s="1786">
        <v>290</v>
      </c>
      <c r="K250" s="2465">
        <f t="shared" si="36"/>
        <v>0.424597364568082</v>
      </c>
      <c r="L250" s="1795">
        <v>652</v>
      </c>
      <c r="M250" s="1796">
        <v>258</v>
      </c>
      <c r="N250" s="2888">
        <f t="shared" si="37"/>
        <v>0.39570552147239263</v>
      </c>
      <c r="O250" s="3581">
        <v>611</v>
      </c>
      <c r="P250" s="3582">
        <v>258</v>
      </c>
      <c r="Q250" s="3565">
        <f t="shared" si="38"/>
        <v>0.42225859247135844</v>
      </c>
      <c r="R250" s="2889">
        <v>609</v>
      </c>
      <c r="S250" s="2890">
        <v>250</v>
      </c>
      <c r="T250" s="2891">
        <f t="shared" si="39"/>
        <v>0.41050903119868637</v>
      </c>
      <c r="U250" s="2889">
        <v>644</v>
      </c>
      <c r="V250" s="2890">
        <v>278</v>
      </c>
      <c r="W250" s="2891">
        <f t="shared" si="40"/>
        <v>0.43167701863354035</v>
      </c>
      <c r="X250" s="2889">
        <v>629</v>
      </c>
      <c r="Y250" s="2890">
        <v>262</v>
      </c>
      <c r="Z250" s="2891">
        <f t="shared" si="41"/>
        <v>0.41653418124006358</v>
      </c>
      <c r="AA250" s="2919">
        <v>668</v>
      </c>
      <c r="AB250" s="2920">
        <v>266</v>
      </c>
      <c r="AC250" s="3562">
        <f t="shared" si="47"/>
        <v>0.39820359281437123</v>
      </c>
    </row>
    <row r="251" spans="1:29" ht="14.5">
      <c r="A251" s="1386" t="s">
        <v>126</v>
      </c>
      <c r="B251" s="1387" t="s">
        <v>143</v>
      </c>
      <c r="C251" s="1388" t="s">
        <v>1465</v>
      </c>
      <c r="D251" s="1387" t="s">
        <v>153</v>
      </c>
      <c r="E251" s="1424" t="s">
        <v>1768</v>
      </c>
      <c r="F251" s="1785">
        <v>240</v>
      </c>
      <c r="G251" s="1786">
        <v>59</v>
      </c>
      <c r="H251" s="2465">
        <f t="shared" si="35"/>
        <v>0.24583333333333332</v>
      </c>
      <c r="I251" s="1785">
        <v>237</v>
      </c>
      <c r="J251" s="1786">
        <v>44</v>
      </c>
      <c r="K251" s="2465">
        <f t="shared" si="36"/>
        <v>0.18565400843881857</v>
      </c>
      <c r="L251" s="1795">
        <v>239</v>
      </c>
      <c r="M251" s="1796">
        <v>44</v>
      </c>
      <c r="N251" s="2888">
        <f t="shared" si="37"/>
        <v>0.18410041841004185</v>
      </c>
      <c r="O251" s="3581">
        <v>240</v>
      </c>
      <c r="P251" s="3582">
        <v>41</v>
      </c>
      <c r="Q251" s="3565">
        <f t="shared" si="38"/>
        <v>0.17083333333333334</v>
      </c>
      <c r="R251" s="2889">
        <v>242</v>
      </c>
      <c r="S251" s="2890">
        <v>43</v>
      </c>
      <c r="T251" s="2891">
        <f t="shared" si="39"/>
        <v>0.17768595041322313</v>
      </c>
      <c r="U251" s="2889">
        <v>242</v>
      </c>
      <c r="V251" s="2890">
        <v>40</v>
      </c>
      <c r="W251" s="2891">
        <f t="shared" si="40"/>
        <v>0.16528925619834711</v>
      </c>
      <c r="X251" s="2889">
        <v>241</v>
      </c>
      <c r="Y251" s="2890">
        <v>43</v>
      </c>
      <c r="Z251" s="2891">
        <f t="shared" si="41"/>
        <v>0.17842323651452283</v>
      </c>
      <c r="AA251" s="2919">
        <v>240</v>
      </c>
      <c r="AB251" s="2920">
        <v>37</v>
      </c>
      <c r="AC251" s="3562">
        <f t="shared" si="47"/>
        <v>0.15416666666666667</v>
      </c>
    </row>
    <row r="252" spans="1:29" ht="14.5">
      <c r="A252" s="1386" t="s">
        <v>126</v>
      </c>
      <c r="B252" s="1387" t="s">
        <v>143</v>
      </c>
      <c r="C252" s="1388" t="s">
        <v>1465</v>
      </c>
      <c r="D252" s="1387" t="s">
        <v>153</v>
      </c>
      <c r="E252" s="1424" t="s">
        <v>1769</v>
      </c>
      <c r="F252" s="1785">
        <v>325</v>
      </c>
      <c r="G252" s="1786">
        <v>242</v>
      </c>
      <c r="H252" s="2465">
        <f t="shared" si="35"/>
        <v>0.74461538461538457</v>
      </c>
      <c r="I252" s="1785">
        <v>377</v>
      </c>
      <c r="J252" s="1786">
        <v>260</v>
      </c>
      <c r="K252" s="2465">
        <f t="shared" si="36"/>
        <v>0.68965517241379315</v>
      </c>
      <c r="L252" s="1795">
        <v>559</v>
      </c>
      <c r="M252" s="1796">
        <v>294</v>
      </c>
      <c r="N252" s="2888">
        <f t="shared" si="37"/>
        <v>0.5259391771019678</v>
      </c>
      <c r="O252" s="3581">
        <v>548</v>
      </c>
      <c r="P252" s="3582">
        <v>317</v>
      </c>
      <c r="Q252" s="3565">
        <f t="shared" si="38"/>
        <v>0.57846715328467158</v>
      </c>
      <c r="R252" s="2889">
        <v>486</v>
      </c>
      <c r="S252" s="2890">
        <v>296</v>
      </c>
      <c r="T252" s="2891">
        <f t="shared" si="39"/>
        <v>0.60905349794238683</v>
      </c>
      <c r="U252" s="2889">
        <v>627</v>
      </c>
      <c r="V252" s="2890">
        <v>349</v>
      </c>
      <c r="W252" s="2891">
        <f t="shared" si="40"/>
        <v>0.55661881977671457</v>
      </c>
      <c r="X252" s="2889">
        <v>519</v>
      </c>
      <c r="Y252" s="2890">
        <v>323</v>
      </c>
      <c r="Z252" s="2891">
        <f t="shared" si="41"/>
        <v>0.62235067437379576</v>
      </c>
      <c r="AA252" s="2919">
        <v>612</v>
      </c>
      <c r="AB252" s="2920">
        <v>372</v>
      </c>
      <c r="AC252" s="3562">
        <f t="shared" si="47"/>
        <v>0.60784313725490191</v>
      </c>
    </row>
    <row r="253" spans="1:29" ht="13">
      <c r="A253" s="532" t="s">
        <v>126</v>
      </c>
      <c r="B253" s="533" t="s">
        <v>143</v>
      </c>
      <c r="C253" s="534" t="s">
        <v>1465</v>
      </c>
      <c r="D253" s="533" t="s">
        <v>153</v>
      </c>
      <c r="E253" s="535" t="s">
        <v>1483</v>
      </c>
      <c r="F253" s="1785">
        <v>225</v>
      </c>
      <c r="G253" s="1786">
        <v>196</v>
      </c>
      <c r="H253" s="2465">
        <f t="shared" si="35"/>
        <v>0.87111111111111106</v>
      </c>
      <c r="I253" s="1785">
        <v>218</v>
      </c>
      <c r="J253" s="1786">
        <v>189</v>
      </c>
      <c r="K253" s="2465">
        <f t="shared" si="36"/>
        <v>0.8669724770642202</v>
      </c>
      <c r="L253" s="1795">
        <v>210</v>
      </c>
      <c r="M253" s="1796">
        <v>179</v>
      </c>
      <c r="N253" s="2888">
        <f t="shared" si="37"/>
        <v>0.85238095238095235</v>
      </c>
      <c r="O253" s="3581">
        <v>216</v>
      </c>
      <c r="P253" s="3582">
        <v>186</v>
      </c>
      <c r="Q253" s="3565">
        <f t="shared" si="38"/>
        <v>0.86111111111111116</v>
      </c>
      <c r="R253" s="2889">
        <v>246</v>
      </c>
      <c r="S253" s="2890">
        <v>208</v>
      </c>
      <c r="T253" s="2891">
        <f t="shared" si="39"/>
        <v>0.84552845528455289</v>
      </c>
      <c r="U253" s="2889">
        <v>260</v>
      </c>
      <c r="V253" s="2890">
        <v>222</v>
      </c>
      <c r="W253" s="2891">
        <f t="shared" si="40"/>
        <v>0.85384615384615381</v>
      </c>
      <c r="X253" s="2889">
        <v>267</v>
      </c>
      <c r="Y253" s="2890">
        <v>226</v>
      </c>
      <c r="Z253" s="2891">
        <f t="shared" si="41"/>
        <v>0.84644194756554303</v>
      </c>
      <c r="AA253" s="2919">
        <v>268</v>
      </c>
      <c r="AB253" s="2920">
        <v>221</v>
      </c>
      <c r="AC253" s="3562">
        <f t="shared" si="47"/>
        <v>0.82462686567164178</v>
      </c>
    </row>
    <row r="254" spans="1:29" ht="14.5">
      <c r="A254" s="1386" t="s">
        <v>126</v>
      </c>
      <c r="B254" s="1387" t="s">
        <v>143</v>
      </c>
      <c r="C254" s="1388" t="s">
        <v>1465</v>
      </c>
      <c r="D254" s="1387" t="s">
        <v>153</v>
      </c>
      <c r="E254" s="1424" t="s">
        <v>1770</v>
      </c>
      <c r="F254" s="1785">
        <v>223</v>
      </c>
      <c r="G254" s="1786">
        <v>26</v>
      </c>
      <c r="H254" s="2465">
        <f t="shared" si="35"/>
        <v>0.11659192825112108</v>
      </c>
      <c r="I254" s="1785">
        <v>223</v>
      </c>
      <c r="J254" s="1786">
        <v>30</v>
      </c>
      <c r="K254" s="2465">
        <f t="shared" si="36"/>
        <v>0.13452914798206278</v>
      </c>
      <c r="L254" s="1795">
        <v>216</v>
      </c>
      <c r="M254" s="1796">
        <v>26</v>
      </c>
      <c r="N254" s="2888">
        <f t="shared" si="37"/>
        <v>0.12037037037037036</v>
      </c>
      <c r="O254" s="3581">
        <v>218</v>
      </c>
      <c r="P254" s="3582">
        <v>32</v>
      </c>
      <c r="Q254" s="3565">
        <f t="shared" si="38"/>
        <v>0.14678899082568808</v>
      </c>
      <c r="R254" s="2889">
        <v>178</v>
      </c>
      <c r="S254" s="2890">
        <v>26</v>
      </c>
      <c r="T254" s="2891">
        <f t="shared" si="39"/>
        <v>0.14606741573033707</v>
      </c>
      <c r="U254" s="2889">
        <v>211</v>
      </c>
      <c r="V254" s="2890">
        <v>23</v>
      </c>
      <c r="W254" s="2891">
        <f t="shared" si="40"/>
        <v>0.10900473933649289</v>
      </c>
      <c r="X254" s="2889">
        <v>210</v>
      </c>
      <c r="Y254" s="2890">
        <v>21</v>
      </c>
      <c r="Z254" s="2891">
        <f t="shared" si="41"/>
        <v>0.1</v>
      </c>
      <c r="AA254" s="2919">
        <v>187</v>
      </c>
      <c r="AB254" s="2920">
        <v>16</v>
      </c>
      <c r="AC254" s="3562">
        <f t="shared" si="47"/>
        <v>8.5561497326203204E-2</v>
      </c>
    </row>
    <row r="255" spans="1:29" ht="13">
      <c r="A255" s="532" t="s">
        <v>126</v>
      </c>
      <c r="B255" s="533" t="s">
        <v>143</v>
      </c>
      <c r="C255" s="534" t="s">
        <v>1465</v>
      </c>
      <c r="D255" s="533" t="s">
        <v>153</v>
      </c>
      <c r="E255" s="535" t="s">
        <v>1836</v>
      </c>
      <c r="F255" s="1785">
        <v>213</v>
      </c>
      <c r="G255" s="1786">
        <v>67</v>
      </c>
      <c r="H255" s="2465">
        <f t="shared" si="35"/>
        <v>0.31455399061032863</v>
      </c>
      <c r="I255" s="1785">
        <v>196</v>
      </c>
      <c r="J255" s="1786">
        <v>59</v>
      </c>
      <c r="K255" s="2465">
        <f t="shared" si="36"/>
        <v>0.30102040816326531</v>
      </c>
      <c r="L255" s="1795">
        <v>193</v>
      </c>
      <c r="M255" s="1796">
        <v>50</v>
      </c>
      <c r="N255" s="2888">
        <f t="shared" si="37"/>
        <v>0.25906735751295334</v>
      </c>
      <c r="O255" s="3581">
        <v>205</v>
      </c>
      <c r="P255" s="3582">
        <v>42</v>
      </c>
      <c r="Q255" s="3565">
        <f t="shared" si="38"/>
        <v>0.20487804878048779</v>
      </c>
      <c r="R255" s="2889">
        <v>195</v>
      </c>
      <c r="S255" s="2890">
        <v>41</v>
      </c>
      <c r="T255" s="2891">
        <f t="shared" si="39"/>
        <v>0.21025641025641026</v>
      </c>
      <c r="U255" s="2889">
        <v>191</v>
      </c>
      <c r="V255" s="2890">
        <v>46</v>
      </c>
      <c r="W255" s="2891">
        <f t="shared" si="40"/>
        <v>0.24083769633507854</v>
      </c>
      <c r="X255" s="2889">
        <v>202</v>
      </c>
      <c r="Y255" s="2890">
        <v>53</v>
      </c>
      <c r="Z255" s="2891">
        <f t="shared" si="41"/>
        <v>0.26237623762376239</v>
      </c>
      <c r="AA255" s="2919">
        <v>181</v>
      </c>
      <c r="AB255" s="2920">
        <v>55</v>
      </c>
      <c r="AC255" s="3562">
        <f t="shared" si="47"/>
        <v>0.30386740331491713</v>
      </c>
    </row>
    <row r="256" spans="1:29" ht="13">
      <c r="A256" s="532" t="s">
        <v>126</v>
      </c>
      <c r="B256" s="533" t="s">
        <v>143</v>
      </c>
      <c r="C256" s="534" t="s">
        <v>1465</v>
      </c>
      <c r="D256" s="533" t="s">
        <v>153</v>
      </c>
      <c r="E256" s="535" t="s">
        <v>1485</v>
      </c>
      <c r="F256" s="1785">
        <v>742</v>
      </c>
      <c r="G256" s="1786">
        <v>159</v>
      </c>
      <c r="H256" s="2465">
        <f t="shared" si="35"/>
        <v>0.21428571428571427</v>
      </c>
      <c r="I256" s="1785">
        <v>792</v>
      </c>
      <c r="J256" s="1786">
        <v>166</v>
      </c>
      <c r="K256" s="2465">
        <f t="shared" si="36"/>
        <v>0.20959595959595959</v>
      </c>
      <c r="L256" s="1795">
        <v>817</v>
      </c>
      <c r="M256" s="1796">
        <v>154</v>
      </c>
      <c r="N256" s="2888">
        <f t="shared" si="37"/>
        <v>0.18849449204406366</v>
      </c>
      <c r="O256" s="3581">
        <v>845</v>
      </c>
      <c r="P256" s="3582">
        <v>163</v>
      </c>
      <c r="Q256" s="3565">
        <f t="shared" si="38"/>
        <v>0.19289940828402366</v>
      </c>
      <c r="R256" s="2889">
        <v>804</v>
      </c>
      <c r="S256" s="2890">
        <v>149</v>
      </c>
      <c r="T256" s="2891">
        <f t="shared" si="39"/>
        <v>0.1853233830845771</v>
      </c>
      <c r="U256" s="2889">
        <v>747</v>
      </c>
      <c r="V256" s="2890">
        <v>126</v>
      </c>
      <c r="W256" s="2891">
        <f t="shared" si="40"/>
        <v>0.16867469879518071</v>
      </c>
      <c r="X256" s="2889">
        <v>751</v>
      </c>
      <c r="Y256" s="2890">
        <v>133</v>
      </c>
      <c r="Z256" s="2891">
        <f t="shared" si="41"/>
        <v>0.17709720372836218</v>
      </c>
      <c r="AA256" s="2919">
        <v>713</v>
      </c>
      <c r="AB256" s="2920">
        <v>123</v>
      </c>
      <c r="AC256" s="3562">
        <f t="shared" si="47"/>
        <v>0.17251051893408134</v>
      </c>
    </row>
    <row r="257" spans="1:29" ht="14.5">
      <c r="A257" s="1372" t="s">
        <v>126</v>
      </c>
      <c r="B257" s="1373" t="s">
        <v>143</v>
      </c>
      <c r="C257" s="1374" t="s">
        <v>1486</v>
      </c>
      <c r="D257" s="1373" t="s">
        <v>150</v>
      </c>
      <c r="E257" s="1421" t="s">
        <v>1771</v>
      </c>
      <c r="F257" s="1778">
        <v>94</v>
      </c>
      <c r="G257" s="1779">
        <v>52</v>
      </c>
      <c r="H257" s="2461">
        <f t="shared" si="35"/>
        <v>0.55319148936170215</v>
      </c>
      <c r="I257" s="1778">
        <v>96</v>
      </c>
      <c r="J257" s="1779">
        <v>39</v>
      </c>
      <c r="K257" s="2461">
        <f t="shared" si="36"/>
        <v>0.40625</v>
      </c>
      <c r="L257" s="1778">
        <v>79</v>
      </c>
      <c r="M257" s="1779">
        <v>24</v>
      </c>
      <c r="N257" s="2873">
        <f t="shared" si="37"/>
        <v>0.30379746835443039</v>
      </c>
      <c r="O257" s="2910"/>
      <c r="P257" s="2911"/>
      <c r="Q257" s="2912"/>
      <c r="R257" s="2910"/>
      <c r="S257" s="2911"/>
      <c r="T257" s="2912"/>
      <c r="U257" s="2910"/>
      <c r="V257" s="2911"/>
      <c r="W257" s="2912"/>
      <c r="X257" s="2910"/>
      <c r="Y257" s="2911"/>
      <c r="Z257" s="2912"/>
      <c r="AA257" s="2910"/>
      <c r="AB257" s="2911"/>
      <c r="AC257" s="2912"/>
    </row>
    <row r="258" spans="1:29" ht="13">
      <c r="A258" s="520" t="s">
        <v>126</v>
      </c>
      <c r="B258" s="521" t="s">
        <v>143</v>
      </c>
      <c r="C258" s="522" t="s">
        <v>1486</v>
      </c>
      <c r="D258" s="521" t="s">
        <v>150</v>
      </c>
      <c r="E258" s="523" t="s">
        <v>1837</v>
      </c>
      <c r="F258" s="1778">
        <v>800</v>
      </c>
      <c r="G258" s="1779">
        <v>270</v>
      </c>
      <c r="H258" s="2461">
        <f t="shared" si="35"/>
        <v>0.33750000000000002</v>
      </c>
      <c r="I258" s="1778">
        <v>797</v>
      </c>
      <c r="J258" s="1779">
        <v>261</v>
      </c>
      <c r="K258" s="2461">
        <f t="shared" si="36"/>
        <v>0.32747804265997493</v>
      </c>
      <c r="L258" s="1778">
        <v>858</v>
      </c>
      <c r="M258" s="1779">
        <v>297</v>
      </c>
      <c r="N258" s="2873">
        <f t="shared" si="37"/>
        <v>0.34615384615384615</v>
      </c>
      <c r="O258" s="3575">
        <v>876</v>
      </c>
      <c r="P258" s="3576">
        <v>314</v>
      </c>
      <c r="Q258" s="3545">
        <f t="shared" si="38"/>
        <v>0.35844748858447489</v>
      </c>
      <c r="R258" s="2893">
        <v>860</v>
      </c>
      <c r="S258" s="2894">
        <v>312</v>
      </c>
      <c r="T258" s="2874">
        <f t="shared" si="39"/>
        <v>0.36279069767441863</v>
      </c>
      <c r="U258" s="2893">
        <v>840</v>
      </c>
      <c r="V258" s="2894">
        <v>292</v>
      </c>
      <c r="W258" s="2874">
        <f t="shared" si="40"/>
        <v>0.34761904761904761</v>
      </c>
      <c r="X258" s="2893">
        <v>856</v>
      </c>
      <c r="Y258" s="2894">
        <v>311</v>
      </c>
      <c r="Z258" s="2874">
        <f t="shared" si="41"/>
        <v>0.36331775700934582</v>
      </c>
      <c r="AA258" s="3555">
        <v>821</v>
      </c>
      <c r="AB258" s="3556">
        <v>296</v>
      </c>
      <c r="AC258" s="3564">
        <f t="shared" ref="AC258:AC263" si="48">AB258/AA258</f>
        <v>0.36053593179049936</v>
      </c>
    </row>
    <row r="259" spans="1:29" ht="13">
      <c r="A259" s="520" t="s">
        <v>126</v>
      </c>
      <c r="B259" s="521" t="s">
        <v>143</v>
      </c>
      <c r="C259" s="522" t="s">
        <v>1486</v>
      </c>
      <c r="D259" s="521" t="s">
        <v>150</v>
      </c>
      <c r="E259" s="523" t="s">
        <v>1488</v>
      </c>
      <c r="F259" s="1778">
        <v>547</v>
      </c>
      <c r="G259" s="1779">
        <v>261</v>
      </c>
      <c r="H259" s="2461">
        <f t="shared" si="35"/>
        <v>0.47714808043875684</v>
      </c>
      <c r="I259" s="1778">
        <v>595</v>
      </c>
      <c r="J259" s="1779">
        <v>269</v>
      </c>
      <c r="K259" s="2461">
        <f t="shared" si="36"/>
        <v>0.45210084033613446</v>
      </c>
      <c r="L259" s="1778">
        <v>587</v>
      </c>
      <c r="M259" s="1779">
        <v>257</v>
      </c>
      <c r="N259" s="2873">
        <f t="shared" si="37"/>
        <v>0.43781942078364566</v>
      </c>
      <c r="O259" s="3575">
        <v>545</v>
      </c>
      <c r="P259" s="3576">
        <v>245</v>
      </c>
      <c r="Q259" s="3545">
        <f t="shared" si="38"/>
        <v>0.44954128440366975</v>
      </c>
      <c r="R259" s="2893">
        <v>553</v>
      </c>
      <c r="S259" s="2894">
        <v>245</v>
      </c>
      <c r="T259" s="2874">
        <f t="shared" si="39"/>
        <v>0.44303797468354428</v>
      </c>
      <c r="U259" s="2893">
        <v>537</v>
      </c>
      <c r="V259" s="2894">
        <v>250</v>
      </c>
      <c r="W259" s="2874">
        <f t="shared" si="40"/>
        <v>0.46554934823091249</v>
      </c>
      <c r="X259" s="2893">
        <v>587</v>
      </c>
      <c r="Y259" s="2894">
        <v>267</v>
      </c>
      <c r="Z259" s="2874">
        <f t="shared" si="41"/>
        <v>0.45485519591141399</v>
      </c>
      <c r="AA259" s="3555">
        <v>562</v>
      </c>
      <c r="AB259" s="3556">
        <v>238</v>
      </c>
      <c r="AC259" s="3564">
        <f t="shared" si="48"/>
        <v>0.42348754448398579</v>
      </c>
    </row>
    <row r="260" spans="1:29" ht="13">
      <c r="A260" s="520" t="s">
        <v>126</v>
      </c>
      <c r="B260" s="521" t="s">
        <v>143</v>
      </c>
      <c r="C260" s="522" t="s">
        <v>1486</v>
      </c>
      <c r="D260" s="521" t="s">
        <v>150</v>
      </c>
      <c r="E260" s="523" t="s">
        <v>1489</v>
      </c>
      <c r="F260" s="1778">
        <v>507</v>
      </c>
      <c r="G260" s="1779">
        <v>261</v>
      </c>
      <c r="H260" s="2461">
        <f t="shared" si="35"/>
        <v>0.51479289940828399</v>
      </c>
      <c r="I260" s="1778">
        <v>505</v>
      </c>
      <c r="J260" s="1779">
        <v>241</v>
      </c>
      <c r="K260" s="2461">
        <f t="shared" si="36"/>
        <v>0.47722772277227721</v>
      </c>
      <c r="L260" s="1778">
        <v>454</v>
      </c>
      <c r="M260" s="1779">
        <v>216</v>
      </c>
      <c r="N260" s="2873">
        <f t="shared" si="37"/>
        <v>0.47577092511013214</v>
      </c>
      <c r="O260" s="3575">
        <v>480</v>
      </c>
      <c r="P260" s="3576">
        <v>219</v>
      </c>
      <c r="Q260" s="3545">
        <f t="shared" si="38"/>
        <v>0.45624999999999999</v>
      </c>
      <c r="R260" s="2893">
        <v>447</v>
      </c>
      <c r="S260" s="2894">
        <v>212</v>
      </c>
      <c r="T260" s="2874">
        <f t="shared" si="39"/>
        <v>0.47427293064876958</v>
      </c>
      <c r="U260" s="2893">
        <v>474</v>
      </c>
      <c r="V260" s="2894">
        <v>208</v>
      </c>
      <c r="W260" s="2874">
        <f t="shared" si="40"/>
        <v>0.43881856540084391</v>
      </c>
      <c r="X260" s="2893">
        <v>472</v>
      </c>
      <c r="Y260" s="2894">
        <v>196</v>
      </c>
      <c r="Z260" s="2874">
        <f t="shared" si="41"/>
        <v>0.4152542372881356</v>
      </c>
      <c r="AA260" s="3555">
        <v>493</v>
      </c>
      <c r="AB260" s="3556">
        <v>198</v>
      </c>
      <c r="AC260" s="3564">
        <f t="shared" si="48"/>
        <v>0.40162271805273836</v>
      </c>
    </row>
    <row r="261" spans="1:29" ht="13">
      <c r="A261" s="1372" t="s">
        <v>126</v>
      </c>
      <c r="B261" s="1373" t="s">
        <v>143</v>
      </c>
      <c r="C261" s="1374" t="s">
        <v>1486</v>
      </c>
      <c r="D261" s="1373" t="s">
        <v>150</v>
      </c>
      <c r="E261" s="1421" t="s">
        <v>1838</v>
      </c>
      <c r="F261" s="1778">
        <v>211</v>
      </c>
      <c r="G261" s="1779">
        <v>102</v>
      </c>
      <c r="H261" s="2461">
        <f t="shared" si="35"/>
        <v>0.48341232227488151</v>
      </c>
      <c r="I261" s="1778">
        <v>158</v>
      </c>
      <c r="J261" s="1779">
        <v>80</v>
      </c>
      <c r="K261" s="2461">
        <f t="shared" si="36"/>
        <v>0.50632911392405067</v>
      </c>
      <c r="L261" s="1778">
        <v>162</v>
      </c>
      <c r="M261" s="1779">
        <v>75</v>
      </c>
      <c r="N261" s="2873">
        <f t="shared" si="37"/>
        <v>0.46296296296296297</v>
      </c>
      <c r="O261" s="3575">
        <v>146</v>
      </c>
      <c r="P261" s="3576">
        <v>63</v>
      </c>
      <c r="Q261" s="3545">
        <f t="shared" si="38"/>
        <v>0.4315068493150685</v>
      </c>
      <c r="R261" s="2893">
        <v>147</v>
      </c>
      <c r="S261" s="2894">
        <v>66</v>
      </c>
      <c r="T261" s="2874">
        <f t="shared" si="39"/>
        <v>0.44897959183673469</v>
      </c>
      <c r="U261" s="2893">
        <v>150</v>
      </c>
      <c r="V261" s="2894">
        <v>61</v>
      </c>
      <c r="W261" s="2874">
        <f t="shared" si="40"/>
        <v>0.40666666666666668</v>
      </c>
      <c r="X261" s="2893">
        <v>134</v>
      </c>
      <c r="Y261" s="2894">
        <v>53</v>
      </c>
      <c r="Z261" s="2874">
        <f t="shared" si="41"/>
        <v>0.39552238805970147</v>
      </c>
      <c r="AA261" s="3555">
        <v>96</v>
      </c>
      <c r="AB261" s="3556">
        <v>35</v>
      </c>
      <c r="AC261" s="3564">
        <f t="shared" si="48"/>
        <v>0.36458333333333331</v>
      </c>
    </row>
    <row r="262" spans="1:29" ht="13">
      <c r="A262" s="520" t="s">
        <v>126</v>
      </c>
      <c r="B262" s="521" t="s">
        <v>143</v>
      </c>
      <c r="C262" s="522" t="s">
        <v>1486</v>
      </c>
      <c r="D262" s="521" t="s">
        <v>150</v>
      </c>
      <c r="E262" s="523" t="s">
        <v>1839</v>
      </c>
      <c r="F262" s="1778">
        <v>338</v>
      </c>
      <c r="G262" s="1779">
        <v>132</v>
      </c>
      <c r="H262" s="2461">
        <f t="shared" si="35"/>
        <v>0.39053254437869822</v>
      </c>
      <c r="I262" s="1778">
        <v>338</v>
      </c>
      <c r="J262" s="1779">
        <v>116</v>
      </c>
      <c r="K262" s="2461">
        <f t="shared" si="36"/>
        <v>0.34319526627218933</v>
      </c>
      <c r="L262" s="1778">
        <v>353</v>
      </c>
      <c r="M262" s="1779">
        <v>126</v>
      </c>
      <c r="N262" s="2873">
        <f t="shared" si="37"/>
        <v>0.35694050991501414</v>
      </c>
      <c r="O262" s="3575">
        <v>382</v>
      </c>
      <c r="P262" s="3576">
        <v>132</v>
      </c>
      <c r="Q262" s="3545">
        <f t="shared" si="38"/>
        <v>0.34554973821989526</v>
      </c>
      <c r="R262" s="2893">
        <v>381</v>
      </c>
      <c r="S262" s="2894">
        <v>127</v>
      </c>
      <c r="T262" s="2874">
        <f t="shared" si="39"/>
        <v>0.33333333333333331</v>
      </c>
      <c r="U262" s="2893">
        <v>391</v>
      </c>
      <c r="V262" s="2894">
        <v>127</v>
      </c>
      <c r="W262" s="2874">
        <f t="shared" si="40"/>
        <v>0.32480818414322249</v>
      </c>
      <c r="X262" s="2893">
        <v>394</v>
      </c>
      <c r="Y262" s="2894">
        <v>129</v>
      </c>
      <c r="Z262" s="2874">
        <f t="shared" si="41"/>
        <v>0.32741116751269034</v>
      </c>
      <c r="AA262" s="3555">
        <v>422</v>
      </c>
      <c r="AB262" s="3556">
        <v>135</v>
      </c>
      <c r="AC262" s="3564">
        <f t="shared" si="48"/>
        <v>0.31990521327014215</v>
      </c>
    </row>
    <row r="263" spans="1:29" ht="13">
      <c r="A263" s="520" t="s">
        <v>126</v>
      </c>
      <c r="B263" s="521" t="s">
        <v>143</v>
      </c>
      <c r="C263" s="522" t="s">
        <v>1486</v>
      </c>
      <c r="D263" s="521" t="s">
        <v>150</v>
      </c>
      <c r="E263" s="523" t="s">
        <v>1840</v>
      </c>
      <c r="F263" s="1778">
        <v>423</v>
      </c>
      <c r="G263" s="1779">
        <v>181</v>
      </c>
      <c r="H263" s="2461">
        <f t="shared" si="35"/>
        <v>0.42789598108747046</v>
      </c>
      <c r="I263" s="1778">
        <v>438</v>
      </c>
      <c r="J263" s="1779">
        <v>178</v>
      </c>
      <c r="K263" s="2461">
        <f t="shared" si="36"/>
        <v>0.40639269406392692</v>
      </c>
      <c r="L263" s="1778">
        <v>399</v>
      </c>
      <c r="M263" s="1779">
        <v>149</v>
      </c>
      <c r="N263" s="2873">
        <f t="shared" si="37"/>
        <v>0.37343358395989973</v>
      </c>
      <c r="O263" s="3575">
        <v>362</v>
      </c>
      <c r="P263" s="3576">
        <v>134</v>
      </c>
      <c r="Q263" s="3545">
        <f t="shared" si="38"/>
        <v>0.37016574585635359</v>
      </c>
      <c r="R263" s="2893">
        <v>366</v>
      </c>
      <c r="S263" s="2894">
        <v>145</v>
      </c>
      <c r="T263" s="2874">
        <f t="shared" si="39"/>
        <v>0.39617486338797814</v>
      </c>
      <c r="U263" s="2893">
        <v>343</v>
      </c>
      <c r="V263" s="2894">
        <v>137</v>
      </c>
      <c r="W263" s="2874">
        <f t="shared" si="40"/>
        <v>0.39941690962099125</v>
      </c>
      <c r="X263" s="2893">
        <v>363</v>
      </c>
      <c r="Y263" s="2894">
        <v>155</v>
      </c>
      <c r="Z263" s="2874">
        <f t="shared" si="41"/>
        <v>0.42699724517906334</v>
      </c>
      <c r="AA263" s="3555">
        <v>377</v>
      </c>
      <c r="AB263" s="3556">
        <v>160</v>
      </c>
      <c r="AC263" s="3564">
        <f t="shared" si="48"/>
        <v>0.4244031830238727</v>
      </c>
    </row>
    <row r="264" spans="1:29" ht="13">
      <c r="A264" s="524" t="s">
        <v>126</v>
      </c>
      <c r="B264" s="525" t="s">
        <v>143</v>
      </c>
      <c r="C264" s="526" t="s">
        <v>1486</v>
      </c>
      <c r="D264" s="524" t="s">
        <v>151</v>
      </c>
      <c r="E264" s="527" t="s">
        <v>1841</v>
      </c>
      <c r="F264" s="1781">
        <v>668</v>
      </c>
      <c r="G264" s="1782">
        <v>301</v>
      </c>
      <c r="H264" s="2463">
        <f t="shared" si="35"/>
        <v>0.45059880239520961</v>
      </c>
      <c r="I264" s="1781">
        <v>698</v>
      </c>
      <c r="J264" s="1782">
        <v>320</v>
      </c>
      <c r="K264" s="2463">
        <f t="shared" si="36"/>
        <v>0.45845272206303728</v>
      </c>
      <c r="L264" s="1791">
        <v>697</v>
      </c>
      <c r="M264" s="1792">
        <v>308</v>
      </c>
      <c r="N264" s="2877">
        <f t="shared" si="37"/>
        <v>0.44189383070301291</v>
      </c>
      <c r="O264" s="3577">
        <v>712</v>
      </c>
      <c r="P264" s="3578">
        <v>282</v>
      </c>
      <c r="Q264" s="3572">
        <f t="shared" si="38"/>
        <v>0.3960674157303371</v>
      </c>
      <c r="R264" s="2879">
        <v>756</v>
      </c>
      <c r="S264" s="2880">
        <v>291</v>
      </c>
      <c r="T264" s="2881">
        <f t="shared" si="39"/>
        <v>0.38492063492063494</v>
      </c>
      <c r="U264" s="2879">
        <v>708</v>
      </c>
      <c r="V264" s="2880">
        <v>286</v>
      </c>
      <c r="W264" s="2881">
        <f t="shared" si="40"/>
        <v>0.403954802259887</v>
      </c>
      <c r="X264" s="2879">
        <v>701</v>
      </c>
      <c r="Y264" s="2880">
        <v>278</v>
      </c>
      <c r="Z264" s="2881">
        <f t="shared" si="41"/>
        <v>0.39657631954350925</v>
      </c>
      <c r="AA264" s="3547">
        <v>749</v>
      </c>
      <c r="AB264" s="3548">
        <v>267</v>
      </c>
      <c r="AC264" s="3549">
        <f>AB264/AA264</f>
        <v>0.35647530040053405</v>
      </c>
    </row>
    <row r="265" spans="1:29" ht="13.5" customHeight="1">
      <c r="A265" s="528" t="s">
        <v>126</v>
      </c>
      <c r="B265" s="529" t="s">
        <v>143</v>
      </c>
      <c r="C265" s="530" t="s">
        <v>1486</v>
      </c>
      <c r="D265" s="529" t="s">
        <v>152</v>
      </c>
      <c r="E265" s="531" t="s">
        <v>1842</v>
      </c>
      <c r="F265" s="1783">
        <v>988</v>
      </c>
      <c r="G265" s="1784">
        <v>428</v>
      </c>
      <c r="H265" s="2464">
        <f t="shared" si="35"/>
        <v>0.4331983805668016</v>
      </c>
      <c r="I265" s="1787">
        <v>973</v>
      </c>
      <c r="J265" s="1788">
        <v>417</v>
      </c>
      <c r="K265" s="2464">
        <f t="shared" si="36"/>
        <v>0.42857142857142855</v>
      </c>
      <c r="L265" s="1793">
        <v>1030</v>
      </c>
      <c r="M265" s="1794">
        <v>447</v>
      </c>
      <c r="N265" s="2883">
        <f t="shared" si="37"/>
        <v>0.43398058252427185</v>
      </c>
      <c r="O265" s="3579">
        <v>1032</v>
      </c>
      <c r="P265" s="3580">
        <v>466</v>
      </c>
      <c r="Q265" s="3569">
        <f t="shared" si="38"/>
        <v>0.45155038759689925</v>
      </c>
      <c r="R265" s="2884">
        <v>1029</v>
      </c>
      <c r="S265" s="2885">
        <v>466</v>
      </c>
      <c r="T265" s="2886">
        <f t="shared" si="39"/>
        <v>0.45286686103012636</v>
      </c>
      <c r="U265" s="2884">
        <v>1050</v>
      </c>
      <c r="V265" s="2885">
        <v>458</v>
      </c>
      <c r="W265" s="2886">
        <f t="shared" si="40"/>
        <v>0.43619047619047618</v>
      </c>
      <c r="X265" s="2884">
        <v>1093</v>
      </c>
      <c r="Y265" s="2885">
        <v>462</v>
      </c>
      <c r="Z265" s="2886">
        <f t="shared" si="41"/>
        <v>0.42268984446477587</v>
      </c>
      <c r="AA265" s="3550">
        <v>1046</v>
      </c>
      <c r="AB265" s="3551">
        <v>405</v>
      </c>
      <c r="AC265" s="3552">
        <f>AB265/AA265</f>
        <v>0.38718929254302104</v>
      </c>
    </row>
    <row r="266" spans="1:29" ht="13.5" customHeight="1">
      <c r="A266" s="1386" t="s">
        <v>126</v>
      </c>
      <c r="B266" s="1387" t="s">
        <v>143</v>
      </c>
      <c r="C266" s="1388" t="s">
        <v>1486</v>
      </c>
      <c r="D266" s="1387" t="s">
        <v>153</v>
      </c>
      <c r="E266" s="1424" t="s">
        <v>1773</v>
      </c>
      <c r="F266" s="1785">
        <v>591</v>
      </c>
      <c r="G266" s="1786">
        <v>109</v>
      </c>
      <c r="H266" s="2465">
        <f t="shared" si="35"/>
        <v>0.18443316412859559</v>
      </c>
      <c r="I266" s="1785">
        <v>637</v>
      </c>
      <c r="J266" s="1786">
        <v>127</v>
      </c>
      <c r="K266" s="2465">
        <f t="shared" si="36"/>
        <v>0.19937205651491366</v>
      </c>
      <c r="L266" s="1795">
        <v>644</v>
      </c>
      <c r="M266" s="1796">
        <v>123</v>
      </c>
      <c r="N266" s="2888">
        <f t="shared" si="37"/>
        <v>0.19099378881987578</v>
      </c>
      <c r="O266" s="3581">
        <v>644</v>
      </c>
      <c r="P266" s="3582">
        <v>140</v>
      </c>
      <c r="Q266" s="3565">
        <f t="shared" si="38"/>
        <v>0.21739130434782608</v>
      </c>
      <c r="R266" s="2889">
        <v>710</v>
      </c>
      <c r="S266" s="2890">
        <v>146</v>
      </c>
      <c r="T266" s="2891">
        <f t="shared" si="39"/>
        <v>0.20563380281690141</v>
      </c>
      <c r="U266" s="2889">
        <v>711</v>
      </c>
      <c r="V266" s="2890">
        <v>149</v>
      </c>
      <c r="W266" s="2891">
        <f t="shared" si="40"/>
        <v>0.20956399437412096</v>
      </c>
      <c r="X266" s="2889">
        <v>706</v>
      </c>
      <c r="Y266" s="2890">
        <v>155</v>
      </c>
      <c r="Z266" s="2891">
        <f t="shared" si="41"/>
        <v>0.21954674220963172</v>
      </c>
      <c r="AA266" s="2919">
        <v>683</v>
      </c>
      <c r="AB266" s="2920">
        <v>165</v>
      </c>
      <c r="AC266" s="3562">
        <f t="shared" ref="AC266:AC271" si="49">AB266/AA266</f>
        <v>0.24158125915080528</v>
      </c>
    </row>
    <row r="267" spans="1:29" ht="13.5" customHeight="1">
      <c r="A267" s="532" t="s">
        <v>126</v>
      </c>
      <c r="B267" s="533" t="s">
        <v>143</v>
      </c>
      <c r="C267" s="534" t="s">
        <v>1486</v>
      </c>
      <c r="D267" s="533" t="s">
        <v>153</v>
      </c>
      <c r="E267" s="535" t="s">
        <v>1494</v>
      </c>
      <c r="F267" s="1785">
        <v>506</v>
      </c>
      <c r="G267" s="1786">
        <v>228</v>
      </c>
      <c r="H267" s="2465">
        <f t="shared" si="35"/>
        <v>0.45059288537549408</v>
      </c>
      <c r="I267" s="1785">
        <v>481</v>
      </c>
      <c r="J267" s="1786">
        <v>211</v>
      </c>
      <c r="K267" s="2465">
        <f t="shared" si="36"/>
        <v>0.43866943866943869</v>
      </c>
      <c r="L267" s="1795">
        <v>482</v>
      </c>
      <c r="M267" s="1796">
        <v>214</v>
      </c>
      <c r="N267" s="2888">
        <f t="shared" si="37"/>
        <v>0.44398340248962653</v>
      </c>
      <c r="O267" s="3581">
        <v>500</v>
      </c>
      <c r="P267" s="3582">
        <v>215</v>
      </c>
      <c r="Q267" s="3565">
        <f t="shared" si="38"/>
        <v>0.43</v>
      </c>
      <c r="R267" s="2889">
        <v>500</v>
      </c>
      <c r="S267" s="2890">
        <v>212</v>
      </c>
      <c r="T267" s="2891">
        <f t="shared" si="39"/>
        <v>0.42399999999999999</v>
      </c>
      <c r="U267" s="2889">
        <v>536</v>
      </c>
      <c r="V267" s="2890">
        <v>222</v>
      </c>
      <c r="W267" s="2891">
        <f t="shared" si="40"/>
        <v>0.41417910447761191</v>
      </c>
      <c r="X267" s="2889">
        <v>551</v>
      </c>
      <c r="Y267" s="2890">
        <v>203</v>
      </c>
      <c r="Z267" s="2891">
        <f t="shared" si="41"/>
        <v>0.36842105263157893</v>
      </c>
      <c r="AA267" s="2919">
        <v>527</v>
      </c>
      <c r="AB267" s="2920">
        <v>183</v>
      </c>
      <c r="AC267" s="3562">
        <f t="shared" si="49"/>
        <v>0.34724857685009486</v>
      </c>
    </row>
    <row r="268" spans="1:29" ht="14.5">
      <c r="A268" s="1386" t="s">
        <v>126</v>
      </c>
      <c r="B268" s="1387" t="s">
        <v>143</v>
      </c>
      <c r="C268" s="1388" t="s">
        <v>1486</v>
      </c>
      <c r="D268" s="1387" t="s">
        <v>153</v>
      </c>
      <c r="E268" s="1424" t="s">
        <v>1774</v>
      </c>
      <c r="F268" s="1785">
        <v>345</v>
      </c>
      <c r="G268" s="1786">
        <v>308</v>
      </c>
      <c r="H268" s="2465">
        <f t="shared" si="35"/>
        <v>0.89275362318840579</v>
      </c>
      <c r="I268" s="1785">
        <v>395</v>
      </c>
      <c r="J268" s="1786">
        <v>350</v>
      </c>
      <c r="K268" s="2465">
        <f t="shared" si="36"/>
        <v>0.88607594936708856</v>
      </c>
      <c r="L268" s="1795">
        <v>426</v>
      </c>
      <c r="M268" s="1796">
        <v>377</v>
      </c>
      <c r="N268" s="2888">
        <f t="shared" si="37"/>
        <v>0.88497652582159625</v>
      </c>
      <c r="O268" s="3581">
        <v>450</v>
      </c>
      <c r="P268" s="3582">
        <v>392</v>
      </c>
      <c r="Q268" s="3565">
        <f t="shared" si="38"/>
        <v>0.87111111111111106</v>
      </c>
      <c r="R268" s="2889">
        <v>463</v>
      </c>
      <c r="S268" s="2890">
        <v>396</v>
      </c>
      <c r="T268" s="2891">
        <f t="shared" si="39"/>
        <v>0.85529157667386613</v>
      </c>
      <c r="U268" s="2889">
        <v>473</v>
      </c>
      <c r="V268" s="2890">
        <v>399</v>
      </c>
      <c r="W268" s="2891">
        <f t="shared" si="40"/>
        <v>0.84355179704016914</v>
      </c>
      <c r="X268" s="2889">
        <v>464</v>
      </c>
      <c r="Y268" s="2890">
        <v>384</v>
      </c>
      <c r="Z268" s="2891">
        <f t="shared" si="41"/>
        <v>0.82758620689655171</v>
      </c>
      <c r="AA268" s="2919">
        <v>460</v>
      </c>
      <c r="AB268" s="2920">
        <v>383</v>
      </c>
      <c r="AC268" s="3562">
        <f t="shared" si="49"/>
        <v>0.83260869565217388</v>
      </c>
    </row>
    <row r="269" spans="1:29" ht="14.5">
      <c r="A269" s="1386" t="s">
        <v>126</v>
      </c>
      <c r="B269" s="1387" t="s">
        <v>143</v>
      </c>
      <c r="C269" s="1388" t="s">
        <v>1486</v>
      </c>
      <c r="D269" s="1387" t="s">
        <v>153</v>
      </c>
      <c r="E269" s="1424" t="s">
        <v>1775</v>
      </c>
      <c r="F269" s="1785">
        <v>149</v>
      </c>
      <c r="G269" s="1786">
        <v>62</v>
      </c>
      <c r="H269" s="2465">
        <f t="shared" si="35"/>
        <v>0.41610738255033558</v>
      </c>
      <c r="I269" s="1785">
        <v>202</v>
      </c>
      <c r="J269" s="1786">
        <v>104</v>
      </c>
      <c r="K269" s="2465">
        <f t="shared" si="36"/>
        <v>0.51485148514851486</v>
      </c>
      <c r="L269" s="1795">
        <v>200</v>
      </c>
      <c r="M269" s="1796">
        <v>87</v>
      </c>
      <c r="N269" s="2888">
        <f t="shared" si="37"/>
        <v>0.435</v>
      </c>
      <c r="O269" s="3581">
        <v>185</v>
      </c>
      <c r="P269" s="3582">
        <v>81</v>
      </c>
      <c r="Q269" s="3565">
        <f t="shared" si="38"/>
        <v>0.43783783783783786</v>
      </c>
      <c r="R269" s="2889">
        <v>231</v>
      </c>
      <c r="S269" s="2890">
        <v>105</v>
      </c>
      <c r="T269" s="2891">
        <f t="shared" si="39"/>
        <v>0.45454545454545453</v>
      </c>
      <c r="U269" s="2889">
        <v>173</v>
      </c>
      <c r="V269" s="2890">
        <v>80</v>
      </c>
      <c r="W269" s="2891">
        <f t="shared" si="40"/>
        <v>0.46242774566473988</v>
      </c>
      <c r="X269" s="2889">
        <v>148</v>
      </c>
      <c r="Y269" s="2890">
        <v>68</v>
      </c>
      <c r="Z269" s="2891">
        <f t="shared" si="41"/>
        <v>0.45945945945945948</v>
      </c>
      <c r="AA269" s="2919">
        <v>164</v>
      </c>
      <c r="AB269" s="2920">
        <v>71</v>
      </c>
      <c r="AC269" s="3562">
        <f t="shared" si="49"/>
        <v>0.43292682926829268</v>
      </c>
    </row>
    <row r="270" spans="1:29" ht="13">
      <c r="A270" s="532" t="s">
        <v>126</v>
      </c>
      <c r="B270" s="533" t="s">
        <v>143</v>
      </c>
      <c r="C270" s="534" t="s">
        <v>1486</v>
      </c>
      <c r="D270" s="533" t="s">
        <v>153</v>
      </c>
      <c r="E270" s="535" t="s">
        <v>1843</v>
      </c>
      <c r="F270" s="1785">
        <v>576</v>
      </c>
      <c r="G270" s="1786">
        <v>289</v>
      </c>
      <c r="H270" s="2465">
        <f t="shared" si="35"/>
        <v>0.50173611111111116</v>
      </c>
      <c r="I270" s="1785">
        <v>528</v>
      </c>
      <c r="J270" s="1786">
        <v>263</v>
      </c>
      <c r="K270" s="2465">
        <f t="shared" si="36"/>
        <v>0.49810606060606061</v>
      </c>
      <c r="L270" s="1795">
        <v>532</v>
      </c>
      <c r="M270" s="1796">
        <v>273</v>
      </c>
      <c r="N270" s="2888">
        <f t="shared" si="37"/>
        <v>0.51315789473684215</v>
      </c>
      <c r="O270" s="3581">
        <v>549</v>
      </c>
      <c r="P270" s="3582">
        <v>282</v>
      </c>
      <c r="Q270" s="3565">
        <f t="shared" si="38"/>
        <v>0.51366120218579236</v>
      </c>
      <c r="R270" s="2889">
        <v>607</v>
      </c>
      <c r="S270" s="2890">
        <v>299</v>
      </c>
      <c r="T270" s="2891">
        <f t="shared" si="39"/>
        <v>0.4925864909390445</v>
      </c>
      <c r="U270" s="2889">
        <v>671</v>
      </c>
      <c r="V270" s="2890">
        <v>295</v>
      </c>
      <c r="W270" s="2891">
        <f t="shared" si="40"/>
        <v>0.43964232488822652</v>
      </c>
      <c r="X270" s="2889">
        <v>713</v>
      </c>
      <c r="Y270" s="2890">
        <v>313</v>
      </c>
      <c r="Z270" s="2891">
        <f t="shared" si="41"/>
        <v>0.43899018232819076</v>
      </c>
      <c r="AA270" s="2919">
        <v>723</v>
      </c>
      <c r="AB270" s="2920">
        <v>308</v>
      </c>
      <c r="AC270" s="3562">
        <f t="shared" si="49"/>
        <v>0.42600276625172889</v>
      </c>
    </row>
    <row r="271" spans="1:29" ht="14.5">
      <c r="A271" s="1386" t="s">
        <v>126</v>
      </c>
      <c r="B271" s="1387" t="s">
        <v>143</v>
      </c>
      <c r="C271" s="1388" t="s">
        <v>1486</v>
      </c>
      <c r="D271" s="1390" t="s">
        <v>153</v>
      </c>
      <c r="E271" s="1424" t="s">
        <v>1776</v>
      </c>
      <c r="F271" s="1785">
        <v>159</v>
      </c>
      <c r="G271" s="1786">
        <v>45</v>
      </c>
      <c r="H271" s="2466">
        <f t="shared" si="35"/>
        <v>0.28301886792452829</v>
      </c>
      <c r="I271" s="1785">
        <v>170</v>
      </c>
      <c r="J271" s="1786">
        <v>50</v>
      </c>
      <c r="K271" s="2465">
        <f t="shared" si="36"/>
        <v>0.29411764705882354</v>
      </c>
      <c r="L271" s="1795">
        <v>190</v>
      </c>
      <c r="M271" s="1796">
        <v>71</v>
      </c>
      <c r="N271" s="2888">
        <f t="shared" si="37"/>
        <v>0.37368421052631579</v>
      </c>
      <c r="O271" s="3581">
        <v>191</v>
      </c>
      <c r="P271" s="3582">
        <v>72</v>
      </c>
      <c r="Q271" s="3565">
        <f t="shared" si="38"/>
        <v>0.37696335078534032</v>
      </c>
      <c r="R271" s="2889">
        <v>223</v>
      </c>
      <c r="S271" s="2890">
        <v>103</v>
      </c>
      <c r="T271" s="2891">
        <f t="shared" si="39"/>
        <v>0.46188340807174888</v>
      </c>
      <c r="U271" s="2889">
        <v>260</v>
      </c>
      <c r="V271" s="2890">
        <v>124</v>
      </c>
      <c r="W271" s="2891">
        <f t="shared" si="40"/>
        <v>0.47692307692307695</v>
      </c>
      <c r="X271" s="2889">
        <v>266</v>
      </c>
      <c r="Y271" s="2890">
        <v>115</v>
      </c>
      <c r="Z271" s="2891">
        <f t="shared" si="41"/>
        <v>0.43233082706766918</v>
      </c>
      <c r="AA271" s="2919">
        <v>264</v>
      </c>
      <c r="AB271" s="2920">
        <v>114</v>
      </c>
      <c r="AC271" s="3562">
        <f t="shared" si="49"/>
        <v>0.43181818181818182</v>
      </c>
    </row>
    <row r="272" spans="1:29">
      <c r="U272" s="2913"/>
      <c r="V272" s="2913"/>
      <c r="W272" s="2914"/>
      <c r="X272" s="2913"/>
      <c r="Y272" s="2913"/>
      <c r="Z272" s="2914"/>
      <c r="AA272" s="3533"/>
      <c r="AB272" s="3533"/>
      <c r="AC272" s="3534"/>
    </row>
    <row r="273" spans="1:30">
      <c r="I273" s="8"/>
      <c r="J273" s="8"/>
      <c r="K273" s="8"/>
    </row>
    <row r="274" spans="1:30" s="130" customFormat="1" ht="17.5">
      <c r="A274" s="3880" t="s">
        <v>122</v>
      </c>
      <c r="B274" s="3909" t="s">
        <v>37</v>
      </c>
      <c r="C274" s="3912" t="s">
        <v>38</v>
      </c>
      <c r="D274" s="3883" t="s">
        <v>149</v>
      </c>
      <c r="E274" s="3886" t="s">
        <v>1613</v>
      </c>
      <c r="F274" s="3920" t="s">
        <v>1270</v>
      </c>
      <c r="G274" s="3921"/>
      <c r="H274" s="3921"/>
      <c r="I274" s="3921"/>
      <c r="J274" s="3921"/>
      <c r="K274" s="3921"/>
      <c r="L274" s="3921"/>
      <c r="M274" s="3921"/>
      <c r="N274" s="3921"/>
      <c r="O274" s="3921"/>
      <c r="P274" s="3921"/>
      <c r="Q274" s="3921"/>
      <c r="R274" s="3921"/>
      <c r="S274" s="3921"/>
      <c r="T274" s="3921"/>
      <c r="U274" s="3921"/>
      <c r="V274" s="3921"/>
      <c r="W274" s="3921"/>
      <c r="X274" s="3921"/>
      <c r="Y274" s="3921"/>
      <c r="Z274" s="3921"/>
      <c r="AA274" s="3921"/>
      <c r="AB274" s="3921"/>
      <c r="AC274" s="3921"/>
      <c r="AD274" s="495"/>
    </row>
    <row r="275" spans="1:30" s="130" customFormat="1" ht="17.5">
      <c r="A275" s="3881"/>
      <c r="B275" s="3910"/>
      <c r="C275" s="3913"/>
      <c r="D275" s="3884"/>
      <c r="E275" s="3887"/>
      <c r="F275" s="3889" t="s">
        <v>1744</v>
      </c>
      <c r="G275" s="3890"/>
      <c r="H275" s="3891"/>
      <c r="I275" s="3892" t="s">
        <v>1272</v>
      </c>
      <c r="J275" s="3893"/>
      <c r="K275" s="3894"/>
      <c r="L275" s="3892" t="s">
        <v>1273</v>
      </c>
      <c r="M275" s="3893"/>
      <c r="N275" s="3895"/>
      <c r="O275" s="3892" t="s">
        <v>2000</v>
      </c>
      <c r="P275" s="3893"/>
      <c r="Q275" s="3894"/>
      <c r="R275" s="3897" t="s">
        <v>2001</v>
      </c>
      <c r="S275" s="3897"/>
      <c r="T275" s="3897"/>
      <c r="U275" s="3896" t="s">
        <v>2002</v>
      </c>
      <c r="V275" s="3897"/>
      <c r="W275" s="3897"/>
      <c r="X275" s="3896" t="s">
        <v>2003</v>
      </c>
      <c r="Y275" s="3897"/>
      <c r="Z275" s="3898"/>
      <c r="AA275" s="3915" t="s">
        <v>4411</v>
      </c>
      <c r="AB275" s="3916"/>
      <c r="AC275" s="3917"/>
      <c r="AD275" s="495"/>
    </row>
    <row r="276" spans="1:30" ht="27.5">
      <c r="A276" s="3881"/>
      <c r="B276" s="3910"/>
      <c r="C276" s="3913"/>
      <c r="D276" s="3884"/>
      <c r="E276" s="3887"/>
      <c r="F276" s="308" t="s">
        <v>39</v>
      </c>
      <c r="G276" s="3873" t="s">
        <v>141</v>
      </c>
      <c r="H276" s="3878"/>
      <c r="I276" s="308" t="s">
        <v>39</v>
      </c>
      <c r="J276" s="3873" t="s">
        <v>141</v>
      </c>
      <c r="K276" s="3878"/>
      <c r="L276" s="308" t="s">
        <v>39</v>
      </c>
      <c r="M276" s="3873" t="s">
        <v>141</v>
      </c>
      <c r="N276" s="3874"/>
      <c r="O276" s="308" t="s">
        <v>39</v>
      </c>
      <c r="P276" s="3873" t="s">
        <v>141</v>
      </c>
      <c r="Q276" s="3874"/>
      <c r="R276" s="308" t="s">
        <v>39</v>
      </c>
      <c r="S276" s="3873" t="s">
        <v>141</v>
      </c>
      <c r="T276" s="3874"/>
      <c r="U276" s="308" t="s">
        <v>39</v>
      </c>
      <c r="V276" s="3873" t="s">
        <v>141</v>
      </c>
      <c r="W276" s="3874"/>
      <c r="X276" s="308" t="s">
        <v>39</v>
      </c>
      <c r="Y276" s="3873" t="s">
        <v>141</v>
      </c>
      <c r="Z276" s="3875"/>
      <c r="AA276" s="3538" t="s">
        <v>39</v>
      </c>
      <c r="AB276" s="3918" t="s">
        <v>141</v>
      </c>
      <c r="AC276" s="3919"/>
      <c r="AD276" s="507"/>
    </row>
    <row r="277" spans="1:30" ht="17.5">
      <c r="A277" s="3882"/>
      <c r="B277" s="3911"/>
      <c r="C277" s="3914"/>
      <c r="D277" s="3885"/>
      <c r="E277" s="3888"/>
      <c r="F277" s="1145" t="s">
        <v>98</v>
      </c>
      <c r="G277" s="2864" t="s">
        <v>98</v>
      </c>
      <c r="H277" s="2865" t="s">
        <v>14</v>
      </c>
      <c r="I277" s="1145" t="s">
        <v>98</v>
      </c>
      <c r="J277" s="2864" t="s">
        <v>98</v>
      </c>
      <c r="K277" s="2865" t="s">
        <v>14</v>
      </c>
      <c r="L277" s="1145" t="s">
        <v>98</v>
      </c>
      <c r="M277" s="2864" t="s">
        <v>98</v>
      </c>
      <c r="N277" s="1147" t="s">
        <v>14</v>
      </c>
      <c r="O277" s="1145" t="s">
        <v>98</v>
      </c>
      <c r="P277" s="2864" t="s">
        <v>98</v>
      </c>
      <c r="Q277" s="1147" t="s">
        <v>14</v>
      </c>
      <c r="R277" s="1145" t="s">
        <v>98</v>
      </c>
      <c r="S277" s="2864" t="s">
        <v>98</v>
      </c>
      <c r="T277" s="1147" t="s">
        <v>14</v>
      </c>
      <c r="U277" s="1145" t="s">
        <v>98</v>
      </c>
      <c r="V277" s="2864" t="s">
        <v>98</v>
      </c>
      <c r="W277" s="1147" t="s">
        <v>14</v>
      </c>
      <c r="X277" s="1145" t="s">
        <v>98</v>
      </c>
      <c r="Y277" s="2864" t="s">
        <v>98</v>
      </c>
      <c r="Z277" s="2867" t="s">
        <v>14</v>
      </c>
      <c r="AA277" s="3539" t="s">
        <v>98</v>
      </c>
      <c r="AB277" s="3540" t="s">
        <v>98</v>
      </c>
      <c r="AC277" s="3541" t="s">
        <v>14</v>
      </c>
      <c r="AD277" s="495"/>
    </row>
    <row r="278" spans="1:30" ht="13">
      <c r="A278" s="516" t="s">
        <v>144</v>
      </c>
      <c r="B278" s="517" t="s">
        <v>145</v>
      </c>
      <c r="C278" s="518" t="s">
        <v>1496</v>
      </c>
      <c r="D278" s="517" t="s">
        <v>150</v>
      </c>
      <c r="E278" s="519" t="s">
        <v>1844</v>
      </c>
      <c r="F278" s="1776">
        <v>461</v>
      </c>
      <c r="G278" s="1777">
        <v>129</v>
      </c>
      <c r="H278" s="2460">
        <f t="shared" ref="H278:H298" si="50">G278/F278</f>
        <v>0.27982646420824298</v>
      </c>
      <c r="I278" s="1776">
        <v>470</v>
      </c>
      <c r="J278" s="1777">
        <v>123</v>
      </c>
      <c r="K278" s="2460">
        <f t="shared" ref="K278:K298" si="51">J278/I278</f>
        <v>0.26170212765957446</v>
      </c>
      <c r="L278" s="1776">
        <v>479</v>
      </c>
      <c r="M278" s="1777">
        <v>128</v>
      </c>
      <c r="N278" s="2868">
        <f t="shared" ref="N278:N298" si="52">M278/L278</f>
        <v>0.26722338204592899</v>
      </c>
      <c r="O278" s="3573">
        <v>483</v>
      </c>
      <c r="P278" s="3574">
        <v>136</v>
      </c>
      <c r="Q278" s="3545">
        <f t="shared" ref="Q278:Q297" si="53">P278/O278</f>
        <v>0.28157349896480333</v>
      </c>
      <c r="R278" s="2869">
        <v>461</v>
      </c>
      <c r="S278" s="2870">
        <v>123</v>
      </c>
      <c r="T278" s="2871">
        <f t="shared" ref="T278:T295" si="54">S278/R278</f>
        <v>0.26681127982646419</v>
      </c>
      <c r="U278" s="2869">
        <v>428</v>
      </c>
      <c r="V278" s="2870">
        <v>107</v>
      </c>
      <c r="W278" s="2871">
        <f t="shared" ref="W278:W298" si="55">V278/U278</f>
        <v>0.25</v>
      </c>
      <c r="X278" s="2869">
        <v>434</v>
      </c>
      <c r="Y278" s="2870">
        <v>111</v>
      </c>
      <c r="Z278" s="2871">
        <f t="shared" ref="Z278:Z298" si="56">Y278/X278</f>
        <v>0.25576036866359447</v>
      </c>
      <c r="AA278" s="3542">
        <v>408</v>
      </c>
      <c r="AB278" s="3543">
        <v>103</v>
      </c>
      <c r="AC278" s="3544">
        <f>AB278/AA278</f>
        <v>0.25245098039215685</v>
      </c>
    </row>
    <row r="279" spans="1:30" ht="13">
      <c r="A279" s="520" t="s">
        <v>144</v>
      </c>
      <c r="B279" s="521" t="s">
        <v>145</v>
      </c>
      <c r="C279" s="522" t="s">
        <v>1496</v>
      </c>
      <c r="D279" s="521" t="s">
        <v>150</v>
      </c>
      <c r="E279" s="523" t="s">
        <v>1498</v>
      </c>
      <c r="F279" s="1778">
        <v>807</v>
      </c>
      <c r="G279" s="1779">
        <v>177</v>
      </c>
      <c r="H279" s="2461">
        <f t="shared" si="50"/>
        <v>0.21933085501858737</v>
      </c>
      <c r="I279" s="1778">
        <v>796</v>
      </c>
      <c r="J279" s="1779">
        <v>173</v>
      </c>
      <c r="K279" s="2461">
        <f t="shared" si="51"/>
        <v>0.21733668341708542</v>
      </c>
      <c r="L279" s="1778">
        <v>799</v>
      </c>
      <c r="M279" s="1779">
        <v>159</v>
      </c>
      <c r="N279" s="2873">
        <f t="shared" si="52"/>
        <v>0.19899874843554444</v>
      </c>
      <c r="O279" s="3575">
        <v>771</v>
      </c>
      <c r="P279" s="3576">
        <v>143</v>
      </c>
      <c r="Q279" s="3545">
        <f t="shared" si="53"/>
        <v>0.18547341115434501</v>
      </c>
      <c r="R279" s="2893">
        <v>782</v>
      </c>
      <c r="S279" s="2894">
        <v>148</v>
      </c>
      <c r="T279" s="2874">
        <f t="shared" si="54"/>
        <v>0.18925831202046037</v>
      </c>
      <c r="U279" s="2893">
        <v>772</v>
      </c>
      <c r="V279" s="2894">
        <v>132</v>
      </c>
      <c r="W279" s="2874">
        <f t="shared" si="55"/>
        <v>0.17098445595854922</v>
      </c>
      <c r="X279" s="2893">
        <v>763</v>
      </c>
      <c r="Y279" s="2894">
        <v>148</v>
      </c>
      <c r="Z279" s="2874">
        <f t="shared" si="56"/>
        <v>0.19397116644823068</v>
      </c>
      <c r="AA279" s="3555">
        <v>731</v>
      </c>
      <c r="AB279" s="3556">
        <v>135</v>
      </c>
      <c r="AC279" s="3544">
        <f t="shared" ref="AC279:AC286" si="57">AB279/AA279</f>
        <v>0.18467852257181944</v>
      </c>
    </row>
    <row r="280" spans="1:30" ht="13">
      <c r="A280" s="520" t="s">
        <v>144</v>
      </c>
      <c r="B280" s="521" t="s">
        <v>145</v>
      </c>
      <c r="C280" s="522" t="s">
        <v>1496</v>
      </c>
      <c r="D280" s="521" t="s">
        <v>150</v>
      </c>
      <c r="E280" s="523" t="s">
        <v>1499</v>
      </c>
      <c r="F280" s="1778">
        <v>296</v>
      </c>
      <c r="G280" s="1779">
        <v>48</v>
      </c>
      <c r="H280" s="2461">
        <f t="shared" si="50"/>
        <v>0.16216216216216217</v>
      </c>
      <c r="I280" s="1778">
        <v>296</v>
      </c>
      <c r="J280" s="1779">
        <v>36</v>
      </c>
      <c r="K280" s="2461">
        <f t="shared" si="51"/>
        <v>0.12162162162162163</v>
      </c>
      <c r="L280" s="1778">
        <v>286</v>
      </c>
      <c r="M280" s="1779">
        <v>34</v>
      </c>
      <c r="N280" s="2873">
        <f t="shared" si="52"/>
        <v>0.11888111888111888</v>
      </c>
      <c r="O280" s="3575">
        <v>252</v>
      </c>
      <c r="P280" s="3576">
        <v>32</v>
      </c>
      <c r="Q280" s="3545">
        <f t="shared" si="53"/>
        <v>0.12698412698412698</v>
      </c>
      <c r="R280" s="2893">
        <v>231</v>
      </c>
      <c r="S280" s="2894">
        <v>31</v>
      </c>
      <c r="T280" s="2874">
        <f t="shared" si="54"/>
        <v>0.13419913419913421</v>
      </c>
      <c r="U280" s="2893">
        <v>241</v>
      </c>
      <c r="V280" s="2894">
        <v>33</v>
      </c>
      <c r="W280" s="2874">
        <f t="shared" si="55"/>
        <v>0.13692946058091288</v>
      </c>
      <c r="X280" s="2893">
        <v>218</v>
      </c>
      <c r="Y280" s="2894">
        <v>30</v>
      </c>
      <c r="Z280" s="2874">
        <f t="shared" si="56"/>
        <v>0.13761467889908258</v>
      </c>
      <c r="AA280" s="3555">
        <v>192</v>
      </c>
      <c r="AB280" s="3556">
        <v>30</v>
      </c>
      <c r="AC280" s="3544">
        <f t="shared" si="57"/>
        <v>0.15625</v>
      </c>
    </row>
    <row r="281" spans="1:30" ht="13">
      <c r="A281" s="520" t="s">
        <v>144</v>
      </c>
      <c r="B281" s="521" t="s">
        <v>145</v>
      </c>
      <c r="C281" s="522" t="s">
        <v>1496</v>
      </c>
      <c r="D281" s="521" t="s">
        <v>150</v>
      </c>
      <c r="E281" s="523" t="s">
        <v>1845</v>
      </c>
      <c r="F281" s="1778">
        <v>472</v>
      </c>
      <c r="G281" s="1779">
        <v>126</v>
      </c>
      <c r="H281" s="2461">
        <f t="shared" si="50"/>
        <v>0.26694915254237289</v>
      </c>
      <c r="I281" s="1778">
        <v>443</v>
      </c>
      <c r="J281" s="1779">
        <v>112</v>
      </c>
      <c r="K281" s="2461">
        <f t="shared" si="51"/>
        <v>0.25282167042889392</v>
      </c>
      <c r="L281" s="1778">
        <v>452</v>
      </c>
      <c r="M281" s="1779">
        <v>114</v>
      </c>
      <c r="N281" s="2873">
        <f t="shared" si="52"/>
        <v>0.25221238938053098</v>
      </c>
      <c r="O281" s="3575">
        <v>410</v>
      </c>
      <c r="P281" s="3576">
        <v>98</v>
      </c>
      <c r="Q281" s="3545">
        <f t="shared" si="53"/>
        <v>0.23902439024390243</v>
      </c>
      <c r="R281" s="2893">
        <v>415</v>
      </c>
      <c r="S281" s="2894">
        <v>102</v>
      </c>
      <c r="T281" s="2874">
        <f t="shared" si="54"/>
        <v>0.24578313253012049</v>
      </c>
      <c r="U281" s="2893">
        <v>408</v>
      </c>
      <c r="V281" s="2894">
        <v>105</v>
      </c>
      <c r="W281" s="2874">
        <f t="shared" si="55"/>
        <v>0.25735294117647056</v>
      </c>
      <c r="X281" s="2893">
        <v>392</v>
      </c>
      <c r="Y281" s="2894">
        <v>87</v>
      </c>
      <c r="Z281" s="2874">
        <f t="shared" si="56"/>
        <v>0.22193877551020408</v>
      </c>
      <c r="AA281" s="3555">
        <v>399</v>
      </c>
      <c r="AB281" s="3556">
        <v>90</v>
      </c>
      <c r="AC281" s="3544">
        <f t="shared" si="57"/>
        <v>0.22556390977443608</v>
      </c>
    </row>
    <row r="282" spans="1:30" ht="13">
      <c r="A282" s="520" t="s">
        <v>144</v>
      </c>
      <c r="B282" s="521" t="s">
        <v>145</v>
      </c>
      <c r="C282" s="522" t="s">
        <v>1496</v>
      </c>
      <c r="D282" s="521" t="s">
        <v>150</v>
      </c>
      <c r="E282" s="523" t="s">
        <v>1846</v>
      </c>
      <c r="F282" s="1778">
        <v>889</v>
      </c>
      <c r="G282" s="1779">
        <v>299</v>
      </c>
      <c r="H282" s="2461">
        <f t="shared" si="50"/>
        <v>0.3363329583802025</v>
      </c>
      <c r="I282" s="1778">
        <v>920</v>
      </c>
      <c r="J282" s="1779">
        <v>291</v>
      </c>
      <c r="K282" s="2461">
        <f t="shared" si="51"/>
        <v>0.31630434782608696</v>
      </c>
      <c r="L282" s="1778">
        <v>911</v>
      </c>
      <c r="M282" s="1779">
        <v>280</v>
      </c>
      <c r="N282" s="2873">
        <f t="shared" si="52"/>
        <v>0.30735455543358947</v>
      </c>
      <c r="O282" s="3575">
        <v>921</v>
      </c>
      <c r="P282" s="3576">
        <v>266</v>
      </c>
      <c r="Q282" s="3545">
        <f t="shared" si="53"/>
        <v>0.28881650380021717</v>
      </c>
      <c r="R282" s="2893">
        <v>933</v>
      </c>
      <c r="S282" s="2894">
        <v>282</v>
      </c>
      <c r="T282" s="2874">
        <f t="shared" si="54"/>
        <v>0.30225080385852088</v>
      </c>
      <c r="U282" s="2893">
        <v>861</v>
      </c>
      <c r="V282" s="2894">
        <v>256</v>
      </c>
      <c r="W282" s="2874">
        <f t="shared" si="55"/>
        <v>0.29732868757259001</v>
      </c>
      <c r="X282" s="2893">
        <v>874</v>
      </c>
      <c r="Y282" s="2894">
        <v>273</v>
      </c>
      <c r="Z282" s="2874">
        <f t="shared" si="56"/>
        <v>0.31235697940503432</v>
      </c>
      <c r="AA282" s="3555">
        <v>839</v>
      </c>
      <c r="AB282" s="3556">
        <v>268</v>
      </c>
      <c r="AC282" s="3544">
        <f t="shared" si="57"/>
        <v>0.31942789034564956</v>
      </c>
    </row>
    <row r="283" spans="1:30" ht="13">
      <c r="A283" s="520" t="s">
        <v>144</v>
      </c>
      <c r="B283" s="521" t="s">
        <v>145</v>
      </c>
      <c r="C283" s="522" t="s">
        <v>1496</v>
      </c>
      <c r="D283" s="521" t="s">
        <v>150</v>
      </c>
      <c r="E283" s="523" t="s">
        <v>1502</v>
      </c>
      <c r="F283" s="1778">
        <v>331</v>
      </c>
      <c r="G283" s="1779">
        <v>155</v>
      </c>
      <c r="H283" s="2461">
        <f t="shared" si="50"/>
        <v>0.46827794561933533</v>
      </c>
      <c r="I283" s="1778">
        <v>335</v>
      </c>
      <c r="J283" s="1779">
        <v>160</v>
      </c>
      <c r="K283" s="2461">
        <f t="shared" si="51"/>
        <v>0.47761194029850745</v>
      </c>
      <c r="L283" s="1778">
        <v>329</v>
      </c>
      <c r="M283" s="1779">
        <v>155</v>
      </c>
      <c r="N283" s="2873">
        <f t="shared" si="52"/>
        <v>0.47112462006079026</v>
      </c>
      <c r="O283" s="3575">
        <v>316</v>
      </c>
      <c r="P283" s="3576">
        <v>138</v>
      </c>
      <c r="Q283" s="3545">
        <f t="shared" si="53"/>
        <v>0.43670886075949367</v>
      </c>
      <c r="R283" s="2893">
        <v>301</v>
      </c>
      <c r="S283" s="2894">
        <v>138</v>
      </c>
      <c r="T283" s="2874">
        <f t="shared" si="54"/>
        <v>0.4584717607973422</v>
      </c>
      <c r="U283" s="2893">
        <v>315</v>
      </c>
      <c r="V283" s="2894">
        <v>144</v>
      </c>
      <c r="W283" s="2874">
        <f t="shared" si="55"/>
        <v>0.45714285714285713</v>
      </c>
      <c r="X283" s="2893">
        <v>333</v>
      </c>
      <c r="Y283" s="2894">
        <v>138</v>
      </c>
      <c r="Z283" s="2874">
        <f t="shared" si="56"/>
        <v>0.4144144144144144</v>
      </c>
      <c r="AA283" s="3555">
        <v>337</v>
      </c>
      <c r="AB283" s="3556">
        <v>138</v>
      </c>
      <c r="AC283" s="3544">
        <f t="shared" si="57"/>
        <v>0.40949554896142432</v>
      </c>
    </row>
    <row r="284" spans="1:30" ht="13">
      <c r="A284" s="520" t="s">
        <v>144</v>
      </c>
      <c r="B284" s="521" t="s">
        <v>145</v>
      </c>
      <c r="C284" s="522" t="s">
        <v>1496</v>
      </c>
      <c r="D284" s="521" t="s">
        <v>150</v>
      </c>
      <c r="E284" s="523" t="s">
        <v>1503</v>
      </c>
      <c r="F284" s="1778">
        <v>291</v>
      </c>
      <c r="G284" s="1779">
        <v>48</v>
      </c>
      <c r="H284" s="2461">
        <f t="shared" si="50"/>
        <v>0.16494845360824742</v>
      </c>
      <c r="I284" s="1778">
        <v>289</v>
      </c>
      <c r="J284" s="1779">
        <v>48</v>
      </c>
      <c r="K284" s="2461">
        <f t="shared" si="51"/>
        <v>0.16608996539792387</v>
      </c>
      <c r="L284" s="1778">
        <v>309</v>
      </c>
      <c r="M284" s="1779">
        <v>51</v>
      </c>
      <c r="N284" s="2873">
        <f t="shared" si="52"/>
        <v>0.1650485436893204</v>
      </c>
      <c r="O284" s="3575">
        <v>319</v>
      </c>
      <c r="P284" s="3576">
        <v>52</v>
      </c>
      <c r="Q284" s="3545">
        <f t="shared" si="53"/>
        <v>0.16300940438871472</v>
      </c>
      <c r="R284" s="2893">
        <v>335</v>
      </c>
      <c r="S284" s="2894">
        <v>61</v>
      </c>
      <c r="T284" s="2874">
        <f t="shared" si="54"/>
        <v>0.18208955223880596</v>
      </c>
      <c r="U284" s="2893">
        <v>288</v>
      </c>
      <c r="V284" s="2894">
        <v>51</v>
      </c>
      <c r="W284" s="2874">
        <f t="shared" si="55"/>
        <v>0.17708333333333334</v>
      </c>
      <c r="X284" s="2893">
        <v>277</v>
      </c>
      <c r="Y284" s="2894">
        <v>49</v>
      </c>
      <c r="Z284" s="2874">
        <f t="shared" si="56"/>
        <v>0.17689530685920576</v>
      </c>
      <c r="AA284" s="3555">
        <v>270</v>
      </c>
      <c r="AB284" s="3556">
        <v>49</v>
      </c>
      <c r="AC284" s="3544">
        <f t="shared" si="57"/>
        <v>0.18148148148148149</v>
      </c>
    </row>
    <row r="285" spans="1:30" ht="13">
      <c r="A285" s="520" t="s">
        <v>144</v>
      </c>
      <c r="B285" s="521" t="s">
        <v>145</v>
      </c>
      <c r="C285" s="522" t="s">
        <v>1496</v>
      </c>
      <c r="D285" s="521" t="s">
        <v>150</v>
      </c>
      <c r="E285" s="523" t="s">
        <v>1504</v>
      </c>
      <c r="F285" s="1778">
        <v>593</v>
      </c>
      <c r="G285" s="1779">
        <v>142</v>
      </c>
      <c r="H285" s="2461">
        <f t="shared" si="50"/>
        <v>0.23946037099494097</v>
      </c>
      <c r="I285" s="1778">
        <v>609</v>
      </c>
      <c r="J285" s="1779">
        <v>116</v>
      </c>
      <c r="K285" s="2461">
        <f t="shared" si="51"/>
        <v>0.19047619047619047</v>
      </c>
      <c r="L285" s="1778">
        <v>605</v>
      </c>
      <c r="M285" s="1779">
        <v>107</v>
      </c>
      <c r="N285" s="2873">
        <f t="shared" si="52"/>
        <v>0.17685950413223139</v>
      </c>
      <c r="O285" s="3575">
        <v>606</v>
      </c>
      <c r="P285" s="3576">
        <v>110</v>
      </c>
      <c r="Q285" s="3545">
        <f t="shared" si="53"/>
        <v>0.18151815181518152</v>
      </c>
      <c r="R285" s="2893">
        <v>627</v>
      </c>
      <c r="S285" s="2894">
        <v>110</v>
      </c>
      <c r="T285" s="2874">
        <f t="shared" si="54"/>
        <v>0.17543859649122806</v>
      </c>
      <c r="U285" s="2893">
        <v>584</v>
      </c>
      <c r="V285" s="2894">
        <v>111</v>
      </c>
      <c r="W285" s="2874">
        <f t="shared" si="55"/>
        <v>0.19006849315068494</v>
      </c>
      <c r="X285" s="2893">
        <v>545</v>
      </c>
      <c r="Y285" s="2894">
        <v>110</v>
      </c>
      <c r="Z285" s="2874">
        <f t="shared" si="56"/>
        <v>0.20183486238532111</v>
      </c>
      <c r="AA285" s="3555">
        <v>549</v>
      </c>
      <c r="AB285" s="3556">
        <v>112</v>
      </c>
      <c r="AC285" s="3544">
        <f t="shared" si="57"/>
        <v>0.2040072859744991</v>
      </c>
    </row>
    <row r="286" spans="1:30" ht="13">
      <c r="A286" s="520" t="s">
        <v>144</v>
      </c>
      <c r="B286" s="521" t="s">
        <v>145</v>
      </c>
      <c r="C286" s="522" t="s">
        <v>1496</v>
      </c>
      <c r="D286" s="521" t="s">
        <v>150</v>
      </c>
      <c r="E286" s="523" t="s">
        <v>1847</v>
      </c>
      <c r="F286" s="1778">
        <v>384</v>
      </c>
      <c r="G286" s="1779">
        <v>98</v>
      </c>
      <c r="H286" s="2461">
        <f t="shared" si="50"/>
        <v>0.25520833333333331</v>
      </c>
      <c r="I286" s="1778">
        <v>381</v>
      </c>
      <c r="J286" s="1779">
        <v>98</v>
      </c>
      <c r="K286" s="2461">
        <f t="shared" si="51"/>
        <v>0.2572178477690289</v>
      </c>
      <c r="L286" s="1778">
        <v>372</v>
      </c>
      <c r="M286" s="1779">
        <v>90</v>
      </c>
      <c r="N286" s="2873">
        <f t="shared" si="52"/>
        <v>0.24193548387096775</v>
      </c>
      <c r="O286" s="3575">
        <v>321</v>
      </c>
      <c r="P286" s="3576">
        <v>72</v>
      </c>
      <c r="Q286" s="3545">
        <f t="shared" si="53"/>
        <v>0.22429906542056074</v>
      </c>
      <c r="R286" s="2893">
        <v>312</v>
      </c>
      <c r="S286" s="2894">
        <v>56</v>
      </c>
      <c r="T286" s="2874">
        <f t="shared" si="54"/>
        <v>0.17948717948717949</v>
      </c>
      <c r="U286" s="2893">
        <v>340</v>
      </c>
      <c r="V286" s="2894">
        <v>59</v>
      </c>
      <c r="W286" s="2874">
        <f t="shared" si="55"/>
        <v>0.17352941176470588</v>
      </c>
      <c r="X286" s="2893">
        <v>355</v>
      </c>
      <c r="Y286" s="2894">
        <v>52</v>
      </c>
      <c r="Z286" s="2874">
        <f t="shared" si="56"/>
        <v>0.14647887323943662</v>
      </c>
      <c r="AA286" s="3555">
        <v>342</v>
      </c>
      <c r="AB286" s="3556">
        <v>66</v>
      </c>
      <c r="AC286" s="3544">
        <f t="shared" si="57"/>
        <v>0.19298245614035087</v>
      </c>
    </row>
    <row r="287" spans="1:30" ht="13">
      <c r="A287" s="524" t="s">
        <v>144</v>
      </c>
      <c r="B287" s="525" t="s">
        <v>145</v>
      </c>
      <c r="C287" s="526" t="s">
        <v>1496</v>
      </c>
      <c r="D287" s="524" t="s">
        <v>151</v>
      </c>
      <c r="E287" s="527" t="s">
        <v>1506</v>
      </c>
      <c r="F287" s="1781">
        <v>953</v>
      </c>
      <c r="G287" s="1782">
        <v>269</v>
      </c>
      <c r="H287" s="2463">
        <f t="shared" si="50"/>
        <v>0.28226652675760755</v>
      </c>
      <c r="I287" s="1781">
        <v>975</v>
      </c>
      <c r="J287" s="1782">
        <v>268</v>
      </c>
      <c r="K287" s="2463">
        <f t="shared" si="51"/>
        <v>0.27487179487179486</v>
      </c>
      <c r="L287" s="1791">
        <v>963</v>
      </c>
      <c r="M287" s="1792">
        <v>232</v>
      </c>
      <c r="N287" s="2877">
        <f t="shared" si="52"/>
        <v>0.24091381100726894</v>
      </c>
      <c r="O287" s="3577">
        <v>987</v>
      </c>
      <c r="P287" s="3578">
        <v>225</v>
      </c>
      <c r="Q287" s="3572">
        <f t="shared" si="53"/>
        <v>0.22796352583586627</v>
      </c>
      <c r="R287" s="2879">
        <v>964</v>
      </c>
      <c r="S287" s="2880">
        <v>195</v>
      </c>
      <c r="T287" s="2881">
        <f t="shared" si="54"/>
        <v>0.20228215767634855</v>
      </c>
      <c r="U287" s="2879">
        <v>909</v>
      </c>
      <c r="V287" s="2880">
        <v>164</v>
      </c>
      <c r="W287" s="2881">
        <f t="shared" si="55"/>
        <v>0.18041804180418042</v>
      </c>
      <c r="X287" s="2879">
        <v>829</v>
      </c>
      <c r="Y287" s="2880">
        <v>144</v>
      </c>
      <c r="Z287" s="2881">
        <f t="shared" si="56"/>
        <v>0.17370325693606756</v>
      </c>
      <c r="AA287" s="3547">
        <v>808</v>
      </c>
      <c r="AB287" s="3548">
        <v>137</v>
      </c>
      <c r="AC287" s="3549">
        <f>AB287/AA287</f>
        <v>0.16955445544554457</v>
      </c>
    </row>
    <row r="288" spans="1:30" ht="13">
      <c r="A288" s="524" t="s">
        <v>144</v>
      </c>
      <c r="B288" s="525" t="s">
        <v>145</v>
      </c>
      <c r="C288" s="526" t="s">
        <v>1496</v>
      </c>
      <c r="D288" s="524" t="s">
        <v>151</v>
      </c>
      <c r="E288" s="527" t="s">
        <v>1507</v>
      </c>
      <c r="F288" s="1781">
        <v>647</v>
      </c>
      <c r="G288" s="1782">
        <v>225</v>
      </c>
      <c r="H288" s="2463">
        <f t="shared" si="50"/>
        <v>0.34775888717156106</v>
      </c>
      <c r="I288" s="1781">
        <v>638</v>
      </c>
      <c r="J288" s="1782">
        <v>238</v>
      </c>
      <c r="K288" s="2463">
        <f t="shared" si="51"/>
        <v>0.37304075235109718</v>
      </c>
      <c r="L288" s="1791">
        <v>586</v>
      </c>
      <c r="M288" s="1792">
        <v>210</v>
      </c>
      <c r="N288" s="2877">
        <f t="shared" si="52"/>
        <v>0.35836177474402731</v>
      </c>
      <c r="O288" s="3577">
        <v>607</v>
      </c>
      <c r="P288" s="3578">
        <v>198</v>
      </c>
      <c r="Q288" s="3572">
        <f t="shared" si="53"/>
        <v>0.32619439868204281</v>
      </c>
      <c r="R288" s="2879">
        <v>602</v>
      </c>
      <c r="S288" s="2880">
        <v>168</v>
      </c>
      <c r="T288" s="2881">
        <f t="shared" si="54"/>
        <v>0.27906976744186046</v>
      </c>
      <c r="U288" s="2879">
        <v>591</v>
      </c>
      <c r="V288" s="2880">
        <v>171</v>
      </c>
      <c r="W288" s="2881">
        <f t="shared" si="55"/>
        <v>0.28934010152284262</v>
      </c>
      <c r="X288" s="2879">
        <v>597</v>
      </c>
      <c r="Y288" s="2880">
        <v>169</v>
      </c>
      <c r="Z288" s="2881">
        <f t="shared" si="56"/>
        <v>0.28308207705192628</v>
      </c>
      <c r="AA288" s="3547">
        <v>575</v>
      </c>
      <c r="AB288" s="3548">
        <v>180</v>
      </c>
      <c r="AC288" s="3549">
        <f t="shared" ref="AC288:AC289" si="58">AB288/AA288</f>
        <v>0.31304347826086959</v>
      </c>
    </row>
    <row r="289" spans="1:30" ht="13">
      <c r="A289" s="524" t="s">
        <v>144</v>
      </c>
      <c r="B289" s="525" t="s">
        <v>145</v>
      </c>
      <c r="C289" s="526" t="s">
        <v>1496</v>
      </c>
      <c r="D289" s="524" t="s">
        <v>151</v>
      </c>
      <c r="E289" s="527" t="s">
        <v>1508</v>
      </c>
      <c r="F289" s="1781">
        <v>427</v>
      </c>
      <c r="G289" s="1782">
        <v>203</v>
      </c>
      <c r="H289" s="2463">
        <f t="shared" si="50"/>
        <v>0.47540983606557374</v>
      </c>
      <c r="I289" s="1781">
        <v>408</v>
      </c>
      <c r="J289" s="1782">
        <v>187</v>
      </c>
      <c r="K289" s="2463">
        <f t="shared" si="51"/>
        <v>0.45833333333333331</v>
      </c>
      <c r="L289" s="1791">
        <v>447</v>
      </c>
      <c r="M289" s="1792">
        <v>201</v>
      </c>
      <c r="N289" s="2877">
        <f t="shared" si="52"/>
        <v>0.44966442953020136</v>
      </c>
      <c r="O289" s="3577">
        <v>501</v>
      </c>
      <c r="P289" s="3578">
        <v>198</v>
      </c>
      <c r="Q289" s="3572">
        <f t="shared" si="53"/>
        <v>0.39520958083832336</v>
      </c>
      <c r="R289" s="2879">
        <v>502</v>
      </c>
      <c r="S289" s="2880">
        <v>175</v>
      </c>
      <c r="T289" s="2881">
        <f t="shared" si="54"/>
        <v>0.34860557768924305</v>
      </c>
      <c r="U289" s="2879">
        <v>500</v>
      </c>
      <c r="V289" s="2880">
        <v>171</v>
      </c>
      <c r="W289" s="2881">
        <f t="shared" si="55"/>
        <v>0.34200000000000003</v>
      </c>
      <c r="X289" s="2879">
        <v>485</v>
      </c>
      <c r="Y289" s="2880">
        <v>175</v>
      </c>
      <c r="Z289" s="2881">
        <f t="shared" si="56"/>
        <v>0.36082474226804123</v>
      </c>
      <c r="AA289" s="3547">
        <v>477</v>
      </c>
      <c r="AB289" s="3548">
        <v>157</v>
      </c>
      <c r="AC289" s="3549">
        <f t="shared" si="58"/>
        <v>0.32914046121593293</v>
      </c>
    </row>
    <row r="290" spans="1:30" ht="13">
      <c r="A290" s="528" t="s">
        <v>144</v>
      </c>
      <c r="B290" s="529" t="s">
        <v>145</v>
      </c>
      <c r="C290" s="530" t="s">
        <v>1496</v>
      </c>
      <c r="D290" s="529" t="s">
        <v>152</v>
      </c>
      <c r="E290" s="531" t="s">
        <v>1848</v>
      </c>
      <c r="F290" s="1783">
        <v>1046</v>
      </c>
      <c r="G290" s="1784">
        <v>323</v>
      </c>
      <c r="H290" s="2464">
        <f t="shared" si="50"/>
        <v>0.30879541108986613</v>
      </c>
      <c r="I290" s="1787">
        <v>1041</v>
      </c>
      <c r="J290" s="1788">
        <v>313</v>
      </c>
      <c r="K290" s="2464">
        <f t="shared" si="51"/>
        <v>0.30067243035542746</v>
      </c>
      <c r="L290" s="1793">
        <v>1082</v>
      </c>
      <c r="M290" s="1794">
        <v>334</v>
      </c>
      <c r="N290" s="2883">
        <f t="shared" si="52"/>
        <v>0.30868761552680224</v>
      </c>
      <c r="O290" s="3579">
        <v>1083</v>
      </c>
      <c r="P290" s="3580">
        <v>338</v>
      </c>
      <c r="Q290" s="3569">
        <f t="shared" si="53"/>
        <v>0.31209602954755311</v>
      </c>
      <c r="R290" s="2884">
        <v>1042</v>
      </c>
      <c r="S290" s="2885">
        <v>333</v>
      </c>
      <c r="T290" s="2886">
        <f t="shared" si="54"/>
        <v>0.31957773512476007</v>
      </c>
      <c r="U290" s="2884">
        <v>1060</v>
      </c>
      <c r="V290" s="2885">
        <v>348</v>
      </c>
      <c r="W290" s="2886">
        <f t="shared" si="55"/>
        <v>0.32830188679245281</v>
      </c>
      <c r="X290" s="2884">
        <v>1011</v>
      </c>
      <c r="Y290" s="2885">
        <v>307</v>
      </c>
      <c r="Z290" s="2886">
        <f t="shared" si="56"/>
        <v>0.30365974282888231</v>
      </c>
      <c r="AA290" s="3550">
        <v>1005</v>
      </c>
      <c r="AB290" s="3551">
        <v>272</v>
      </c>
      <c r="AC290" s="3552">
        <f>AB290/AA290</f>
        <v>0.27064676616915423</v>
      </c>
    </row>
    <row r="291" spans="1:30" ht="13">
      <c r="A291" s="528" t="s">
        <v>144</v>
      </c>
      <c r="B291" s="529" t="s">
        <v>145</v>
      </c>
      <c r="C291" s="530" t="s">
        <v>1496</v>
      </c>
      <c r="D291" s="529" t="s">
        <v>152</v>
      </c>
      <c r="E291" s="531" t="s">
        <v>1849</v>
      </c>
      <c r="F291" s="1783">
        <v>1131</v>
      </c>
      <c r="G291" s="1784">
        <v>259</v>
      </c>
      <c r="H291" s="2464">
        <f t="shared" si="50"/>
        <v>0.22900088417329797</v>
      </c>
      <c r="I291" s="1787">
        <v>1130</v>
      </c>
      <c r="J291" s="1788">
        <v>269</v>
      </c>
      <c r="K291" s="2464">
        <f t="shared" si="51"/>
        <v>0.23805309734513275</v>
      </c>
      <c r="L291" s="1793">
        <v>1126</v>
      </c>
      <c r="M291" s="1794">
        <v>282</v>
      </c>
      <c r="N291" s="2883">
        <f t="shared" si="52"/>
        <v>0.25044404973357015</v>
      </c>
      <c r="O291" s="3579">
        <v>1154</v>
      </c>
      <c r="P291" s="3580">
        <v>285</v>
      </c>
      <c r="Q291" s="3569">
        <f t="shared" si="53"/>
        <v>0.24696707105719237</v>
      </c>
      <c r="R291" s="2884">
        <v>1168</v>
      </c>
      <c r="S291" s="2885">
        <v>284</v>
      </c>
      <c r="T291" s="2886">
        <f t="shared" si="54"/>
        <v>0.24315068493150685</v>
      </c>
      <c r="U291" s="2884">
        <v>1134</v>
      </c>
      <c r="V291" s="2885">
        <v>255</v>
      </c>
      <c r="W291" s="2886">
        <f t="shared" si="55"/>
        <v>0.22486772486772486</v>
      </c>
      <c r="X291" s="2884">
        <v>1120</v>
      </c>
      <c r="Y291" s="2885">
        <v>223</v>
      </c>
      <c r="Z291" s="2886">
        <f t="shared" si="56"/>
        <v>0.19910714285714284</v>
      </c>
      <c r="AA291" s="3550">
        <v>1108</v>
      </c>
      <c r="AB291" s="3551">
        <v>211</v>
      </c>
      <c r="AC291" s="3552">
        <f t="shared" ref="AC291:AC298" si="59">AB291/AA291</f>
        <v>0.19043321299638988</v>
      </c>
    </row>
    <row r="292" spans="1:30" ht="13">
      <c r="A292" s="528" t="s">
        <v>144</v>
      </c>
      <c r="B292" s="529" t="s">
        <v>145</v>
      </c>
      <c r="C292" s="530" t="s">
        <v>1496</v>
      </c>
      <c r="D292" s="529" t="s">
        <v>152</v>
      </c>
      <c r="E292" s="531" t="s">
        <v>1511</v>
      </c>
      <c r="F292" s="1783">
        <v>578</v>
      </c>
      <c r="G292" s="1784">
        <v>237</v>
      </c>
      <c r="H292" s="2464">
        <f t="shared" si="50"/>
        <v>0.41003460207612458</v>
      </c>
      <c r="I292" s="1787">
        <v>580</v>
      </c>
      <c r="J292" s="1788">
        <v>251</v>
      </c>
      <c r="K292" s="2464">
        <f t="shared" si="51"/>
        <v>0.43275862068965515</v>
      </c>
      <c r="L292" s="1793">
        <v>577</v>
      </c>
      <c r="M292" s="1794">
        <v>245</v>
      </c>
      <c r="N292" s="2883">
        <f t="shared" si="52"/>
        <v>0.42461005199306762</v>
      </c>
      <c r="O292" s="3579">
        <v>621</v>
      </c>
      <c r="P292" s="3580">
        <v>275</v>
      </c>
      <c r="Q292" s="3569">
        <f t="shared" si="53"/>
        <v>0.44283413848631242</v>
      </c>
      <c r="R292" s="2884">
        <v>676</v>
      </c>
      <c r="S292" s="2885">
        <v>309</v>
      </c>
      <c r="T292" s="2886">
        <f t="shared" si="54"/>
        <v>0.45710059171597633</v>
      </c>
      <c r="U292" s="2884">
        <v>694</v>
      </c>
      <c r="V292" s="2885">
        <v>296</v>
      </c>
      <c r="W292" s="2886">
        <f t="shared" si="55"/>
        <v>0.4265129682997118</v>
      </c>
      <c r="X292" s="2884">
        <v>758</v>
      </c>
      <c r="Y292" s="2885">
        <v>303</v>
      </c>
      <c r="Z292" s="2886">
        <f t="shared" si="56"/>
        <v>0.39973614775725591</v>
      </c>
      <c r="AA292" s="3550">
        <v>767</v>
      </c>
      <c r="AB292" s="3551">
        <v>279</v>
      </c>
      <c r="AC292" s="3552">
        <f t="shared" si="59"/>
        <v>0.36375488917861798</v>
      </c>
    </row>
    <row r="293" spans="1:30" ht="14.5">
      <c r="A293" s="2915" t="s">
        <v>144</v>
      </c>
      <c r="B293" s="2916" t="s">
        <v>145</v>
      </c>
      <c r="C293" s="2917" t="s">
        <v>1496</v>
      </c>
      <c r="D293" s="2916" t="s">
        <v>153</v>
      </c>
      <c r="E293" s="2918" t="s">
        <v>2006</v>
      </c>
      <c r="F293" s="1785"/>
      <c r="G293" s="1786"/>
      <c r="H293" s="2465"/>
      <c r="I293" s="1789"/>
      <c r="J293" s="1790"/>
      <c r="K293" s="2465"/>
      <c r="L293" s="2919"/>
      <c r="M293" s="2920"/>
      <c r="N293" s="2921"/>
      <c r="O293" s="3581">
        <v>123</v>
      </c>
      <c r="P293" s="3582">
        <v>8</v>
      </c>
      <c r="Q293" s="3565">
        <f t="shared" si="53"/>
        <v>6.5040650406504072E-2</v>
      </c>
      <c r="R293" s="2889">
        <v>149</v>
      </c>
      <c r="S293" s="2890">
        <v>20</v>
      </c>
      <c r="T293" s="2891">
        <f t="shared" si="54"/>
        <v>0.13422818791946309</v>
      </c>
      <c r="U293" s="2889">
        <v>164</v>
      </c>
      <c r="V293" s="2890">
        <v>20</v>
      </c>
      <c r="W293" s="2891">
        <f t="shared" si="55"/>
        <v>0.12195121951219512</v>
      </c>
      <c r="X293" s="2889">
        <v>172</v>
      </c>
      <c r="Y293" s="2890">
        <v>11</v>
      </c>
      <c r="Z293" s="2891">
        <f t="shared" si="56"/>
        <v>6.3953488372093026E-2</v>
      </c>
      <c r="AA293" s="2919">
        <v>201</v>
      </c>
      <c r="AB293" s="2920">
        <v>14</v>
      </c>
      <c r="AC293" s="3562">
        <f t="shared" si="59"/>
        <v>6.965174129353234E-2</v>
      </c>
    </row>
    <row r="294" spans="1:30" ht="14.5">
      <c r="A294" s="1386" t="s">
        <v>144</v>
      </c>
      <c r="B294" s="1387" t="s">
        <v>145</v>
      </c>
      <c r="C294" s="1388" t="s">
        <v>1496</v>
      </c>
      <c r="D294" s="1387" t="s">
        <v>153</v>
      </c>
      <c r="E294" s="1424" t="s">
        <v>1777</v>
      </c>
      <c r="F294" s="1785">
        <v>201</v>
      </c>
      <c r="G294" s="1786">
        <v>108</v>
      </c>
      <c r="H294" s="2465">
        <f t="shared" si="50"/>
        <v>0.53731343283582089</v>
      </c>
      <c r="I294" s="1785">
        <v>186</v>
      </c>
      <c r="J294" s="1786">
        <v>85</v>
      </c>
      <c r="K294" s="2465">
        <f t="shared" si="51"/>
        <v>0.45698924731182794</v>
      </c>
      <c r="L294" s="1795">
        <v>194</v>
      </c>
      <c r="M294" s="1796">
        <v>88</v>
      </c>
      <c r="N294" s="2888">
        <f t="shared" si="52"/>
        <v>0.45360824742268041</v>
      </c>
      <c r="O294" s="3581">
        <v>187</v>
      </c>
      <c r="P294" s="3582">
        <v>88</v>
      </c>
      <c r="Q294" s="3565">
        <f t="shared" si="53"/>
        <v>0.47058823529411764</v>
      </c>
      <c r="R294" s="2889">
        <v>225</v>
      </c>
      <c r="S294" s="2890">
        <v>104</v>
      </c>
      <c r="T294" s="2891">
        <f t="shared" si="54"/>
        <v>0.4622222222222222</v>
      </c>
      <c r="U294" s="2889">
        <v>233</v>
      </c>
      <c r="V294" s="2890">
        <v>113</v>
      </c>
      <c r="W294" s="2891">
        <f t="shared" si="55"/>
        <v>0.48497854077253216</v>
      </c>
      <c r="X294" s="2889">
        <v>226</v>
      </c>
      <c r="Y294" s="2890">
        <v>102</v>
      </c>
      <c r="Z294" s="2891">
        <f t="shared" si="56"/>
        <v>0.45132743362831856</v>
      </c>
      <c r="AA294" s="2919">
        <v>203</v>
      </c>
      <c r="AB294" s="2920">
        <v>108</v>
      </c>
      <c r="AC294" s="3562">
        <f t="shared" si="59"/>
        <v>0.53201970443349755</v>
      </c>
    </row>
    <row r="295" spans="1:30" ht="14.5">
      <c r="A295" s="1386" t="s">
        <v>144</v>
      </c>
      <c r="B295" s="1387" t="s">
        <v>145</v>
      </c>
      <c r="C295" s="1388" t="s">
        <v>1496</v>
      </c>
      <c r="D295" s="1390" t="s">
        <v>153</v>
      </c>
      <c r="E295" s="1424" t="s">
        <v>1778</v>
      </c>
      <c r="F295" s="1785">
        <v>141</v>
      </c>
      <c r="G295" s="1786">
        <v>125</v>
      </c>
      <c r="H295" s="2465">
        <f t="shared" si="50"/>
        <v>0.88652482269503541</v>
      </c>
      <c r="I295" s="1785">
        <v>150</v>
      </c>
      <c r="J295" s="1786">
        <v>136</v>
      </c>
      <c r="K295" s="2465">
        <f t="shared" si="51"/>
        <v>0.90666666666666662</v>
      </c>
      <c r="L295" s="1795">
        <v>147</v>
      </c>
      <c r="M295" s="1796">
        <v>135</v>
      </c>
      <c r="N295" s="2888">
        <f t="shared" si="52"/>
        <v>0.91836734693877553</v>
      </c>
      <c r="O295" s="3581">
        <v>155</v>
      </c>
      <c r="P295" s="3582">
        <v>136</v>
      </c>
      <c r="Q295" s="3565">
        <f t="shared" si="53"/>
        <v>0.8774193548387097</v>
      </c>
      <c r="R295" s="2889">
        <v>168</v>
      </c>
      <c r="S295" s="2890">
        <v>147</v>
      </c>
      <c r="T295" s="2891">
        <f t="shared" si="54"/>
        <v>0.875</v>
      </c>
      <c r="U295" s="2889">
        <v>167</v>
      </c>
      <c r="V295" s="2890">
        <v>152</v>
      </c>
      <c r="W295" s="2922">
        <f t="shared" si="55"/>
        <v>0.91017964071856283</v>
      </c>
      <c r="X295" s="2889">
        <v>155</v>
      </c>
      <c r="Y295" s="2890">
        <v>143</v>
      </c>
      <c r="Z295" s="2922">
        <f t="shared" si="56"/>
        <v>0.92258064516129035</v>
      </c>
      <c r="AA295" s="2919">
        <v>151</v>
      </c>
      <c r="AB295" s="2920">
        <v>138</v>
      </c>
      <c r="AC295" s="3562">
        <f t="shared" si="59"/>
        <v>0.91390728476821192</v>
      </c>
    </row>
    <row r="296" spans="1:30" ht="14.5">
      <c r="A296" s="1386" t="s">
        <v>144</v>
      </c>
      <c r="B296" s="1387" t="s">
        <v>145</v>
      </c>
      <c r="C296" s="1388" t="s">
        <v>1496</v>
      </c>
      <c r="D296" s="1390" t="s">
        <v>153</v>
      </c>
      <c r="E296" s="1424" t="s">
        <v>1779</v>
      </c>
      <c r="F296" s="1785">
        <v>54</v>
      </c>
      <c r="G296" s="1786">
        <v>53</v>
      </c>
      <c r="H296" s="2465">
        <f t="shared" si="50"/>
        <v>0.98148148148148151</v>
      </c>
      <c r="I296" s="1785">
        <v>49</v>
      </c>
      <c r="J296" s="1786">
        <v>48</v>
      </c>
      <c r="K296" s="2465">
        <f t="shared" si="51"/>
        <v>0.97959183673469385</v>
      </c>
      <c r="L296" s="1795">
        <v>54</v>
      </c>
      <c r="M296" s="1796">
        <v>53</v>
      </c>
      <c r="N296" s="2888">
        <f t="shared" si="52"/>
        <v>0.98148148148148151</v>
      </c>
      <c r="O296" s="3581">
        <v>52</v>
      </c>
      <c r="P296" s="3582" t="s">
        <v>1514</v>
      </c>
      <c r="Q296" s="3565" t="s">
        <v>1514</v>
      </c>
      <c r="R296" s="2889">
        <v>50</v>
      </c>
      <c r="S296" s="2890" t="s">
        <v>1514</v>
      </c>
      <c r="T296" s="2923" t="s">
        <v>1514</v>
      </c>
      <c r="U296" s="2889">
        <v>55</v>
      </c>
      <c r="V296" s="2890" t="s">
        <v>1514</v>
      </c>
      <c r="W296" s="2924" t="s">
        <v>1514</v>
      </c>
      <c r="X296" s="2889">
        <v>55</v>
      </c>
      <c r="Y296" s="2890" t="s">
        <v>1514</v>
      </c>
      <c r="Z296" s="2924" t="s">
        <v>1514</v>
      </c>
      <c r="AA296" s="2919">
        <v>50</v>
      </c>
      <c r="AB296" s="2920" t="s">
        <v>1514</v>
      </c>
      <c r="AC296" s="3565" t="s">
        <v>1514</v>
      </c>
    </row>
    <row r="297" spans="1:30" ht="14.5">
      <c r="A297" s="1386" t="s">
        <v>144</v>
      </c>
      <c r="B297" s="1387" t="s">
        <v>145</v>
      </c>
      <c r="C297" s="1388" t="s">
        <v>1496</v>
      </c>
      <c r="D297" s="1390" t="s">
        <v>153</v>
      </c>
      <c r="E297" s="1424" t="s">
        <v>1780</v>
      </c>
      <c r="F297" s="1785">
        <v>56</v>
      </c>
      <c r="G297" s="1786">
        <v>47</v>
      </c>
      <c r="H297" s="2465">
        <f t="shared" si="50"/>
        <v>0.8392857142857143</v>
      </c>
      <c r="I297" s="1785">
        <v>48</v>
      </c>
      <c r="J297" s="1786">
        <v>40</v>
      </c>
      <c r="K297" s="2465">
        <f t="shared" si="51"/>
        <v>0.83333333333333337</v>
      </c>
      <c r="L297" s="1795">
        <v>49</v>
      </c>
      <c r="M297" s="1796">
        <v>40</v>
      </c>
      <c r="N297" s="2888">
        <f t="shared" si="52"/>
        <v>0.81632653061224492</v>
      </c>
      <c r="O297" s="3581">
        <v>50</v>
      </c>
      <c r="P297" s="3582">
        <v>42</v>
      </c>
      <c r="Q297" s="3565">
        <f t="shared" si="53"/>
        <v>0.84</v>
      </c>
      <c r="R297" s="2889">
        <v>33</v>
      </c>
      <c r="S297" s="2890">
        <v>28</v>
      </c>
      <c r="T297" s="2891">
        <f t="shared" ref="T297:T298" si="60">S297/R297</f>
        <v>0.84848484848484851</v>
      </c>
      <c r="U297" s="2889">
        <v>33</v>
      </c>
      <c r="V297" s="2890">
        <v>27</v>
      </c>
      <c r="W297" s="2925">
        <f t="shared" si="55"/>
        <v>0.81818181818181823</v>
      </c>
      <c r="X297" s="2889">
        <v>45</v>
      </c>
      <c r="Y297" s="2890">
        <v>38</v>
      </c>
      <c r="Z297" s="2925">
        <f t="shared" si="56"/>
        <v>0.84444444444444444</v>
      </c>
      <c r="AA297" s="2919">
        <v>46</v>
      </c>
      <c r="AB297" s="2920">
        <v>41</v>
      </c>
      <c r="AC297" s="3562">
        <f t="shared" si="59"/>
        <v>0.89130434782608692</v>
      </c>
    </row>
    <row r="298" spans="1:30" ht="13">
      <c r="A298" s="532" t="s">
        <v>1512</v>
      </c>
      <c r="B298" s="533" t="s">
        <v>145</v>
      </c>
      <c r="C298" s="534" t="s">
        <v>1496</v>
      </c>
      <c r="D298" s="533" t="s">
        <v>153</v>
      </c>
      <c r="E298" s="535" t="s">
        <v>1850</v>
      </c>
      <c r="F298" s="1785">
        <v>4</v>
      </c>
      <c r="G298" s="1797">
        <v>4</v>
      </c>
      <c r="H298" s="2467">
        <f t="shared" si="50"/>
        <v>1</v>
      </c>
      <c r="I298" s="1785">
        <v>11</v>
      </c>
      <c r="J298" s="1786">
        <v>11</v>
      </c>
      <c r="K298" s="2465">
        <f t="shared" si="51"/>
        <v>1</v>
      </c>
      <c r="L298" s="1795">
        <v>9</v>
      </c>
      <c r="M298" s="1796">
        <v>9</v>
      </c>
      <c r="N298" s="2888">
        <f t="shared" si="52"/>
        <v>1</v>
      </c>
      <c r="O298" s="3570" t="s">
        <v>1514</v>
      </c>
      <c r="P298" s="3571" t="s">
        <v>1514</v>
      </c>
      <c r="Q298" s="3565" t="s">
        <v>1514</v>
      </c>
      <c r="R298" s="2889">
        <v>10</v>
      </c>
      <c r="S298" s="2890">
        <v>10</v>
      </c>
      <c r="T298" s="2891">
        <f t="shared" si="60"/>
        <v>1</v>
      </c>
      <c r="U298" s="2889">
        <v>15</v>
      </c>
      <c r="V298" s="2890">
        <v>15</v>
      </c>
      <c r="W298" s="2891">
        <f t="shared" si="55"/>
        <v>1</v>
      </c>
      <c r="X298" s="2889">
        <v>14</v>
      </c>
      <c r="Y298" s="2890">
        <v>14</v>
      </c>
      <c r="Z298" s="2891">
        <f t="shared" si="56"/>
        <v>1</v>
      </c>
      <c r="AA298" s="2919">
        <v>17</v>
      </c>
      <c r="AB298" s="2920">
        <v>17</v>
      </c>
      <c r="AC298" s="3562">
        <f t="shared" si="59"/>
        <v>1</v>
      </c>
    </row>
    <row r="299" spans="1:30">
      <c r="F299" s="1393"/>
      <c r="G299" s="1428"/>
      <c r="H299" s="1429"/>
      <c r="L299" s="1430"/>
      <c r="M299" s="1430"/>
      <c r="N299" s="1394"/>
      <c r="O299" s="1394"/>
      <c r="P299" s="1394"/>
      <c r="Q299" s="1394"/>
      <c r="U299" s="2913"/>
      <c r="V299" s="2913"/>
      <c r="W299" s="2914"/>
      <c r="X299" s="2913"/>
      <c r="Y299" s="2913"/>
      <c r="Z299" s="2914"/>
      <c r="AA299" s="3533"/>
      <c r="AB299" s="3533"/>
      <c r="AC299" s="3534"/>
    </row>
    <row r="300" spans="1:30" s="130" customFormat="1">
      <c r="A300" s="539"/>
      <c r="B300" s="8"/>
      <c r="C300" s="8"/>
      <c r="D300" s="8"/>
      <c r="E300" s="8"/>
      <c r="F300" s="1393"/>
      <c r="G300" s="1428"/>
      <c r="H300" s="1429"/>
      <c r="I300" s="1363"/>
      <c r="J300" s="1363"/>
      <c r="K300" s="1363"/>
      <c r="L300" s="1430"/>
      <c r="M300" s="1430"/>
      <c r="N300" s="1394"/>
      <c r="O300" s="1394"/>
      <c r="P300" s="1394"/>
      <c r="Q300" s="1394"/>
      <c r="R300" s="2861"/>
      <c r="S300" s="2861"/>
      <c r="T300" s="2862"/>
      <c r="U300" s="2861"/>
      <c r="V300" s="2861"/>
      <c r="W300" s="2862"/>
      <c r="X300" s="2863"/>
      <c r="Y300" s="2863"/>
      <c r="Z300" s="2863"/>
      <c r="AA300" s="3532"/>
      <c r="AB300" s="3532"/>
      <c r="AC300" s="3532"/>
    </row>
    <row r="301" spans="1:30" s="130" customFormat="1" ht="17.5">
      <c r="A301" s="3880" t="s">
        <v>122</v>
      </c>
      <c r="B301" s="3883" t="s">
        <v>37</v>
      </c>
      <c r="C301" s="3883" t="s">
        <v>38</v>
      </c>
      <c r="D301" s="3883" t="s">
        <v>149</v>
      </c>
      <c r="E301" s="3886" t="s">
        <v>1613</v>
      </c>
      <c r="F301" s="3920" t="s">
        <v>1270</v>
      </c>
      <c r="G301" s="3921"/>
      <c r="H301" s="3921"/>
      <c r="I301" s="3921"/>
      <c r="J301" s="3921"/>
      <c r="K301" s="3921"/>
      <c r="L301" s="3921"/>
      <c r="M301" s="3921"/>
      <c r="N301" s="3921"/>
      <c r="O301" s="3921"/>
      <c r="P301" s="3921"/>
      <c r="Q301" s="3921"/>
      <c r="R301" s="3921"/>
      <c r="S301" s="3921"/>
      <c r="T301" s="3921"/>
      <c r="U301" s="3921"/>
      <c r="V301" s="3921"/>
      <c r="W301" s="3921"/>
      <c r="X301" s="3921"/>
      <c r="Y301" s="3921"/>
      <c r="Z301" s="3921"/>
      <c r="AA301" s="3921"/>
      <c r="AB301" s="3921"/>
      <c r="AC301" s="3921"/>
      <c r="AD301" s="495"/>
    </row>
    <row r="302" spans="1:30" ht="17.5">
      <c r="A302" s="3881"/>
      <c r="B302" s="3884"/>
      <c r="C302" s="3884"/>
      <c r="D302" s="3884"/>
      <c r="E302" s="3887"/>
      <c r="F302" s="3889" t="s">
        <v>1744</v>
      </c>
      <c r="G302" s="3890"/>
      <c r="H302" s="3891"/>
      <c r="I302" s="3892" t="s">
        <v>1272</v>
      </c>
      <c r="J302" s="3893"/>
      <c r="K302" s="3894"/>
      <c r="L302" s="3892" t="s">
        <v>1273</v>
      </c>
      <c r="M302" s="3893"/>
      <c r="N302" s="3895"/>
      <c r="O302" s="3892" t="s">
        <v>2000</v>
      </c>
      <c r="P302" s="3893"/>
      <c r="Q302" s="3893"/>
      <c r="R302" s="3896" t="s">
        <v>2001</v>
      </c>
      <c r="S302" s="3897"/>
      <c r="T302" s="3897"/>
      <c r="U302" s="3896" t="s">
        <v>2002</v>
      </c>
      <c r="V302" s="3897"/>
      <c r="W302" s="3897"/>
      <c r="X302" s="3896" t="s">
        <v>2003</v>
      </c>
      <c r="Y302" s="3897"/>
      <c r="Z302" s="3898"/>
      <c r="AA302" s="3915" t="s">
        <v>4411</v>
      </c>
      <c r="AB302" s="3916"/>
      <c r="AC302" s="3917"/>
      <c r="AD302" s="495"/>
    </row>
    <row r="303" spans="1:30" ht="27.5">
      <c r="A303" s="3881"/>
      <c r="B303" s="3884"/>
      <c r="C303" s="3884"/>
      <c r="D303" s="3884"/>
      <c r="E303" s="3887"/>
      <c r="F303" s="308" t="s">
        <v>39</v>
      </c>
      <c r="G303" s="3873" t="s">
        <v>141</v>
      </c>
      <c r="H303" s="3878"/>
      <c r="I303" s="308" t="s">
        <v>39</v>
      </c>
      <c r="J303" s="3873" t="s">
        <v>141</v>
      </c>
      <c r="K303" s="3878"/>
      <c r="L303" s="308" t="s">
        <v>39</v>
      </c>
      <c r="M303" s="3873" t="s">
        <v>141</v>
      </c>
      <c r="N303" s="3874"/>
      <c r="O303" s="308" t="s">
        <v>39</v>
      </c>
      <c r="P303" s="3873" t="s">
        <v>141</v>
      </c>
      <c r="Q303" s="3874"/>
      <c r="R303" s="308" t="s">
        <v>39</v>
      </c>
      <c r="S303" s="3873" t="s">
        <v>141</v>
      </c>
      <c r="T303" s="3874"/>
      <c r="U303" s="308" t="s">
        <v>39</v>
      </c>
      <c r="V303" s="3873" t="s">
        <v>141</v>
      </c>
      <c r="W303" s="3874"/>
      <c r="X303" s="308" t="s">
        <v>39</v>
      </c>
      <c r="Y303" s="3873" t="s">
        <v>141</v>
      </c>
      <c r="Z303" s="3875"/>
      <c r="AA303" s="3538" t="s">
        <v>39</v>
      </c>
      <c r="AB303" s="3918" t="s">
        <v>141</v>
      </c>
      <c r="AC303" s="3919"/>
      <c r="AD303" s="507"/>
    </row>
    <row r="304" spans="1:30" ht="17.5">
      <c r="A304" s="3882"/>
      <c r="B304" s="3885"/>
      <c r="C304" s="3885"/>
      <c r="D304" s="3885"/>
      <c r="E304" s="3888"/>
      <c r="F304" s="1145" t="s">
        <v>98</v>
      </c>
      <c r="G304" s="2864" t="s">
        <v>98</v>
      </c>
      <c r="H304" s="2865" t="s">
        <v>14</v>
      </c>
      <c r="I304" s="1145" t="s">
        <v>98</v>
      </c>
      <c r="J304" s="2864" t="s">
        <v>98</v>
      </c>
      <c r="K304" s="2865" t="s">
        <v>14</v>
      </c>
      <c r="L304" s="1145" t="s">
        <v>98</v>
      </c>
      <c r="M304" s="2864" t="s">
        <v>98</v>
      </c>
      <c r="N304" s="1147" t="s">
        <v>14</v>
      </c>
      <c r="O304" s="1145" t="s">
        <v>98</v>
      </c>
      <c r="P304" s="2864" t="s">
        <v>98</v>
      </c>
      <c r="Q304" s="1147" t="s">
        <v>14</v>
      </c>
      <c r="R304" s="1145" t="s">
        <v>98</v>
      </c>
      <c r="S304" s="2864" t="s">
        <v>98</v>
      </c>
      <c r="T304" s="1147" t="s">
        <v>14</v>
      </c>
      <c r="U304" s="1145" t="s">
        <v>98</v>
      </c>
      <c r="V304" s="2864" t="s">
        <v>98</v>
      </c>
      <c r="W304" s="1147" t="s">
        <v>14</v>
      </c>
      <c r="X304" s="1145" t="s">
        <v>98</v>
      </c>
      <c r="Y304" s="2864" t="s">
        <v>98</v>
      </c>
      <c r="Z304" s="2867" t="s">
        <v>14</v>
      </c>
      <c r="AA304" s="3539" t="s">
        <v>98</v>
      </c>
      <c r="AB304" s="3540" t="s">
        <v>98</v>
      </c>
      <c r="AC304" s="3541" t="s">
        <v>14</v>
      </c>
      <c r="AD304" s="495"/>
    </row>
    <row r="305" spans="1:29" ht="13">
      <c r="A305" s="516" t="s">
        <v>114</v>
      </c>
      <c r="B305" s="517" t="s">
        <v>43</v>
      </c>
      <c r="C305" s="518" t="s">
        <v>1516</v>
      </c>
      <c r="D305" s="517" t="s">
        <v>150</v>
      </c>
      <c r="E305" s="519" t="s">
        <v>1851</v>
      </c>
      <c r="F305" s="1776">
        <v>483</v>
      </c>
      <c r="G305" s="1777">
        <v>101</v>
      </c>
      <c r="H305" s="2460">
        <f t="shared" ref="H305:H337" si="61">G305/F305</f>
        <v>0.20910973084886128</v>
      </c>
      <c r="I305" s="1776">
        <v>482</v>
      </c>
      <c r="J305" s="1777">
        <v>88</v>
      </c>
      <c r="K305" s="2460">
        <f t="shared" ref="K305:K337" si="62">J305/I305</f>
        <v>0.18257261410788381</v>
      </c>
      <c r="L305" s="1776">
        <v>490</v>
      </c>
      <c r="M305" s="1798">
        <v>99</v>
      </c>
      <c r="N305" s="2868">
        <f t="shared" ref="N305:N337" si="63">M305/L305</f>
        <v>0.20204081632653062</v>
      </c>
      <c r="O305" s="3573">
        <v>456</v>
      </c>
      <c r="P305" s="3574">
        <v>90</v>
      </c>
      <c r="Q305" s="3545">
        <f t="shared" ref="Q305:Q337" si="64">P305/O305</f>
        <v>0.19736842105263158</v>
      </c>
      <c r="R305" s="2869">
        <v>441</v>
      </c>
      <c r="S305" s="2926">
        <v>84</v>
      </c>
      <c r="T305" s="2871">
        <f t="shared" ref="T305:T337" si="65">S305/R305</f>
        <v>0.19047619047619047</v>
      </c>
      <c r="U305" s="2869">
        <v>385</v>
      </c>
      <c r="V305" s="2926">
        <v>74</v>
      </c>
      <c r="W305" s="2871">
        <f t="shared" ref="W305:W337" si="66">V305/U305</f>
        <v>0.19220779220779222</v>
      </c>
      <c r="X305" s="2869">
        <v>336</v>
      </c>
      <c r="Y305" s="2926">
        <v>56</v>
      </c>
      <c r="Z305" s="2871">
        <f t="shared" ref="Z305:Z337" si="67">Y305/X305</f>
        <v>0.16666666666666666</v>
      </c>
      <c r="AA305" s="3542">
        <v>341</v>
      </c>
      <c r="AB305" s="3566">
        <v>51</v>
      </c>
      <c r="AC305" s="3544">
        <f>AB305/AA305</f>
        <v>0.14956011730205279</v>
      </c>
    </row>
    <row r="306" spans="1:29" ht="13">
      <c r="A306" s="520" t="s">
        <v>114</v>
      </c>
      <c r="B306" s="521" t="s">
        <v>43</v>
      </c>
      <c r="C306" s="522" t="s">
        <v>1516</v>
      </c>
      <c r="D306" s="521" t="s">
        <v>150</v>
      </c>
      <c r="E306" s="523" t="s">
        <v>1518</v>
      </c>
      <c r="F306" s="1778">
        <v>954</v>
      </c>
      <c r="G306" s="1779">
        <v>168</v>
      </c>
      <c r="H306" s="2461">
        <f t="shared" si="61"/>
        <v>0.1761006289308176</v>
      </c>
      <c r="I306" s="1778">
        <v>949</v>
      </c>
      <c r="J306" s="1779">
        <v>154</v>
      </c>
      <c r="K306" s="2461">
        <f t="shared" si="62"/>
        <v>0.16227608008429925</v>
      </c>
      <c r="L306" s="1776">
        <v>964</v>
      </c>
      <c r="M306" s="1798">
        <v>150</v>
      </c>
      <c r="N306" s="2868">
        <f t="shared" si="63"/>
        <v>0.15560165975103735</v>
      </c>
      <c r="O306" s="3575">
        <v>1003</v>
      </c>
      <c r="P306" s="3576">
        <v>176</v>
      </c>
      <c r="Q306" s="3545">
        <f t="shared" si="64"/>
        <v>0.17547357926221335</v>
      </c>
      <c r="R306" s="2869">
        <v>948</v>
      </c>
      <c r="S306" s="2926">
        <v>155</v>
      </c>
      <c r="T306" s="2871">
        <f t="shared" si="65"/>
        <v>0.16350210970464135</v>
      </c>
      <c r="U306" s="2869">
        <v>923</v>
      </c>
      <c r="V306" s="2926">
        <v>140</v>
      </c>
      <c r="W306" s="2871">
        <f t="shared" si="66"/>
        <v>0.15167930660888407</v>
      </c>
      <c r="X306" s="2869">
        <v>849</v>
      </c>
      <c r="Y306" s="2926">
        <v>124</v>
      </c>
      <c r="Z306" s="2871">
        <f t="shared" si="67"/>
        <v>0.14605418138987045</v>
      </c>
      <c r="AA306" s="3542">
        <v>848</v>
      </c>
      <c r="AB306" s="3566">
        <v>128</v>
      </c>
      <c r="AC306" s="3544">
        <f t="shared" ref="AC306:AC337" si="68">AB306/AA306</f>
        <v>0.15094339622641509</v>
      </c>
    </row>
    <row r="307" spans="1:29" ht="13">
      <c r="A307" s="520" t="s">
        <v>114</v>
      </c>
      <c r="B307" s="521" t="s">
        <v>43</v>
      </c>
      <c r="C307" s="522" t="s">
        <v>1516</v>
      </c>
      <c r="D307" s="521" t="s">
        <v>150</v>
      </c>
      <c r="E307" s="523" t="s">
        <v>1519</v>
      </c>
      <c r="F307" s="1778">
        <v>481</v>
      </c>
      <c r="G307" s="1779">
        <v>43</v>
      </c>
      <c r="H307" s="2461">
        <f t="shared" si="61"/>
        <v>8.9397089397089402E-2</v>
      </c>
      <c r="I307" s="1778">
        <v>452</v>
      </c>
      <c r="J307" s="1779">
        <v>41</v>
      </c>
      <c r="K307" s="2461">
        <f t="shared" si="62"/>
        <v>9.0707964601769914E-2</v>
      </c>
      <c r="L307" s="1776">
        <v>482</v>
      </c>
      <c r="M307" s="1798">
        <v>42</v>
      </c>
      <c r="N307" s="2868">
        <f t="shared" si="63"/>
        <v>8.7136929460580909E-2</v>
      </c>
      <c r="O307" s="3575">
        <v>485</v>
      </c>
      <c r="P307" s="3576">
        <v>41</v>
      </c>
      <c r="Q307" s="3545">
        <f t="shared" si="64"/>
        <v>8.4536082474226809E-2</v>
      </c>
      <c r="R307" s="2869">
        <v>488</v>
      </c>
      <c r="S307" s="2926">
        <v>35</v>
      </c>
      <c r="T307" s="2871">
        <f t="shared" si="65"/>
        <v>7.1721311475409832E-2</v>
      </c>
      <c r="U307" s="2869">
        <v>452</v>
      </c>
      <c r="V307" s="2926">
        <v>40</v>
      </c>
      <c r="W307" s="2871">
        <f t="shared" si="66"/>
        <v>8.8495575221238937E-2</v>
      </c>
      <c r="X307" s="2869">
        <v>409</v>
      </c>
      <c r="Y307" s="2926">
        <v>36</v>
      </c>
      <c r="Z307" s="2871">
        <f t="shared" si="67"/>
        <v>8.8019559902200492E-2</v>
      </c>
      <c r="AA307" s="3542">
        <v>396</v>
      </c>
      <c r="AB307" s="3566">
        <v>32</v>
      </c>
      <c r="AC307" s="3544">
        <f t="shared" si="68"/>
        <v>8.0808080808080815E-2</v>
      </c>
    </row>
    <row r="308" spans="1:29" ht="13">
      <c r="A308" s="520" t="s">
        <v>114</v>
      </c>
      <c r="B308" s="521" t="s">
        <v>43</v>
      </c>
      <c r="C308" s="522" t="s">
        <v>1516</v>
      </c>
      <c r="D308" s="521" t="s">
        <v>150</v>
      </c>
      <c r="E308" s="523" t="s">
        <v>1852</v>
      </c>
      <c r="F308" s="1778">
        <v>801</v>
      </c>
      <c r="G308" s="1779">
        <v>139</v>
      </c>
      <c r="H308" s="2461">
        <f t="shared" si="61"/>
        <v>0.1735330836454432</v>
      </c>
      <c r="I308" s="1778">
        <v>786</v>
      </c>
      <c r="J308" s="1779">
        <v>141</v>
      </c>
      <c r="K308" s="2461">
        <f t="shared" si="62"/>
        <v>0.17938931297709923</v>
      </c>
      <c r="L308" s="1776">
        <v>768</v>
      </c>
      <c r="M308" s="1798">
        <v>125</v>
      </c>
      <c r="N308" s="2868">
        <f t="shared" si="63"/>
        <v>0.16276041666666666</v>
      </c>
      <c r="O308" s="3575">
        <v>704</v>
      </c>
      <c r="P308" s="3576">
        <v>109</v>
      </c>
      <c r="Q308" s="3545">
        <f t="shared" si="64"/>
        <v>0.15482954545454544</v>
      </c>
      <c r="R308" s="2869">
        <v>706</v>
      </c>
      <c r="S308" s="2926">
        <v>104</v>
      </c>
      <c r="T308" s="2871">
        <f t="shared" si="65"/>
        <v>0.14730878186968838</v>
      </c>
      <c r="U308" s="2869">
        <v>670</v>
      </c>
      <c r="V308" s="2926">
        <v>98</v>
      </c>
      <c r="W308" s="2871">
        <f t="shared" si="66"/>
        <v>0.14626865671641792</v>
      </c>
      <c r="X308" s="2869">
        <v>723</v>
      </c>
      <c r="Y308" s="2926">
        <v>116</v>
      </c>
      <c r="Z308" s="2871">
        <f t="shared" si="67"/>
        <v>0.16044260027662519</v>
      </c>
      <c r="AA308" s="3542">
        <v>720</v>
      </c>
      <c r="AB308" s="3566">
        <v>119</v>
      </c>
      <c r="AC308" s="3544">
        <f t="shared" si="68"/>
        <v>0.16527777777777777</v>
      </c>
    </row>
    <row r="309" spans="1:29" ht="13">
      <c r="A309" s="520" t="s">
        <v>114</v>
      </c>
      <c r="B309" s="521" t="s">
        <v>43</v>
      </c>
      <c r="C309" s="522" t="s">
        <v>1516</v>
      </c>
      <c r="D309" s="521" t="s">
        <v>150</v>
      </c>
      <c r="E309" s="523" t="s">
        <v>1521</v>
      </c>
      <c r="F309" s="1778">
        <v>433</v>
      </c>
      <c r="G309" s="1779">
        <v>138</v>
      </c>
      <c r="H309" s="2461">
        <f t="shared" si="61"/>
        <v>0.3187066974595843</v>
      </c>
      <c r="I309" s="1778">
        <v>446</v>
      </c>
      <c r="J309" s="1779">
        <v>121</v>
      </c>
      <c r="K309" s="2461">
        <f t="shared" si="62"/>
        <v>0.27130044843049328</v>
      </c>
      <c r="L309" s="1776">
        <v>439</v>
      </c>
      <c r="M309" s="1798">
        <v>126</v>
      </c>
      <c r="N309" s="2868">
        <f t="shared" si="63"/>
        <v>0.28701594533029612</v>
      </c>
      <c r="O309" s="3575">
        <v>451</v>
      </c>
      <c r="P309" s="3576">
        <v>129</v>
      </c>
      <c r="Q309" s="3545">
        <f t="shared" si="64"/>
        <v>0.28603104212860309</v>
      </c>
      <c r="R309" s="2869">
        <v>451</v>
      </c>
      <c r="S309" s="2926">
        <v>118</v>
      </c>
      <c r="T309" s="2871">
        <f t="shared" si="65"/>
        <v>0.2616407982261641</v>
      </c>
      <c r="U309" s="2869">
        <v>395</v>
      </c>
      <c r="V309" s="2926">
        <v>104</v>
      </c>
      <c r="W309" s="2871">
        <f t="shared" si="66"/>
        <v>0.26329113924050634</v>
      </c>
      <c r="X309" s="2869">
        <v>394</v>
      </c>
      <c r="Y309" s="2926">
        <v>122</v>
      </c>
      <c r="Z309" s="2871">
        <f t="shared" si="67"/>
        <v>0.30964467005076141</v>
      </c>
      <c r="AA309" s="3542">
        <v>365</v>
      </c>
      <c r="AB309" s="3566">
        <v>116</v>
      </c>
      <c r="AC309" s="3544">
        <f t="shared" si="68"/>
        <v>0.31780821917808222</v>
      </c>
    </row>
    <row r="310" spans="1:29" ht="13">
      <c r="A310" s="520" t="s">
        <v>114</v>
      </c>
      <c r="B310" s="521" t="s">
        <v>43</v>
      </c>
      <c r="C310" s="522" t="s">
        <v>1516</v>
      </c>
      <c r="D310" s="521" t="s">
        <v>150</v>
      </c>
      <c r="E310" s="523" t="s">
        <v>1522</v>
      </c>
      <c r="F310" s="1778">
        <v>901</v>
      </c>
      <c r="G310" s="1779">
        <v>172</v>
      </c>
      <c r="H310" s="2461">
        <f t="shared" si="61"/>
        <v>0.19089900110987792</v>
      </c>
      <c r="I310" s="1778">
        <v>872</v>
      </c>
      <c r="J310" s="1779">
        <v>162</v>
      </c>
      <c r="K310" s="2461">
        <f t="shared" si="62"/>
        <v>0.18577981651376146</v>
      </c>
      <c r="L310" s="1776">
        <v>846</v>
      </c>
      <c r="M310" s="1798">
        <v>172</v>
      </c>
      <c r="N310" s="2868">
        <f t="shared" si="63"/>
        <v>0.20330969267139479</v>
      </c>
      <c r="O310" s="3575">
        <v>871</v>
      </c>
      <c r="P310" s="3576">
        <v>180</v>
      </c>
      <c r="Q310" s="3545">
        <f t="shared" si="64"/>
        <v>0.20665901262916189</v>
      </c>
      <c r="R310" s="2869">
        <v>864</v>
      </c>
      <c r="S310" s="2926">
        <v>183</v>
      </c>
      <c r="T310" s="2871">
        <f t="shared" si="65"/>
        <v>0.21180555555555555</v>
      </c>
      <c r="U310" s="2869">
        <v>827</v>
      </c>
      <c r="V310" s="2926">
        <v>179</v>
      </c>
      <c r="W310" s="2871">
        <f t="shared" si="66"/>
        <v>0.21644498186215236</v>
      </c>
      <c r="X310" s="2869">
        <v>765</v>
      </c>
      <c r="Y310" s="2926">
        <v>175</v>
      </c>
      <c r="Z310" s="2871">
        <f t="shared" si="67"/>
        <v>0.22875816993464052</v>
      </c>
      <c r="AA310" s="3542">
        <v>723</v>
      </c>
      <c r="AB310" s="3566">
        <v>161</v>
      </c>
      <c r="AC310" s="3544">
        <f t="shared" si="68"/>
        <v>0.22268326417704012</v>
      </c>
    </row>
    <row r="311" spans="1:29" ht="13">
      <c r="A311" s="520" t="s">
        <v>114</v>
      </c>
      <c r="B311" s="521" t="s">
        <v>43</v>
      </c>
      <c r="C311" s="522" t="s">
        <v>1516</v>
      </c>
      <c r="D311" s="521" t="s">
        <v>150</v>
      </c>
      <c r="E311" s="523" t="s">
        <v>1523</v>
      </c>
      <c r="F311" s="1778">
        <v>541</v>
      </c>
      <c r="G311" s="1779">
        <v>191</v>
      </c>
      <c r="H311" s="2461">
        <f t="shared" si="61"/>
        <v>0.35304990757855825</v>
      </c>
      <c r="I311" s="1778">
        <v>536</v>
      </c>
      <c r="J311" s="1779">
        <v>174</v>
      </c>
      <c r="K311" s="2461">
        <f t="shared" si="62"/>
        <v>0.32462686567164178</v>
      </c>
      <c r="L311" s="1776">
        <v>541</v>
      </c>
      <c r="M311" s="1798">
        <v>149</v>
      </c>
      <c r="N311" s="2868">
        <f t="shared" si="63"/>
        <v>0.2754158964879852</v>
      </c>
      <c r="O311" s="3575">
        <v>562</v>
      </c>
      <c r="P311" s="3576">
        <v>148</v>
      </c>
      <c r="Q311" s="3545">
        <f t="shared" si="64"/>
        <v>0.26334519572953735</v>
      </c>
      <c r="R311" s="2869">
        <v>532</v>
      </c>
      <c r="S311" s="2926">
        <v>137</v>
      </c>
      <c r="T311" s="2871">
        <f t="shared" si="65"/>
        <v>0.2575187969924812</v>
      </c>
      <c r="U311" s="2869">
        <v>546</v>
      </c>
      <c r="V311" s="2926">
        <v>148</v>
      </c>
      <c r="W311" s="2871">
        <f t="shared" si="66"/>
        <v>0.27106227106227104</v>
      </c>
      <c r="X311" s="2869">
        <v>530</v>
      </c>
      <c r="Y311" s="2926">
        <v>155</v>
      </c>
      <c r="Z311" s="2871">
        <f t="shared" si="67"/>
        <v>0.29245283018867924</v>
      </c>
      <c r="AA311" s="3542">
        <v>491</v>
      </c>
      <c r="AB311" s="3566">
        <v>129</v>
      </c>
      <c r="AC311" s="3544">
        <f t="shared" si="68"/>
        <v>0.26272912423625255</v>
      </c>
    </row>
    <row r="312" spans="1:29" ht="13">
      <c r="A312" s="520" t="s">
        <v>114</v>
      </c>
      <c r="B312" s="521" t="s">
        <v>43</v>
      </c>
      <c r="C312" s="522" t="s">
        <v>1516</v>
      </c>
      <c r="D312" s="521" t="s">
        <v>150</v>
      </c>
      <c r="E312" s="523" t="s">
        <v>1853</v>
      </c>
      <c r="F312" s="1778">
        <v>364</v>
      </c>
      <c r="G312" s="1779">
        <v>248</v>
      </c>
      <c r="H312" s="2461">
        <f t="shared" si="61"/>
        <v>0.68131868131868134</v>
      </c>
      <c r="I312" s="1778">
        <v>379</v>
      </c>
      <c r="J312" s="1779">
        <v>243</v>
      </c>
      <c r="K312" s="2461">
        <f t="shared" si="62"/>
        <v>0.64116094986807393</v>
      </c>
      <c r="L312" s="1776">
        <v>404</v>
      </c>
      <c r="M312" s="1798">
        <v>249</v>
      </c>
      <c r="N312" s="2868">
        <f t="shared" si="63"/>
        <v>0.61633663366336633</v>
      </c>
      <c r="O312" s="3575">
        <v>440</v>
      </c>
      <c r="P312" s="3576">
        <v>277</v>
      </c>
      <c r="Q312" s="3545">
        <f t="shared" si="64"/>
        <v>0.62954545454545452</v>
      </c>
      <c r="R312" s="2869">
        <v>408</v>
      </c>
      <c r="S312" s="2926">
        <v>259</v>
      </c>
      <c r="T312" s="2871">
        <f t="shared" si="65"/>
        <v>0.63480392156862742</v>
      </c>
      <c r="U312" s="2869">
        <v>403</v>
      </c>
      <c r="V312" s="2926">
        <v>267</v>
      </c>
      <c r="W312" s="2871">
        <f t="shared" si="66"/>
        <v>0.66253101736972708</v>
      </c>
      <c r="X312" s="2869">
        <v>381</v>
      </c>
      <c r="Y312" s="2926">
        <v>277</v>
      </c>
      <c r="Z312" s="2871">
        <f t="shared" si="67"/>
        <v>0.72703412073490814</v>
      </c>
      <c r="AA312" s="3542">
        <v>404</v>
      </c>
      <c r="AB312" s="3566">
        <v>290</v>
      </c>
      <c r="AC312" s="3544">
        <f t="shared" si="68"/>
        <v>0.71782178217821779</v>
      </c>
    </row>
    <row r="313" spans="1:29" ht="13">
      <c r="A313" s="520" t="s">
        <v>114</v>
      </c>
      <c r="B313" s="521" t="s">
        <v>43</v>
      </c>
      <c r="C313" s="522" t="s">
        <v>1516</v>
      </c>
      <c r="D313" s="521" t="s">
        <v>150</v>
      </c>
      <c r="E313" s="523" t="s">
        <v>1525</v>
      </c>
      <c r="F313" s="1778">
        <v>574</v>
      </c>
      <c r="G313" s="1779">
        <v>77</v>
      </c>
      <c r="H313" s="2461">
        <f t="shared" si="61"/>
        <v>0.13414634146341464</v>
      </c>
      <c r="I313" s="1778">
        <v>580</v>
      </c>
      <c r="J313" s="1779">
        <v>60</v>
      </c>
      <c r="K313" s="2461">
        <f t="shared" si="62"/>
        <v>0.10344827586206896</v>
      </c>
      <c r="L313" s="1776">
        <v>593</v>
      </c>
      <c r="M313" s="1798">
        <v>66</v>
      </c>
      <c r="N313" s="2868">
        <f t="shared" si="63"/>
        <v>0.11129848229342328</v>
      </c>
      <c r="O313" s="3575">
        <v>606</v>
      </c>
      <c r="P313" s="3576">
        <v>64</v>
      </c>
      <c r="Q313" s="3545">
        <f t="shared" si="64"/>
        <v>0.10561056105610561</v>
      </c>
      <c r="R313" s="2869">
        <v>618</v>
      </c>
      <c r="S313" s="2926">
        <v>73</v>
      </c>
      <c r="T313" s="2871">
        <f t="shared" si="65"/>
        <v>0.11812297734627832</v>
      </c>
      <c r="U313" s="2869">
        <v>568</v>
      </c>
      <c r="V313" s="2926">
        <v>64</v>
      </c>
      <c r="W313" s="2871">
        <f t="shared" si="66"/>
        <v>0.11267605633802817</v>
      </c>
      <c r="X313" s="2869">
        <v>540</v>
      </c>
      <c r="Y313" s="2926">
        <v>60</v>
      </c>
      <c r="Z313" s="2871">
        <f t="shared" si="67"/>
        <v>0.1111111111111111</v>
      </c>
      <c r="AA313" s="3542">
        <v>518</v>
      </c>
      <c r="AB313" s="3566">
        <v>65</v>
      </c>
      <c r="AC313" s="3544">
        <f t="shared" si="68"/>
        <v>0.12548262548262548</v>
      </c>
    </row>
    <row r="314" spans="1:29" ht="13">
      <c r="A314" s="520" t="s">
        <v>114</v>
      </c>
      <c r="B314" s="521" t="s">
        <v>43</v>
      </c>
      <c r="C314" s="522" t="s">
        <v>1516</v>
      </c>
      <c r="D314" s="521" t="s">
        <v>150</v>
      </c>
      <c r="E314" s="523" t="s">
        <v>1526</v>
      </c>
      <c r="F314" s="1778">
        <v>405</v>
      </c>
      <c r="G314" s="1779">
        <v>125</v>
      </c>
      <c r="H314" s="2461">
        <f t="shared" si="61"/>
        <v>0.30864197530864196</v>
      </c>
      <c r="I314" s="1778">
        <v>436</v>
      </c>
      <c r="J314" s="1779">
        <v>129</v>
      </c>
      <c r="K314" s="2461">
        <f t="shared" si="62"/>
        <v>0.29587155963302753</v>
      </c>
      <c r="L314" s="1776">
        <v>407</v>
      </c>
      <c r="M314" s="1798">
        <v>110</v>
      </c>
      <c r="N314" s="2868">
        <f t="shared" si="63"/>
        <v>0.27027027027027029</v>
      </c>
      <c r="O314" s="3575">
        <v>405</v>
      </c>
      <c r="P314" s="3576">
        <v>98</v>
      </c>
      <c r="Q314" s="3545">
        <f t="shared" si="64"/>
        <v>0.24197530864197531</v>
      </c>
      <c r="R314" s="2869">
        <v>437</v>
      </c>
      <c r="S314" s="2926">
        <v>110</v>
      </c>
      <c r="T314" s="2871">
        <f t="shared" si="65"/>
        <v>0.25171624713958812</v>
      </c>
      <c r="U314" s="2869">
        <v>459</v>
      </c>
      <c r="V314" s="2926">
        <v>122</v>
      </c>
      <c r="W314" s="2871">
        <f t="shared" si="66"/>
        <v>0.26579520697167758</v>
      </c>
      <c r="X314" s="2869">
        <v>436</v>
      </c>
      <c r="Y314" s="2926">
        <v>109</v>
      </c>
      <c r="Z314" s="2871">
        <f t="shared" si="67"/>
        <v>0.25</v>
      </c>
      <c r="AA314" s="3542">
        <v>440</v>
      </c>
      <c r="AB314" s="3566">
        <v>126</v>
      </c>
      <c r="AC314" s="3544">
        <f t="shared" si="68"/>
        <v>0.28636363636363638</v>
      </c>
    </row>
    <row r="315" spans="1:29" ht="13">
      <c r="A315" s="520" t="s">
        <v>114</v>
      </c>
      <c r="B315" s="521" t="s">
        <v>43</v>
      </c>
      <c r="C315" s="522" t="s">
        <v>1516</v>
      </c>
      <c r="D315" s="521" t="s">
        <v>150</v>
      </c>
      <c r="E315" s="523" t="s">
        <v>1527</v>
      </c>
      <c r="F315" s="1778">
        <v>692</v>
      </c>
      <c r="G315" s="1779">
        <v>133</v>
      </c>
      <c r="H315" s="2461">
        <f t="shared" si="61"/>
        <v>0.19219653179190752</v>
      </c>
      <c r="I315" s="1778">
        <v>738</v>
      </c>
      <c r="J315" s="1779">
        <v>155</v>
      </c>
      <c r="K315" s="2461">
        <f t="shared" si="62"/>
        <v>0.21002710027100271</v>
      </c>
      <c r="L315" s="1776">
        <v>778</v>
      </c>
      <c r="M315" s="1798">
        <v>156</v>
      </c>
      <c r="N315" s="2868">
        <f t="shared" si="63"/>
        <v>0.20051413881748073</v>
      </c>
      <c r="O315" s="3575">
        <v>774</v>
      </c>
      <c r="P315" s="3576">
        <v>153</v>
      </c>
      <c r="Q315" s="3545">
        <f t="shared" si="64"/>
        <v>0.19767441860465115</v>
      </c>
      <c r="R315" s="2869">
        <v>770</v>
      </c>
      <c r="S315" s="2926">
        <v>154</v>
      </c>
      <c r="T315" s="2871">
        <f t="shared" si="65"/>
        <v>0.2</v>
      </c>
      <c r="U315" s="2869">
        <v>750</v>
      </c>
      <c r="V315" s="2926">
        <v>160</v>
      </c>
      <c r="W315" s="2871">
        <f t="shared" si="66"/>
        <v>0.21333333333333335</v>
      </c>
      <c r="X315" s="2869">
        <v>694</v>
      </c>
      <c r="Y315" s="2926">
        <v>135</v>
      </c>
      <c r="Z315" s="2871">
        <f t="shared" si="67"/>
        <v>0.19452449567723343</v>
      </c>
      <c r="AA315" s="3542">
        <v>696</v>
      </c>
      <c r="AB315" s="3566">
        <v>142</v>
      </c>
      <c r="AC315" s="3544">
        <f t="shared" si="68"/>
        <v>0.20402298850574713</v>
      </c>
    </row>
    <row r="316" spans="1:29" ht="13">
      <c r="A316" s="520" t="s">
        <v>114</v>
      </c>
      <c r="B316" s="521" t="s">
        <v>43</v>
      </c>
      <c r="C316" s="522" t="s">
        <v>1516</v>
      </c>
      <c r="D316" s="521" t="s">
        <v>150</v>
      </c>
      <c r="E316" s="523" t="s">
        <v>1854</v>
      </c>
      <c r="F316" s="1778">
        <v>752</v>
      </c>
      <c r="G316" s="1779">
        <v>350</v>
      </c>
      <c r="H316" s="2461">
        <f t="shared" si="61"/>
        <v>0.46542553191489361</v>
      </c>
      <c r="I316" s="1778">
        <v>740</v>
      </c>
      <c r="J316" s="1779">
        <v>332</v>
      </c>
      <c r="K316" s="2461">
        <f t="shared" si="62"/>
        <v>0.44864864864864867</v>
      </c>
      <c r="L316" s="1776">
        <v>685</v>
      </c>
      <c r="M316" s="1798">
        <v>294</v>
      </c>
      <c r="N316" s="2868">
        <f t="shared" si="63"/>
        <v>0.42919708029197079</v>
      </c>
      <c r="O316" s="3575">
        <v>617</v>
      </c>
      <c r="P316" s="3576">
        <v>263</v>
      </c>
      <c r="Q316" s="3545">
        <f t="shared" si="64"/>
        <v>0.42625607779578606</v>
      </c>
      <c r="R316" s="2869">
        <v>596</v>
      </c>
      <c r="S316" s="2926">
        <v>248</v>
      </c>
      <c r="T316" s="2871">
        <f t="shared" si="65"/>
        <v>0.41610738255033558</v>
      </c>
      <c r="U316" s="2869">
        <v>619</v>
      </c>
      <c r="V316" s="2926">
        <v>270</v>
      </c>
      <c r="W316" s="2871">
        <f t="shared" si="66"/>
        <v>0.43618739903069464</v>
      </c>
      <c r="X316" s="2869">
        <v>585</v>
      </c>
      <c r="Y316" s="2926">
        <v>275</v>
      </c>
      <c r="Z316" s="2871">
        <f t="shared" si="67"/>
        <v>0.47008547008547008</v>
      </c>
      <c r="AA316" s="3542">
        <v>587</v>
      </c>
      <c r="AB316" s="3566">
        <v>275</v>
      </c>
      <c r="AC316" s="3544">
        <f t="shared" si="68"/>
        <v>0.4684838160136286</v>
      </c>
    </row>
    <row r="317" spans="1:29" ht="13">
      <c r="A317" s="520" t="s">
        <v>114</v>
      </c>
      <c r="B317" s="521" t="s">
        <v>43</v>
      </c>
      <c r="C317" s="522" t="s">
        <v>1516</v>
      </c>
      <c r="D317" s="521" t="s">
        <v>150</v>
      </c>
      <c r="E317" s="523" t="s">
        <v>1529</v>
      </c>
      <c r="F317" s="1778">
        <v>694</v>
      </c>
      <c r="G317" s="1779">
        <v>216</v>
      </c>
      <c r="H317" s="2461">
        <f t="shared" si="61"/>
        <v>0.31123919308357351</v>
      </c>
      <c r="I317" s="1778">
        <v>669</v>
      </c>
      <c r="J317" s="1779">
        <v>206</v>
      </c>
      <c r="K317" s="2461">
        <f t="shared" si="62"/>
        <v>0.30792227204783257</v>
      </c>
      <c r="L317" s="1776">
        <v>686</v>
      </c>
      <c r="M317" s="1798">
        <v>197</v>
      </c>
      <c r="N317" s="2868">
        <f t="shared" si="63"/>
        <v>0.28717201166180756</v>
      </c>
      <c r="O317" s="3575">
        <v>696</v>
      </c>
      <c r="P317" s="3576">
        <v>200</v>
      </c>
      <c r="Q317" s="3545">
        <f t="shared" si="64"/>
        <v>0.28735632183908044</v>
      </c>
      <c r="R317" s="2869">
        <v>651</v>
      </c>
      <c r="S317" s="2926">
        <v>197</v>
      </c>
      <c r="T317" s="2871">
        <f t="shared" si="65"/>
        <v>0.30261136712749614</v>
      </c>
      <c r="U317" s="2869">
        <v>643</v>
      </c>
      <c r="V317" s="2926">
        <v>198</v>
      </c>
      <c r="W317" s="2871">
        <f t="shared" si="66"/>
        <v>0.30793157076205285</v>
      </c>
      <c r="X317" s="2869">
        <v>599</v>
      </c>
      <c r="Y317" s="2926">
        <v>201</v>
      </c>
      <c r="Z317" s="2871">
        <f t="shared" si="67"/>
        <v>0.335559265442404</v>
      </c>
      <c r="AA317" s="3542">
        <v>562</v>
      </c>
      <c r="AB317" s="3566">
        <v>204</v>
      </c>
      <c r="AC317" s="3544">
        <f t="shared" si="68"/>
        <v>0.36298932384341637</v>
      </c>
    </row>
    <row r="318" spans="1:29" ht="13">
      <c r="A318" s="524" t="s">
        <v>114</v>
      </c>
      <c r="B318" s="525" t="s">
        <v>43</v>
      </c>
      <c r="C318" s="526" t="s">
        <v>1516</v>
      </c>
      <c r="D318" s="524" t="s">
        <v>151</v>
      </c>
      <c r="E318" s="527" t="s">
        <v>1530</v>
      </c>
      <c r="F318" s="1781">
        <v>918</v>
      </c>
      <c r="G318" s="1782">
        <v>363</v>
      </c>
      <c r="H318" s="2463">
        <f t="shared" si="61"/>
        <v>0.39542483660130717</v>
      </c>
      <c r="I318" s="1781">
        <v>904</v>
      </c>
      <c r="J318" s="1782">
        <v>346</v>
      </c>
      <c r="K318" s="2463">
        <f t="shared" si="62"/>
        <v>0.38274336283185839</v>
      </c>
      <c r="L318" s="1791">
        <v>953</v>
      </c>
      <c r="M318" s="1792">
        <v>347</v>
      </c>
      <c r="N318" s="2877">
        <f t="shared" si="63"/>
        <v>0.36411332633788041</v>
      </c>
      <c r="O318" s="3577">
        <v>987</v>
      </c>
      <c r="P318" s="3578">
        <v>325</v>
      </c>
      <c r="Q318" s="3572">
        <f t="shared" si="64"/>
        <v>0.3292806484295846</v>
      </c>
      <c r="R318" s="2879">
        <v>1004</v>
      </c>
      <c r="S318" s="2880">
        <v>317</v>
      </c>
      <c r="T318" s="2881">
        <f t="shared" si="65"/>
        <v>0.31573705179282868</v>
      </c>
      <c r="U318" s="2879">
        <v>889</v>
      </c>
      <c r="V318" s="2880">
        <v>273</v>
      </c>
      <c r="W318" s="2881">
        <f t="shared" si="66"/>
        <v>0.30708661417322836</v>
      </c>
      <c r="X318" s="2879">
        <v>818</v>
      </c>
      <c r="Y318" s="2880">
        <v>242</v>
      </c>
      <c r="Z318" s="2881">
        <f t="shared" si="67"/>
        <v>0.29584352078239606</v>
      </c>
      <c r="AA318" s="3547">
        <v>780</v>
      </c>
      <c r="AB318" s="3548">
        <v>230</v>
      </c>
      <c r="AC318" s="3567">
        <f t="shared" si="68"/>
        <v>0.29487179487179488</v>
      </c>
    </row>
    <row r="319" spans="1:29" ht="13">
      <c r="A319" s="524" t="s">
        <v>114</v>
      </c>
      <c r="B319" s="525" t="s">
        <v>43</v>
      </c>
      <c r="C319" s="526" t="s">
        <v>1516</v>
      </c>
      <c r="D319" s="524" t="s">
        <v>151</v>
      </c>
      <c r="E319" s="527" t="s">
        <v>1531</v>
      </c>
      <c r="F319" s="1781">
        <v>594</v>
      </c>
      <c r="G319" s="1782">
        <v>100</v>
      </c>
      <c r="H319" s="2463">
        <f t="shared" si="61"/>
        <v>0.16835016835016836</v>
      </c>
      <c r="I319" s="1781">
        <v>584</v>
      </c>
      <c r="J319" s="1782">
        <v>103</v>
      </c>
      <c r="K319" s="2463">
        <f t="shared" si="62"/>
        <v>0.17636986301369864</v>
      </c>
      <c r="L319" s="1791">
        <v>591</v>
      </c>
      <c r="M319" s="1792">
        <v>98</v>
      </c>
      <c r="N319" s="2877">
        <f t="shared" si="63"/>
        <v>0.16582064297800339</v>
      </c>
      <c r="O319" s="3577">
        <v>551</v>
      </c>
      <c r="P319" s="3578">
        <v>84</v>
      </c>
      <c r="Q319" s="3572">
        <f t="shared" si="64"/>
        <v>0.15245009074410162</v>
      </c>
      <c r="R319" s="2879">
        <v>540</v>
      </c>
      <c r="S319" s="2880">
        <v>70</v>
      </c>
      <c r="T319" s="2881">
        <f t="shared" si="65"/>
        <v>0.12962962962962962</v>
      </c>
      <c r="U319" s="2879">
        <v>480</v>
      </c>
      <c r="V319" s="2880">
        <v>67</v>
      </c>
      <c r="W319" s="2881">
        <f t="shared" si="66"/>
        <v>0.13958333333333334</v>
      </c>
      <c r="X319" s="2879">
        <v>454</v>
      </c>
      <c r="Y319" s="2880">
        <v>71</v>
      </c>
      <c r="Z319" s="2881">
        <f t="shared" si="67"/>
        <v>0.15638766519823788</v>
      </c>
      <c r="AA319" s="3547">
        <v>473</v>
      </c>
      <c r="AB319" s="3548">
        <v>65</v>
      </c>
      <c r="AC319" s="3567">
        <f t="shared" si="68"/>
        <v>0.13742071881606766</v>
      </c>
    </row>
    <row r="320" spans="1:29" ht="13">
      <c r="A320" s="524" t="s">
        <v>114</v>
      </c>
      <c r="B320" s="525" t="s">
        <v>43</v>
      </c>
      <c r="C320" s="526" t="s">
        <v>1516</v>
      </c>
      <c r="D320" s="524" t="s">
        <v>151</v>
      </c>
      <c r="E320" s="527" t="s">
        <v>1532</v>
      </c>
      <c r="F320" s="1781">
        <v>1143</v>
      </c>
      <c r="G320" s="1782">
        <v>206</v>
      </c>
      <c r="H320" s="2463">
        <f t="shared" si="61"/>
        <v>0.18022747156605423</v>
      </c>
      <c r="I320" s="1781">
        <v>1183</v>
      </c>
      <c r="J320" s="1782">
        <v>220</v>
      </c>
      <c r="K320" s="2463">
        <f t="shared" si="62"/>
        <v>0.18596787827557057</v>
      </c>
      <c r="L320" s="1791">
        <v>1176</v>
      </c>
      <c r="M320" s="1792">
        <v>205</v>
      </c>
      <c r="N320" s="2877">
        <f t="shared" si="63"/>
        <v>0.17431972789115646</v>
      </c>
      <c r="O320" s="3577">
        <v>1155</v>
      </c>
      <c r="P320" s="3578">
        <v>175</v>
      </c>
      <c r="Q320" s="3572">
        <f t="shared" si="64"/>
        <v>0.15151515151515152</v>
      </c>
      <c r="R320" s="2879">
        <v>1162</v>
      </c>
      <c r="S320" s="2880">
        <v>175</v>
      </c>
      <c r="T320" s="2881">
        <f t="shared" si="65"/>
        <v>0.15060240963855423</v>
      </c>
      <c r="U320" s="2879">
        <v>1100</v>
      </c>
      <c r="V320" s="2880">
        <v>175</v>
      </c>
      <c r="W320" s="2881">
        <f t="shared" si="66"/>
        <v>0.15909090909090909</v>
      </c>
      <c r="X320" s="2879">
        <v>1140</v>
      </c>
      <c r="Y320" s="2880">
        <v>180</v>
      </c>
      <c r="Z320" s="2881">
        <f t="shared" si="67"/>
        <v>0.15789473684210525</v>
      </c>
      <c r="AA320" s="3547">
        <v>1044</v>
      </c>
      <c r="AB320" s="3548">
        <v>152</v>
      </c>
      <c r="AC320" s="3567">
        <f t="shared" si="68"/>
        <v>0.14559386973180077</v>
      </c>
    </row>
    <row r="321" spans="1:29" ht="13">
      <c r="A321" s="524" t="s">
        <v>114</v>
      </c>
      <c r="B321" s="525" t="s">
        <v>43</v>
      </c>
      <c r="C321" s="526" t="s">
        <v>1516</v>
      </c>
      <c r="D321" s="524" t="s">
        <v>151</v>
      </c>
      <c r="E321" s="527" t="s">
        <v>1533</v>
      </c>
      <c r="F321" s="1781">
        <v>861</v>
      </c>
      <c r="G321" s="1782">
        <v>332</v>
      </c>
      <c r="H321" s="2463">
        <f t="shared" si="61"/>
        <v>0.38559814169570267</v>
      </c>
      <c r="I321" s="1781">
        <v>883</v>
      </c>
      <c r="J321" s="1782">
        <v>354</v>
      </c>
      <c r="K321" s="2463">
        <f t="shared" si="62"/>
        <v>0.40090600226500567</v>
      </c>
      <c r="L321" s="1791">
        <v>856</v>
      </c>
      <c r="M321" s="1792">
        <v>342</v>
      </c>
      <c r="N321" s="2877">
        <f t="shared" si="63"/>
        <v>0.39953271028037385</v>
      </c>
      <c r="O321" s="3577">
        <v>900</v>
      </c>
      <c r="P321" s="3578">
        <v>349</v>
      </c>
      <c r="Q321" s="3572">
        <f t="shared" si="64"/>
        <v>0.38777777777777778</v>
      </c>
      <c r="R321" s="2879">
        <v>953</v>
      </c>
      <c r="S321" s="2880">
        <v>349</v>
      </c>
      <c r="T321" s="2881">
        <f t="shared" si="65"/>
        <v>0.36621196222455404</v>
      </c>
      <c r="U321" s="2879">
        <v>899</v>
      </c>
      <c r="V321" s="2880">
        <v>307</v>
      </c>
      <c r="W321" s="2881">
        <f t="shared" si="66"/>
        <v>0.34149054505005561</v>
      </c>
      <c r="X321" s="2879">
        <v>831</v>
      </c>
      <c r="Y321" s="2880">
        <v>285</v>
      </c>
      <c r="Z321" s="2881">
        <f t="shared" si="67"/>
        <v>0.34296028880866425</v>
      </c>
      <c r="AA321" s="3547">
        <v>833</v>
      </c>
      <c r="AB321" s="3548">
        <v>266</v>
      </c>
      <c r="AC321" s="3567">
        <f t="shared" si="68"/>
        <v>0.31932773109243695</v>
      </c>
    </row>
    <row r="322" spans="1:29" ht="13">
      <c r="A322" s="528" t="s">
        <v>114</v>
      </c>
      <c r="B322" s="529" t="s">
        <v>43</v>
      </c>
      <c r="C322" s="530" t="s">
        <v>1516</v>
      </c>
      <c r="D322" s="529" t="s">
        <v>152</v>
      </c>
      <c r="E322" s="531" t="s">
        <v>1534</v>
      </c>
      <c r="F322" s="1783">
        <v>1398</v>
      </c>
      <c r="G322" s="1784">
        <v>444</v>
      </c>
      <c r="H322" s="2464">
        <f t="shared" si="61"/>
        <v>0.31759656652360513</v>
      </c>
      <c r="I322" s="1787">
        <v>1361</v>
      </c>
      <c r="J322" s="1788">
        <v>459</v>
      </c>
      <c r="K322" s="2464">
        <f t="shared" si="62"/>
        <v>0.33725202057310799</v>
      </c>
      <c r="L322" s="1793">
        <v>1361</v>
      </c>
      <c r="M322" s="1794">
        <v>444</v>
      </c>
      <c r="N322" s="2883">
        <f t="shared" si="63"/>
        <v>0.32623071271124171</v>
      </c>
      <c r="O322" s="3579">
        <v>1322</v>
      </c>
      <c r="P322" s="3580">
        <v>455</v>
      </c>
      <c r="Q322" s="3569">
        <f t="shared" si="64"/>
        <v>0.3441754916792738</v>
      </c>
      <c r="R322" s="2884">
        <v>1304</v>
      </c>
      <c r="S322" s="2885">
        <v>449</v>
      </c>
      <c r="T322" s="2886">
        <f t="shared" si="65"/>
        <v>0.34432515337423314</v>
      </c>
      <c r="U322" s="2884">
        <v>1299</v>
      </c>
      <c r="V322" s="2885">
        <v>426</v>
      </c>
      <c r="W322" s="2886">
        <f t="shared" si="66"/>
        <v>0.32794457274826788</v>
      </c>
      <c r="X322" s="2884">
        <v>1350</v>
      </c>
      <c r="Y322" s="2885">
        <v>424</v>
      </c>
      <c r="Z322" s="2886">
        <f t="shared" si="67"/>
        <v>0.31407407407407406</v>
      </c>
      <c r="AA322" s="3550">
        <v>1338</v>
      </c>
      <c r="AB322" s="3551">
        <v>400</v>
      </c>
      <c r="AC322" s="3552">
        <f t="shared" si="68"/>
        <v>0.29895366218236175</v>
      </c>
    </row>
    <row r="323" spans="1:29" ht="13">
      <c r="A323" s="528" t="s">
        <v>114</v>
      </c>
      <c r="B323" s="529" t="s">
        <v>43</v>
      </c>
      <c r="C323" s="530" t="s">
        <v>1516</v>
      </c>
      <c r="D323" s="529" t="s">
        <v>152</v>
      </c>
      <c r="E323" s="531" t="s">
        <v>1535</v>
      </c>
      <c r="F323" s="1783">
        <v>1043</v>
      </c>
      <c r="G323" s="1784">
        <v>354</v>
      </c>
      <c r="H323" s="2464">
        <f t="shared" si="61"/>
        <v>0.33940556088207097</v>
      </c>
      <c r="I323" s="1787">
        <v>1085</v>
      </c>
      <c r="J323" s="1788">
        <v>372</v>
      </c>
      <c r="K323" s="2464">
        <f t="shared" si="62"/>
        <v>0.34285714285714286</v>
      </c>
      <c r="L323" s="1793">
        <v>1088</v>
      </c>
      <c r="M323" s="1794">
        <v>358</v>
      </c>
      <c r="N323" s="2883">
        <f t="shared" si="63"/>
        <v>0.32904411764705882</v>
      </c>
      <c r="O323" s="3579">
        <v>1097</v>
      </c>
      <c r="P323" s="3580">
        <v>356</v>
      </c>
      <c r="Q323" s="3569">
        <f t="shared" si="64"/>
        <v>0.3245214220601641</v>
      </c>
      <c r="R323" s="2884">
        <v>1129</v>
      </c>
      <c r="S323" s="2885">
        <v>358</v>
      </c>
      <c r="T323" s="2886">
        <f t="shared" si="65"/>
        <v>0.31709477413640391</v>
      </c>
      <c r="U323" s="2884">
        <v>1125</v>
      </c>
      <c r="V323" s="2885">
        <v>358</v>
      </c>
      <c r="W323" s="2886">
        <f t="shared" si="66"/>
        <v>0.31822222222222224</v>
      </c>
      <c r="X323" s="2884">
        <v>1167</v>
      </c>
      <c r="Y323" s="2885">
        <v>370</v>
      </c>
      <c r="Z323" s="2886">
        <f t="shared" si="67"/>
        <v>0.31705227077977721</v>
      </c>
      <c r="AA323" s="3550">
        <v>1168</v>
      </c>
      <c r="AB323" s="3551">
        <v>364</v>
      </c>
      <c r="AC323" s="3552">
        <f t="shared" si="68"/>
        <v>0.31164383561643838</v>
      </c>
    </row>
    <row r="324" spans="1:29" ht="13">
      <c r="A324" s="528" t="s">
        <v>114</v>
      </c>
      <c r="B324" s="529" t="s">
        <v>43</v>
      </c>
      <c r="C324" s="530" t="s">
        <v>1516</v>
      </c>
      <c r="D324" s="529" t="s">
        <v>152</v>
      </c>
      <c r="E324" s="531" t="s">
        <v>1536</v>
      </c>
      <c r="F324" s="1783">
        <v>1906</v>
      </c>
      <c r="G324" s="1784">
        <v>320</v>
      </c>
      <c r="H324" s="2464">
        <f t="shared" si="61"/>
        <v>0.16789087093389296</v>
      </c>
      <c r="I324" s="1787">
        <v>1941</v>
      </c>
      <c r="J324" s="1788">
        <v>321</v>
      </c>
      <c r="K324" s="2464">
        <f t="shared" si="62"/>
        <v>0.16537867078825347</v>
      </c>
      <c r="L324" s="1793">
        <v>1950</v>
      </c>
      <c r="M324" s="1794">
        <v>306</v>
      </c>
      <c r="N324" s="2883">
        <f t="shared" si="63"/>
        <v>0.15692307692307692</v>
      </c>
      <c r="O324" s="3579">
        <v>2017</v>
      </c>
      <c r="P324" s="3580">
        <v>318</v>
      </c>
      <c r="Q324" s="3569">
        <f t="shared" si="64"/>
        <v>0.15765989092711949</v>
      </c>
      <c r="R324" s="2884">
        <v>2082</v>
      </c>
      <c r="S324" s="2885">
        <v>332</v>
      </c>
      <c r="T324" s="2886">
        <f t="shared" si="65"/>
        <v>0.15946205571565802</v>
      </c>
      <c r="U324" s="2884">
        <v>2100</v>
      </c>
      <c r="V324" s="2885">
        <v>303</v>
      </c>
      <c r="W324" s="2886">
        <f t="shared" si="66"/>
        <v>0.14428571428571429</v>
      </c>
      <c r="X324" s="2884">
        <v>2058</v>
      </c>
      <c r="Y324" s="2885">
        <v>282</v>
      </c>
      <c r="Z324" s="2886">
        <f t="shared" si="67"/>
        <v>0.13702623906705538</v>
      </c>
      <c r="AA324" s="3550">
        <v>1999</v>
      </c>
      <c r="AB324" s="3551">
        <v>265</v>
      </c>
      <c r="AC324" s="3552">
        <f t="shared" si="68"/>
        <v>0.13256628314157079</v>
      </c>
    </row>
    <row r="325" spans="1:29" ht="14.5">
      <c r="A325" s="1386" t="s">
        <v>114</v>
      </c>
      <c r="B325" s="1387" t="s">
        <v>43</v>
      </c>
      <c r="C325" s="1388" t="s">
        <v>1516</v>
      </c>
      <c r="D325" s="1387" t="s">
        <v>153</v>
      </c>
      <c r="E325" s="1424" t="s">
        <v>1855</v>
      </c>
      <c r="F325" s="1785">
        <v>560</v>
      </c>
      <c r="G325" s="1786">
        <v>27</v>
      </c>
      <c r="H325" s="2465">
        <f t="shared" si="61"/>
        <v>4.8214285714285716E-2</v>
      </c>
      <c r="I325" s="1785">
        <v>526</v>
      </c>
      <c r="J325" s="1786">
        <v>25</v>
      </c>
      <c r="K325" s="2465">
        <f t="shared" si="62"/>
        <v>4.7528517110266157E-2</v>
      </c>
      <c r="L325" s="1795">
        <v>520</v>
      </c>
      <c r="M325" s="1786">
        <v>39</v>
      </c>
      <c r="N325" s="2888">
        <f t="shared" si="63"/>
        <v>7.4999999999999997E-2</v>
      </c>
      <c r="O325" s="3581">
        <v>652</v>
      </c>
      <c r="P325" s="3582">
        <v>49</v>
      </c>
      <c r="Q325" s="3565">
        <f t="shared" si="64"/>
        <v>7.5153374233128831E-2</v>
      </c>
      <c r="R325" s="2889">
        <v>689</v>
      </c>
      <c r="S325" s="2902">
        <v>51</v>
      </c>
      <c r="T325" s="2891">
        <f t="shared" si="65"/>
        <v>7.4020319303338175E-2</v>
      </c>
      <c r="U325" s="2889">
        <v>713</v>
      </c>
      <c r="V325" s="2902">
        <v>42</v>
      </c>
      <c r="W325" s="2891">
        <f t="shared" si="66"/>
        <v>5.890603085553997E-2</v>
      </c>
      <c r="X325" s="2889">
        <v>723</v>
      </c>
      <c r="Y325" s="2902">
        <v>33</v>
      </c>
      <c r="Z325" s="2891">
        <f t="shared" si="67"/>
        <v>4.5643153526970952E-2</v>
      </c>
      <c r="AA325" s="2919">
        <v>693</v>
      </c>
      <c r="AB325" s="1790">
        <v>33</v>
      </c>
      <c r="AC325" s="3562">
        <f t="shared" si="68"/>
        <v>4.7619047619047616E-2</v>
      </c>
    </row>
    <row r="326" spans="1:29" ht="13">
      <c r="A326" s="520" t="s">
        <v>114</v>
      </c>
      <c r="B326" s="521" t="s">
        <v>43</v>
      </c>
      <c r="C326" s="522" t="s">
        <v>1537</v>
      </c>
      <c r="D326" s="521" t="s">
        <v>150</v>
      </c>
      <c r="E326" s="523" t="s">
        <v>1538</v>
      </c>
      <c r="F326" s="1778">
        <v>298</v>
      </c>
      <c r="G326" s="1779">
        <v>208</v>
      </c>
      <c r="H326" s="2461">
        <f t="shared" si="61"/>
        <v>0.69798657718120805</v>
      </c>
      <c r="I326" s="1778">
        <v>280</v>
      </c>
      <c r="J326" s="1779">
        <v>197</v>
      </c>
      <c r="K326" s="2461">
        <f t="shared" si="62"/>
        <v>0.70357142857142863</v>
      </c>
      <c r="L326" s="1776">
        <v>275</v>
      </c>
      <c r="M326" s="1798">
        <v>203</v>
      </c>
      <c r="N326" s="2868">
        <f t="shared" si="63"/>
        <v>0.73818181818181816</v>
      </c>
      <c r="O326" s="3575">
        <v>293</v>
      </c>
      <c r="P326" s="3576">
        <v>214</v>
      </c>
      <c r="Q326" s="3545">
        <f t="shared" si="64"/>
        <v>0.7303754266211604</v>
      </c>
      <c r="R326" s="2869">
        <v>300</v>
      </c>
      <c r="S326" s="2926">
        <v>235</v>
      </c>
      <c r="T326" s="2871">
        <f t="shared" si="65"/>
        <v>0.78333333333333333</v>
      </c>
      <c r="U326" s="2869">
        <v>261</v>
      </c>
      <c r="V326" s="2926">
        <v>193</v>
      </c>
      <c r="W326" s="2871">
        <f t="shared" si="66"/>
        <v>0.73946360153256707</v>
      </c>
      <c r="X326" s="2869">
        <v>261</v>
      </c>
      <c r="Y326" s="2926">
        <v>184</v>
      </c>
      <c r="Z326" s="2871">
        <f t="shared" si="67"/>
        <v>0.70498084291187735</v>
      </c>
      <c r="AA326" s="3542">
        <v>257</v>
      </c>
      <c r="AB326" s="3566">
        <v>180</v>
      </c>
      <c r="AC326" s="3544">
        <f t="shared" si="68"/>
        <v>0.70038910505836571</v>
      </c>
    </row>
    <row r="327" spans="1:29" ht="13">
      <c r="A327" s="520" t="s">
        <v>114</v>
      </c>
      <c r="B327" s="521" t="s">
        <v>43</v>
      </c>
      <c r="C327" s="522" t="s">
        <v>1537</v>
      </c>
      <c r="D327" s="521" t="s">
        <v>150</v>
      </c>
      <c r="E327" s="523" t="s">
        <v>1539</v>
      </c>
      <c r="F327" s="1778">
        <v>80</v>
      </c>
      <c r="G327" s="1779">
        <v>63</v>
      </c>
      <c r="H327" s="2461">
        <f t="shared" si="61"/>
        <v>0.78749999999999998</v>
      </c>
      <c r="I327" s="1778">
        <v>82</v>
      </c>
      <c r="J327" s="1779">
        <v>70</v>
      </c>
      <c r="K327" s="2461">
        <f t="shared" si="62"/>
        <v>0.85365853658536583</v>
      </c>
      <c r="L327" s="1776">
        <v>83</v>
      </c>
      <c r="M327" s="1798">
        <v>70</v>
      </c>
      <c r="N327" s="2868">
        <f t="shared" si="63"/>
        <v>0.84337349397590367</v>
      </c>
      <c r="O327" s="3575">
        <v>77</v>
      </c>
      <c r="P327" s="3576">
        <v>63</v>
      </c>
      <c r="Q327" s="3545">
        <f t="shared" si="64"/>
        <v>0.81818181818181823</v>
      </c>
      <c r="R327" s="2869">
        <v>71</v>
      </c>
      <c r="S327" s="2926">
        <v>60</v>
      </c>
      <c r="T327" s="2871">
        <f t="shared" si="65"/>
        <v>0.84507042253521125</v>
      </c>
      <c r="U327" s="2869">
        <v>67</v>
      </c>
      <c r="V327" s="2926">
        <v>52</v>
      </c>
      <c r="W327" s="2871">
        <f t="shared" si="66"/>
        <v>0.77611940298507465</v>
      </c>
      <c r="X327" s="2869">
        <v>80</v>
      </c>
      <c r="Y327" s="2926">
        <v>66</v>
      </c>
      <c r="Z327" s="2871">
        <f t="shared" si="67"/>
        <v>0.82499999999999996</v>
      </c>
      <c r="AA327" s="3542">
        <v>75</v>
      </c>
      <c r="AB327" s="3566">
        <v>64</v>
      </c>
      <c r="AC327" s="3544">
        <f t="shared" si="68"/>
        <v>0.85333333333333339</v>
      </c>
    </row>
    <row r="328" spans="1:29" ht="13">
      <c r="A328" s="520" t="s">
        <v>114</v>
      </c>
      <c r="B328" s="521" t="s">
        <v>43</v>
      </c>
      <c r="C328" s="522" t="s">
        <v>1537</v>
      </c>
      <c r="D328" s="521" t="s">
        <v>150</v>
      </c>
      <c r="E328" s="523" t="s">
        <v>1540</v>
      </c>
      <c r="F328" s="1778">
        <v>790</v>
      </c>
      <c r="G328" s="1779">
        <v>104</v>
      </c>
      <c r="H328" s="2461">
        <f t="shared" si="61"/>
        <v>0.13164556962025317</v>
      </c>
      <c r="I328" s="1778">
        <v>747</v>
      </c>
      <c r="J328" s="1779">
        <v>92</v>
      </c>
      <c r="K328" s="2461">
        <f t="shared" si="62"/>
        <v>0.12315930388219545</v>
      </c>
      <c r="L328" s="1776">
        <v>720</v>
      </c>
      <c r="M328" s="1798">
        <v>87</v>
      </c>
      <c r="N328" s="2868">
        <f t="shared" si="63"/>
        <v>0.12083333333333333</v>
      </c>
      <c r="O328" s="3575">
        <v>725</v>
      </c>
      <c r="P328" s="3576">
        <v>72</v>
      </c>
      <c r="Q328" s="3545">
        <f t="shared" si="64"/>
        <v>9.9310344827586203E-2</v>
      </c>
      <c r="R328" s="2869">
        <v>736</v>
      </c>
      <c r="S328" s="2926">
        <v>78</v>
      </c>
      <c r="T328" s="2871">
        <f t="shared" si="65"/>
        <v>0.10597826086956522</v>
      </c>
      <c r="U328" s="2869">
        <v>674</v>
      </c>
      <c r="V328" s="2926">
        <v>73</v>
      </c>
      <c r="W328" s="2871">
        <f t="shared" si="66"/>
        <v>0.1083086053412463</v>
      </c>
      <c r="X328" s="2869">
        <v>646</v>
      </c>
      <c r="Y328" s="2926">
        <v>73</v>
      </c>
      <c r="Z328" s="2871">
        <f t="shared" si="67"/>
        <v>0.1130030959752322</v>
      </c>
      <c r="AA328" s="3542">
        <v>607</v>
      </c>
      <c r="AB328" s="3566">
        <v>59</v>
      </c>
      <c r="AC328" s="3544">
        <f t="shared" si="68"/>
        <v>9.7199341021416807E-2</v>
      </c>
    </row>
    <row r="329" spans="1:29" ht="14.5">
      <c r="A329" s="1372" t="s">
        <v>177</v>
      </c>
      <c r="B329" s="1373" t="s">
        <v>43</v>
      </c>
      <c r="C329" s="1374" t="s">
        <v>1537</v>
      </c>
      <c r="D329" s="1373" t="s">
        <v>150</v>
      </c>
      <c r="E329" s="1421" t="s">
        <v>1782</v>
      </c>
      <c r="F329" s="1778">
        <v>305</v>
      </c>
      <c r="G329" s="1779">
        <v>263</v>
      </c>
      <c r="H329" s="2461">
        <f t="shared" si="61"/>
        <v>0.86229508196721316</v>
      </c>
      <c r="I329" s="1778">
        <v>310</v>
      </c>
      <c r="J329" s="1779">
        <v>261</v>
      </c>
      <c r="K329" s="2461">
        <f t="shared" si="62"/>
        <v>0.84193548387096773</v>
      </c>
      <c r="L329" s="1776">
        <v>325</v>
      </c>
      <c r="M329" s="1798">
        <v>284</v>
      </c>
      <c r="N329" s="2868">
        <f t="shared" si="63"/>
        <v>0.87384615384615383</v>
      </c>
      <c r="O329" s="3575">
        <v>315</v>
      </c>
      <c r="P329" s="3576">
        <v>282</v>
      </c>
      <c r="Q329" s="3545">
        <f t="shared" si="64"/>
        <v>0.89523809523809528</v>
      </c>
      <c r="R329" s="2869">
        <v>327</v>
      </c>
      <c r="S329" s="2926">
        <v>291</v>
      </c>
      <c r="T329" s="2871">
        <f t="shared" si="65"/>
        <v>0.88990825688073394</v>
      </c>
      <c r="U329" s="2869">
        <v>309</v>
      </c>
      <c r="V329" s="2926">
        <v>276</v>
      </c>
      <c r="W329" s="2871">
        <f t="shared" si="66"/>
        <v>0.89320388349514568</v>
      </c>
      <c r="X329" s="2869">
        <v>346</v>
      </c>
      <c r="Y329" s="2926">
        <v>312</v>
      </c>
      <c r="Z329" s="2871">
        <f t="shared" si="67"/>
        <v>0.90173410404624277</v>
      </c>
      <c r="AA329" s="3542">
        <v>319</v>
      </c>
      <c r="AB329" s="3566">
        <v>291</v>
      </c>
      <c r="AC329" s="3544">
        <f t="shared" si="68"/>
        <v>0.91222570532915359</v>
      </c>
    </row>
    <row r="330" spans="1:29" ht="13">
      <c r="A330" s="520" t="s">
        <v>177</v>
      </c>
      <c r="B330" s="521" t="s">
        <v>43</v>
      </c>
      <c r="C330" s="522" t="s">
        <v>1537</v>
      </c>
      <c r="D330" s="521" t="s">
        <v>150</v>
      </c>
      <c r="E330" s="523" t="s">
        <v>1541</v>
      </c>
      <c r="F330" s="1778">
        <v>60</v>
      </c>
      <c r="G330" s="1779">
        <v>52</v>
      </c>
      <c r="H330" s="2461">
        <f t="shared" si="61"/>
        <v>0.8666666666666667</v>
      </c>
      <c r="I330" s="1778">
        <v>51</v>
      </c>
      <c r="J330" s="1779">
        <v>44</v>
      </c>
      <c r="K330" s="2461">
        <f t="shared" si="62"/>
        <v>0.86274509803921573</v>
      </c>
      <c r="L330" s="1776">
        <v>41</v>
      </c>
      <c r="M330" s="1798">
        <v>34</v>
      </c>
      <c r="N330" s="2868">
        <f t="shared" si="63"/>
        <v>0.82926829268292679</v>
      </c>
      <c r="O330" s="3575">
        <v>38</v>
      </c>
      <c r="P330" s="3576">
        <v>32</v>
      </c>
      <c r="Q330" s="3545">
        <f t="shared" si="64"/>
        <v>0.84210526315789469</v>
      </c>
      <c r="R330" s="2869">
        <v>36</v>
      </c>
      <c r="S330" s="2926">
        <v>26</v>
      </c>
      <c r="T330" s="2871">
        <f t="shared" si="65"/>
        <v>0.72222222222222221</v>
      </c>
      <c r="U330" s="2869">
        <v>40</v>
      </c>
      <c r="V330" s="2926">
        <v>29</v>
      </c>
      <c r="W330" s="2871">
        <f t="shared" si="66"/>
        <v>0.72499999999999998</v>
      </c>
      <c r="X330" s="2869">
        <v>46</v>
      </c>
      <c r="Y330" s="2926">
        <v>30</v>
      </c>
      <c r="Z330" s="2871">
        <f t="shared" si="67"/>
        <v>0.65217391304347827</v>
      </c>
      <c r="AA330" s="3542">
        <v>46</v>
      </c>
      <c r="AB330" s="3566">
        <v>28</v>
      </c>
      <c r="AC330" s="3544">
        <f t="shared" si="68"/>
        <v>0.60869565217391308</v>
      </c>
    </row>
    <row r="331" spans="1:29" ht="13">
      <c r="A331" s="520" t="s">
        <v>114</v>
      </c>
      <c r="B331" s="521" t="s">
        <v>43</v>
      </c>
      <c r="C331" s="522" t="s">
        <v>1537</v>
      </c>
      <c r="D331" s="521" t="s">
        <v>150</v>
      </c>
      <c r="E331" s="523" t="s">
        <v>1542</v>
      </c>
      <c r="F331" s="1778">
        <v>720</v>
      </c>
      <c r="G331" s="1779">
        <v>168</v>
      </c>
      <c r="H331" s="2461">
        <f t="shared" si="61"/>
        <v>0.23333333333333334</v>
      </c>
      <c r="I331" s="1778">
        <v>711</v>
      </c>
      <c r="J331" s="1779">
        <v>173</v>
      </c>
      <c r="K331" s="2461">
        <f t="shared" si="62"/>
        <v>0.24331926863572434</v>
      </c>
      <c r="L331" s="1776">
        <v>717</v>
      </c>
      <c r="M331" s="1798">
        <v>171</v>
      </c>
      <c r="N331" s="2868">
        <f t="shared" si="63"/>
        <v>0.2384937238493724</v>
      </c>
      <c r="O331" s="3575">
        <v>769</v>
      </c>
      <c r="P331" s="3576">
        <v>166</v>
      </c>
      <c r="Q331" s="3545">
        <f t="shared" si="64"/>
        <v>0.21586475942782835</v>
      </c>
      <c r="R331" s="2869">
        <v>755</v>
      </c>
      <c r="S331" s="2926">
        <v>169</v>
      </c>
      <c r="T331" s="2871">
        <f t="shared" si="65"/>
        <v>0.223841059602649</v>
      </c>
      <c r="U331" s="2869">
        <v>711</v>
      </c>
      <c r="V331" s="2926">
        <v>167</v>
      </c>
      <c r="W331" s="2871">
        <f t="shared" si="66"/>
        <v>0.23488045007032349</v>
      </c>
      <c r="X331" s="2869">
        <v>665</v>
      </c>
      <c r="Y331" s="2926">
        <v>171</v>
      </c>
      <c r="Z331" s="2871">
        <f t="shared" si="67"/>
        <v>0.25714285714285712</v>
      </c>
      <c r="AA331" s="3542">
        <v>692</v>
      </c>
      <c r="AB331" s="3566">
        <v>178</v>
      </c>
      <c r="AC331" s="3544">
        <f t="shared" si="68"/>
        <v>0.25722543352601157</v>
      </c>
    </row>
    <row r="332" spans="1:29" ht="13">
      <c r="A332" s="524" t="s">
        <v>114</v>
      </c>
      <c r="B332" s="525" t="s">
        <v>43</v>
      </c>
      <c r="C332" s="526" t="s">
        <v>1537</v>
      </c>
      <c r="D332" s="524" t="s">
        <v>151</v>
      </c>
      <c r="E332" s="527" t="s">
        <v>1856</v>
      </c>
      <c r="F332" s="1781">
        <v>674</v>
      </c>
      <c r="G332" s="1782">
        <v>126</v>
      </c>
      <c r="H332" s="2463">
        <f t="shared" si="61"/>
        <v>0.18694362017804153</v>
      </c>
      <c r="I332" s="1781">
        <v>712</v>
      </c>
      <c r="J332" s="1782">
        <v>138</v>
      </c>
      <c r="K332" s="2463">
        <f t="shared" si="62"/>
        <v>0.19382022471910113</v>
      </c>
      <c r="L332" s="1791">
        <v>724</v>
      </c>
      <c r="M332" s="1792">
        <v>156</v>
      </c>
      <c r="N332" s="2877">
        <f t="shared" si="63"/>
        <v>0.21546961325966851</v>
      </c>
      <c r="O332" s="3577">
        <v>760</v>
      </c>
      <c r="P332" s="3578">
        <v>173</v>
      </c>
      <c r="Q332" s="3572">
        <f t="shared" si="64"/>
        <v>0.22763157894736843</v>
      </c>
      <c r="R332" s="2879">
        <v>732</v>
      </c>
      <c r="S332" s="2880">
        <v>142</v>
      </c>
      <c r="T332" s="2881">
        <f t="shared" si="65"/>
        <v>0.19398907103825136</v>
      </c>
      <c r="U332" s="2879">
        <v>704</v>
      </c>
      <c r="V332" s="2880">
        <v>115</v>
      </c>
      <c r="W332" s="2881">
        <f t="shared" si="66"/>
        <v>0.16335227272727273</v>
      </c>
      <c r="X332" s="2879">
        <v>658</v>
      </c>
      <c r="Y332" s="2880">
        <v>97</v>
      </c>
      <c r="Z332" s="2881">
        <f t="shared" si="67"/>
        <v>0.14741641337386019</v>
      </c>
      <c r="AA332" s="3547">
        <v>647</v>
      </c>
      <c r="AB332" s="3548">
        <v>98</v>
      </c>
      <c r="AC332" s="3567">
        <f t="shared" si="68"/>
        <v>0.15146831530139104</v>
      </c>
    </row>
    <row r="333" spans="1:29" ht="13">
      <c r="A333" s="524" t="s">
        <v>177</v>
      </c>
      <c r="B333" s="525" t="s">
        <v>43</v>
      </c>
      <c r="C333" s="526" t="s">
        <v>1537</v>
      </c>
      <c r="D333" s="524" t="s">
        <v>151</v>
      </c>
      <c r="E333" s="527" t="s">
        <v>1857</v>
      </c>
      <c r="F333" s="1781">
        <v>179</v>
      </c>
      <c r="G333" s="1782">
        <v>152</v>
      </c>
      <c r="H333" s="2463">
        <f t="shared" si="61"/>
        <v>0.84916201117318435</v>
      </c>
      <c r="I333" s="1781">
        <v>168</v>
      </c>
      <c r="J333" s="1782">
        <v>137</v>
      </c>
      <c r="K333" s="2463">
        <f t="shared" si="62"/>
        <v>0.81547619047619047</v>
      </c>
      <c r="L333" s="1791">
        <v>199</v>
      </c>
      <c r="M333" s="1792">
        <v>159</v>
      </c>
      <c r="N333" s="2877">
        <f t="shared" si="63"/>
        <v>0.79899497487437188</v>
      </c>
      <c r="O333" s="3577">
        <v>200</v>
      </c>
      <c r="P333" s="3578">
        <v>163</v>
      </c>
      <c r="Q333" s="3572">
        <f t="shared" si="64"/>
        <v>0.81499999999999995</v>
      </c>
      <c r="R333" s="2879">
        <v>188</v>
      </c>
      <c r="S333" s="2880">
        <v>147</v>
      </c>
      <c r="T333" s="2881">
        <f t="shared" si="65"/>
        <v>0.78191489361702127</v>
      </c>
      <c r="U333" s="2879">
        <v>194</v>
      </c>
      <c r="V333" s="2880">
        <v>161</v>
      </c>
      <c r="W333" s="2881">
        <f t="shared" si="66"/>
        <v>0.82989690721649489</v>
      </c>
      <c r="X333" s="2879">
        <v>174</v>
      </c>
      <c r="Y333" s="2880">
        <v>145</v>
      </c>
      <c r="Z333" s="2881">
        <f t="shared" si="67"/>
        <v>0.83333333333333337</v>
      </c>
      <c r="AA333" s="3547">
        <v>176</v>
      </c>
      <c r="AB333" s="3548">
        <v>145</v>
      </c>
      <c r="AC333" s="3567">
        <f t="shared" si="68"/>
        <v>0.82386363636363635</v>
      </c>
    </row>
    <row r="334" spans="1:29" ht="13">
      <c r="A334" s="528" t="s">
        <v>114</v>
      </c>
      <c r="B334" s="529" t="s">
        <v>43</v>
      </c>
      <c r="C334" s="530" t="s">
        <v>1537</v>
      </c>
      <c r="D334" s="529" t="s">
        <v>152</v>
      </c>
      <c r="E334" s="531" t="s">
        <v>1545</v>
      </c>
      <c r="F334" s="1783">
        <v>964</v>
      </c>
      <c r="G334" s="1784">
        <v>200</v>
      </c>
      <c r="H334" s="2464">
        <f t="shared" si="61"/>
        <v>0.2074688796680498</v>
      </c>
      <c r="I334" s="1787">
        <v>1007</v>
      </c>
      <c r="J334" s="1788">
        <v>224</v>
      </c>
      <c r="K334" s="2464">
        <f t="shared" si="62"/>
        <v>0.22244289970208539</v>
      </c>
      <c r="L334" s="1793">
        <v>1020</v>
      </c>
      <c r="M334" s="1794">
        <v>222</v>
      </c>
      <c r="N334" s="2883">
        <f t="shared" si="63"/>
        <v>0.21764705882352942</v>
      </c>
      <c r="O334" s="3577">
        <v>992</v>
      </c>
      <c r="P334" s="3578">
        <v>213</v>
      </c>
      <c r="Q334" s="3572">
        <f t="shared" si="64"/>
        <v>0.21471774193548387</v>
      </c>
      <c r="R334" s="2884">
        <v>1061</v>
      </c>
      <c r="S334" s="2885">
        <v>222</v>
      </c>
      <c r="T334" s="2886">
        <f t="shared" si="65"/>
        <v>0.20923656927426956</v>
      </c>
      <c r="U334" s="2884">
        <v>1069</v>
      </c>
      <c r="V334" s="2885">
        <v>227</v>
      </c>
      <c r="W334" s="2886">
        <f t="shared" si="66"/>
        <v>0.21234798877455566</v>
      </c>
      <c r="X334" s="2884">
        <v>1050</v>
      </c>
      <c r="Y334" s="2885">
        <v>238</v>
      </c>
      <c r="Z334" s="2886">
        <f t="shared" si="67"/>
        <v>0.22666666666666666</v>
      </c>
      <c r="AA334" s="3550">
        <v>1037</v>
      </c>
      <c r="AB334" s="3551">
        <v>218</v>
      </c>
      <c r="AC334" s="3568">
        <f t="shared" si="68"/>
        <v>0.21022179363548699</v>
      </c>
    </row>
    <row r="335" spans="1:29" ht="13">
      <c r="A335" s="528" t="s">
        <v>177</v>
      </c>
      <c r="B335" s="529" t="s">
        <v>43</v>
      </c>
      <c r="C335" s="530" t="s">
        <v>1537</v>
      </c>
      <c r="D335" s="529" t="s">
        <v>152</v>
      </c>
      <c r="E335" s="531" t="s">
        <v>1858</v>
      </c>
      <c r="F335" s="1783">
        <v>340</v>
      </c>
      <c r="G335" s="1784">
        <v>260</v>
      </c>
      <c r="H335" s="2464">
        <f t="shared" si="61"/>
        <v>0.76470588235294112</v>
      </c>
      <c r="I335" s="1787">
        <v>335</v>
      </c>
      <c r="J335" s="1788">
        <v>262</v>
      </c>
      <c r="K335" s="2464">
        <f t="shared" si="62"/>
        <v>0.78208955223880594</v>
      </c>
      <c r="L335" s="1793">
        <v>343</v>
      </c>
      <c r="M335" s="1794">
        <v>276</v>
      </c>
      <c r="N335" s="2883">
        <f t="shared" si="63"/>
        <v>0.80466472303206993</v>
      </c>
      <c r="O335" s="3577">
        <v>321</v>
      </c>
      <c r="P335" s="3578">
        <v>259</v>
      </c>
      <c r="Q335" s="3572">
        <f t="shared" si="64"/>
        <v>0.80685358255451711</v>
      </c>
      <c r="R335" s="2884">
        <v>322</v>
      </c>
      <c r="S335" s="2885">
        <v>265</v>
      </c>
      <c r="T335" s="2886">
        <f t="shared" si="65"/>
        <v>0.82298136645962738</v>
      </c>
      <c r="U335" s="2884">
        <v>340</v>
      </c>
      <c r="V335" s="2885">
        <v>272</v>
      </c>
      <c r="W335" s="2886">
        <f t="shared" si="66"/>
        <v>0.8</v>
      </c>
      <c r="X335" s="2884">
        <v>364</v>
      </c>
      <c r="Y335" s="2885">
        <v>289</v>
      </c>
      <c r="Z335" s="2886">
        <f t="shared" si="67"/>
        <v>0.79395604395604391</v>
      </c>
      <c r="AA335" s="3550">
        <v>381</v>
      </c>
      <c r="AB335" s="3551">
        <v>313</v>
      </c>
      <c r="AC335" s="3568">
        <f t="shared" si="68"/>
        <v>0.82152230971128604</v>
      </c>
    </row>
    <row r="336" spans="1:29" ht="13">
      <c r="A336" s="532" t="s">
        <v>114</v>
      </c>
      <c r="B336" s="533" t="s">
        <v>43</v>
      </c>
      <c r="C336" s="534" t="s">
        <v>1537</v>
      </c>
      <c r="D336" s="533" t="s">
        <v>153</v>
      </c>
      <c r="E336" s="535" t="s">
        <v>1859</v>
      </c>
      <c r="F336" s="1785">
        <v>337</v>
      </c>
      <c r="G336" s="1786">
        <v>258</v>
      </c>
      <c r="H336" s="2465">
        <f t="shared" si="61"/>
        <v>0.76557863501483681</v>
      </c>
      <c r="I336" s="1785">
        <v>349</v>
      </c>
      <c r="J336" s="1786">
        <v>264</v>
      </c>
      <c r="K336" s="2465">
        <f t="shared" si="62"/>
        <v>0.7564469914040115</v>
      </c>
      <c r="L336" s="1795">
        <v>356</v>
      </c>
      <c r="M336" s="1796">
        <v>273</v>
      </c>
      <c r="N336" s="2888">
        <f t="shared" si="63"/>
        <v>0.7668539325842697</v>
      </c>
      <c r="O336" s="3581">
        <v>349</v>
      </c>
      <c r="P336" s="3582">
        <v>271</v>
      </c>
      <c r="Q336" s="3565">
        <f t="shared" si="64"/>
        <v>0.77650429799426934</v>
      </c>
      <c r="R336" s="2889">
        <v>364</v>
      </c>
      <c r="S336" s="2890">
        <v>278</v>
      </c>
      <c r="T336" s="2891">
        <f t="shared" si="65"/>
        <v>0.76373626373626369</v>
      </c>
      <c r="U336" s="2889">
        <v>375</v>
      </c>
      <c r="V336" s="2890">
        <v>283</v>
      </c>
      <c r="W336" s="2891">
        <f t="shared" si="66"/>
        <v>0.75466666666666671</v>
      </c>
      <c r="X336" s="2889">
        <v>384</v>
      </c>
      <c r="Y336" s="2890">
        <v>296</v>
      </c>
      <c r="Z336" s="2891">
        <f t="shared" si="67"/>
        <v>0.77083333333333337</v>
      </c>
      <c r="AA336" s="2919">
        <v>378</v>
      </c>
      <c r="AB336" s="2920">
        <v>286</v>
      </c>
      <c r="AC336" s="3562">
        <f t="shared" si="68"/>
        <v>0.75661375661375663</v>
      </c>
    </row>
    <row r="337" spans="1:29" ht="13">
      <c r="A337" s="532" t="s">
        <v>1548</v>
      </c>
      <c r="B337" s="533" t="s">
        <v>43</v>
      </c>
      <c r="C337" s="534" t="s">
        <v>1537</v>
      </c>
      <c r="D337" s="533" t="s">
        <v>153</v>
      </c>
      <c r="E337" s="535" t="s">
        <v>1860</v>
      </c>
      <c r="F337" s="1785">
        <v>557</v>
      </c>
      <c r="G337" s="1786">
        <v>112</v>
      </c>
      <c r="H337" s="2465">
        <f t="shared" si="61"/>
        <v>0.20107719928186715</v>
      </c>
      <c r="I337" s="1785">
        <v>562</v>
      </c>
      <c r="J337" s="1786">
        <v>101</v>
      </c>
      <c r="K337" s="2465">
        <f t="shared" si="62"/>
        <v>0.17971530249110321</v>
      </c>
      <c r="L337" s="1795">
        <v>569</v>
      </c>
      <c r="M337" s="1796">
        <v>95</v>
      </c>
      <c r="N337" s="2888">
        <f t="shared" si="63"/>
        <v>0.16695957820738136</v>
      </c>
      <c r="O337" s="3581">
        <v>562</v>
      </c>
      <c r="P337" s="3582">
        <v>92</v>
      </c>
      <c r="Q337" s="3565">
        <f t="shared" si="64"/>
        <v>0.16370106761565836</v>
      </c>
      <c r="R337" s="2889">
        <v>580</v>
      </c>
      <c r="S337" s="2890">
        <v>98</v>
      </c>
      <c r="T337" s="2891">
        <f t="shared" si="65"/>
        <v>0.16896551724137931</v>
      </c>
      <c r="U337" s="2889">
        <v>568</v>
      </c>
      <c r="V337" s="2890">
        <v>91</v>
      </c>
      <c r="W337" s="2891">
        <f t="shared" si="66"/>
        <v>0.16021126760563381</v>
      </c>
      <c r="X337" s="2889">
        <v>576</v>
      </c>
      <c r="Y337" s="2890">
        <v>94</v>
      </c>
      <c r="Z337" s="2891">
        <f t="shared" si="67"/>
        <v>0.16319444444444445</v>
      </c>
      <c r="AA337" s="2919">
        <v>566</v>
      </c>
      <c r="AB337" s="2920">
        <v>88</v>
      </c>
      <c r="AC337" s="3562">
        <f t="shared" si="68"/>
        <v>0.15547703180212014</v>
      </c>
    </row>
    <row r="338" spans="1:29">
      <c r="R338"/>
      <c r="S338"/>
      <c r="T338"/>
      <c r="U338"/>
      <c r="V338"/>
      <c r="W338"/>
      <c r="X338"/>
      <c r="Y338"/>
      <c r="Z338"/>
      <c r="AA338" s="3535"/>
      <c r="AB338" s="3535"/>
      <c r="AC338" s="3535"/>
    </row>
    <row r="339" spans="1:29">
      <c r="A339" s="3872" t="s">
        <v>1783</v>
      </c>
      <c r="B339" s="3872"/>
      <c r="C339" s="3872"/>
      <c r="D339" s="3872"/>
      <c r="E339" s="3872"/>
      <c r="F339" s="3872"/>
      <c r="G339" s="3872"/>
      <c r="H339" s="3872"/>
      <c r="I339" s="3872"/>
      <c r="J339" s="3872"/>
      <c r="K339" s="3872"/>
      <c r="L339" s="3872"/>
      <c r="M339" s="3872"/>
      <c r="N339" s="3872"/>
      <c r="O339" s="539"/>
      <c r="P339" s="539"/>
      <c r="Q339" s="539"/>
      <c r="R339"/>
      <c r="S339"/>
      <c r="T339"/>
      <c r="U339"/>
      <c r="V339"/>
      <c r="W339"/>
      <c r="X339"/>
      <c r="Y339"/>
      <c r="Z339"/>
      <c r="AA339" s="3535"/>
      <c r="AB339" s="3535"/>
      <c r="AC339" s="3535"/>
    </row>
    <row r="340" spans="1:29">
      <c r="A340" s="8"/>
      <c r="R340"/>
      <c r="S340"/>
      <c r="T340"/>
      <c r="U340"/>
      <c r="V340"/>
      <c r="W340"/>
      <c r="X340"/>
      <c r="Y340"/>
      <c r="Z340"/>
      <c r="AA340" s="3535"/>
      <c r="AB340" s="3535"/>
      <c r="AC340" s="3535"/>
    </row>
    <row r="341" spans="1:29">
      <c r="A341" s="3879" t="s">
        <v>1550</v>
      </c>
      <c r="B341" s="3879"/>
      <c r="C341" s="3879"/>
      <c r="D341" s="3879"/>
      <c r="E341" s="3879"/>
      <c r="F341" s="3879"/>
      <c r="G341" s="3879"/>
      <c r="H341" s="3879"/>
      <c r="I341" s="3879"/>
      <c r="J341" s="3879"/>
      <c r="K341" s="3879"/>
      <c r="L341" s="3879"/>
      <c r="M341" s="3879"/>
      <c r="N341" s="3879"/>
      <c r="O341" s="2859"/>
      <c r="P341" s="2859"/>
      <c r="Q341" s="2859"/>
      <c r="U341"/>
      <c r="V341"/>
      <c r="W341"/>
    </row>
    <row r="342" spans="1:29">
      <c r="A342" s="3879" t="s">
        <v>1515</v>
      </c>
      <c r="B342" s="3879"/>
      <c r="C342" s="3879"/>
      <c r="D342" s="3879"/>
      <c r="E342" s="3879"/>
      <c r="F342" s="3879"/>
      <c r="G342" s="3879"/>
      <c r="H342" s="3879"/>
      <c r="I342" s="3879"/>
      <c r="J342" s="3879"/>
      <c r="K342" s="3879"/>
      <c r="L342" s="3879"/>
      <c r="M342" s="3879"/>
      <c r="N342" s="3879"/>
      <c r="O342" s="2859"/>
      <c r="P342" s="2859"/>
      <c r="Q342" s="2859"/>
      <c r="R342"/>
      <c r="S342"/>
      <c r="T342"/>
      <c r="X342"/>
      <c r="Y342"/>
      <c r="Z342"/>
      <c r="AA342" s="3535"/>
      <c r="AB342" s="3535"/>
      <c r="AC342" s="3535"/>
    </row>
    <row r="343" spans="1:29" ht="14.15" customHeight="1">
      <c r="A343" s="538"/>
      <c r="B343" s="3876" t="s">
        <v>1551</v>
      </c>
      <c r="C343" s="3876"/>
      <c r="D343" s="3876"/>
      <c r="E343" s="3876"/>
      <c r="F343" s="3876"/>
      <c r="G343" s="3876"/>
      <c r="H343" s="3876"/>
      <c r="I343" s="3876"/>
      <c r="J343" s="3876"/>
      <c r="K343" s="3876"/>
      <c r="L343" s="3876"/>
      <c r="M343" s="3876"/>
      <c r="N343" s="3876"/>
      <c r="O343" s="3876"/>
      <c r="P343" s="3876"/>
      <c r="Q343" s="3876"/>
      <c r="R343" s="3876"/>
      <c r="S343" s="3876"/>
      <c r="T343" s="3876"/>
      <c r="U343" s="3876"/>
      <c r="V343" s="3876"/>
      <c r="W343" s="3876"/>
      <c r="X343" s="3876"/>
      <c r="Y343" s="3876"/>
      <c r="Z343" s="3876"/>
      <c r="AA343" s="3536"/>
      <c r="AB343" s="3536"/>
      <c r="AC343" s="3536"/>
    </row>
    <row r="344" spans="1:29" ht="14.5">
      <c r="A344" s="3877" t="s">
        <v>1784</v>
      </c>
      <c r="B344" s="3877"/>
      <c r="C344" s="3877"/>
      <c r="D344" s="3877"/>
      <c r="E344" s="3877"/>
      <c r="F344" s="3877"/>
      <c r="G344" s="3877"/>
      <c r="H344" s="3877"/>
      <c r="I344" s="3877"/>
      <c r="J344" s="3877"/>
      <c r="K344" s="3877"/>
      <c r="L344" s="3877"/>
      <c r="M344" s="3877"/>
      <c r="N344" s="3877"/>
      <c r="O344" s="1362"/>
      <c r="P344" s="1362"/>
      <c r="Q344" s="1362"/>
      <c r="R344" s="2927"/>
      <c r="S344" s="2927"/>
      <c r="T344" s="2928"/>
      <c r="U344"/>
      <c r="V344"/>
      <c r="W344"/>
      <c r="X344" s="2929"/>
      <c r="Y344" s="2929"/>
      <c r="Z344" s="2929"/>
      <c r="AA344" s="3537"/>
      <c r="AB344" s="3537"/>
      <c r="AC344" s="3537"/>
    </row>
    <row r="345" spans="1:29" ht="14.5">
      <c r="A345" s="3877" t="s">
        <v>1785</v>
      </c>
      <c r="B345" s="3877"/>
      <c r="C345" s="3877"/>
      <c r="D345" s="3877"/>
      <c r="E345" s="3877"/>
      <c r="F345" s="3877"/>
      <c r="G345" s="3877"/>
      <c r="H345" s="3877"/>
      <c r="I345" s="3877"/>
      <c r="J345" s="3877"/>
      <c r="K345" s="3877"/>
      <c r="L345" s="3877"/>
      <c r="M345" s="3877"/>
      <c r="N345" s="3877"/>
      <c r="O345" s="1362"/>
      <c r="P345" s="1362"/>
      <c r="Q345" s="1362"/>
      <c r="U345" s="2927"/>
      <c r="V345" s="2927"/>
      <c r="W345" s="2928"/>
    </row>
    <row r="346" spans="1:29" ht="14.5">
      <c r="A346" s="3872" t="s">
        <v>2007</v>
      </c>
      <c r="B346" s="3872"/>
      <c r="C346" s="3872"/>
      <c r="D346" s="3872"/>
      <c r="E346" s="3872"/>
      <c r="F346" s="3872"/>
      <c r="G346" s="3872"/>
      <c r="H346" s="3872"/>
      <c r="I346" s="3872"/>
      <c r="J346" s="3872"/>
      <c r="K346" s="3872"/>
      <c r="L346" s="3872"/>
      <c r="M346" s="3872"/>
      <c r="N346" s="3872"/>
      <c r="O346" s="539"/>
      <c r="P346" s="539"/>
      <c r="Q346" s="539"/>
    </row>
  </sheetData>
  <mergeCells count="162">
    <mergeCell ref="A1:AC1"/>
    <mergeCell ref="F3:AC3"/>
    <mergeCell ref="F301:AC301"/>
    <mergeCell ref="F274:AC274"/>
    <mergeCell ref="F212:AC212"/>
    <mergeCell ref="F172:AC172"/>
    <mergeCell ref="F117:AC117"/>
    <mergeCell ref="F52:AC52"/>
    <mergeCell ref="AA4:AC4"/>
    <mergeCell ref="AB5:AC5"/>
    <mergeCell ref="AA53:AC53"/>
    <mergeCell ref="AB54:AC54"/>
    <mergeCell ref="AA118:AC118"/>
    <mergeCell ref="AB119:AC119"/>
    <mergeCell ref="AA173:AC173"/>
    <mergeCell ref="AB174:AC174"/>
    <mergeCell ref="AA213:AC213"/>
    <mergeCell ref="AB214:AC214"/>
    <mergeCell ref="AA275:AC275"/>
    <mergeCell ref="AB276:AC276"/>
    <mergeCell ref="M54:N54"/>
    <mergeCell ref="I118:K118"/>
    <mergeCell ref="L118:N118"/>
    <mergeCell ref="G119:H119"/>
    <mergeCell ref="AA302:AC302"/>
    <mergeCell ref="AB303:AC303"/>
    <mergeCell ref="A3:A6"/>
    <mergeCell ref="B3:B6"/>
    <mergeCell ref="C3:C6"/>
    <mergeCell ref="D3:D6"/>
    <mergeCell ref="E3:E6"/>
    <mergeCell ref="F4:H4"/>
    <mergeCell ref="A117:A120"/>
    <mergeCell ref="B117:B120"/>
    <mergeCell ref="C117:C120"/>
    <mergeCell ref="D117:D120"/>
    <mergeCell ref="E117:E120"/>
    <mergeCell ref="F118:H118"/>
    <mergeCell ref="O53:Q53"/>
    <mergeCell ref="R53:T53"/>
    <mergeCell ref="U53:W53"/>
    <mergeCell ref="X53:Z53"/>
    <mergeCell ref="P54:Q54"/>
    <mergeCell ref="S54:T54"/>
    <mergeCell ref="V54:W54"/>
    <mergeCell ref="Y54:Z54"/>
    <mergeCell ref="G54:H54"/>
    <mergeCell ref="J54:K54"/>
    <mergeCell ref="J119:K119"/>
    <mergeCell ref="M119:N119"/>
    <mergeCell ref="A274:A277"/>
    <mergeCell ref="B274:B277"/>
    <mergeCell ref="C274:C277"/>
    <mergeCell ref="D274:D277"/>
    <mergeCell ref="E274:E277"/>
    <mergeCell ref="A212:A215"/>
    <mergeCell ref="B212:B215"/>
    <mergeCell ref="C212:C215"/>
    <mergeCell ref="D212:D215"/>
    <mergeCell ref="E212:E215"/>
    <mergeCell ref="G214:H214"/>
    <mergeCell ref="J214:K214"/>
    <mergeCell ref="M214:N214"/>
    <mergeCell ref="O118:Q118"/>
    <mergeCell ref="R118:T118"/>
    <mergeCell ref="U118:W118"/>
    <mergeCell ref="X118:Z118"/>
    <mergeCell ref="A172:A175"/>
    <mergeCell ref="B172:B175"/>
    <mergeCell ref="C172:C175"/>
    <mergeCell ref="P5:Q5"/>
    <mergeCell ref="S5:T5"/>
    <mergeCell ref="V5:W5"/>
    <mergeCell ref="Y5:Z5"/>
    <mergeCell ref="D172:D175"/>
    <mergeCell ref="E172:E175"/>
    <mergeCell ref="F173:H173"/>
    <mergeCell ref="I173:K173"/>
    <mergeCell ref="L173:N173"/>
    <mergeCell ref="O173:Q173"/>
    <mergeCell ref="R173:T173"/>
    <mergeCell ref="U173:W173"/>
    <mergeCell ref="X173:Z173"/>
    <mergeCell ref="G174:H174"/>
    <mergeCell ref="J174:K174"/>
    <mergeCell ref="M174:N174"/>
    <mergeCell ref="P174:Q174"/>
    <mergeCell ref="O4:Q4"/>
    <mergeCell ref="R4:T4"/>
    <mergeCell ref="U4:W4"/>
    <mergeCell ref="X4:Z4"/>
    <mergeCell ref="A52:A55"/>
    <mergeCell ref="I4:K4"/>
    <mergeCell ref="L4:N4"/>
    <mergeCell ref="G5:H5"/>
    <mergeCell ref="J5:K5"/>
    <mergeCell ref="M5:N5"/>
    <mergeCell ref="B52:B55"/>
    <mergeCell ref="C52:C55"/>
    <mergeCell ref="D52:D55"/>
    <mergeCell ref="E52:E55"/>
    <mergeCell ref="F53:H53"/>
    <mergeCell ref="I53:K53"/>
    <mergeCell ref="L53:N53"/>
    <mergeCell ref="S174:T174"/>
    <mergeCell ref="V174:W174"/>
    <mergeCell ref="Y174:Z174"/>
    <mergeCell ref="P119:Q119"/>
    <mergeCell ref="S119:T119"/>
    <mergeCell ref="V119:W119"/>
    <mergeCell ref="Y119:Z119"/>
    <mergeCell ref="U213:W213"/>
    <mergeCell ref="X213:Z213"/>
    <mergeCell ref="P214:Q214"/>
    <mergeCell ref="S214:T214"/>
    <mergeCell ref="V214:W214"/>
    <mergeCell ref="Y214:Z214"/>
    <mergeCell ref="F213:H213"/>
    <mergeCell ref="I213:K213"/>
    <mergeCell ref="L213:N213"/>
    <mergeCell ref="O213:Q213"/>
    <mergeCell ref="R213:T213"/>
    <mergeCell ref="U302:W302"/>
    <mergeCell ref="X302:Z302"/>
    <mergeCell ref="U275:W275"/>
    <mergeCell ref="X275:Z275"/>
    <mergeCell ref="G276:H276"/>
    <mergeCell ref="J276:K276"/>
    <mergeCell ref="M276:N276"/>
    <mergeCell ref="P276:Q276"/>
    <mergeCell ref="S276:T276"/>
    <mergeCell ref="V276:W276"/>
    <mergeCell ref="Y276:Z276"/>
    <mergeCell ref="F275:H275"/>
    <mergeCell ref="I275:K275"/>
    <mergeCell ref="L275:N275"/>
    <mergeCell ref="O275:Q275"/>
    <mergeCell ref="R275:T275"/>
    <mergeCell ref="A346:N346"/>
    <mergeCell ref="V303:W303"/>
    <mergeCell ref="Y303:Z303"/>
    <mergeCell ref="B343:Z343"/>
    <mergeCell ref="A344:N344"/>
    <mergeCell ref="A345:N345"/>
    <mergeCell ref="G303:H303"/>
    <mergeCell ref="J303:K303"/>
    <mergeCell ref="M303:N303"/>
    <mergeCell ref="P303:Q303"/>
    <mergeCell ref="S303:T303"/>
    <mergeCell ref="A342:N342"/>
    <mergeCell ref="A339:N339"/>
    <mergeCell ref="A341:N341"/>
    <mergeCell ref="A301:A304"/>
    <mergeCell ref="B301:B304"/>
    <mergeCell ref="C301:C304"/>
    <mergeCell ref="D301:D304"/>
    <mergeCell ref="E301:E304"/>
    <mergeCell ref="F302:H302"/>
    <mergeCell ref="I302:K302"/>
    <mergeCell ref="L302:N302"/>
    <mergeCell ref="O302:Q302"/>
    <mergeCell ref="R302:T302"/>
  </mergeCells>
  <pageMargins left="0" right="0" top="0" bottom="0"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O60"/>
  <sheetViews>
    <sheetView workbookViewId="0">
      <selection activeCell="C7" sqref="C7"/>
    </sheetView>
  </sheetViews>
  <sheetFormatPr defaultColWidth="9" defaultRowHeight="14"/>
  <cols>
    <col min="1" max="1" width="17.83203125" style="8" customWidth="1"/>
    <col min="2" max="7" width="10.58203125" style="8" customWidth="1"/>
    <col min="8" max="8" width="9" style="125"/>
    <col min="9" max="9" width="17.83203125" style="8" customWidth="1"/>
    <col min="10" max="15" width="10.5" style="8" customWidth="1"/>
    <col min="16" max="16384" width="9" style="8"/>
  </cols>
  <sheetData>
    <row r="1" spans="1:15" ht="32.5">
      <c r="A1" s="4230" t="s">
        <v>4458</v>
      </c>
      <c r="B1" s="4230"/>
      <c r="C1" s="4230"/>
      <c r="D1" s="4230"/>
      <c r="E1" s="4230"/>
      <c r="F1" s="4230"/>
      <c r="G1" s="4230"/>
      <c r="H1" s="896"/>
      <c r="I1" s="4334" t="s">
        <v>1187</v>
      </c>
      <c r="J1" s="4334"/>
      <c r="K1" s="4334"/>
      <c r="L1" s="4334"/>
      <c r="M1" s="4334"/>
      <c r="N1" s="4334"/>
      <c r="O1" s="4334"/>
    </row>
    <row r="2" spans="1:15">
      <c r="A2" s="25"/>
      <c r="I2" s="25"/>
    </row>
    <row r="3" spans="1:15" ht="17.5">
      <c r="A3" s="4477" t="s">
        <v>229</v>
      </c>
      <c r="B3" s="3964" t="s">
        <v>85</v>
      </c>
      <c r="C3" s="3994"/>
      <c r="D3" s="3994"/>
      <c r="E3" s="3994"/>
      <c r="F3" s="3994"/>
      <c r="G3" s="3995"/>
      <c r="H3" s="495"/>
      <c r="I3" s="4485" t="s">
        <v>229</v>
      </c>
      <c r="J3" s="4483" t="s">
        <v>85</v>
      </c>
      <c r="K3" s="4483"/>
      <c r="L3" s="4483"/>
      <c r="M3" s="4483"/>
      <c r="N3" s="4483"/>
      <c r="O3" s="4484"/>
    </row>
    <row r="4" spans="1:15" ht="32.5">
      <c r="A4" s="4478"/>
      <c r="B4" s="4159" t="s">
        <v>959</v>
      </c>
      <c r="C4" s="4092"/>
      <c r="D4" s="4288" t="s">
        <v>961</v>
      </c>
      <c r="E4" s="3952"/>
      <c r="F4" s="3952"/>
      <c r="G4" s="3953"/>
      <c r="H4" s="896"/>
      <c r="I4" s="4486"/>
      <c r="J4" s="4384" t="s">
        <v>216</v>
      </c>
      <c r="K4" s="4384"/>
      <c r="L4" s="4458" t="s">
        <v>218</v>
      </c>
      <c r="M4" s="4458"/>
      <c r="N4" s="4458"/>
      <c r="O4" s="4459"/>
    </row>
    <row r="5" spans="1:15" s="307" customFormat="1" ht="44.5">
      <c r="A5" s="4479"/>
      <c r="B5" s="127" t="s">
        <v>206</v>
      </c>
      <c r="C5" s="128" t="s">
        <v>207</v>
      </c>
      <c r="D5" s="127" t="s">
        <v>206</v>
      </c>
      <c r="E5" s="193" t="s">
        <v>207</v>
      </c>
      <c r="F5" s="193" t="s">
        <v>14</v>
      </c>
      <c r="G5" s="129" t="s">
        <v>208</v>
      </c>
      <c r="H5" s="740"/>
      <c r="I5" s="4487"/>
      <c r="J5" s="300" t="s">
        <v>206</v>
      </c>
      <c r="K5" s="300" t="s">
        <v>207</v>
      </c>
      <c r="L5" s="300" t="s">
        <v>206</v>
      </c>
      <c r="M5" s="300" t="s">
        <v>207</v>
      </c>
      <c r="N5" s="300" t="s">
        <v>14</v>
      </c>
      <c r="O5" s="299" t="s">
        <v>208</v>
      </c>
    </row>
    <row r="6" spans="1:15">
      <c r="A6" s="132" t="s">
        <v>230</v>
      </c>
      <c r="B6" s="1775">
        <v>296878</v>
      </c>
      <c r="C6" s="1953">
        <v>4819</v>
      </c>
      <c r="D6" s="1775">
        <v>18424</v>
      </c>
      <c r="E6" s="1870">
        <v>1065</v>
      </c>
      <c r="F6" s="2627">
        <v>6.2E-2</v>
      </c>
      <c r="G6" s="2153">
        <v>0.4</v>
      </c>
      <c r="I6" s="23" t="s">
        <v>230</v>
      </c>
      <c r="J6" s="53">
        <v>259768</v>
      </c>
      <c r="K6" s="53">
        <v>4273</v>
      </c>
      <c r="L6" s="53">
        <v>18562</v>
      </c>
      <c r="M6" s="53">
        <v>1009</v>
      </c>
      <c r="N6" s="55">
        <v>7.0999999999999994E-2</v>
      </c>
      <c r="O6" s="54">
        <v>0.3</v>
      </c>
    </row>
    <row r="7" spans="1:15">
      <c r="A7" s="135"/>
      <c r="B7" s="1775"/>
      <c r="C7" s="1854"/>
      <c r="D7" s="1775"/>
      <c r="E7" s="1872"/>
      <c r="F7" s="2628"/>
      <c r="G7" s="1863"/>
      <c r="I7" s="37"/>
      <c r="J7" s="53"/>
      <c r="K7" s="54"/>
      <c r="L7" s="53"/>
      <c r="M7" s="54"/>
      <c r="N7" s="55"/>
      <c r="O7" s="54"/>
    </row>
    <row r="8" spans="1:15">
      <c r="A8" s="135" t="s">
        <v>231</v>
      </c>
      <c r="B8" s="2222">
        <v>912</v>
      </c>
      <c r="C8" s="2752">
        <v>208</v>
      </c>
      <c r="D8" s="2222">
        <v>58</v>
      </c>
      <c r="E8" s="2753">
        <v>71</v>
      </c>
      <c r="F8" s="2756">
        <v>6.4000000000000001E-2</v>
      </c>
      <c r="G8" s="2759">
        <v>7.1</v>
      </c>
      <c r="I8" s="37" t="s">
        <v>231</v>
      </c>
      <c r="J8" s="54">
        <v>543</v>
      </c>
      <c r="K8" s="54">
        <v>168</v>
      </c>
      <c r="L8" s="54">
        <v>25</v>
      </c>
      <c r="M8" s="54">
        <v>35</v>
      </c>
      <c r="N8" s="55">
        <v>4.5999999999999999E-2</v>
      </c>
      <c r="O8" s="54">
        <v>6.5</v>
      </c>
    </row>
    <row r="9" spans="1:15">
      <c r="A9" s="135" t="s">
        <v>232</v>
      </c>
      <c r="B9" s="2222">
        <v>1595</v>
      </c>
      <c r="C9" s="2752">
        <v>294</v>
      </c>
      <c r="D9" s="2222">
        <v>19</v>
      </c>
      <c r="E9" s="2753">
        <v>14</v>
      </c>
      <c r="F9" s="2756">
        <v>1.2E-2</v>
      </c>
      <c r="G9" s="2759">
        <v>0.9</v>
      </c>
      <c r="I9" s="37" t="s">
        <v>232</v>
      </c>
      <c r="J9" s="53">
        <v>1389</v>
      </c>
      <c r="K9" s="54">
        <v>346</v>
      </c>
      <c r="L9" s="54">
        <v>118</v>
      </c>
      <c r="M9" s="54">
        <v>73</v>
      </c>
      <c r="N9" s="55">
        <v>8.5000000000000006E-2</v>
      </c>
      <c r="O9" s="54">
        <v>5</v>
      </c>
    </row>
    <row r="10" spans="1:15">
      <c r="A10" s="135" t="s">
        <v>233</v>
      </c>
      <c r="B10" s="2222">
        <v>5000</v>
      </c>
      <c r="C10" s="2752">
        <v>502</v>
      </c>
      <c r="D10" s="2222">
        <v>350</v>
      </c>
      <c r="E10" s="2753">
        <v>122</v>
      </c>
      <c r="F10" s="2756">
        <v>7.0000000000000007E-2</v>
      </c>
      <c r="G10" s="2759">
        <v>2.2000000000000002</v>
      </c>
      <c r="I10" s="37" t="s">
        <v>233</v>
      </c>
      <c r="J10" s="53">
        <v>5339</v>
      </c>
      <c r="K10" s="54">
        <v>528</v>
      </c>
      <c r="L10" s="54">
        <v>340</v>
      </c>
      <c r="M10" s="54">
        <v>113</v>
      </c>
      <c r="N10" s="55">
        <v>6.4000000000000001E-2</v>
      </c>
      <c r="O10" s="54">
        <v>1.9</v>
      </c>
    </row>
    <row r="11" spans="1:15">
      <c r="A11" s="135" t="s">
        <v>234</v>
      </c>
      <c r="B11" s="2222">
        <v>620</v>
      </c>
      <c r="C11" s="2752">
        <v>195</v>
      </c>
      <c r="D11" s="2222">
        <v>32</v>
      </c>
      <c r="E11" s="2753">
        <v>46</v>
      </c>
      <c r="F11" s="2756">
        <v>5.1999999999999998E-2</v>
      </c>
      <c r="G11" s="2759">
        <v>7.1</v>
      </c>
      <c r="I11" s="37" t="s">
        <v>234</v>
      </c>
      <c r="J11" s="54">
        <v>391</v>
      </c>
      <c r="K11" s="54">
        <v>130</v>
      </c>
      <c r="L11" s="54">
        <v>38</v>
      </c>
      <c r="M11" s="54">
        <v>39</v>
      </c>
      <c r="N11" s="55">
        <v>9.7000000000000003E-2</v>
      </c>
      <c r="O11" s="54">
        <v>9.6</v>
      </c>
    </row>
    <row r="12" spans="1:15">
      <c r="A12" s="135" t="s">
        <v>235</v>
      </c>
      <c r="B12" s="2222">
        <v>42579</v>
      </c>
      <c r="C12" s="2752">
        <v>1684</v>
      </c>
      <c r="D12" s="2222">
        <v>2455</v>
      </c>
      <c r="E12" s="2753">
        <v>391</v>
      </c>
      <c r="F12" s="2756">
        <v>5.8000000000000003E-2</v>
      </c>
      <c r="G12" s="2759">
        <v>0.9</v>
      </c>
      <c r="I12" s="37" t="s">
        <v>235</v>
      </c>
      <c r="J12" s="53">
        <v>38550</v>
      </c>
      <c r="K12" s="53">
        <v>1649</v>
      </c>
      <c r="L12" s="53">
        <v>2652</v>
      </c>
      <c r="M12" s="54">
        <v>432</v>
      </c>
      <c r="N12" s="55">
        <v>6.9000000000000006E-2</v>
      </c>
      <c r="O12" s="54">
        <v>1.1000000000000001</v>
      </c>
    </row>
    <row r="13" spans="1:15">
      <c r="A13" s="135" t="s">
        <v>236</v>
      </c>
      <c r="B13" s="2222">
        <v>3485</v>
      </c>
      <c r="C13" s="2752">
        <v>452</v>
      </c>
      <c r="D13" s="2222">
        <v>131</v>
      </c>
      <c r="E13" s="2753">
        <v>91</v>
      </c>
      <c r="F13" s="2756">
        <v>3.7999999999999999E-2</v>
      </c>
      <c r="G13" s="2759">
        <v>2.5</v>
      </c>
      <c r="I13" s="37" t="s">
        <v>236</v>
      </c>
      <c r="J13" s="53">
        <v>2670</v>
      </c>
      <c r="K13" s="54">
        <v>381</v>
      </c>
      <c r="L13" s="54">
        <v>193</v>
      </c>
      <c r="M13" s="54">
        <v>98</v>
      </c>
      <c r="N13" s="55">
        <v>7.1999999999999995E-2</v>
      </c>
      <c r="O13" s="54">
        <v>3.3</v>
      </c>
    </row>
    <row r="14" spans="1:15">
      <c r="A14" s="135" t="s">
        <v>237</v>
      </c>
      <c r="B14" s="2222">
        <v>430</v>
      </c>
      <c r="C14" s="2752">
        <v>142</v>
      </c>
      <c r="D14" s="2222">
        <v>0</v>
      </c>
      <c r="E14" s="2753">
        <v>28</v>
      </c>
      <c r="F14" s="2756">
        <v>0</v>
      </c>
      <c r="G14" s="2759">
        <v>7.3</v>
      </c>
      <c r="I14" s="37" t="s">
        <v>237</v>
      </c>
      <c r="J14" s="54">
        <v>588</v>
      </c>
      <c r="K14" s="54">
        <v>160</v>
      </c>
      <c r="L14" s="54">
        <v>0</v>
      </c>
      <c r="M14" s="54">
        <v>123</v>
      </c>
      <c r="N14" s="55">
        <v>0</v>
      </c>
      <c r="O14" s="54">
        <v>5.8</v>
      </c>
    </row>
    <row r="15" spans="1:15">
      <c r="A15" s="135" t="s">
        <v>238</v>
      </c>
      <c r="B15" s="1775" t="s">
        <v>210</v>
      </c>
      <c r="C15" s="1956" t="s">
        <v>210</v>
      </c>
      <c r="D15" s="1775" t="s">
        <v>210</v>
      </c>
      <c r="E15" s="1955" t="s">
        <v>210</v>
      </c>
      <c r="F15" s="2682" t="s">
        <v>210</v>
      </c>
      <c r="G15" s="2758" t="s">
        <v>210</v>
      </c>
      <c r="I15" s="37" t="s">
        <v>238</v>
      </c>
      <c r="J15" s="54" t="s">
        <v>210</v>
      </c>
      <c r="K15" s="54" t="s">
        <v>210</v>
      </c>
      <c r="L15" s="54" t="s">
        <v>210</v>
      </c>
      <c r="M15" s="54" t="s">
        <v>210</v>
      </c>
      <c r="N15" s="55" t="s">
        <v>210</v>
      </c>
      <c r="O15" s="54" t="s">
        <v>210</v>
      </c>
    </row>
    <row r="16" spans="1:15">
      <c r="A16" s="135" t="s">
        <v>239</v>
      </c>
      <c r="B16" s="2222">
        <v>4600</v>
      </c>
      <c r="C16" s="2752">
        <v>587</v>
      </c>
      <c r="D16" s="2222">
        <v>232</v>
      </c>
      <c r="E16" s="2753">
        <v>145</v>
      </c>
      <c r="F16" s="2756">
        <v>0.05</v>
      </c>
      <c r="G16" s="2759">
        <v>3</v>
      </c>
      <c r="I16" s="37" t="s">
        <v>239</v>
      </c>
      <c r="J16" s="53">
        <v>3989</v>
      </c>
      <c r="K16" s="54">
        <v>570</v>
      </c>
      <c r="L16" s="54">
        <v>329</v>
      </c>
      <c r="M16" s="54">
        <v>176</v>
      </c>
      <c r="N16" s="55">
        <v>8.2000000000000003E-2</v>
      </c>
      <c r="O16" s="54">
        <v>4</v>
      </c>
    </row>
    <row r="17" spans="1:15">
      <c r="A17" s="135" t="s">
        <v>240</v>
      </c>
      <c r="B17" s="2222">
        <v>2470</v>
      </c>
      <c r="C17" s="2752">
        <v>373</v>
      </c>
      <c r="D17" s="2222">
        <v>180</v>
      </c>
      <c r="E17" s="2753">
        <v>102</v>
      </c>
      <c r="F17" s="2756">
        <v>7.2999999999999995E-2</v>
      </c>
      <c r="G17" s="2759">
        <v>3.9</v>
      </c>
      <c r="I17" s="37" t="s">
        <v>240</v>
      </c>
      <c r="J17" s="53">
        <v>1701</v>
      </c>
      <c r="K17" s="54">
        <v>275</v>
      </c>
      <c r="L17" s="54">
        <v>89</v>
      </c>
      <c r="M17" s="54">
        <v>64</v>
      </c>
      <c r="N17" s="55">
        <v>5.1999999999999998E-2</v>
      </c>
      <c r="O17" s="54">
        <v>3.9</v>
      </c>
    </row>
    <row r="18" spans="1:15">
      <c r="A18" s="1205" t="s">
        <v>241</v>
      </c>
      <c r="B18" s="2223">
        <v>163249</v>
      </c>
      <c r="C18" s="2754">
        <v>2958</v>
      </c>
      <c r="D18" s="2223">
        <v>10532</v>
      </c>
      <c r="E18" s="2755">
        <v>758</v>
      </c>
      <c r="F18" s="2757">
        <v>6.5000000000000002E-2</v>
      </c>
      <c r="G18" s="2760">
        <v>0.5</v>
      </c>
      <c r="I18" s="37" t="s">
        <v>241</v>
      </c>
      <c r="J18" s="53">
        <v>144986</v>
      </c>
      <c r="K18" s="53">
        <v>2598</v>
      </c>
      <c r="L18" s="53">
        <v>10580</v>
      </c>
      <c r="M18" s="54">
        <v>755</v>
      </c>
      <c r="N18" s="55">
        <v>7.2999999999999995E-2</v>
      </c>
      <c r="O18" s="54">
        <v>0.5</v>
      </c>
    </row>
    <row r="19" spans="1:15">
      <c r="A19" s="135" t="s">
        <v>242</v>
      </c>
      <c r="B19" s="2222">
        <v>791</v>
      </c>
      <c r="C19" s="2752">
        <v>176</v>
      </c>
      <c r="D19" s="2222">
        <v>46</v>
      </c>
      <c r="E19" s="2753">
        <v>50</v>
      </c>
      <c r="F19" s="2756">
        <v>5.8000000000000003E-2</v>
      </c>
      <c r="G19" s="2759">
        <v>6.2</v>
      </c>
      <c r="I19" s="37" t="s">
        <v>242</v>
      </c>
      <c r="J19" s="53">
        <v>1138</v>
      </c>
      <c r="K19" s="54">
        <v>230</v>
      </c>
      <c r="L19" s="54">
        <v>139</v>
      </c>
      <c r="M19" s="54">
        <v>74</v>
      </c>
      <c r="N19" s="55">
        <v>0.122</v>
      </c>
      <c r="O19" s="54">
        <v>6</v>
      </c>
    </row>
    <row r="20" spans="1:15">
      <c r="A20" s="135" t="s">
        <v>243</v>
      </c>
      <c r="B20" s="2222">
        <v>1889</v>
      </c>
      <c r="C20" s="2752">
        <v>252</v>
      </c>
      <c r="D20" s="2222">
        <v>53</v>
      </c>
      <c r="E20" s="2753">
        <v>37</v>
      </c>
      <c r="F20" s="2756">
        <v>2.8000000000000001E-2</v>
      </c>
      <c r="G20" s="2759">
        <v>1.9</v>
      </c>
      <c r="I20" s="37" t="s">
        <v>243</v>
      </c>
      <c r="J20" s="53">
        <v>1664</v>
      </c>
      <c r="K20" s="54">
        <v>329</v>
      </c>
      <c r="L20" s="54">
        <v>161</v>
      </c>
      <c r="M20" s="54">
        <v>100</v>
      </c>
      <c r="N20" s="55">
        <v>9.7000000000000003E-2</v>
      </c>
      <c r="O20" s="54">
        <v>5.7</v>
      </c>
    </row>
    <row r="21" spans="1:15">
      <c r="A21" s="135" t="s">
        <v>244</v>
      </c>
      <c r="B21" s="2222">
        <v>975</v>
      </c>
      <c r="C21" s="2752">
        <v>212</v>
      </c>
      <c r="D21" s="2222">
        <v>119</v>
      </c>
      <c r="E21" s="2753">
        <v>74</v>
      </c>
      <c r="F21" s="2756">
        <v>0.122</v>
      </c>
      <c r="G21" s="2759">
        <v>6.7</v>
      </c>
      <c r="I21" s="37" t="s">
        <v>244</v>
      </c>
      <c r="J21" s="53">
        <v>1044</v>
      </c>
      <c r="K21" s="54">
        <v>223</v>
      </c>
      <c r="L21" s="54">
        <v>71</v>
      </c>
      <c r="M21" s="54">
        <v>66</v>
      </c>
      <c r="N21" s="55">
        <v>6.8000000000000005E-2</v>
      </c>
      <c r="O21" s="54">
        <v>5.8</v>
      </c>
    </row>
    <row r="22" spans="1:15">
      <c r="A22" s="135" t="s">
        <v>245</v>
      </c>
      <c r="B22" s="2222">
        <v>617</v>
      </c>
      <c r="C22" s="2752">
        <v>165</v>
      </c>
      <c r="D22" s="2222">
        <v>35</v>
      </c>
      <c r="E22" s="2753">
        <v>39</v>
      </c>
      <c r="F22" s="2756">
        <v>5.7000000000000002E-2</v>
      </c>
      <c r="G22" s="2759">
        <v>6.3</v>
      </c>
      <c r="I22" s="37" t="s">
        <v>245</v>
      </c>
      <c r="J22" s="54">
        <v>262</v>
      </c>
      <c r="K22" s="54">
        <v>114</v>
      </c>
      <c r="L22" s="54">
        <v>0</v>
      </c>
      <c r="M22" s="54">
        <v>99</v>
      </c>
      <c r="N22" s="55">
        <v>0</v>
      </c>
      <c r="O22" s="54">
        <v>8.1999999999999993</v>
      </c>
    </row>
    <row r="23" spans="1:15">
      <c r="A23" s="135" t="s">
        <v>246</v>
      </c>
      <c r="B23" s="2222">
        <v>497</v>
      </c>
      <c r="C23" s="2752">
        <v>152</v>
      </c>
      <c r="D23" s="2222">
        <v>18</v>
      </c>
      <c r="E23" s="2753">
        <v>21</v>
      </c>
      <c r="F23" s="2756">
        <v>3.5999999999999997E-2</v>
      </c>
      <c r="G23" s="2759">
        <v>4</v>
      </c>
      <c r="I23" s="37" t="s">
        <v>246</v>
      </c>
      <c r="J23" s="54">
        <v>459</v>
      </c>
      <c r="K23" s="54">
        <v>158</v>
      </c>
      <c r="L23" s="54">
        <v>67</v>
      </c>
      <c r="M23" s="54">
        <v>58</v>
      </c>
      <c r="N23" s="55">
        <v>0.14599999999999999</v>
      </c>
      <c r="O23" s="54">
        <v>11.8</v>
      </c>
    </row>
    <row r="24" spans="1:15">
      <c r="A24" s="135" t="s">
        <v>247</v>
      </c>
      <c r="B24" s="2222">
        <v>864</v>
      </c>
      <c r="C24" s="2752">
        <v>206</v>
      </c>
      <c r="D24" s="2222">
        <v>86</v>
      </c>
      <c r="E24" s="2753">
        <v>87</v>
      </c>
      <c r="F24" s="2756">
        <v>0.1</v>
      </c>
      <c r="G24" s="2759">
        <v>9.1999999999999993</v>
      </c>
      <c r="I24" s="37" t="s">
        <v>247</v>
      </c>
      <c r="J24" s="53">
        <v>1017</v>
      </c>
      <c r="K24" s="54">
        <v>252</v>
      </c>
      <c r="L24" s="54">
        <v>211</v>
      </c>
      <c r="M24" s="54">
        <v>101</v>
      </c>
      <c r="N24" s="55">
        <v>0.20699999999999999</v>
      </c>
      <c r="O24" s="54">
        <v>8.6</v>
      </c>
    </row>
    <row r="25" spans="1:15">
      <c r="A25" s="135" t="s">
        <v>248</v>
      </c>
      <c r="B25" s="2222">
        <v>701</v>
      </c>
      <c r="C25" s="2752">
        <v>226</v>
      </c>
      <c r="D25" s="2222">
        <v>79</v>
      </c>
      <c r="E25" s="2753">
        <v>71</v>
      </c>
      <c r="F25" s="2756">
        <v>0.113</v>
      </c>
      <c r="G25" s="2759">
        <v>7.9</v>
      </c>
      <c r="I25" s="37" t="s">
        <v>248</v>
      </c>
      <c r="J25" s="54">
        <v>644</v>
      </c>
      <c r="K25" s="54">
        <v>236</v>
      </c>
      <c r="L25" s="54">
        <v>27</v>
      </c>
      <c r="M25" s="54">
        <v>24</v>
      </c>
      <c r="N25" s="55">
        <v>4.2000000000000003E-2</v>
      </c>
      <c r="O25" s="54">
        <v>3.8</v>
      </c>
    </row>
    <row r="26" spans="1:15">
      <c r="A26" s="135" t="s">
        <v>249</v>
      </c>
      <c r="B26" s="1775" t="s">
        <v>210</v>
      </c>
      <c r="C26" s="1956" t="s">
        <v>210</v>
      </c>
      <c r="D26" s="1775" t="s">
        <v>210</v>
      </c>
      <c r="E26" s="1955" t="s">
        <v>210</v>
      </c>
      <c r="F26" s="2682" t="s">
        <v>210</v>
      </c>
      <c r="G26" s="2758" t="s">
        <v>210</v>
      </c>
      <c r="I26" s="37" t="s">
        <v>249</v>
      </c>
      <c r="J26" s="54" t="s">
        <v>210</v>
      </c>
      <c r="K26" s="54" t="s">
        <v>210</v>
      </c>
      <c r="L26" s="54" t="s">
        <v>210</v>
      </c>
      <c r="M26" s="54" t="s">
        <v>210</v>
      </c>
      <c r="N26" s="55" t="s">
        <v>210</v>
      </c>
      <c r="O26" s="54" t="s">
        <v>210</v>
      </c>
    </row>
    <row r="27" spans="1:15">
      <c r="A27" s="135" t="s">
        <v>250</v>
      </c>
      <c r="B27" s="2222">
        <v>1394</v>
      </c>
      <c r="C27" s="2752">
        <v>236</v>
      </c>
      <c r="D27" s="2222">
        <v>37</v>
      </c>
      <c r="E27" s="2753">
        <v>36</v>
      </c>
      <c r="F27" s="2756">
        <v>2.7E-2</v>
      </c>
      <c r="G27" s="2759">
        <v>2.6</v>
      </c>
      <c r="I27" s="37" t="s">
        <v>250</v>
      </c>
      <c r="J27" s="53">
        <v>1184</v>
      </c>
      <c r="K27" s="54">
        <v>316</v>
      </c>
      <c r="L27" s="54">
        <v>33</v>
      </c>
      <c r="M27" s="54">
        <v>41</v>
      </c>
      <c r="N27" s="55">
        <v>2.8000000000000001E-2</v>
      </c>
      <c r="O27" s="54">
        <v>3.5</v>
      </c>
    </row>
    <row r="28" spans="1:15">
      <c r="A28" s="135" t="s">
        <v>251</v>
      </c>
      <c r="B28" s="2222">
        <v>1236</v>
      </c>
      <c r="C28" s="2752">
        <v>243</v>
      </c>
      <c r="D28" s="2222">
        <v>107</v>
      </c>
      <c r="E28" s="2753">
        <v>59</v>
      </c>
      <c r="F28" s="2756">
        <v>8.6999999999999994E-2</v>
      </c>
      <c r="G28" s="2759">
        <v>4.7</v>
      </c>
      <c r="I28" s="37" t="s">
        <v>251</v>
      </c>
      <c r="J28" s="54">
        <v>844</v>
      </c>
      <c r="K28" s="54">
        <v>222</v>
      </c>
      <c r="L28" s="54">
        <v>35</v>
      </c>
      <c r="M28" s="54">
        <v>37</v>
      </c>
      <c r="N28" s="55">
        <v>4.1000000000000002E-2</v>
      </c>
      <c r="O28" s="54">
        <v>4.2</v>
      </c>
    </row>
    <row r="29" spans="1:15">
      <c r="A29" s="135" t="s">
        <v>252</v>
      </c>
      <c r="B29" s="2222">
        <v>1567</v>
      </c>
      <c r="C29" s="2752">
        <v>226</v>
      </c>
      <c r="D29" s="2222">
        <v>65</v>
      </c>
      <c r="E29" s="2753">
        <v>44</v>
      </c>
      <c r="F29" s="2756">
        <v>4.1000000000000002E-2</v>
      </c>
      <c r="G29" s="2759">
        <v>2.8</v>
      </c>
      <c r="I29" s="37" t="s">
        <v>252</v>
      </c>
      <c r="J29" s="53">
        <v>1517</v>
      </c>
      <c r="K29" s="54">
        <v>228</v>
      </c>
      <c r="L29" s="54">
        <v>126</v>
      </c>
      <c r="M29" s="54">
        <v>77</v>
      </c>
      <c r="N29" s="55">
        <v>8.3000000000000004E-2</v>
      </c>
      <c r="O29" s="54">
        <v>5</v>
      </c>
    </row>
    <row r="30" spans="1:15">
      <c r="A30" s="135" t="s">
        <v>253</v>
      </c>
      <c r="B30" s="2222">
        <v>1146</v>
      </c>
      <c r="C30" s="2752">
        <v>242</v>
      </c>
      <c r="D30" s="2222">
        <v>29</v>
      </c>
      <c r="E30" s="2753">
        <v>29</v>
      </c>
      <c r="F30" s="2756">
        <v>2.5000000000000001E-2</v>
      </c>
      <c r="G30" s="2759">
        <v>2.6</v>
      </c>
      <c r="I30" s="37" t="s">
        <v>253</v>
      </c>
      <c r="J30" s="53">
        <v>1218</v>
      </c>
      <c r="K30" s="54">
        <v>247</v>
      </c>
      <c r="L30" s="54">
        <v>85</v>
      </c>
      <c r="M30" s="54">
        <v>81</v>
      </c>
      <c r="N30" s="55">
        <v>7.0000000000000007E-2</v>
      </c>
      <c r="O30" s="54">
        <v>6.2</v>
      </c>
    </row>
    <row r="31" spans="1:15">
      <c r="A31" s="135" t="s">
        <v>254</v>
      </c>
      <c r="B31" s="1775" t="s">
        <v>210</v>
      </c>
      <c r="C31" s="1956" t="s">
        <v>210</v>
      </c>
      <c r="D31" s="1775" t="s">
        <v>210</v>
      </c>
      <c r="E31" s="1955" t="s">
        <v>210</v>
      </c>
      <c r="F31" s="2682" t="s">
        <v>210</v>
      </c>
      <c r="G31" s="2758" t="s">
        <v>210</v>
      </c>
      <c r="I31" s="37" t="s">
        <v>254</v>
      </c>
      <c r="J31" s="54" t="s">
        <v>210</v>
      </c>
      <c r="K31" s="54" t="s">
        <v>210</v>
      </c>
      <c r="L31" s="54" t="s">
        <v>210</v>
      </c>
      <c r="M31" s="54" t="s">
        <v>210</v>
      </c>
      <c r="N31" s="55" t="s">
        <v>210</v>
      </c>
      <c r="O31" s="54" t="s">
        <v>210</v>
      </c>
    </row>
    <row r="32" spans="1:15">
      <c r="A32" s="135" t="s">
        <v>255</v>
      </c>
      <c r="B32" s="2222">
        <v>1731</v>
      </c>
      <c r="C32" s="2752">
        <v>351</v>
      </c>
      <c r="D32" s="2222">
        <v>122</v>
      </c>
      <c r="E32" s="2753">
        <v>74</v>
      </c>
      <c r="F32" s="2756">
        <v>7.0000000000000007E-2</v>
      </c>
      <c r="G32" s="2759">
        <v>4.0999999999999996</v>
      </c>
      <c r="I32" s="37" t="s">
        <v>255</v>
      </c>
      <c r="J32" s="53">
        <v>1128</v>
      </c>
      <c r="K32" s="54">
        <v>252</v>
      </c>
      <c r="L32" s="54">
        <v>144</v>
      </c>
      <c r="M32" s="54">
        <v>91</v>
      </c>
      <c r="N32" s="55">
        <v>0.128</v>
      </c>
      <c r="O32" s="54">
        <v>7.4</v>
      </c>
    </row>
    <row r="33" spans="1:15">
      <c r="A33" s="135" t="s">
        <v>256</v>
      </c>
      <c r="B33" s="2222">
        <v>610</v>
      </c>
      <c r="C33" s="2752">
        <v>237</v>
      </c>
      <c r="D33" s="2222">
        <v>0</v>
      </c>
      <c r="E33" s="2753">
        <v>23</v>
      </c>
      <c r="F33" s="2756">
        <v>0</v>
      </c>
      <c r="G33" s="2759">
        <v>3.6</v>
      </c>
      <c r="I33" s="37" t="s">
        <v>256</v>
      </c>
      <c r="J33" s="54">
        <v>412</v>
      </c>
      <c r="K33" s="54">
        <v>114</v>
      </c>
      <c r="L33" s="54">
        <v>16</v>
      </c>
      <c r="M33" s="54">
        <v>24</v>
      </c>
      <c r="N33" s="55">
        <v>3.9E-2</v>
      </c>
      <c r="O33" s="54">
        <v>5.5</v>
      </c>
    </row>
    <row r="34" spans="1:15">
      <c r="A34" s="135" t="s">
        <v>257</v>
      </c>
      <c r="B34" s="2222">
        <v>380</v>
      </c>
      <c r="C34" s="2752">
        <v>109</v>
      </c>
      <c r="D34" s="2222">
        <v>40</v>
      </c>
      <c r="E34" s="2753">
        <v>41</v>
      </c>
      <c r="F34" s="2756">
        <v>0.105</v>
      </c>
      <c r="G34" s="2759">
        <v>10.5</v>
      </c>
      <c r="I34" s="37" t="s">
        <v>257</v>
      </c>
      <c r="J34" s="54">
        <v>343</v>
      </c>
      <c r="K34" s="54">
        <v>126</v>
      </c>
      <c r="L34" s="54">
        <v>6</v>
      </c>
      <c r="M34" s="54">
        <v>10</v>
      </c>
      <c r="N34" s="55">
        <v>1.7000000000000001E-2</v>
      </c>
      <c r="O34" s="54">
        <v>2.7</v>
      </c>
    </row>
    <row r="35" spans="1:15">
      <c r="A35" s="135" t="s">
        <v>258</v>
      </c>
      <c r="B35" s="2222">
        <v>9539</v>
      </c>
      <c r="C35" s="2752">
        <v>726</v>
      </c>
      <c r="D35" s="2222">
        <v>682</v>
      </c>
      <c r="E35" s="2753">
        <v>218</v>
      </c>
      <c r="F35" s="2756">
        <v>7.0999999999999994E-2</v>
      </c>
      <c r="G35" s="2759">
        <v>2.1</v>
      </c>
      <c r="I35" s="37" t="s">
        <v>258</v>
      </c>
      <c r="J35" s="53">
        <v>8672</v>
      </c>
      <c r="K35" s="54">
        <v>739</v>
      </c>
      <c r="L35" s="54">
        <v>697</v>
      </c>
      <c r="M35" s="54">
        <v>225</v>
      </c>
      <c r="N35" s="55">
        <v>0.08</v>
      </c>
      <c r="O35" s="54">
        <v>2.5</v>
      </c>
    </row>
    <row r="36" spans="1:15">
      <c r="A36" s="135" t="s">
        <v>259</v>
      </c>
      <c r="B36" s="1775" t="s">
        <v>210</v>
      </c>
      <c r="C36" s="1956" t="s">
        <v>210</v>
      </c>
      <c r="D36" s="1775" t="s">
        <v>210</v>
      </c>
      <c r="E36" s="1955" t="s">
        <v>210</v>
      </c>
      <c r="F36" s="2682" t="s">
        <v>210</v>
      </c>
      <c r="G36" s="2758" t="s">
        <v>210</v>
      </c>
      <c r="I36" s="37" t="s">
        <v>259</v>
      </c>
      <c r="J36" s="54">
        <v>653</v>
      </c>
      <c r="K36" s="54">
        <v>210</v>
      </c>
      <c r="L36" s="54">
        <v>87</v>
      </c>
      <c r="M36" s="54">
        <v>114</v>
      </c>
      <c r="N36" s="55">
        <v>0.13300000000000001</v>
      </c>
      <c r="O36" s="54">
        <v>15.1</v>
      </c>
    </row>
    <row r="37" spans="1:15">
      <c r="A37" s="135" t="s">
        <v>260</v>
      </c>
      <c r="B37" s="2222">
        <v>1015</v>
      </c>
      <c r="C37" s="2752">
        <v>191</v>
      </c>
      <c r="D37" s="2222">
        <v>50</v>
      </c>
      <c r="E37" s="2753">
        <v>40</v>
      </c>
      <c r="F37" s="2756">
        <v>4.9000000000000002E-2</v>
      </c>
      <c r="G37" s="2759">
        <v>3.9</v>
      </c>
      <c r="I37" s="37" t="s">
        <v>260</v>
      </c>
      <c r="J37" s="54">
        <v>694</v>
      </c>
      <c r="K37" s="54">
        <v>187</v>
      </c>
      <c r="L37" s="54">
        <v>27</v>
      </c>
      <c r="M37" s="54">
        <v>41</v>
      </c>
      <c r="N37" s="55">
        <v>3.9E-2</v>
      </c>
      <c r="O37" s="54">
        <v>5.7</v>
      </c>
    </row>
    <row r="38" spans="1:15">
      <c r="A38" s="135" t="s">
        <v>261</v>
      </c>
      <c r="B38" s="2222">
        <v>784</v>
      </c>
      <c r="C38" s="2752">
        <v>188</v>
      </c>
      <c r="D38" s="2222">
        <v>54</v>
      </c>
      <c r="E38" s="2753">
        <v>38</v>
      </c>
      <c r="F38" s="2756">
        <v>6.9000000000000006E-2</v>
      </c>
      <c r="G38" s="2759">
        <v>4.8</v>
      </c>
      <c r="I38" s="37" t="s">
        <v>261</v>
      </c>
      <c r="J38" s="53">
        <v>2832</v>
      </c>
      <c r="K38" s="54">
        <v>406</v>
      </c>
      <c r="L38" s="54">
        <v>162</v>
      </c>
      <c r="M38" s="54">
        <v>93</v>
      </c>
      <c r="N38" s="55">
        <v>5.7000000000000002E-2</v>
      </c>
      <c r="O38" s="54">
        <v>3.3</v>
      </c>
    </row>
    <row r="39" spans="1:15">
      <c r="A39" s="135" t="s">
        <v>259</v>
      </c>
      <c r="B39" s="2222">
        <v>3470</v>
      </c>
      <c r="C39" s="2752">
        <v>473</v>
      </c>
      <c r="D39" s="2222">
        <v>181</v>
      </c>
      <c r="E39" s="2753">
        <v>92</v>
      </c>
      <c r="F39" s="2756">
        <v>5.1999999999999998E-2</v>
      </c>
      <c r="G39" s="2759">
        <v>2.6</v>
      </c>
      <c r="I39" s="37" t="s">
        <v>259</v>
      </c>
      <c r="J39" s="54" t="s">
        <v>210</v>
      </c>
      <c r="K39" s="54" t="s">
        <v>210</v>
      </c>
      <c r="L39" s="54" t="s">
        <v>210</v>
      </c>
      <c r="M39" s="54" t="s">
        <v>210</v>
      </c>
      <c r="N39" s="55" t="s">
        <v>210</v>
      </c>
      <c r="O39" s="54" t="s">
        <v>210</v>
      </c>
    </row>
    <row r="40" spans="1:15">
      <c r="A40" s="135" t="s">
        <v>262</v>
      </c>
      <c r="B40" s="2222">
        <v>2090</v>
      </c>
      <c r="C40" s="2752">
        <v>348</v>
      </c>
      <c r="D40" s="2222">
        <v>144</v>
      </c>
      <c r="E40" s="2753">
        <v>90</v>
      </c>
      <c r="F40" s="2756">
        <v>6.9000000000000006E-2</v>
      </c>
      <c r="G40" s="2759">
        <v>4.4000000000000004</v>
      </c>
      <c r="I40" s="37" t="s">
        <v>262</v>
      </c>
      <c r="J40" s="53">
        <v>1854</v>
      </c>
      <c r="K40" s="54">
        <v>410</v>
      </c>
      <c r="L40" s="54">
        <v>140</v>
      </c>
      <c r="M40" s="54">
        <v>113</v>
      </c>
      <c r="N40" s="55">
        <v>7.5999999999999998E-2</v>
      </c>
      <c r="O40" s="54">
        <v>6</v>
      </c>
    </row>
    <row r="41" spans="1:15">
      <c r="A41" s="135" t="s">
        <v>263</v>
      </c>
      <c r="B41" s="2222">
        <v>216</v>
      </c>
      <c r="C41" s="2752">
        <v>128</v>
      </c>
      <c r="D41" s="2222">
        <v>6</v>
      </c>
      <c r="E41" s="2753">
        <v>10</v>
      </c>
      <c r="F41" s="2756">
        <v>2.8000000000000001E-2</v>
      </c>
      <c r="G41" s="2759">
        <v>5.0999999999999996</v>
      </c>
      <c r="I41" s="37" t="s">
        <v>263</v>
      </c>
      <c r="J41" s="54" t="s">
        <v>210</v>
      </c>
      <c r="K41" s="54" t="s">
        <v>210</v>
      </c>
      <c r="L41" s="54" t="s">
        <v>210</v>
      </c>
      <c r="M41" s="54" t="s">
        <v>210</v>
      </c>
      <c r="N41" s="55" t="s">
        <v>210</v>
      </c>
      <c r="O41" s="54" t="s">
        <v>210</v>
      </c>
    </row>
    <row r="42" spans="1:15">
      <c r="A42" s="135" t="s">
        <v>264</v>
      </c>
      <c r="B42" s="2222">
        <v>1744</v>
      </c>
      <c r="C42" s="2752">
        <v>280</v>
      </c>
      <c r="D42" s="2222">
        <v>136</v>
      </c>
      <c r="E42" s="2753">
        <v>82</v>
      </c>
      <c r="F42" s="2756">
        <v>7.8E-2</v>
      </c>
      <c r="G42" s="2759">
        <v>4.4000000000000004</v>
      </c>
      <c r="I42" s="37" t="s">
        <v>264</v>
      </c>
      <c r="J42" s="53">
        <v>1110</v>
      </c>
      <c r="K42" s="54">
        <v>250</v>
      </c>
      <c r="L42" s="54">
        <v>33</v>
      </c>
      <c r="M42" s="54">
        <v>25</v>
      </c>
      <c r="N42" s="55">
        <v>0.03</v>
      </c>
      <c r="O42" s="54">
        <v>2.4</v>
      </c>
    </row>
    <row r="43" spans="1:15">
      <c r="A43" s="135" t="s">
        <v>265</v>
      </c>
      <c r="B43" s="2222">
        <v>1526</v>
      </c>
      <c r="C43" s="2752">
        <v>236</v>
      </c>
      <c r="D43" s="2222">
        <v>116</v>
      </c>
      <c r="E43" s="2753">
        <v>59</v>
      </c>
      <c r="F43" s="2756">
        <v>7.5999999999999998E-2</v>
      </c>
      <c r="G43" s="2759">
        <v>3.9</v>
      </c>
      <c r="I43" s="37" t="s">
        <v>265</v>
      </c>
      <c r="J43" s="53">
        <v>1476</v>
      </c>
      <c r="K43" s="54">
        <v>240</v>
      </c>
      <c r="L43" s="54">
        <v>52</v>
      </c>
      <c r="M43" s="54">
        <v>43</v>
      </c>
      <c r="N43" s="55">
        <v>3.5000000000000003E-2</v>
      </c>
      <c r="O43" s="54">
        <v>2.8</v>
      </c>
    </row>
    <row r="44" spans="1:15">
      <c r="A44" s="135" t="s">
        <v>266</v>
      </c>
      <c r="B44" s="2222">
        <v>5205</v>
      </c>
      <c r="C44" s="2752">
        <v>517</v>
      </c>
      <c r="D44" s="2222">
        <v>319</v>
      </c>
      <c r="E44" s="2753">
        <v>134</v>
      </c>
      <c r="F44" s="2756">
        <v>6.0999999999999999E-2</v>
      </c>
      <c r="G44" s="2759">
        <v>2.5</v>
      </c>
      <c r="I44" s="37" t="s">
        <v>266</v>
      </c>
      <c r="J44" s="53">
        <v>4479</v>
      </c>
      <c r="K44" s="54">
        <v>419</v>
      </c>
      <c r="L44" s="54">
        <v>313</v>
      </c>
      <c r="M44" s="54">
        <v>117</v>
      </c>
      <c r="N44" s="55">
        <v>7.0000000000000007E-2</v>
      </c>
      <c r="O44" s="54">
        <v>2.4</v>
      </c>
    </row>
    <row r="45" spans="1:15">
      <c r="A45" s="135" t="s">
        <v>267</v>
      </c>
      <c r="B45" s="2222">
        <v>2052</v>
      </c>
      <c r="C45" s="2752">
        <v>358</v>
      </c>
      <c r="D45" s="2222">
        <v>218</v>
      </c>
      <c r="E45" s="2753">
        <v>186</v>
      </c>
      <c r="F45" s="2756">
        <v>0.106</v>
      </c>
      <c r="G45" s="2759">
        <v>8</v>
      </c>
      <c r="I45" s="37" t="s">
        <v>267</v>
      </c>
      <c r="J45" s="53">
        <v>1251</v>
      </c>
      <c r="K45" s="54">
        <v>246</v>
      </c>
      <c r="L45" s="54">
        <v>124</v>
      </c>
      <c r="M45" s="54">
        <v>70</v>
      </c>
      <c r="N45" s="55">
        <v>9.9000000000000005E-2</v>
      </c>
      <c r="O45" s="54">
        <v>5.5</v>
      </c>
    </row>
    <row r="46" spans="1:15">
      <c r="A46" s="135" t="s">
        <v>268</v>
      </c>
      <c r="B46" s="1775" t="s">
        <v>210</v>
      </c>
      <c r="C46" s="1956" t="s">
        <v>210</v>
      </c>
      <c r="D46" s="1775" t="s">
        <v>210</v>
      </c>
      <c r="E46" s="1955" t="s">
        <v>210</v>
      </c>
      <c r="F46" s="2682" t="s">
        <v>210</v>
      </c>
      <c r="G46" s="2758" t="s">
        <v>210</v>
      </c>
      <c r="I46" s="37" t="s">
        <v>268</v>
      </c>
      <c r="J46" s="54" t="s">
        <v>210</v>
      </c>
      <c r="K46" s="54" t="s">
        <v>210</v>
      </c>
      <c r="L46" s="54" t="s">
        <v>210</v>
      </c>
      <c r="M46" s="54" t="s">
        <v>210</v>
      </c>
      <c r="N46" s="55" t="s">
        <v>210</v>
      </c>
      <c r="O46" s="54" t="s">
        <v>210</v>
      </c>
    </row>
    <row r="47" spans="1:15">
      <c r="A47" s="135" t="s">
        <v>269</v>
      </c>
      <c r="B47" s="2222">
        <v>821</v>
      </c>
      <c r="C47" s="2752">
        <v>245</v>
      </c>
      <c r="D47" s="2222">
        <v>14</v>
      </c>
      <c r="E47" s="2753">
        <v>19</v>
      </c>
      <c r="F47" s="2756">
        <v>1.7000000000000001E-2</v>
      </c>
      <c r="G47" s="2759">
        <v>2.2000000000000002</v>
      </c>
      <c r="I47" s="37" t="s">
        <v>269</v>
      </c>
      <c r="J47" s="54">
        <v>756</v>
      </c>
      <c r="K47" s="54">
        <v>196</v>
      </c>
      <c r="L47" s="54">
        <v>62</v>
      </c>
      <c r="M47" s="54">
        <v>60</v>
      </c>
      <c r="N47" s="55">
        <v>8.2000000000000003E-2</v>
      </c>
      <c r="O47" s="54">
        <v>7.6</v>
      </c>
    </row>
    <row r="48" spans="1:15">
      <c r="A48" s="135" t="s">
        <v>270</v>
      </c>
      <c r="B48" s="1775" t="s">
        <v>210</v>
      </c>
      <c r="C48" s="1956" t="s">
        <v>210</v>
      </c>
      <c r="D48" s="1775" t="s">
        <v>210</v>
      </c>
      <c r="E48" s="1955" t="s">
        <v>210</v>
      </c>
      <c r="F48" s="2682" t="s">
        <v>210</v>
      </c>
      <c r="G48" s="2758" t="s">
        <v>210</v>
      </c>
      <c r="I48" s="37" t="s">
        <v>270</v>
      </c>
      <c r="J48" s="54" t="s">
        <v>210</v>
      </c>
      <c r="K48" s="54" t="s">
        <v>210</v>
      </c>
      <c r="L48" s="54" t="s">
        <v>210</v>
      </c>
      <c r="M48" s="54" t="s">
        <v>210</v>
      </c>
      <c r="N48" s="55" t="s">
        <v>210</v>
      </c>
      <c r="O48" s="54" t="s">
        <v>210</v>
      </c>
    </row>
    <row r="49" spans="1:15">
      <c r="A49" s="135" t="s">
        <v>271</v>
      </c>
      <c r="B49" s="2222">
        <v>1327</v>
      </c>
      <c r="C49" s="2752">
        <v>290</v>
      </c>
      <c r="D49" s="2222">
        <v>100</v>
      </c>
      <c r="E49" s="2753">
        <v>62</v>
      </c>
      <c r="F49" s="2756">
        <v>7.4999999999999997E-2</v>
      </c>
      <c r="G49" s="2759">
        <v>4.5999999999999996</v>
      </c>
      <c r="I49" s="37" t="s">
        <v>271</v>
      </c>
      <c r="J49" s="53">
        <v>1054</v>
      </c>
      <c r="K49" s="54">
        <v>302</v>
      </c>
      <c r="L49" s="54">
        <v>53</v>
      </c>
      <c r="M49" s="54">
        <v>49</v>
      </c>
      <c r="N49" s="55">
        <v>0.05</v>
      </c>
      <c r="O49" s="54">
        <v>4.2</v>
      </c>
    </row>
    <row r="50" spans="1:15">
      <c r="A50" s="135" t="s">
        <v>272</v>
      </c>
      <c r="B50" s="2222">
        <v>7741</v>
      </c>
      <c r="C50" s="2752">
        <v>786</v>
      </c>
      <c r="D50" s="2222">
        <v>534</v>
      </c>
      <c r="E50" s="2753">
        <v>196</v>
      </c>
      <c r="F50" s="2756">
        <v>6.9000000000000006E-2</v>
      </c>
      <c r="G50" s="2759">
        <v>2.5</v>
      </c>
      <c r="I50" s="37" t="s">
        <v>272</v>
      </c>
      <c r="J50" s="53">
        <v>6215</v>
      </c>
      <c r="K50" s="54">
        <v>600</v>
      </c>
      <c r="L50" s="54">
        <v>457</v>
      </c>
      <c r="M50" s="54">
        <v>191</v>
      </c>
      <c r="N50" s="55">
        <v>7.3999999999999996E-2</v>
      </c>
      <c r="O50" s="54">
        <v>3.1</v>
      </c>
    </row>
    <row r="51" spans="1:15">
      <c r="A51" s="135" t="s">
        <v>273</v>
      </c>
      <c r="B51" s="2222">
        <v>2997</v>
      </c>
      <c r="C51" s="2752">
        <v>451</v>
      </c>
      <c r="D51" s="2222">
        <v>83</v>
      </c>
      <c r="E51" s="2753">
        <v>81</v>
      </c>
      <c r="F51" s="2756">
        <v>2.8000000000000001E-2</v>
      </c>
      <c r="G51" s="2759">
        <v>2.6</v>
      </c>
      <c r="I51" s="37" t="s">
        <v>273</v>
      </c>
      <c r="J51" s="53">
        <v>2171</v>
      </c>
      <c r="K51" s="54">
        <v>329</v>
      </c>
      <c r="L51" s="54">
        <v>13</v>
      </c>
      <c r="M51" s="54">
        <v>17</v>
      </c>
      <c r="N51" s="55">
        <v>6.0000000000000001E-3</v>
      </c>
      <c r="O51" s="54">
        <v>0.8</v>
      </c>
    </row>
    <row r="52" spans="1:15">
      <c r="A52" s="135" t="s">
        <v>274</v>
      </c>
      <c r="B52" s="1775" t="s">
        <v>210</v>
      </c>
      <c r="C52" s="1956" t="s">
        <v>210</v>
      </c>
      <c r="D52" s="1775" t="s">
        <v>210</v>
      </c>
      <c r="E52" s="1955" t="s">
        <v>210</v>
      </c>
      <c r="F52" s="2682" t="s">
        <v>210</v>
      </c>
      <c r="G52" s="2758" t="s">
        <v>210</v>
      </c>
      <c r="I52" s="37" t="s">
        <v>274</v>
      </c>
      <c r="J52" s="54" t="s">
        <v>210</v>
      </c>
      <c r="K52" s="54" t="s">
        <v>210</v>
      </c>
      <c r="L52" s="54" t="s">
        <v>210</v>
      </c>
      <c r="M52" s="54" t="s">
        <v>210</v>
      </c>
      <c r="N52" s="55" t="s">
        <v>210</v>
      </c>
      <c r="O52" s="54" t="s">
        <v>210</v>
      </c>
    </row>
    <row r="53" spans="1:15">
      <c r="A53" s="135" t="s">
        <v>275</v>
      </c>
      <c r="B53" s="2222">
        <v>2494</v>
      </c>
      <c r="C53" s="2752">
        <v>312</v>
      </c>
      <c r="D53" s="2222">
        <v>31</v>
      </c>
      <c r="E53" s="2753">
        <v>30</v>
      </c>
      <c r="F53" s="2756">
        <v>1.2E-2</v>
      </c>
      <c r="G53" s="2759">
        <v>1.2</v>
      </c>
      <c r="I53" s="37" t="s">
        <v>275</v>
      </c>
      <c r="J53" s="53">
        <v>2014</v>
      </c>
      <c r="K53" s="54">
        <v>334</v>
      </c>
      <c r="L53" s="54">
        <v>221</v>
      </c>
      <c r="M53" s="54">
        <v>113</v>
      </c>
      <c r="N53" s="55">
        <v>0.11</v>
      </c>
      <c r="O53" s="54">
        <v>5.0999999999999996</v>
      </c>
    </row>
    <row r="54" spans="1:15">
      <c r="A54" s="135" t="s">
        <v>276</v>
      </c>
      <c r="B54" s="2222">
        <v>11660</v>
      </c>
      <c r="C54" s="2752">
        <v>910</v>
      </c>
      <c r="D54" s="2222">
        <v>767</v>
      </c>
      <c r="E54" s="2753">
        <v>201</v>
      </c>
      <c r="F54" s="2756">
        <v>6.6000000000000003E-2</v>
      </c>
      <c r="G54" s="2759">
        <v>1.8</v>
      </c>
      <c r="I54" s="37" t="s">
        <v>276</v>
      </c>
      <c r="J54" s="53">
        <v>8513</v>
      </c>
      <c r="K54" s="54">
        <v>752</v>
      </c>
      <c r="L54" s="54">
        <v>396</v>
      </c>
      <c r="M54" s="54">
        <v>134</v>
      </c>
      <c r="N54" s="55">
        <v>4.7E-2</v>
      </c>
      <c r="O54" s="54">
        <v>1.4</v>
      </c>
    </row>
    <row r="55" spans="1:15">
      <c r="A55" s="135" t="s">
        <v>277</v>
      </c>
      <c r="B55" s="1775" t="s">
        <v>210</v>
      </c>
      <c r="C55" s="1956" t="s">
        <v>210</v>
      </c>
      <c r="D55" s="1775" t="s">
        <v>210</v>
      </c>
      <c r="E55" s="1955" t="s">
        <v>210</v>
      </c>
      <c r="F55" s="2682" t="s">
        <v>210</v>
      </c>
      <c r="G55" s="2758" t="s">
        <v>210</v>
      </c>
      <c r="I55" s="37" t="s">
        <v>277</v>
      </c>
      <c r="J55" s="54" t="s">
        <v>210</v>
      </c>
      <c r="K55" s="54" t="s">
        <v>210</v>
      </c>
      <c r="L55" s="54" t="s">
        <v>210</v>
      </c>
      <c r="M55" s="54" t="s">
        <v>210</v>
      </c>
      <c r="N55" s="55" t="s">
        <v>210</v>
      </c>
      <c r="O55" s="54" t="s">
        <v>210</v>
      </c>
    </row>
    <row r="56" spans="1:15">
      <c r="A56" s="135" t="s">
        <v>278</v>
      </c>
      <c r="B56" s="2222">
        <v>867</v>
      </c>
      <c r="C56" s="2752">
        <v>182</v>
      </c>
      <c r="D56" s="2222">
        <v>58</v>
      </c>
      <c r="E56" s="2753">
        <v>44</v>
      </c>
      <c r="F56" s="2756">
        <v>6.7000000000000004E-2</v>
      </c>
      <c r="G56" s="2759">
        <v>4.9000000000000004</v>
      </c>
      <c r="I56" s="37" t="s">
        <v>278</v>
      </c>
      <c r="J56" s="54">
        <v>941</v>
      </c>
      <c r="K56" s="54">
        <v>197</v>
      </c>
      <c r="L56" s="54">
        <v>43</v>
      </c>
      <c r="M56" s="54">
        <v>38</v>
      </c>
      <c r="N56" s="55">
        <v>4.5999999999999999E-2</v>
      </c>
      <c r="O56" s="54">
        <v>4.0999999999999996</v>
      </c>
    </row>
    <row r="57" spans="1:15">
      <c r="A57" s="135" t="s">
        <v>279</v>
      </c>
      <c r="B57" s="1775" t="s">
        <v>210</v>
      </c>
      <c r="C57" s="85" t="s">
        <v>210</v>
      </c>
      <c r="D57" s="83" t="s">
        <v>210</v>
      </c>
      <c r="E57" s="49" t="s">
        <v>210</v>
      </c>
      <c r="F57" s="49" t="s">
        <v>210</v>
      </c>
      <c r="G57" s="49" t="s">
        <v>210</v>
      </c>
      <c r="I57" s="37" t="s">
        <v>279</v>
      </c>
      <c r="J57" s="54" t="s">
        <v>210</v>
      </c>
      <c r="K57" s="54" t="s">
        <v>210</v>
      </c>
      <c r="L57" s="54" t="s">
        <v>210</v>
      </c>
      <c r="M57" s="54" t="s">
        <v>210</v>
      </c>
      <c r="N57" s="55" t="s">
        <v>210</v>
      </c>
      <c r="O57" s="54" t="s">
        <v>210</v>
      </c>
    </row>
    <row r="58" spans="1:15">
      <c r="A58" s="4215" t="s">
        <v>280</v>
      </c>
      <c r="B58" s="4216"/>
      <c r="C58" s="4216"/>
      <c r="D58" s="4216"/>
      <c r="E58" s="4216"/>
      <c r="F58" s="4216"/>
      <c r="G58" s="4217"/>
      <c r="I58" s="4215" t="s">
        <v>280</v>
      </c>
      <c r="J58" s="4216"/>
      <c r="K58" s="4216"/>
      <c r="L58" s="4216"/>
      <c r="M58" s="4216"/>
      <c r="N58" s="4216"/>
      <c r="O58" s="4217"/>
    </row>
    <row r="59" spans="1:15">
      <c r="A59" s="25"/>
      <c r="I59" s="25"/>
    </row>
    <row r="60" spans="1:15" ht="28.5" customHeight="1">
      <c r="A60" s="4496" t="s">
        <v>776</v>
      </c>
      <c r="B60" s="4496"/>
      <c r="C60" s="4496"/>
      <c r="D60" s="4496"/>
      <c r="E60" s="4496"/>
      <c r="F60" s="4496"/>
      <c r="G60" s="4496"/>
      <c r="I60" s="3832" t="s">
        <v>857</v>
      </c>
      <c r="J60" s="3832"/>
      <c r="K60" s="3832"/>
      <c r="L60" s="3832"/>
      <c r="M60" s="3832"/>
      <c r="N60" s="3832"/>
      <c r="O60" s="3832"/>
    </row>
  </sheetData>
  <mergeCells count="14">
    <mergeCell ref="A60:G60"/>
    <mergeCell ref="A1:G1"/>
    <mergeCell ref="A3:A5"/>
    <mergeCell ref="B3:G3"/>
    <mergeCell ref="B4:C4"/>
    <mergeCell ref="D4:G4"/>
    <mergeCell ref="A58:G58"/>
    <mergeCell ref="I58:O58"/>
    <mergeCell ref="I60:O60"/>
    <mergeCell ref="I1:O1"/>
    <mergeCell ref="I3:I5"/>
    <mergeCell ref="J3:O3"/>
    <mergeCell ref="J4:K4"/>
    <mergeCell ref="L4:O4"/>
  </mergeCell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O60"/>
  <sheetViews>
    <sheetView workbookViewId="0">
      <selection sqref="A1:G1"/>
    </sheetView>
  </sheetViews>
  <sheetFormatPr defaultColWidth="9" defaultRowHeight="14"/>
  <cols>
    <col min="1" max="1" width="16.08203125" style="8" customWidth="1"/>
    <col min="2" max="7" width="11" style="8" customWidth="1"/>
    <col min="8" max="8" width="9" style="125"/>
    <col min="9" max="9" width="16.08203125" style="8" customWidth="1"/>
    <col min="10" max="15" width="10.08203125" style="8" customWidth="1"/>
    <col min="16" max="16384" width="9" style="8"/>
  </cols>
  <sheetData>
    <row r="1" spans="1:15" ht="32.5">
      <c r="A1" s="4230" t="s">
        <v>4457</v>
      </c>
      <c r="B1" s="4230"/>
      <c r="C1" s="4230"/>
      <c r="D1" s="4230"/>
      <c r="E1" s="4230"/>
      <c r="F1" s="4230"/>
      <c r="G1" s="4230"/>
      <c r="H1" s="896"/>
      <c r="I1" s="4334" t="s">
        <v>1186</v>
      </c>
      <c r="J1" s="4334"/>
      <c r="K1" s="4334"/>
      <c r="L1" s="4334"/>
      <c r="M1" s="4334"/>
      <c r="N1" s="4334"/>
      <c r="O1" s="4334"/>
    </row>
    <row r="2" spans="1:15">
      <c r="A2" s="25"/>
      <c r="I2" s="25"/>
    </row>
    <row r="3" spans="1:15" ht="17.5">
      <c r="A3" s="4477" t="s">
        <v>229</v>
      </c>
      <c r="B3" s="3964" t="s">
        <v>85</v>
      </c>
      <c r="C3" s="3994"/>
      <c r="D3" s="3994"/>
      <c r="E3" s="3994"/>
      <c r="F3" s="3994"/>
      <c r="G3" s="3995"/>
      <c r="H3" s="495"/>
      <c r="I3" s="4485" t="s">
        <v>229</v>
      </c>
      <c r="J3" s="4364" t="s">
        <v>85</v>
      </c>
      <c r="K3" s="4364"/>
      <c r="L3" s="4364"/>
      <c r="M3" s="4364"/>
      <c r="N3" s="4364"/>
      <c r="O3" s="4454"/>
    </row>
    <row r="4" spans="1:15" ht="32.5">
      <c r="A4" s="4478"/>
      <c r="B4" s="4159" t="s">
        <v>959</v>
      </c>
      <c r="C4" s="4092"/>
      <c r="D4" s="4288" t="s">
        <v>962</v>
      </c>
      <c r="E4" s="3952"/>
      <c r="F4" s="3952"/>
      <c r="G4" s="3953"/>
      <c r="H4" s="896"/>
      <c r="I4" s="4486"/>
      <c r="J4" s="4384" t="s">
        <v>216</v>
      </c>
      <c r="K4" s="4384"/>
      <c r="L4" s="4458" t="s">
        <v>219</v>
      </c>
      <c r="M4" s="4458"/>
      <c r="N4" s="4458"/>
      <c r="O4" s="4459"/>
    </row>
    <row r="5" spans="1:15" s="307" customFormat="1" ht="44.5">
      <c r="A5" s="4479"/>
      <c r="B5" s="127" t="s">
        <v>206</v>
      </c>
      <c r="C5" s="128" t="s">
        <v>207</v>
      </c>
      <c r="D5" s="127" t="s">
        <v>206</v>
      </c>
      <c r="E5" s="193" t="s">
        <v>207</v>
      </c>
      <c r="F5" s="193" t="s">
        <v>14</v>
      </c>
      <c r="G5" s="129" t="s">
        <v>208</v>
      </c>
      <c r="H5" s="740"/>
      <c r="I5" s="4487"/>
      <c r="J5" s="300" t="s">
        <v>206</v>
      </c>
      <c r="K5" s="300" t="s">
        <v>207</v>
      </c>
      <c r="L5" s="300" t="s">
        <v>206</v>
      </c>
      <c r="M5" s="300" t="s">
        <v>207</v>
      </c>
      <c r="N5" s="300" t="s">
        <v>14</v>
      </c>
      <c r="O5" s="299" t="s">
        <v>208</v>
      </c>
    </row>
    <row r="6" spans="1:15">
      <c r="A6" s="132" t="s">
        <v>230</v>
      </c>
      <c r="B6" s="1775">
        <v>296878</v>
      </c>
      <c r="C6" s="1953">
        <v>4819</v>
      </c>
      <c r="D6" s="1775">
        <v>105365</v>
      </c>
      <c r="E6" s="1870">
        <v>2917</v>
      </c>
      <c r="F6" s="2627">
        <v>0.35499999999999998</v>
      </c>
      <c r="G6" s="2153">
        <v>0.7</v>
      </c>
      <c r="I6" s="23" t="s">
        <v>230</v>
      </c>
      <c r="J6" s="53">
        <v>259768</v>
      </c>
      <c r="K6" s="53">
        <v>4273</v>
      </c>
      <c r="L6" s="53">
        <v>96785</v>
      </c>
      <c r="M6" s="53">
        <v>2203</v>
      </c>
      <c r="N6" s="55">
        <v>0.373</v>
      </c>
      <c r="O6" s="54">
        <v>0.7</v>
      </c>
    </row>
    <row r="7" spans="1:15">
      <c r="A7" s="135"/>
      <c r="B7" s="1775"/>
      <c r="C7" s="1854"/>
      <c r="D7" s="1775"/>
      <c r="E7" s="1872"/>
      <c r="F7" s="2628"/>
      <c r="G7" s="1863"/>
      <c r="I7" s="37"/>
      <c r="J7" s="53"/>
      <c r="K7" s="54"/>
      <c r="L7" s="53"/>
      <c r="M7" s="54"/>
      <c r="N7" s="55"/>
      <c r="O7" s="54"/>
    </row>
    <row r="8" spans="1:15">
      <c r="A8" s="135" t="s">
        <v>231</v>
      </c>
      <c r="B8" s="2222">
        <v>912</v>
      </c>
      <c r="C8" s="2752">
        <v>208</v>
      </c>
      <c r="D8" s="2222">
        <v>382</v>
      </c>
      <c r="E8" s="2753">
        <v>113</v>
      </c>
      <c r="F8" s="2756">
        <v>0.41899999999999998</v>
      </c>
      <c r="G8" s="2759">
        <v>9.8000000000000007</v>
      </c>
      <c r="I8" s="37" t="s">
        <v>231</v>
      </c>
      <c r="J8" s="54">
        <v>543</v>
      </c>
      <c r="K8" s="54">
        <v>168</v>
      </c>
      <c r="L8" s="54">
        <v>107</v>
      </c>
      <c r="M8" s="54">
        <v>68</v>
      </c>
      <c r="N8" s="55">
        <v>0.19700000000000001</v>
      </c>
      <c r="O8" s="54">
        <v>11.5</v>
      </c>
    </row>
    <row r="9" spans="1:15">
      <c r="A9" s="135" t="s">
        <v>232</v>
      </c>
      <c r="B9" s="2222">
        <v>1595</v>
      </c>
      <c r="C9" s="2752">
        <v>294</v>
      </c>
      <c r="D9" s="2222">
        <v>703</v>
      </c>
      <c r="E9" s="2753">
        <v>187</v>
      </c>
      <c r="F9" s="2756">
        <v>0.441</v>
      </c>
      <c r="G9" s="2759">
        <v>8.4</v>
      </c>
      <c r="I9" s="37" t="s">
        <v>232</v>
      </c>
      <c r="J9" s="53">
        <v>1389</v>
      </c>
      <c r="K9" s="54">
        <v>346</v>
      </c>
      <c r="L9" s="54">
        <v>553</v>
      </c>
      <c r="M9" s="54">
        <v>180</v>
      </c>
      <c r="N9" s="55">
        <v>0.39800000000000002</v>
      </c>
      <c r="O9" s="54">
        <v>7.1</v>
      </c>
    </row>
    <row r="10" spans="1:15">
      <c r="A10" s="135" t="s">
        <v>233</v>
      </c>
      <c r="B10" s="2222">
        <v>5000</v>
      </c>
      <c r="C10" s="2752">
        <v>502</v>
      </c>
      <c r="D10" s="2222">
        <v>1446</v>
      </c>
      <c r="E10" s="2753">
        <v>269</v>
      </c>
      <c r="F10" s="2756">
        <v>0.28899999999999998</v>
      </c>
      <c r="G10" s="2759">
        <v>4.4000000000000004</v>
      </c>
      <c r="I10" s="37" t="s">
        <v>233</v>
      </c>
      <c r="J10" s="53">
        <v>5339</v>
      </c>
      <c r="K10" s="54">
        <v>528</v>
      </c>
      <c r="L10" s="53">
        <v>1707</v>
      </c>
      <c r="M10" s="54">
        <v>296</v>
      </c>
      <c r="N10" s="55">
        <v>0.32</v>
      </c>
      <c r="O10" s="54">
        <v>4.5</v>
      </c>
    </row>
    <row r="11" spans="1:15">
      <c r="A11" s="135" t="s">
        <v>234</v>
      </c>
      <c r="B11" s="2222">
        <v>620</v>
      </c>
      <c r="C11" s="2752">
        <v>195</v>
      </c>
      <c r="D11" s="2222">
        <v>223</v>
      </c>
      <c r="E11" s="2753">
        <v>115</v>
      </c>
      <c r="F11" s="2756">
        <v>0.36</v>
      </c>
      <c r="G11" s="2759">
        <v>14.2</v>
      </c>
      <c r="I11" s="37" t="s">
        <v>234</v>
      </c>
      <c r="J11" s="54">
        <v>391</v>
      </c>
      <c r="K11" s="54">
        <v>130</v>
      </c>
      <c r="L11" s="54">
        <v>182</v>
      </c>
      <c r="M11" s="54">
        <v>91</v>
      </c>
      <c r="N11" s="55">
        <v>0.46500000000000002</v>
      </c>
      <c r="O11" s="54">
        <v>13.6</v>
      </c>
    </row>
    <row r="12" spans="1:15">
      <c r="A12" s="135" t="s">
        <v>235</v>
      </c>
      <c r="B12" s="2222">
        <v>42579</v>
      </c>
      <c r="C12" s="2752">
        <v>1684</v>
      </c>
      <c r="D12" s="2222">
        <v>10379</v>
      </c>
      <c r="E12" s="2753">
        <v>768</v>
      </c>
      <c r="F12" s="2756">
        <v>0.24399999999999999</v>
      </c>
      <c r="G12" s="2759">
        <v>1.5</v>
      </c>
      <c r="I12" s="37" t="s">
        <v>235</v>
      </c>
      <c r="J12" s="53">
        <v>38550</v>
      </c>
      <c r="K12" s="53">
        <v>1649</v>
      </c>
      <c r="L12" s="53">
        <v>10086</v>
      </c>
      <c r="M12" s="54">
        <v>844</v>
      </c>
      <c r="N12" s="55">
        <v>0.26200000000000001</v>
      </c>
      <c r="O12" s="54">
        <v>1.7</v>
      </c>
    </row>
    <row r="13" spans="1:15">
      <c r="A13" s="135" t="s">
        <v>236</v>
      </c>
      <c r="B13" s="2222">
        <v>3485</v>
      </c>
      <c r="C13" s="2752">
        <v>452</v>
      </c>
      <c r="D13" s="2222">
        <v>761</v>
      </c>
      <c r="E13" s="2753">
        <v>215</v>
      </c>
      <c r="F13" s="2756">
        <v>0.218</v>
      </c>
      <c r="G13" s="2759">
        <v>5.4</v>
      </c>
      <c r="I13" s="37" t="s">
        <v>236</v>
      </c>
      <c r="J13" s="53">
        <v>2670</v>
      </c>
      <c r="K13" s="54">
        <v>381</v>
      </c>
      <c r="L13" s="54">
        <v>611</v>
      </c>
      <c r="M13" s="54">
        <v>215</v>
      </c>
      <c r="N13" s="55">
        <v>0.22900000000000001</v>
      </c>
      <c r="O13" s="54">
        <v>7</v>
      </c>
    </row>
    <row r="14" spans="1:15">
      <c r="A14" s="135" t="s">
        <v>237</v>
      </c>
      <c r="B14" s="2222">
        <v>430</v>
      </c>
      <c r="C14" s="2752">
        <v>142</v>
      </c>
      <c r="D14" s="2222">
        <v>107</v>
      </c>
      <c r="E14" s="2753">
        <v>62</v>
      </c>
      <c r="F14" s="2756">
        <v>0.249</v>
      </c>
      <c r="G14" s="2759">
        <v>12.8</v>
      </c>
      <c r="I14" s="37" t="s">
        <v>237</v>
      </c>
      <c r="J14" s="54">
        <v>588</v>
      </c>
      <c r="K14" s="54">
        <v>160</v>
      </c>
      <c r="L14" s="54">
        <v>207</v>
      </c>
      <c r="M14" s="54">
        <v>87</v>
      </c>
      <c r="N14" s="55">
        <v>0.35199999999999998</v>
      </c>
      <c r="O14" s="54">
        <v>11.6</v>
      </c>
    </row>
    <row r="15" spans="1:15">
      <c r="A15" s="135" t="s">
        <v>238</v>
      </c>
      <c r="B15" s="1775" t="s">
        <v>210</v>
      </c>
      <c r="C15" s="1956" t="s">
        <v>210</v>
      </c>
      <c r="D15" s="1775" t="s">
        <v>210</v>
      </c>
      <c r="E15" s="1955" t="s">
        <v>210</v>
      </c>
      <c r="F15" s="2682" t="s">
        <v>210</v>
      </c>
      <c r="G15" s="2758" t="s">
        <v>210</v>
      </c>
      <c r="I15" s="37" t="s">
        <v>238</v>
      </c>
      <c r="J15" s="54" t="s">
        <v>210</v>
      </c>
      <c r="K15" s="54" t="s">
        <v>210</v>
      </c>
      <c r="L15" s="54" t="s">
        <v>210</v>
      </c>
      <c r="M15" s="54" t="s">
        <v>210</v>
      </c>
      <c r="N15" s="55" t="s">
        <v>210</v>
      </c>
      <c r="O15" s="54" t="s">
        <v>210</v>
      </c>
    </row>
    <row r="16" spans="1:15">
      <c r="A16" s="135" t="s">
        <v>239</v>
      </c>
      <c r="B16" s="2222">
        <v>4600</v>
      </c>
      <c r="C16" s="2752">
        <v>587</v>
      </c>
      <c r="D16" s="2222">
        <v>1055</v>
      </c>
      <c r="E16" s="2753">
        <v>237</v>
      </c>
      <c r="F16" s="2756">
        <v>0.22900000000000001</v>
      </c>
      <c r="G16" s="2759">
        <v>4.4000000000000004</v>
      </c>
      <c r="I16" s="37" t="s">
        <v>239</v>
      </c>
      <c r="J16" s="53">
        <v>3989</v>
      </c>
      <c r="K16" s="54">
        <v>570</v>
      </c>
      <c r="L16" s="54">
        <v>961</v>
      </c>
      <c r="M16" s="54">
        <v>258</v>
      </c>
      <c r="N16" s="55">
        <v>0.24099999999999999</v>
      </c>
      <c r="O16" s="54">
        <v>5.3</v>
      </c>
    </row>
    <row r="17" spans="1:15">
      <c r="A17" s="135" t="s">
        <v>240</v>
      </c>
      <c r="B17" s="2222">
        <v>2470</v>
      </c>
      <c r="C17" s="2752">
        <v>373</v>
      </c>
      <c r="D17" s="2222">
        <v>685</v>
      </c>
      <c r="E17" s="2753">
        <v>248</v>
      </c>
      <c r="F17" s="2756">
        <v>0.27700000000000002</v>
      </c>
      <c r="G17" s="2759">
        <v>8.4</v>
      </c>
      <c r="I17" s="37" t="s">
        <v>240</v>
      </c>
      <c r="J17" s="53">
        <v>1701</v>
      </c>
      <c r="K17" s="54">
        <v>275</v>
      </c>
      <c r="L17" s="54">
        <v>618</v>
      </c>
      <c r="M17" s="54">
        <v>205</v>
      </c>
      <c r="N17" s="55">
        <v>0.36299999999999999</v>
      </c>
      <c r="O17" s="54">
        <v>10.3</v>
      </c>
    </row>
    <row r="18" spans="1:15">
      <c r="A18" s="1205" t="s">
        <v>538</v>
      </c>
      <c r="B18" s="2223">
        <v>163249</v>
      </c>
      <c r="C18" s="2754">
        <v>2958</v>
      </c>
      <c r="D18" s="2223">
        <v>69886</v>
      </c>
      <c r="E18" s="2755">
        <v>2156</v>
      </c>
      <c r="F18" s="2757">
        <v>0.42799999999999999</v>
      </c>
      <c r="G18" s="2760">
        <v>1</v>
      </c>
      <c r="I18" s="37" t="s">
        <v>538</v>
      </c>
      <c r="J18" s="53">
        <v>144986</v>
      </c>
      <c r="K18" s="53">
        <v>2598</v>
      </c>
      <c r="L18" s="53">
        <v>64455</v>
      </c>
      <c r="M18" s="53">
        <v>1627</v>
      </c>
      <c r="N18" s="55">
        <v>0.44500000000000001</v>
      </c>
      <c r="O18" s="54">
        <v>1</v>
      </c>
    </row>
    <row r="19" spans="1:15">
      <c r="A19" s="135" t="s">
        <v>242</v>
      </c>
      <c r="B19" s="2222">
        <v>791</v>
      </c>
      <c r="C19" s="2752">
        <v>176</v>
      </c>
      <c r="D19" s="2222">
        <v>221</v>
      </c>
      <c r="E19" s="2753">
        <v>115</v>
      </c>
      <c r="F19" s="2756">
        <v>0.27900000000000003</v>
      </c>
      <c r="G19" s="2759">
        <v>12.1</v>
      </c>
      <c r="I19" s="37" t="s">
        <v>242</v>
      </c>
      <c r="J19" s="53">
        <v>1138</v>
      </c>
      <c r="K19" s="54">
        <v>230</v>
      </c>
      <c r="L19" s="54">
        <v>228</v>
      </c>
      <c r="M19" s="54">
        <v>101</v>
      </c>
      <c r="N19" s="55">
        <v>0.2</v>
      </c>
      <c r="O19" s="54">
        <v>8.3000000000000007</v>
      </c>
    </row>
    <row r="20" spans="1:15">
      <c r="A20" s="135" t="s">
        <v>243</v>
      </c>
      <c r="B20" s="2222">
        <v>1889</v>
      </c>
      <c r="C20" s="2752">
        <v>252</v>
      </c>
      <c r="D20" s="2222">
        <v>516</v>
      </c>
      <c r="E20" s="2753">
        <v>134</v>
      </c>
      <c r="F20" s="2756">
        <v>0.27300000000000002</v>
      </c>
      <c r="G20" s="2759">
        <v>6.2</v>
      </c>
      <c r="I20" s="37" t="s">
        <v>243</v>
      </c>
      <c r="J20" s="53">
        <v>1664</v>
      </c>
      <c r="K20" s="54">
        <v>329</v>
      </c>
      <c r="L20" s="54">
        <v>435</v>
      </c>
      <c r="M20" s="54">
        <v>138</v>
      </c>
      <c r="N20" s="55">
        <v>0.26100000000000001</v>
      </c>
      <c r="O20" s="54">
        <v>5.9</v>
      </c>
    </row>
    <row r="21" spans="1:15">
      <c r="A21" s="135" t="s">
        <v>244</v>
      </c>
      <c r="B21" s="2222">
        <v>975</v>
      </c>
      <c r="C21" s="2752">
        <v>212</v>
      </c>
      <c r="D21" s="2222">
        <v>272</v>
      </c>
      <c r="E21" s="2753">
        <v>103</v>
      </c>
      <c r="F21" s="2756">
        <v>0.27900000000000003</v>
      </c>
      <c r="G21" s="2759">
        <v>8.5</v>
      </c>
      <c r="I21" s="37" t="s">
        <v>244</v>
      </c>
      <c r="J21" s="53">
        <v>1044</v>
      </c>
      <c r="K21" s="54">
        <v>223</v>
      </c>
      <c r="L21" s="54">
        <v>482</v>
      </c>
      <c r="M21" s="54">
        <v>151</v>
      </c>
      <c r="N21" s="55">
        <v>0.46200000000000002</v>
      </c>
      <c r="O21" s="54">
        <v>11.4</v>
      </c>
    </row>
    <row r="22" spans="1:15">
      <c r="A22" s="135" t="s">
        <v>245</v>
      </c>
      <c r="B22" s="2222">
        <v>617</v>
      </c>
      <c r="C22" s="2752">
        <v>165</v>
      </c>
      <c r="D22" s="2222">
        <v>238</v>
      </c>
      <c r="E22" s="2753">
        <v>103</v>
      </c>
      <c r="F22" s="2756">
        <v>0.38600000000000001</v>
      </c>
      <c r="G22" s="2759">
        <v>12.2</v>
      </c>
      <c r="I22" s="37" t="s">
        <v>245</v>
      </c>
      <c r="J22" s="54">
        <v>262</v>
      </c>
      <c r="K22" s="54">
        <v>114</v>
      </c>
      <c r="L22" s="54">
        <v>97</v>
      </c>
      <c r="M22" s="54">
        <v>57</v>
      </c>
      <c r="N22" s="55">
        <v>0.37</v>
      </c>
      <c r="O22" s="54">
        <v>17.7</v>
      </c>
    </row>
    <row r="23" spans="1:15">
      <c r="A23" s="135" t="s">
        <v>246</v>
      </c>
      <c r="B23" s="2222">
        <v>497</v>
      </c>
      <c r="C23" s="2752">
        <v>152</v>
      </c>
      <c r="D23" s="2222">
        <v>116</v>
      </c>
      <c r="E23" s="2753">
        <v>65</v>
      </c>
      <c r="F23" s="2756">
        <v>0.23300000000000001</v>
      </c>
      <c r="G23" s="2759">
        <v>10.9</v>
      </c>
      <c r="I23" s="37" t="s">
        <v>246</v>
      </c>
      <c r="J23" s="54">
        <v>459</v>
      </c>
      <c r="K23" s="54">
        <v>158</v>
      </c>
      <c r="L23" s="54">
        <v>149</v>
      </c>
      <c r="M23" s="54">
        <v>79</v>
      </c>
      <c r="N23" s="55">
        <v>0.32500000000000001</v>
      </c>
      <c r="O23" s="54">
        <v>14.2</v>
      </c>
    </row>
    <row r="24" spans="1:15">
      <c r="A24" s="135" t="s">
        <v>247</v>
      </c>
      <c r="B24" s="2222">
        <v>864</v>
      </c>
      <c r="C24" s="2752">
        <v>206</v>
      </c>
      <c r="D24" s="2222">
        <v>178</v>
      </c>
      <c r="E24" s="2753">
        <v>85</v>
      </c>
      <c r="F24" s="2756">
        <v>0.20599999999999999</v>
      </c>
      <c r="G24" s="2759">
        <v>8.6999999999999993</v>
      </c>
      <c r="I24" s="37" t="s">
        <v>247</v>
      </c>
      <c r="J24" s="53">
        <v>1017</v>
      </c>
      <c r="K24" s="54">
        <v>252</v>
      </c>
      <c r="L24" s="54">
        <v>240</v>
      </c>
      <c r="M24" s="54">
        <v>116</v>
      </c>
      <c r="N24" s="55">
        <v>0.23599999999999999</v>
      </c>
      <c r="O24" s="54">
        <v>10.6</v>
      </c>
    </row>
    <row r="25" spans="1:15">
      <c r="A25" s="135" t="s">
        <v>248</v>
      </c>
      <c r="B25" s="2222">
        <v>701</v>
      </c>
      <c r="C25" s="2752">
        <v>226</v>
      </c>
      <c r="D25" s="2222">
        <v>225</v>
      </c>
      <c r="E25" s="2753">
        <v>97</v>
      </c>
      <c r="F25" s="2756">
        <v>0.32100000000000001</v>
      </c>
      <c r="G25" s="2759">
        <v>12.6</v>
      </c>
      <c r="I25" s="37" t="s">
        <v>248</v>
      </c>
      <c r="J25" s="54">
        <v>644</v>
      </c>
      <c r="K25" s="54">
        <v>236</v>
      </c>
      <c r="L25" s="54">
        <v>262</v>
      </c>
      <c r="M25" s="54">
        <v>203</v>
      </c>
      <c r="N25" s="55">
        <v>0.40699999999999997</v>
      </c>
      <c r="O25" s="54">
        <v>21.2</v>
      </c>
    </row>
    <row r="26" spans="1:15">
      <c r="A26" s="135" t="s">
        <v>249</v>
      </c>
      <c r="B26" s="1775" t="s">
        <v>210</v>
      </c>
      <c r="C26" s="1956" t="s">
        <v>210</v>
      </c>
      <c r="D26" s="1775" t="s">
        <v>210</v>
      </c>
      <c r="E26" s="1955" t="s">
        <v>210</v>
      </c>
      <c r="F26" s="2682" t="s">
        <v>210</v>
      </c>
      <c r="G26" s="2758" t="s">
        <v>210</v>
      </c>
      <c r="I26" s="37" t="s">
        <v>249</v>
      </c>
      <c r="J26" s="54" t="s">
        <v>210</v>
      </c>
      <c r="K26" s="54" t="s">
        <v>210</v>
      </c>
      <c r="L26" s="54" t="s">
        <v>210</v>
      </c>
      <c r="M26" s="54" t="s">
        <v>210</v>
      </c>
      <c r="N26" s="55" t="s">
        <v>210</v>
      </c>
      <c r="O26" s="54" t="s">
        <v>210</v>
      </c>
    </row>
    <row r="27" spans="1:15">
      <c r="A27" s="135" t="s">
        <v>250</v>
      </c>
      <c r="B27" s="2222">
        <v>1394</v>
      </c>
      <c r="C27" s="2752">
        <v>236</v>
      </c>
      <c r="D27" s="2222">
        <v>263</v>
      </c>
      <c r="E27" s="2753">
        <v>118</v>
      </c>
      <c r="F27" s="2756">
        <v>0.189</v>
      </c>
      <c r="G27" s="2759">
        <v>7.3</v>
      </c>
      <c r="I27" s="37" t="s">
        <v>250</v>
      </c>
      <c r="J27" s="53">
        <v>1184</v>
      </c>
      <c r="K27" s="54">
        <v>316</v>
      </c>
      <c r="L27" s="54">
        <v>430</v>
      </c>
      <c r="M27" s="54">
        <v>193</v>
      </c>
      <c r="N27" s="55">
        <v>0.36299999999999999</v>
      </c>
      <c r="O27" s="54">
        <v>14.8</v>
      </c>
    </row>
    <row r="28" spans="1:15">
      <c r="A28" s="135" t="s">
        <v>251</v>
      </c>
      <c r="B28" s="2222">
        <v>1236</v>
      </c>
      <c r="C28" s="2752">
        <v>243</v>
      </c>
      <c r="D28" s="2222">
        <v>130</v>
      </c>
      <c r="E28" s="2753">
        <v>77</v>
      </c>
      <c r="F28" s="2756">
        <v>0.105</v>
      </c>
      <c r="G28" s="2759">
        <v>6.1</v>
      </c>
      <c r="I28" s="37" t="s">
        <v>251</v>
      </c>
      <c r="J28" s="54">
        <v>844</v>
      </c>
      <c r="K28" s="54">
        <v>222</v>
      </c>
      <c r="L28" s="54">
        <v>99</v>
      </c>
      <c r="M28" s="54">
        <v>64</v>
      </c>
      <c r="N28" s="55">
        <v>0.11700000000000001</v>
      </c>
      <c r="O28" s="54">
        <v>7</v>
      </c>
    </row>
    <row r="29" spans="1:15">
      <c r="A29" s="135" t="s">
        <v>252</v>
      </c>
      <c r="B29" s="2222">
        <v>1567</v>
      </c>
      <c r="C29" s="2752">
        <v>226</v>
      </c>
      <c r="D29" s="2222">
        <v>298</v>
      </c>
      <c r="E29" s="2753">
        <v>119</v>
      </c>
      <c r="F29" s="2756">
        <v>0.19</v>
      </c>
      <c r="G29" s="2759">
        <v>6.9</v>
      </c>
      <c r="I29" s="37" t="s">
        <v>252</v>
      </c>
      <c r="J29" s="53">
        <v>1517</v>
      </c>
      <c r="K29" s="54">
        <v>228</v>
      </c>
      <c r="L29" s="54">
        <v>446</v>
      </c>
      <c r="M29" s="54">
        <v>126</v>
      </c>
      <c r="N29" s="55">
        <v>0.29399999999999998</v>
      </c>
      <c r="O29" s="54">
        <v>7.2</v>
      </c>
    </row>
    <row r="30" spans="1:15">
      <c r="A30" s="135" t="s">
        <v>253</v>
      </c>
      <c r="B30" s="2222">
        <v>1146</v>
      </c>
      <c r="C30" s="2752">
        <v>242</v>
      </c>
      <c r="D30" s="2222">
        <v>302</v>
      </c>
      <c r="E30" s="2753">
        <v>119</v>
      </c>
      <c r="F30" s="2756">
        <v>0.26400000000000001</v>
      </c>
      <c r="G30" s="2759">
        <v>9.8000000000000007</v>
      </c>
      <c r="I30" s="37" t="s">
        <v>253</v>
      </c>
      <c r="J30" s="53">
        <v>1218</v>
      </c>
      <c r="K30" s="54">
        <v>247</v>
      </c>
      <c r="L30" s="54">
        <v>422</v>
      </c>
      <c r="M30" s="54">
        <v>175</v>
      </c>
      <c r="N30" s="55">
        <v>0.34599999999999997</v>
      </c>
      <c r="O30" s="54">
        <v>11.4</v>
      </c>
    </row>
    <row r="31" spans="1:15">
      <c r="A31" s="135" t="s">
        <v>254</v>
      </c>
      <c r="B31" s="1775" t="s">
        <v>210</v>
      </c>
      <c r="C31" s="1956" t="s">
        <v>210</v>
      </c>
      <c r="D31" s="1775" t="s">
        <v>210</v>
      </c>
      <c r="E31" s="1955" t="s">
        <v>210</v>
      </c>
      <c r="F31" s="2682" t="s">
        <v>210</v>
      </c>
      <c r="G31" s="2758" t="s">
        <v>210</v>
      </c>
      <c r="I31" s="37" t="s">
        <v>254</v>
      </c>
      <c r="J31" s="54" t="s">
        <v>210</v>
      </c>
      <c r="K31" s="54" t="s">
        <v>210</v>
      </c>
      <c r="L31" s="54" t="s">
        <v>210</v>
      </c>
      <c r="M31" s="54" t="s">
        <v>210</v>
      </c>
      <c r="N31" s="55" t="s">
        <v>210</v>
      </c>
      <c r="O31" s="54" t="s">
        <v>210</v>
      </c>
    </row>
    <row r="32" spans="1:15">
      <c r="A32" s="135" t="s">
        <v>255</v>
      </c>
      <c r="B32" s="2222">
        <v>1731</v>
      </c>
      <c r="C32" s="2752">
        <v>351</v>
      </c>
      <c r="D32" s="2222">
        <v>536</v>
      </c>
      <c r="E32" s="2753">
        <v>187</v>
      </c>
      <c r="F32" s="2756">
        <v>0.31</v>
      </c>
      <c r="G32" s="2759">
        <v>8.4</v>
      </c>
      <c r="I32" s="37" t="s">
        <v>255</v>
      </c>
      <c r="J32" s="53">
        <v>1128</v>
      </c>
      <c r="K32" s="54">
        <v>252</v>
      </c>
      <c r="L32" s="54">
        <v>319</v>
      </c>
      <c r="M32" s="54">
        <v>141</v>
      </c>
      <c r="N32" s="55">
        <v>0.28299999999999997</v>
      </c>
      <c r="O32" s="54">
        <v>10.1</v>
      </c>
    </row>
    <row r="33" spans="1:15">
      <c r="A33" s="135" t="s">
        <v>256</v>
      </c>
      <c r="B33" s="2222">
        <v>610</v>
      </c>
      <c r="C33" s="2752">
        <v>237</v>
      </c>
      <c r="D33" s="2222">
        <v>203</v>
      </c>
      <c r="E33" s="2753">
        <v>124</v>
      </c>
      <c r="F33" s="2756">
        <v>0.33300000000000002</v>
      </c>
      <c r="G33" s="2759">
        <v>15</v>
      </c>
      <c r="I33" s="37" t="s">
        <v>256</v>
      </c>
      <c r="J33" s="54">
        <v>412</v>
      </c>
      <c r="K33" s="54">
        <v>114</v>
      </c>
      <c r="L33" s="54">
        <v>144</v>
      </c>
      <c r="M33" s="54">
        <v>63</v>
      </c>
      <c r="N33" s="55">
        <v>0.35</v>
      </c>
      <c r="O33" s="54">
        <v>12.4</v>
      </c>
    </row>
    <row r="34" spans="1:15">
      <c r="A34" s="135" t="s">
        <v>257</v>
      </c>
      <c r="B34" s="2222">
        <v>380</v>
      </c>
      <c r="C34" s="2752">
        <v>109</v>
      </c>
      <c r="D34" s="2222">
        <v>84</v>
      </c>
      <c r="E34" s="2753">
        <v>64</v>
      </c>
      <c r="F34" s="2756">
        <v>0.221</v>
      </c>
      <c r="G34" s="2759">
        <v>15.6</v>
      </c>
      <c r="I34" s="37" t="s">
        <v>257</v>
      </c>
      <c r="J34" s="54">
        <v>343</v>
      </c>
      <c r="K34" s="54">
        <v>126</v>
      </c>
      <c r="L34" s="54">
        <v>48</v>
      </c>
      <c r="M34" s="54">
        <v>37</v>
      </c>
      <c r="N34" s="55">
        <v>0.14000000000000001</v>
      </c>
      <c r="O34" s="54">
        <v>10.1</v>
      </c>
    </row>
    <row r="35" spans="1:15">
      <c r="A35" s="135" t="s">
        <v>258</v>
      </c>
      <c r="B35" s="2222">
        <v>9539</v>
      </c>
      <c r="C35" s="2752">
        <v>726</v>
      </c>
      <c r="D35" s="2222">
        <v>3479</v>
      </c>
      <c r="E35" s="2753">
        <v>570</v>
      </c>
      <c r="F35" s="2756">
        <v>0.36499999999999999</v>
      </c>
      <c r="G35" s="2759">
        <v>4.8</v>
      </c>
      <c r="I35" s="37" t="s">
        <v>258</v>
      </c>
      <c r="J35" s="53">
        <v>8672</v>
      </c>
      <c r="K35" s="54">
        <v>739</v>
      </c>
      <c r="L35" s="53">
        <v>2976</v>
      </c>
      <c r="M35" s="54">
        <v>454</v>
      </c>
      <c r="N35" s="55">
        <v>0.34300000000000003</v>
      </c>
      <c r="O35" s="54">
        <v>4</v>
      </c>
    </row>
    <row r="36" spans="1:15">
      <c r="A36" s="135" t="s">
        <v>259</v>
      </c>
      <c r="B36" s="1775" t="s">
        <v>210</v>
      </c>
      <c r="C36" s="1956" t="s">
        <v>210</v>
      </c>
      <c r="D36" s="1775" t="s">
        <v>210</v>
      </c>
      <c r="E36" s="1955" t="s">
        <v>210</v>
      </c>
      <c r="F36" s="2682" t="s">
        <v>210</v>
      </c>
      <c r="G36" s="2758" t="s">
        <v>210</v>
      </c>
      <c r="I36" s="37" t="s">
        <v>259</v>
      </c>
      <c r="J36" s="54">
        <v>653</v>
      </c>
      <c r="K36" s="54">
        <v>210</v>
      </c>
      <c r="L36" s="54">
        <v>153</v>
      </c>
      <c r="M36" s="54">
        <v>84</v>
      </c>
      <c r="N36" s="55">
        <v>0.23400000000000001</v>
      </c>
      <c r="O36" s="54">
        <v>13.4</v>
      </c>
    </row>
    <row r="37" spans="1:15">
      <c r="A37" s="135" t="s">
        <v>260</v>
      </c>
      <c r="B37" s="2222">
        <v>1015</v>
      </c>
      <c r="C37" s="2752">
        <v>191</v>
      </c>
      <c r="D37" s="2222">
        <v>215</v>
      </c>
      <c r="E37" s="2753">
        <v>76</v>
      </c>
      <c r="F37" s="2756">
        <v>0.21199999999999999</v>
      </c>
      <c r="G37" s="2759">
        <v>6.2</v>
      </c>
      <c r="I37" s="37" t="s">
        <v>260</v>
      </c>
      <c r="J37" s="54">
        <v>694</v>
      </c>
      <c r="K37" s="54">
        <v>187</v>
      </c>
      <c r="L37" s="54">
        <v>73</v>
      </c>
      <c r="M37" s="54">
        <v>52</v>
      </c>
      <c r="N37" s="55">
        <v>0.105</v>
      </c>
      <c r="O37" s="54">
        <v>7.2</v>
      </c>
    </row>
    <row r="38" spans="1:15">
      <c r="A38" s="135" t="s">
        <v>261</v>
      </c>
      <c r="B38" s="2222">
        <v>784</v>
      </c>
      <c r="C38" s="2752">
        <v>188</v>
      </c>
      <c r="D38" s="2222">
        <v>179</v>
      </c>
      <c r="E38" s="2753">
        <v>97</v>
      </c>
      <c r="F38" s="2756">
        <v>0.22800000000000001</v>
      </c>
      <c r="G38" s="2759">
        <v>10.7</v>
      </c>
      <c r="I38" s="37" t="s">
        <v>261</v>
      </c>
      <c r="J38" s="53">
        <v>2832</v>
      </c>
      <c r="K38" s="54">
        <v>406</v>
      </c>
      <c r="L38" s="54">
        <v>865</v>
      </c>
      <c r="M38" s="54">
        <v>232</v>
      </c>
      <c r="N38" s="55">
        <v>0.30499999999999999</v>
      </c>
      <c r="O38" s="54">
        <v>6.6</v>
      </c>
    </row>
    <row r="39" spans="1:15">
      <c r="A39" s="135" t="s">
        <v>259</v>
      </c>
      <c r="B39" s="2222">
        <v>3470</v>
      </c>
      <c r="C39" s="2752">
        <v>473</v>
      </c>
      <c r="D39" s="2222">
        <v>875</v>
      </c>
      <c r="E39" s="2753">
        <v>251</v>
      </c>
      <c r="F39" s="2756">
        <v>0.252</v>
      </c>
      <c r="G39" s="2759">
        <v>5.4</v>
      </c>
      <c r="I39" s="37" t="s">
        <v>259</v>
      </c>
      <c r="J39" s="54" t="s">
        <v>210</v>
      </c>
      <c r="K39" s="54" t="s">
        <v>210</v>
      </c>
      <c r="L39" s="54" t="s">
        <v>210</v>
      </c>
      <c r="M39" s="54" t="s">
        <v>210</v>
      </c>
      <c r="N39" s="55" t="s">
        <v>210</v>
      </c>
      <c r="O39" s="54" t="s">
        <v>210</v>
      </c>
    </row>
    <row r="40" spans="1:15">
      <c r="A40" s="135" t="s">
        <v>262</v>
      </c>
      <c r="B40" s="2222">
        <v>2090</v>
      </c>
      <c r="C40" s="2752">
        <v>348</v>
      </c>
      <c r="D40" s="2222">
        <v>490</v>
      </c>
      <c r="E40" s="2753">
        <v>146</v>
      </c>
      <c r="F40" s="2756">
        <v>0.23400000000000001</v>
      </c>
      <c r="G40" s="2759">
        <v>5.7</v>
      </c>
      <c r="I40" s="37" t="s">
        <v>262</v>
      </c>
      <c r="J40" s="53">
        <v>1854</v>
      </c>
      <c r="K40" s="54">
        <v>410</v>
      </c>
      <c r="L40" s="54">
        <v>331</v>
      </c>
      <c r="M40" s="54">
        <v>156</v>
      </c>
      <c r="N40" s="55">
        <v>0.17899999999999999</v>
      </c>
      <c r="O40" s="54">
        <v>7</v>
      </c>
    </row>
    <row r="41" spans="1:15">
      <c r="A41" s="135" t="s">
        <v>263</v>
      </c>
      <c r="B41" s="2222">
        <v>216</v>
      </c>
      <c r="C41" s="2752">
        <v>128</v>
      </c>
      <c r="D41" s="2222">
        <v>104</v>
      </c>
      <c r="E41" s="2753">
        <v>106</v>
      </c>
      <c r="F41" s="2756">
        <v>0.48099999999999998</v>
      </c>
      <c r="G41" s="2759">
        <v>31.2</v>
      </c>
      <c r="I41" s="37" t="s">
        <v>263</v>
      </c>
      <c r="J41" s="54" t="s">
        <v>210</v>
      </c>
      <c r="K41" s="54" t="s">
        <v>210</v>
      </c>
      <c r="L41" s="54" t="s">
        <v>210</v>
      </c>
      <c r="M41" s="54" t="s">
        <v>210</v>
      </c>
      <c r="N41" s="55" t="s">
        <v>210</v>
      </c>
      <c r="O41" s="54" t="s">
        <v>210</v>
      </c>
    </row>
    <row r="42" spans="1:15">
      <c r="A42" s="135" t="s">
        <v>264</v>
      </c>
      <c r="B42" s="2222">
        <v>1744</v>
      </c>
      <c r="C42" s="2752">
        <v>280</v>
      </c>
      <c r="D42" s="2222">
        <v>525</v>
      </c>
      <c r="E42" s="2753">
        <v>196</v>
      </c>
      <c r="F42" s="2756">
        <v>0.30099999999999999</v>
      </c>
      <c r="G42" s="2759">
        <v>9.6</v>
      </c>
      <c r="I42" s="37" t="s">
        <v>264</v>
      </c>
      <c r="J42" s="53">
        <v>1110</v>
      </c>
      <c r="K42" s="54">
        <v>250</v>
      </c>
      <c r="L42" s="54">
        <v>322</v>
      </c>
      <c r="M42" s="54">
        <v>124</v>
      </c>
      <c r="N42" s="55">
        <v>0.28999999999999998</v>
      </c>
      <c r="O42" s="54">
        <v>8.5</v>
      </c>
    </row>
    <row r="43" spans="1:15">
      <c r="A43" s="135" t="s">
        <v>265</v>
      </c>
      <c r="B43" s="2222">
        <v>1526</v>
      </c>
      <c r="C43" s="2752">
        <v>236</v>
      </c>
      <c r="D43" s="2222">
        <v>498</v>
      </c>
      <c r="E43" s="2753">
        <v>126</v>
      </c>
      <c r="F43" s="2756">
        <v>0.32600000000000001</v>
      </c>
      <c r="G43" s="2759">
        <v>6.4</v>
      </c>
      <c r="I43" s="37" t="s">
        <v>265</v>
      </c>
      <c r="J43" s="53">
        <v>1476</v>
      </c>
      <c r="K43" s="54">
        <v>240</v>
      </c>
      <c r="L43" s="54">
        <v>572</v>
      </c>
      <c r="M43" s="54">
        <v>165</v>
      </c>
      <c r="N43" s="55">
        <v>0.38800000000000001</v>
      </c>
      <c r="O43" s="54">
        <v>8.6</v>
      </c>
    </row>
    <row r="44" spans="1:15">
      <c r="A44" s="135" t="s">
        <v>266</v>
      </c>
      <c r="B44" s="2222">
        <v>5205</v>
      </c>
      <c r="C44" s="2752">
        <v>517</v>
      </c>
      <c r="D44" s="2222">
        <v>1158</v>
      </c>
      <c r="E44" s="2753">
        <v>246</v>
      </c>
      <c r="F44" s="2756">
        <v>0.222</v>
      </c>
      <c r="G44" s="2759">
        <v>4.3</v>
      </c>
      <c r="I44" s="37" t="s">
        <v>266</v>
      </c>
      <c r="J44" s="53">
        <v>4479</v>
      </c>
      <c r="K44" s="54">
        <v>419</v>
      </c>
      <c r="L44" s="53">
        <v>1259</v>
      </c>
      <c r="M44" s="54">
        <v>242</v>
      </c>
      <c r="N44" s="55">
        <v>0.28100000000000003</v>
      </c>
      <c r="O44" s="54">
        <v>4.8</v>
      </c>
    </row>
    <row r="45" spans="1:15">
      <c r="A45" s="135" t="s">
        <v>267</v>
      </c>
      <c r="B45" s="2222">
        <v>2052</v>
      </c>
      <c r="C45" s="2752">
        <v>358</v>
      </c>
      <c r="D45" s="2222">
        <v>719</v>
      </c>
      <c r="E45" s="2753">
        <v>180</v>
      </c>
      <c r="F45" s="2756">
        <v>0.35</v>
      </c>
      <c r="G45" s="2759">
        <v>8.1</v>
      </c>
      <c r="I45" s="37" t="s">
        <v>267</v>
      </c>
      <c r="J45" s="53">
        <v>1251</v>
      </c>
      <c r="K45" s="54">
        <v>246</v>
      </c>
      <c r="L45" s="54">
        <v>458</v>
      </c>
      <c r="M45" s="54">
        <v>152</v>
      </c>
      <c r="N45" s="55">
        <v>0.36599999999999999</v>
      </c>
      <c r="O45" s="54">
        <v>9.3000000000000007</v>
      </c>
    </row>
    <row r="46" spans="1:15">
      <c r="A46" s="135" t="s">
        <v>268</v>
      </c>
      <c r="B46" s="1775" t="s">
        <v>210</v>
      </c>
      <c r="C46" s="1956" t="s">
        <v>210</v>
      </c>
      <c r="D46" s="1775" t="s">
        <v>210</v>
      </c>
      <c r="E46" s="1955" t="s">
        <v>210</v>
      </c>
      <c r="F46" s="2682" t="s">
        <v>210</v>
      </c>
      <c r="G46" s="2758" t="s">
        <v>210</v>
      </c>
      <c r="I46" s="37" t="s">
        <v>268</v>
      </c>
      <c r="J46" s="54" t="s">
        <v>210</v>
      </c>
      <c r="K46" s="54" t="s">
        <v>210</v>
      </c>
      <c r="L46" s="54" t="s">
        <v>210</v>
      </c>
      <c r="M46" s="54" t="s">
        <v>210</v>
      </c>
      <c r="N46" s="55" t="s">
        <v>210</v>
      </c>
      <c r="O46" s="54" t="s">
        <v>210</v>
      </c>
    </row>
    <row r="47" spans="1:15">
      <c r="A47" s="135" t="s">
        <v>269</v>
      </c>
      <c r="B47" s="2222">
        <v>821</v>
      </c>
      <c r="C47" s="2752">
        <v>245</v>
      </c>
      <c r="D47" s="2222">
        <v>257</v>
      </c>
      <c r="E47" s="2753">
        <v>123</v>
      </c>
      <c r="F47" s="2756">
        <v>0.313</v>
      </c>
      <c r="G47" s="2759">
        <v>11.3</v>
      </c>
      <c r="I47" s="37" t="s">
        <v>269</v>
      </c>
      <c r="J47" s="54">
        <v>756</v>
      </c>
      <c r="K47" s="54">
        <v>196</v>
      </c>
      <c r="L47" s="54">
        <v>178</v>
      </c>
      <c r="M47" s="54">
        <v>86</v>
      </c>
      <c r="N47" s="55">
        <v>0.23499999999999999</v>
      </c>
      <c r="O47" s="54">
        <v>10.3</v>
      </c>
    </row>
    <row r="48" spans="1:15">
      <c r="A48" s="135" t="s">
        <v>270</v>
      </c>
      <c r="B48" s="1775" t="s">
        <v>210</v>
      </c>
      <c r="C48" s="1956" t="s">
        <v>210</v>
      </c>
      <c r="D48" s="1775" t="s">
        <v>210</v>
      </c>
      <c r="E48" s="1955" t="s">
        <v>210</v>
      </c>
      <c r="F48" s="2682" t="s">
        <v>210</v>
      </c>
      <c r="G48" s="2758" t="s">
        <v>210</v>
      </c>
      <c r="I48" s="37" t="s">
        <v>270</v>
      </c>
      <c r="J48" s="54" t="s">
        <v>210</v>
      </c>
      <c r="K48" s="54" t="s">
        <v>210</v>
      </c>
      <c r="L48" s="54" t="s">
        <v>210</v>
      </c>
      <c r="M48" s="54" t="s">
        <v>210</v>
      </c>
      <c r="N48" s="55" t="s">
        <v>210</v>
      </c>
      <c r="O48" s="54" t="s">
        <v>210</v>
      </c>
    </row>
    <row r="49" spans="1:15">
      <c r="A49" s="135" t="s">
        <v>271</v>
      </c>
      <c r="B49" s="2222">
        <v>1327</v>
      </c>
      <c r="C49" s="2752">
        <v>290</v>
      </c>
      <c r="D49" s="2222">
        <v>400</v>
      </c>
      <c r="E49" s="2753">
        <v>208</v>
      </c>
      <c r="F49" s="2756">
        <v>0.30099999999999999</v>
      </c>
      <c r="G49" s="2759">
        <v>11.7</v>
      </c>
      <c r="I49" s="37" t="s">
        <v>271</v>
      </c>
      <c r="J49" s="53">
        <v>1054</v>
      </c>
      <c r="K49" s="54">
        <v>302</v>
      </c>
      <c r="L49" s="54">
        <v>415</v>
      </c>
      <c r="M49" s="54">
        <v>195</v>
      </c>
      <c r="N49" s="55">
        <v>0.39400000000000002</v>
      </c>
      <c r="O49" s="54">
        <v>13.3</v>
      </c>
    </row>
    <row r="50" spans="1:15">
      <c r="A50" s="135" t="s">
        <v>272</v>
      </c>
      <c r="B50" s="2222">
        <v>7741</v>
      </c>
      <c r="C50" s="2752">
        <v>786</v>
      </c>
      <c r="D50" s="2222">
        <v>1857</v>
      </c>
      <c r="E50" s="2753">
        <v>304</v>
      </c>
      <c r="F50" s="2756">
        <v>0.24</v>
      </c>
      <c r="G50" s="2759">
        <v>3.2</v>
      </c>
      <c r="I50" s="37" t="s">
        <v>272</v>
      </c>
      <c r="J50" s="53">
        <v>6215</v>
      </c>
      <c r="K50" s="54">
        <v>600</v>
      </c>
      <c r="L50" s="53">
        <v>1935</v>
      </c>
      <c r="M50" s="54">
        <v>396</v>
      </c>
      <c r="N50" s="55">
        <v>0.311</v>
      </c>
      <c r="O50" s="54">
        <v>5.0999999999999996</v>
      </c>
    </row>
    <row r="51" spans="1:15">
      <c r="A51" s="135" t="s">
        <v>273</v>
      </c>
      <c r="B51" s="2222">
        <v>2997</v>
      </c>
      <c r="C51" s="2752">
        <v>451</v>
      </c>
      <c r="D51" s="2222">
        <v>713</v>
      </c>
      <c r="E51" s="2753">
        <v>250</v>
      </c>
      <c r="F51" s="2756">
        <v>0.23799999999999999</v>
      </c>
      <c r="G51" s="2759">
        <v>6.7</v>
      </c>
      <c r="I51" s="37" t="s">
        <v>273</v>
      </c>
      <c r="J51" s="53">
        <v>2171</v>
      </c>
      <c r="K51" s="54">
        <v>329</v>
      </c>
      <c r="L51" s="54">
        <v>403</v>
      </c>
      <c r="M51" s="54">
        <v>156</v>
      </c>
      <c r="N51" s="55">
        <v>0.186</v>
      </c>
      <c r="O51" s="54">
        <v>6.1</v>
      </c>
    </row>
    <row r="52" spans="1:15">
      <c r="A52" s="135" t="s">
        <v>274</v>
      </c>
      <c r="B52" s="1775" t="s">
        <v>210</v>
      </c>
      <c r="C52" s="1956" t="s">
        <v>210</v>
      </c>
      <c r="D52" s="1775" t="s">
        <v>210</v>
      </c>
      <c r="E52" s="1955" t="s">
        <v>210</v>
      </c>
      <c r="F52" s="2682" t="s">
        <v>210</v>
      </c>
      <c r="G52" s="2758" t="s">
        <v>210</v>
      </c>
      <c r="I52" s="37" t="s">
        <v>274</v>
      </c>
      <c r="J52" s="54" t="s">
        <v>210</v>
      </c>
      <c r="K52" s="54" t="s">
        <v>210</v>
      </c>
      <c r="L52" s="54" t="s">
        <v>210</v>
      </c>
      <c r="M52" s="54" t="s">
        <v>210</v>
      </c>
      <c r="N52" s="55" t="s">
        <v>210</v>
      </c>
      <c r="O52" s="54" t="s">
        <v>210</v>
      </c>
    </row>
    <row r="53" spans="1:15">
      <c r="A53" s="135" t="s">
        <v>275</v>
      </c>
      <c r="B53" s="2222">
        <v>2494</v>
      </c>
      <c r="C53" s="2752">
        <v>312</v>
      </c>
      <c r="D53" s="2222">
        <v>569</v>
      </c>
      <c r="E53" s="2753">
        <v>163</v>
      </c>
      <c r="F53" s="2756">
        <v>0.22800000000000001</v>
      </c>
      <c r="G53" s="2759">
        <v>5.6</v>
      </c>
      <c r="I53" s="37" t="s">
        <v>275</v>
      </c>
      <c r="J53" s="53">
        <v>2014</v>
      </c>
      <c r="K53" s="54">
        <v>334</v>
      </c>
      <c r="L53" s="54">
        <v>319</v>
      </c>
      <c r="M53" s="54">
        <v>125</v>
      </c>
      <c r="N53" s="55">
        <v>0.158</v>
      </c>
      <c r="O53" s="54">
        <v>5.9</v>
      </c>
    </row>
    <row r="54" spans="1:15">
      <c r="A54" s="135" t="s">
        <v>276</v>
      </c>
      <c r="B54" s="2222">
        <v>11660</v>
      </c>
      <c r="C54" s="2752">
        <v>910</v>
      </c>
      <c r="D54" s="2222">
        <v>3436</v>
      </c>
      <c r="E54" s="2753">
        <v>524</v>
      </c>
      <c r="F54" s="2756">
        <v>0.29499999999999998</v>
      </c>
      <c r="G54" s="2759">
        <v>3.4</v>
      </c>
      <c r="I54" s="37" t="s">
        <v>276</v>
      </c>
      <c r="J54" s="53">
        <v>8513</v>
      </c>
      <c r="K54" s="54">
        <v>752</v>
      </c>
      <c r="L54" s="53">
        <v>2359</v>
      </c>
      <c r="M54" s="54">
        <v>378</v>
      </c>
      <c r="N54" s="55">
        <v>0.27700000000000002</v>
      </c>
      <c r="O54" s="54">
        <v>3.6</v>
      </c>
    </row>
    <row r="55" spans="1:15">
      <c r="A55" s="135" t="s">
        <v>277</v>
      </c>
      <c r="B55" s="1775" t="s">
        <v>210</v>
      </c>
      <c r="C55" s="1956" t="s">
        <v>210</v>
      </c>
      <c r="D55" s="1775" t="s">
        <v>210</v>
      </c>
      <c r="E55" s="1955" t="s">
        <v>210</v>
      </c>
      <c r="F55" s="2682" t="s">
        <v>210</v>
      </c>
      <c r="G55" s="2758" t="s">
        <v>210</v>
      </c>
      <c r="I55" s="37" t="s">
        <v>277</v>
      </c>
      <c r="J55" s="54" t="s">
        <v>210</v>
      </c>
      <c r="K55" s="54" t="s">
        <v>210</v>
      </c>
      <c r="L55" s="54" t="s">
        <v>210</v>
      </c>
      <c r="M55" s="54" t="s">
        <v>210</v>
      </c>
      <c r="N55" s="55" t="s">
        <v>210</v>
      </c>
      <c r="O55" s="54" t="s">
        <v>210</v>
      </c>
    </row>
    <row r="56" spans="1:15">
      <c r="A56" s="135" t="s">
        <v>278</v>
      </c>
      <c r="B56" s="2222">
        <v>867</v>
      </c>
      <c r="C56" s="2752">
        <v>182</v>
      </c>
      <c r="D56" s="2222">
        <v>257</v>
      </c>
      <c r="E56" s="2753">
        <v>103</v>
      </c>
      <c r="F56" s="2756">
        <v>0.29599999999999999</v>
      </c>
      <c r="G56" s="2759">
        <v>9.1</v>
      </c>
      <c r="I56" s="37" t="s">
        <v>278</v>
      </c>
      <c r="J56" s="54">
        <v>941</v>
      </c>
      <c r="K56" s="54">
        <v>197</v>
      </c>
      <c r="L56" s="54">
        <v>352</v>
      </c>
      <c r="M56" s="54">
        <v>115</v>
      </c>
      <c r="N56" s="55">
        <v>0.374</v>
      </c>
      <c r="O56" s="54">
        <v>9.1</v>
      </c>
    </row>
    <row r="57" spans="1:15">
      <c r="A57" s="135" t="s">
        <v>279</v>
      </c>
      <c r="B57" s="1775" t="s">
        <v>210</v>
      </c>
      <c r="C57" s="85" t="s">
        <v>210</v>
      </c>
      <c r="D57" s="83" t="s">
        <v>210</v>
      </c>
      <c r="E57" s="49" t="s">
        <v>210</v>
      </c>
      <c r="F57" s="50" t="s">
        <v>210</v>
      </c>
      <c r="G57" s="49" t="s">
        <v>210</v>
      </c>
      <c r="I57" s="37" t="s">
        <v>279</v>
      </c>
      <c r="J57" s="54" t="s">
        <v>210</v>
      </c>
      <c r="K57" s="54" t="s">
        <v>210</v>
      </c>
      <c r="L57" s="54" t="s">
        <v>210</v>
      </c>
      <c r="M57" s="54" t="s">
        <v>210</v>
      </c>
      <c r="N57" s="55" t="s">
        <v>210</v>
      </c>
      <c r="O57" s="54" t="s">
        <v>210</v>
      </c>
    </row>
    <row r="58" spans="1:15">
      <c r="A58" s="4585" t="s">
        <v>280</v>
      </c>
      <c r="B58" s="4586"/>
      <c r="C58" s="4586"/>
      <c r="D58" s="4586"/>
      <c r="E58" s="4586"/>
      <c r="F58" s="4586"/>
      <c r="G58" s="4587"/>
      <c r="I58" s="4585" t="s">
        <v>280</v>
      </c>
      <c r="J58" s="4586"/>
      <c r="K58" s="4586"/>
      <c r="L58" s="4586"/>
      <c r="M58" s="4586"/>
      <c r="N58" s="4586"/>
      <c r="O58" s="4587"/>
    </row>
    <row r="59" spans="1:15">
      <c r="A59" s="25"/>
      <c r="I59" s="25"/>
    </row>
    <row r="60" spans="1:15" ht="27.65" customHeight="1">
      <c r="A60" s="4496" t="s">
        <v>776</v>
      </c>
      <c r="B60" s="4496"/>
      <c r="C60" s="4496"/>
      <c r="D60" s="4496"/>
      <c r="E60" s="4496"/>
      <c r="F60" s="4496"/>
      <c r="G60" s="4496"/>
      <c r="I60" s="3832" t="s">
        <v>857</v>
      </c>
      <c r="J60" s="3832"/>
      <c r="K60" s="3832"/>
      <c r="L60" s="3832"/>
      <c r="M60" s="3832"/>
      <c r="N60" s="3832"/>
      <c r="O60" s="3832"/>
    </row>
  </sheetData>
  <mergeCells count="14">
    <mergeCell ref="A60:G60"/>
    <mergeCell ref="A1:G1"/>
    <mergeCell ref="A3:A5"/>
    <mergeCell ref="B3:G3"/>
    <mergeCell ref="B4:C4"/>
    <mergeCell ref="D4:G4"/>
    <mergeCell ref="A58:G58"/>
    <mergeCell ref="I58:O58"/>
    <mergeCell ref="I60:O60"/>
    <mergeCell ref="I1:O1"/>
    <mergeCell ref="I3:I5"/>
    <mergeCell ref="J3:O3"/>
    <mergeCell ref="J4:K4"/>
    <mergeCell ref="L4:O4"/>
  </mergeCells>
  <pageMargins left="0" right="0"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O60"/>
  <sheetViews>
    <sheetView workbookViewId="0">
      <selection sqref="A1:G1"/>
    </sheetView>
  </sheetViews>
  <sheetFormatPr defaultColWidth="9" defaultRowHeight="14"/>
  <cols>
    <col min="1" max="1" width="17.25" style="8" customWidth="1"/>
    <col min="2" max="7" width="10.5" style="8" customWidth="1"/>
    <col min="8" max="8" width="9" style="125"/>
    <col min="9" max="9" width="17.25" style="8" customWidth="1"/>
    <col min="10" max="15" width="10.08203125" style="8" customWidth="1"/>
    <col min="16" max="16384" width="9" style="8"/>
  </cols>
  <sheetData>
    <row r="1" spans="1:15" ht="32.5">
      <c r="A1" s="4230" t="s">
        <v>4456</v>
      </c>
      <c r="B1" s="4230"/>
      <c r="C1" s="4230"/>
      <c r="D1" s="4230"/>
      <c r="E1" s="4230"/>
      <c r="F1" s="4230"/>
      <c r="G1" s="4230"/>
      <c r="H1" s="896"/>
      <c r="I1" s="4334" t="s">
        <v>1185</v>
      </c>
      <c r="J1" s="4334"/>
      <c r="K1" s="4334"/>
      <c r="L1" s="4334"/>
      <c r="M1" s="4334"/>
      <c r="N1" s="4334"/>
      <c r="O1" s="4334"/>
    </row>
    <row r="2" spans="1:15">
      <c r="A2" s="25"/>
      <c r="I2" s="25"/>
    </row>
    <row r="3" spans="1:15" ht="17.5">
      <c r="A3" s="4477" t="s">
        <v>229</v>
      </c>
      <c r="B3" s="3964" t="s">
        <v>85</v>
      </c>
      <c r="C3" s="3994"/>
      <c r="D3" s="3994"/>
      <c r="E3" s="3994"/>
      <c r="F3" s="3994"/>
      <c r="G3" s="3995"/>
      <c r="H3" s="495"/>
      <c r="I3" s="4485" t="s">
        <v>229</v>
      </c>
      <c r="J3" s="4364" t="s">
        <v>85</v>
      </c>
      <c r="K3" s="4364"/>
      <c r="L3" s="4364"/>
      <c r="M3" s="4364"/>
      <c r="N3" s="4364"/>
      <c r="O3" s="4454"/>
    </row>
    <row r="4" spans="1:15" ht="32.5">
      <c r="A4" s="4478"/>
      <c r="B4" s="4159" t="s">
        <v>959</v>
      </c>
      <c r="C4" s="4092"/>
      <c r="D4" s="4288" t="s">
        <v>963</v>
      </c>
      <c r="E4" s="3952"/>
      <c r="F4" s="3952"/>
      <c r="G4" s="3953"/>
      <c r="H4" s="896"/>
      <c r="I4" s="4486"/>
      <c r="J4" s="4384" t="s">
        <v>216</v>
      </c>
      <c r="K4" s="4384"/>
      <c r="L4" s="4458" t="s">
        <v>220</v>
      </c>
      <c r="M4" s="4458"/>
      <c r="N4" s="4458"/>
      <c r="O4" s="4459"/>
    </row>
    <row r="5" spans="1:15" s="307" customFormat="1" ht="44.5">
      <c r="A5" s="4479"/>
      <c r="B5" s="127" t="s">
        <v>206</v>
      </c>
      <c r="C5" s="128" t="s">
        <v>207</v>
      </c>
      <c r="D5" s="127" t="s">
        <v>206</v>
      </c>
      <c r="E5" s="193" t="s">
        <v>207</v>
      </c>
      <c r="F5" s="193" t="s">
        <v>14</v>
      </c>
      <c r="G5" s="129" t="s">
        <v>208</v>
      </c>
      <c r="H5" s="740"/>
      <c r="I5" s="4487"/>
      <c r="J5" s="300" t="s">
        <v>206</v>
      </c>
      <c r="K5" s="300" t="s">
        <v>207</v>
      </c>
      <c r="L5" s="300" t="s">
        <v>206</v>
      </c>
      <c r="M5" s="300" t="s">
        <v>207</v>
      </c>
      <c r="N5" s="300" t="s">
        <v>14</v>
      </c>
      <c r="O5" s="299" t="s">
        <v>208</v>
      </c>
    </row>
    <row r="6" spans="1:15">
      <c r="A6" s="132" t="s">
        <v>230</v>
      </c>
      <c r="B6" s="1775">
        <v>296878</v>
      </c>
      <c r="C6" s="1953">
        <v>4819</v>
      </c>
      <c r="D6" s="1775">
        <v>76102</v>
      </c>
      <c r="E6" s="1870">
        <v>1896</v>
      </c>
      <c r="F6" s="2627">
        <v>0.25600000000000001</v>
      </c>
      <c r="G6" s="2153">
        <v>0.5</v>
      </c>
      <c r="I6" s="23" t="s">
        <v>230</v>
      </c>
      <c r="J6" s="53">
        <v>259768</v>
      </c>
      <c r="K6" s="53">
        <v>4273</v>
      </c>
      <c r="L6" s="53">
        <v>67721</v>
      </c>
      <c r="M6" s="53">
        <v>1881</v>
      </c>
      <c r="N6" s="55">
        <v>0.26100000000000001</v>
      </c>
      <c r="O6" s="54">
        <v>0.6</v>
      </c>
    </row>
    <row r="7" spans="1:15">
      <c r="A7" s="135"/>
      <c r="B7" s="1775"/>
      <c r="C7" s="1854"/>
      <c r="D7" s="1775"/>
      <c r="E7" s="1872"/>
      <c r="F7" s="2628"/>
      <c r="G7" s="1863"/>
      <c r="I7" s="37"/>
      <c r="J7" s="53"/>
      <c r="K7" s="54"/>
      <c r="L7" s="53"/>
      <c r="M7" s="54"/>
      <c r="N7" s="55"/>
      <c r="O7" s="54"/>
    </row>
    <row r="8" spans="1:15">
      <c r="A8" s="135" t="s">
        <v>231</v>
      </c>
      <c r="B8" s="2222">
        <v>912</v>
      </c>
      <c r="C8" s="2752">
        <v>208</v>
      </c>
      <c r="D8" s="2222">
        <v>188</v>
      </c>
      <c r="E8" s="2753">
        <v>79</v>
      </c>
      <c r="F8" s="2756">
        <v>0.20599999999999999</v>
      </c>
      <c r="G8" s="2759">
        <v>6.7</v>
      </c>
      <c r="I8" s="37" t="s">
        <v>231</v>
      </c>
      <c r="J8" s="54">
        <v>543</v>
      </c>
      <c r="K8" s="54">
        <v>168</v>
      </c>
      <c r="L8" s="54">
        <v>98</v>
      </c>
      <c r="M8" s="54">
        <v>54</v>
      </c>
      <c r="N8" s="55">
        <v>0.18</v>
      </c>
      <c r="O8" s="54">
        <v>11.3</v>
      </c>
    </row>
    <row r="9" spans="1:15">
      <c r="A9" s="135" t="s">
        <v>232</v>
      </c>
      <c r="B9" s="2222">
        <v>1595</v>
      </c>
      <c r="C9" s="2752">
        <v>294</v>
      </c>
      <c r="D9" s="2222">
        <v>381</v>
      </c>
      <c r="E9" s="2753">
        <v>104</v>
      </c>
      <c r="F9" s="2756">
        <v>0.23899999999999999</v>
      </c>
      <c r="G9" s="2759">
        <v>6.8</v>
      </c>
      <c r="I9" s="37" t="s">
        <v>232</v>
      </c>
      <c r="J9" s="53">
        <v>1389</v>
      </c>
      <c r="K9" s="54">
        <v>346</v>
      </c>
      <c r="L9" s="54">
        <v>345</v>
      </c>
      <c r="M9" s="54">
        <v>125</v>
      </c>
      <c r="N9" s="55">
        <v>0.248</v>
      </c>
      <c r="O9" s="54">
        <v>7.3</v>
      </c>
    </row>
    <row r="10" spans="1:15">
      <c r="A10" s="135" t="s">
        <v>233</v>
      </c>
      <c r="B10" s="2222">
        <v>5000</v>
      </c>
      <c r="C10" s="2752">
        <v>502</v>
      </c>
      <c r="D10" s="2222">
        <v>1482</v>
      </c>
      <c r="E10" s="2753">
        <v>269</v>
      </c>
      <c r="F10" s="2756">
        <v>0.29599999999999999</v>
      </c>
      <c r="G10" s="2759">
        <v>4.5999999999999996</v>
      </c>
      <c r="I10" s="37" t="s">
        <v>233</v>
      </c>
      <c r="J10" s="53">
        <v>5339</v>
      </c>
      <c r="K10" s="54">
        <v>528</v>
      </c>
      <c r="L10" s="53">
        <v>1510</v>
      </c>
      <c r="M10" s="54">
        <v>300</v>
      </c>
      <c r="N10" s="55">
        <v>0.28299999999999997</v>
      </c>
      <c r="O10" s="54">
        <v>5.2</v>
      </c>
    </row>
    <row r="11" spans="1:15">
      <c r="A11" s="135" t="s">
        <v>234</v>
      </c>
      <c r="B11" s="2222">
        <v>620</v>
      </c>
      <c r="C11" s="2752">
        <v>195</v>
      </c>
      <c r="D11" s="2222">
        <v>209</v>
      </c>
      <c r="E11" s="2753">
        <v>114</v>
      </c>
      <c r="F11" s="2756">
        <v>0.33700000000000002</v>
      </c>
      <c r="G11" s="2759">
        <v>13.2</v>
      </c>
      <c r="I11" s="37" t="s">
        <v>234</v>
      </c>
      <c r="J11" s="54">
        <v>391</v>
      </c>
      <c r="K11" s="54">
        <v>130</v>
      </c>
      <c r="L11" s="54">
        <v>54</v>
      </c>
      <c r="M11" s="54">
        <v>39</v>
      </c>
      <c r="N11" s="55">
        <v>0.13800000000000001</v>
      </c>
      <c r="O11" s="54">
        <v>10.1</v>
      </c>
    </row>
    <row r="12" spans="1:15">
      <c r="A12" s="135" t="s">
        <v>235</v>
      </c>
      <c r="B12" s="2222">
        <v>42579</v>
      </c>
      <c r="C12" s="2752">
        <v>1684</v>
      </c>
      <c r="D12" s="2222">
        <v>12990</v>
      </c>
      <c r="E12" s="2753">
        <v>858</v>
      </c>
      <c r="F12" s="2756">
        <v>0.30499999999999999</v>
      </c>
      <c r="G12" s="2759">
        <v>1.6</v>
      </c>
      <c r="I12" s="37" t="s">
        <v>235</v>
      </c>
      <c r="J12" s="53">
        <v>38550</v>
      </c>
      <c r="K12" s="53">
        <v>1649</v>
      </c>
      <c r="L12" s="53">
        <v>11651</v>
      </c>
      <c r="M12" s="54">
        <v>853</v>
      </c>
      <c r="N12" s="55">
        <v>0.30199999999999999</v>
      </c>
      <c r="O12" s="54">
        <v>1.9</v>
      </c>
    </row>
    <row r="13" spans="1:15">
      <c r="A13" s="135" t="s">
        <v>236</v>
      </c>
      <c r="B13" s="2222">
        <v>3485</v>
      </c>
      <c r="C13" s="2752">
        <v>452</v>
      </c>
      <c r="D13" s="2222">
        <v>1108</v>
      </c>
      <c r="E13" s="2753">
        <v>259</v>
      </c>
      <c r="F13" s="2756">
        <v>0.318</v>
      </c>
      <c r="G13" s="2759">
        <v>6.2</v>
      </c>
      <c r="I13" s="37" t="s">
        <v>236</v>
      </c>
      <c r="J13" s="53">
        <v>2670</v>
      </c>
      <c r="K13" s="54">
        <v>381</v>
      </c>
      <c r="L13" s="54">
        <v>877</v>
      </c>
      <c r="M13" s="54">
        <v>237</v>
      </c>
      <c r="N13" s="55">
        <v>0.32800000000000001</v>
      </c>
      <c r="O13" s="54">
        <v>7.8</v>
      </c>
    </row>
    <row r="14" spans="1:15">
      <c r="A14" s="135" t="s">
        <v>237</v>
      </c>
      <c r="B14" s="2222">
        <v>430</v>
      </c>
      <c r="C14" s="2752">
        <v>142</v>
      </c>
      <c r="D14" s="2222">
        <v>91</v>
      </c>
      <c r="E14" s="2753">
        <v>59</v>
      </c>
      <c r="F14" s="2756">
        <v>0.21199999999999999</v>
      </c>
      <c r="G14" s="2759">
        <v>11.8</v>
      </c>
      <c r="I14" s="37" t="s">
        <v>237</v>
      </c>
      <c r="J14" s="54">
        <v>588</v>
      </c>
      <c r="K14" s="54">
        <v>160</v>
      </c>
      <c r="L14" s="54">
        <v>138</v>
      </c>
      <c r="M14" s="54">
        <v>85</v>
      </c>
      <c r="N14" s="55">
        <v>0.23499999999999999</v>
      </c>
      <c r="O14" s="54">
        <v>12.3</v>
      </c>
    </row>
    <row r="15" spans="1:15">
      <c r="A15" s="135" t="s">
        <v>238</v>
      </c>
      <c r="B15" s="1775" t="s">
        <v>210</v>
      </c>
      <c r="C15" s="1956" t="s">
        <v>210</v>
      </c>
      <c r="D15" s="1775" t="s">
        <v>210</v>
      </c>
      <c r="E15" s="1955" t="s">
        <v>210</v>
      </c>
      <c r="F15" s="2682" t="s">
        <v>210</v>
      </c>
      <c r="G15" s="2758" t="s">
        <v>210</v>
      </c>
      <c r="I15" s="37" t="s">
        <v>238</v>
      </c>
      <c r="J15" s="54" t="s">
        <v>210</v>
      </c>
      <c r="K15" s="54" t="s">
        <v>210</v>
      </c>
      <c r="L15" s="54" t="s">
        <v>210</v>
      </c>
      <c r="M15" s="54" t="s">
        <v>210</v>
      </c>
      <c r="N15" s="55" t="s">
        <v>210</v>
      </c>
      <c r="O15" s="54" t="s">
        <v>210</v>
      </c>
    </row>
    <row r="16" spans="1:15">
      <c r="A16" s="135" t="s">
        <v>239</v>
      </c>
      <c r="B16" s="2222">
        <v>4600</v>
      </c>
      <c r="C16" s="2752">
        <v>587</v>
      </c>
      <c r="D16" s="2222">
        <v>1307</v>
      </c>
      <c r="E16" s="2753">
        <v>280</v>
      </c>
      <c r="F16" s="2756">
        <v>0.28399999999999997</v>
      </c>
      <c r="G16" s="2759">
        <v>5.0999999999999996</v>
      </c>
      <c r="I16" s="37" t="s">
        <v>239</v>
      </c>
      <c r="J16" s="53">
        <v>3989</v>
      </c>
      <c r="K16" s="54">
        <v>570</v>
      </c>
      <c r="L16" s="53">
        <v>1203</v>
      </c>
      <c r="M16" s="54">
        <v>307</v>
      </c>
      <c r="N16" s="55">
        <v>0.30199999999999999</v>
      </c>
      <c r="O16" s="54">
        <v>6.7</v>
      </c>
    </row>
    <row r="17" spans="1:15">
      <c r="A17" s="135" t="s">
        <v>240</v>
      </c>
      <c r="B17" s="2222">
        <v>2470</v>
      </c>
      <c r="C17" s="2752">
        <v>373</v>
      </c>
      <c r="D17" s="2222">
        <v>693</v>
      </c>
      <c r="E17" s="2753">
        <v>205</v>
      </c>
      <c r="F17" s="2756">
        <v>0.28100000000000003</v>
      </c>
      <c r="G17" s="2759">
        <v>7.6</v>
      </c>
      <c r="I17" s="37" t="s">
        <v>240</v>
      </c>
      <c r="J17" s="53">
        <v>1701</v>
      </c>
      <c r="K17" s="54">
        <v>275</v>
      </c>
      <c r="L17" s="54">
        <v>417</v>
      </c>
      <c r="M17" s="54">
        <v>124</v>
      </c>
      <c r="N17" s="55">
        <v>0.245</v>
      </c>
      <c r="O17" s="54">
        <v>5.6</v>
      </c>
    </row>
    <row r="18" spans="1:15">
      <c r="A18" s="1205" t="s">
        <v>538</v>
      </c>
      <c r="B18" s="2223">
        <v>163249</v>
      </c>
      <c r="C18" s="2754">
        <v>2958</v>
      </c>
      <c r="D18" s="2223">
        <v>37869</v>
      </c>
      <c r="E18" s="2755">
        <v>1301</v>
      </c>
      <c r="F18" s="2757">
        <v>0.23200000000000001</v>
      </c>
      <c r="G18" s="2760">
        <v>0.7</v>
      </c>
      <c r="I18" s="37" t="s">
        <v>538</v>
      </c>
      <c r="J18" s="53">
        <v>144986</v>
      </c>
      <c r="K18" s="53">
        <v>2598</v>
      </c>
      <c r="L18" s="53">
        <v>33220</v>
      </c>
      <c r="M18" s="53">
        <v>1167</v>
      </c>
      <c r="N18" s="55">
        <v>0.22900000000000001</v>
      </c>
      <c r="O18" s="54">
        <v>0.6</v>
      </c>
    </row>
    <row r="19" spans="1:15">
      <c r="A19" s="135" t="s">
        <v>242</v>
      </c>
      <c r="B19" s="2222">
        <v>791</v>
      </c>
      <c r="C19" s="2752">
        <v>176</v>
      </c>
      <c r="D19" s="2222">
        <v>204</v>
      </c>
      <c r="E19" s="2753">
        <v>109</v>
      </c>
      <c r="F19" s="2756">
        <v>0.25800000000000001</v>
      </c>
      <c r="G19" s="2759">
        <v>12.5</v>
      </c>
      <c r="I19" s="37" t="s">
        <v>242</v>
      </c>
      <c r="J19" s="53">
        <v>1138</v>
      </c>
      <c r="K19" s="54">
        <v>230</v>
      </c>
      <c r="L19" s="54">
        <v>406</v>
      </c>
      <c r="M19" s="54">
        <v>170</v>
      </c>
      <c r="N19" s="55">
        <v>0.35699999999999998</v>
      </c>
      <c r="O19" s="54">
        <v>11.5</v>
      </c>
    </row>
    <row r="20" spans="1:15">
      <c r="A20" s="135" t="s">
        <v>243</v>
      </c>
      <c r="B20" s="2222">
        <v>1889</v>
      </c>
      <c r="C20" s="2752">
        <v>252</v>
      </c>
      <c r="D20" s="2222">
        <v>544</v>
      </c>
      <c r="E20" s="2753">
        <v>136</v>
      </c>
      <c r="F20" s="2756">
        <v>0.28799999999999998</v>
      </c>
      <c r="G20" s="2759">
        <v>6</v>
      </c>
      <c r="I20" s="37" t="s">
        <v>243</v>
      </c>
      <c r="J20" s="53">
        <v>1664</v>
      </c>
      <c r="K20" s="54">
        <v>329</v>
      </c>
      <c r="L20" s="54">
        <v>323</v>
      </c>
      <c r="M20" s="54">
        <v>127</v>
      </c>
      <c r="N20" s="55">
        <v>0.19400000000000001</v>
      </c>
      <c r="O20" s="54">
        <v>6.3</v>
      </c>
    </row>
    <row r="21" spans="1:15">
      <c r="A21" s="135" t="s">
        <v>244</v>
      </c>
      <c r="B21" s="2222">
        <v>975</v>
      </c>
      <c r="C21" s="2752">
        <v>212</v>
      </c>
      <c r="D21" s="2222">
        <v>241</v>
      </c>
      <c r="E21" s="2753">
        <v>95</v>
      </c>
      <c r="F21" s="2756">
        <v>0.247</v>
      </c>
      <c r="G21" s="2759">
        <v>9.1</v>
      </c>
      <c r="I21" s="37" t="s">
        <v>244</v>
      </c>
      <c r="J21" s="53">
        <v>1044</v>
      </c>
      <c r="K21" s="54">
        <v>223</v>
      </c>
      <c r="L21" s="54">
        <v>270</v>
      </c>
      <c r="M21" s="54">
        <v>135</v>
      </c>
      <c r="N21" s="55">
        <v>0.25900000000000001</v>
      </c>
      <c r="O21" s="54">
        <v>11.5</v>
      </c>
    </row>
    <row r="22" spans="1:15">
      <c r="A22" s="135" t="s">
        <v>245</v>
      </c>
      <c r="B22" s="2222">
        <v>617</v>
      </c>
      <c r="C22" s="2752">
        <v>165</v>
      </c>
      <c r="D22" s="2222">
        <v>171</v>
      </c>
      <c r="E22" s="2753">
        <v>94</v>
      </c>
      <c r="F22" s="2756">
        <v>0.27700000000000002</v>
      </c>
      <c r="G22" s="2759">
        <v>12.3</v>
      </c>
      <c r="I22" s="37" t="s">
        <v>245</v>
      </c>
      <c r="J22" s="54">
        <v>262</v>
      </c>
      <c r="K22" s="54">
        <v>114</v>
      </c>
      <c r="L22" s="54">
        <v>38</v>
      </c>
      <c r="M22" s="54">
        <v>35</v>
      </c>
      <c r="N22" s="55">
        <v>0.14499999999999999</v>
      </c>
      <c r="O22" s="54">
        <v>11.9</v>
      </c>
    </row>
    <row r="23" spans="1:15">
      <c r="A23" s="135" t="s">
        <v>246</v>
      </c>
      <c r="B23" s="2222">
        <v>497</v>
      </c>
      <c r="C23" s="2752">
        <v>152</v>
      </c>
      <c r="D23" s="2222">
        <v>153</v>
      </c>
      <c r="E23" s="2753">
        <v>80</v>
      </c>
      <c r="F23" s="2756">
        <v>0.308</v>
      </c>
      <c r="G23" s="2759">
        <v>13</v>
      </c>
      <c r="I23" s="37" t="s">
        <v>246</v>
      </c>
      <c r="J23" s="54">
        <v>459</v>
      </c>
      <c r="K23" s="54">
        <v>158</v>
      </c>
      <c r="L23" s="54">
        <v>83</v>
      </c>
      <c r="M23" s="54">
        <v>66</v>
      </c>
      <c r="N23" s="55">
        <v>0.18099999999999999</v>
      </c>
      <c r="O23" s="54">
        <v>13.1</v>
      </c>
    </row>
    <row r="24" spans="1:15">
      <c r="A24" s="135" t="s">
        <v>247</v>
      </c>
      <c r="B24" s="2222">
        <v>864</v>
      </c>
      <c r="C24" s="2752">
        <v>206</v>
      </c>
      <c r="D24" s="2222">
        <v>399</v>
      </c>
      <c r="E24" s="2753">
        <v>119</v>
      </c>
      <c r="F24" s="2756">
        <v>0.46200000000000002</v>
      </c>
      <c r="G24" s="2759">
        <v>11.6</v>
      </c>
      <c r="I24" s="37" t="s">
        <v>247</v>
      </c>
      <c r="J24" s="53">
        <v>1017</v>
      </c>
      <c r="K24" s="54">
        <v>252</v>
      </c>
      <c r="L24" s="54">
        <v>373</v>
      </c>
      <c r="M24" s="54">
        <v>190</v>
      </c>
      <c r="N24" s="55">
        <v>0.36699999999999999</v>
      </c>
      <c r="O24" s="54">
        <v>14.3</v>
      </c>
    </row>
    <row r="25" spans="1:15">
      <c r="A25" s="135" t="s">
        <v>248</v>
      </c>
      <c r="B25" s="2222">
        <v>701</v>
      </c>
      <c r="C25" s="2752">
        <v>226</v>
      </c>
      <c r="D25" s="2222">
        <v>166</v>
      </c>
      <c r="E25" s="2753">
        <v>83</v>
      </c>
      <c r="F25" s="2756">
        <v>0.23699999999999999</v>
      </c>
      <c r="G25" s="2759">
        <v>11.8</v>
      </c>
      <c r="I25" s="37" t="s">
        <v>248</v>
      </c>
      <c r="J25" s="54">
        <v>644</v>
      </c>
      <c r="K25" s="54">
        <v>236</v>
      </c>
      <c r="L25" s="54">
        <v>176</v>
      </c>
      <c r="M25" s="54">
        <v>112</v>
      </c>
      <c r="N25" s="55">
        <v>0.27300000000000002</v>
      </c>
      <c r="O25" s="54">
        <v>16.100000000000001</v>
      </c>
    </row>
    <row r="26" spans="1:15">
      <c r="A26" s="135" t="s">
        <v>249</v>
      </c>
      <c r="B26" s="1775" t="s">
        <v>210</v>
      </c>
      <c r="C26" s="1956" t="s">
        <v>210</v>
      </c>
      <c r="D26" s="1775" t="s">
        <v>210</v>
      </c>
      <c r="E26" s="1955" t="s">
        <v>210</v>
      </c>
      <c r="F26" s="2682" t="s">
        <v>210</v>
      </c>
      <c r="G26" s="2758" t="s">
        <v>210</v>
      </c>
      <c r="I26" s="37" t="s">
        <v>249</v>
      </c>
      <c r="J26" s="54" t="s">
        <v>210</v>
      </c>
      <c r="K26" s="54" t="s">
        <v>210</v>
      </c>
      <c r="L26" s="54" t="s">
        <v>210</v>
      </c>
      <c r="M26" s="54" t="s">
        <v>210</v>
      </c>
      <c r="N26" s="55" t="s">
        <v>210</v>
      </c>
      <c r="O26" s="54" t="s">
        <v>210</v>
      </c>
    </row>
    <row r="27" spans="1:15">
      <c r="A27" s="135" t="s">
        <v>250</v>
      </c>
      <c r="B27" s="2222">
        <v>1394</v>
      </c>
      <c r="C27" s="2752">
        <v>236</v>
      </c>
      <c r="D27" s="2222">
        <v>360</v>
      </c>
      <c r="E27" s="2753">
        <v>116</v>
      </c>
      <c r="F27" s="2756">
        <v>0.25800000000000001</v>
      </c>
      <c r="G27" s="2759">
        <v>7.8</v>
      </c>
      <c r="I27" s="37" t="s">
        <v>250</v>
      </c>
      <c r="J27" s="53">
        <v>1184</v>
      </c>
      <c r="K27" s="54">
        <v>316</v>
      </c>
      <c r="L27" s="54">
        <v>312</v>
      </c>
      <c r="M27" s="54">
        <v>149</v>
      </c>
      <c r="N27" s="55">
        <v>0.26400000000000001</v>
      </c>
      <c r="O27" s="54">
        <v>11.4</v>
      </c>
    </row>
    <row r="28" spans="1:15">
      <c r="A28" s="135" t="s">
        <v>251</v>
      </c>
      <c r="B28" s="2222">
        <v>1236</v>
      </c>
      <c r="C28" s="2752">
        <v>243</v>
      </c>
      <c r="D28" s="2222">
        <v>360</v>
      </c>
      <c r="E28" s="2753">
        <v>148</v>
      </c>
      <c r="F28" s="2756">
        <v>0.29099999999999998</v>
      </c>
      <c r="G28" s="2759">
        <v>9.9</v>
      </c>
      <c r="I28" s="37" t="s">
        <v>251</v>
      </c>
      <c r="J28" s="54">
        <v>844</v>
      </c>
      <c r="K28" s="54">
        <v>222</v>
      </c>
      <c r="L28" s="54">
        <v>237</v>
      </c>
      <c r="M28" s="54">
        <v>134</v>
      </c>
      <c r="N28" s="55">
        <v>0.28100000000000003</v>
      </c>
      <c r="O28" s="54">
        <v>13.2</v>
      </c>
    </row>
    <row r="29" spans="1:15">
      <c r="A29" s="135" t="s">
        <v>252</v>
      </c>
      <c r="B29" s="2222">
        <v>1567</v>
      </c>
      <c r="C29" s="2752">
        <v>226</v>
      </c>
      <c r="D29" s="2222">
        <v>470</v>
      </c>
      <c r="E29" s="2753">
        <v>137</v>
      </c>
      <c r="F29" s="2756">
        <v>0.3</v>
      </c>
      <c r="G29" s="2759">
        <v>7.2</v>
      </c>
      <c r="I29" s="37" t="s">
        <v>252</v>
      </c>
      <c r="J29" s="53">
        <v>1517</v>
      </c>
      <c r="K29" s="54">
        <v>228</v>
      </c>
      <c r="L29" s="54">
        <v>360</v>
      </c>
      <c r="M29" s="54">
        <v>129</v>
      </c>
      <c r="N29" s="55">
        <v>0.23699999999999999</v>
      </c>
      <c r="O29" s="54">
        <v>7.4</v>
      </c>
    </row>
    <row r="30" spans="1:15">
      <c r="A30" s="135" t="s">
        <v>253</v>
      </c>
      <c r="B30" s="2222">
        <v>1146</v>
      </c>
      <c r="C30" s="2752">
        <v>242</v>
      </c>
      <c r="D30" s="2222">
        <v>313</v>
      </c>
      <c r="E30" s="2753">
        <v>131</v>
      </c>
      <c r="F30" s="2756">
        <v>0.27300000000000002</v>
      </c>
      <c r="G30" s="2759">
        <v>9.1</v>
      </c>
      <c r="I30" s="37" t="s">
        <v>253</v>
      </c>
      <c r="J30" s="53">
        <v>1218</v>
      </c>
      <c r="K30" s="54">
        <v>247</v>
      </c>
      <c r="L30" s="54">
        <v>262</v>
      </c>
      <c r="M30" s="54">
        <v>111</v>
      </c>
      <c r="N30" s="55">
        <v>0.215</v>
      </c>
      <c r="O30" s="54">
        <v>7.8</v>
      </c>
    </row>
    <row r="31" spans="1:15">
      <c r="A31" s="135" t="s">
        <v>254</v>
      </c>
      <c r="B31" s="1775" t="s">
        <v>210</v>
      </c>
      <c r="C31" s="1956" t="s">
        <v>210</v>
      </c>
      <c r="D31" s="1775" t="s">
        <v>210</v>
      </c>
      <c r="E31" s="1955" t="s">
        <v>210</v>
      </c>
      <c r="F31" s="2682" t="s">
        <v>210</v>
      </c>
      <c r="G31" s="2758" t="s">
        <v>210</v>
      </c>
      <c r="I31" s="37" t="s">
        <v>254</v>
      </c>
      <c r="J31" s="54" t="s">
        <v>210</v>
      </c>
      <c r="K31" s="54" t="s">
        <v>210</v>
      </c>
      <c r="L31" s="54" t="s">
        <v>210</v>
      </c>
      <c r="M31" s="54" t="s">
        <v>210</v>
      </c>
      <c r="N31" s="55" t="s">
        <v>210</v>
      </c>
      <c r="O31" s="54" t="s">
        <v>210</v>
      </c>
    </row>
    <row r="32" spans="1:15">
      <c r="A32" s="135" t="s">
        <v>255</v>
      </c>
      <c r="B32" s="2222">
        <v>1731</v>
      </c>
      <c r="C32" s="2752">
        <v>351</v>
      </c>
      <c r="D32" s="2222">
        <v>443</v>
      </c>
      <c r="E32" s="2753">
        <v>172</v>
      </c>
      <c r="F32" s="2756">
        <v>0.25600000000000001</v>
      </c>
      <c r="G32" s="2759">
        <v>8</v>
      </c>
      <c r="I32" s="37" t="s">
        <v>255</v>
      </c>
      <c r="J32" s="53">
        <v>1128</v>
      </c>
      <c r="K32" s="54">
        <v>252</v>
      </c>
      <c r="L32" s="54">
        <v>317</v>
      </c>
      <c r="M32" s="54">
        <v>117</v>
      </c>
      <c r="N32" s="55">
        <v>0.28100000000000003</v>
      </c>
      <c r="O32" s="54">
        <v>9.3000000000000007</v>
      </c>
    </row>
    <row r="33" spans="1:15">
      <c r="A33" s="135" t="s">
        <v>256</v>
      </c>
      <c r="B33" s="2222">
        <v>610</v>
      </c>
      <c r="C33" s="2752">
        <v>237</v>
      </c>
      <c r="D33" s="2222">
        <v>241</v>
      </c>
      <c r="E33" s="2753">
        <v>140</v>
      </c>
      <c r="F33" s="2756">
        <v>0.39500000000000002</v>
      </c>
      <c r="G33" s="2759">
        <v>14.9</v>
      </c>
      <c r="I33" s="37" t="s">
        <v>256</v>
      </c>
      <c r="J33" s="54">
        <v>412</v>
      </c>
      <c r="K33" s="54">
        <v>114</v>
      </c>
      <c r="L33" s="54">
        <v>76</v>
      </c>
      <c r="M33" s="54">
        <v>43</v>
      </c>
      <c r="N33" s="55">
        <v>0.184</v>
      </c>
      <c r="O33" s="54">
        <v>8.9</v>
      </c>
    </row>
    <row r="34" spans="1:15">
      <c r="A34" s="135" t="s">
        <v>257</v>
      </c>
      <c r="B34" s="2222">
        <v>380</v>
      </c>
      <c r="C34" s="2752">
        <v>109</v>
      </c>
      <c r="D34" s="2222">
        <v>154</v>
      </c>
      <c r="E34" s="2753">
        <v>77</v>
      </c>
      <c r="F34" s="2756">
        <v>0.40500000000000003</v>
      </c>
      <c r="G34" s="2759">
        <v>16.3</v>
      </c>
      <c r="I34" s="37" t="s">
        <v>257</v>
      </c>
      <c r="J34" s="54">
        <v>343</v>
      </c>
      <c r="K34" s="54">
        <v>126</v>
      </c>
      <c r="L34" s="54">
        <v>108</v>
      </c>
      <c r="M34" s="54">
        <v>57</v>
      </c>
      <c r="N34" s="55">
        <v>0.315</v>
      </c>
      <c r="O34" s="54">
        <v>14.7</v>
      </c>
    </row>
    <row r="35" spans="1:15">
      <c r="A35" s="135" t="s">
        <v>258</v>
      </c>
      <c r="B35" s="2222">
        <v>9539</v>
      </c>
      <c r="C35" s="2752">
        <v>726</v>
      </c>
      <c r="D35" s="2222">
        <v>2470</v>
      </c>
      <c r="E35" s="2753">
        <v>350</v>
      </c>
      <c r="F35" s="2756">
        <v>0.25900000000000001</v>
      </c>
      <c r="G35" s="2759">
        <v>3.2</v>
      </c>
      <c r="I35" s="37" t="s">
        <v>258</v>
      </c>
      <c r="J35" s="53">
        <v>8672</v>
      </c>
      <c r="K35" s="54">
        <v>739</v>
      </c>
      <c r="L35" s="53">
        <v>2866</v>
      </c>
      <c r="M35" s="54">
        <v>351</v>
      </c>
      <c r="N35" s="55">
        <v>0.33</v>
      </c>
      <c r="O35" s="54">
        <v>3.4</v>
      </c>
    </row>
    <row r="36" spans="1:15">
      <c r="A36" s="135" t="s">
        <v>259</v>
      </c>
      <c r="B36" s="1775" t="s">
        <v>210</v>
      </c>
      <c r="C36" s="1956" t="s">
        <v>210</v>
      </c>
      <c r="D36" s="1775" t="s">
        <v>210</v>
      </c>
      <c r="E36" s="1955" t="s">
        <v>210</v>
      </c>
      <c r="F36" s="2682" t="s">
        <v>210</v>
      </c>
      <c r="G36" s="2758" t="s">
        <v>210</v>
      </c>
      <c r="I36" s="37" t="s">
        <v>259</v>
      </c>
      <c r="J36" s="54">
        <v>653</v>
      </c>
      <c r="K36" s="54">
        <v>210</v>
      </c>
      <c r="L36" s="54">
        <v>143</v>
      </c>
      <c r="M36" s="54">
        <v>92</v>
      </c>
      <c r="N36" s="55">
        <v>0.219</v>
      </c>
      <c r="O36" s="54">
        <v>11</v>
      </c>
    </row>
    <row r="37" spans="1:15">
      <c r="A37" s="135" t="s">
        <v>260</v>
      </c>
      <c r="B37" s="2222">
        <v>1015</v>
      </c>
      <c r="C37" s="2752">
        <v>191</v>
      </c>
      <c r="D37" s="2222">
        <v>158</v>
      </c>
      <c r="E37" s="2753">
        <v>62</v>
      </c>
      <c r="F37" s="2756">
        <v>0.156</v>
      </c>
      <c r="G37" s="2759">
        <v>6.3</v>
      </c>
      <c r="I37" s="37" t="s">
        <v>260</v>
      </c>
      <c r="J37" s="54">
        <v>694</v>
      </c>
      <c r="K37" s="54">
        <v>187</v>
      </c>
      <c r="L37" s="54">
        <v>387</v>
      </c>
      <c r="M37" s="54">
        <v>149</v>
      </c>
      <c r="N37" s="55">
        <v>0.55800000000000005</v>
      </c>
      <c r="O37" s="54">
        <v>14.9</v>
      </c>
    </row>
    <row r="38" spans="1:15">
      <c r="A38" s="135" t="s">
        <v>261</v>
      </c>
      <c r="B38" s="2222">
        <v>784</v>
      </c>
      <c r="C38" s="2752">
        <v>188</v>
      </c>
      <c r="D38" s="2222">
        <v>269</v>
      </c>
      <c r="E38" s="2753">
        <v>99</v>
      </c>
      <c r="F38" s="2756">
        <v>0.34300000000000003</v>
      </c>
      <c r="G38" s="2759">
        <v>10.3</v>
      </c>
      <c r="I38" s="37" t="s">
        <v>261</v>
      </c>
      <c r="J38" s="53">
        <v>2832</v>
      </c>
      <c r="K38" s="54">
        <v>406</v>
      </c>
      <c r="L38" s="54">
        <v>465</v>
      </c>
      <c r="M38" s="54">
        <v>152</v>
      </c>
      <c r="N38" s="55">
        <v>0.16400000000000001</v>
      </c>
      <c r="O38" s="54">
        <v>5.7</v>
      </c>
    </row>
    <row r="39" spans="1:15">
      <c r="A39" s="135" t="s">
        <v>259</v>
      </c>
      <c r="B39" s="2222">
        <v>3470</v>
      </c>
      <c r="C39" s="2752">
        <v>473</v>
      </c>
      <c r="D39" s="2222">
        <v>670</v>
      </c>
      <c r="E39" s="2753">
        <v>123</v>
      </c>
      <c r="F39" s="2756">
        <v>0.193</v>
      </c>
      <c r="G39" s="2759">
        <v>3.6</v>
      </c>
      <c r="I39" s="37" t="s">
        <v>259</v>
      </c>
      <c r="J39" s="54" t="s">
        <v>210</v>
      </c>
      <c r="K39" s="54" t="s">
        <v>210</v>
      </c>
      <c r="L39" s="54" t="s">
        <v>210</v>
      </c>
      <c r="M39" s="54" t="s">
        <v>210</v>
      </c>
      <c r="N39" s="55" t="s">
        <v>210</v>
      </c>
      <c r="O39" s="54" t="s">
        <v>210</v>
      </c>
    </row>
    <row r="40" spans="1:15">
      <c r="A40" s="135" t="s">
        <v>262</v>
      </c>
      <c r="B40" s="2222">
        <v>2090</v>
      </c>
      <c r="C40" s="2752">
        <v>348</v>
      </c>
      <c r="D40" s="2222">
        <v>690</v>
      </c>
      <c r="E40" s="2753">
        <v>226</v>
      </c>
      <c r="F40" s="2756">
        <v>0.33</v>
      </c>
      <c r="G40" s="2759">
        <v>8.9</v>
      </c>
      <c r="I40" s="37" t="s">
        <v>262</v>
      </c>
      <c r="J40" s="53">
        <v>1854</v>
      </c>
      <c r="K40" s="54">
        <v>410</v>
      </c>
      <c r="L40" s="54">
        <v>776</v>
      </c>
      <c r="M40" s="54">
        <v>283</v>
      </c>
      <c r="N40" s="55">
        <v>0.41899999999999998</v>
      </c>
      <c r="O40" s="54">
        <v>11.6</v>
      </c>
    </row>
    <row r="41" spans="1:15">
      <c r="A41" s="135" t="s">
        <v>263</v>
      </c>
      <c r="B41" s="2222">
        <v>216</v>
      </c>
      <c r="C41" s="2752">
        <v>128</v>
      </c>
      <c r="D41" s="2222">
        <v>35</v>
      </c>
      <c r="E41" s="2753">
        <v>30</v>
      </c>
      <c r="F41" s="2756">
        <v>0.16200000000000001</v>
      </c>
      <c r="G41" s="2759">
        <v>16.7</v>
      </c>
      <c r="I41" s="37" t="s">
        <v>263</v>
      </c>
      <c r="J41" s="54" t="s">
        <v>210</v>
      </c>
      <c r="K41" s="54" t="s">
        <v>210</v>
      </c>
      <c r="L41" s="54" t="s">
        <v>210</v>
      </c>
      <c r="M41" s="54" t="s">
        <v>210</v>
      </c>
      <c r="N41" s="55" t="s">
        <v>210</v>
      </c>
      <c r="O41" s="54" t="s">
        <v>210</v>
      </c>
    </row>
    <row r="42" spans="1:15">
      <c r="A42" s="135" t="s">
        <v>264</v>
      </c>
      <c r="B42" s="2222">
        <v>1744</v>
      </c>
      <c r="C42" s="2752">
        <v>280</v>
      </c>
      <c r="D42" s="2222">
        <v>336</v>
      </c>
      <c r="E42" s="2753">
        <v>117</v>
      </c>
      <c r="F42" s="2756">
        <v>0.193</v>
      </c>
      <c r="G42" s="2759">
        <v>6.2</v>
      </c>
      <c r="I42" s="37" t="s">
        <v>264</v>
      </c>
      <c r="J42" s="53">
        <v>1110</v>
      </c>
      <c r="K42" s="54">
        <v>250</v>
      </c>
      <c r="L42" s="54">
        <v>474</v>
      </c>
      <c r="M42" s="54">
        <v>166</v>
      </c>
      <c r="N42" s="55">
        <v>0.42699999999999999</v>
      </c>
      <c r="O42" s="54">
        <v>10.7</v>
      </c>
    </row>
    <row r="43" spans="1:15">
      <c r="A43" s="135" t="s">
        <v>265</v>
      </c>
      <c r="B43" s="2222">
        <v>1526</v>
      </c>
      <c r="C43" s="2752">
        <v>236</v>
      </c>
      <c r="D43" s="2222">
        <v>352</v>
      </c>
      <c r="E43" s="2753">
        <v>105</v>
      </c>
      <c r="F43" s="2756">
        <v>0.23100000000000001</v>
      </c>
      <c r="G43" s="2759">
        <v>5.6</v>
      </c>
      <c r="I43" s="37" t="s">
        <v>265</v>
      </c>
      <c r="J43" s="53">
        <v>1476</v>
      </c>
      <c r="K43" s="54">
        <v>240</v>
      </c>
      <c r="L43" s="54">
        <v>569</v>
      </c>
      <c r="M43" s="54">
        <v>163</v>
      </c>
      <c r="N43" s="55">
        <v>0.38600000000000001</v>
      </c>
      <c r="O43" s="54">
        <v>8.4</v>
      </c>
    </row>
    <row r="44" spans="1:15">
      <c r="A44" s="135" t="s">
        <v>266</v>
      </c>
      <c r="B44" s="2222">
        <v>5205</v>
      </c>
      <c r="C44" s="2752">
        <v>517</v>
      </c>
      <c r="D44" s="2222">
        <v>1703</v>
      </c>
      <c r="E44" s="2753">
        <v>297</v>
      </c>
      <c r="F44" s="2756">
        <v>0.32700000000000001</v>
      </c>
      <c r="G44" s="2759">
        <v>4.4000000000000004</v>
      </c>
      <c r="I44" s="37" t="s">
        <v>266</v>
      </c>
      <c r="J44" s="53">
        <v>4479</v>
      </c>
      <c r="K44" s="54">
        <v>419</v>
      </c>
      <c r="L44" s="53">
        <v>1380</v>
      </c>
      <c r="M44" s="54">
        <v>238</v>
      </c>
      <c r="N44" s="55">
        <v>0.308</v>
      </c>
      <c r="O44" s="54">
        <v>4.8</v>
      </c>
    </row>
    <row r="45" spans="1:15">
      <c r="A45" s="135" t="s">
        <v>267</v>
      </c>
      <c r="B45" s="2222">
        <v>2052</v>
      </c>
      <c r="C45" s="2752">
        <v>358</v>
      </c>
      <c r="D45" s="2222">
        <v>412</v>
      </c>
      <c r="E45" s="2753">
        <v>160</v>
      </c>
      <c r="F45" s="2756">
        <v>0.20100000000000001</v>
      </c>
      <c r="G45" s="2759">
        <v>7</v>
      </c>
      <c r="I45" s="37" t="s">
        <v>267</v>
      </c>
      <c r="J45" s="53">
        <v>1251</v>
      </c>
      <c r="K45" s="54">
        <v>246</v>
      </c>
      <c r="L45" s="54">
        <v>235</v>
      </c>
      <c r="M45" s="54">
        <v>107</v>
      </c>
      <c r="N45" s="55">
        <v>0.188</v>
      </c>
      <c r="O45" s="54">
        <v>7.7</v>
      </c>
    </row>
    <row r="46" spans="1:15">
      <c r="A46" s="135" t="s">
        <v>268</v>
      </c>
      <c r="B46" s="1775" t="s">
        <v>210</v>
      </c>
      <c r="C46" s="1956" t="s">
        <v>210</v>
      </c>
      <c r="D46" s="1775" t="s">
        <v>210</v>
      </c>
      <c r="E46" s="1955" t="s">
        <v>210</v>
      </c>
      <c r="F46" s="2682" t="s">
        <v>210</v>
      </c>
      <c r="G46" s="2758" t="s">
        <v>210</v>
      </c>
      <c r="I46" s="37" t="s">
        <v>268</v>
      </c>
      <c r="J46" s="54" t="s">
        <v>210</v>
      </c>
      <c r="K46" s="54" t="s">
        <v>210</v>
      </c>
      <c r="L46" s="54" t="s">
        <v>210</v>
      </c>
      <c r="M46" s="54" t="s">
        <v>210</v>
      </c>
      <c r="N46" s="55" t="s">
        <v>210</v>
      </c>
      <c r="O46" s="54" t="s">
        <v>210</v>
      </c>
    </row>
    <row r="47" spans="1:15">
      <c r="A47" s="135" t="s">
        <v>269</v>
      </c>
      <c r="B47" s="2222">
        <v>821</v>
      </c>
      <c r="C47" s="2752">
        <v>245</v>
      </c>
      <c r="D47" s="2222">
        <v>250</v>
      </c>
      <c r="E47" s="2753">
        <v>134</v>
      </c>
      <c r="F47" s="2756">
        <v>0.30499999999999999</v>
      </c>
      <c r="G47" s="2759">
        <v>12.6</v>
      </c>
      <c r="I47" s="37" t="s">
        <v>269</v>
      </c>
      <c r="J47" s="54">
        <v>756</v>
      </c>
      <c r="K47" s="54">
        <v>196</v>
      </c>
      <c r="L47" s="54">
        <v>208</v>
      </c>
      <c r="M47" s="54">
        <v>93</v>
      </c>
      <c r="N47" s="55">
        <v>0.27500000000000002</v>
      </c>
      <c r="O47" s="54">
        <v>11.8</v>
      </c>
    </row>
    <row r="48" spans="1:15">
      <c r="A48" s="135" t="s">
        <v>270</v>
      </c>
      <c r="B48" s="1775" t="s">
        <v>210</v>
      </c>
      <c r="C48" s="1956" t="s">
        <v>210</v>
      </c>
      <c r="D48" s="1775" t="s">
        <v>210</v>
      </c>
      <c r="E48" s="1955" t="s">
        <v>210</v>
      </c>
      <c r="F48" s="2682" t="s">
        <v>210</v>
      </c>
      <c r="G48" s="2758" t="s">
        <v>210</v>
      </c>
      <c r="I48" s="37" t="s">
        <v>270</v>
      </c>
      <c r="J48" s="54" t="s">
        <v>210</v>
      </c>
      <c r="K48" s="54" t="s">
        <v>210</v>
      </c>
      <c r="L48" s="54" t="s">
        <v>210</v>
      </c>
      <c r="M48" s="54" t="s">
        <v>210</v>
      </c>
      <c r="N48" s="55" t="s">
        <v>210</v>
      </c>
      <c r="O48" s="54" t="s">
        <v>210</v>
      </c>
    </row>
    <row r="49" spans="1:15">
      <c r="A49" s="135" t="s">
        <v>271</v>
      </c>
      <c r="B49" s="2222">
        <v>1327</v>
      </c>
      <c r="C49" s="2752">
        <v>290</v>
      </c>
      <c r="D49" s="2222">
        <v>434</v>
      </c>
      <c r="E49" s="2753">
        <v>135</v>
      </c>
      <c r="F49" s="2756">
        <v>0.32700000000000001</v>
      </c>
      <c r="G49" s="2759">
        <v>9.5</v>
      </c>
      <c r="I49" s="37" t="s">
        <v>271</v>
      </c>
      <c r="J49" s="53">
        <v>1054</v>
      </c>
      <c r="K49" s="54">
        <v>302</v>
      </c>
      <c r="L49" s="54">
        <v>262</v>
      </c>
      <c r="M49" s="54">
        <v>104</v>
      </c>
      <c r="N49" s="55">
        <v>0.249</v>
      </c>
      <c r="O49" s="54">
        <v>10.6</v>
      </c>
    </row>
    <row r="50" spans="1:15">
      <c r="A50" s="135" t="s">
        <v>272</v>
      </c>
      <c r="B50" s="2222">
        <v>7741</v>
      </c>
      <c r="C50" s="2752">
        <v>786</v>
      </c>
      <c r="D50" s="2222">
        <v>2553</v>
      </c>
      <c r="E50" s="2753">
        <v>419</v>
      </c>
      <c r="F50" s="2756">
        <v>0.33</v>
      </c>
      <c r="G50" s="2759">
        <v>4.4000000000000004</v>
      </c>
      <c r="I50" s="37" t="s">
        <v>272</v>
      </c>
      <c r="J50" s="53">
        <v>6215</v>
      </c>
      <c r="K50" s="54">
        <v>600</v>
      </c>
      <c r="L50" s="53">
        <v>2031</v>
      </c>
      <c r="M50" s="54">
        <v>364</v>
      </c>
      <c r="N50" s="55">
        <v>0.32700000000000001</v>
      </c>
      <c r="O50" s="54">
        <v>5.0999999999999996</v>
      </c>
    </row>
    <row r="51" spans="1:15">
      <c r="A51" s="135" t="s">
        <v>273</v>
      </c>
      <c r="B51" s="2222">
        <v>2997</v>
      </c>
      <c r="C51" s="2752">
        <v>451</v>
      </c>
      <c r="D51" s="2222">
        <v>747</v>
      </c>
      <c r="E51" s="2753">
        <v>218</v>
      </c>
      <c r="F51" s="2756">
        <v>0.249</v>
      </c>
      <c r="G51" s="2759">
        <v>6</v>
      </c>
      <c r="I51" s="37" t="s">
        <v>273</v>
      </c>
      <c r="J51" s="53">
        <v>2171</v>
      </c>
      <c r="K51" s="54">
        <v>329</v>
      </c>
      <c r="L51" s="54">
        <v>640</v>
      </c>
      <c r="M51" s="54">
        <v>167</v>
      </c>
      <c r="N51" s="55">
        <v>0.29499999999999998</v>
      </c>
      <c r="O51" s="54">
        <v>6.4</v>
      </c>
    </row>
    <row r="52" spans="1:15">
      <c r="A52" s="135" t="s">
        <v>274</v>
      </c>
      <c r="B52" s="1775" t="s">
        <v>210</v>
      </c>
      <c r="C52" s="1956" t="s">
        <v>210</v>
      </c>
      <c r="D52" s="1775" t="s">
        <v>210</v>
      </c>
      <c r="E52" s="1955" t="s">
        <v>210</v>
      </c>
      <c r="F52" s="2682" t="s">
        <v>210</v>
      </c>
      <c r="G52" s="2758" t="s">
        <v>210</v>
      </c>
      <c r="I52" s="37" t="s">
        <v>274</v>
      </c>
      <c r="J52" s="54" t="s">
        <v>210</v>
      </c>
      <c r="K52" s="54" t="s">
        <v>210</v>
      </c>
      <c r="L52" s="54" t="s">
        <v>210</v>
      </c>
      <c r="M52" s="54" t="s">
        <v>210</v>
      </c>
      <c r="N52" s="55" t="s">
        <v>210</v>
      </c>
      <c r="O52" s="54" t="s">
        <v>210</v>
      </c>
    </row>
    <row r="53" spans="1:15">
      <c r="A53" s="135" t="s">
        <v>275</v>
      </c>
      <c r="B53" s="2222">
        <v>2494</v>
      </c>
      <c r="C53" s="2752">
        <v>312</v>
      </c>
      <c r="D53" s="2222">
        <v>653</v>
      </c>
      <c r="E53" s="2753">
        <v>146</v>
      </c>
      <c r="F53" s="2756">
        <v>0.26200000000000001</v>
      </c>
      <c r="G53" s="2759">
        <v>5.2</v>
      </c>
      <c r="I53" s="37" t="s">
        <v>275</v>
      </c>
      <c r="J53" s="53">
        <v>2014</v>
      </c>
      <c r="K53" s="54">
        <v>334</v>
      </c>
      <c r="L53" s="54">
        <v>735</v>
      </c>
      <c r="M53" s="54">
        <v>215</v>
      </c>
      <c r="N53" s="55">
        <v>0.36499999999999999</v>
      </c>
      <c r="O53" s="54">
        <v>7.7</v>
      </c>
    </row>
    <row r="54" spans="1:15">
      <c r="A54" s="135" t="s">
        <v>276</v>
      </c>
      <c r="B54" s="2222">
        <v>11660</v>
      </c>
      <c r="C54" s="2752">
        <v>910</v>
      </c>
      <c r="D54" s="2222">
        <v>3129</v>
      </c>
      <c r="E54" s="2753">
        <v>427</v>
      </c>
      <c r="F54" s="2756">
        <v>0.26800000000000002</v>
      </c>
      <c r="G54" s="2759">
        <v>3</v>
      </c>
      <c r="I54" s="37" t="s">
        <v>276</v>
      </c>
      <c r="J54" s="53">
        <v>8513</v>
      </c>
      <c r="K54" s="54">
        <v>752</v>
      </c>
      <c r="L54" s="53">
        <v>2807</v>
      </c>
      <c r="M54" s="54">
        <v>449</v>
      </c>
      <c r="N54" s="55">
        <v>0.33</v>
      </c>
      <c r="O54" s="54">
        <v>4.5</v>
      </c>
    </row>
    <row r="55" spans="1:15">
      <c r="A55" s="135" t="s">
        <v>277</v>
      </c>
      <c r="B55" s="1775" t="s">
        <v>210</v>
      </c>
      <c r="C55" s="1956" t="s">
        <v>210</v>
      </c>
      <c r="D55" s="1775" t="s">
        <v>210</v>
      </c>
      <c r="E55" s="1955" t="s">
        <v>210</v>
      </c>
      <c r="F55" s="2682" t="s">
        <v>210</v>
      </c>
      <c r="G55" s="2758" t="s">
        <v>210</v>
      </c>
      <c r="I55" s="37" t="s">
        <v>277</v>
      </c>
      <c r="J55" s="54" t="s">
        <v>210</v>
      </c>
      <c r="K55" s="54" t="s">
        <v>210</v>
      </c>
      <c r="L55" s="54" t="s">
        <v>210</v>
      </c>
      <c r="M55" s="54" t="s">
        <v>210</v>
      </c>
      <c r="N55" s="55" t="s">
        <v>210</v>
      </c>
      <c r="O55" s="54" t="s">
        <v>210</v>
      </c>
    </row>
    <row r="56" spans="1:15">
      <c r="A56" s="135" t="s">
        <v>278</v>
      </c>
      <c r="B56" s="2222">
        <v>867</v>
      </c>
      <c r="C56" s="2752">
        <v>182</v>
      </c>
      <c r="D56" s="2222">
        <v>202</v>
      </c>
      <c r="E56" s="2753">
        <v>69</v>
      </c>
      <c r="F56" s="2756">
        <v>0.23300000000000001</v>
      </c>
      <c r="G56" s="2759">
        <v>7.4</v>
      </c>
      <c r="I56" s="37" t="s">
        <v>278</v>
      </c>
      <c r="J56" s="54">
        <v>941</v>
      </c>
      <c r="K56" s="54">
        <v>197</v>
      </c>
      <c r="L56" s="54">
        <v>310</v>
      </c>
      <c r="M56" s="54">
        <v>126</v>
      </c>
      <c r="N56" s="55">
        <v>0.32900000000000001</v>
      </c>
      <c r="O56" s="54">
        <v>11</v>
      </c>
    </row>
    <row r="57" spans="1:15">
      <c r="A57" s="135" t="s">
        <v>279</v>
      </c>
      <c r="B57" s="1775" t="s">
        <v>210</v>
      </c>
      <c r="C57" s="85" t="s">
        <v>210</v>
      </c>
      <c r="D57" s="83" t="s">
        <v>210</v>
      </c>
      <c r="E57" s="49" t="s">
        <v>210</v>
      </c>
      <c r="F57" s="49" t="s">
        <v>210</v>
      </c>
      <c r="G57" s="49" t="s">
        <v>210</v>
      </c>
      <c r="I57" s="37" t="s">
        <v>279</v>
      </c>
      <c r="J57" s="54" t="s">
        <v>210</v>
      </c>
      <c r="K57" s="54" t="s">
        <v>210</v>
      </c>
      <c r="L57" s="54" t="s">
        <v>210</v>
      </c>
      <c r="M57" s="54" t="s">
        <v>210</v>
      </c>
      <c r="N57" s="55" t="s">
        <v>210</v>
      </c>
      <c r="O57" s="54" t="s">
        <v>210</v>
      </c>
    </row>
    <row r="58" spans="1:15">
      <c r="A58" s="4215" t="s">
        <v>280</v>
      </c>
      <c r="B58" s="4216"/>
      <c r="C58" s="4216"/>
      <c r="D58" s="4216"/>
      <c r="E58" s="4216"/>
      <c r="F58" s="4216"/>
      <c r="G58" s="4217"/>
      <c r="I58" s="4215" t="s">
        <v>280</v>
      </c>
      <c r="J58" s="4216"/>
      <c r="K58" s="4216"/>
      <c r="L58" s="4216"/>
      <c r="M58" s="4216"/>
      <c r="N58" s="4216"/>
      <c r="O58" s="4217"/>
    </row>
    <row r="59" spans="1:15">
      <c r="A59" s="25"/>
      <c r="I59" s="25"/>
    </row>
    <row r="60" spans="1:15">
      <c r="A60" s="4496" t="s">
        <v>776</v>
      </c>
      <c r="B60" s="4496"/>
      <c r="C60" s="4496"/>
      <c r="D60" s="4496"/>
      <c r="E60" s="4496"/>
      <c r="F60" s="4496"/>
      <c r="G60" s="4496"/>
      <c r="I60" s="3832" t="s">
        <v>857</v>
      </c>
      <c r="J60" s="3832"/>
      <c r="K60" s="3832"/>
      <c r="L60" s="3832"/>
      <c r="M60" s="3832"/>
      <c r="N60" s="3832"/>
      <c r="O60" s="3832"/>
    </row>
  </sheetData>
  <mergeCells count="14">
    <mergeCell ref="A60:G60"/>
    <mergeCell ref="A1:G1"/>
    <mergeCell ref="A3:A5"/>
    <mergeCell ref="B3:G3"/>
    <mergeCell ref="B4:C4"/>
    <mergeCell ref="D4:G4"/>
    <mergeCell ref="A58:G58"/>
    <mergeCell ref="I58:O58"/>
    <mergeCell ref="I60:O60"/>
    <mergeCell ref="I1:O1"/>
    <mergeCell ref="I3:I5"/>
    <mergeCell ref="J3:O3"/>
    <mergeCell ref="J4:K4"/>
    <mergeCell ref="L4:O4"/>
  </mergeCells>
  <pageMargins left="0" right="0"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O65"/>
  <sheetViews>
    <sheetView workbookViewId="0">
      <selection sqref="A1:G1"/>
    </sheetView>
  </sheetViews>
  <sheetFormatPr defaultColWidth="9" defaultRowHeight="14"/>
  <cols>
    <col min="1" max="1" width="20.5" style="8" customWidth="1"/>
    <col min="2" max="7" width="10.25" style="8" customWidth="1"/>
    <col min="8" max="8" width="9" style="125"/>
    <col min="9" max="9" width="20.5" style="8" customWidth="1"/>
    <col min="10" max="15" width="10" style="8" customWidth="1"/>
    <col min="16" max="16384" width="9" style="8"/>
  </cols>
  <sheetData>
    <row r="1" spans="1:15" ht="32.5">
      <c r="A1" s="4230" t="s">
        <v>4455</v>
      </c>
      <c r="B1" s="4230"/>
      <c r="C1" s="4230"/>
      <c r="D1" s="4230"/>
      <c r="E1" s="4230"/>
      <c r="F1" s="4230"/>
      <c r="G1" s="4230"/>
      <c r="H1" s="896"/>
      <c r="I1" s="4334" t="s">
        <v>1184</v>
      </c>
      <c r="J1" s="4334"/>
      <c r="K1" s="4334"/>
      <c r="L1" s="4334"/>
      <c r="M1" s="4334"/>
      <c r="N1" s="4334"/>
      <c r="O1" s="4334"/>
    </row>
    <row r="3" spans="1:15" ht="17.5">
      <c r="A3" s="4477" t="s">
        <v>229</v>
      </c>
      <c r="B3" s="4480" t="s">
        <v>85</v>
      </c>
      <c r="C3" s="4481"/>
      <c r="D3" s="4481"/>
      <c r="E3" s="4481"/>
      <c r="F3" s="4481"/>
      <c r="G3" s="4482"/>
      <c r="H3" s="495"/>
      <c r="I3" s="4485" t="s">
        <v>229</v>
      </c>
      <c r="J3" s="4483" t="s">
        <v>85</v>
      </c>
      <c r="K3" s="4483"/>
      <c r="L3" s="4483"/>
      <c r="M3" s="4483"/>
      <c r="N3" s="4483"/>
      <c r="O3" s="4484"/>
    </row>
    <row r="4" spans="1:15" ht="32.5">
      <c r="A4" s="4478"/>
      <c r="B4" s="4159" t="s">
        <v>959</v>
      </c>
      <c r="C4" s="4092"/>
      <c r="D4" s="4288" t="s">
        <v>964</v>
      </c>
      <c r="E4" s="3952"/>
      <c r="F4" s="3952"/>
      <c r="G4" s="3953"/>
      <c r="H4" s="896"/>
      <c r="I4" s="4486"/>
      <c r="J4" s="4384" t="s">
        <v>216</v>
      </c>
      <c r="K4" s="4384"/>
      <c r="L4" s="4458" t="s">
        <v>221</v>
      </c>
      <c r="M4" s="4458"/>
      <c r="N4" s="4458"/>
      <c r="O4" s="4459"/>
    </row>
    <row r="5" spans="1:15" s="307" customFormat="1" ht="44.5">
      <c r="A5" s="4479"/>
      <c r="B5" s="127" t="s">
        <v>206</v>
      </c>
      <c r="C5" s="128" t="s">
        <v>207</v>
      </c>
      <c r="D5" s="127" t="s">
        <v>206</v>
      </c>
      <c r="E5" s="193" t="s">
        <v>207</v>
      </c>
      <c r="F5" s="193" t="s">
        <v>14</v>
      </c>
      <c r="G5" s="129" t="s">
        <v>208</v>
      </c>
      <c r="H5" s="740"/>
      <c r="I5" s="4487"/>
      <c r="J5" s="300" t="s">
        <v>206</v>
      </c>
      <c r="K5" s="300" t="s">
        <v>207</v>
      </c>
      <c r="L5" s="300" t="s">
        <v>206</v>
      </c>
      <c r="M5" s="300" t="s">
        <v>207</v>
      </c>
      <c r="N5" s="300" t="s">
        <v>14</v>
      </c>
      <c r="O5" s="299" t="s">
        <v>208</v>
      </c>
    </row>
    <row r="6" spans="1:15">
      <c r="A6" s="132" t="s">
        <v>230</v>
      </c>
      <c r="B6" s="1775">
        <v>296878</v>
      </c>
      <c r="C6" s="1953">
        <v>4819</v>
      </c>
      <c r="D6" s="1775">
        <v>29177</v>
      </c>
      <c r="E6" s="1870">
        <v>1208</v>
      </c>
      <c r="F6" s="2627">
        <v>9.8000000000000004E-2</v>
      </c>
      <c r="G6" s="2153">
        <v>0.4</v>
      </c>
      <c r="I6" s="23" t="s">
        <v>230</v>
      </c>
      <c r="J6" s="53">
        <v>259768</v>
      </c>
      <c r="K6" s="53">
        <v>4273</v>
      </c>
      <c r="L6" s="53">
        <v>23338</v>
      </c>
      <c r="M6" s="53">
        <v>1066</v>
      </c>
      <c r="N6" s="55">
        <v>0.09</v>
      </c>
      <c r="O6" s="54">
        <v>0.4</v>
      </c>
    </row>
    <row r="7" spans="1:15">
      <c r="A7" s="135"/>
      <c r="B7" s="1775"/>
      <c r="C7" s="1854"/>
      <c r="D7" s="1775"/>
      <c r="E7" s="1872"/>
      <c r="F7" s="2628"/>
      <c r="G7" s="1863"/>
      <c r="I7" s="37"/>
      <c r="J7" s="53"/>
      <c r="K7" s="54"/>
      <c r="L7" s="53"/>
      <c r="M7" s="54"/>
      <c r="N7" s="55"/>
      <c r="O7" s="54"/>
    </row>
    <row r="8" spans="1:15">
      <c r="A8" s="135" t="s">
        <v>231</v>
      </c>
      <c r="B8" s="2224">
        <v>912</v>
      </c>
      <c r="C8" s="2752">
        <v>208</v>
      </c>
      <c r="D8" s="2224">
        <v>100</v>
      </c>
      <c r="E8" s="2753">
        <v>75</v>
      </c>
      <c r="F8" s="2756">
        <v>0.11</v>
      </c>
      <c r="G8" s="2761">
        <v>7.9</v>
      </c>
      <c r="I8" s="37" t="s">
        <v>231</v>
      </c>
      <c r="J8" s="54">
        <v>543</v>
      </c>
      <c r="K8" s="54">
        <v>168</v>
      </c>
      <c r="L8" s="54">
        <v>13</v>
      </c>
      <c r="M8" s="54">
        <v>18</v>
      </c>
      <c r="N8" s="55">
        <v>2.4E-2</v>
      </c>
      <c r="O8" s="54">
        <v>3.7</v>
      </c>
    </row>
    <row r="9" spans="1:15">
      <c r="A9" s="135" t="s">
        <v>232</v>
      </c>
      <c r="B9" s="2224">
        <v>1595</v>
      </c>
      <c r="C9" s="2752">
        <v>294</v>
      </c>
      <c r="D9" s="2224">
        <v>244</v>
      </c>
      <c r="E9" s="2753">
        <v>165</v>
      </c>
      <c r="F9" s="2756">
        <v>0.153</v>
      </c>
      <c r="G9" s="2761">
        <v>9.3000000000000007</v>
      </c>
      <c r="I9" s="37" t="s">
        <v>232</v>
      </c>
      <c r="J9" s="53">
        <v>1389</v>
      </c>
      <c r="K9" s="54">
        <v>346</v>
      </c>
      <c r="L9" s="54">
        <v>162</v>
      </c>
      <c r="M9" s="54">
        <v>89</v>
      </c>
      <c r="N9" s="55">
        <v>0.11700000000000001</v>
      </c>
      <c r="O9" s="54">
        <v>6.4</v>
      </c>
    </row>
    <row r="10" spans="1:15">
      <c r="A10" s="135" t="s">
        <v>233</v>
      </c>
      <c r="B10" s="2224">
        <v>5000</v>
      </c>
      <c r="C10" s="2752">
        <v>502</v>
      </c>
      <c r="D10" s="2224">
        <v>596</v>
      </c>
      <c r="E10" s="2753">
        <v>144</v>
      </c>
      <c r="F10" s="2756">
        <v>0.11899999999999999</v>
      </c>
      <c r="G10" s="2761">
        <v>2.9</v>
      </c>
      <c r="I10" s="37" t="s">
        <v>233</v>
      </c>
      <c r="J10" s="53">
        <v>5339</v>
      </c>
      <c r="K10" s="54">
        <v>528</v>
      </c>
      <c r="L10" s="54">
        <v>616</v>
      </c>
      <c r="M10" s="54">
        <v>232</v>
      </c>
      <c r="N10" s="55">
        <v>0.115</v>
      </c>
      <c r="O10" s="54">
        <v>4.0999999999999996</v>
      </c>
    </row>
    <row r="11" spans="1:15">
      <c r="A11" s="135" t="s">
        <v>234</v>
      </c>
      <c r="B11" s="2224">
        <v>620</v>
      </c>
      <c r="C11" s="2752">
        <v>195</v>
      </c>
      <c r="D11" s="2224">
        <v>15</v>
      </c>
      <c r="E11" s="2753">
        <v>24</v>
      </c>
      <c r="F11" s="2756">
        <v>2.4E-2</v>
      </c>
      <c r="G11" s="2761">
        <v>3.7</v>
      </c>
      <c r="I11" s="37" t="s">
        <v>234</v>
      </c>
      <c r="J11" s="54">
        <v>391</v>
      </c>
      <c r="K11" s="54">
        <v>130</v>
      </c>
      <c r="L11" s="54">
        <v>31</v>
      </c>
      <c r="M11" s="54">
        <v>36</v>
      </c>
      <c r="N11" s="55">
        <v>7.9000000000000001E-2</v>
      </c>
      <c r="O11" s="54">
        <v>8.5</v>
      </c>
    </row>
    <row r="12" spans="1:15">
      <c r="A12" s="135" t="s">
        <v>235</v>
      </c>
      <c r="B12" s="2224">
        <v>42579</v>
      </c>
      <c r="C12" s="2752">
        <v>1684</v>
      </c>
      <c r="D12" s="2224">
        <v>4319</v>
      </c>
      <c r="E12" s="2753">
        <v>462</v>
      </c>
      <c r="F12" s="2756">
        <v>0.10100000000000001</v>
      </c>
      <c r="G12" s="2761">
        <v>1</v>
      </c>
      <c r="I12" s="37" t="s">
        <v>235</v>
      </c>
      <c r="J12" s="53">
        <v>38550</v>
      </c>
      <c r="K12" s="53">
        <v>1649</v>
      </c>
      <c r="L12" s="53">
        <v>3978</v>
      </c>
      <c r="M12" s="54">
        <v>455</v>
      </c>
      <c r="N12" s="55">
        <v>0.10299999999999999</v>
      </c>
      <c r="O12" s="54">
        <v>1.1000000000000001</v>
      </c>
    </row>
    <row r="13" spans="1:15">
      <c r="A13" s="135" t="s">
        <v>236</v>
      </c>
      <c r="B13" s="2224">
        <v>3485</v>
      </c>
      <c r="C13" s="2752">
        <v>452</v>
      </c>
      <c r="D13" s="2224">
        <v>361</v>
      </c>
      <c r="E13" s="2753">
        <v>156</v>
      </c>
      <c r="F13" s="2756">
        <v>0.104</v>
      </c>
      <c r="G13" s="2761">
        <v>4.2</v>
      </c>
      <c r="I13" s="37" t="s">
        <v>236</v>
      </c>
      <c r="J13" s="53">
        <v>2670</v>
      </c>
      <c r="K13" s="54">
        <v>381</v>
      </c>
      <c r="L13" s="54">
        <v>257</v>
      </c>
      <c r="M13" s="54">
        <v>116</v>
      </c>
      <c r="N13" s="55">
        <v>9.6000000000000002E-2</v>
      </c>
      <c r="O13" s="54">
        <v>4.3</v>
      </c>
    </row>
    <row r="14" spans="1:15">
      <c r="A14" s="135" t="s">
        <v>237</v>
      </c>
      <c r="B14" s="2224">
        <v>430</v>
      </c>
      <c r="C14" s="2752">
        <v>142</v>
      </c>
      <c r="D14" s="2224">
        <v>30</v>
      </c>
      <c r="E14" s="2753">
        <v>34</v>
      </c>
      <c r="F14" s="2756">
        <v>7.0000000000000007E-2</v>
      </c>
      <c r="G14" s="2761">
        <v>7.7</v>
      </c>
      <c r="I14" s="37" t="s">
        <v>237</v>
      </c>
      <c r="J14" s="54">
        <v>588</v>
      </c>
      <c r="K14" s="54">
        <v>160</v>
      </c>
      <c r="L14" s="54">
        <v>34</v>
      </c>
      <c r="M14" s="54">
        <v>31</v>
      </c>
      <c r="N14" s="55">
        <v>5.8000000000000003E-2</v>
      </c>
      <c r="O14" s="54">
        <v>5.4</v>
      </c>
    </row>
    <row r="15" spans="1:15">
      <c r="A15" s="135" t="s">
        <v>238</v>
      </c>
      <c r="B15" s="1954" t="s">
        <v>210</v>
      </c>
      <c r="C15" s="1956" t="s">
        <v>210</v>
      </c>
      <c r="D15" s="1954" t="s">
        <v>210</v>
      </c>
      <c r="E15" s="1955" t="s">
        <v>210</v>
      </c>
      <c r="F15" s="2682" t="s">
        <v>210</v>
      </c>
      <c r="G15" s="2758" t="s">
        <v>210</v>
      </c>
      <c r="I15" s="37" t="s">
        <v>238</v>
      </c>
      <c r="J15" s="54" t="s">
        <v>210</v>
      </c>
      <c r="K15" s="54" t="s">
        <v>210</v>
      </c>
      <c r="L15" s="54" t="s">
        <v>210</v>
      </c>
      <c r="M15" s="54" t="s">
        <v>210</v>
      </c>
      <c r="N15" s="55" t="s">
        <v>210</v>
      </c>
      <c r="O15" s="54" t="s">
        <v>210</v>
      </c>
    </row>
    <row r="16" spans="1:15">
      <c r="A16" s="135" t="s">
        <v>239</v>
      </c>
      <c r="B16" s="2224">
        <v>4600</v>
      </c>
      <c r="C16" s="2752">
        <v>587</v>
      </c>
      <c r="D16" s="2224">
        <v>614</v>
      </c>
      <c r="E16" s="2753">
        <v>192</v>
      </c>
      <c r="F16" s="2756">
        <v>0.13300000000000001</v>
      </c>
      <c r="G16" s="2761">
        <v>4.2</v>
      </c>
      <c r="I16" s="37" t="s">
        <v>239</v>
      </c>
      <c r="J16" s="53">
        <v>3989</v>
      </c>
      <c r="K16" s="54">
        <v>570</v>
      </c>
      <c r="L16" s="54">
        <v>539</v>
      </c>
      <c r="M16" s="54">
        <v>174</v>
      </c>
      <c r="N16" s="55">
        <v>0.13500000000000001</v>
      </c>
      <c r="O16" s="54">
        <v>4</v>
      </c>
    </row>
    <row r="17" spans="1:15">
      <c r="A17" s="135" t="s">
        <v>240</v>
      </c>
      <c r="B17" s="2224">
        <v>2470</v>
      </c>
      <c r="C17" s="2752">
        <v>373</v>
      </c>
      <c r="D17" s="2224">
        <v>149</v>
      </c>
      <c r="E17" s="2753">
        <v>66</v>
      </c>
      <c r="F17" s="2756">
        <v>0.06</v>
      </c>
      <c r="G17" s="2761">
        <v>2.6</v>
      </c>
      <c r="I17" s="37" t="s">
        <v>240</v>
      </c>
      <c r="J17" s="53">
        <v>1701</v>
      </c>
      <c r="K17" s="54">
        <v>275</v>
      </c>
      <c r="L17" s="54">
        <v>146</v>
      </c>
      <c r="M17" s="54">
        <v>87</v>
      </c>
      <c r="N17" s="55">
        <v>8.5999999999999993E-2</v>
      </c>
      <c r="O17" s="54">
        <v>4.7</v>
      </c>
    </row>
    <row r="18" spans="1:15">
      <c r="A18" s="1205" t="s">
        <v>538</v>
      </c>
      <c r="B18" s="2225">
        <v>163249</v>
      </c>
      <c r="C18" s="2754">
        <v>2958</v>
      </c>
      <c r="D18" s="2225">
        <v>15279</v>
      </c>
      <c r="E18" s="2755">
        <v>833</v>
      </c>
      <c r="F18" s="2757">
        <v>9.4E-2</v>
      </c>
      <c r="G18" s="2762">
        <v>0.5</v>
      </c>
      <c r="I18" s="37" t="s">
        <v>538</v>
      </c>
      <c r="J18" s="53">
        <v>144986</v>
      </c>
      <c r="K18" s="53">
        <v>2598</v>
      </c>
      <c r="L18" s="53">
        <v>12133</v>
      </c>
      <c r="M18" s="54">
        <v>780</v>
      </c>
      <c r="N18" s="55">
        <v>8.4000000000000005E-2</v>
      </c>
      <c r="O18" s="54">
        <v>0.5</v>
      </c>
    </row>
    <row r="19" spans="1:15">
      <c r="A19" s="135" t="s">
        <v>242</v>
      </c>
      <c r="B19" s="2224">
        <v>791</v>
      </c>
      <c r="C19" s="2752">
        <v>176</v>
      </c>
      <c r="D19" s="2224">
        <v>147</v>
      </c>
      <c r="E19" s="2753">
        <v>91</v>
      </c>
      <c r="F19" s="2756">
        <v>0.186</v>
      </c>
      <c r="G19" s="2761">
        <v>10.5</v>
      </c>
      <c r="I19" s="37" t="s">
        <v>242</v>
      </c>
      <c r="J19" s="53">
        <v>1138</v>
      </c>
      <c r="K19" s="54">
        <v>230</v>
      </c>
      <c r="L19" s="54">
        <v>71</v>
      </c>
      <c r="M19" s="54">
        <v>51</v>
      </c>
      <c r="N19" s="55">
        <v>6.2E-2</v>
      </c>
      <c r="O19" s="54">
        <v>4.3</v>
      </c>
    </row>
    <row r="20" spans="1:15">
      <c r="A20" s="135" t="s">
        <v>243</v>
      </c>
      <c r="B20" s="2224">
        <v>1889</v>
      </c>
      <c r="C20" s="2752">
        <v>252</v>
      </c>
      <c r="D20" s="2224">
        <v>241</v>
      </c>
      <c r="E20" s="2753">
        <v>105</v>
      </c>
      <c r="F20" s="2756">
        <v>0.128</v>
      </c>
      <c r="G20" s="2761">
        <v>5</v>
      </c>
      <c r="I20" s="37" t="s">
        <v>243</v>
      </c>
      <c r="J20" s="53">
        <v>1664</v>
      </c>
      <c r="K20" s="54">
        <v>329</v>
      </c>
      <c r="L20" s="54">
        <v>187</v>
      </c>
      <c r="M20" s="54">
        <v>103</v>
      </c>
      <c r="N20" s="55">
        <v>0.112</v>
      </c>
      <c r="O20" s="54">
        <v>6.1</v>
      </c>
    </row>
    <row r="21" spans="1:15">
      <c r="A21" s="135" t="s">
        <v>244</v>
      </c>
      <c r="B21" s="2224">
        <v>975</v>
      </c>
      <c r="C21" s="2752">
        <v>212</v>
      </c>
      <c r="D21" s="2224">
        <v>76</v>
      </c>
      <c r="E21" s="2753">
        <v>58</v>
      </c>
      <c r="F21" s="2756">
        <v>7.8E-2</v>
      </c>
      <c r="G21" s="2761">
        <v>5.8</v>
      </c>
      <c r="I21" s="37" t="s">
        <v>244</v>
      </c>
      <c r="J21" s="53">
        <v>1044</v>
      </c>
      <c r="K21" s="54">
        <v>223</v>
      </c>
      <c r="L21" s="54">
        <v>44</v>
      </c>
      <c r="M21" s="54">
        <v>38</v>
      </c>
      <c r="N21" s="55">
        <v>4.2000000000000003E-2</v>
      </c>
      <c r="O21" s="54">
        <v>3.5</v>
      </c>
    </row>
    <row r="22" spans="1:15">
      <c r="A22" s="135" t="s">
        <v>245</v>
      </c>
      <c r="B22" s="2224">
        <v>617</v>
      </c>
      <c r="C22" s="2752">
        <v>165</v>
      </c>
      <c r="D22" s="2224">
        <v>41</v>
      </c>
      <c r="E22" s="2753">
        <v>30</v>
      </c>
      <c r="F22" s="2756">
        <v>6.6000000000000003E-2</v>
      </c>
      <c r="G22" s="2761">
        <v>5.5</v>
      </c>
      <c r="I22" s="37" t="s">
        <v>245</v>
      </c>
      <c r="J22" s="54">
        <v>262</v>
      </c>
      <c r="K22" s="54">
        <v>114</v>
      </c>
      <c r="L22" s="54">
        <v>34</v>
      </c>
      <c r="M22" s="54">
        <v>36</v>
      </c>
      <c r="N22" s="55">
        <v>0.13</v>
      </c>
      <c r="O22" s="54">
        <v>12.4</v>
      </c>
    </row>
    <row r="23" spans="1:15">
      <c r="A23" s="135" t="s">
        <v>246</v>
      </c>
      <c r="B23" s="2224">
        <v>497</v>
      </c>
      <c r="C23" s="2752">
        <v>152</v>
      </c>
      <c r="D23" s="2224">
        <v>30</v>
      </c>
      <c r="E23" s="2753">
        <v>27</v>
      </c>
      <c r="F23" s="2756">
        <v>0.06</v>
      </c>
      <c r="G23" s="2761">
        <v>5.2</v>
      </c>
      <c r="I23" s="37" t="s">
        <v>246</v>
      </c>
      <c r="J23" s="54">
        <v>459</v>
      </c>
      <c r="K23" s="54">
        <v>158</v>
      </c>
      <c r="L23" s="54">
        <v>47</v>
      </c>
      <c r="M23" s="54">
        <v>58</v>
      </c>
      <c r="N23" s="55">
        <v>0.10199999999999999</v>
      </c>
      <c r="O23" s="54">
        <v>11.1</v>
      </c>
    </row>
    <row r="24" spans="1:15">
      <c r="A24" s="135" t="s">
        <v>247</v>
      </c>
      <c r="B24" s="2224">
        <v>864</v>
      </c>
      <c r="C24" s="2752">
        <v>206</v>
      </c>
      <c r="D24" s="2224">
        <v>30</v>
      </c>
      <c r="E24" s="2753">
        <v>28</v>
      </c>
      <c r="F24" s="2756">
        <v>3.5000000000000003E-2</v>
      </c>
      <c r="G24" s="2761">
        <v>3</v>
      </c>
      <c r="I24" s="37" t="s">
        <v>247</v>
      </c>
      <c r="J24" s="53">
        <v>1017</v>
      </c>
      <c r="K24" s="54">
        <v>252</v>
      </c>
      <c r="L24" s="54">
        <v>57</v>
      </c>
      <c r="M24" s="54">
        <v>56</v>
      </c>
      <c r="N24" s="55">
        <v>5.6000000000000001E-2</v>
      </c>
      <c r="O24" s="54">
        <v>5.7</v>
      </c>
    </row>
    <row r="25" spans="1:15">
      <c r="A25" s="135" t="s">
        <v>248</v>
      </c>
      <c r="B25" s="2224">
        <v>701</v>
      </c>
      <c r="C25" s="2752">
        <v>226</v>
      </c>
      <c r="D25" s="2224">
        <v>44</v>
      </c>
      <c r="E25" s="2753">
        <v>32</v>
      </c>
      <c r="F25" s="2756">
        <v>6.3E-2</v>
      </c>
      <c r="G25" s="2761">
        <v>5</v>
      </c>
      <c r="I25" s="37" t="s">
        <v>248</v>
      </c>
      <c r="J25" s="54">
        <v>644</v>
      </c>
      <c r="K25" s="54">
        <v>236</v>
      </c>
      <c r="L25" s="54">
        <v>56</v>
      </c>
      <c r="M25" s="54">
        <v>47</v>
      </c>
      <c r="N25" s="55">
        <v>8.6999999999999994E-2</v>
      </c>
      <c r="O25" s="54">
        <v>7.3</v>
      </c>
    </row>
    <row r="26" spans="1:15">
      <c r="A26" s="135" t="s">
        <v>249</v>
      </c>
      <c r="B26" s="1954" t="s">
        <v>210</v>
      </c>
      <c r="C26" s="1956" t="s">
        <v>210</v>
      </c>
      <c r="D26" s="1954" t="s">
        <v>210</v>
      </c>
      <c r="E26" s="1955" t="s">
        <v>210</v>
      </c>
      <c r="F26" s="2682" t="s">
        <v>210</v>
      </c>
      <c r="G26" s="2758" t="s">
        <v>210</v>
      </c>
      <c r="I26" s="37" t="s">
        <v>249</v>
      </c>
      <c r="J26" s="54" t="s">
        <v>210</v>
      </c>
      <c r="K26" s="54" t="s">
        <v>210</v>
      </c>
      <c r="L26" s="54" t="s">
        <v>210</v>
      </c>
      <c r="M26" s="54" t="s">
        <v>210</v>
      </c>
      <c r="N26" s="55" t="s">
        <v>210</v>
      </c>
      <c r="O26" s="54" t="s">
        <v>210</v>
      </c>
    </row>
    <row r="27" spans="1:15">
      <c r="A27" s="135" t="s">
        <v>250</v>
      </c>
      <c r="B27" s="2224">
        <v>1394</v>
      </c>
      <c r="C27" s="2752">
        <v>236</v>
      </c>
      <c r="D27" s="2224">
        <v>243</v>
      </c>
      <c r="E27" s="2753">
        <v>85</v>
      </c>
      <c r="F27" s="2756">
        <v>0.17399999999999999</v>
      </c>
      <c r="G27" s="2761">
        <v>5.0999999999999996</v>
      </c>
      <c r="I27" s="37" t="s">
        <v>250</v>
      </c>
      <c r="J27" s="53">
        <v>1184</v>
      </c>
      <c r="K27" s="54">
        <v>316</v>
      </c>
      <c r="L27" s="54">
        <v>93</v>
      </c>
      <c r="M27" s="54">
        <v>77</v>
      </c>
      <c r="N27" s="55">
        <v>7.9000000000000001E-2</v>
      </c>
      <c r="O27" s="54">
        <v>6</v>
      </c>
    </row>
    <row r="28" spans="1:15">
      <c r="A28" s="135" t="s">
        <v>251</v>
      </c>
      <c r="B28" s="2224">
        <v>1236</v>
      </c>
      <c r="C28" s="2752">
        <v>243</v>
      </c>
      <c r="D28" s="2224">
        <v>51</v>
      </c>
      <c r="E28" s="2753">
        <v>50</v>
      </c>
      <c r="F28" s="2756">
        <v>4.1000000000000002E-2</v>
      </c>
      <c r="G28" s="2761">
        <v>4.0999999999999996</v>
      </c>
      <c r="I28" s="37" t="s">
        <v>251</v>
      </c>
      <c r="J28" s="54">
        <v>844</v>
      </c>
      <c r="K28" s="54">
        <v>222</v>
      </c>
      <c r="L28" s="54">
        <v>111</v>
      </c>
      <c r="M28" s="54">
        <v>71</v>
      </c>
      <c r="N28" s="55">
        <v>0.13200000000000001</v>
      </c>
      <c r="O28" s="54">
        <v>7.4</v>
      </c>
    </row>
    <row r="29" spans="1:15">
      <c r="A29" s="135" t="s">
        <v>252</v>
      </c>
      <c r="B29" s="2224">
        <v>1567</v>
      </c>
      <c r="C29" s="2752">
        <v>226</v>
      </c>
      <c r="D29" s="2224">
        <v>239</v>
      </c>
      <c r="E29" s="2753">
        <v>87</v>
      </c>
      <c r="F29" s="2756">
        <v>0.153</v>
      </c>
      <c r="G29" s="2761">
        <v>5.4</v>
      </c>
      <c r="I29" s="37" t="s">
        <v>252</v>
      </c>
      <c r="J29" s="53">
        <v>1517</v>
      </c>
      <c r="K29" s="54">
        <v>228</v>
      </c>
      <c r="L29" s="54">
        <v>91</v>
      </c>
      <c r="M29" s="54">
        <v>68</v>
      </c>
      <c r="N29" s="55">
        <v>0.06</v>
      </c>
      <c r="O29" s="54">
        <v>4.3</v>
      </c>
    </row>
    <row r="30" spans="1:15">
      <c r="A30" s="135" t="s">
        <v>253</v>
      </c>
      <c r="B30" s="2224">
        <v>1146</v>
      </c>
      <c r="C30" s="2752">
        <v>242</v>
      </c>
      <c r="D30" s="2224">
        <v>88</v>
      </c>
      <c r="E30" s="2753">
        <v>44</v>
      </c>
      <c r="F30" s="2756">
        <v>7.6999999999999999E-2</v>
      </c>
      <c r="G30" s="2761">
        <v>3.6</v>
      </c>
      <c r="I30" s="37" t="s">
        <v>253</v>
      </c>
      <c r="J30" s="53">
        <v>1218</v>
      </c>
      <c r="K30" s="54">
        <v>247</v>
      </c>
      <c r="L30" s="54">
        <v>96</v>
      </c>
      <c r="M30" s="54">
        <v>57</v>
      </c>
      <c r="N30" s="55">
        <v>7.9000000000000001E-2</v>
      </c>
      <c r="O30" s="54">
        <v>4.5</v>
      </c>
    </row>
    <row r="31" spans="1:15">
      <c r="A31" s="135" t="s">
        <v>254</v>
      </c>
      <c r="B31" s="1954" t="s">
        <v>210</v>
      </c>
      <c r="C31" s="1956" t="s">
        <v>210</v>
      </c>
      <c r="D31" s="1954" t="s">
        <v>210</v>
      </c>
      <c r="E31" s="1955" t="s">
        <v>210</v>
      </c>
      <c r="F31" s="2682" t="s">
        <v>210</v>
      </c>
      <c r="G31" s="2758" t="s">
        <v>210</v>
      </c>
      <c r="I31" s="37" t="s">
        <v>254</v>
      </c>
      <c r="J31" s="54" t="s">
        <v>210</v>
      </c>
      <c r="K31" s="54" t="s">
        <v>210</v>
      </c>
      <c r="L31" s="54" t="s">
        <v>210</v>
      </c>
      <c r="M31" s="54" t="s">
        <v>210</v>
      </c>
      <c r="N31" s="55" t="s">
        <v>210</v>
      </c>
      <c r="O31" s="54" t="s">
        <v>210</v>
      </c>
    </row>
    <row r="32" spans="1:15">
      <c r="A32" s="135" t="s">
        <v>255</v>
      </c>
      <c r="B32" s="2224">
        <v>1731</v>
      </c>
      <c r="C32" s="2752">
        <v>351</v>
      </c>
      <c r="D32" s="2224">
        <v>225</v>
      </c>
      <c r="E32" s="2753">
        <v>128</v>
      </c>
      <c r="F32" s="2756">
        <v>0.13</v>
      </c>
      <c r="G32" s="2761">
        <v>6.6</v>
      </c>
      <c r="I32" s="37" t="s">
        <v>255</v>
      </c>
      <c r="J32" s="53">
        <v>1128</v>
      </c>
      <c r="K32" s="54">
        <v>252</v>
      </c>
      <c r="L32" s="54">
        <v>102</v>
      </c>
      <c r="M32" s="54">
        <v>71</v>
      </c>
      <c r="N32" s="55">
        <v>0.09</v>
      </c>
      <c r="O32" s="54">
        <v>6.2</v>
      </c>
    </row>
    <row r="33" spans="1:15">
      <c r="A33" s="135" t="s">
        <v>256</v>
      </c>
      <c r="B33" s="2224">
        <v>610</v>
      </c>
      <c r="C33" s="2752">
        <v>237</v>
      </c>
      <c r="D33" s="2224">
        <v>20</v>
      </c>
      <c r="E33" s="2753">
        <v>18</v>
      </c>
      <c r="F33" s="2756">
        <v>3.3000000000000002E-2</v>
      </c>
      <c r="G33" s="2761">
        <v>3.2</v>
      </c>
      <c r="I33" s="37" t="s">
        <v>256</v>
      </c>
      <c r="J33" s="54">
        <v>412</v>
      </c>
      <c r="K33" s="54">
        <v>114</v>
      </c>
      <c r="L33" s="54">
        <v>63</v>
      </c>
      <c r="M33" s="54">
        <v>39</v>
      </c>
      <c r="N33" s="55">
        <v>0.153</v>
      </c>
      <c r="O33" s="54">
        <v>9.8000000000000007</v>
      </c>
    </row>
    <row r="34" spans="1:15">
      <c r="A34" s="135" t="s">
        <v>257</v>
      </c>
      <c r="B34" s="2224">
        <v>380</v>
      </c>
      <c r="C34" s="2752">
        <v>109</v>
      </c>
      <c r="D34" s="2224">
        <v>12</v>
      </c>
      <c r="E34" s="2753">
        <v>18</v>
      </c>
      <c r="F34" s="2756">
        <v>3.2000000000000001E-2</v>
      </c>
      <c r="G34" s="2761">
        <v>4.5999999999999996</v>
      </c>
      <c r="I34" s="37" t="s">
        <v>257</v>
      </c>
      <c r="J34" s="54">
        <v>343</v>
      </c>
      <c r="K34" s="54">
        <v>126</v>
      </c>
      <c r="L34" s="54">
        <v>32</v>
      </c>
      <c r="M34" s="54">
        <v>35</v>
      </c>
      <c r="N34" s="55">
        <v>9.2999999999999999E-2</v>
      </c>
      <c r="O34" s="54">
        <v>9</v>
      </c>
    </row>
    <row r="35" spans="1:15">
      <c r="A35" s="135" t="s">
        <v>258</v>
      </c>
      <c r="B35" s="2224">
        <v>9539</v>
      </c>
      <c r="C35" s="2752">
        <v>726</v>
      </c>
      <c r="D35" s="2224">
        <v>1078</v>
      </c>
      <c r="E35" s="2753">
        <v>204</v>
      </c>
      <c r="F35" s="2756">
        <v>0.113</v>
      </c>
      <c r="G35" s="2761">
        <v>2.2000000000000002</v>
      </c>
      <c r="I35" s="37" t="s">
        <v>258</v>
      </c>
      <c r="J35" s="53">
        <v>8672</v>
      </c>
      <c r="K35" s="54">
        <v>739</v>
      </c>
      <c r="L35" s="54">
        <v>901</v>
      </c>
      <c r="M35" s="54">
        <v>227</v>
      </c>
      <c r="N35" s="55">
        <v>0.104</v>
      </c>
      <c r="O35" s="54">
        <v>2.2999999999999998</v>
      </c>
    </row>
    <row r="36" spans="1:15">
      <c r="A36" s="135" t="s">
        <v>259</v>
      </c>
      <c r="B36" s="1954" t="s">
        <v>210</v>
      </c>
      <c r="C36" s="1956" t="s">
        <v>210</v>
      </c>
      <c r="D36" s="1954" t="s">
        <v>210</v>
      </c>
      <c r="E36" s="1955" t="s">
        <v>210</v>
      </c>
      <c r="F36" s="2682" t="s">
        <v>210</v>
      </c>
      <c r="G36" s="2758" t="s">
        <v>210</v>
      </c>
      <c r="I36" s="37" t="s">
        <v>259</v>
      </c>
      <c r="J36" s="54">
        <v>653</v>
      </c>
      <c r="K36" s="54">
        <v>210</v>
      </c>
      <c r="L36" s="54">
        <v>56</v>
      </c>
      <c r="M36" s="54">
        <v>47</v>
      </c>
      <c r="N36" s="55">
        <v>8.5999999999999993E-2</v>
      </c>
      <c r="O36" s="54">
        <v>7.1</v>
      </c>
    </row>
    <row r="37" spans="1:15">
      <c r="A37" s="135" t="s">
        <v>260</v>
      </c>
      <c r="B37" s="2224">
        <v>1015</v>
      </c>
      <c r="C37" s="2752">
        <v>191</v>
      </c>
      <c r="D37" s="2224">
        <v>54</v>
      </c>
      <c r="E37" s="2753">
        <v>39</v>
      </c>
      <c r="F37" s="2756">
        <v>5.2999999999999999E-2</v>
      </c>
      <c r="G37" s="2761">
        <v>3.8</v>
      </c>
      <c r="I37" s="37" t="s">
        <v>260</v>
      </c>
      <c r="J37" s="54">
        <v>694</v>
      </c>
      <c r="K37" s="54">
        <v>187</v>
      </c>
      <c r="L37" s="54">
        <v>43</v>
      </c>
      <c r="M37" s="54">
        <v>44</v>
      </c>
      <c r="N37" s="55">
        <v>6.2E-2</v>
      </c>
      <c r="O37" s="54">
        <v>6.2</v>
      </c>
    </row>
    <row r="38" spans="1:15">
      <c r="A38" s="135" t="s">
        <v>261</v>
      </c>
      <c r="B38" s="2224">
        <v>784</v>
      </c>
      <c r="C38" s="2752">
        <v>188</v>
      </c>
      <c r="D38" s="2224">
        <v>18</v>
      </c>
      <c r="E38" s="2753">
        <v>50</v>
      </c>
      <c r="F38" s="2756">
        <v>2.3E-2</v>
      </c>
      <c r="G38" s="2761">
        <v>6.3</v>
      </c>
      <c r="I38" s="37" t="s">
        <v>261</v>
      </c>
      <c r="J38" s="53">
        <v>2832</v>
      </c>
      <c r="K38" s="54">
        <v>406</v>
      </c>
      <c r="L38" s="54">
        <v>249</v>
      </c>
      <c r="M38" s="54">
        <v>130</v>
      </c>
      <c r="N38" s="55">
        <v>8.7999999999999995E-2</v>
      </c>
      <c r="O38" s="54">
        <v>4.0999999999999996</v>
      </c>
    </row>
    <row r="39" spans="1:15">
      <c r="A39" s="135" t="s">
        <v>259</v>
      </c>
      <c r="B39" s="2224">
        <v>3470</v>
      </c>
      <c r="C39" s="2752">
        <v>473</v>
      </c>
      <c r="D39" s="2224">
        <v>233</v>
      </c>
      <c r="E39" s="2753">
        <v>92</v>
      </c>
      <c r="F39" s="2756">
        <v>6.7000000000000004E-2</v>
      </c>
      <c r="G39" s="2761">
        <v>2.8</v>
      </c>
      <c r="I39" s="37" t="s">
        <v>259</v>
      </c>
      <c r="J39" s="54" t="s">
        <v>210</v>
      </c>
      <c r="K39" s="54" t="s">
        <v>210</v>
      </c>
      <c r="L39" s="54" t="s">
        <v>210</v>
      </c>
      <c r="M39" s="54" t="s">
        <v>210</v>
      </c>
      <c r="N39" s="55" t="s">
        <v>210</v>
      </c>
      <c r="O39" s="54" t="s">
        <v>210</v>
      </c>
    </row>
    <row r="40" spans="1:15">
      <c r="A40" s="135" t="s">
        <v>262</v>
      </c>
      <c r="B40" s="2224">
        <v>2090</v>
      </c>
      <c r="C40" s="2752">
        <v>348</v>
      </c>
      <c r="D40" s="2224">
        <v>306</v>
      </c>
      <c r="E40" s="2753">
        <v>161</v>
      </c>
      <c r="F40" s="2756">
        <v>0.14599999999999999</v>
      </c>
      <c r="G40" s="2761">
        <v>7.5</v>
      </c>
      <c r="I40" s="37" t="s">
        <v>262</v>
      </c>
      <c r="J40" s="53">
        <v>1854</v>
      </c>
      <c r="K40" s="54">
        <v>410</v>
      </c>
      <c r="L40" s="54">
        <v>191</v>
      </c>
      <c r="M40" s="54">
        <v>95</v>
      </c>
      <c r="N40" s="55">
        <v>0.10299999999999999</v>
      </c>
      <c r="O40" s="54">
        <v>5.2</v>
      </c>
    </row>
    <row r="41" spans="1:15">
      <c r="A41" s="135" t="s">
        <v>263</v>
      </c>
      <c r="B41" s="2224">
        <v>216</v>
      </c>
      <c r="C41" s="2752">
        <v>128</v>
      </c>
      <c r="D41" s="2224">
        <v>30</v>
      </c>
      <c r="E41" s="2753">
        <v>36</v>
      </c>
      <c r="F41" s="2756">
        <v>0.13900000000000001</v>
      </c>
      <c r="G41" s="2761">
        <v>17.3</v>
      </c>
      <c r="I41" s="37" t="s">
        <v>263</v>
      </c>
      <c r="J41" s="54" t="s">
        <v>210</v>
      </c>
      <c r="K41" s="54" t="s">
        <v>210</v>
      </c>
      <c r="L41" s="54" t="s">
        <v>210</v>
      </c>
      <c r="M41" s="54" t="s">
        <v>210</v>
      </c>
      <c r="N41" s="55" t="s">
        <v>210</v>
      </c>
      <c r="O41" s="54" t="s">
        <v>210</v>
      </c>
    </row>
    <row r="42" spans="1:15">
      <c r="A42" s="135" t="s">
        <v>264</v>
      </c>
      <c r="B42" s="2224">
        <v>1744</v>
      </c>
      <c r="C42" s="2752">
        <v>280</v>
      </c>
      <c r="D42" s="2224">
        <v>320</v>
      </c>
      <c r="E42" s="2753">
        <v>98</v>
      </c>
      <c r="F42" s="2756">
        <v>0.183</v>
      </c>
      <c r="G42" s="2761">
        <v>5.2</v>
      </c>
      <c r="I42" s="37" t="s">
        <v>264</v>
      </c>
      <c r="J42" s="53">
        <v>1110</v>
      </c>
      <c r="K42" s="54">
        <v>250</v>
      </c>
      <c r="L42" s="54">
        <v>117</v>
      </c>
      <c r="M42" s="54">
        <v>74</v>
      </c>
      <c r="N42" s="55">
        <v>0.105</v>
      </c>
      <c r="O42" s="54">
        <v>6.6</v>
      </c>
    </row>
    <row r="43" spans="1:15">
      <c r="A43" s="135" t="s">
        <v>265</v>
      </c>
      <c r="B43" s="2224">
        <v>1526</v>
      </c>
      <c r="C43" s="2752">
        <v>236</v>
      </c>
      <c r="D43" s="2224">
        <v>167</v>
      </c>
      <c r="E43" s="2753">
        <v>76</v>
      </c>
      <c r="F43" s="2756">
        <v>0.109</v>
      </c>
      <c r="G43" s="2761">
        <v>4.9000000000000004</v>
      </c>
      <c r="I43" s="37" t="s">
        <v>265</v>
      </c>
      <c r="J43" s="53">
        <v>1476</v>
      </c>
      <c r="K43" s="54">
        <v>240</v>
      </c>
      <c r="L43" s="54">
        <v>62</v>
      </c>
      <c r="M43" s="54">
        <v>45</v>
      </c>
      <c r="N43" s="55">
        <v>4.2000000000000003E-2</v>
      </c>
      <c r="O43" s="54">
        <v>3</v>
      </c>
    </row>
    <row r="44" spans="1:15">
      <c r="A44" s="135" t="s">
        <v>266</v>
      </c>
      <c r="B44" s="2224">
        <v>5205</v>
      </c>
      <c r="C44" s="2752">
        <v>517</v>
      </c>
      <c r="D44" s="2224">
        <v>373</v>
      </c>
      <c r="E44" s="2753">
        <v>183</v>
      </c>
      <c r="F44" s="2756">
        <v>7.1999999999999995E-2</v>
      </c>
      <c r="G44" s="2761">
        <v>3.3</v>
      </c>
      <c r="I44" s="37" t="s">
        <v>266</v>
      </c>
      <c r="J44" s="53">
        <v>4479</v>
      </c>
      <c r="K44" s="54">
        <v>419</v>
      </c>
      <c r="L44" s="54">
        <v>466</v>
      </c>
      <c r="M44" s="54">
        <v>168</v>
      </c>
      <c r="N44" s="55">
        <v>0.104</v>
      </c>
      <c r="O44" s="54">
        <v>3.4</v>
      </c>
    </row>
    <row r="45" spans="1:15">
      <c r="A45" s="135" t="s">
        <v>267</v>
      </c>
      <c r="B45" s="2224">
        <v>2052</v>
      </c>
      <c r="C45" s="2752">
        <v>358</v>
      </c>
      <c r="D45" s="2224">
        <v>243</v>
      </c>
      <c r="E45" s="2753">
        <v>125</v>
      </c>
      <c r="F45" s="2756">
        <v>0.11799999999999999</v>
      </c>
      <c r="G45" s="2761">
        <v>6</v>
      </c>
      <c r="I45" s="37" t="s">
        <v>267</v>
      </c>
      <c r="J45" s="53">
        <v>1251</v>
      </c>
      <c r="K45" s="54">
        <v>246</v>
      </c>
      <c r="L45" s="54">
        <v>80</v>
      </c>
      <c r="M45" s="54">
        <v>64</v>
      </c>
      <c r="N45" s="55">
        <v>6.4000000000000001E-2</v>
      </c>
      <c r="O45" s="54">
        <v>5.0999999999999996</v>
      </c>
    </row>
    <row r="46" spans="1:15">
      <c r="A46" s="135" t="s">
        <v>268</v>
      </c>
      <c r="B46" s="1954" t="s">
        <v>210</v>
      </c>
      <c r="C46" s="1956" t="s">
        <v>210</v>
      </c>
      <c r="D46" s="1954" t="s">
        <v>210</v>
      </c>
      <c r="E46" s="1955" t="s">
        <v>210</v>
      </c>
      <c r="F46" s="2682" t="s">
        <v>210</v>
      </c>
      <c r="G46" s="2758" t="s">
        <v>210</v>
      </c>
      <c r="I46" s="37" t="s">
        <v>268</v>
      </c>
      <c r="J46" s="54" t="s">
        <v>210</v>
      </c>
      <c r="K46" s="54" t="s">
        <v>210</v>
      </c>
      <c r="L46" s="54" t="s">
        <v>210</v>
      </c>
      <c r="M46" s="54" t="s">
        <v>210</v>
      </c>
      <c r="N46" s="55" t="s">
        <v>210</v>
      </c>
      <c r="O46" s="54" t="s">
        <v>210</v>
      </c>
    </row>
    <row r="47" spans="1:15">
      <c r="A47" s="135" t="s">
        <v>269</v>
      </c>
      <c r="B47" s="2224">
        <v>821</v>
      </c>
      <c r="C47" s="2752">
        <v>245</v>
      </c>
      <c r="D47" s="2224">
        <v>93</v>
      </c>
      <c r="E47" s="2753">
        <v>68</v>
      </c>
      <c r="F47" s="2756">
        <v>0.113</v>
      </c>
      <c r="G47" s="2761">
        <v>7.9</v>
      </c>
      <c r="I47" s="37" t="s">
        <v>269</v>
      </c>
      <c r="J47" s="54">
        <v>756</v>
      </c>
      <c r="K47" s="54">
        <v>196</v>
      </c>
      <c r="L47" s="54">
        <v>47</v>
      </c>
      <c r="M47" s="54">
        <v>40</v>
      </c>
      <c r="N47" s="55">
        <v>6.2E-2</v>
      </c>
      <c r="O47" s="54">
        <v>5.4</v>
      </c>
    </row>
    <row r="48" spans="1:15">
      <c r="A48" s="135" t="s">
        <v>270</v>
      </c>
      <c r="B48" s="1954" t="s">
        <v>210</v>
      </c>
      <c r="C48" s="1956" t="s">
        <v>210</v>
      </c>
      <c r="D48" s="1954" t="s">
        <v>210</v>
      </c>
      <c r="E48" s="1955" t="s">
        <v>210</v>
      </c>
      <c r="F48" s="2682" t="s">
        <v>210</v>
      </c>
      <c r="G48" s="2758" t="s">
        <v>210</v>
      </c>
      <c r="I48" s="37" t="s">
        <v>270</v>
      </c>
      <c r="J48" s="54" t="s">
        <v>210</v>
      </c>
      <c r="K48" s="54" t="s">
        <v>210</v>
      </c>
      <c r="L48" s="54" t="s">
        <v>210</v>
      </c>
      <c r="M48" s="54" t="s">
        <v>210</v>
      </c>
      <c r="N48" s="55" t="s">
        <v>210</v>
      </c>
      <c r="O48" s="54" t="s">
        <v>210</v>
      </c>
    </row>
    <row r="49" spans="1:15">
      <c r="A49" s="135" t="s">
        <v>271</v>
      </c>
      <c r="B49" s="2224">
        <v>1327</v>
      </c>
      <c r="C49" s="2752">
        <v>290</v>
      </c>
      <c r="D49" s="2224">
        <v>34</v>
      </c>
      <c r="E49" s="2753">
        <v>31</v>
      </c>
      <c r="F49" s="2756">
        <v>2.5999999999999999E-2</v>
      </c>
      <c r="G49" s="2761">
        <v>2.2999999999999998</v>
      </c>
      <c r="I49" s="37" t="s">
        <v>271</v>
      </c>
      <c r="J49" s="53">
        <v>1054</v>
      </c>
      <c r="K49" s="54">
        <v>302</v>
      </c>
      <c r="L49" s="54">
        <v>34</v>
      </c>
      <c r="M49" s="54">
        <v>41</v>
      </c>
      <c r="N49" s="55">
        <v>3.2000000000000001E-2</v>
      </c>
      <c r="O49" s="54">
        <v>3.9</v>
      </c>
    </row>
    <row r="50" spans="1:15">
      <c r="A50" s="135" t="s">
        <v>272</v>
      </c>
      <c r="B50" s="2224">
        <v>7741</v>
      </c>
      <c r="C50" s="2752">
        <v>786</v>
      </c>
      <c r="D50" s="2224">
        <v>802</v>
      </c>
      <c r="E50" s="2753">
        <v>280</v>
      </c>
      <c r="F50" s="2756">
        <v>0.104</v>
      </c>
      <c r="G50" s="2761">
        <v>3.3</v>
      </c>
      <c r="I50" s="37" t="s">
        <v>272</v>
      </c>
      <c r="J50" s="53">
        <v>6215</v>
      </c>
      <c r="K50" s="54">
        <v>600</v>
      </c>
      <c r="L50" s="54">
        <v>534</v>
      </c>
      <c r="M50" s="54">
        <v>166</v>
      </c>
      <c r="N50" s="55">
        <v>8.5999999999999993E-2</v>
      </c>
      <c r="O50" s="54">
        <v>2.6</v>
      </c>
    </row>
    <row r="51" spans="1:15">
      <c r="A51" s="135" t="s">
        <v>273</v>
      </c>
      <c r="B51" s="2224">
        <v>2997</v>
      </c>
      <c r="C51" s="2752">
        <v>451</v>
      </c>
      <c r="D51" s="2224">
        <v>503</v>
      </c>
      <c r="E51" s="2753">
        <v>178</v>
      </c>
      <c r="F51" s="2756">
        <v>0.16800000000000001</v>
      </c>
      <c r="G51" s="2761">
        <v>5.6</v>
      </c>
      <c r="I51" s="37" t="s">
        <v>273</v>
      </c>
      <c r="J51" s="53">
        <v>2171</v>
      </c>
      <c r="K51" s="54">
        <v>329</v>
      </c>
      <c r="L51" s="54">
        <v>198</v>
      </c>
      <c r="M51" s="54">
        <v>99</v>
      </c>
      <c r="N51" s="55">
        <v>9.0999999999999998E-2</v>
      </c>
      <c r="O51" s="54">
        <v>4.3</v>
      </c>
    </row>
    <row r="52" spans="1:15">
      <c r="A52" s="135" t="s">
        <v>274</v>
      </c>
      <c r="B52" s="1954" t="s">
        <v>210</v>
      </c>
      <c r="C52" s="1956" t="s">
        <v>210</v>
      </c>
      <c r="D52" s="1954" t="s">
        <v>210</v>
      </c>
      <c r="E52" s="1955" t="s">
        <v>210</v>
      </c>
      <c r="F52" s="2682" t="s">
        <v>210</v>
      </c>
      <c r="G52" s="2758" t="s">
        <v>210</v>
      </c>
      <c r="I52" s="37" t="s">
        <v>274</v>
      </c>
      <c r="J52" s="54" t="s">
        <v>210</v>
      </c>
      <c r="K52" s="54" t="s">
        <v>210</v>
      </c>
      <c r="L52" s="54" t="s">
        <v>210</v>
      </c>
      <c r="M52" s="54" t="s">
        <v>210</v>
      </c>
      <c r="N52" s="55" t="s">
        <v>210</v>
      </c>
      <c r="O52" s="54" t="s">
        <v>210</v>
      </c>
    </row>
    <row r="53" spans="1:15">
      <c r="A53" s="135" t="s">
        <v>275</v>
      </c>
      <c r="B53" s="2224">
        <v>2494</v>
      </c>
      <c r="C53" s="2752">
        <v>312</v>
      </c>
      <c r="D53" s="2224">
        <v>202</v>
      </c>
      <c r="E53" s="2753">
        <v>118</v>
      </c>
      <c r="F53" s="2756">
        <v>8.1000000000000003E-2</v>
      </c>
      <c r="G53" s="2761">
        <v>4.4000000000000004</v>
      </c>
      <c r="I53" s="37" t="s">
        <v>275</v>
      </c>
      <c r="J53" s="53">
        <v>2014</v>
      </c>
      <c r="K53" s="54">
        <v>334</v>
      </c>
      <c r="L53" s="54">
        <v>124</v>
      </c>
      <c r="M53" s="54">
        <v>89</v>
      </c>
      <c r="N53" s="55">
        <v>6.2E-2</v>
      </c>
      <c r="O53" s="54">
        <v>4</v>
      </c>
    </row>
    <row r="54" spans="1:15">
      <c r="A54" s="135" t="s">
        <v>276</v>
      </c>
      <c r="B54" s="2224">
        <v>11660</v>
      </c>
      <c r="C54" s="2752">
        <v>910</v>
      </c>
      <c r="D54" s="2224">
        <v>1312</v>
      </c>
      <c r="E54" s="2753">
        <v>292</v>
      </c>
      <c r="F54" s="2756">
        <v>0.113</v>
      </c>
      <c r="G54" s="2761">
        <v>2.2999999999999998</v>
      </c>
      <c r="I54" s="37" t="s">
        <v>276</v>
      </c>
      <c r="J54" s="53">
        <v>8513</v>
      </c>
      <c r="K54" s="54">
        <v>752</v>
      </c>
      <c r="L54" s="54">
        <v>967</v>
      </c>
      <c r="M54" s="54">
        <v>243</v>
      </c>
      <c r="N54" s="55">
        <v>0.114</v>
      </c>
      <c r="O54" s="54">
        <v>2.8</v>
      </c>
    </row>
    <row r="55" spans="1:15">
      <c r="A55" s="135" t="s">
        <v>277</v>
      </c>
      <c r="B55" s="1954" t="s">
        <v>210</v>
      </c>
      <c r="C55" s="1956" t="s">
        <v>210</v>
      </c>
      <c r="D55" s="1954" t="s">
        <v>210</v>
      </c>
      <c r="E55" s="1955" t="s">
        <v>210</v>
      </c>
      <c r="F55" s="2682" t="s">
        <v>210</v>
      </c>
      <c r="G55" s="2758" t="s">
        <v>210</v>
      </c>
      <c r="I55" s="37" t="s">
        <v>277</v>
      </c>
      <c r="J55" s="54" t="s">
        <v>210</v>
      </c>
      <c r="K55" s="54" t="s">
        <v>210</v>
      </c>
      <c r="L55" s="54" t="s">
        <v>210</v>
      </c>
      <c r="M55" s="54" t="s">
        <v>210</v>
      </c>
      <c r="N55" s="55" t="s">
        <v>210</v>
      </c>
      <c r="O55" s="54" t="s">
        <v>210</v>
      </c>
    </row>
    <row r="56" spans="1:15">
      <c r="A56" s="135" t="s">
        <v>278</v>
      </c>
      <c r="B56" s="2224">
        <v>867</v>
      </c>
      <c r="C56" s="2752">
        <v>182</v>
      </c>
      <c r="D56" s="2224">
        <v>92</v>
      </c>
      <c r="E56" s="2753">
        <v>57</v>
      </c>
      <c r="F56" s="2756">
        <v>0.106</v>
      </c>
      <c r="G56" s="2761">
        <v>5.7</v>
      </c>
      <c r="I56" s="37" t="s">
        <v>278</v>
      </c>
      <c r="J56" s="54">
        <v>941</v>
      </c>
      <c r="K56" s="54">
        <v>197</v>
      </c>
      <c r="L56" s="54">
        <v>41</v>
      </c>
      <c r="M56" s="54">
        <v>23</v>
      </c>
      <c r="N56" s="55">
        <v>4.3999999999999997E-2</v>
      </c>
      <c r="O56" s="54">
        <v>2.4</v>
      </c>
    </row>
    <row r="57" spans="1:15">
      <c r="A57" s="135" t="s">
        <v>279</v>
      </c>
      <c r="B57" s="1954" t="s">
        <v>210</v>
      </c>
      <c r="C57" s="85" t="s">
        <v>210</v>
      </c>
      <c r="D57" s="83" t="s">
        <v>210</v>
      </c>
      <c r="E57" s="49" t="s">
        <v>210</v>
      </c>
      <c r="F57" s="49" t="s">
        <v>210</v>
      </c>
      <c r="G57" s="49" t="s">
        <v>210</v>
      </c>
      <c r="I57" s="37" t="s">
        <v>279</v>
      </c>
      <c r="J57" s="54" t="s">
        <v>210</v>
      </c>
      <c r="K57" s="54" t="s">
        <v>210</v>
      </c>
      <c r="L57" s="54" t="s">
        <v>210</v>
      </c>
      <c r="M57" s="54" t="s">
        <v>210</v>
      </c>
      <c r="N57" s="55" t="s">
        <v>210</v>
      </c>
      <c r="O57" s="54" t="s">
        <v>210</v>
      </c>
    </row>
    <row r="58" spans="1:15">
      <c r="A58" s="4588" t="s">
        <v>280</v>
      </c>
      <c r="B58" s="4589"/>
      <c r="C58" s="4589"/>
      <c r="D58" s="4589"/>
      <c r="E58" s="4589"/>
      <c r="F58" s="4589"/>
      <c r="G58" s="4590"/>
      <c r="I58" s="4588" t="s">
        <v>280</v>
      </c>
      <c r="J58" s="4589"/>
      <c r="K58" s="4589"/>
      <c r="L58" s="4589"/>
      <c r="M58" s="4589"/>
      <c r="N58" s="4589"/>
      <c r="O58" s="4590"/>
    </row>
    <row r="59" spans="1:15">
      <c r="A59" s="25"/>
      <c r="I59" s="25"/>
    </row>
    <row r="60" spans="1:15" ht="30.65" customHeight="1">
      <c r="A60" s="4496" t="s">
        <v>776</v>
      </c>
      <c r="B60" s="4496"/>
      <c r="C60" s="4496"/>
      <c r="D60" s="4496"/>
      <c r="E60" s="4496"/>
      <c r="F60" s="4496"/>
      <c r="G60" s="4496"/>
      <c r="I60" s="3832" t="s">
        <v>857</v>
      </c>
      <c r="J60" s="3832"/>
      <c r="K60" s="3832"/>
      <c r="L60" s="3832"/>
      <c r="M60" s="3832"/>
      <c r="N60" s="3832"/>
      <c r="O60" s="3832"/>
    </row>
    <row r="65" spans="5:13">
      <c r="E65" s="8">
        <v>1</v>
      </c>
      <c r="M65" s="8">
        <v>1</v>
      </c>
    </row>
  </sheetData>
  <mergeCells count="14">
    <mergeCell ref="A60:G60"/>
    <mergeCell ref="A1:G1"/>
    <mergeCell ref="A3:A5"/>
    <mergeCell ref="B3:G3"/>
    <mergeCell ref="B4:C4"/>
    <mergeCell ref="D4:G4"/>
    <mergeCell ref="A58:G58"/>
    <mergeCell ref="I58:O58"/>
    <mergeCell ref="I60:O60"/>
    <mergeCell ref="I1:O1"/>
    <mergeCell ref="I3:I5"/>
    <mergeCell ref="J3:O3"/>
    <mergeCell ref="J4:K4"/>
    <mergeCell ref="L4:O4"/>
  </mergeCells>
  <pageMargins left="0" right="0"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O60"/>
  <sheetViews>
    <sheetView workbookViewId="0">
      <selection sqref="A1:G1"/>
    </sheetView>
  </sheetViews>
  <sheetFormatPr defaultColWidth="9" defaultRowHeight="14"/>
  <cols>
    <col min="1" max="1" width="18.5" style="8" customWidth="1"/>
    <col min="2" max="7" width="10.25" style="8" customWidth="1"/>
    <col min="8" max="8" width="9" style="125"/>
    <col min="9" max="9" width="18.5" style="8" customWidth="1"/>
    <col min="10" max="15" width="9.75" style="8" customWidth="1"/>
    <col min="16" max="16384" width="9" style="8"/>
  </cols>
  <sheetData>
    <row r="1" spans="1:15" ht="32.5">
      <c r="A1" s="4230" t="s">
        <v>4454</v>
      </c>
      <c r="B1" s="4230"/>
      <c r="C1" s="4230"/>
      <c r="D1" s="4230"/>
      <c r="E1" s="4230"/>
      <c r="F1" s="4230"/>
      <c r="G1" s="4230"/>
      <c r="H1" s="896"/>
      <c r="I1" s="4334" t="s">
        <v>1183</v>
      </c>
      <c r="J1" s="4334"/>
      <c r="K1" s="4334"/>
      <c r="L1" s="4334"/>
      <c r="M1" s="4334"/>
      <c r="N1" s="4334"/>
      <c r="O1" s="4334"/>
    </row>
    <row r="2" spans="1:15">
      <c r="A2" s="7"/>
      <c r="I2" s="7"/>
    </row>
    <row r="3" spans="1:15" ht="17.5">
      <c r="A3" s="4477" t="s">
        <v>229</v>
      </c>
      <c r="B3" s="4480" t="s">
        <v>85</v>
      </c>
      <c r="C3" s="4481"/>
      <c r="D3" s="4481"/>
      <c r="E3" s="4481"/>
      <c r="F3" s="4481"/>
      <c r="G3" s="4482"/>
      <c r="H3" s="495"/>
      <c r="I3" s="4485" t="s">
        <v>229</v>
      </c>
      <c r="J3" s="4483" t="s">
        <v>85</v>
      </c>
      <c r="K3" s="4483"/>
      <c r="L3" s="4483"/>
      <c r="M3" s="4483"/>
      <c r="N3" s="4483"/>
      <c r="O3" s="4484"/>
    </row>
    <row r="4" spans="1:15" ht="32.5">
      <c r="A4" s="4478"/>
      <c r="B4" s="4159" t="s">
        <v>959</v>
      </c>
      <c r="C4" s="4092"/>
      <c r="D4" s="4288" t="s">
        <v>965</v>
      </c>
      <c r="E4" s="3952"/>
      <c r="F4" s="3952"/>
      <c r="G4" s="3953"/>
      <c r="H4" s="896"/>
      <c r="I4" s="4486"/>
      <c r="J4" s="4384" t="s">
        <v>216</v>
      </c>
      <c r="K4" s="4384"/>
      <c r="L4" s="4458" t="s">
        <v>222</v>
      </c>
      <c r="M4" s="4458"/>
      <c r="N4" s="4458"/>
      <c r="O4" s="4459"/>
    </row>
    <row r="5" spans="1:15" s="307" customFormat="1" ht="44.5">
      <c r="A5" s="4479"/>
      <c r="B5" s="127" t="s">
        <v>206</v>
      </c>
      <c r="C5" s="128" t="s">
        <v>207</v>
      </c>
      <c r="D5" s="127" t="s">
        <v>206</v>
      </c>
      <c r="E5" s="193" t="s">
        <v>207</v>
      </c>
      <c r="F5" s="193" t="s">
        <v>14</v>
      </c>
      <c r="G5" s="129" t="s">
        <v>208</v>
      </c>
      <c r="H5" s="740"/>
      <c r="I5" s="4487"/>
      <c r="J5" s="300" t="s">
        <v>206</v>
      </c>
      <c r="K5" s="300" t="s">
        <v>207</v>
      </c>
      <c r="L5" s="300" t="s">
        <v>206</v>
      </c>
      <c r="M5" s="300" t="s">
        <v>207</v>
      </c>
      <c r="N5" s="300" t="s">
        <v>14</v>
      </c>
      <c r="O5" s="299" t="s">
        <v>208</v>
      </c>
    </row>
    <row r="6" spans="1:15">
      <c r="A6" s="132" t="s">
        <v>230</v>
      </c>
      <c r="B6" s="1775">
        <v>296878</v>
      </c>
      <c r="C6" s="1953">
        <v>4819</v>
      </c>
      <c r="D6" s="1775">
        <v>29177</v>
      </c>
      <c r="E6" s="1870">
        <v>1208</v>
      </c>
      <c r="F6" s="2627">
        <v>9.8000000000000004E-2</v>
      </c>
      <c r="G6" s="2687">
        <v>0.4</v>
      </c>
      <c r="I6" s="23" t="s">
        <v>230</v>
      </c>
      <c r="J6" s="53">
        <v>259768</v>
      </c>
      <c r="K6" s="53">
        <v>4273</v>
      </c>
      <c r="L6" s="53">
        <v>32880</v>
      </c>
      <c r="M6" s="53">
        <v>1260</v>
      </c>
      <c r="N6" s="55">
        <v>0.127</v>
      </c>
      <c r="O6" s="54">
        <v>0.4</v>
      </c>
    </row>
    <row r="7" spans="1:15">
      <c r="A7" s="135"/>
      <c r="B7" s="1775"/>
      <c r="C7" s="1854"/>
      <c r="D7" s="1775"/>
      <c r="E7" s="1872"/>
      <c r="F7" s="2628"/>
      <c r="G7" s="2688"/>
      <c r="I7" s="37"/>
      <c r="J7" s="53"/>
      <c r="K7" s="54"/>
      <c r="L7" s="53"/>
      <c r="M7" s="54"/>
      <c r="N7" s="55"/>
      <c r="O7" s="54"/>
    </row>
    <row r="8" spans="1:15">
      <c r="A8" s="135" t="s">
        <v>231</v>
      </c>
      <c r="B8" s="2222">
        <v>912</v>
      </c>
      <c r="C8" s="2752">
        <v>208</v>
      </c>
      <c r="D8" s="2222">
        <v>95</v>
      </c>
      <c r="E8" s="2753">
        <v>61</v>
      </c>
      <c r="F8" s="2756">
        <v>0.104</v>
      </c>
      <c r="G8" s="2764">
        <v>6</v>
      </c>
      <c r="I8" s="37" t="s">
        <v>231</v>
      </c>
      <c r="J8" s="54">
        <v>543</v>
      </c>
      <c r="K8" s="54">
        <v>168</v>
      </c>
      <c r="L8" s="54">
        <v>212</v>
      </c>
      <c r="M8" s="54">
        <v>116</v>
      </c>
      <c r="N8" s="55">
        <v>0.39</v>
      </c>
      <c r="O8" s="54">
        <v>17.399999999999999</v>
      </c>
    </row>
    <row r="9" spans="1:15">
      <c r="A9" s="135" t="s">
        <v>232</v>
      </c>
      <c r="B9" s="2222">
        <v>1595</v>
      </c>
      <c r="C9" s="2752">
        <v>294</v>
      </c>
      <c r="D9" s="2222">
        <v>135</v>
      </c>
      <c r="E9" s="2753">
        <v>85</v>
      </c>
      <c r="F9" s="2756">
        <v>8.5000000000000006E-2</v>
      </c>
      <c r="G9" s="2764">
        <v>4.9000000000000004</v>
      </c>
      <c r="I9" s="37" t="s">
        <v>232</v>
      </c>
      <c r="J9" s="53">
        <v>1389</v>
      </c>
      <c r="K9" s="54">
        <v>346</v>
      </c>
      <c r="L9" s="54">
        <v>102</v>
      </c>
      <c r="M9" s="54">
        <v>83</v>
      </c>
      <c r="N9" s="55">
        <v>7.2999999999999995E-2</v>
      </c>
      <c r="O9" s="54">
        <v>5.2</v>
      </c>
    </row>
    <row r="10" spans="1:15">
      <c r="A10" s="135" t="s">
        <v>233</v>
      </c>
      <c r="B10" s="2222">
        <v>5000</v>
      </c>
      <c r="C10" s="2752">
        <v>502</v>
      </c>
      <c r="D10" s="2222">
        <v>765</v>
      </c>
      <c r="E10" s="2753">
        <v>201</v>
      </c>
      <c r="F10" s="2756">
        <v>0.153</v>
      </c>
      <c r="G10" s="2764">
        <v>3.6</v>
      </c>
      <c r="I10" s="37" t="s">
        <v>233</v>
      </c>
      <c r="J10" s="53">
        <v>5339</v>
      </c>
      <c r="K10" s="54">
        <v>528</v>
      </c>
      <c r="L10" s="54">
        <v>884</v>
      </c>
      <c r="M10" s="54">
        <v>258</v>
      </c>
      <c r="N10" s="55">
        <v>0.16600000000000001</v>
      </c>
      <c r="O10" s="54">
        <v>4.4000000000000004</v>
      </c>
    </row>
    <row r="11" spans="1:15">
      <c r="A11" s="135" t="s">
        <v>234</v>
      </c>
      <c r="B11" s="2222">
        <v>620</v>
      </c>
      <c r="C11" s="2752">
        <v>195</v>
      </c>
      <c r="D11" s="2222">
        <v>65</v>
      </c>
      <c r="E11" s="2753">
        <v>41</v>
      </c>
      <c r="F11" s="2756">
        <v>0.105</v>
      </c>
      <c r="G11" s="2764">
        <v>6.6</v>
      </c>
      <c r="I11" s="37" t="s">
        <v>234</v>
      </c>
      <c r="J11" s="54">
        <v>391</v>
      </c>
      <c r="K11" s="54">
        <v>130</v>
      </c>
      <c r="L11" s="54">
        <v>46</v>
      </c>
      <c r="M11" s="54">
        <v>47</v>
      </c>
      <c r="N11" s="55">
        <v>0.11799999999999999</v>
      </c>
      <c r="O11" s="54">
        <v>10.9</v>
      </c>
    </row>
    <row r="12" spans="1:15">
      <c r="A12" s="135" t="s">
        <v>235</v>
      </c>
      <c r="B12" s="2222">
        <v>42579</v>
      </c>
      <c r="C12" s="2752">
        <v>1684</v>
      </c>
      <c r="D12" s="2222">
        <v>8032</v>
      </c>
      <c r="E12" s="2753">
        <v>558</v>
      </c>
      <c r="F12" s="2756">
        <v>0.189</v>
      </c>
      <c r="G12" s="2764">
        <v>1.3</v>
      </c>
      <c r="I12" s="37" t="s">
        <v>235</v>
      </c>
      <c r="J12" s="53">
        <v>38550</v>
      </c>
      <c r="K12" s="53">
        <v>1649</v>
      </c>
      <c r="L12" s="53">
        <v>6501</v>
      </c>
      <c r="M12" s="54">
        <v>585</v>
      </c>
      <c r="N12" s="55">
        <v>0.16900000000000001</v>
      </c>
      <c r="O12" s="54">
        <v>1.5</v>
      </c>
    </row>
    <row r="13" spans="1:15">
      <c r="A13" s="135" t="s">
        <v>236</v>
      </c>
      <c r="B13" s="2222">
        <v>3485</v>
      </c>
      <c r="C13" s="2752">
        <v>452</v>
      </c>
      <c r="D13" s="2222">
        <v>746</v>
      </c>
      <c r="E13" s="2753">
        <v>166</v>
      </c>
      <c r="F13" s="2756">
        <v>0.214</v>
      </c>
      <c r="G13" s="2764">
        <v>4</v>
      </c>
      <c r="I13" s="37" t="s">
        <v>236</v>
      </c>
      <c r="J13" s="53">
        <v>2670</v>
      </c>
      <c r="K13" s="54">
        <v>381</v>
      </c>
      <c r="L13" s="54">
        <v>444</v>
      </c>
      <c r="M13" s="54">
        <v>164</v>
      </c>
      <c r="N13" s="55">
        <v>0.16600000000000001</v>
      </c>
      <c r="O13" s="54">
        <v>5.7</v>
      </c>
    </row>
    <row r="14" spans="1:15">
      <c r="A14" s="135" t="s">
        <v>237</v>
      </c>
      <c r="B14" s="2222">
        <v>430</v>
      </c>
      <c r="C14" s="2752">
        <v>142</v>
      </c>
      <c r="D14" s="2222">
        <v>162</v>
      </c>
      <c r="E14" s="2753">
        <v>88</v>
      </c>
      <c r="F14" s="2756">
        <v>0.377</v>
      </c>
      <c r="G14" s="2764">
        <v>14</v>
      </c>
      <c r="I14" s="37" t="s">
        <v>237</v>
      </c>
      <c r="J14" s="54">
        <v>588</v>
      </c>
      <c r="K14" s="54">
        <v>160</v>
      </c>
      <c r="L14" s="54">
        <v>79</v>
      </c>
      <c r="M14" s="54">
        <v>57</v>
      </c>
      <c r="N14" s="55">
        <v>0.13400000000000001</v>
      </c>
      <c r="O14" s="54">
        <v>9</v>
      </c>
    </row>
    <row r="15" spans="1:15">
      <c r="A15" s="135" t="s">
        <v>238</v>
      </c>
      <c r="B15" s="1775" t="s">
        <v>210</v>
      </c>
      <c r="C15" s="1956" t="s">
        <v>210</v>
      </c>
      <c r="D15" s="1775" t="s">
        <v>210</v>
      </c>
      <c r="E15" s="1955" t="s">
        <v>210</v>
      </c>
      <c r="F15" s="2682" t="s">
        <v>210</v>
      </c>
      <c r="G15" s="2763" t="s">
        <v>210</v>
      </c>
      <c r="I15" s="37" t="s">
        <v>238</v>
      </c>
      <c r="J15" s="54" t="s">
        <v>210</v>
      </c>
      <c r="K15" s="54" t="s">
        <v>210</v>
      </c>
      <c r="L15" s="54" t="s">
        <v>210</v>
      </c>
      <c r="M15" s="54" t="s">
        <v>210</v>
      </c>
      <c r="N15" s="55" t="s">
        <v>210</v>
      </c>
      <c r="O15" s="54" t="s">
        <v>210</v>
      </c>
    </row>
    <row r="16" spans="1:15">
      <c r="A16" s="135" t="s">
        <v>239</v>
      </c>
      <c r="B16" s="2222">
        <v>4600</v>
      </c>
      <c r="C16" s="2752">
        <v>587</v>
      </c>
      <c r="D16" s="2222">
        <v>869</v>
      </c>
      <c r="E16" s="2753">
        <v>273</v>
      </c>
      <c r="F16" s="2756">
        <v>0.189</v>
      </c>
      <c r="G16" s="2764">
        <v>4.9000000000000004</v>
      </c>
      <c r="I16" s="37" t="s">
        <v>239</v>
      </c>
      <c r="J16" s="53">
        <v>3989</v>
      </c>
      <c r="K16" s="54">
        <v>570</v>
      </c>
      <c r="L16" s="54">
        <v>460</v>
      </c>
      <c r="M16" s="54">
        <v>166</v>
      </c>
      <c r="N16" s="55">
        <v>0.115</v>
      </c>
      <c r="O16" s="54">
        <v>4</v>
      </c>
    </row>
    <row r="17" spans="1:15">
      <c r="A17" s="135" t="s">
        <v>240</v>
      </c>
      <c r="B17" s="2222">
        <v>2470</v>
      </c>
      <c r="C17" s="2752">
        <v>373</v>
      </c>
      <c r="D17" s="2222">
        <v>525</v>
      </c>
      <c r="E17" s="2753">
        <v>190</v>
      </c>
      <c r="F17" s="2756">
        <v>0.21299999999999999</v>
      </c>
      <c r="G17" s="2764">
        <v>6.6</v>
      </c>
      <c r="I17" s="37" t="s">
        <v>240</v>
      </c>
      <c r="J17" s="53">
        <v>1701</v>
      </c>
      <c r="K17" s="54">
        <v>275</v>
      </c>
      <c r="L17" s="54">
        <v>270</v>
      </c>
      <c r="M17" s="54">
        <v>126</v>
      </c>
      <c r="N17" s="55">
        <v>0.159</v>
      </c>
      <c r="O17" s="54">
        <v>7.5</v>
      </c>
    </row>
    <row r="18" spans="1:15">
      <c r="A18" s="1205" t="s">
        <v>538</v>
      </c>
      <c r="B18" s="2223">
        <v>163249</v>
      </c>
      <c r="C18" s="2754">
        <v>2958</v>
      </c>
      <c r="D18" s="2223">
        <v>18175</v>
      </c>
      <c r="E18" s="2755">
        <v>1065</v>
      </c>
      <c r="F18" s="2757">
        <v>0.111</v>
      </c>
      <c r="G18" s="2765">
        <v>0.6</v>
      </c>
      <c r="I18" s="37" t="s">
        <v>538</v>
      </c>
      <c r="J18" s="53">
        <v>144986</v>
      </c>
      <c r="K18" s="53">
        <v>2598</v>
      </c>
      <c r="L18" s="53">
        <v>14919</v>
      </c>
      <c r="M18" s="54">
        <v>819</v>
      </c>
      <c r="N18" s="55">
        <v>0.10299999999999999</v>
      </c>
      <c r="O18" s="54">
        <v>0.5</v>
      </c>
    </row>
    <row r="19" spans="1:15">
      <c r="A19" s="135" t="s">
        <v>242</v>
      </c>
      <c r="B19" s="2222">
        <v>791</v>
      </c>
      <c r="C19" s="2752">
        <v>176</v>
      </c>
      <c r="D19" s="2222">
        <v>74</v>
      </c>
      <c r="E19" s="2753">
        <v>50</v>
      </c>
      <c r="F19" s="2756">
        <v>9.4E-2</v>
      </c>
      <c r="G19" s="2764">
        <v>6.7</v>
      </c>
      <c r="I19" s="37" t="s">
        <v>242</v>
      </c>
      <c r="J19" s="53">
        <v>1138</v>
      </c>
      <c r="K19" s="54">
        <v>230</v>
      </c>
      <c r="L19" s="54">
        <v>170</v>
      </c>
      <c r="M19" s="54">
        <v>92</v>
      </c>
      <c r="N19" s="55">
        <v>0.14899999999999999</v>
      </c>
      <c r="O19" s="54">
        <v>7.9</v>
      </c>
    </row>
    <row r="20" spans="1:15">
      <c r="A20" s="135" t="s">
        <v>243</v>
      </c>
      <c r="B20" s="2222">
        <v>1889</v>
      </c>
      <c r="C20" s="2752">
        <v>252</v>
      </c>
      <c r="D20" s="2222">
        <v>288</v>
      </c>
      <c r="E20" s="2753">
        <v>100</v>
      </c>
      <c r="F20" s="2756">
        <v>0.152</v>
      </c>
      <c r="G20" s="2764">
        <v>4.8</v>
      </c>
      <c r="I20" s="37" t="s">
        <v>243</v>
      </c>
      <c r="J20" s="53">
        <v>1664</v>
      </c>
      <c r="K20" s="54">
        <v>329</v>
      </c>
      <c r="L20" s="54">
        <v>385</v>
      </c>
      <c r="M20" s="54">
        <v>151</v>
      </c>
      <c r="N20" s="55">
        <v>0.23100000000000001</v>
      </c>
      <c r="O20" s="54">
        <v>7.2</v>
      </c>
    </row>
    <row r="21" spans="1:15">
      <c r="A21" s="135" t="s">
        <v>244</v>
      </c>
      <c r="B21" s="2222">
        <v>975</v>
      </c>
      <c r="C21" s="2752">
        <v>212</v>
      </c>
      <c r="D21" s="2222">
        <v>179</v>
      </c>
      <c r="E21" s="2753">
        <v>88</v>
      </c>
      <c r="F21" s="2756">
        <v>0.184</v>
      </c>
      <c r="G21" s="2764">
        <v>7.3</v>
      </c>
      <c r="I21" s="37" t="s">
        <v>244</v>
      </c>
      <c r="J21" s="53">
        <v>1044</v>
      </c>
      <c r="K21" s="54">
        <v>223</v>
      </c>
      <c r="L21" s="54">
        <v>76</v>
      </c>
      <c r="M21" s="54">
        <v>48</v>
      </c>
      <c r="N21" s="55">
        <v>7.2999999999999995E-2</v>
      </c>
      <c r="O21" s="54">
        <v>4.5999999999999996</v>
      </c>
    </row>
    <row r="22" spans="1:15">
      <c r="A22" s="135" t="s">
        <v>245</v>
      </c>
      <c r="B22" s="2222">
        <v>617</v>
      </c>
      <c r="C22" s="2752">
        <v>165</v>
      </c>
      <c r="D22" s="2222">
        <v>56</v>
      </c>
      <c r="E22" s="2753">
        <v>34</v>
      </c>
      <c r="F22" s="2756">
        <v>9.0999999999999998E-2</v>
      </c>
      <c r="G22" s="2764">
        <v>5.8</v>
      </c>
      <c r="I22" s="37" t="s">
        <v>245</v>
      </c>
      <c r="J22" s="54">
        <v>262</v>
      </c>
      <c r="K22" s="54">
        <v>114</v>
      </c>
      <c r="L22" s="54">
        <v>29</v>
      </c>
      <c r="M22" s="54">
        <v>26</v>
      </c>
      <c r="N22" s="55">
        <v>0.111</v>
      </c>
      <c r="O22" s="54">
        <v>8.8000000000000007</v>
      </c>
    </row>
    <row r="23" spans="1:15">
      <c r="A23" s="135" t="s">
        <v>246</v>
      </c>
      <c r="B23" s="2222">
        <v>497</v>
      </c>
      <c r="C23" s="2752">
        <v>152</v>
      </c>
      <c r="D23" s="2222">
        <v>106</v>
      </c>
      <c r="E23" s="2753">
        <v>59</v>
      </c>
      <c r="F23" s="2756">
        <v>0.21299999999999999</v>
      </c>
      <c r="G23" s="2764">
        <v>10.199999999999999</v>
      </c>
      <c r="I23" s="37" t="s">
        <v>246</v>
      </c>
      <c r="J23" s="54">
        <v>459</v>
      </c>
      <c r="K23" s="54">
        <v>158</v>
      </c>
      <c r="L23" s="54">
        <v>96</v>
      </c>
      <c r="M23" s="54">
        <v>73</v>
      </c>
      <c r="N23" s="55">
        <v>0.20899999999999999</v>
      </c>
      <c r="O23" s="54">
        <v>13.1</v>
      </c>
    </row>
    <row r="24" spans="1:15">
      <c r="A24" s="135" t="s">
        <v>247</v>
      </c>
      <c r="B24" s="2222">
        <v>864</v>
      </c>
      <c r="C24" s="2752">
        <v>206</v>
      </c>
      <c r="D24" s="2222">
        <v>116</v>
      </c>
      <c r="E24" s="2753">
        <v>69</v>
      </c>
      <c r="F24" s="2756">
        <v>0.13400000000000001</v>
      </c>
      <c r="G24" s="2764">
        <v>7.5</v>
      </c>
      <c r="I24" s="37" t="s">
        <v>247</v>
      </c>
      <c r="J24" s="53">
        <v>1017</v>
      </c>
      <c r="K24" s="54">
        <v>252</v>
      </c>
      <c r="L24" s="54">
        <v>49</v>
      </c>
      <c r="M24" s="54">
        <v>53</v>
      </c>
      <c r="N24" s="55">
        <v>4.8000000000000001E-2</v>
      </c>
      <c r="O24" s="54">
        <v>5.2</v>
      </c>
    </row>
    <row r="25" spans="1:15">
      <c r="A25" s="135" t="s">
        <v>248</v>
      </c>
      <c r="B25" s="2222">
        <v>701</v>
      </c>
      <c r="C25" s="2752">
        <v>226</v>
      </c>
      <c r="D25" s="2222">
        <v>91</v>
      </c>
      <c r="E25" s="2753">
        <v>88</v>
      </c>
      <c r="F25" s="2756">
        <v>0.13</v>
      </c>
      <c r="G25" s="2764">
        <v>11.6</v>
      </c>
      <c r="I25" s="37" t="s">
        <v>248</v>
      </c>
      <c r="J25" s="54">
        <v>644</v>
      </c>
      <c r="K25" s="54">
        <v>236</v>
      </c>
      <c r="L25" s="54">
        <v>77</v>
      </c>
      <c r="M25" s="54">
        <v>53</v>
      </c>
      <c r="N25" s="55">
        <v>0.12</v>
      </c>
      <c r="O25" s="54">
        <v>9.5</v>
      </c>
    </row>
    <row r="26" spans="1:15">
      <c r="A26" s="135" t="s">
        <v>249</v>
      </c>
      <c r="B26" s="1775" t="s">
        <v>210</v>
      </c>
      <c r="C26" s="1956" t="s">
        <v>210</v>
      </c>
      <c r="D26" s="1775" t="s">
        <v>210</v>
      </c>
      <c r="E26" s="1955" t="s">
        <v>210</v>
      </c>
      <c r="F26" s="2682" t="s">
        <v>210</v>
      </c>
      <c r="G26" s="2763" t="s">
        <v>210</v>
      </c>
      <c r="I26" s="37" t="s">
        <v>249</v>
      </c>
      <c r="J26" s="54" t="s">
        <v>210</v>
      </c>
      <c r="K26" s="54" t="s">
        <v>210</v>
      </c>
      <c r="L26" s="54" t="s">
        <v>210</v>
      </c>
      <c r="M26" s="54" t="s">
        <v>210</v>
      </c>
      <c r="N26" s="55" t="s">
        <v>210</v>
      </c>
      <c r="O26" s="54" t="s">
        <v>210</v>
      </c>
    </row>
    <row r="27" spans="1:15">
      <c r="A27" s="135" t="s">
        <v>250</v>
      </c>
      <c r="B27" s="2222">
        <v>1394</v>
      </c>
      <c r="C27" s="2752">
        <v>236</v>
      </c>
      <c r="D27" s="2222">
        <v>289</v>
      </c>
      <c r="E27" s="2753">
        <v>93</v>
      </c>
      <c r="F27" s="2756">
        <v>0.20699999999999999</v>
      </c>
      <c r="G27" s="2764">
        <v>5.8</v>
      </c>
      <c r="I27" s="37" t="s">
        <v>250</v>
      </c>
      <c r="J27" s="53">
        <v>1184</v>
      </c>
      <c r="K27" s="54">
        <v>316</v>
      </c>
      <c r="L27" s="54">
        <v>185</v>
      </c>
      <c r="M27" s="54">
        <v>119</v>
      </c>
      <c r="N27" s="55">
        <v>0.156</v>
      </c>
      <c r="O27" s="54">
        <v>8.6</v>
      </c>
    </row>
    <row r="28" spans="1:15">
      <c r="A28" s="135" t="s">
        <v>251</v>
      </c>
      <c r="B28" s="2222">
        <v>1236</v>
      </c>
      <c r="C28" s="2752">
        <v>243</v>
      </c>
      <c r="D28" s="2222">
        <v>350</v>
      </c>
      <c r="E28" s="2753">
        <v>125</v>
      </c>
      <c r="F28" s="2756">
        <v>0.28299999999999997</v>
      </c>
      <c r="G28" s="2764">
        <v>8.5</v>
      </c>
      <c r="I28" s="37" t="s">
        <v>251</v>
      </c>
      <c r="J28" s="54">
        <v>844</v>
      </c>
      <c r="K28" s="54">
        <v>222</v>
      </c>
      <c r="L28" s="54">
        <v>241</v>
      </c>
      <c r="M28" s="54">
        <v>128</v>
      </c>
      <c r="N28" s="55">
        <v>0.28599999999999998</v>
      </c>
      <c r="O28" s="54">
        <v>12.5</v>
      </c>
    </row>
    <row r="29" spans="1:15">
      <c r="A29" s="135" t="s">
        <v>252</v>
      </c>
      <c r="B29" s="2222">
        <v>1567</v>
      </c>
      <c r="C29" s="2752">
        <v>226</v>
      </c>
      <c r="D29" s="2222">
        <v>234</v>
      </c>
      <c r="E29" s="2753">
        <v>0.05</v>
      </c>
      <c r="F29" s="2756">
        <v>3.6</v>
      </c>
      <c r="G29" s="2764">
        <v>1.5</v>
      </c>
      <c r="I29" s="37" t="s">
        <v>252</v>
      </c>
      <c r="J29" s="53">
        <v>1517</v>
      </c>
      <c r="K29" s="54">
        <v>228</v>
      </c>
      <c r="L29" s="54">
        <v>260</v>
      </c>
      <c r="M29" s="54">
        <v>100</v>
      </c>
      <c r="N29" s="55">
        <v>0.17100000000000001</v>
      </c>
      <c r="O29" s="54">
        <v>5.9</v>
      </c>
    </row>
    <row r="30" spans="1:15">
      <c r="A30" s="135" t="s">
        <v>253</v>
      </c>
      <c r="B30" s="2222">
        <v>1146</v>
      </c>
      <c r="C30" s="2752">
        <v>242</v>
      </c>
      <c r="D30" s="2222">
        <v>212</v>
      </c>
      <c r="E30" s="2753">
        <v>100</v>
      </c>
      <c r="F30" s="2756">
        <v>0.185</v>
      </c>
      <c r="G30" s="2764">
        <v>8.1</v>
      </c>
      <c r="I30" s="37" t="s">
        <v>253</v>
      </c>
      <c r="J30" s="53">
        <v>1218</v>
      </c>
      <c r="K30" s="54">
        <v>247</v>
      </c>
      <c r="L30" s="54">
        <v>286</v>
      </c>
      <c r="M30" s="54">
        <v>110</v>
      </c>
      <c r="N30" s="55">
        <v>0.23499999999999999</v>
      </c>
      <c r="O30" s="54">
        <v>8.6999999999999993</v>
      </c>
    </row>
    <row r="31" spans="1:15">
      <c r="A31" s="135" t="s">
        <v>254</v>
      </c>
      <c r="B31" s="1775" t="s">
        <v>210</v>
      </c>
      <c r="C31" s="1956" t="s">
        <v>210</v>
      </c>
      <c r="D31" s="1775" t="s">
        <v>210</v>
      </c>
      <c r="E31" s="1955" t="s">
        <v>210</v>
      </c>
      <c r="F31" s="2682" t="s">
        <v>210</v>
      </c>
      <c r="G31" s="2763" t="s">
        <v>210</v>
      </c>
      <c r="I31" s="37" t="s">
        <v>254</v>
      </c>
      <c r="J31" s="54" t="s">
        <v>210</v>
      </c>
      <c r="K31" s="54" t="s">
        <v>210</v>
      </c>
      <c r="L31" s="54" t="s">
        <v>210</v>
      </c>
      <c r="M31" s="54" t="s">
        <v>210</v>
      </c>
      <c r="N31" s="55" t="s">
        <v>210</v>
      </c>
      <c r="O31" s="54" t="s">
        <v>210</v>
      </c>
    </row>
    <row r="32" spans="1:15">
      <c r="A32" s="135" t="s">
        <v>255</v>
      </c>
      <c r="B32" s="2222">
        <v>1731</v>
      </c>
      <c r="C32" s="2752">
        <v>351</v>
      </c>
      <c r="D32" s="2222">
        <v>245</v>
      </c>
      <c r="E32" s="2753">
        <v>111</v>
      </c>
      <c r="F32" s="2756">
        <v>0.14199999999999999</v>
      </c>
      <c r="G32" s="2764">
        <v>6.4</v>
      </c>
      <c r="I32" s="37" t="s">
        <v>255</v>
      </c>
      <c r="J32" s="53">
        <v>1128</v>
      </c>
      <c r="K32" s="54">
        <v>252</v>
      </c>
      <c r="L32" s="54">
        <v>126</v>
      </c>
      <c r="M32" s="54">
        <v>68</v>
      </c>
      <c r="N32" s="55">
        <v>0.112</v>
      </c>
      <c r="O32" s="54">
        <v>5.5</v>
      </c>
    </row>
    <row r="33" spans="1:15">
      <c r="A33" s="135" t="s">
        <v>256</v>
      </c>
      <c r="B33" s="2222">
        <v>610</v>
      </c>
      <c r="C33" s="2752">
        <v>237</v>
      </c>
      <c r="D33" s="2222">
        <v>71</v>
      </c>
      <c r="E33" s="2753">
        <v>54</v>
      </c>
      <c r="F33" s="2756">
        <v>0.11600000000000001</v>
      </c>
      <c r="G33" s="2764">
        <v>9.8000000000000007</v>
      </c>
      <c r="I33" s="37" t="s">
        <v>256</v>
      </c>
      <c r="J33" s="54">
        <v>412</v>
      </c>
      <c r="K33" s="54">
        <v>114</v>
      </c>
      <c r="L33" s="54">
        <v>68</v>
      </c>
      <c r="M33" s="54">
        <v>59</v>
      </c>
      <c r="N33" s="55">
        <v>0.16500000000000001</v>
      </c>
      <c r="O33" s="54">
        <v>12.8</v>
      </c>
    </row>
    <row r="34" spans="1:15">
      <c r="A34" s="135" t="s">
        <v>257</v>
      </c>
      <c r="B34" s="2222">
        <v>380</v>
      </c>
      <c r="C34" s="2752">
        <v>109</v>
      </c>
      <c r="D34" s="2222">
        <v>46</v>
      </c>
      <c r="E34" s="2753">
        <v>36</v>
      </c>
      <c r="F34" s="2756">
        <v>0.121</v>
      </c>
      <c r="G34" s="2764">
        <v>9</v>
      </c>
      <c r="I34" s="37" t="s">
        <v>257</v>
      </c>
      <c r="J34" s="54">
        <v>343</v>
      </c>
      <c r="K34" s="54">
        <v>126</v>
      </c>
      <c r="L34" s="54">
        <v>59</v>
      </c>
      <c r="M34" s="54">
        <v>41</v>
      </c>
      <c r="N34" s="55">
        <v>0.17199999999999999</v>
      </c>
      <c r="O34" s="54">
        <v>9.9</v>
      </c>
    </row>
    <row r="35" spans="1:15">
      <c r="A35" s="135" t="s">
        <v>258</v>
      </c>
      <c r="B35" s="2222">
        <v>9539</v>
      </c>
      <c r="C35" s="2752">
        <v>726</v>
      </c>
      <c r="D35" s="2222">
        <v>1282</v>
      </c>
      <c r="E35" s="2753">
        <v>316</v>
      </c>
      <c r="F35" s="2756">
        <v>0.13400000000000001</v>
      </c>
      <c r="G35" s="2764">
        <v>3.2</v>
      </c>
      <c r="I35" s="37" t="s">
        <v>258</v>
      </c>
      <c r="J35" s="53">
        <v>8672</v>
      </c>
      <c r="K35" s="54">
        <v>739</v>
      </c>
      <c r="L35" s="54">
        <v>677</v>
      </c>
      <c r="M35" s="54">
        <v>184</v>
      </c>
      <c r="N35" s="55">
        <v>7.8E-2</v>
      </c>
      <c r="O35" s="54">
        <v>2.1</v>
      </c>
    </row>
    <row r="36" spans="1:15">
      <c r="A36" s="135" t="s">
        <v>259</v>
      </c>
      <c r="B36" s="1775" t="s">
        <v>210</v>
      </c>
      <c r="C36" s="1956" t="s">
        <v>210</v>
      </c>
      <c r="D36" s="1775" t="s">
        <v>210</v>
      </c>
      <c r="E36" s="1955" t="s">
        <v>210</v>
      </c>
      <c r="F36" s="2682" t="s">
        <v>210</v>
      </c>
      <c r="G36" s="2763" t="s">
        <v>210</v>
      </c>
      <c r="I36" s="37" t="s">
        <v>259</v>
      </c>
      <c r="J36" s="54">
        <v>653</v>
      </c>
      <c r="K36" s="54">
        <v>210</v>
      </c>
      <c r="L36" s="54">
        <v>153</v>
      </c>
      <c r="M36" s="54">
        <v>75</v>
      </c>
      <c r="N36" s="55">
        <v>0.23400000000000001</v>
      </c>
      <c r="O36" s="54">
        <v>9.3000000000000007</v>
      </c>
    </row>
    <row r="37" spans="1:15">
      <c r="A37" s="135" t="s">
        <v>260</v>
      </c>
      <c r="B37" s="2222">
        <v>1015</v>
      </c>
      <c r="C37" s="2752">
        <v>191</v>
      </c>
      <c r="D37" s="2222">
        <v>400</v>
      </c>
      <c r="E37" s="2753">
        <v>137</v>
      </c>
      <c r="F37" s="2756">
        <v>0.39400000000000002</v>
      </c>
      <c r="G37" s="2764">
        <v>10</v>
      </c>
      <c r="I37" s="37" t="s">
        <v>260</v>
      </c>
      <c r="J37" s="54">
        <v>694</v>
      </c>
      <c r="K37" s="54">
        <v>187</v>
      </c>
      <c r="L37" s="54">
        <v>63</v>
      </c>
      <c r="M37" s="54">
        <v>51</v>
      </c>
      <c r="N37" s="55">
        <v>9.0999999999999998E-2</v>
      </c>
      <c r="O37" s="54">
        <v>6.7</v>
      </c>
    </row>
    <row r="38" spans="1:15">
      <c r="A38" s="135" t="s">
        <v>261</v>
      </c>
      <c r="B38" s="2222">
        <v>784</v>
      </c>
      <c r="C38" s="2752">
        <v>188</v>
      </c>
      <c r="D38" s="2222">
        <v>118</v>
      </c>
      <c r="E38" s="2753">
        <v>68</v>
      </c>
      <c r="F38" s="2756">
        <v>0.151</v>
      </c>
      <c r="G38" s="2764">
        <v>7.8</v>
      </c>
      <c r="I38" s="37" t="s">
        <v>261</v>
      </c>
      <c r="J38" s="53">
        <v>2832</v>
      </c>
      <c r="K38" s="54">
        <v>406</v>
      </c>
      <c r="L38" s="54">
        <v>479</v>
      </c>
      <c r="M38" s="54">
        <v>233</v>
      </c>
      <c r="N38" s="55">
        <v>0.16900000000000001</v>
      </c>
      <c r="O38" s="54">
        <v>7.3</v>
      </c>
    </row>
    <row r="39" spans="1:15">
      <c r="A39" s="135" t="s">
        <v>259</v>
      </c>
      <c r="B39" s="2222">
        <v>3470</v>
      </c>
      <c r="C39" s="2752">
        <v>473</v>
      </c>
      <c r="D39" s="2222">
        <v>734</v>
      </c>
      <c r="E39" s="2753">
        <v>219</v>
      </c>
      <c r="F39" s="2756">
        <v>0.21199999999999999</v>
      </c>
      <c r="G39" s="2764">
        <v>5.5</v>
      </c>
      <c r="I39" s="37" t="s">
        <v>259</v>
      </c>
      <c r="J39" s="54" t="s">
        <v>210</v>
      </c>
      <c r="K39" s="54" t="s">
        <v>210</v>
      </c>
      <c r="L39" s="54" t="s">
        <v>210</v>
      </c>
      <c r="M39" s="54" t="s">
        <v>210</v>
      </c>
      <c r="N39" s="55" t="s">
        <v>210</v>
      </c>
      <c r="O39" s="54" t="s">
        <v>210</v>
      </c>
    </row>
    <row r="40" spans="1:15">
      <c r="A40" s="135" t="s">
        <v>262</v>
      </c>
      <c r="B40" s="2222">
        <v>2090</v>
      </c>
      <c r="C40" s="2752">
        <v>348</v>
      </c>
      <c r="D40" s="2222">
        <v>254</v>
      </c>
      <c r="E40" s="2753">
        <v>119</v>
      </c>
      <c r="F40" s="2756">
        <v>0.122</v>
      </c>
      <c r="G40" s="2764">
        <v>5.6</v>
      </c>
      <c r="I40" s="37" t="s">
        <v>262</v>
      </c>
      <c r="J40" s="53">
        <v>1854</v>
      </c>
      <c r="K40" s="54">
        <v>410</v>
      </c>
      <c r="L40" s="54">
        <v>341</v>
      </c>
      <c r="M40" s="54">
        <v>217</v>
      </c>
      <c r="N40" s="55">
        <v>0.184</v>
      </c>
      <c r="O40" s="54">
        <v>10.4</v>
      </c>
    </row>
    <row r="41" spans="1:15">
      <c r="A41" s="135" t="s">
        <v>263</v>
      </c>
      <c r="B41" s="2222">
        <v>216</v>
      </c>
      <c r="C41" s="2752">
        <v>128</v>
      </c>
      <c r="D41" s="2222">
        <v>16</v>
      </c>
      <c r="E41" s="2753">
        <v>24</v>
      </c>
      <c r="F41" s="2756">
        <v>7.3999999999999996E-2</v>
      </c>
      <c r="G41" s="2764">
        <v>11.2</v>
      </c>
      <c r="I41" s="37" t="s">
        <v>263</v>
      </c>
      <c r="J41" s="54" t="s">
        <v>210</v>
      </c>
      <c r="K41" s="54" t="s">
        <v>210</v>
      </c>
      <c r="L41" s="54" t="s">
        <v>210</v>
      </c>
      <c r="M41" s="54" t="s">
        <v>210</v>
      </c>
      <c r="N41" s="55" t="s">
        <v>210</v>
      </c>
      <c r="O41" s="54" t="s">
        <v>210</v>
      </c>
    </row>
    <row r="42" spans="1:15">
      <c r="A42" s="135" t="s">
        <v>264</v>
      </c>
      <c r="B42" s="2222">
        <v>1744</v>
      </c>
      <c r="C42" s="2752">
        <v>280</v>
      </c>
      <c r="D42" s="2222">
        <v>189</v>
      </c>
      <c r="E42" s="2753">
        <v>85</v>
      </c>
      <c r="F42" s="2756">
        <v>0.108</v>
      </c>
      <c r="G42" s="2764">
        <v>4.9000000000000004</v>
      </c>
      <c r="I42" s="37" t="s">
        <v>264</v>
      </c>
      <c r="J42" s="53">
        <v>1110</v>
      </c>
      <c r="K42" s="54">
        <v>250</v>
      </c>
      <c r="L42" s="54">
        <v>98</v>
      </c>
      <c r="M42" s="54">
        <v>91</v>
      </c>
      <c r="N42" s="55">
        <v>8.7999999999999995E-2</v>
      </c>
      <c r="O42" s="54">
        <v>7.6</v>
      </c>
    </row>
    <row r="43" spans="1:15">
      <c r="A43" s="135" t="s">
        <v>265</v>
      </c>
      <c r="B43" s="2222">
        <v>1526</v>
      </c>
      <c r="C43" s="2752">
        <v>236</v>
      </c>
      <c r="D43" s="2222">
        <v>249</v>
      </c>
      <c r="E43" s="2753">
        <v>90</v>
      </c>
      <c r="F43" s="2756">
        <v>0.16300000000000001</v>
      </c>
      <c r="G43" s="2764">
        <v>5.2</v>
      </c>
      <c r="I43" s="37" t="s">
        <v>265</v>
      </c>
      <c r="J43" s="53">
        <v>1476</v>
      </c>
      <c r="K43" s="54">
        <v>240</v>
      </c>
      <c r="L43" s="54">
        <v>170</v>
      </c>
      <c r="M43" s="54">
        <v>77</v>
      </c>
      <c r="N43" s="55">
        <v>0.115</v>
      </c>
      <c r="O43" s="54">
        <v>5.4</v>
      </c>
    </row>
    <row r="44" spans="1:15">
      <c r="A44" s="135" t="s">
        <v>266</v>
      </c>
      <c r="B44" s="2222">
        <v>5205</v>
      </c>
      <c r="C44" s="2752">
        <v>517</v>
      </c>
      <c r="D44" s="2222">
        <v>1166</v>
      </c>
      <c r="E44" s="2753">
        <v>213</v>
      </c>
      <c r="F44" s="2756">
        <v>0.224</v>
      </c>
      <c r="G44" s="2764">
        <v>3.7</v>
      </c>
      <c r="I44" s="37" t="s">
        <v>266</v>
      </c>
      <c r="J44" s="53">
        <v>4479</v>
      </c>
      <c r="K44" s="54">
        <v>419</v>
      </c>
      <c r="L44" s="54">
        <v>858</v>
      </c>
      <c r="M44" s="54">
        <v>194</v>
      </c>
      <c r="N44" s="55">
        <v>0.192</v>
      </c>
      <c r="O44" s="54">
        <v>4.0999999999999996</v>
      </c>
    </row>
    <row r="45" spans="1:15">
      <c r="A45" s="135" t="s">
        <v>267</v>
      </c>
      <c r="B45" s="2222">
        <v>2052</v>
      </c>
      <c r="C45" s="2752">
        <v>358</v>
      </c>
      <c r="D45" s="2222">
        <v>194</v>
      </c>
      <c r="E45" s="2753">
        <v>90</v>
      </c>
      <c r="F45" s="2756">
        <v>9.5000000000000001E-2</v>
      </c>
      <c r="G45" s="2764">
        <v>4.5</v>
      </c>
      <c r="I45" s="37" t="s">
        <v>267</v>
      </c>
      <c r="J45" s="53">
        <v>1251</v>
      </c>
      <c r="K45" s="54">
        <v>246</v>
      </c>
      <c r="L45" s="54">
        <v>259</v>
      </c>
      <c r="M45" s="54">
        <v>112</v>
      </c>
      <c r="N45" s="55">
        <v>0.20699999999999999</v>
      </c>
      <c r="O45" s="54">
        <v>7.8</v>
      </c>
    </row>
    <row r="46" spans="1:15">
      <c r="A46" s="135" t="s">
        <v>268</v>
      </c>
      <c r="B46" s="1775" t="s">
        <v>210</v>
      </c>
      <c r="C46" s="1956" t="s">
        <v>210</v>
      </c>
      <c r="D46" s="1775" t="s">
        <v>210</v>
      </c>
      <c r="E46" s="1955" t="s">
        <v>210</v>
      </c>
      <c r="F46" s="2682" t="s">
        <v>210</v>
      </c>
      <c r="G46" s="2763" t="s">
        <v>210</v>
      </c>
      <c r="I46" s="37" t="s">
        <v>268</v>
      </c>
      <c r="J46" s="54" t="s">
        <v>210</v>
      </c>
      <c r="K46" s="54" t="s">
        <v>210</v>
      </c>
      <c r="L46" s="54" t="s">
        <v>210</v>
      </c>
      <c r="M46" s="54" t="s">
        <v>210</v>
      </c>
      <c r="N46" s="55" t="s">
        <v>210</v>
      </c>
      <c r="O46" s="54" t="s">
        <v>210</v>
      </c>
    </row>
    <row r="47" spans="1:15">
      <c r="A47" s="135" t="s">
        <v>269</v>
      </c>
      <c r="B47" s="2222">
        <v>821</v>
      </c>
      <c r="C47" s="2752">
        <v>245</v>
      </c>
      <c r="D47" s="2222">
        <v>145</v>
      </c>
      <c r="E47" s="2753">
        <v>74</v>
      </c>
      <c r="F47" s="2756">
        <v>0.17699999999999999</v>
      </c>
      <c r="G47" s="2764">
        <v>7.4</v>
      </c>
      <c r="I47" s="37" t="s">
        <v>269</v>
      </c>
      <c r="J47" s="54">
        <v>756</v>
      </c>
      <c r="K47" s="54">
        <v>196</v>
      </c>
      <c r="L47" s="54">
        <v>151</v>
      </c>
      <c r="M47" s="54">
        <v>117</v>
      </c>
      <c r="N47" s="55">
        <v>0.2</v>
      </c>
      <c r="O47" s="54">
        <v>14</v>
      </c>
    </row>
    <row r="48" spans="1:15">
      <c r="A48" s="135" t="s">
        <v>270</v>
      </c>
      <c r="B48" s="1775" t="s">
        <v>210</v>
      </c>
      <c r="C48" s="1956" t="s">
        <v>210</v>
      </c>
      <c r="D48" s="1775" t="s">
        <v>210</v>
      </c>
      <c r="E48" s="1955" t="s">
        <v>210</v>
      </c>
      <c r="F48" s="2682" t="s">
        <v>210</v>
      </c>
      <c r="G48" s="2763" t="s">
        <v>210</v>
      </c>
      <c r="I48" s="37" t="s">
        <v>270</v>
      </c>
      <c r="J48" s="54" t="s">
        <v>210</v>
      </c>
      <c r="K48" s="54" t="s">
        <v>210</v>
      </c>
      <c r="L48" s="54" t="s">
        <v>210</v>
      </c>
      <c r="M48" s="54" t="s">
        <v>210</v>
      </c>
      <c r="N48" s="55" t="s">
        <v>210</v>
      </c>
      <c r="O48" s="54" t="s">
        <v>210</v>
      </c>
    </row>
    <row r="49" spans="1:15">
      <c r="A49" s="135" t="s">
        <v>271</v>
      </c>
      <c r="B49" s="2222">
        <v>1327</v>
      </c>
      <c r="C49" s="2752">
        <v>290</v>
      </c>
      <c r="D49" s="2222">
        <v>170</v>
      </c>
      <c r="E49" s="2753">
        <v>118</v>
      </c>
      <c r="F49" s="2756">
        <v>0.128</v>
      </c>
      <c r="G49" s="2764">
        <v>8.1</v>
      </c>
      <c r="I49" s="37" t="s">
        <v>271</v>
      </c>
      <c r="J49" s="53">
        <v>1054</v>
      </c>
      <c r="K49" s="54">
        <v>302</v>
      </c>
      <c r="L49" s="54">
        <v>168</v>
      </c>
      <c r="M49" s="54">
        <v>132</v>
      </c>
      <c r="N49" s="55">
        <v>0.159</v>
      </c>
      <c r="O49" s="54">
        <v>10.8</v>
      </c>
    </row>
    <row r="50" spans="1:15">
      <c r="A50" s="135" t="s">
        <v>272</v>
      </c>
      <c r="B50" s="2222">
        <v>7741</v>
      </c>
      <c r="C50" s="2752">
        <v>786</v>
      </c>
      <c r="D50" s="2222">
        <v>1381</v>
      </c>
      <c r="E50" s="2753">
        <v>281</v>
      </c>
      <c r="F50" s="2756">
        <v>0.17799999999999999</v>
      </c>
      <c r="G50" s="2764">
        <v>3</v>
      </c>
      <c r="I50" s="37" t="s">
        <v>272</v>
      </c>
      <c r="J50" s="53">
        <v>6215</v>
      </c>
      <c r="K50" s="54">
        <v>600</v>
      </c>
      <c r="L50" s="54">
        <v>735</v>
      </c>
      <c r="M50" s="54">
        <v>218</v>
      </c>
      <c r="N50" s="55">
        <v>0.11799999999999999</v>
      </c>
      <c r="O50" s="54">
        <v>3.3</v>
      </c>
    </row>
    <row r="51" spans="1:15">
      <c r="A51" s="135" t="s">
        <v>273</v>
      </c>
      <c r="B51" s="2222">
        <v>2997</v>
      </c>
      <c r="C51" s="2752">
        <v>451</v>
      </c>
      <c r="D51" s="2222">
        <v>714</v>
      </c>
      <c r="E51" s="2753">
        <v>173</v>
      </c>
      <c r="F51" s="2756">
        <v>0.23799999999999999</v>
      </c>
      <c r="G51" s="2764">
        <v>5</v>
      </c>
      <c r="I51" s="37" t="s">
        <v>273</v>
      </c>
      <c r="J51" s="53">
        <v>2171</v>
      </c>
      <c r="K51" s="54">
        <v>329</v>
      </c>
      <c r="L51" s="54">
        <v>619</v>
      </c>
      <c r="M51" s="54">
        <v>154</v>
      </c>
      <c r="N51" s="55">
        <v>0.28499999999999998</v>
      </c>
      <c r="O51" s="54">
        <v>6.6</v>
      </c>
    </row>
    <row r="52" spans="1:15">
      <c r="A52" s="135" t="s">
        <v>274</v>
      </c>
      <c r="B52" s="1775" t="s">
        <v>210</v>
      </c>
      <c r="C52" s="1956" t="s">
        <v>210</v>
      </c>
      <c r="D52" s="1775" t="s">
        <v>210</v>
      </c>
      <c r="E52" s="1955" t="s">
        <v>210</v>
      </c>
      <c r="F52" s="2682" t="s">
        <v>210</v>
      </c>
      <c r="G52" s="2763" t="s">
        <v>210</v>
      </c>
      <c r="I52" s="37" t="s">
        <v>274</v>
      </c>
      <c r="J52" s="54" t="s">
        <v>210</v>
      </c>
      <c r="K52" s="54" t="s">
        <v>210</v>
      </c>
      <c r="L52" s="54" t="s">
        <v>210</v>
      </c>
      <c r="M52" s="54" t="s">
        <v>210</v>
      </c>
      <c r="N52" s="55" t="s">
        <v>210</v>
      </c>
      <c r="O52" s="54" t="s">
        <v>210</v>
      </c>
    </row>
    <row r="53" spans="1:15">
      <c r="A53" s="135" t="s">
        <v>275</v>
      </c>
      <c r="B53" s="2222">
        <v>2494</v>
      </c>
      <c r="C53" s="2752">
        <v>312</v>
      </c>
      <c r="D53" s="2222">
        <v>490</v>
      </c>
      <c r="E53" s="2753">
        <v>153</v>
      </c>
      <c r="F53" s="2756">
        <v>0.19600000000000001</v>
      </c>
      <c r="G53" s="2764">
        <v>5.6</v>
      </c>
      <c r="I53" s="37" t="s">
        <v>275</v>
      </c>
      <c r="J53" s="53">
        <v>2014</v>
      </c>
      <c r="K53" s="54">
        <v>334</v>
      </c>
      <c r="L53" s="54">
        <v>393</v>
      </c>
      <c r="M53" s="54">
        <v>138</v>
      </c>
      <c r="N53" s="55">
        <v>0.19500000000000001</v>
      </c>
      <c r="O53" s="54">
        <v>6.7</v>
      </c>
    </row>
    <row r="54" spans="1:15">
      <c r="A54" s="135" t="s">
        <v>276</v>
      </c>
      <c r="B54" s="2222">
        <v>11660</v>
      </c>
      <c r="C54" s="2752">
        <v>910</v>
      </c>
      <c r="D54" s="2222">
        <v>1910</v>
      </c>
      <c r="E54" s="2753">
        <v>314</v>
      </c>
      <c r="F54" s="2756">
        <v>0.16400000000000001</v>
      </c>
      <c r="G54" s="2764">
        <v>2.6</v>
      </c>
      <c r="I54" s="37" t="s">
        <v>276</v>
      </c>
      <c r="J54" s="53">
        <v>8513</v>
      </c>
      <c r="K54" s="54">
        <v>752</v>
      </c>
      <c r="L54" s="53">
        <v>1356</v>
      </c>
      <c r="M54" s="54">
        <v>239</v>
      </c>
      <c r="N54" s="55">
        <v>0.159</v>
      </c>
      <c r="O54" s="54">
        <v>2.4</v>
      </c>
    </row>
    <row r="55" spans="1:15">
      <c r="A55" s="135" t="s">
        <v>277</v>
      </c>
      <c r="B55" s="1775" t="s">
        <v>210</v>
      </c>
      <c r="C55" s="1956" t="s">
        <v>210</v>
      </c>
      <c r="D55" s="1775" t="s">
        <v>210</v>
      </c>
      <c r="E55" s="1955" t="s">
        <v>210</v>
      </c>
      <c r="F55" s="2682" t="s">
        <v>210</v>
      </c>
      <c r="G55" s="2763" t="s">
        <v>210</v>
      </c>
      <c r="I55" s="37" t="s">
        <v>277</v>
      </c>
      <c r="J55" s="54" t="s">
        <v>210</v>
      </c>
      <c r="K55" s="54" t="s">
        <v>210</v>
      </c>
      <c r="L55" s="54" t="s">
        <v>210</v>
      </c>
      <c r="M55" s="54" t="s">
        <v>210</v>
      </c>
      <c r="N55" s="55" t="s">
        <v>210</v>
      </c>
      <c r="O55" s="54" t="s">
        <v>210</v>
      </c>
    </row>
    <row r="56" spans="1:15">
      <c r="A56" s="135" t="s">
        <v>278</v>
      </c>
      <c r="B56" s="2222">
        <v>867</v>
      </c>
      <c r="C56" s="2752">
        <v>182</v>
      </c>
      <c r="D56" s="2222">
        <v>127</v>
      </c>
      <c r="E56" s="2753">
        <v>67</v>
      </c>
      <c r="F56" s="2756">
        <v>0.14599999999999999</v>
      </c>
      <c r="G56" s="2764">
        <v>7.5</v>
      </c>
      <c r="I56" s="37" t="s">
        <v>278</v>
      </c>
      <c r="J56" s="54">
        <v>941</v>
      </c>
      <c r="K56" s="54">
        <v>197</v>
      </c>
      <c r="L56" s="54">
        <v>75</v>
      </c>
      <c r="M56" s="54">
        <v>59</v>
      </c>
      <c r="N56" s="55">
        <v>0.08</v>
      </c>
      <c r="O56" s="54">
        <v>6</v>
      </c>
    </row>
    <row r="57" spans="1:15">
      <c r="A57" s="135" t="s">
        <v>279</v>
      </c>
      <c r="B57" s="83" t="s">
        <v>210</v>
      </c>
      <c r="C57" s="85" t="s">
        <v>210</v>
      </c>
      <c r="D57" s="83" t="s">
        <v>210</v>
      </c>
      <c r="E57" s="49" t="s">
        <v>210</v>
      </c>
      <c r="F57" s="50" t="s">
        <v>210</v>
      </c>
      <c r="G57" s="49" t="s">
        <v>210</v>
      </c>
      <c r="I57" s="37" t="s">
        <v>279</v>
      </c>
      <c r="J57" s="54" t="s">
        <v>210</v>
      </c>
      <c r="K57" s="54" t="s">
        <v>210</v>
      </c>
      <c r="L57" s="54" t="s">
        <v>210</v>
      </c>
      <c r="M57" s="54" t="s">
        <v>210</v>
      </c>
      <c r="N57" s="55" t="s">
        <v>210</v>
      </c>
      <c r="O57" s="54" t="s">
        <v>210</v>
      </c>
    </row>
    <row r="58" spans="1:15">
      <c r="A58" s="4591" t="s">
        <v>280</v>
      </c>
      <c r="B58" s="4592"/>
      <c r="C58" s="4592"/>
      <c r="D58" s="4592"/>
      <c r="E58" s="4592"/>
      <c r="F58" s="4592"/>
      <c r="G58" s="4593"/>
      <c r="I58" s="4585" t="s">
        <v>280</v>
      </c>
      <c r="J58" s="4586"/>
      <c r="K58" s="4586"/>
      <c r="L58" s="4586"/>
      <c r="M58" s="4586"/>
      <c r="N58" s="4586"/>
      <c r="O58" s="4587"/>
    </row>
    <row r="60" spans="1:15" ht="29.15" customHeight="1">
      <c r="A60" s="4496" t="s">
        <v>776</v>
      </c>
      <c r="B60" s="4496"/>
      <c r="C60" s="4496"/>
      <c r="D60" s="4496"/>
      <c r="E60" s="4496"/>
      <c r="F60" s="4496"/>
      <c r="G60" s="4496"/>
      <c r="I60" s="3832" t="s">
        <v>857</v>
      </c>
      <c r="J60" s="3832"/>
      <c r="K60" s="3832"/>
      <c r="L60" s="3832"/>
      <c r="M60" s="3832"/>
      <c r="N60" s="3832"/>
      <c r="O60" s="3832"/>
    </row>
  </sheetData>
  <mergeCells count="14">
    <mergeCell ref="A60:G60"/>
    <mergeCell ref="A1:G1"/>
    <mergeCell ref="A3:A5"/>
    <mergeCell ref="B3:G3"/>
    <mergeCell ref="B4:C4"/>
    <mergeCell ref="D4:G4"/>
    <mergeCell ref="A58:G58"/>
    <mergeCell ref="I58:O58"/>
    <mergeCell ref="I60:O60"/>
    <mergeCell ref="I1:O1"/>
    <mergeCell ref="I3:I5"/>
    <mergeCell ref="J3:O3"/>
    <mergeCell ref="J4:K4"/>
    <mergeCell ref="L4:O4"/>
  </mergeCell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O60"/>
  <sheetViews>
    <sheetView workbookViewId="0">
      <selection sqref="A1:G1"/>
    </sheetView>
  </sheetViews>
  <sheetFormatPr defaultColWidth="9" defaultRowHeight="14"/>
  <cols>
    <col min="1" max="1" width="22.33203125" style="22" customWidth="1"/>
    <col min="2" max="7" width="11.08203125" style="16" customWidth="1"/>
    <col min="8" max="8" width="9" style="29"/>
    <col min="9" max="9" width="22.33203125" style="22" customWidth="1"/>
    <col min="10" max="11" width="10.33203125" style="16" customWidth="1"/>
    <col min="12" max="16384" width="9" style="16"/>
  </cols>
  <sheetData>
    <row r="1" spans="1:15" ht="32.5">
      <c r="A1" s="4230" t="s">
        <v>4453</v>
      </c>
      <c r="B1" s="4230"/>
      <c r="C1" s="4230"/>
      <c r="D1" s="4230"/>
      <c r="E1" s="4230"/>
      <c r="F1" s="4230"/>
      <c r="G1" s="4230"/>
      <c r="H1" s="1473"/>
      <c r="I1" s="4195" t="s">
        <v>1182</v>
      </c>
      <c r="J1" s="4195"/>
      <c r="K1" s="4195"/>
      <c r="L1" s="4195"/>
      <c r="M1" s="4195"/>
      <c r="N1" s="4195"/>
      <c r="O1" s="4195"/>
    </row>
    <row r="3" spans="1:15" ht="17.5">
      <c r="A3" s="4477" t="s">
        <v>229</v>
      </c>
      <c r="B3" s="4480" t="s">
        <v>85</v>
      </c>
      <c r="C3" s="4481"/>
      <c r="D3" s="4481"/>
      <c r="E3" s="4481"/>
      <c r="F3" s="4481"/>
      <c r="G3" s="4482"/>
      <c r="H3" s="495"/>
      <c r="I3" s="4594" t="s">
        <v>229</v>
      </c>
      <c r="J3" s="4483" t="s">
        <v>85</v>
      </c>
      <c r="K3" s="4483"/>
      <c r="L3" s="4483"/>
      <c r="M3" s="4483"/>
      <c r="N3" s="4483"/>
      <c r="O3" s="4484"/>
    </row>
    <row r="4" spans="1:15" ht="32.5">
      <c r="A4" s="4478"/>
      <c r="B4" s="4159" t="s">
        <v>959</v>
      </c>
      <c r="C4" s="4092"/>
      <c r="D4" s="4288" t="s">
        <v>539</v>
      </c>
      <c r="E4" s="3952"/>
      <c r="F4" s="3952"/>
      <c r="G4" s="3953"/>
      <c r="H4" s="896"/>
      <c r="I4" s="4595"/>
      <c r="J4" s="4384" t="s">
        <v>216</v>
      </c>
      <c r="K4" s="4384"/>
      <c r="L4" s="4458" t="s">
        <v>539</v>
      </c>
      <c r="M4" s="4458"/>
      <c r="N4" s="4458"/>
      <c r="O4" s="4459"/>
    </row>
    <row r="5" spans="1:15" s="192" customFormat="1" ht="44.5">
      <c r="A5" s="4479"/>
      <c r="B5" s="127" t="s">
        <v>206</v>
      </c>
      <c r="C5" s="128" t="s">
        <v>207</v>
      </c>
      <c r="D5" s="127" t="s">
        <v>206</v>
      </c>
      <c r="E5" s="193" t="s">
        <v>207</v>
      </c>
      <c r="F5" s="193" t="s">
        <v>14</v>
      </c>
      <c r="G5" s="129" t="s">
        <v>208</v>
      </c>
      <c r="H5" s="740"/>
      <c r="I5" s="4596"/>
      <c r="J5" s="300" t="s">
        <v>206</v>
      </c>
      <c r="K5" s="300" t="s">
        <v>207</v>
      </c>
      <c r="L5" s="300" t="s">
        <v>206</v>
      </c>
      <c r="M5" s="300" t="s">
        <v>207</v>
      </c>
      <c r="N5" s="300" t="s">
        <v>14</v>
      </c>
      <c r="O5" s="299" t="s">
        <v>208</v>
      </c>
    </row>
    <row r="6" spans="1:15">
      <c r="A6" s="132" t="s">
        <v>230</v>
      </c>
      <c r="B6" s="1775">
        <v>296878</v>
      </c>
      <c r="C6" s="1953">
        <v>4819</v>
      </c>
      <c r="D6" s="1775">
        <v>19716</v>
      </c>
      <c r="E6" s="1870">
        <v>991</v>
      </c>
      <c r="F6" s="2627">
        <v>6.6000000000000003E-2</v>
      </c>
      <c r="G6" s="2153">
        <v>0.3</v>
      </c>
      <c r="I6" s="56" t="s">
        <v>230</v>
      </c>
      <c r="J6" s="53">
        <v>259768</v>
      </c>
      <c r="K6" s="53">
        <v>4273</v>
      </c>
      <c r="L6" s="53">
        <v>14349</v>
      </c>
      <c r="M6" s="54">
        <v>823</v>
      </c>
      <c r="N6" s="55">
        <v>5.5E-2</v>
      </c>
      <c r="O6" s="54">
        <v>0.3</v>
      </c>
    </row>
    <row r="7" spans="1:15">
      <c r="A7" s="135"/>
      <c r="B7" s="1775"/>
      <c r="C7" s="1854"/>
      <c r="D7" s="1775"/>
      <c r="E7" s="1872"/>
      <c r="F7" s="2628"/>
      <c r="G7" s="1863"/>
      <c r="I7" s="57"/>
      <c r="J7" s="53"/>
      <c r="K7" s="54"/>
      <c r="L7" s="53"/>
      <c r="M7" s="54"/>
      <c r="N7" s="55"/>
      <c r="O7" s="54"/>
    </row>
    <row r="8" spans="1:15">
      <c r="A8" s="135" t="s">
        <v>231</v>
      </c>
      <c r="B8" s="2222">
        <v>912</v>
      </c>
      <c r="C8" s="2752">
        <v>208</v>
      </c>
      <c r="D8" s="2222">
        <v>77</v>
      </c>
      <c r="E8" s="2753">
        <v>52</v>
      </c>
      <c r="F8" s="2756">
        <v>8.4000000000000005E-2</v>
      </c>
      <c r="G8" s="2759">
        <v>5.6</v>
      </c>
      <c r="I8" s="57" t="s">
        <v>231</v>
      </c>
      <c r="J8" s="54">
        <v>543</v>
      </c>
      <c r="K8" s="54">
        <v>168</v>
      </c>
      <c r="L8" s="54">
        <v>88</v>
      </c>
      <c r="M8" s="54">
        <v>102</v>
      </c>
      <c r="N8" s="55">
        <v>0.16200000000000001</v>
      </c>
      <c r="O8" s="54">
        <v>16.5</v>
      </c>
    </row>
    <row r="9" spans="1:15">
      <c r="A9" s="135" t="s">
        <v>232</v>
      </c>
      <c r="B9" s="2222">
        <v>1595</v>
      </c>
      <c r="C9" s="2752">
        <v>294</v>
      </c>
      <c r="D9" s="2222">
        <v>87</v>
      </c>
      <c r="E9" s="2753">
        <v>82</v>
      </c>
      <c r="F9" s="2756">
        <v>5.5E-2</v>
      </c>
      <c r="G9" s="2759">
        <v>5</v>
      </c>
      <c r="I9" s="57" t="s">
        <v>232</v>
      </c>
      <c r="J9" s="53">
        <v>1389</v>
      </c>
      <c r="K9" s="54">
        <v>346</v>
      </c>
      <c r="L9" s="54">
        <v>22</v>
      </c>
      <c r="M9" s="54">
        <v>28</v>
      </c>
      <c r="N9" s="55">
        <v>1.6E-2</v>
      </c>
      <c r="O9" s="54">
        <v>2.1</v>
      </c>
    </row>
    <row r="10" spans="1:15">
      <c r="A10" s="135" t="s">
        <v>233</v>
      </c>
      <c r="B10" s="2222">
        <v>5000</v>
      </c>
      <c r="C10" s="2752">
        <v>502</v>
      </c>
      <c r="D10" s="2222">
        <v>242</v>
      </c>
      <c r="E10" s="2753">
        <v>97</v>
      </c>
      <c r="F10" s="2756">
        <v>4.8000000000000001E-2</v>
      </c>
      <c r="G10" s="2759">
        <v>1.8</v>
      </c>
      <c r="I10" s="57" t="s">
        <v>233</v>
      </c>
      <c r="J10" s="53">
        <v>5339</v>
      </c>
      <c r="K10" s="54">
        <v>528</v>
      </c>
      <c r="L10" s="54">
        <v>153</v>
      </c>
      <c r="M10" s="54">
        <v>76</v>
      </c>
      <c r="N10" s="55">
        <v>2.9000000000000001E-2</v>
      </c>
      <c r="O10" s="54">
        <v>1.5</v>
      </c>
    </row>
    <row r="11" spans="1:15">
      <c r="A11" s="135" t="s">
        <v>234</v>
      </c>
      <c r="B11" s="2222">
        <v>620</v>
      </c>
      <c r="C11" s="2752">
        <v>195</v>
      </c>
      <c r="D11" s="2222">
        <v>54</v>
      </c>
      <c r="E11" s="2753">
        <v>43</v>
      </c>
      <c r="F11" s="2756">
        <v>8.6999999999999994E-2</v>
      </c>
      <c r="G11" s="2759">
        <v>6.7</v>
      </c>
      <c r="I11" s="57" t="s">
        <v>234</v>
      </c>
      <c r="J11" s="54">
        <v>391</v>
      </c>
      <c r="K11" s="54">
        <v>130</v>
      </c>
      <c r="L11" s="54">
        <v>23</v>
      </c>
      <c r="M11" s="54">
        <v>38</v>
      </c>
      <c r="N11" s="55">
        <v>5.8999999999999997E-2</v>
      </c>
      <c r="O11" s="54">
        <v>9.6999999999999993</v>
      </c>
    </row>
    <row r="12" spans="1:15">
      <c r="A12" s="135" t="s">
        <v>235</v>
      </c>
      <c r="B12" s="2222">
        <v>42579</v>
      </c>
      <c r="C12" s="2752">
        <v>1684</v>
      </c>
      <c r="D12" s="2222">
        <v>3341</v>
      </c>
      <c r="E12" s="2753">
        <v>421</v>
      </c>
      <c r="F12" s="2756">
        <v>7.8E-2</v>
      </c>
      <c r="G12" s="2759">
        <v>0.9</v>
      </c>
      <c r="I12" s="57" t="s">
        <v>235</v>
      </c>
      <c r="J12" s="53">
        <v>38550</v>
      </c>
      <c r="K12" s="53">
        <v>1649</v>
      </c>
      <c r="L12" s="53">
        <v>2820</v>
      </c>
      <c r="M12" s="54">
        <v>446</v>
      </c>
      <c r="N12" s="55">
        <v>7.2999999999999995E-2</v>
      </c>
      <c r="O12" s="54">
        <v>1.1000000000000001</v>
      </c>
    </row>
    <row r="13" spans="1:15">
      <c r="A13" s="135" t="s">
        <v>236</v>
      </c>
      <c r="B13" s="2222">
        <v>3485</v>
      </c>
      <c r="C13" s="2752">
        <v>452</v>
      </c>
      <c r="D13" s="2222">
        <v>349</v>
      </c>
      <c r="E13" s="2753">
        <v>129</v>
      </c>
      <c r="F13" s="2756">
        <v>0.1</v>
      </c>
      <c r="G13" s="2759">
        <v>3.5</v>
      </c>
      <c r="I13" s="57" t="s">
        <v>236</v>
      </c>
      <c r="J13" s="53">
        <v>2670</v>
      </c>
      <c r="K13" s="54">
        <v>381</v>
      </c>
      <c r="L13" s="54">
        <v>242</v>
      </c>
      <c r="M13" s="54">
        <v>135</v>
      </c>
      <c r="N13" s="55">
        <v>9.0999999999999998E-2</v>
      </c>
      <c r="O13" s="54">
        <v>5</v>
      </c>
    </row>
    <row r="14" spans="1:15">
      <c r="A14" s="135" t="s">
        <v>237</v>
      </c>
      <c r="B14" s="2222">
        <v>430</v>
      </c>
      <c r="C14" s="2752">
        <v>142</v>
      </c>
      <c r="D14" s="2222">
        <v>20</v>
      </c>
      <c r="E14" s="2753">
        <v>28</v>
      </c>
      <c r="F14" s="2756">
        <v>4.7E-2</v>
      </c>
      <c r="G14" s="2759">
        <v>6.6</v>
      </c>
      <c r="I14" s="57" t="s">
        <v>237</v>
      </c>
      <c r="J14" s="54">
        <v>588</v>
      </c>
      <c r="K14" s="54">
        <v>160</v>
      </c>
      <c r="L14" s="54">
        <v>108</v>
      </c>
      <c r="M14" s="54">
        <v>66</v>
      </c>
      <c r="N14" s="55">
        <v>0.184</v>
      </c>
      <c r="O14" s="54">
        <v>10.8</v>
      </c>
    </row>
    <row r="15" spans="1:15">
      <c r="A15" s="135" t="s">
        <v>238</v>
      </c>
      <c r="B15" s="1775" t="s">
        <v>210</v>
      </c>
      <c r="C15" s="1956" t="s">
        <v>210</v>
      </c>
      <c r="D15" s="1775" t="s">
        <v>210</v>
      </c>
      <c r="E15" s="1955" t="s">
        <v>210</v>
      </c>
      <c r="F15" s="2682" t="s">
        <v>210</v>
      </c>
      <c r="G15" s="2758" t="s">
        <v>210</v>
      </c>
      <c r="I15" s="57" t="s">
        <v>238</v>
      </c>
      <c r="J15" s="54" t="s">
        <v>210</v>
      </c>
      <c r="K15" s="54" t="s">
        <v>210</v>
      </c>
      <c r="L15" s="54" t="s">
        <v>210</v>
      </c>
      <c r="M15" s="54" t="s">
        <v>210</v>
      </c>
      <c r="N15" s="55" t="s">
        <v>210</v>
      </c>
      <c r="O15" s="54" t="s">
        <v>210</v>
      </c>
    </row>
    <row r="16" spans="1:15">
      <c r="A16" s="135" t="s">
        <v>239</v>
      </c>
      <c r="B16" s="2222">
        <v>4600</v>
      </c>
      <c r="C16" s="2752">
        <v>587</v>
      </c>
      <c r="D16" s="2222">
        <v>460</v>
      </c>
      <c r="E16" s="2753">
        <v>172</v>
      </c>
      <c r="F16" s="2756">
        <v>0.1</v>
      </c>
      <c r="G16" s="2759">
        <v>3.5</v>
      </c>
      <c r="I16" s="57" t="s">
        <v>239</v>
      </c>
      <c r="J16" s="53">
        <v>3989</v>
      </c>
      <c r="K16" s="54">
        <v>570</v>
      </c>
      <c r="L16" s="54">
        <v>347</v>
      </c>
      <c r="M16" s="54">
        <v>148</v>
      </c>
      <c r="N16" s="55">
        <v>8.6999999999999994E-2</v>
      </c>
      <c r="O16" s="54">
        <v>3.5</v>
      </c>
    </row>
    <row r="17" spans="1:15">
      <c r="A17" s="135" t="s">
        <v>240</v>
      </c>
      <c r="B17" s="2222">
        <v>2470</v>
      </c>
      <c r="C17" s="2752">
        <v>373</v>
      </c>
      <c r="D17" s="2222">
        <v>219</v>
      </c>
      <c r="E17" s="2753">
        <v>108</v>
      </c>
      <c r="F17" s="2756">
        <v>8.8999999999999996E-2</v>
      </c>
      <c r="G17" s="2759">
        <v>4.5</v>
      </c>
      <c r="I17" s="57" t="s">
        <v>240</v>
      </c>
      <c r="J17" s="53">
        <v>1701</v>
      </c>
      <c r="K17" s="54">
        <v>275</v>
      </c>
      <c r="L17" s="54">
        <v>64</v>
      </c>
      <c r="M17" s="54">
        <v>78</v>
      </c>
      <c r="N17" s="55">
        <v>3.7999999999999999E-2</v>
      </c>
      <c r="O17" s="54">
        <v>4.5999999999999996</v>
      </c>
    </row>
    <row r="18" spans="1:15">
      <c r="A18" s="1205" t="s">
        <v>538</v>
      </c>
      <c r="B18" s="2223">
        <v>163249</v>
      </c>
      <c r="C18" s="2754">
        <v>2958</v>
      </c>
      <c r="D18" s="2223">
        <v>8632</v>
      </c>
      <c r="E18" s="2755">
        <v>580</v>
      </c>
      <c r="F18" s="2757">
        <v>5.2999999999999999E-2</v>
      </c>
      <c r="G18" s="2760">
        <v>0.3</v>
      </c>
      <c r="I18" s="57" t="s">
        <v>538</v>
      </c>
      <c r="J18" s="53">
        <v>144986</v>
      </c>
      <c r="K18" s="53">
        <v>2598</v>
      </c>
      <c r="L18" s="53">
        <v>6060</v>
      </c>
      <c r="M18" s="54">
        <v>522</v>
      </c>
      <c r="N18" s="55">
        <v>4.2000000000000003E-2</v>
      </c>
      <c r="O18" s="54">
        <v>0.3</v>
      </c>
    </row>
    <row r="19" spans="1:15">
      <c r="A19" s="135" t="s">
        <v>242</v>
      </c>
      <c r="B19" s="2222">
        <v>791</v>
      </c>
      <c r="C19" s="2752">
        <v>176</v>
      </c>
      <c r="D19" s="2222">
        <v>89</v>
      </c>
      <c r="E19" s="2753">
        <v>67</v>
      </c>
      <c r="F19" s="2756">
        <v>0.113</v>
      </c>
      <c r="G19" s="2759">
        <v>8.1</v>
      </c>
      <c r="I19" s="57" t="s">
        <v>242</v>
      </c>
      <c r="J19" s="53">
        <v>1138</v>
      </c>
      <c r="K19" s="54">
        <v>230</v>
      </c>
      <c r="L19" s="54">
        <v>115</v>
      </c>
      <c r="M19" s="54">
        <v>79</v>
      </c>
      <c r="N19" s="55">
        <v>0.10100000000000001</v>
      </c>
      <c r="O19" s="54">
        <v>6.7</v>
      </c>
    </row>
    <row r="20" spans="1:15">
      <c r="A20" s="135" t="s">
        <v>243</v>
      </c>
      <c r="B20" s="2222">
        <v>1889</v>
      </c>
      <c r="C20" s="2752">
        <v>252</v>
      </c>
      <c r="D20" s="2222">
        <v>215</v>
      </c>
      <c r="E20" s="2753">
        <v>88</v>
      </c>
      <c r="F20" s="2756">
        <v>0.114</v>
      </c>
      <c r="G20" s="2759">
        <v>4.5</v>
      </c>
      <c r="I20" s="57" t="s">
        <v>243</v>
      </c>
      <c r="J20" s="53">
        <v>1664</v>
      </c>
      <c r="K20" s="54">
        <v>329</v>
      </c>
      <c r="L20" s="54">
        <v>143</v>
      </c>
      <c r="M20" s="54">
        <v>86</v>
      </c>
      <c r="N20" s="55">
        <v>8.5999999999999993E-2</v>
      </c>
      <c r="O20" s="54">
        <v>5.0999999999999996</v>
      </c>
    </row>
    <row r="21" spans="1:15">
      <c r="A21" s="135" t="s">
        <v>244</v>
      </c>
      <c r="B21" s="2222">
        <v>975</v>
      </c>
      <c r="C21" s="2752">
        <v>212</v>
      </c>
      <c r="D21" s="2222">
        <v>70</v>
      </c>
      <c r="E21" s="2753">
        <v>43</v>
      </c>
      <c r="F21" s="2756">
        <v>7.1999999999999995E-2</v>
      </c>
      <c r="G21" s="2759">
        <v>4.5999999999999996</v>
      </c>
      <c r="I21" s="57" t="s">
        <v>244</v>
      </c>
      <c r="J21" s="53">
        <v>1044</v>
      </c>
      <c r="K21" s="54">
        <v>223</v>
      </c>
      <c r="L21" s="54">
        <v>56</v>
      </c>
      <c r="M21" s="54">
        <v>50</v>
      </c>
      <c r="N21" s="55">
        <v>5.3999999999999999E-2</v>
      </c>
      <c r="O21" s="54">
        <v>4.5999999999999996</v>
      </c>
    </row>
    <row r="22" spans="1:15">
      <c r="A22" s="135" t="s">
        <v>245</v>
      </c>
      <c r="B22" s="2222">
        <v>617</v>
      </c>
      <c r="C22" s="2752">
        <v>165</v>
      </c>
      <c r="D22" s="2222">
        <v>45</v>
      </c>
      <c r="E22" s="2753">
        <v>29</v>
      </c>
      <c r="F22" s="2756">
        <v>7.2999999999999995E-2</v>
      </c>
      <c r="G22" s="2759">
        <v>4.4000000000000004</v>
      </c>
      <c r="I22" s="57" t="s">
        <v>245</v>
      </c>
      <c r="J22" s="54">
        <v>262</v>
      </c>
      <c r="K22" s="54">
        <v>114</v>
      </c>
      <c r="L22" s="54">
        <v>64</v>
      </c>
      <c r="M22" s="54">
        <v>71</v>
      </c>
      <c r="N22" s="55">
        <v>0.24399999999999999</v>
      </c>
      <c r="O22" s="54">
        <v>22</v>
      </c>
    </row>
    <row r="23" spans="1:15">
      <c r="A23" s="135" t="s">
        <v>246</v>
      </c>
      <c r="B23" s="2222">
        <v>497</v>
      </c>
      <c r="C23" s="2752">
        <v>152</v>
      </c>
      <c r="D23" s="2222">
        <v>40</v>
      </c>
      <c r="E23" s="2753">
        <v>43</v>
      </c>
      <c r="F23" s="2756">
        <v>0.08</v>
      </c>
      <c r="G23" s="2759">
        <v>7.9</v>
      </c>
      <c r="I23" s="57" t="s">
        <v>246</v>
      </c>
      <c r="J23" s="54">
        <v>459</v>
      </c>
      <c r="K23" s="54">
        <v>158</v>
      </c>
      <c r="L23" s="54">
        <v>14</v>
      </c>
      <c r="M23" s="54">
        <v>13</v>
      </c>
      <c r="N23" s="55">
        <v>3.1E-2</v>
      </c>
      <c r="O23" s="54">
        <v>2.8</v>
      </c>
    </row>
    <row r="24" spans="1:15">
      <c r="A24" s="135" t="s">
        <v>247</v>
      </c>
      <c r="B24" s="2222">
        <v>864</v>
      </c>
      <c r="C24" s="2752">
        <v>206</v>
      </c>
      <c r="D24" s="2222">
        <v>51</v>
      </c>
      <c r="E24" s="2753">
        <v>48</v>
      </c>
      <c r="F24" s="2756">
        <v>5.8999999999999997E-2</v>
      </c>
      <c r="G24" s="2759">
        <v>5.3</v>
      </c>
      <c r="I24" s="57" t="s">
        <v>247</v>
      </c>
      <c r="J24" s="53">
        <v>1017</v>
      </c>
      <c r="K24" s="54">
        <v>252</v>
      </c>
      <c r="L24" s="54">
        <v>50</v>
      </c>
      <c r="M24" s="54">
        <v>64</v>
      </c>
      <c r="N24" s="55">
        <v>4.9000000000000002E-2</v>
      </c>
      <c r="O24" s="54">
        <v>6.2</v>
      </c>
    </row>
    <row r="25" spans="1:15">
      <c r="A25" s="135" t="s">
        <v>248</v>
      </c>
      <c r="B25" s="2222">
        <v>701</v>
      </c>
      <c r="C25" s="2752">
        <v>226</v>
      </c>
      <c r="D25" s="2222">
        <v>44</v>
      </c>
      <c r="E25" s="2753">
        <v>35</v>
      </c>
      <c r="F25" s="2756">
        <v>6.3E-2</v>
      </c>
      <c r="G25" s="2759">
        <v>3.9</v>
      </c>
      <c r="I25" s="57" t="s">
        <v>248</v>
      </c>
      <c r="J25" s="54">
        <v>644</v>
      </c>
      <c r="K25" s="54">
        <v>236</v>
      </c>
      <c r="L25" s="54">
        <v>39</v>
      </c>
      <c r="M25" s="54">
        <v>34</v>
      </c>
      <c r="N25" s="55">
        <v>6.0999999999999999E-2</v>
      </c>
      <c r="O25" s="54">
        <v>5.6</v>
      </c>
    </row>
    <row r="26" spans="1:15">
      <c r="A26" s="135" t="s">
        <v>249</v>
      </c>
      <c r="B26" s="1775" t="s">
        <v>210</v>
      </c>
      <c r="C26" s="1956" t="s">
        <v>210</v>
      </c>
      <c r="D26" s="1775" t="s">
        <v>210</v>
      </c>
      <c r="E26" s="1955" t="s">
        <v>210</v>
      </c>
      <c r="F26" s="2682" t="s">
        <v>210</v>
      </c>
      <c r="G26" s="2758" t="s">
        <v>210</v>
      </c>
      <c r="I26" s="57" t="s">
        <v>249</v>
      </c>
      <c r="J26" s="54" t="s">
        <v>210</v>
      </c>
      <c r="K26" s="54" t="s">
        <v>210</v>
      </c>
      <c r="L26" s="54" t="s">
        <v>210</v>
      </c>
      <c r="M26" s="54" t="s">
        <v>210</v>
      </c>
      <c r="N26" s="55" t="s">
        <v>210</v>
      </c>
      <c r="O26" s="54" t="s">
        <v>210</v>
      </c>
    </row>
    <row r="27" spans="1:15">
      <c r="A27" s="135" t="s">
        <v>250</v>
      </c>
      <c r="B27" s="2222">
        <v>1394</v>
      </c>
      <c r="C27" s="2752">
        <v>236</v>
      </c>
      <c r="D27" s="2222">
        <v>202</v>
      </c>
      <c r="E27" s="2753">
        <v>86</v>
      </c>
      <c r="F27" s="2756">
        <v>0.14499999999999999</v>
      </c>
      <c r="G27" s="2759">
        <v>5.5</v>
      </c>
      <c r="I27" s="57" t="s">
        <v>250</v>
      </c>
      <c r="J27" s="53">
        <v>1184</v>
      </c>
      <c r="K27" s="54">
        <v>316</v>
      </c>
      <c r="L27" s="54">
        <v>107</v>
      </c>
      <c r="M27" s="54">
        <v>84</v>
      </c>
      <c r="N27" s="55">
        <v>0.09</v>
      </c>
      <c r="O27" s="54">
        <v>6</v>
      </c>
    </row>
    <row r="28" spans="1:15">
      <c r="A28" s="135" t="s">
        <v>251</v>
      </c>
      <c r="B28" s="2222">
        <v>1236</v>
      </c>
      <c r="C28" s="2752">
        <v>243</v>
      </c>
      <c r="D28" s="2222">
        <v>221</v>
      </c>
      <c r="E28" s="2753">
        <v>99</v>
      </c>
      <c r="F28" s="2756">
        <v>0.17899999999999999</v>
      </c>
      <c r="G28" s="2759">
        <v>6.6</v>
      </c>
      <c r="I28" s="57" t="s">
        <v>251</v>
      </c>
      <c r="J28" s="54">
        <v>844</v>
      </c>
      <c r="K28" s="54">
        <v>222</v>
      </c>
      <c r="L28" s="54">
        <v>104</v>
      </c>
      <c r="M28" s="54">
        <v>66</v>
      </c>
      <c r="N28" s="55">
        <v>0.123</v>
      </c>
      <c r="O28" s="54">
        <v>7.7</v>
      </c>
    </row>
    <row r="29" spans="1:15">
      <c r="A29" s="135" t="s">
        <v>252</v>
      </c>
      <c r="B29" s="2222">
        <v>1567</v>
      </c>
      <c r="C29" s="2752">
        <v>226</v>
      </c>
      <c r="D29" s="2222">
        <v>182</v>
      </c>
      <c r="E29" s="2753">
        <v>101</v>
      </c>
      <c r="F29" s="2756">
        <v>0.11600000000000001</v>
      </c>
      <c r="G29" s="2759">
        <v>6.3</v>
      </c>
      <c r="I29" s="57" t="s">
        <v>252</v>
      </c>
      <c r="J29" s="53">
        <v>1517</v>
      </c>
      <c r="K29" s="54">
        <v>228</v>
      </c>
      <c r="L29" s="54">
        <v>187</v>
      </c>
      <c r="M29" s="54">
        <v>98</v>
      </c>
      <c r="N29" s="55">
        <v>0.123</v>
      </c>
      <c r="O29" s="54">
        <v>6.2</v>
      </c>
    </row>
    <row r="30" spans="1:15">
      <c r="A30" s="135" t="s">
        <v>253</v>
      </c>
      <c r="B30" s="2222">
        <v>1146</v>
      </c>
      <c r="C30" s="2752">
        <v>242</v>
      </c>
      <c r="D30" s="2222">
        <v>141</v>
      </c>
      <c r="E30" s="2753">
        <v>88</v>
      </c>
      <c r="F30" s="2756">
        <v>0.123</v>
      </c>
      <c r="G30" s="2759">
        <v>7.6</v>
      </c>
      <c r="I30" s="57" t="s">
        <v>253</v>
      </c>
      <c r="J30" s="53">
        <v>1218</v>
      </c>
      <c r="K30" s="54">
        <v>247</v>
      </c>
      <c r="L30" s="54">
        <v>66</v>
      </c>
      <c r="M30" s="54">
        <v>53</v>
      </c>
      <c r="N30" s="55">
        <v>5.3999999999999999E-2</v>
      </c>
      <c r="O30" s="54">
        <v>4.4000000000000004</v>
      </c>
    </row>
    <row r="31" spans="1:15">
      <c r="A31" s="135" t="s">
        <v>254</v>
      </c>
      <c r="B31" s="1775" t="s">
        <v>210</v>
      </c>
      <c r="C31" s="1956" t="s">
        <v>210</v>
      </c>
      <c r="D31" s="1775" t="s">
        <v>210</v>
      </c>
      <c r="E31" s="1955" t="s">
        <v>210</v>
      </c>
      <c r="F31" s="2682" t="s">
        <v>210</v>
      </c>
      <c r="G31" s="2758" t="s">
        <v>210</v>
      </c>
      <c r="I31" s="57" t="s">
        <v>254</v>
      </c>
      <c r="J31" s="54" t="s">
        <v>210</v>
      </c>
      <c r="K31" s="54" t="s">
        <v>210</v>
      </c>
      <c r="L31" s="54" t="s">
        <v>210</v>
      </c>
      <c r="M31" s="54" t="s">
        <v>210</v>
      </c>
      <c r="N31" s="55" t="s">
        <v>210</v>
      </c>
      <c r="O31" s="54" t="s">
        <v>210</v>
      </c>
    </row>
    <row r="32" spans="1:15">
      <c r="A32" s="135" t="s">
        <v>255</v>
      </c>
      <c r="B32" s="2222">
        <v>1731</v>
      </c>
      <c r="C32" s="2752">
        <v>351</v>
      </c>
      <c r="D32" s="2222">
        <v>121</v>
      </c>
      <c r="E32" s="2753">
        <v>70</v>
      </c>
      <c r="F32" s="2756">
        <v>7.0000000000000007E-2</v>
      </c>
      <c r="G32" s="2759">
        <v>4</v>
      </c>
      <c r="I32" s="57" t="s">
        <v>255</v>
      </c>
      <c r="J32" s="53">
        <v>1128</v>
      </c>
      <c r="K32" s="54">
        <v>252</v>
      </c>
      <c r="L32" s="54">
        <v>87</v>
      </c>
      <c r="M32" s="54">
        <v>58</v>
      </c>
      <c r="N32" s="55">
        <v>7.6999999999999999E-2</v>
      </c>
      <c r="O32" s="54">
        <v>5.0999999999999996</v>
      </c>
    </row>
    <row r="33" spans="1:15">
      <c r="A33" s="135" t="s">
        <v>256</v>
      </c>
      <c r="B33" s="2222">
        <v>610</v>
      </c>
      <c r="C33" s="2752">
        <v>237</v>
      </c>
      <c r="D33" s="2222">
        <v>32</v>
      </c>
      <c r="E33" s="2753">
        <v>32</v>
      </c>
      <c r="F33" s="2756">
        <v>5.1999999999999998E-2</v>
      </c>
      <c r="G33" s="2759">
        <v>5.8</v>
      </c>
      <c r="I33" s="57" t="s">
        <v>256</v>
      </c>
      <c r="J33" s="54">
        <v>412</v>
      </c>
      <c r="K33" s="54">
        <v>114</v>
      </c>
      <c r="L33" s="54">
        <v>35</v>
      </c>
      <c r="M33" s="54">
        <v>38</v>
      </c>
      <c r="N33" s="55">
        <v>8.5000000000000006E-2</v>
      </c>
      <c r="O33" s="54">
        <v>8.8000000000000007</v>
      </c>
    </row>
    <row r="34" spans="1:15">
      <c r="A34" s="135" t="s">
        <v>257</v>
      </c>
      <c r="B34" s="2222">
        <v>380</v>
      </c>
      <c r="C34" s="2752">
        <v>109</v>
      </c>
      <c r="D34" s="2222">
        <v>35</v>
      </c>
      <c r="E34" s="2753">
        <v>33</v>
      </c>
      <c r="F34" s="2756">
        <v>9.1999999999999998E-2</v>
      </c>
      <c r="G34" s="2759">
        <v>8.6999999999999993</v>
      </c>
      <c r="I34" s="57" t="s">
        <v>257</v>
      </c>
      <c r="J34" s="54">
        <v>343</v>
      </c>
      <c r="K34" s="54">
        <v>126</v>
      </c>
      <c r="L34" s="54">
        <v>85</v>
      </c>
      <c r="M34" s="54">
        <v>80</v>
      </c>
      <c r="N34" s="55">
        <v>0.248</v>
      </c>
      <c r="O34" s="54">
        <v>19.3</v>
      </c>
    </row>
    <row r="35" spans="1:15">
      <c r="A35" s="135" t="s">
        <v>258</v>
      </c>
      <c r="B35" s="2222">
        <v>9539</v>
      </c>
      <c r="C35" s="2752">
        <v>726</v>
      </c>
      <c r="D35" s="2222">
        <v>315</v>
      </c>
      <c r="E35" s="2753">
        <v>123</v>
      </c>
      <c r="F35" s="2756">
        <v>3.3000000000000002E-2</v>
      </c>
      <c r="G35" s="2759">
        <v>1.3</v>
      </c>
      <c r="I35" s="57" t="s">
        <v>258</v>
      </c>
      <c r="J35" s="53">
        <v>8672</v>
      </c>
      <c r="K35" s="54">
        <v>739</v>
      </c>
      <c r="L35" s="54">
        <v>454</v>
      </c>
      <c r="M35" s="54">
        <v>164</v>
      </c>
      <c r="N35" s="55">
        <v>5.1999999999999998E-2</v>
      </c>
      <c r="O35" s="54">
        <v>1.8</v>
      </c>
    </row>
    <row r="36" spans="1:15">
      <c r="A36" s="135" t="s">
        <v>259</v>
      </c>
      <c r="B36" s="1775" t="s">
        <v>210</v>
      </c>
      <c r="C36" s="1956" t="s">
        <v>210</v>
      </c>
      <c r="D36" s="1775" t="s">
        <v>210</v>
      </c>
      <c r="E36" s="1955" t="s">
        <v>210</v>
      </c>
      <c r="F36" s="2682" t="s">
        <v>210</v>
      </c>
      <c r="G36" s="2758" t="s">
        <v>210</v>
      </c>
      <c r="I36" s="57" t="s">
        <v>259</v>
      </c>
      <c r="J36" s="54">
        <v>653</v>
      </c>
      <c r="K36" s="54">
        <v>210</v>
      </c>
      <c r="L36" s="54">
        <v>52</v>
      </c>
      <c r="M36" s="54">
        <v>42</v>
      </c>
      <c r="N36" s="55">
        <v>0.08</v>
      </c>
      <c r="O36" s="54">
        <v>6.3</v>
      </c>
    </row>
    <row r="37" spans="1:15">
      <c r="A37" s="135" t="s">
        <v>260</v>
      </c>
      <c r="B37" s="2222">
        <v>1015</v>
      </c>
      <c r="C37" s="2752">
        <v>191</v>
      </c>
      <c r="D37" s="2222">
        <v>86</v>
      </c>
      <c r="E37" s="2753">
        <v>61</v>
      </c>
      <c r="F37" s="2756">
        <v>8.5000000000000006E-2</v>
      </c>
      <c r="G37" s="2759">
        <v>6</v>
      </c>
      <c r="I37" s="57" t="s">
        <v>260</v>
      </c>
      <c r="J37" s="54">
        <v>694</v>
      </c>
      <c r="K37" s="54">
        <v>187</v>
      </c>
      <c r="L37" s="54">
        <v>86</v>
      </c>
      <c r="M37" s="54">
        <v>67</v>
      </c>
      <c r="N37" s="55">
        <v>0.124</v>
      </c>
      <c r="O37" s="54">
        <v>9.6999999999999993</v>
      </c>
    </row>
    <row r="38" spans="1:15">
      <c r="A38" s="135" t="s">
        <v>261</v>
      </c>
      <c r="B38" s="2222">
        <v>784</v>
      </c>
      <c r="C38" s="2752">
        <v>188</v>
      </c>
      <c r="D38" s="2222">
        <v>123</v>
      </c>
      <c r="E38" s="2753">
        <v>85</v>
      </c>
      <c r="F38" s="2756">
        <v>0.157</v>
      </c>
      <c r="G38" s="2759">
        <v>9.8000000000000007</v>
      </c>
      <c r="I38" s="57" t="s">
        <v>261</v>
      </c>
      <c r="J38" s="53">
        <v>2832</v>
      </c>
      <c r="K38" s="54">
        <v>406</v>
      </c>
      <c r="L38" s="54">
        <v>516</v>
      </c>
      <c r="M38" s="54">
        <v>174</v>
      </c>
      <c r="N38" s="55">
        <v>0.182</v>
      </c>
      <c r="O38" s="54">
        <v>5.9</v>
      </c>
    </row>
    <row r="39" spans="1:15">
      <c r="A39" s="135" t="s">
        <v>259</v>
      </c>
      <c r="B39" s="2222">
        <v>3470</v>
      </c>
      <c r="C39" s="2752">
        <v>473</v>
      </c>
      <c r="D39" s="2222">
        <v>673</v>
      </c>
      <c r="E39" s="2753">
        <v>182</v>
      </c>
      <c r="F39" s="2756">
        <v>0.19400000000000001</v>
      </c>
      <c r="G39" s="2759">
        <v>4.5</v>
      </c>
      <c r="I39" s="57" t="s">
        <v>259</v>
      </c>
      <c r="J39" s="54" t="s">
        <v>210</v>
      </c>
      <c r="K39" s="54" t="s">
        <v>210</v>
      </c>
      <c r="L39" s="54" t="s">
        <v>210</v>
      </c>
      <c r="M39" s="54" t="s">
        <v>210</v>
      </c>
      <c r="N39" s="55" t="s">
        <v>210</v>
      </c>
      <c r="O39" s="54" t="s">
        <v>210</v>
      </c>
    </row>
    <row r="40" spans="1:15">
      <c r="A40" s="135" t="s">
        <v>262</v>
      </c>
      <c r="B40" s="2222">
        <v>2090</v>
      </c>
      <c r="C40" s="2752">
        <v>348</v>
      </c>
      <c r="D40" s="2222">
        <v>91</v>
      </c>
      <c r="E40" s="2753">
        <v>59</v>
      </c>
      <c r="F40" s="2756">
        <v>4.3999999999999997E-2</v>
      </c>
      <c r="G40" s="2759">
        <v>2.9</v>
      </c>
      <c r="I40" s="57" t="s">
        <v>262</v>
      </c>
      <c r="J40" s="53">
        <v>1854</v>
      </c>
      <c r="K40" s="54">
        <v>410</v>
      </c>
      <c r="L40" s="54">
        <v>75</v>
      </c>
      <c r="M40" s="54">
        <v>54</v>
      </c>
      <c r="N40" s="55">
        <v>0.04</v>
      </c>
      <c r="O40" s="54">
        <v>2.8</v>
      </c>
    </row>
    <row r="41" spans="1:15">
      <c r="A41" s="135" t="s">
        <v>263</v>
      </c>
      <c r="B41" s="2222">
        <v>216</v>
      </c>
      <c r="C41" s="2752">
        <v>128</v>
      </c>
      <c r="D41" s="2222">
        <v>17</v>
      </c>
      <c r="E41" s="2753">
        <v>19</v>
      </c>
      <c r="F41" s="2756">
        <v>7.9000000000000001E-2</v>
      </c>
      <c r="G41" s="2759">
        <v>8.9</v>
      </c>
      <c r="I41" s="57" t="s">
        <v>263</v>
      </c>
      <c r="J41" s="54" t="s">
        <v>210</v>
      </c>
      <c r="K41" s="54" t="s">
        <v>210</v>
      </c>
      <c r="L41" s="54" t="s">
        <v>210</v>
      </c>
      <c r="M41" s="54" t="s">
        <v>210</v>
      </c>
      <c r="N41" s="55" t="s">
        <v>210</v>
      </c>
      <c r="O41" s="54" t="s">
        <v>210</v>
      </c>
    </row>
    <row r="42" spans="1:15">
      <c r="A42" s="135" t="s">
        <v>264</v>
      </c>
      <c r="B42" s="2222">
        <v>1744</v>
      </c>
      <c r="C42" s="2752">
        <v>280</v>
      </c>
      <c r="D42" s="2222">
        <v>175</v>
      </c>
      <c r="E42" s="2753">
        <v>94</v>
      </c>
      <c r="F42" s="2756">
        <v>0.1</v>
      </c>
      <c r="G42" s="2759">
        <v>4.8</v>
      </c>
      <c r="I42" s="57" t="s">
        <v>264</v>
      </c>
      <c r="J42" s="53">
        <v>1110</v>
      </c>
      <c r="K42" s="54">
        <v>250</v>
      </c>
      <c r="L42" s="54">
        <v>57</v>
      </c>
      <c r="M42" s="54">
        <v>43</v>
      </c>
      <c r="N42" s="55">
        <v>5.0999999999999997E-2</v>
      </c>
      <c r="O42" s="54">
        <v>3.8</v>
      </c>
    </row>
    <row r="43" spans="1:15">
      <c r="A43" s="135" t="s">
        <v>265</v>
      </c>
      <c r="B43" s="2222">
        <v>1526</v>
      </c>
      <c r="C43" s="2752">
        <v>236</v>
      </c>
      <c r="D43" s="2222">
        <v>119</v>
      </c>
      <c r="E43" s="2753">
        <v>58</v>
      </c>
      <c r="F43" s="2756">
        <v>7.8E-2</v>
      </c>
      <c r="G43" s="2759">
        <v>3.5</v>
      </c>
      <c r="I43" s="57" t="s">
        <v>265</v>
      </c>
      <c r="J43" s="53">
        <v>1476</v>
      </c>
      <c r="K43" s="54">
        <v>240</v>
      </c>
      <c r="L43" s="54">
        <v>21</v>
      </c>
      <c r="M43" s="54">
        <v>21</v>
      </c>
      <c r="N43" s="55">
        <v>1.4E-2</v>
      </c>
      <c r="O43" s="54">
        <v>1.4</v>
      </c>
    </row>
    <row r="44" spans="1:15">
      <c r="A44" s="135" t="s">
        <v>266</v>
      </c>
      <c r="B44" s="2222">
        <v>5205</v>
      </c>
      <c r="C44" s="2752">
        <v>517</v>
      </c>
      <c r="D44" s="2222">
        <v>396</v>
      </c>
      <c r="E44" s="2753">
        <v>129</v>
      </c>
      <c r="F44" s="2756">
        <v>7.5999999999999998E-2</v>
      </c>
      <c r="G44" s="2759">
        <v>2.4</v>
      </c>
      <c r="I44" s="57" t="s">
        <v>266</v>
      </c>
      <c r="J44" s="53">
        <v>4479</v>
      </c>
      <c r="K44" s="54">
        <v>419</v>
      </c>
      <c r="L44" s="54">
        <v>179</v>
      </c>
      <c r="M44" s="54">
        <v>73</v>
      </c>
      <c r="N44" s="55">
        <v>0.04</v>
      </c>
      <c r="O44" s="54">
        <v>1.6</v>
      </c>
    </row>
    <row r="45" spans="1:15">
      <c r="A45" s="135" t="s">
        <v>267</v>
      </c>
      <c r="B45" s="2222">
        <v>2052</v>
      </c>
      <c r="C45" s="2752">
        <v>358</v>
      </c>
      <c r="D45" s="2222">
        <v>112</v>
      </c>
      <c r="E45" s="2753">
        <v>56</v>
      </c>
      <c r="F45" s="2756">
        <v>5.5E-2</v>
      </c>
      <c r="G45" s="2759">
        <v>2.7</v>
      </c>
      <c r="I45" s="57" t="s">
        <v>267</v>
      </c>
      <c r="J45" s="53">
        <v>1251</v>
      </c>
      <c r="K45" s="54">
        <v>246</v>
      </c>
      <c r="L45" s="54">
        <v>44</v>
      </c>
      <c r="M45" s="54">
        <v>33</v>
      </c>
      <c r="N45" s="55">
        <v>3.5000000000000003E-2</v>
      </c>
      <c r="O45" s="54">
        <v>2.7</v>
      </c>
    </row>
    <row r="46" spans="1:15">
      <c r="A46" s="135" t="s">
        <v>268</v>
      </c>
      <c r="B46" s="1775" t="s">
        <v>210</v>
      </c>
      <c r="C46" s="1956" t="s">
        <v>210</v>
      </c>
      <c r="D46" s="1775" t="s">
        <v>210</v>
      </c>
      <c r="E46" s="1955" t="s">
        <v>210</v>
      </c>
      <c r="F46" s="2682" t="s">
        <v>210</v>
      </c>
      <c r="G46" s="2758" t="s">
        <v>210</v>
      </c>
      <c r="I46" s="57" t="s">
        <v>268</v>
      </c>
      <c r="J46" s="54" t="s">
        <v>210</v>
      </c>
      <c r="K46" s="54" t="s">
        <v>210</v>
      </c>
      <c r="L46" s="54" t="s">
        <v>210</v>
      </c>
      <c r="M46" s="54" t="s">
        <v>210</v>
      </c>
      <c r="N46" s="55" t="s">
        <v>210</v>
      </c>
      <c r="O46" s="54" t="s">
        <v>210</v>
      </c>
    </row>
    <row r="47" spans="1:15">
      <c r="A47" s="135" t="s">
        <v>269</v>
      </c>
      <c r="B47" s="2222">
        <v>821</v>
      </c>
      <c r="C47" s="2752">
        <v>245</v>
      </c>
      <c r="D47" s="2222">
        <v>62</v>
      </c>
      <c r="E47" s="2753">
        <v>54</v>
      </c>
      <c r="F47" s="2756">
        <v>7.5999999999999998E-2</v>
      </c>
      <c r="G47" s="2759">
        <v>6.1</v>
      </c>
      <c r="I47" s="57" t="s">
        <v>269</v>
      </c>
      <c r="J47" s="54">
        <v>756</v>
      </c>
      <c r="K47" s="54">
        <v>196</v>
      </c>
      <c r="L47" s="54">
        <v>47</v>
      </c>
      <c r="M47" s="54">
        <v>40</v>
      </c>
      <c r="N47" s="55">
        <v>6.2E-2</v>
      </c>
      <c r="O47" s="54">
        <v>5.4</v>
      </c>
    </row>
    <row r="48" spans="1:15">
      <c r="A48" s="135" t="s">
        <v>270</v>
      </c>
      <c r="B48" s="1775" t="s">
        <v>210</v>
      </c>
      <c r="C48" s="1956" t="s">
        <v>210</v>
      </c>
      <c r="D48" s="1775" t="s">
        <v>210</v>
      </c>
      <c r="E48" s="1955" t="s">
        <v>210</v>
      </c>
      <c r="F48" s="2682" t="s">
        <v>210</v>
      </c>
      <c r="G48" s="2758" t="s">
        <v>210</v>
      </c>
      <c r="I48" s="57" t="s">
        <v>270</v>
      </c>
      <c r="J48" s="54" t="s">
        <v>210</v>
      </c>
      <c r="K48" s="54" t="s">
        <v>210</v>
      </c>
      <c r="L48" s="54" t="s">
        <v>210</v>
      </c>
      <c r="M48" s="54" t="s">
        <v>210</v>
      </c>
      <c r="N48" s="55" t="s">
        <v>210</v>
      </c>
      <c r="O48" s="54" t="s">
        <v>210</v>
      </c>
    </row>
    <row r="49" spans="1:15">
      <c r="A49" s="135" t="s">
        <v>271</v>
      </c>
      <c r="B49" s="2222">
        <v>1327</v>
      </c>
      <c r="C49" s="2752">
        <v>290</v>
      </c>
      <c r="D49" s="2222">
        <v>85</v>
      </c>
      <c r="E49" s="2753">
        <v>65</v>
      </c>
      <c r="F49" s="2756">
        <v>6.4000000000000001E-2</v>
      </c>
      <c r="G49" s="2759">
        <v>4.9000000000000004</v>
      </c>
      <c r="I49" s="57" t="s">
        <v>271</v>
      </c>
      <c r="J49" s="53">
        <v>1054</v>
      </c>
      <c r="K49" s="54">
        <v>302</v>
      </c>
      <c r="L49" s="54">
        <v>122</v>
      </c>
      <c r="M49" s="54">
        <v>104</v>
      </c>
      <c r="N49" s="55">
        <v>0.11600000000000001</v>
      </c>
      <c r="O49" s="54">
        <v>8.9</v>
      </c>
    </row>
    <row r="50" spans="1:15">
      <c r="A50" s="135" t="s">
        <v>272</v>
      </c>
      <c r="B50" s="2222">
        <v>7741</v>
      </c>
      <c r="C50" s="2752">
        <v>786</v>
      </c>
      <c r="D50" s="2222">
        <v>372</v>
      </c>
      <c r="E50" s="2753">
        <v>157</v>
      </c>
      <c r="F50" s="2756">
        <v>4.8000000000000001E-2</v>
      </c>
      <c r="G50" s="2759">
        <v>1.9</v>
      </c>
      <c r="I50" s="57" t="s">
        <v>272</v>
      </c>
      <c r="J50" s="53">
        <v>6215</v>
      </c>
      <c r="K50" s="54">
        <v>600</v>
      </c>
      <c r="L50" s="54">
        <v>369</v>
      </c>
      <c r="M50" s="54">
        <v>129</v>
      </c>
      <c r="N50" s="55">
        <v>5.8999999999999997E-2</v>
      </c>
      <c r="O50" s="54">
        <v>2</v>
      </c>
    </row>
    <row r="51" spans="1:15">
      <c r="A51" s="135" t="s">
        <v>273</v>
      </c>
      <c r="B51" s="2222">
        <v>2997</v>
      </c>
      <c r="C51" s="2752">
        <v>451</v>
      </c>
      <c r="D51" s="2222">
        <v>212</v>
      </c>
      <c r="E51" s="2753">
        <v>76</v>
      </c>
      <c r="F51" s="2756">
        <v>7.0999999999999994E-2</v>
      </c>
      <c r="G51" s="2759">
        <v>2.8</v>
      </c>
      <c r="I51" s="57" t="s">
        <v>273</v>
      </c>
      <c r="J51" s="53">
        <v>2171</v>
      </c>
      <c r="K51" s="54">
        <v>329</v>
      </c>
      <c r="L51" s="54">
        <v>241</v>
      </c>
      <c r="M51" s="54">
        <v>100</v>
      </c>
      <c r="N51" s="55">
        <v>0.111</v>
      </c>
      <c r="O51" s="54">
        <v>4.4000000000000004</v>
      </c>
    </row>
    <row r="52" spans="1:15">
      <c r="A52" s="135" t="s">
        <v>274</v>
      </c>
      <c r="B52" s="1775" t="s">
        <v>210</v>
      </c>
      <c r="C52" s="1956" t="s">
        <v>210</v>
      </c>
      <c r="D52" s="1775" t="s">
        <v>210</v>
      </c>
      <c r="E52" s="1955" t="s">
        <v>210</v>
      </c>
      <c r="F52" s="2682" t="s">
        <v>210</v>
      </c>
      <c r="G52" s="2758" t="s">
        <v>210</v>
      </c>
      <c r="I52" s="57" t="s">
        <v>274</v>
      </c>
      <c r="J52" s="54" t="s">
        <v>210</v>
      </c>
      <c r="K52" s="54" t="s">
        <v>210</v>
      </c>
      <c r="L52" s="54" t="s">
        <v>210</v>
      </c>
      <c r="M52" s="54" t="s">
        <v>210</v>
      </c>
      <c r="N52" s="55" t="s">
        <v>210</v>
      </c>
      <c r="O52" s="54" t="s">
        <v>210</v>
      </c>
    </row>
    <row r="53" spans="1:15">
      <c r="A53" s="135" t="s">
        <v>275</v>
      </c>
      <c r="B53" s="2222">
        <v>2494</v>
      </c>
      <c r="C53" s="2752">
        <v>312</v>
      </c>
      <c r="D53" s="2222">
        <v>522</v>
      </c>
      <c r="E53" s="2753">
        <v>161</v>
      </c>
      <c r="F53" s="2756">
        <v>0.20899999999999999</v>
      </c>
      <c r="G53" s="2759">
        <v>6.1</v>
      </c>
      <c r="I53" s="57" t="s">
        <v>275</v>
      </c>
      <c r="J53" s="53">
        <v>2014</v>
      </c>
      <c r="K53" s="54">
        <v>334</v>
      </c>
      <c r="L53" s="54">
        <v>186</v>
      </c>
      <c r="M53" s="54">
        <v>89</v>
      </c>
      <c r="N53" s="55">
        <v>9.1999999999999998E-2</v>
      </c>
      <c r="O53" s="54">
        <v>4.2</v>
      </c>
    </row>
    <row r="54" spans="1:15">
      <c r="A54" s="135" t="s">
        <v>276</v>
      </c>
      <c r="B54" s="2222">
        <v>11660</v>
      </c>
      <c r="C54" s="2752">
        <v>910</v>
      </c>
      <c r="D54" s="2222">
        <v>919</v>
      </c>
      <c r="E54" s="2753">
        <v>205</v>
      </c>
      <c r="F54" s="2756">
        <v>7.9000000000000001E-2</v>
      </c>
      <c r="G54" s="2759">
        <v>1.7</v>
      </c>
      <c r="I54" s="57" t="s">
        <v>276</v>
      </c>
      <c r="J54" s="53">
        <v>8513</v>
      </c>
      <c r="K54" s="54">
        <v>752</v>
      </c>
      <c r="L54" s="54">
        <v>541</v>
      </c>
      <c r="M54" s="54">
        <v>170</v>
      </c>
      <c r="N54" s="55">
        <v>6.4000000000000001E-2</v>
      </c>
      <c r="O54" s="54">
        <v>2</v>
      </c>
    </row>
    <row r="55" spans="1:15">
      <c r="A55" s="135" t="s">
        <v>277</v>
      </c>
      <c r="B55" s="1775" t="s">
        <v>210</v>
      </c>
      <c r="C55" s="1956" t="s">
        <v>210</v>
      </c>
      <c r="D55" s="1775" t="s">
        <v>210</v>
      </c>
      <c r="E55" s="1955" t="s">
        <v>210</v>
      </c>
      <c r="F55" s="2682" t="s">
        <v>210</v>
      </c>
      <c r="G55" s="2758" t="s">
        <v>210</v>
      </c>
      <c r="I55" s="57" t="s">
        <v>277</v>
      </c>
      <c r="J55" s="54" t="s">
        <v>210</v>
      </c>
      <c r="K55" s="54" t="s">
        <v>210</v>
      </c>
      <c r="L55" s="54" t="s">
        <v>210</v>
      </c>
      <c r="M55" s="54" t="s">
        <v>210</v>
      </c>
      <c r="N55" s="55" t="s">
        <v>210</v>
      </c>
      <c r="O55" s="54" t="s">
        <v>210</v>
      </c>
    </row>
    <row r="56" spans="1:15">
      <c r="A56" s="135" t="s">
        <v>278</v>
      </c>
      <c r="B56" s="2222">
        <v>867</v>
      </c>
      <c r="C56" s="2752">
        <v>182</v>
      </c>
      <c r="D56" s="2222">
        <v>114</v>
      </c>
      <c r="E56" s="2753">
        <v>53</v>
      </c>
      <c r="F56" s="2756">
        <v>0.13100000000000001</v>
      </c>
      <c r="G56" s="2759">
        <v>5.7</v>
      </c>
      <c r="I56" s="57" t="s">
        <v>278</v>
      </c>
      <c r="J56" s="54">
        <v>941</v>
      </c>
      <c r="K56" s="54">
        <v>197</v>
      </c>
      <c r="L56" s="54">
        <v>110</v>
      </c>
      <c r="M56" s="54">
        <v>71</v>
      </c>
      <c r="N56" s="55">
        <v>0.11700000000000001</v>
      </c>
      <c r="O56" s="54">
        <v>7.2</v>
      </c>
    </row>
    <row r="57" spans="1:15">
      <c r="A57" s="135" t="s">
        <v>279</v>
      </c>
      <c r="B57" s="1775" t="s">
        <v>210</v>
      </c>
      <c r="C57" s="85" t="s">
        <v>210</v>
      </c>
      <c r="D57" s="83" t="s">
        <v>210</v>
      </c>
      <c r="E57" s="49" t="s">
        <v>210</v>
      </c>
      <c r="F57" s="50" t="s">
        <v>210</v>
      </c>
      <c r="G57" s="49" t="s">
        <v>210</v>
      </c>
      <c r="I57" s="57" t="s">
        <v>279</v>
      </c>
      <c r="J57" s="54" t="s">
        <v>210</v>
      </c>
      <c r="K57" s="54" t="s">
        <v>210</v>
      </c>
      <c r="L57" s="54" t="s">
        <v>210</v>
      </c>
      <c r="M57" s="54" t="s">
        <v>210</v>
      </c>
      <c r="N57" s="55" t="s">
        <v>210</v>
      </c>
      <c r="O57" s="54" t="s">
        <v>210</v>
      </c>
    </row>
    <row r="58" spans="1:15">
      <c r="A58" s="4215" t="s">
        <v>280</v>
      </c>
      <c r="B58" s="4216"/>
      <c r="C58" s="4216"/>
      <c r="D58" s="4216"/>
      <c r="E58" s="4216"/>
      <c r="F58" s="4216"/>
      <c r="G58" s="4217"/>
      <c r="I58" s="4215" t="s">
        <v>280</v>
      </c>
      <c r="J58" s="4216"/>
      <c r="K58" s="4216"/>
      <c r="L58" s="4216"/>
      <c r="M58" s="4216"/>
      <c r="N58" s="4216"/>
      <c r="O58" s="4217"/>
    </row>
    <row r="60" spans="1:15" ht="29.15" customHeight="1">
      <c r="A60" s="3832" t="s">
        <v>777</v>
      </c>
      <c r="B60" s="3832"/>
      <c r="C60" s="3832"/>
      <c r="D60" s="3832"/>
      <c r="E60" s="3832"/>
      <c r="F60" s="3832"/>
      <c r="G60" s="3832"/>
      <c r="I60" s="3832" t="s">
        <v>857</v>
      </c>
      <c r="J60" s="3832"/>
      <c r="K60" s="3832"/>
      <c r="L60" s="3832"/>
      <c r="M60" s="3832"/>
      <c r="N60" s="3832"/>
      <c r="O60" s="3832"/>
    </row>
  </sheetData>
  <mergeCells count="14">
    <mergeCell ref="A60:G60"/>
    <mergeCell ref="A1:G1"/>
    <mergeCell ref="A3:A5"/>
    <mergeCell ref="B3:G3"/>
    <mergeCell ref="B4:C4"/>
    <mergeCell ref="D4:G4"/>
    <mergeCell ref="A58:G58"/>
    <mergeCell ref="I58:O58"/>
    <mergeCell ref="I60:O60"/>
    <mergeCell ref="I1:O1"/>
    <mergeCell ref="I3:I5"/>
    <mergeCell ref="J3:O3"/>
    <mergeCell ref="J4:K4"/>
    <mergeCell ref="L4:O4"/>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O60"/>
  <sheetViews>
    <sheetView workbookViewId="0">
      <selection activeCell="H1" sqref="H1"/>
    </sheetView>
  </sheetViews>
  <sheetFormatPr defaultColWidth="9" defaultRowHeight="14"/>
  <cols>
    <col min="1" max="1" width="18.75" style="8" customWidth="1"/>
    <col min="2" max="7" width="11" style="8" customWidth="1"/>
    <col min="8" max="8" width="9" style="125"/>
    <col min="9" max="9" width="18.75" style="8" customWidth="1"/>
    <col min="10" max="15" width="9.75" style="8" customWidth="1"/>
    <col min="16" max="16384" width="9" style="8"/>
  </cols>
  <sheetData>
    <row r="1" spans="1:15" ht="32.5">
      <c r="A1" s="4230" t="s">
        <v>4452</v>
      </c>
      <c r="B1" s="4230"/>
      <c r="C1" s="4230"/>
      <c r="D1" s="4230"/>
      <c r="E1" s="4230"/>
      <c r="F1" s="4230"/>
      <c r="G1" s="4230"/>
      <c r="H1" s="1473"/>
      <c r="I1" s="4334" t="s">
        <v>1181</v>
      </c>
      <c r="J1" s="4334"/>
      <c r="K1" s="4334"/>
      <c r="L1" s="4334"/>
      <c r="M1" s="4334"/>
      <c r="N1" s="4334"/>
      <c r="O1" s="4334"/>
    </row>
    <row r="3" spans="1:15" ht="17.5">
      <c r="A3" s="4477" t="s">
        <v>229</v>
      </c>
      <c r="B3" s="3964" t="s">
        <v>85</v>
      </c>
      <c r="C3" s="3994"/>
      <c r="D3" s="3994"/>
      <c r="E3" s="3994"/>
      <c r="F3" s="3994"/>
      <c r="G3" s="3995"/>
      <c r="H3" s="495"/>
      <c r="I3" s="4485" t="s">
        <v>229</v>
      </c>
      <c r="J3" s="4364" t="s">
        <v>85</v>
      </c>
      <c r="K3" s="4364"/>
      <c r="L3" s="4364"/>
      <c r="M3" s="4364"/>
      <c r="N3" s="4364"/>
      <c r="O3" s="4454"/>
    </row>
    <row r="4" spans="1:15" ht="32.5">
      <c r="A4" s="4478"/>
      <c r="B4" s="4159" t="s">
        <v>959</v>
      </c>
      <c r="C4" s="4092"/>
      <c r="D4" s="4159" t="s">
        <v>966</v>
      </c>
      <c r="E4" s="4092"/>
      <c r="F4" s="4159" t="s">
        <v>967</v>
      </c>
      <c r="G4" s="4160"/>
      <c r="H4" s="896"/>
      <c r="I4" s="4486"/>
      <c r="J4" s="4384" t="s">
        <v>216</v>
      </c>
      <c r="K4" s="4384"/>
      <c r="L4" s="4384" t="s">
        <v>224</v>
      </c>
      <c r="M4" s="4384"/>
      <c r="N4" s="4384" t="s">
        <v>225</v>
      </c>
      <c r="O4" s="4385"/>
    </row>
    <row r="5" spans="1:15" s="307" customFormat="1" ht="44.5">
      <c r="A5" s="4479"/>
      <c r="B5" s="127" t="s">
        <v>206</v>
      </c>
      <c r="C5" s="128" t="s">
        <v>207</v>
      </c>
      <c r="D5" s="127" t="s">
        <v>14</v>
      </c>
      <c r="E5" s="128" t="s">
        <v>208</v>
      </c>
      <c r="F5" s="127" t="s">
        <v>14</v>
      </c>
      <c r="G5" s="129" t="s">
        <v>208</v>
      </c>
      <c r="H5" s="740"/>
      <c r="I5" s="4487"/>
      <c r="J5" s="300" t="s">
        <v>206</v>
      </c>
      <c r="K5" s="300" t="s">
        <v>207</v>
      </c>
      <c r="L5" s="300" t="s">
        <v>14</v>
      </c>
      <c r="M5" s="300" t="s">
        <v>208</v>
      </c>
      <c r="N5" s="300" t="s">
        <v>14</v>
      </c>
      <c r="O5" s="299" t="s">
        <v>208</v>
      </c>
    </row>
    <row r="6" spans="1:15">
      <c r="A6" s="132" t="s">
        <v>230</v>
      </c>
      <c r="B6" s="1775">
        <v>296878</v>
      </c>
      <c r="C6" s="1953">
        <v>4819</v>
      </c>
      <c r="D6" s="2454">
        <v>0.91700000000000004</v>
      </c>
      <c r="E6" s="2770">
        <v>0.4</v>
      </c>
      <c r="F6" s="2454">
        <v>0.20799999999999999</v>
      </c>
      <c r="G6" s="2766">
        <v>0.6</v>
      </c>
      <c r="I6" s="23" t="s">
        <v>230</v>
      </c>
      <c r="J6" s="53">
        <v>259768</v>
      </c>
      <c r="K6" s="53">
        <v>4273</v>
      </c>
      <c r="L6" s="55">
        <v>0.90500000000000003</v>
      </c>
      <c r="M6" s="54">
        <v>0.5</v>
      </c>
      <c r="N6" s="55">
        <v>0.182</v>
      </c>
      <c r="O6" s="54">
        <v>0.5</v>
      </c>
    </row>
    <row r="7" spans="1:15">
      <c r="A7" s="135"/>
      <c r="B7" s="1775"/>
      <c r="C7" s="1854"/>
      <c r="D7" s="2454"/>
      <c r="E7" s="2770"/>
      <c r="F7" s="2454"/>
      <c r="G7" s="2767"/>
      <c r="I7" s="37"/>
      <c r="J7" s="53"/>
      <c r="K7" s="54"/>
      <c r="L7" s="55"/>
      <c r="M7" s="54"/>
      <c r="N7" s="55"/>
      <c r="O7" s="54"/>
    </row>
    <row r="8" spans="1:15">
      <c r="A8" s="135" t="s">
        <v>231</v>
      </c>
      <c r="B8" s="1775">
        <v>912</v>
      </c>
      <c r="C8" s="1854">
        <v>208</v>
      </c>
      <c r="D8" s="2768">
        <v>0.92300000000000004</v>
      </c>
      <c r="E8" s="2771">
        <v>6.7</v>
      </c>
      <c r="F8" s="2768">
        <v>0.189</v>
      </c>
      <c r="G8" s="2773">
        <v>7.5</v>
      </c>
      <c r="I8" s="37" t="s">
        <v>231</v>
      </c>
      <c r="J8" s="54">
        <v>543</v>
      </c>
      <c r="K8" s="54">
        <v>168</v>
      </c>
      <c r="L8" s="55">
        <v>0.95399999999999996</v>
      </c>
      <c r="M8" s="54">
        <v>6.5</v>
      </c>
      <c r="N8" s="55">
        <v>0.55200000000000005</v>
      </c>
      <c r="O8" s="54">
        <v>19</v>
      </c>
    </row>
    <row r="9" spans="1:15">
      <c r="A9" s="135" t="s">
        <v>232</v>
      </c>
      <c r="B9" s="1775">
        <v>1595</v>
      </c>
      <c r="C9" s="1854">
        <v>294</v>
      </c>
      <c r="D9" s="2768">
        <v>0.97199999999999998</v>
      </c>
      <c r="E9" s="2771">
        <v>2.2999999999999998</v>
      </c>
      <c r="F9" s="2768">
        <v>0.13900000000000001</v>
      </c>
      <c r="G9" s="2773">
        <v>6.8</v>
      </c>
      <c r="I9" s="37" t="s">
        <v>232</v>
      </c>
      <c r="J9" s="53">
        <v>1389</v>
      </c>
      <c r="K9" s="54">
        <v>346</v>
      </c>
      <c r="L9" s="55">
        <v>0.85199999999999998</v>
      </c>
      <c r="M9" s="54">
        <v>7.1</v>
      </c>
      <c r="N9" s="55">
        <v>8.8999999999999996E-2</v>
      </c>
      <c r="O9" s="54">
        <v>5.4</v>
      </c>
    </row>
    <row r="10" spans="1:15">
      <c r="A10" s="135" t="s">
        <v>233</v>
      </c>
      <c r="B10" s="1775">
        <v>5000</v>
      </c>
      <c r="C10" s="1854">
        <v>502</v>
      </c>
      <c r="D10" s="2768">
        <v>0.90600000000000003</v>
      </c>
      <c r="E10" s="2771">
        <v>2.2999999999999998</v>
      </c>
      <c r="F10" s="2768">
        <v>0.20100000000000001</v>
      </c>
      <c r="G10" s="2773">
        <v>4</v>
      </c>
      <c r="I10" s="37" t="s">
        <v>233</v>
      </c>
      <c r="J10" s="53">
        <v>5339</v>
      </c>
      <c r="K10" s="54">
        <v>528</v>
      </c>
      <c r="L10" s="55">
        <v>0.91200000000000003</v>
      </c>
      <c r="M10" s="54">
        <v>3.1</v>
      </c>
      <c r="N10" s="55">
        <v>0.19400000000000001</v>
      </c>
      <c r="O10" s="54">
        <v>4.5</v>
      </c>
    </row>
    <row r="11" spans="1:15">
      <c r="A11" s="135" t="s">
        <v>234</v>
      </c>
      <c r="B11" s="1775">
        <v>620</v>
      </c>
      <c r="C11" s="1854">
        <v>195</v>
      </c>
      <c r="D11" s="2768">
        <v>0.91300000000000003</v>
      </c>
      <c r="E11" s="2771">
        <v>7.7</v>
      </c>
      <c r="F11" s="2768">
        <v>0.192</v>
      </c>
      <c r="G11" s="2773">
        <v>8.3000000000000007</v>
      </c>
      <c r="I11" s="37" t="s">
        <v>234</v>
      </c>
      <c r="J11" s="54">
        <v>391</v>
      </c>
      <c r="K11" s="54">
        <v>130</v>
      </c>
      <c r="L11" s="55">
        <v>0.85899999999999999</v>
      </c>
      <c r="M11" s="54">
        <v>11.4</v>
      </c>
      <c r="N11" s="55">
        <v>0.17599999999999999</v>
      </c>
      <c r="O11" s="54">
        <v>14.1</v>
      </c>
    </row>
    <row r="12" spans="1:15">
      <c r="A12" s="135" t="s">
        <v>235</v>
      </c>
      <c r="B12" s="1775">
        <v>42579</v>
      </c>
      <c r="C12" s="1854">
        <v>1684</v>
      </c>
      <c r="D12" s="2768">
        <v>0.91700000000000004</v>
      </c>
      <c r="E12" s="2771">
        <v>1</v>
      </c>
      <c r="F12" s="2768">
        <v>0.26700000000000002</v>
      </c>
      <c r="G12" s="2773">
        <v>1.5</v>
      </c>
      <c r="I12" s="37" t="s">
        <v>235</v>
      </c>
      <c r="J12" s="53">
        <v>38550</v>
      </c>
      <c r="K12" s="53">
        <v>1649</v>
      </c>
      <c r="L12" s="55">
        <v>0.90900000000000003</v>
      </c>
      <c r="M12" s="54">
        <v>1.2</v>
      </c>
      <c r="N12" s="55">
        <v>0.24199999999999999</v>
      </c>
      <c r="O12" s="54">
        <v>1.7</v>
      </c>
    </row>
    <row r="13" spans="1:15">
      <c r="A13" s="135" t="s">
        <v>236</v>
      </c>
      <c r="B13" s="1775">
        <v>3485</v>
      </c>
      <c r="C13" s="1854">
        <v>452</v>
      </c>
      <c r="D13" s="2768">
        <v>0.95399999999999996</v>
      </c>
      <c r="E13" s="2771">
        <v>2.9</v>
      </c>
      <c r="F13" s="2768">
        <v>0.314</v>
      </c>
      <c r="G13" s="2773">
        <v>5.0999999999999996</v>
      </c>
      <c r="I13" s="37" t="s">
        <v>236</v>
      </c>
      <c r="J13" s="53">
        <v>2670</v>
      </c>
      <c r="K13" s="54">
        <v>381</v>
      </c>
      <c r="L13" s="55">
        <v>0.91</v>
      </c>
      <c r="M13" s="54">
        <v>3.7</v>
      </c>
      <c r="N13" s="55">
        <v>0.25700000000000001</v>
      </c>
      <c r="O13" s="54">
        <v>6.8</v>
      </c>
    </row>
    <row r="14" spans="1:15">
      <c r="A14" s="135" t="s">
        <v>237</v>
      </c>
      <c r="B14" s="1775">
        <v>430</v>
      </c>
      <c r="C14" s="1854">
        <v>142</v>
      </c>
      <c r="D14" s="2768">
        <v>0.95299999999999996</v>
      </c>
      <c r="E14" s="2771">
        <v>5.4</v>
      </c>
      <c r="F14" s="2768">
        <v>0.42299999999999999</v>
      </c>
      <c r="G14" s="2773">
        <v>15.2</v>
      </c>
      <c r="I14" s="37" t="s">
        <v>237</v>
      </c>
      <c r="J14" s="54">
        <v>588</v>
      </c>
      <c r="K14" s="54">
        <v>160</v>
      </c>
      <c r="L14" s="55">
        <v>0.96299999999999997</v>
      </c>
      <c r="M14" s="54">
        <v>5</v>
      </c>
      <c r="N14" s="55">
        <v>0.318</v>
      </c>
      <c r="O14" s="54">
        <v>12.4</v>
      </c>
    </row>
    <row r="15" spans="1:15">
      <c r="A15" s="135" t="s">
        <v>238</v>
      </c>
      <c r="B15" s="1775" t="s">
        <v>210</v>
      </c>
      <c r="C15" s="1854" t="s">
        <v>210</v>
      </c>
      <c r="D15" s="2454" t="s">
        <v>210</v>
      </c>
      <c r="E15" s="2770" t="s">
        <v>210</v>
      </c>
      <c r="F15" s="2454" t="s">
        <v>210</v>
      </c>
      <c r="G15" s="2767" t="s">
        <v>210</v>
      </c>
      <c r="I15" s="37" t="s">
        <v>238</v>
      </c>
      <c r="J15" s="54" t="s">
        <v>210</v>
      </c>
      <c r="K15" s="54" t="s">
        <v>210</v>
      </c>
      <c r="L15" s="55" t="s">
        <v>210</v>
      </c>
      <c r="M15" s="54" t="s">
        <v>210</v>
      </c>
      <c r="N15" s="55" t="s">
        <v>210</v>
      </c>
      <c r="O15" s="54" t="s">
        <v>210</v>
      </c>
    </row>
    <row r="16" spans="1:15">
      <c r="A16" s="135" t="s">
        <v>239</v>
      </c>
      <c r="B16" s="1775">
        <v>4600</v>
      </c>
      <c r="C16" s="1854">
        <v>587</v>
      </c>
      <c r="D16" s="2768">
        <v>0.93600000000000005</v>
      </c>
      <c r="E16" s="2771">
        <v>3.4</v>
      </c>
      <c r="F16" s="2768">
        <v>0.28899999999999998</v>
      </c>
      <c r="G16" s="2773">
        <v>5.6</v>
      </c>
      <c r="I16" s="37" t="s">
        <v>239</v>
      </c>
      <c r="J16" s="53">
        <v>3989</v>
      </c>
      <c r="K16" s="54">
        <v>570</v>
      </c>
      <c r="L16" s="55">
        <v>0.88</v>
      </c>
      <c r="M16" s="54">
        <v>5.4</v>
      </c>
      <c r="N16" s="55">
        <v>0.20200000000000001</v>
      </c>
      <c r="O16" s="54">
        <v>5.3</v>
      </c>
    </row>
    <row r="17" spans="1:15">
      <c r="A17" s="135" t="s">
        <v>240</v>
      </c>
      <c r="B17" s="1775">
        <v>2470</v>
      </c>
      <c r="C17" s="1854">
        <v>373</v>
      </c>
      <c r="D17" s="2768">
        <v>0.91900000000000004</v>
      </c>
      <c r="E17" s="2771">
        <v>4</v>
      </c>
      <c r="F17" s="2768">
        <v>0.30099999999999999</v>
      </c>
      <c r="G17" s="2773">
        <v>7.4</v>
      </c>
      <c r="I17" s="37" t="s">
        <v>240</v>
      </c>
      <c r="J17" s="53">
        <v>1701</v>
      </c>
      <c r="K17" s="54">
        <v>275</v>
      </c>
      <c r="L17" s="55">
        <v>0.89100000000000001</v>
      </c>
      <c r="M17" s="54">
        <v>5</v>
      </c>
      <c r="N17" s="55">
        <v>0.19600000000000001</v>
      </c>
      <c r="O17" s="54">
        <v>8.5</v>
      </c>
    </row>
    <row r="18" spans="1:15">
      <c r="A18" s="1205" t="s">
        <v>538</v>
      </c>
      <c r="B18" s="1773">
        <v>163249</v>
      </c>
      <c r="C18" s="1857">
        <v>2958</v>
      </c>
      <c r="D18" s="2769">
        <v>0.91800000000000004</v>
      </c>
      <c r="E18" s="2772">
        <v>0.5</v>
      </c>
      <c r="F18" s="2769">
        <v>0.16400000000000001</v>
      </c>
      <c r="G18" s="2774">
        <v>0.7</v>
      </c>
      <c r="I18" s="37" t="s">
        <v>538</v>
      </c>
      <c r="J18" s="53">
        <v>144986</v>
      </c>
      <c r="K18" s="53">
        <v>2598</v>
      </c>
      <c r="L18" s="55">
        <v>0.90200000000000002</v>
      </c>
      <c r="M18" s="54">
        <v>0.6</v>
      </c>
      <c r="N18" s="55">
        <v>0.14499999999999999</v>
      </c>
      <c r="O18" s="54">
        <v>0.7</v>
      </c>
    </row>
    <row r="19" spans="1:15">
      <c r="A19" s="135" t="s">
        <v>242</v>
      </c>
      <c r="B19" s="1775">
        <v>791</v>
      </c>
      <c r="C19" s="1854">
        <v>176</v>
      </c>
      <c r="D19" s="2768">
        <v>0.92900000000000005</v>
      </c>
      <c r="E19" s="2771">
        <v>6.5</v>
      </c>
      <c r="F19" s="2768">
        <v>0.20599999999999999</v>
      </c>
      <c r="G19" s="2773">
        <v>9.4</v>
      </c>
      <c r="I19" s="37" t="s">
        <v>242</v>
      </c>
      <c r="J19" s="53">
        <v>1138</v>
      </c>
      <c r="K19" s="54">
        <v>230</v>
      </c>
      <c r="L19" s="55">
        <v>0.87</v>
      </c>
      <c r="M19" s="54">
        <v>6.2</v>
      </c>
      <c r="N19" s="55">
        <v>0.25</v>
      </c>
      <c r="O19" s="54">
        <v>9.5</v>
      </c>
    </row>
    <row r="20" spans="1:15">
      <c r="A20" s="135" t="s">
        <v>243</v>
      </c>
      <c r="B20" s="1775">
        <v>1889</v>
      </c>
      <c r="C20" s="1854">
        <v>252</v>
      </c>
      <c r="D20" s="2768">
        <v>0.95499999999999996</v>
      </c>
      <c r="E20" s="2771">
        <v>2.2000000000000002</v>
      </c>
      <c r="F20" s="2768">
        <v>0.26600000000000001</v>
      </c>
      <c r="G20" s="2773">
        <v>6.5</v>
      </c>
      <c r="I20" s="37" t="s">
        <v>243</v>
      </c>
      <c r="J20" s="53">
        <v>1664</v>
      </c>
      <c r="K20" s="54">
        <v>329</v>
      </c>
      <c r="L20" s="55">
        <v>0.88500000000000001</v>
      </c>
      <c r="M20" s="54">
        <v>6</v>
      </c>
      <c r="N20" s="55">
        <v>0.317</v>
      </c>
      <c r="O20" s="54">
        <v>7.1</v>
      </c>
    </row>
    <row r="21" spans="1:15">
      <c r="A21" s="135" t="s">
        <v>244</v>
      </c>
      <c r="B21" s="1775">
        <v>975</v>
      </c>
      <c r="C21" s="1854">
        <v>212</v>
      </c>
      <c r="D21" s="2768">
        <v>0.85899999999999999</v>
      </c>
      <c r="E21" s="2771">
        <v>6.5</v>
      </c>
      <c r="F21" s="2768">
        <v>0.255</v>
      </c>
      <c r="G21" s="2773">
        <v>7.3</v>
      </c>
      <c r="I21" s="37" t="s">
        <v>244</v>
      </c>
      <c r="J21" s="53">
        <v>1044</v>
      </c>
      <c r="K21" s="54">
        <v>223</v>
      </c>
      <c r="L21" s="55">
        <v>0.88900000000000001</v>
      </c>
      <c r="M21" s="54">
        <v>6.8</v>
      </c>
      <c r="N21" s="55">
        <v>0.126</v>
      </c>
      <c r="O21" s="54">
        <v>6.6</v>
      </c>
    </row>
    <row r="22" spans="1:15">
      <c r="A22" s="135" t="s">
        <v>245</v>
      </c>
      <c r="B22" s="1775">
        <v>617</v>
      </c>
      <c r="C22" s="1854">
        <v>165</v>
      </c>
      <c r="D22" s="2768">
        <v>0.89300000000000002</v>
      </c>
      <c r="E22" s="2771">
        <v>7.7</v>
      </c>
      <c r="F22" s="2768">
        <v>0.16400000000000001</v>
      </c>
      <c r="G22" s="2773">
        <v>7.5</v>
      </c>
      <c r="I22" s="37" t="s">
        <v>245</v>
      </c>
      <c r="J22" s="54">
        <v>262</v>
      </c>
      <c r="K22" s="54">
        <v>114</v>
      </c>
      <c r="L22" s="55">
        <v>1</v>
      </c>
      <c r="M22" s="54">
        <v>8.1999999999999993</v>
      </c>
      <c r="N22" s="55">
        <v>0.35499999999999998</v>
      </c>
      <c r="O22" s="54">
        <v>20.399999999999999</v>
      </c>
    </row>
    <row r="23" spans="1:15">
      <c r="A23" s="135" t="s">
        <v>246</v>
      </c>
      <c r="B23" s="1775">
        <v>497</v>
      </c>
      <c r="C23" s="1854">
        <v>152</v>
      </c>
      <c r="D23" s="2768">
        <v>0.89500000000000002</v>
      </c>
      <c r="E23" s="2771">
        <v>6.8</v>
      </c>
      <c r="F23" s="2768">
        <v>0.29399999999999998</v>
      </c>
      <c r="G23" s="2773">
        <v>11.4</v>
      </c>
      <c r="I23" s="37" t="s">
        <v>246</v>
      </c>
      <c r="J23" s="54">
        <v>459</v>
      </c>
      <c r="K23" s="54">
        <v>158</v>
      </c>
      <c r="L23" s="55">
        <v>0.84699999999999998</v>
      </c>
      <c r="M23" s="54">
        <v>12</v>
      </c>
      <c r="N23" s="55">
        <v>0.24</v>
      </c>
      <c r="O23" s="54">
        <v>13.1</v>
      </c>
    </row>
    <row r="24" spans="1:15">
      <c r="A24" s="135" t="s">
        <v>247</v>
      </c>
      <c r="B24" s="1775">
        <v>864</v>
      </c>
      <c r="C24" s="1854">
        <v>206</v>
      </c>
      <c r="D24" s="2768">
        <v>0.89600000000000002</v>
      </c>
      <c r="E24" s="2771">
        <v>9.1999999999999993</v>
      </c>
      <c r="F24" s="2768">
        <v>0.193</v>
      </c>
      <c r="G24" s="2773">
        <v>8.8000000000000007</v>
      </c>
      <c r="I24" s="37" t="s">
        <v>247</v>
      </c>
      <c r="J24" s="53">
        <v>1017</v>
      </c>
      <c r="K24" s="54">
        <v>252</v>
      </c>
      <c r="L24" s="55">
        <v>0.75600000000000001</v>
      </c>
      <c r="M24" s="54">
        <v>8.1</v>
      </c>
      <c r="N24" s="55">
        <v>9.7000000000000003E-2</v>
      </c>
      <c r="O24" s="54">
        <v>8</v>
      </c>
    </row>
    <row r="25" spans="1:15">
      <c r="A25" s="135" t="s">
        <v>248</v>
      </c>
      <c r="B25" s="1775">
        <v>701</v>
      </c>
      <c r="C25" s="1854">
        <v>226</v>
      </c>
      <c r="D25" s="2768">
        <v>0.81299999999999994</v>
      </c>
      <c r="E25" s="2771">
        <v>13.5</v>
      </c>
      <c r="F25" s="2768">
        <v>0.193</v>
      </c>
      <c r="G25" s="2773">
        <v>11.5</v>
      </c>
      <c r="I25" s="37" t="s">
        <v>248</v>
      </c>
      <c r="J25" s="54">
        <v>644</v>
      </c>
      <c r="K25" s="54">
        <v>236</v>
      </c>
      <c r="L25" s="55">
        <v>0.94699999999999995</v>
      </c>
      <c r="M25" s="54">
        <v>4.3</v>
      </c>
      <c r="N25" s="55">
        <v>0.18</v>
      </c>
      <c r="O25" s="54">
        <v>11.3</v>
      </c>
    </row>
    <row r="26" spans="1:15">
      <c r="A26" s="135" t="s">
        <v>249</v>
      </c>
      <c r="B26" s="1775" t="s">
        <v>210</v>
      </c>
      <c r="C26" s="1854" t="s">
        <v>210</v>
      </c>
      <c r="D26" s="2454" t="s">
        <v>210</v>
      </c>
      <c r="E26" s="2770" t="s">
        <v>210</v>
      </c>
      <c r="F26" s="2454" t="s">
        <v>210</v>
      </c>
      <c r="G26" s="2767" t="s">
        <v>210</v>
      </c>
      <c r="I26" s="37" t="s">
        <v>249</v>
      </c>
      <c r="J26" s="54" t="s">
        <v>210</v>
      </c>
      <c r="K26" s="54" t="s">
        <v>210</v>
      </c>
      <c r="L26" s="55" t="s">
        <v>210</v>
      </c>
      <c r="M26" s="54" t="s">
        <v>210</v>
      </c>
      <c r="N26" s="55" t="s">
        <v>210</v>
      </c>
      <c r="O26" s="54" t="s">
        <v>210</v>
      </c>
    </row>
    <row r="27" spans="1:15">
      <c r="A27" s="135" t="s">
        <v>250</v>
      </c>
      <c r="B27" s="1775">
        <v>1394</v>
      </c>
      <c r="C27" s="1854">
        <v>236</v>
      </c>
      <c r="D27" s="2768">
        <v>0.97299999999999998</v>
      </c>
      <c r="E27" s="2771">
        <v>2.6</v>
      </c>
      <c r="F27" s="2768">
        <v>0.35199999999999998</v>
      </c>
      <c r="G27" s="2773">
        <v>7.8</v>
      </c>
      <c r="I27" s="37" t="s">
        <v>250</v>
      </c>
      <c r="J27" s="53">
        <v>1184</v>
      </c>
      <c r="K27" s="54">
        <v>316</v>
      </c>
      <c r="L27" s="55">
        <v>0.95199999999999996</v>
      </c>
      <c r="M27" s="54">
        <v>4.9000000000000004</v>
      </c>
      <c r="N27" s="55">
        <v>0.247</v>
      </c>
      <c r="O27" s="54">
        <v>9.6</v>
      </c>
    </row>
    <row r="28" spans="1:15">
      <c r="A28" s="135" t="s">
        <v>251</v>
      </c>
      <c r="B28" s="1775">
        <v>1236</v>
      </c>
      <c r="C28" s="1854">
        <v>243</v>
      </c>
      <c r="D28" s="2768">
        <v>0.9</v>
      </c>
      <c r="E28" s="2771">
        <v>5.2</v>
      </c>
      <c r="F28" s="2768">
        <v>0.46200000000000002</v>
      </c>
      <c r="G28" s="2773">
        <v>9.4</v>
      </c>
      <c r="I28" s="37" t="s">
        <v>251</v>
      </c>
      <c r="J28" s="54">
        <v>844</v>
      </c>
      <c r="K28" s="54">
        <v>222</v>
      </c>
      <c r="L28" s="55">
        <v>0.93799999999999994</v>
      </c>
      <c r="M28" s="54">
        <v>5.7</v>
      </c>
      <c r="N28" s="55">
        <v>0.40899999999999997</v>
      </c>
      <c r="O28" s="54">
        <v>11.9</v>
      </c>
    </row>
    <row r="29" spans="1:15">
      <c r="A29" s="135" t="s">
        <v>252</v>
      </c>
      <c r="B29" s="1775">
        <v>1567</v>
      </c>
      <c r="C29" s="1854">
        <v>226</v>
      </c>
      <c r="D29" s="2768">
        <v>0.90800000000000003</v>
      </c>
      <c r="E29" s="2771">
        <v>3.9</v>
      </c>
      <c r="F29" s="2768">
        <v>0.26500000000000001</v>
      </c>
      <c r="G29" s="2773">
        <v>7.9</v>
      </c>
      <c r="I29" s="37" t="s">
        <v>252</v>
      </c>
      <c r="J29" s="53">
        <v>1517</v>
      </c>
      <c r="K29" s="54">
        <v>228</v>
      </c>
      <c r="L29" s="55">
        <v>0.88600000000000001</v>
      </c>
      <c r="M29" s="54">
        <v>5.7</v>
      </c>
      <c r="N29" s="55">
        <v>0.29499999999999998</v>
      </c>
      <c r="O29" s="54">
        <v>7.2</v>
      </c>
    </row>
    <row r="30" spans="1:15">
      <c r="A30" s="135" t="s">
        <v>253</v>
      </c>
      <c r="B30" s="1775">
        <v>1146</v>
      </c>
      <c r="C30" s="1854">
        <v>242</v>
      </c>
      <c r="D30" s="2768">
        <v>0.92100000000000004</v>
      </c>
      <c r="E30" s="2771">
        <v>5.6</v>
      </c>
      <c r="F30" s="2768">
        <v>0.308</v>
      </c>
      <c r="G30" s="2773">
        <v>9.4</v>
      </c>
      <c r="I30" s="37" t="s">
        <v>253</v>
      </c>
      <c r="J30" s="53">
        <v>1218</v>
      </c>
      <c r="K30" s="54">
        <v>247</v>
      </c>
      <c r="L30" s="55">
        <v>0.92900000000000005</v>
      </c>
      <c r="M30" s="54">
        <v>6.2</v>
      </c>
      <c r="N30" s="55">
        <v>0.28899999999999998</v>
      </c>
      <c r="O30" s="54">
        <v>9.9</v>
      </c>
    </row>
    <row r="31" spans="1:15">
      <c r="A31" s="135" t="s">
        <v>254</v>
      </c>
      <c r="B31" s="1775" t="s">
        <v>210</v>
      </c>
      <c r="C31" s="1854" t="s">
        <v>210</v>
      </c>
      <c r="D31" s="2454" t="s">
        <v>210</v>
      </c>
      <c r="E31" s="2770" t="s">
        <v>210</v>
      </c>
      <c r="F31" s="2454" t="s">
        <v>210</v>
      </c>
      <c r="G31" s="2767" t="s">
        <v>210</v>
      </c>
      <c r="I31" s="37" t="s">
        <v>254</v>
      </c>
      <c r="J31" s="54" t="s">
        <v>210</v>
      </c>
      <c r="K31" s="54" t="s">
        <v>210</v>
      </c>
      <c r="L31" s="55" t="s">
        <v>210</v>
      </c>
      <c r="M31" s="54" t="s">
        <v>210</v>
      </c>
      <c r="N31" s="55" t="s">
        <v>210</v>
      </c>
      <c r="O31" s="54" t="s">
        <v>210</v>
      </c>
    </row>
    <row r="32" spans="1:15">
      <c r="A32" s="135" t="s">
        <v>255</v>
      </c>
      <c r="B32" s="1775">
        <v>1731</v>
      </c>
      <c r="C32" s="1854">
        <v>351</v>
      </c>
      <c r="D32" s="2768">
        <v>0.90700000000000003</v>
      </c>
      <c r="E32" s="2771">
        <v>4.4000000000000004</v>
      </c>
      <c r="F32" s="2768">
        <v>0.21099999999999999</v>
      </c>
      <c r="G32" s="2773">
        <v>7.5</v>
      </c>
      <c r="I32" s="37" t="s">
        <v>255</v>
      </c>
      <c r="J32" s="53">
        <v>1128</v>
      </c>
      <c r="K32" s="54">
        <v>252</v>
      </c>
      <c r="L32" s="55">
        <v>0.84299999999999997</v>
      </c>
      <c r="M32" s="54">
        <v>7.1</v>
      </c>
      <c r="N32" s="55">
        <v>0.189</v>
      </c>
      <c r="O32" s="54">
        <v>8.6999999999999993</v>
      </c>
    </row>
    <row r="33" spans="1:15">
      <c r="A33" s="135" t="s">
        <v>256</v>
      </c>
      <c r="B33" s="1775">
        <v>610</v>
      </c>
      <c r="C33" s="1854">
        <v>237</v>
      </c>
      <c r="D33" s="2768">
        <v>0.93</v>
      </c>
      <c r="E33" s="2771">
        <v>8.5</v>
      </c>
      <c r="F33" s="2768">
        <v>0.16900000000000001</v>
      </c>
      <c r="G33" s="2773">
        <v>12.2</v>
      </c>
      <c r="I33" s="37" t="s">
        <v>256</v>
      </c>
      <c r="J33" s="54">
        <v>412</v>
      </c>
      <c r="K33" s="54">
        <v>114</v>
      </c>
      <c r="L33" s="55">
        <v>0.93700000000000006</v>
      </c>
      <c r="M33" s="54">
        <v>7.2</v>
      </c>
      <c r="N33" s="55">
        <v>0.25</v>
      </c>
      <c r="O33" s="54">
        <v>14</v>
      </c>
    </row>
    <row r="34" spans="1:15">
      <c r="A34" s="135" t="s">
        <v>257</v>
      </c>
      <c r="B34" s="1775">
        <v>380</v>
      </c>
      <c r="C34" s="1854">
        <v>109</v>
      </c>
      <c r="D34" s="2768">
        <v>0.871</v>
      </c>
      <c r="E34" s="2771">
        <v>11.2</v>
      </c>
      <c r="F34" s="2768">
        <v>0.21299999999999999</v>
      </c>
      <c r="G34" s="2773">
        <v>12</v>
      </c>
      <c r="I34" s="37" t="s">
        <v>257</v>
      </c>
      <c r="J34" s="54">
        <v>343</v>
      </c>
      <c r="K34" s="54">
        <v>126</v>
      </c>
      <c r="L34" s="55">
        <v>0.96799999999999997</v>
      </c>
      <c r="M34" s="54">
        <v>3.9</v>
      </c>
      <c r="N34" s="55">
        <v>0.42</v>
      </c>
      <c r="O34" s="54">
        <v>18.7</v>
      </c>
    </row>
    <row r="35" spans="1:15">
      <c r="A35" s="135" t="s">
        <v>258</v>
      </c>
      <c r="B35" s="1775">
        <v>9539</v>
      </c>
      <c r="C35" s="1854">
        <v>726</v>
      </c>
      <c r="D35" s="2768">
        <v>0.90400000000000003</v>
      </c>
      <c r="E35" s="2771">
        <v>2.4</v>
      </c>
      <c r="F35" s="2768">
        <v>0.16700000000000001</v>
      </c>
      <c r="G35" s="2773">
        <v>3.5</v>
      </c>
      <c r="I35" s="37" t="s">
        <v>258</v>
      </c>
      <c r="J35" s="53">
        <v>8672</v>
      </c>
      <c r="K35" s="54">
        <v>739</v>
      </c>
      <c r="L35" s="55">
        <v>0.90800000000000003</v>
      </c>
      <c r="M35" s="54">
        <v>2.6</v>
      </c>
      <c r="N35" s="55">
        <v>0.13</v>
      </c>
      <c r="O35" s="54">
        <v>2.7</v>
      </c>
    </row>
    <row r="36" spans="1:15">
      <c r="A36" s="135" t="s">
        <v>259</v>
      </c>
      <c r="B36" s="1775" t="s">
        <v>210</v>
      </c>
      <c r="C36" s="1854" t="s">
        <v>210</v>
      </c>
      <c r="D36" s="2454" t="s">
        <v>210</v>
      </c>
      <c r="E36" s="2770" t="s">
        <v>210</v>
      </c>
      <c r="F36" s="2454" t="s">
        <v>210</v>
      </c>
      <c r="G36" s="2767" t="s">
        <v>210</v>
      </c>
      <c r="I36" s="37" t="s">
        <v>259</v>
      </c>
      <c r="J36" s="54">
        <v>653</v>
      </c>
      <c r="K36" s="54">
        <v>210</v>
      </c>
      <c r="L36" s="55">
        <v>0.85299999999999998</v>
      </c>
      <c r="M36" s="54">
        <v>14.4</v>
      </c>
      <c r="N36" s="55">
        <v>0.314</v>
      </c>
      <c r="O36" s="54">
        <v>10.1</v>
      </c>
    </row>
    <row r="37" spans="1:15">
      <c r="A37" s="135" t="s">
        <v>260</v>
      </c>
      <c r="B37" s="1775">
        <v>1015</v>
      </c>
      <c r="C37" s="1854">
        <v>191</v>
      </c>
      <c r="D37" s="2768">
        <v>0.9</v>
      </c>
      <c r="E37" s="2771">
        <v>6.4</v>
      </c>
      <c r="F37" s="2768">
        <v>0.47899999999999998</v>
      </c>
      <c r="G37" s="2773">
        <v>10.1</v>
      </c>
      <c r="I37" s="37" t="s">
        <v>260</v>
      </c>
      <c r="J37" s="54">
        <v>694</v>
      </c>
      <c r="K37" s="54">
        <v>187</v>
      </c>
      <c r="L37" s="55">
        <v>0.93899999999999995</v>
      </c>
      <c r="M37" s="54">
        <v>6.6</v>
      </c>
      <c r="N37" s="55">
        <v>0.215</v>
      </c>
      <c r="O37" s="54">
        <v>11.5</v>
      </c>
    </row>
    <row r="38" spans="1:15">
      <c r="A38" s="135" t="s">
        <v>261</v>
      </c>
      <c r="B38" s="1775">
        <v>784</v>
      </c>
      <c r="C38" s="1854">
        <v>188</v>
      </c>
      <c r="D38" s="2768">
        <v>0.90200000000000002</v>
      </c>
      <c r="E38" s="2771">
        <v>6.4</v>
      </c>
      <c r="F38" s="2768">
        <v>0.307</v>
      </c>
      <c r="G38" s="2773">
        <v>11.3</v>
      </c>
      <c r="I38" s="37" t="s">
        <v>261</v>
      </c>
      <c r="J38" s="53">
        <v>2832</v>
      </c>
      <c r="K38" s="54">
        <v>406</v>
      </c>
      <c r="L38" s="55">
        <v>0.90900000000000003</v>
      </c>
      <c r="M38" s="54">
        <v>3.9</v>
      </c>
      <c r="N38" s="55">
        <v>0.35099999999999998</v>
      </c>
      <c r="O38" s="54">
        <v>8.9</v>
      </c>
    </row>
    <row r="39" spans="1:15">
      <c r="A39" s="135" t="s">
        <v>259</v>
      </c>
      <c r="B39" s="1775">
        <v>3470</v>
      </c>
      <c r="C39" s="1854">
        <v>473</v>
      </c>
      <c r="D39" s="2768">
        <v>0.91800000000000004</v>
      </c>
      <c r="E39" s="2771">
        <v>2.9</v>
      </c>
      <c r="F39" s="2768">
        <v>0.40500000000000003</v>
      </c>
      <c r="G39" s="2773">
        <v>5.6</v>
      </c>
      <c r="I39" s="37" t="s">
        <v>259</v>
      </c>
      <c r="J39" s="54" t="s">
        <v>210</v>
      </c>
      <c r="K39" s="54" t="s">
        <v>210</v>
      </c>
      <c r="L39" s="55" t="s">
        <v>210</v>
      </c>
      <c r="M39" s="54" t="s">
        <v>210</v>
      </c>
      <c r="N39" s="55" t="s">
        <v>210</v>
      </c>
      <c r="O39" s="54" t="s">
        <v>210</v>
      </c>
    </row>
    <row r="40" spans="1:15">
      <c r="A40" s="135" t="s">
        <v>262</v>
      </c>
      <c r="B40" s="1775">
        <v>2090</v>
      </c>
      <c r="C40" s="1854">
        <v>348</v>
      </c>
      <c r="D40" s="2768">
        <v>0.876</v>
      </c>
      <c r="E40" s="2771">
        <v>6</v>
      </c>
      <c r="F40" s="2768">
        <v>0.16500000000000001</v>
      </c>
      <c r="G40" s="2773">
        <v>6.6</v>
      </c>
      <c r="I40" s="37" t="s">
        <v>262</v>
      </c>
      <c r="J40" s="53">
        <v>1854</v>
      </c>
      <c r="K40" s="54">
        <v>410</v>
      </c>
      <c r="L40" s="55">
        <v>0.92400000000000004</v>
      </c>
      <c r="M40" s="54">
        <v>6</v>
      </c>
      <c r="N40" s="55">
        <v>0.224</v>
      </c>
      <c r="O40" s="54">
        <v>10.9</v>
      </c>
    </row>
    <row r="41" spans="1:15">
      <c r="A41" s="135" t="s">
        <v>263</v>
      </c>
      <c r="B41" s="1775">
        <v>216</v>
      </c>
      <c r="C41" s="1854">
        <v>128</v>
      </c>
      <c r="D41" s="2768">
        <v>0.93500000000000005</v>
      </c>
      <c r="E41" s="2771">
        <v>6.5</v>
      </c>
      <c r="F41" s="2768">
        <v>0.153</v>
      </c>
      <c r="G41" s="2773">
        <v>13.5</v>
      </c>
      <c r="I41" s="37" t="s">
        <v>263</v>
      </c>
      <c r="J41" s="54" t="s">
        <v>210</v>
      </c>
      <c r="K41" s="54" t="s">
        <v>210</v>
      </c>
      <c r="L41" s="55" t="s">
        <v>210</v>
      </c>
      <c r="M41" s="54" t="s">
        <v>210</v>
      </c>
      <c r="N41" s="55" t="s">
        <v>210</v>
      </c>
      <c r="O41" s="54" t="s">
        <v>210</v>
      </c>
    </row>
    <row r="42" spans="1:15">
      <c r="A42" s="135" t="s">
        <v>264</v>
      </c>
      <c r="B42" s="1775">
        <v>1744</v>
      </c>
      <c r="C42" s="1854">
        <v>280</v>
      </c>
      <c r="D42" s="2768">
        <v>0.88600000000000001</v>
      </c>
      <c r="E42" s="2771">
        <v>4.8</v>
      </c>
      <c r="F42" s="2768">
        <v>0.20899999999999999</v>
      </c>
      <c r="G42" s="2773">
        <v>6.7</v>
      </c>
      <c r="I42" s="37" t="s">
        <v>264</v>
      </c>
      <c r="J42" s="53">
        <v>1110</v>
      </c>
      <c r="K42" s="54">
        <v>250</v>
      </c>
      <c r="L42" s="55">
        <v>0.96199999999999997</v>
      </c>
      <c r="M42" s="54">
        <v>2.5</v>
      </c>
      <c r="N42" s="55">
        <v>0.14000000000000001</v>
      </c>
      <c r="O42" s="54">
        <v>7.6</v>
      </c>
    </row>
    <row r="43" spans="1:15">
      <c r="A43" s="135" t="s">
        <v>265</v>
      </c>
      <c r="B43" s="1775">
        <v>1526</v>
      </c>
      <c r="C43" s="1854">
        <v>236</v>
      </c>
      <c r="D43" s="2768">
        <v>0.90800000000000003</v>
      </c>
      <c r="E43" s="2771">
        <v>4.0999999999999996</v>
      </c>
      <c r="F43" s="2768">
        <v>0.24099999999999999</v>
      </c>
      <c r="G43" s="2773">
        <v>5.3</v>
      </c>
      <c r="I43" s="37" t="s">
        <v>265</v>
      </c>
      <c r="J43" s="53">
        <v>1476</v>
      </c>
      <c r="K43" s="54">
        <v>240</v>
      </c>
      <c r="L43" s="55">
        <v>0.94399999999999995</v>
      </c>
      <c r="M43" s="54">
        <v>3.4</v>
      </c>
      <c r="N43" s="55">
        <v>0.129</v>
      </c>
      <c r="O43" s="54">
        <v>5.5</v>
      </c>
    </row>
    <row r="44" spans="1:15">
      <c r="A44" s="135" t="s">
        <v>266</v>
      </c>
      <c r="B44" s="1775">
        <v>5205</v>
      </c>
      <c r="C44" s="1854">
        <v>517</v>
      </c>
      <c r="D44" s="2768">
        <v>0.92100000000000004</v>
      </c>
      <c r="E44" s="2771">
        <v>2.6</v>
      </c>
      <c r="F44" s="2768">
        <v>0.3</v>
      </c>
      <c r="G44" s="2773">
        <v>4.0999999999999996</v>
      </c>
      <c r="I44" s="37" t="s">
        <v>266</v>
      </c>
      <c r="J44" s="53">
        <v>4479</v>
      </c>
      <c r="K44" s="54">
        <v>419</v>
      </c>
      <c r="L44" s="55">
        <v>0.92500000000000004</v>
      </c>
      <c r="M44" s="54">
        <v>2.5</v>
      </c>
      <c r="N44" s="55">
        <v>0.23200000000000001</v>
      </c>
      <c r="O44" s="54">
        <v>4.5</v>
      </c>
    </row>
    <row r="45" spans="1:15">
      <c r="A45" s="135" t="s">
        <v>267</v>
      </c>
      <c r="B45" s="1775">
        <v>2052</v>
      </c>
      <c r="C45" s="1854">
        <v>358</v>
      </c>
      <c r="D45" s="2768">
        <v>0.81899999999999995</v>
      </c>
      <c r="E45" s="2771">
        <v>8</v>
      </c>
      <c r="F45" s="2768">
        <v>0.14899999999999999</v>
      </c>
      <c r="G45" s="2773">
        <v>5.7</v>
      </c>
      <c r="I45" s="37" t="s">
        <v>267</v>
      </c>
      <c r="J45" s="53">
        <v>1251</v>
      </c>
      <c r="K45" s="54">
        <v>246</v>
      </c>
      <c r="L45" s="55">
        <v>0.86</v>
      </c>
      <c r="M45" s="54">
        <v>6.7</v>
      </c>
      <c r="N45" s="55">
        <v>0.24199999999999999</v>
      </c>
      <c r="O45" s="54">
        <v>8.3000000000000007</v>
      </c>
    </row>
    <row r="46" spans="1:15">
      <c r="A46" s="135" t="s">
        <v>268</v>
      </c>
      <c r="B46" s="1775" t="s">
        <v>210</v>
      </c>
      <c r="C46" s="1854" t="s">
        <v>210</v>
      </c>
      <c r="D46" s="2454" t="s">
        <v>210</v>
      </c>
      <c r="E46" s="2770" t="s">
        <v>210</v>
      </c>
      <c r="F46" s="2454" t="s">
        <v>210</v>
      </c>
      <c r="G46" s="2767" t="s">
        <v>210</v>
      </c>
      <c r="I46" s="37" t="s">
        <v>268</v>
      </c>
      <c r="J46" s="54" t="s">
        <v>210</v>
      </c>
      <c r="K46" s="54" t="s">
        <v>210</v>
      </c>
      <c r="L46" s="55" t="s">
        <v>210</v>
      </c>
      <c r="M46" s="54" t="s">
        <v>210</v>
      </c>
      <c r="N46" s="55" t="s">
        <v>210</v>
      </c>
      <c r="O46" s="54" t="s">
        <v>210</v>
      </c>
    </row>
    <row r="47" spans="1:15">
      <c r="A47" s="135" t="s">
        <v>269</v>
      </c>
      <c r="B47" s="1775">
        <v>821</v>
      </c>
      <c r="C47" s="1854">
        <v>245</v>
      </c>
      <c r="D47" s="2768">
        <v>0.98299999999999998</v>
      </c>
      <c r="E47" s="2771">
        <v>2.2000000000000002</v>
      </c>
      <c r="F47" s="2768">
        <v>0.252</v>
      </c>
      <c r="G47" s="2773">
        <v>7.8</v>
      </c>
      <c r="I47" s="37" t="s">
        <v>269</v>
      </c>
      <c r="J47" s="54">
        <v>756</v>
      </c>
      <c r="K47" s="54">
        <v>196</v>
      </c>
      <c r="L47" s="55">
        <v>0.83499999999999996</v>
      </c>
      <c r="M47" s="54">
        <v>9.9</v>
      </c>
      <c r="N47" s="55">
        <v>0.26200000000000001</v>
      </c>
      <c r="O47" s="54">
        <v>13.6</v>
      </c>
    </row>
    <row r="48" spans="1:15">
      <c r="A48" s="135" t="s">
        <v>270</v>
      </c>
      <c r="B48" s="1775" t="s">
        <v>210</v>
      </c>
      <c r="C48" s="1854" t="s">
        <v>210</v>
      </c>
      <c r="D48" s="2454" t="s">
        <v>210</v>
      </c>
      <c r="E48" s="2770" t="s">
        <v>210</v>
      </c>
      <c r="F48" s="2454" t="s">
        <v>210</v>
      </c>
      <c r="G48" s="2767" t="s">
        <v>210</v>
      </c>
      <c r="I48" s="37" t="s">
        <v>270</v>
      </c>
      <c r="J48" s="54" t="s">
        <v>210</v>
      </c>
      <c r="K48" s="54" t="s">
        <v>210</v>
      </c>
      <c r="L48" s="55" t="s">
        <v>210</v>
      </c>
      <c r="M48" s="54" t="s">
        <v>210</v>
      </c>
      <c r="N48" s="55" t="s">
        <v>210</v>
      </c>
      <c r="O48" s="54" t="s">
        <v>210</v>
      </c>
    </row>
    <row r="49" spans="1:15">
      <c r="A49" s="135" t="s">
        <v>271</v>
      </c>
      <c r="B49" s="1775">
        <v>1327</v>
      </c>
      <c r="C49" s="1854">
        <v>290</v>
      </c>
      <c r="D49" s="2768">
        <v>0.84599999999999997</v>
      </c>
      <c r="E49" s="2771">
        <v>7.3</v>
      </c>
      <c r="F49" s="2768">
        <v>0.192</v>
      </c>
      <c r="G49" s="2773">
        <v>9.1999999999999993</v>
      </c>
      <c r="I49" s="37" t="s">
        <v>271</v>
      </c>
      <c r="J49" s="53">
        <v>1054</v>
      </c>
      <c r="K49" s="54">
        <v>302</v>
      </c>
      <c r="L49" s="55">
        <v>0.95</v>
      </c>
      <c r="M49" s="54">
        <v>4.2</v>
      </c>
      <c r="N49" s="55">
        <v>0.27500000000000002</v>
      </c>
      <c r="O49" s="54">
        <v>12.6</v>
      </c>
    </row>
    <row r="50" spans="1:15">
      <c r="A50" s="135" t="s">
        <v>272</v>
      </c>
      <c r="B50" s="1775">
        <v>7741</v>
      </c>
      <c r="C50" s="1854">
        <v>786</v>
      </c>
      <c r="D50" s="2768">
        <v>0.9</v>
      </c>
      <c r="E50" s="2771">
        <v>2.8</v>
      </c>
      <c r="F50" s="2768">
        <v>0.22600000000000001</v>
      </c>
      <c r="G50" s="2773">
        <v>3.1</v>
      </c>
      <c r="I50" s="37" t="s">
        <v>272</v>
      </c>
      <c r="J50" s="53">
        <v>6215</v>
      </c>
      <c r="K50" s="54">
        <v>600</v>
      </c>
      <c r="L50" s="55">
        <v>0.90200000000000002</v>
      </c>
      <c r="M50" s="54">
        <v>3.4</v>
      </c>
      <c r="N50" s="55">
        <v>0.17799999999999999</v>
      </c>
      <c r="O50" s="54">
        <v>3.5</v>
      </c>
    </row>
    <row r="51" spans="1:15">
      <c r="A51" s="135" t="s">
        <v>273</v>
      </c>
      <c r="B51" s="1775">
        <v>2997</v>
      </c>
      <c r="C51" s="1854">
        <v>451</v>
      </c>
      <c r="D51" s="2768">
        <v>0.96399999999999997</v>
      </c>
      <c r="E51" s="2771">
        <v>2.8</v>
      </c>
      <c r="F51" s="2768">
        <v>0.309</v>
      </c>
      <c r="G51" s="2773">
        <v>6</v>
      </c>
      <c r="I51" s="37" t="s">
        <v>273</v>
      </c>
      <c r="J51" s="53">
        <v>2171</v>
      </c>
      <c r="K51" s="54">
        <v>329</v>
      </c>
      <c r="L51" s="55">
        <v>0.96799999999999997</v>
      </c>
      <c r="M51" s="54">
        <v>2.4</v>
      </c>
      <c r="N51" s="55">
        <v>0.39600000000000002</v>
      </c>
      <c r="O51" s="54">
        <v>7.2</v>
      </c>
    </row>
    <row r="52" spans="1:15">
      <c r="A52" s="135" t="s">
        <v>274</v>
      </c>
      <c r="B52" s="1775" t="s">
        <v>210</v>
      </c>
      <c r="C52" s="1854" t="s">
        <v>210</v>
      </c>
      <c r="D52" s="2454" t="s">
        <v>210</v>
      </c>
      <c r="E52" s="2770" t="s">
        <v>210</v>
      </c>
      <c r="F52" s="2454" t="s">
        <v>210</v>
      </c>
      <c r="G52" s="2767" t="s">
        <v>210</v>
      </c>
      <c r="I52" s="37" t="s">
        <v>274</v>
      </c>
      <c r="J52" s="54" t="s">
        <v>210</v>
      </c>
      <c r="K52" s="54" t="s">
        <v>210</v>
      </c>
      <c r="L52" s="55" t="s">
        <v>210</v>
      </c>
      <c r="M52" s="54" t="s">
        <v>210</v>
      </c>
      <c r="N52" s="55" t="s">
        <v>210</v>
      </c>
      <c r="O52" s="54" t="s">
        <v>210</v>
      </c>
    </row>
    <row r="53" spans="1:15">
      <c r="A53" s="135" t="s">
        <v>275</v>
      </c>
      <c r="B53" s="1775">
        <v>2494</v>
      </c>
      <c r="C53" s="1854">
        <v>312</v>
      </c>
      <c r="D53" s="2768">
        <v>0.97699999999999998</v>
      </c>
      <c r="E53" s="2771">
        <v>1.5</v>
      </c>
      <c r="F53" s="2768">
        <v>0.40600000000000003</v>
      </c>
      <c r="G53" s="2773">
        <v>6.2</v>
      </c>
      <c r="I53" s="37" t="s">
        <v>275</v>
      </c>
      <c r="J53" s="53">
        <v>2014</v>
      </c>
      <c r="K53" s="54">
        <v>334</v>
      </c>
      <c r="L53" s="55">
        <v>0.872</v>
      </c>
      <c r="M53" s="54">
        <v>5.3</v>
      </c>
      <c r="N53" s="55">
        <v>0.28699999999999998</v>
      </c>
      <c r="O53" s="54">
        <v>7.7</v>
      </c>
    </row>
    <row r="54" spans="1:15">
      <c r="A54" s="135" t="s">
        <v>276</v>
      </c>
      <c r="B54" s="1775">
        <v>11660</v>
      </c>
      <c r="C54" s="1854">
        <v>910</v>
      </c>
      <c r="D54" s="2768">
        <v>0.91800000000000004</v>
      </c>
      <c r="E54" s="2771">
        <v>1.8</v>
      </c>
      <c r="F54" s="2768">
        <v>0.24299999999999999</v>
      </c>
      <c r="G54" s="2773">
        <v>3</v>
      </c>
      <c r="I54" s="37" t="s">
        <v>276</v>
      </c>
      <c r="J54" s="53">
        <v>8513</v>
      </c>
      <c r="K54" s="54">
        <v>752</v>
      </c>
      <c r="L54" s="55">
        <v>0.94299999999999995</v>
      </c>
      <c r="M54" s="54">
        <v>1.7</v>
      </c>
      <c r="N54" s="55">
        <v>0.223</v>
      </c>
      <c r="O54" s="54">
        <v>2.9</v>
      </c>
    </row>
    <row r="55" spans="1:15">
      <c r="A55" s="135" t="s">
        <v>277</v>
      </c>
      <c r="B55" s="1775" t="s">
        <v>210</v>
      </c>
      <c r="C55" s="1854" t="s">
        <v>210</v>
      </c>
      <c r="D55" s="2454" t="s">
        <v>210</v>
      </c>
      <c r="E55" s="2770" t="s">
        <v>210</v>
      </c>
      <c r="F55" s="2454" t="s">
        <v>210</v>
      </c>
      <c r="G55" s="2767" t="s">
        <v>210</v>
      </c>
      <c r="I55" s="37" t="s">
        <v>277</v>
      </c>
      <c r="J55" s="54" t="s">
        <v>210</v>
      </c>
      <c r="K55" s="54" t="s">
        <v>210</v>
      </c>
      <c r="L55" s="55" t="s">
        <v>210</v>
      </c>
      <c r="M55" s="54" t="s">
        <v>210</v>
      </c>
      <c r="N55" s="55" t="s">
        <v>210</v>
      </c>
      <c r="O55" s="54" t="s">
        <v>210</v>
      </c>
    </row>
    <row r="56" spans="1:15">
      <c r="A56" s="135" t="s">
        <v>278</v>
      </c>
      <c r="B56" s="1775">
        <v>867</v>
      </c>
      <c r="C56" s="1854">
        <v>182</v>
      </c>
      <c r="D56" s="2768">
        <v>0.91300000000000003</v>
      </c>
      <c r="E56" s="2771">
        <v>5.2</v>
      </c>
      <c r="F56" s="2768">
        <v>0.27800000000000002</v>
      </c>
      <c r="G56" s="2773">
        <v>9</v>
      </c>
      <c r="I56" s="37" t="s">
        <v>278</v>
      </c>
      <c r="J56" s="54">
        <v>941</v>
      </c>
      <c r="K56" s="54">
        <v>197</v>
      </c>
      <c r="L56" s="55">
        <v>0.94399999999999995</v>
      </c>
      <c r="M56" s="54">
        <v>4.3</v>
      </c>
      <c r="N56" s="55">
        <v>0.19700000000000001</v>
      </c>
      <c r="O56" s="54">
        <v>8.1999999999999993</v>
      </c>
    </row>
    <row r="57" spans="1:15">
      <c r="A57" s="135" t="s">
        <v>279</v>
      </c>
      <c r="B57" s="1775" t="s">
        <v>210</v>
      </c>
      <c r="C57" s="80" t="s">
        <v>210</v>
      </c>
      <c r="D57" s="83" t="s">
        <v>210</v>
      </c>
      <c r="E57" s="85" t="s">
        <v>210</v>
      </c>
      <c r="F57" s="82" t="s">
        <v>210</v>
      </c>
      <c r="G57" s="49" t="s">
        <v>210</v>
      </c>
      <c r="I57" s="37" t="s">
        <v>279</v>
      </c>
      <c r="J57" s="54" t="s">
        <v>210</v>
      </c>
      <c r="K57" s="54" t="s">
        <v>210</v>
      </c>
      <c r="L57" s="55" t="s">
        <v>210</v>
      </c>
      <c r="M57" s="54" t="s">
        <v>210</v>
      </c>
      <c r="N57" s="55" t="s">
        <v>210</v>
      </c>
      <c r="O57" s="54" t="s">
        <v>210</v>
      </c>
    </row>
    <row r="58" spans="1:15">
      <c r="A58" s="4585" t="s">
        <v>280</v>
      </c>
      <c r="B58" s="4586"/>
      <c r="C58" s="4586"/>
      <c r="D58" s="4586"/>
      <c r="E58" s="4586"/>
      <c r="F58" s="4586"/>
      <c r="G58" s="4587"/>
      <c r="I58" s="4585" t="s">
        <v>280</v>
      </c>
      <c r="J58" s="4586"/>
      <c r="K58" s="4586"/>
      <c r="L58" s="4586"/>
      <c r="M58" s="4586"/>
      <c r="N58" s="4586"/>
      <c r="O58" s="4587"/>
    </row>
    <row r="60" spans="1:15" ht="29.15" customHeight="1">
      <c r="A60" s="3832" t="s">
        <v>775</v>
      </c>
      <c r="B60" s="3832"/>
      <c r="C60" s="3832"/>
      <c r="D60" s="3832"/>
      <c r="E60" s="3832"/>
      <c r="F60" s="3832"/>
      <c r="G60" s="3832"/>
      <c r="I60" s="3832" t="s">
        <v>775</v>
      </c>
      <c r="J60" s="3832"/>
      <c r="K60" s="3832"/>
      <c r="L60" s="3832"/>
      <c r="M60" s="3832"/>
      <c r="N60" s="3832"/>
      <c r="O60" s="3832"/>
    </row>
  </sheetData>
  <mergeCells count="16">
    <mergeCell ref="A58:G58"/>
    <mergeCell ref="A60:G60"/>
    <mergeCell ref="A1:G1"/>
    <mergeCell ref="A3:A5"/>
    <mergeCell ref="B3:G3"/>
    <mergeCell ref="B4:C4"/>
    <mergeCell ref="D4:E4"/>
    <mergeCell ref="F4:G4"/>
    <mergeCell ref="I58:O58"/>
    <mergeCell ref="I60:O60"/>
    <mergeCell ref="I1:O1"/>
    <mergeCell ref="I3:I5"/>
    <mergeCell ref="J3:O3"/>
    <mergeCell ref="J4:K4"/>
    <mergeCell ref="L4:M4"/>
    <mergeCell ref="N4:O4"/>
  </mergeCell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S146"/>
  <sheetViews>
    <sheetView workbookViewId="0">
      <selection sqref="A1:I1"/>
    </sheetView>
  </sheetViews>
  <sheetFormatPr defaultColWidth="9" defaultRowHeight="14"/>
  <cols>
    <col min="1" max="1" width="40.5" style="16" customWidth="1"/>
    <col min="2" max="9" width="11.83203125" style="16" customWidth="1"/>
    <col min="10" max="10" width="9" style="29"/>
    <col min="11" max="11" width="39.33203125" style="16" customWidth="1"/>
    <col min="12" max="17" width="10.58203125" style="16" customWidth="1"/>
    <col min="18" max="16384" width="9" style="16"/>
  </cols>
  <sheetData>
    <row r="1" spans="1:19" s="29" customFormat="1" ht="25">
      <c r="A1" s="4230" t="s">
        <v>4451</v>
      </c>
      <c r="B1" s="4230"/>
      <c r="C1" s="4230"/>
      <c r="D1" s="4230"/>
      <c r="E1" s="4230"/>
      <c r="F1" s="4230"/>
      <c r="G1" s="4230"/>
      <c r="H1" s="4230"/>
      <c r="I1" s="4230"/>
      <c r="J1" s="1470"/>
      <c r="K1" s="4195" t="s">
        <v>1180</v>
      </c>
      <c r="L1" s="4195"/>
      <c r="M1" s="4195"/>
      <c r="N1" s="4195"/>
      <c r="O1" s="4195"/>
      <c r="P1" s="4195"/>
      <c r="Q1" s="4195"/>
      <c r="R1" s="4195"/>
      <c r="S1" s="4195"/>
    </row>
    <row r="3" spans="1:19" ht="17.5">
      <c r="A3" s="4600" t="s">
        <v>522</v>
      </c>
      <c r="B3" s="3969" t="s">
        <v>230</v>
      </c>
      <c r="C3" s="4455"/>
      <c r="D3" s="4455"/>
      <c r="E3" s="4455"/>
      <c r="F3" s="4455"/>
      <c r="G3" s="4455"/>
      <c r="H3" s="4455"/>
      <c r="I3" s="4602"/>
      <c r="J3" s="495"/>
      <c r="K3" s="4597" t="s">
        <v>522</v>
      </c>
      <c r="L3" s="4456" t="s">
        <v>230</v>
      </c>
      <c r="M3" s="4457"/>
      <c r="N3" s="4457"/>
      <c r="O3" s="4457"/>
      <c r="P3" s="4457"/>
      <c r="Q3" s="4457"/>
      <c r="R3" s="4457"/>
      <c r="S3" s="4599"/>
    </row>
    <row r="4" spans="1:19" ht="17.5">
      <c r="A4" s="4600"/>
      <c r="B4" s="4062" t="s">
        <v>807</v>
      </c>
      <c r="C4" s="4063"/>
      <c r="D4" s="4063"/>
      <c r="E4" s="4063"/>
      <c r="F4" s="4062" t="s">
        <v>85</v>
      </c>
      <c r="G4" s="4063"/>
      <c r="H4" s="4063"/>
      <c r="I4" s="4498"/>
      <c r="J4" s="495"/>
      <c r="K4" s="4597"/>
      <c r="L4" s="4460" t="s">
        <v>807</v>
      </c>
      <c r="M4" s="4461"/>
      <c r="N4" s="4461"/>
      <c r="O4" s="4462"/>
      <c r="P4" s="4460" t="s">
        <v>85</v>
      </c>
      <c r="Q4" s="4461"/>
      <c r="R4" s="4461"/>
      <c r="S4" s="4462"/>
    </row>
    <row r="5" spans="1:19" ht="17.5">
      <c r="A5" s="4601"/>
      <c r="B5" s="4062" t="s">
        <v>470</v>
      </c>
      <c r="C5" s="4498"/>
      <c r="D5" s="4092" t="s">
        <v>471</v>
      </c>
      <c r="E5" s="4063"/>
      <c r="F5" s="4062" t="s">
        <v>470</v>
      </c>
      <c r="G5" s="4498"/>
      <c r="H5" s="4092" t="s">
        <v>471</v>
      </c>
      <c r="I5" s="4498"/>
      <c r="J5" s="495"/>
      <c r="K5" s="4598"/>
      <c r="L5" s="4460" t="s">
        <v>470</v>
      </c>
      <c r="M5" s="4462"/>
      <c r="N5" s="4460" t="s">
        <v>471</v>
      </c>
      <c r="O5" s="4462"/>
      <c r="P5" s="4460" t="s">
        <v>470</v>
      </c>
      <c r="Q5" s="4462"/>
      <c r="R5" s="4460" t="s">
        <v>471</v>
      </c>
      <c r="S5" s="4462"/>
    </row>
    <row r="6" spans="1:19" s="192" customFormat="1" ht="27.5">
      <c r="A6" s="4600"/>
      <c r="B6" s="308" t="s">
        <v>206</v>
      </c>
      <c r="C6" s="544" t="s">
        <v>282</v>
      </c>
      <c r="D6" s="544" t="s">
        <v>206</v>
      </c>
      <c r="E6" s="309" t="s">
        <v>282</v>
      </c>
      <c r="F6" s="143" t="s">
        <v>206</v>
      </c>
      <c r="G6" s="191" t="s">
        <v>282</v>
      </c>
      <c r="H6" s="191" t="s">
        <v>206</v>
      </c>
      <c r="I6" s="191" t="s">
        <v>282</v>
      </c>
      <c r="J6" s="507"/>
      <c r="K6" s="4597"/>
      <c r="L6" s="310" t="s">
        <v>206</v>
      </c>
      <c r="M6" s="310" t="s">
        <v>282</v>
      </c>
      <c r="N6" s="310" t="s">
        <v>206</v>
      </c>
      <c r="O6" s="310" t="s">
        <v>282</v>
      </c>
      <c r="P6" s="311" t="s">
        <v>206</v>
      </c>
      <c r="Q6" s="311" t="s">
        <v>282</v>
      </c>
      <c r="R6" s="311" t="s">
        <v>206</v>
      </c>
      <c r="S6" s="311" t="s">
        <v>282</v>
      </c>
    </row>
    <row r="7" spans="1:19" ht="14.5" thickBot="1">
      <c r="A7" s="801" t="s">
        <v>9</v>
      </c>
      <c r="B7" s="2226">
        <v>211462522</v>
      </c>
      <c r="C7" s="2227">
        <v>16135</v>
      </c>
      <c r="D7" s="2227">
        <v>211462522</v>
      </c>
      <c r="E7" s="2777">
        <v>16135</v>
      </c>
      <c r="F7" s="2228">
        <v>296878</v>
      </c>
      <c r="G7" s="2229">
        <v>4819</v>
      </c>
      <c r="H7" s="2229">
        <v>296878</v>
      </c>
      <c r="I7" s="2229">
        <v>4819</v>
      </c>
      <c r="K7" s="802" t="s">
        <v>9</v>
      </c>
      <c r="L7" s="223">
        <v>199726659</v>
      </c>
      <c r="M7" s="223">
        <v>18056</v>
      </c>
      <c r="N7" s="223">
        <v>199726659</v>
      </c>
      <c r="O7" s="223">
        <v>18056</v>
      </c>
      <c r="P7" s="223">
        <v>259768</v>
      </c>
      <c r="Q7" s="223">
        <v>4273</v>
      </c>
      <c r="R7" s="223">
        <v>259768</v>
      </c>
      <c r="S7" s="223">
        <v>4273</v>
      </c>
    </row>
    <row r="8" spans="1:19">
      <c r="A8" s="73" t="s">
        <v>826</v>
      </c>
      <c r="B8" s="2208">
        <v>102007511</v>
      </c>
      <c r="C8" s="2218">
        <v>8681</v>
      </c>
      <c r="D8" s="2218">
        <v>109455011</v>
      </c>
      <c r="E8" s="2721">
        <v>8870</v>
      </c>
      <c r="F8" s="2208">
        <v>145072</v>
      </c>
      <c r="G8" s="2218">
        <v>2805</v>
      </c>
      <c r="H8" s="2218">
        <v>151806</v>
      </c>
      <c r="I8" s="2218">
        <v>3083</v>
      </c>
      <c r="K8" s="73" t="s">
        <v>826</v>
      </c>
      <c r="L8" s="223">
        <v>96038291</v>
      </c>
      <c r="M8" s="223">
        <v>10679</v>
      </c>
      <c r="N8" s="223">
        <v>103688368</v>
      </c>
      <c r="O8" s="223">
        <v>9312</v>
      </c>
      <c r="P8" s="223">
        <v>126205</v>
      </c>
      <c r="Q8" s="223">
        <v>2687</v>
      </c>
      <c r="R8" s="223">
        <v>133563</v>
      </c>
      <c r="S8" s="223">
        <v>2665</v>
      </c>
    </row>
    <row r="9" spans="1:19">
      <c r="A9" s="73" t="s">
        <v>523</v>
      </c>
      <c r="B9" s="2209">
        <v>1433002</v>
      </c>
      <c r="C9" s="2219">
        <v>14215</v>
      </c>
      <c r="D9" s="2219">
        <v>1541446</v>
      </c>
      <c r="E9" s="2722">
        <v>13814</v>
      </c>
      <c r="F9" s="2209">
        <v>1260</v>
      </c>
      <c r="G9" s="2219">
        <v>257</v>
      </c>
      <c r="H9" s="2219">
        <v>1268</v>
      </c>
      <c r="I9" s="2219">
        <v>231</v>
      </c>
      <c r="K9" s="37" t="s">
        <v>523</v>
      </c>
      <c r="L9" s="223">
        <v>1089951</v>
      </c>
      <c r="M9" s="223">
        <v>8674</v>
      </c>
      <c r="N9" s="223">
        <v>1168669</v>
      </c>
      <c r="O9" s="223">
        <v>7851</v>
      </c>
      <c r="P9" s="224">
        <v>655</v>
      </c>
      <c r="Q9" s="224">
        <v>187</v>
      </c>
      <c r="R9" s="224">
        <v>860</v>
      </c>
      <c r="S9" s="224">
        <v>240</v>
      </c>
    </row>
    <row r="10" spans="1:19">
      <c r="A10" s="73" t="s">
        <v>524</v>
      </c>
      <c r="B10" s="2209">
        <v>828764</v>
      </c>
      <c r="C10" s="2219">
        <v>10739</v>
      </c>
      <c r="D10" s="2219">
        <v>844074</v>
      </c>
      <c r="E10" s="2722">
        <v>10416</v>
      </c>
      <c r="F10" s="2209">
        <v>206</v>
      </c>
      <c r="G10" s="2219">
        <v>73</v>
      </c>
      <c r="H10" s="2219">
        <v>253</v>
      </c>
      <c r="I10" s="2219">
        <v>103</v>
      </c>
      <c r="K10" s="37" t="s">
        <v>524</v>
      </c>
      <c r="L10" s="223">
        <v>877790</v>
      </c>
      <c r="M10" s="223">
        <v>11178</v>
      </c>
      <c r="N10" s="223">
        <v>861186</v>
      </c>
      <c r="O10" s="223">
        <v>9785</v>
      </c>
      <c r="P10" s="224">
        <v>303</v>
      </c>
      <c r="Q10" s="224">
        <v>110</v>
      </c>
      <c r="R10" s="224">
        <v>274</v>
      </c>
      <c r="S10" s="224">
        <v>123</v>
      </c>
    </row>
    <row r="11" spans="1:19">
      <c r="A11" s="73" t="s">
        <v>525</v>
      </c>
      <c r="B11" s="2209">
        <v>1744550</v>
      </c>
      <c r="C11" s="2219">
        <v>19403</v>
      </c>
      <c r="D11" s="2219">
        <v>1706996</v>
      </c>
      <c r="E11" s="2722">
        <v>17506</v>
      </c>
      <c r="F11" s="2209">
        <v>289</v>
      </c>
      <c r="G11" s="2219">
        <v>85</v>
      </c>
      <c r="H11" s="2219">
        <v>426</v>
      </c>
      <c r="I11" s="2219">
        <v>113</v>
      </c>
      <c r="K11" s="37" t="s">
        <v>525</v>
      </c>
      <c r="L11" s="223">
        <v>1866350</v>
      </c>
      <c r="M11" s="223">
        <v>15844</v>
      </c>
      <c r="N11" s="223">
        <v>1806775</v>
      </c>
      <c r="O11" s="223">
        <v>15396</v>
      </c>
      <c r="P11" s="224">
        <v>437</v>
      </c>
      <c r="Q11" s="224">
        <v>161</v>
      </c>
      <c r="R11" s="224">
        <v>433</v>
      </c>
      <c r="S11" s="224">
        <v>155</v>
      </c>
    </row>
    <row r="12" spans="1:19">
      <c r="A12" s="73" t="s">
        <v>526</v>
      </c>
      <c r="B12" s="2209">
        <v>1997412</v>
      </c>
      <c r="C12" s="2219">
        <v>16540</v>
      </c>
      <c r="D12" s="2219">
        <v>1997625</v>
      </c>
      <c r="E12" s="2722">
        <v>16750</v>
      </c>
      <c r="F12" s="2209">
        <v>1479</v>
      </c>
      <c r="G12" s="2219">
        <v>285</v>
      </c>
      <c r="H12" s="2219">
        <v>1025</v>
      </c>
      <c r="I12" s="2219">
        <v>220</v>
      </c>
      <c r="K12" s="37" t="s">
        <v>526</v>
      </c>
      <c r="L12" s="223">
        <v>2328509</v>
      </c>
      <c r="M12" s="223">
        <v>18321</v>
      </c>
      <c r="N12" s="223">
        <v>2435997</v>
      </c>
      <c r="O12" s="223">
        <v>16834</v>
      </c>
      <c r="P12" s="223">
        <v>1579</v>
      </c>
      <c r="Q12" s="224">
        <v>252</v>
      </c>
      <c r="R12" s="223">
        <v>1592</v>
      </c>
      <c r="S12" s="224">
        <v>257</v>
      </c>
    </row>
    <row r="13" spans="1:19">
      <c r="A13" s="73" t="s">
        <v>527</v>
      </c>
      <c r="B13" s="2209">
        <v>1814562</v>
      </c>
      <c r="C13" s="2219">
        <v>16035</v>
      </c>
      <c r="D13" s="2219">
        <v>1682023</v>
      </c>
      <c r="E13" s="2722">
        <v>15447</v>
      </c>
      <c r="F13" s="2209">
        <v>1455</v>
      </c>
      <c r="G13" s="2219">
        <v>259</v>
      </c>
      <c r="H13" s="2219">
        <v>1461</v>
      </c>
      <c r="I13" s="2219">
        <v>344</v>
      </c>
      <c r="K13" s="37" t="s">
        <v>527</v>
      </c>
      <c r="L13" s="223">
        <v>1967175</v>
      </c>
      <c r="M13" s="223">
        <v>16100</v>
      </c>
      <c r="N13" s="223">
        <v>1892930</v>
      </c>
      <c r="O13" s="223">
        <v>13968</v>
      </c>
      <c r="P13" s="223">
        <v>1785</v>
      </c>
      <c r="Q13" s="224">
        <v>336</v>
      </c>
      <c r="R13" s="223">
        <v>1420</v>
      </c>
      <c r="S13" s="224">
        <v>264</v>
      </c>
    </row>
    <row r="14" spans="1:19">
      <c r="A14" s="73" t="s">
        <v>528</v>
      </c>
      <c r="B14" s="2209">
        <v>2120597</v>
      </c>
      <c r="C14" s="2219">
        <v>15691</v>
      </c>
      <c r="D14" s="2219">
        <v>2026065</v>
      </c>
      <c r="E14" s="2722">
        <v>16461</v>
      </c>
      <c r="F14" s="2209">
        <v>2390</v>
      </c>
      <c r="G14" s="2219">
        <v>433</v>
      </c>
      <c r="H14" s="2219">
        <v>2065</v>
      </c>
      <c r="I14" s="2219">
        <v>289</v>
      </c>
      <c r="K14" s="37" t="s">
        <v>528</v>
      </c>
      <c r="L14" s="223">
        <v>2375113</v>
      </c>
      <c r="M14" s="223">
        <v>16793</v>
      </c>
      <c r="N14" s="223">
        <v>2393623</v>
      </c>
      <c r="O14" s="223">
        <v>17019</v>
      </c>
      <c r="P14" s="223">
        <v>2172</v>
      </c>
      <c r="Q14" s="224">
        <v>288</v>
      </c>
      <c r="R14" s="223">
        <v>2291</v>
      </c>
      <c r="S14" s="224">
        <v>361</v>
      </c>
    </row>
    <row r="15" spans="1:19">
      <c r="A15" s="73" t="s">
        <v>529</v>
      </c>
      <c r="B15" s="2209">
        <v>2391837</v>
      </c>
      <c r="C15" s="2219">
        <v>19529</v>
      </c>
      <c r="D15" s="2219">
        <v>2306193</v>
      </c>
      <c r="E15" s="2722">
        <v>19045</v>
      </c>
      <c r="F15" s="2209">
        <v>3211</v>
      </c>
      <c r="G15" s="2219">
        <v>417</v>
      </c>
      <c r="H15" s="2219">
        <v>3096</v>
      </c>
      <c r="I15" s="2219">
        <v>390</v>
      </c>
      <c r="K15" s="37" t="s">
        <v>529</v>
      </c>
      <c r="L15" s="223">
        <v>2528242</v>
      </c>
      <c r="M15" s="223">
        <v>20926</v>
      </c>
      <c r="N15" s="223">
        <v>2550790</v>
      </c>
      <c r="O15" s="223">
        <v>21555</v>
      </c>
      <c r="P15" s="223">
        <v>2820</v>
      </c>
      <c r="Q15" s="224">
        <v>383</v>
      </c>
      <c r="R15" s="223">
        <v>3326</v>
      </c>
      <c r="S15" s="224">
        <v>405</v>
      </c>
    </row>
    <row r="16" spans="1:19">
      <c r="A16" s="73" t="s">
        <v>530</v>
      </c>
      <c r="B16" s="2209">
        <v>1991470</v>
      </c>
      <c r="C16" s="2219">
        <v>17682</v>
      </c>
      <c r="D16" s="2219">
        <v>1802478</v>
      </c>
      <c r="E16" s="2722">
        <v>13984</v>
      </c>
      <c r="F16" s="2209">
        <v>2461</v>
      </c>
      <c r="G16" s="2219">
        <v>339</v>
      </c>
      <c r="H16" s="2219">
        <v>2285</v>
      </c>
      <c r="I16" s="2219">
        <v>302</v>
      </c>
      <c r="K16" s="37" t="s">
        <v>530</v>
      </c>
      <c r="L16" s="223">
        <v>1946447</v>
      </c>
      <c r="M16" s="223">
        <v>14818</v>
      </c>
      <c r="N16" s="223">
        <v>1808936</v>
      </c>
      <c r="O16" s="223">
        <v>12305</v>
      </c>
      <c r="P16" s="223">
        <v>2681</v>
      </c>
      <c r="Q16" s="224">
        <v>423</v>
      </c>
      <c r="R16" s="223">
        <v>2067</v>
      </c>
      <c r="S16" s="224">
        <v>277</v>
      </c>
    </row>
    <row r="17" spans="1:19">
      <c r="A17" s="73" t="s">
        <v>531</v>
      </c>
      <c r="B17" s="2209">
        <v>28952834</v>
      </c>
      <c r="C17" s="2219">
        <v>94591</v>
      </c>
      <c r="D17" s="2219">
        <v>29769694</v>
      </c>
      <c r="E17" s="2722">
        <v>84797</v>
      </c>
      <c r="F17" s="2209">
        <v>56595</v>
      </c>
      <c r="G17" s="2219">
        <v>1854</v>
      </c>
      <c r="H17" s="2219">
        <v>48770</v>
      </c>
      <c r="I17" s="2219">
        <v>1661</v>
      </c>
      <c r="K17" s="37" t="s">
        <v>531</v>
      </c>
      <c r="L17" s="223">
        <v>27862516</v>
      </c>
      <c r="M17" s="223">
        <v>97934</v>
      </c>
      <c r="N17" s="223">
        <v>30040837</v>
      </c>
      <c r="O17" s="223">
        <v>89768</v>
      </c>
      <c r="P17" s="223">
        <v>49591</v>
      </c>
      <c r="Q17" s="223">
        <v>1613</v>
      </c>
      <c r="R17" s="223">
        <v>47194</v>
      </c>
      <c r="S17" s="223">
        <v>1475</v>
      </c>
    </row>
    <row r="18" spans="1:19">
      <c r="A18" s="73" t="s">
        <v>532</v>
      </c>
      <c r="B18" s="2209">
        <v>6101918</v>
      </c>
      <c r="C18" s="2219">
        <v>44015</v>
      </c>
      <c r="D18" s="2219">
        <v>7111708</v>
      </c>
      <c r="E18" s="2722">
        <v>49127</v>
      </c>
      <c r="F18" s="2209">
        <v>9320</v>
      </c>
      <c r="G18" s="2219">
        <v>636</v>
      </c>
      <c r="H18" s="2219">
        <v>13152</v>
      </c>
      <c r="I18" s="2219">
        <v>771</v>
      </c>
      <c r="K18" s="37" t="s">
        <v>532</v>
      </c>
      <c r="L18" s="223">
        <v>5666391</v>
      </c>
      <c r="M18" s="223">
        <v>37417</v>
      </c>
      <c r="N18" s="223">
        <v>6906988</v>
      </c>
      <c r="O18" s="223">
        <v>43319</v>
      </c>
      <c r="P18" s="223">
        <v>8021</v>
      </c>
      <c r="Q18" s="224">
        <v>626</v>
      </c>
      <c r="R18" s="223">
        <v>10566</v>
      </c>
      <c r="S18" s="224">
        <v>729</v>
      </c>
    </row>
    <row r="19" spans="1:19">
      <c r="A19" s="73" t="s">
        <v>533</v>
      </c>
      <c r="B19" s="2209">
        <v>15019016</v>
      </c>
      <c r="C19" s="2219">
        <v>47693</v>
      </c>
      <c r="D19" s="2219">
        <v>16296519</v>
      </c>
      <c r="E19" s="2722">
        <v>65719</v>
      </c>
      <c r="F19" s="2209">
        <v>25280</v>
      </c>
      <c r="G19" s="2219">
        <v>1243</v>
      </c>
      <c r="H19" s="2219">
        <v>28350</v>
      </c>
      <c r="I19" s="2219">
        <v>1455</v>
      </c>
      <c r="K19" s="37" t="s">
        <v>533</v>
      </c>
      <c r="L19" s="223">
        <v>13626336</v>
      </c>
      <c r="M19" s="223">
        <v>25811</v>
      </c>
      <c r="N19" s="223">
        <v>14976189</v>
      </c>
      <c r="O19" s="223">
        <v>32303</v>
      </c>
      <c r="P19" s="223">
        <v>22750</v>
      </c>
      <c r="Q19" s="223">
        <v>1073</v>
      </c>
      <c r="R19" s="223">
        <v>26384</v>
      </c>
      <c r="S19" s="223">
        <v>1142</v>
      </c>
    </row>
    <row r="20" spans="1:19">
      <c r="A20" s="73" t="s">
        <v>534</v>
      </c>
      <c r="B20" s="2209">
        <v>7300637</v>
      </c>
      <c r="C20" s="2219">
        <v>22146</v>
      </c>
      <c r="D20" s="2219">
        <v>9728830</v>
      </c>
      <c r="E20" s="2722">
        <v>26800</v>
      </c>
      <c r="F20" s="2209">
        <v>13678</v>
      </c>
      <c r="G20" s="2219">
        <v>910</v>
      </c>
      <c r="H20" s="2219">
        <v>15499</v>
      </c>
      <c r="I20" s="2219">
        <v>805</v>
      </c>
      <c r="K20" s="37" t="s">
        <v>534</v>
      </c>
      <c r="L20" s="223">
        <v>6485035</v>
      </c>
      <c r="M20" s="223">
        <v>19920</v>
      </c>
      <c r="N20" s="223">
        <v>8536885</v>
      </c>
      <c r="O20" s="223">
        <v>21900</v>
      </c>
      <c r="P20" s="223">
        <v>11128</v>
      </c>
      <c r="Q20" s="224">
        <v>721</v>
      </c>
      <c r="R20" s="223">
        <v>12210</v>
      </c>
      <c r="S20" s="224">
        <v>792</v>
      </c>
    </row>
    <row r="21" spans="1:19">
      <c r="A21" s="73" t="s">
        <v>497</v>
      </c>
      <c r="B21" s="2209">
        <v>18721504</v>
      </c>
      <c r="C21" s="2219">
        <v>66712</v>
      </c>
      <c r="D21" s="2219">
        <v>20444543</v>
      </c>
      <c r="E21" s="2722">
        <v>72897</v>
      </c>
      <c r="F21" s="2209">
        <v>19164</v>
      </c>
      <c r="G21" s="2219">
        <v>960</v>
      </c>
      <c r="H21" s="2219">
        <v>22724</v>
      </c>
      <c r="I21" s="2219">
        <v>1071</v>
      </c>
      <c r="K21" s="37" t="s">
        <v>497</v>
      </c>
      <c r="L21" s="223">
        <v>16988611</v>
      </c>
      <c r="M21" s="223">
        <v>64899</v>
      </c>
      <c r="N21" s="223">
        <v>18159817</v>
      </c>
      <c r="O21" s="223">
        <v>67719</v>
      </c>
      <c r="P21" s="223">
        <v>15660</v>
      </c>
      <c r="Q21" s="224">
        <v>966</v>
      </c>
      <c r="R21" s="223">
        <v>17220</v>
      </c>
      <c r="S21" s="224">
        <v>982</v>
      </c>
    </row>
    <row r="22" spans="1:19">
      <c r="A22" s="73" t="s">
        <v>535</v>
      </c>
      <c r="B22" s="2209">
        <v>7470111</v>
      </c>
      <c r="C22" s="2219">
        <v>48095</v>
      </c>
      <c r="D22" s="2219">
        <v>9370798</v>
      </c>
      <c r="E22" s="2722">
        <v>60117</v>
      </c>
      <c r="F22" s="2209">
        <v>5614</v>
      </c>
      <c r="G22" s="2219">
        <v>559</v>
      </c>
      <c r="H22" s="2219">
        <v>8709</v>
      </c>
      <c r="I22" s="2219">
        <v>695</v>
      </c>
      <c r="K22" s="37" t="s">
        <v>535</v>
      </c>
      <c r="L22" s="223">
        <v>6588789</v>
      </c>
      <c r="M22" s="223">
        <v>42241</v>
      </c>
      <c r="N22" s="223">
        <v>7773020</v>
      </c>
      <c r="O22" s="223">
        <v>48783</v>
      </c>
      <c r="P22" s="223">
        <v>4594</v>
      </c>
      <c r="Q22" s="224">
        <v>452</v>
      </c>
      <c r="R22" s="223">
        <v>5593</v>
      </c>
      <c r="S22" s="224">
        <v>514</v>
      </c>
    </row>
    <row r="23" spans="1:19">
      <c r="A23" s="73" t="s">
        <v>536</v>
      </c>
      <c r="B23" s="2209">
        <v>2442932</v>
      </c>
      <c r="C23" s="2219">
        <v>18972</v>
      </c>
      <c r="D23" s="2219">
        <v>1718148</v>
      </c>
      <c r="E23" s="2722">
        <v>14338</v>
      </c>
      <c r="F23" s="2209">
        <v>1702</v>
      </c>
      <c r="G23" s="2219">
        <v>271</v>
      </c>
      <c r="H23" s="2219">
        <v>1634</v>
      </c>
      <c r="I23" s="2219">
        <v>220</v>
      </c>
      <c r="K23" s="37" t="s">
        <v>536</v>
      </c>
      <c r="L23" s="223">
        <v>2358941</v>
      </c>
      <c r="M23" s="223">
        <v>17666</v>
      </c>
      <c r="N23" s="223">
        <v>1539189</v>
      </c>
      <c r="O23" s="223">
        <v>13412</v>
      </c>
      <c r="P23" s="223">
        <v>1252</v>
      </c>
      <c r="Q23" s="224">
        <v>232</v>
      </c>
      <c r="R23" s="223">
        <v>1485</v>
      </c>
      <c r="S23" s="224">
        <v>282</v>
      </c>
    </row>
    <row r="24" spans="1:19">
      <c r="A24" s="73" t="s">
        <v>537</v>
      </c>
      <c r="B24" s="2209">
        <v>1676365</v>
      </c>
      <c r="C24" s="2219">
        <v>12034</v>
      </c>
      <c r="D24" s="2219">
        <v>1107871</v>
      </c>
      <c r="E24" s="2722">
        <v>8807</v>
      </c>
      <c r="F24" s="2209">
        <v>968</v>
      </c>
      <c r="G24" s="2219">
        <v>202</v>
      </c>
      <c r="H24" s="2219">
        <v>1089</v>
      </c>
      <c r="I24" s="2219">
        <v>198</v>
      </c>
      <c r="K24" s="37" t="s">
        <v>537</v>
      </c>
      <c r="L24" s="223">
        <v>1482095</v>
      </c>
      <c r="M24" s="223">
        <v>11385</v>
      </c>
      <c r="N24" s="223">
        <v>836537</v>
      </c>
      <c r="O24" s="223">
        <v>5999</v>
      </c>
      <c r="P24" s="224">
        <v>777</v>
      </c>
      <c r="Q24" s="224">
        <v>210</v>
      </c>
      <c r="R24" s="224">
        <v>648</v>
      </c>
      <c r="S24" s="224">
        <v>189</v>
      </c>
    </row>
    <row r="27" spans="1:19" ht="17.5">
      <c r="A27" s="4600" t="s">
        <v>522</v>
      </c>
      <c r="B27" s="3969" t="s">
        <v>851</v>
      </c>
      <c r="C27" s="4455"/>
      <c r="D27" s="4455"/>
      <c r="E27" s="4455"/>
      <c r="F27" s="4455"/>
      <c r="G27" s="4455"/>
      <c r="H27" s="4455"/>
      <c r="I27" s="4602"/>
      <c r="J27" s="495"/>
      <c r="K27" s="4597" t="s">
        <v>522</v>
      </c>
      <c r="L27" s="4456" t="s">
        <v>851</v>
      </c>
      <c r="M27" s="4457"/>
      <c r="N27" s="4457"/>
      <c r="O27" s="4457"/>
      <c r="P27" s="4457"/>
      <c r="Q27" s="4457"/>
      <c r="R27" s="4457"/>
      <c r="S27" s="4599"/>
    </row>
    <row r="28" spans="1:19" ht="17.5">
      <c r="A28" s="4600"/>
      <c r="B28" s="4062" t="s">
        <v>814</v>
      </c>
      <c r="C28" s="4063"/>
      <c r="D28" s="4063"/>
      <c r="E28" s="4063"/>
      <c r="F28" s="4062" t="s">
        <v>85</v>
      </c>
      <c r="G28" s="4063"/>
      <c r="H28" s="4063"/>
      <c r="I28" s="4498"/>
      <c r="J28" s="495"/>
      <c r="K28" s="4597"/>
      <c r="L28" s="4460" t="s">
        <v>814</v>
      </c>
      <c r="M28" s="4461"/>
      <c r="N28" s="4461"/>
      <c r="O28" s="4462"/>
      <c r="P28" s="4460" t="s">
        <v>85</v>
      </c>
      <c r="Q28" s="4461"/>
      <c r="R28" s="4461"/>
      <c r="S28" s="4462"/>
    </row>
    <row r="29" spans="1:19" ht="17.5">
      <c r="A29" s="4601"/>
      <c r="B29" s="4062" t="s">
        <v>470</v>
      </c>
      <c r="C29" s="4498"/>
      <c r="D29" s="4092" t="s">
        <v>471</v>
      </c>
      <c r="E29" s="4063"/>
      <c r="F29" s="4062" t="s">
        <v>470</v>
      </c>
      <c r="G29" s="4498"/>
      <c r="H29" s="4092" t="s">
        <v>471</v>
      </c>
      <c r="I29" s="4498"/>
      <c r="J29" s="495"/>
      <c r="K29" s="4598"/>
      <c r="L29" s="4460" t="s">
        <v>470</v>
      </c>
      <c r="M29" s="4462"/>
      <c r="N29" s="4460" t="s">
        <v>471</v>
      </c>
      <c r="O29" s="4462"/>
      <c r="P29" s="4460" t="s">
        <v>470</v>
      </c>
      <c r="Q29" s="4462"/>
      <c r="R29" s="4460" t="s">
        <v>471</v>
      </c>
      <c r="S29" s="4462"/>
    </row>
    <row r="30" spans="1:19" s="192" customFormat="1" ht="27.5">
      <c r="A30" s="4600"/>
      <c r="B30" s="143" t="s">
        <v>206</v>
      </c>
      <c r="C30" s="191" t="s">
        <v>282</v>
      </c>
      <c r="D30" s="191" t="s">
        <v>206</v>
      </c>
      <c r="E30" s="144" t="s">
        <v>282</v>
      </c>
      <c r="F30" s="143" t="s">
        <v>206</v>
      </c>
      <c r="G30" s="191" t="s">
        <v>282</v>
      </c>
      <c r="H30" s="191" t="s">
        <v>206</v>
      </c>
      <c r="I30" s="191" t="s">
        <v>282</v>
      </c>
      <c r="J30" s="507"/>
      <c r="K30" s="4597"/>
      <c r="L30" s="310" t="s">
        <v>206</v>
      </c>
      <c r="M30" s="310" t="s">
        <v>282</v>
      </c>
      <c r="N30" s="310" t="s">
        <v>206</v>
      </c>
      <c r="O30" s="310" t="s">
        <v>282</v>
      </c>
      <c r="P30" s="311" t="s">
        <v>206</v>
      </c>
      <c r="Q30" s="311" t="s">
        <v>282</v>
      </c>
      <c r="R30" s="311" t="s">
        <v>206</v>
      </c>
      <c r="S30" s="311" t="s">
        <v>282</v>
      </c>
    </row>
    <row r="31" spans="1:19" ht="14.5" thickBot="1">
      <c r="A31" s="801" t="s">
        <v>9</v>
      </c>
      <c r="B31" s="2230">
        <v>962052</v>
      </c>
      <c r="C31" s="2231">
        <v>181</v>
      </c>
      <c r="D31" s="2231">
        <v>962052</v>
      </c>
      <c r="E31" s="2776">
        <v>181</v>
      </c>
      <c r="F31" s="2232">
        <v>163249</v>
      </c>
      <c r="G31" s="2231">
        <v>2958</v>
      </c>
      <c r="H31" s="2231">
        <v>163249</v>
      </c>
      <c r="I31" s="2231">
        <v>2958</v>
      </c>
      <c r="K31" s="802" t="s">
        <v>9</v>
      </c>
      <c r="L31" s="223">
        <v>903810</v>
      </c>
      <c r="M31" s="224">
        <v>218</v>
      </c>
      <c r="N31" s="223">
        <v>903810</v>
      </c>
      <c r="O31" s="224">
        <v>218</v>
      </c>
      <c r="P31" s="223">
        <v>144986</v>
      </c>
      <c r="Q31" s="223">
        <v>2598</v>
      </c>
      <c r="R31" s="223">
        <v>144986</v>
      </c>
      <c r="S31" s="223">
        <v>2598</v>
      </c>
    </row>
    <row r="32" spans="1:19">
      <c r="A32" s="73" t="s">
        <v>826</v>
      </c>
      <c r="B32" s="2208">
        <v>476532</v>
      </c>
      <c r="C32" s="2218">
        <v>208</v>
      </c>
      <c r="D32" s="2218">
        <v>485520</v>
      </c>
      <c r="E32" s="2721">
        <v>153</v>
      </c>
      <c r="F32" s="2208">
        <v>81403</v>
      </c>
      <c r="G32" s="2218">
        <v>1594</v>
      </c>
      <c r="H32" s="2218">
        <v>81846</v>
      </c>
      <c r="I32" s="2218">
        <v>1809</v>
      </c>
      <c r="K32" s="73" t="s">
        <v>826</v>
      </c>
      <c r="L32" s="223">
        <v>443595</v>
      </c>
      <c r="M32" s="224">
        <v>219</v>
      </c>
      <c r="N32" s="223">
        <v>460215</v>
      </c>
      <c r="O32" s="224">
        <v>242</v>
      </c>
      <c r="P32" s="223">
        <v>71020</v>
      </c>
      <c r="Q32" s="223">
        <v>1560</v>
      </c>
      <c r="R32" s="223">
        <v>73966</v>
      </c>
      <c r="S32" s="223">
        <v>1602</v>
      </c>
    </row>
    <row r="33" spans="1:19">
      <c r="A33" s="73" t="s">
        <v>523</v>
      </c>
      <c r="B33" s="2209">
        <v>4620</v>
      </c>
      <c r="C33" s="2219">
        <v>464</v>
      </c>
      <c r="D33" s="2219">
        <v>5611</v>
      </c>
      <c r="E33" s="2722">
        <v>466</v>
      </c>
      <c r="F33" s="2209">
        <v>450</v>
      </c>
      <c r="G33" s="2219">
        <v>166</v>
      </c>
      <c r="H33" s="2219">
        <v>519</v>
      </c>
      <c r="I33" s="2219">
        <v>143</v>
      </c>
      <c r="K33" s="37" t="s">
        <v>523</v>
      </c>
      <c r="L33" s="223">
        <v>3732</v>
      </c>
      <c r="M33" s="224">
        <v>435</v>
      </c>
      <c r="N33" s="223">
        <v>5171</v>
      </c>
      <c r="O33" s="224">
        <v>519</v>
      </c>
      <c r="P33" s="224">
        <v>458</v>
      </c>
      <c r="Q33" s="224">
        <v>172</v>
      </c>
      <c r="R33" s="224">
        <v>447</v>
      </c>
      <c r="S33" s="224">
        <v>129</v>
      </c>
    </row>
    <row r="34" spans="1:19">
      <c r="A34" s="73" t="s">
        <v>524</v>
      </c>
      <c r="B34" s="2209">
        <v>2549</v>
      </c>
      <c r="C34" s="2219">
        <v>442</v>
      </c>
      <c r="D34" s="2219">
        <v>3062</v>
      </c>
      <c r="E34" s="2722">
        <v>307</v>
      </c>
      <c r="F34" s="2209">
        <v>70</v>
      </c>
      <c r="G34" s="2219">
        <v>47</v>
      </c>
      <c r="H34" s="2219">
        <v>51</v>
      </c>
      <c r="I34" s="2219">
        <v>40</v>
      </c>
      <c r="K34" s="37" t="s">
        <v>524</v>
      </c>
      <c r="L34" s="223">
        <v>2495</v>
      </c>
      <c r="M34" s="224">
        <v>373</v>
      </c>
      <c r="N34" s="223">
        <v>3631</v>
      </c>
      <c r="O34" s="224">
        <v>399</v>
      </c>
      <c r="P34" s="224">
        <v>135</v>
      </c>
      <c r="Q34" s="224">
        <v>84</v>
      </c>
      <c r="R34" s="224">
        <v>220</v>
      </c>
      <c r="S34" s="224">
        <v>107</v>
      </c>
    </row>
    <row r="35" spans="1:19">
      <c r="A35" s="73" t="s">
        <v>525</v>
      </c>
      <c r="B35" s="2209">
        <v>4318</v>
      </c>
      <c r="C35" s="2219">
        <v>474</v>
      </c>
      <c r="D35" s="2219">
        <v>7988</v>
      </c>
      <c r="E35" s="2722">
        <v>651</v>
      </c>
      <c r="F35" s="2209">
        <v>134</v>
      </c>
      <c r="G35" s="2219">
        <v>60</v>
      </c>
      <c r="H35" s="2219">
        <v>175</v>
      </c>
      <c r="I35" s="2219">
        <v>73</v>
      </c>
      <c r="K35" s="37" t="s">
        <v>525</v>
      </c>
      <c r="L35" s="223">
        <v>5453</v>
      </c>
      <c r="M35" s="224">
        <v>435</v>
      </c>
      <c r="N35" s="223">
        <v>8596</v>
      </c>
      <c r="O35" s="224">
        <v>654</v>
      </c>
      <c r="P35" s="224">
        <v>160</v>
      </c>
      <c r="Q35" s="224">
        <v>77</v>
      </c>
      <c r="R35" s="224">
        <v>199</v>
      </c>
      <c r="S35" s="224">
        <v>88</v>
      </c>
    </row>
    <row r="36" spans="1:19">
      <c r="A36" s="73" t="s">
        <v>526</v>
      </c>
      <c r="B36" s="2209">
        <v>4589</v>
      </c>
      <c r="C36" s="2219">
        <v>402</v>
      </c>
      <c r="D36" s="2219">
        <v>6783</v>
      </c>
      <c r="E36" s="2722">
        <v>564</v>
      </c>
      <c r="F36" s="2209">
        <v>916</v>
      </c>
      <c r="G36" s="2219">
        <v>241</v>
      </c>
      <c r="H36" s="2219">
        <v>561</v>
      </c>
      <c r="I36" s="2219">
        <v>178</v>
      </c>
      <c r="K36" s="37" t="s">
        <v>526</v>
      </c>
      <c r="L36" s="223">
        <v>5855</v>
      </c>
      <c r="M36" s="224">
        <v>482</v>
      </c>
      <c r="N36" s="223">
        <v>8976</v>
      </c>
      <c r="O36" s="224">
        <v>465</v>
      </c>
      <c r="P36" s="223">
        <v>1049</v>
      </c>
      <c r="Q36" s="224">
        <v>177</v>
      </c>
      <c r="R36" s="224">
        <v>951</v>
      </c>
      <c r="S36" s="224">
        <v>177</v>
      </c>
    </row>
    <row r="37" spans="1:19">
      <c r="A37" s="73" t="s">
        <v>527</v>
      </c>
      <c r="B37" s="2209">
        <v>3787</v>
      </c>
      <c r="C37" s="2219">
        <v>363</v>
      </c>
      <c r="D37" s="2219">
        <v>4765</v>
      </c>
      <c r="E37" s="2722">
        <v>489</v>
      </c>
      <c r="F37" s="2209">
        <v>950</v>
      </c>
      <c r="G37" s="2219">
        <v>206</v>
      </c>
      <c r="H37" s="2219">
        <v>1027</v>
      </c>
      <c r="I37" s="2219">
        <v>321</v>
      </c>
      <c r="K37" s="37" t="s">
        <v>527</v>
      </c>
      <c r="L37" s="223">
        <v>5196</v>
      </c>
      <c r="M37" s="224">
        <v>480</v>
      </c>
      <c r="N37" s="223">
        <v>5793</v>
      </c>
      <c r="O37" s="224">
        <v>503</v>
      </c>
      <c r="P37" s="223">
        <v>1225</v>
      </c>
      <c r="Q37" s="224">
        <v>265</v>
      </c>
      <c r="R37" s="224">
        <v>870</v>
      </c>
      <c r="S37" s="224">
        <v>193</v>
      </c>
    </row>
    <row r="38" spans="1:19">
      <c r="A38" s="73" t="s">
        <v>528</v>
      </c>
      <c r="B38" s="2209">
        <v>7426</v>
      </c>
      <c r="C38" s="2219">
        <v>739</v>
      </c>
      <c r="D38" s="2219">
        <v>5879</v>
      </c>
      <c r="E38" s="2722">
        <v>503</v>
      </c>
      <c r="F38" s="2209">
        <v>1555</v>
      </c>
      <c r="G38" s="2219">
        <v>330</v>
      </c>
      <c r="H38" s="2219">
        <v>1045</v>
      </c>
      <c r="I38" s="2219">
        <v>211</v>
      </c>
      <c r="K38" s="37" t="s">
        <v>528</v>
      </c>
      <c r="L38" s="223">
        <v>6208</v>
      </c>
      <c r="M38" s="224">
        <v>553</v>
      </c>
      <c r="N38" s="223">
        <v>6050</v>
      </c>
      <c r="O38" s="224">
        <v>577</v>
      </c>
      <c r="P38" s="223">
        <v>1326</v>
      </c>
      <c r="Q38" s="224">
        <v>213</v>
      </c>
      <c r="R38" s="223">
        <v>1257</v>
      </c>
      <c r="S38" s="224">
        <v>245</v>
      </c>
    </row>
    <row r="39" spans="1:19">
      <c r="A39" s="73" t="s">
        <v>529</v>
      </c>
      <c r="B39" s="2209">
        <v>6570</v>
      </c>
      <c r="C39" s="2219">
        <v>483</v>
      </c>
      <c r="D39" s="2219">
        <v>5401</v>
      </c>
      <c r="E39" s="2722">
        <v>527</v>
      </c>
      <c r="F39" s="2209">
        <v>1833</v>
      </c>
      <c r="G39" s="2219">
        <v>294</v>
      </c>
      <c r="H39" s="2219">
        <v>1772</v>
      </c>
      <c r="I39" s="2219">
        <v>301</v>
      </c>
      <c r="K39" s="37" t="s">
        <v>529</v>
      </c>
      <c r="L39" s="223">
        <v>6489</v>
      </c>
      <c r="M39" s="224">
        <v>556</v>
      </c>
      <c r="N39" s="223">
        <v>5988</v>
      </c>
      <c r="O39" s="224">
        <v>523</v>
      </c>
      <c r="P39" s="223">
        <v>1721</v>
      </c>
      <c r="Q39" s="224">
        <v>291</v>
      </c>
      <c r="R39" s="223">
        <v>1767</v>
      </c>
      <c r="S39" s="224">
        <v>323</v>
      </c>
    </row>
    <row r="40" spans="1:19">
      <c r="A40" s="73" t="s">
        <v>530</v>
      </c>
      <c r="B40" s="2209">
        <v>6230</v>
      </c>
      <c r="C40" s="2219">
        <v>559</v>
      </c>
      <c r="D40" s="2219">
        <v>6729</v>
      </c>
      <c r="E40" s="2722">
        <v>413</v>
      </c>
      <c r="F40" s="2209">
        <v>1290</v>
      </c>
      <c r="G40" s="2219">
        <v>225</v>
      </c>
      <c r="H40" s="2219">
        <v>1060</v>
      </c>
      <c r="I40" s="2219">
        <v>198</v>
      </c>
      <c r="K40" s="37" t="s">
        <v>530</v>
      </c>
      <c r="L40" s="223">
        <v>6320</v>
      </c>
      <c r="M40" s="224">
        <v>537</v>
      </c>
      <c r="N40" s="223">
        <v>6492</v>
      </c>
      <c r="O40" s="224">
        <v>528</v>
      </c>
      <c r="P40" s="223">
        <v>1321</v>
      </c>
      <c r="Q40" s="224">
        <v>286</v>
      </c>
      <c r="R40" s="223">
        <v>1093</v>
      </c>
      <c r="S40" s="224">
        <v>213</v>
      </c>
    </row>
    <row r="41" spans="1:19">
      <c r="A41" s="73" t="s">
        <v>531</v>
      </c>
      <c r="B41" s="2209">
        <v>138389</v>
      </c>
      <c r="C41" s="2219">
        <v>2048</v>
      </c>
      <c r="D41" s="2219">
        <v>129947</v>
      </c>
      <c r="E41" s="2722">
        <v>2087</v>
      </c>
      <c r="F41" s="2209">
        <v>38076</v>
      </c>
      <c r="G41" s="2219">
        <v>1258</v>
      </c>
      <c r="H41" s="2219">
        <v>31810</v>
      </c>
      <c r="I41" s="2219">
        <v>1264</v>
      </c>
      <c r="K41" s="37" t="s">
        <v>531</v>
      </c>
      <c r="L41" s="223">
        <v>133943</v>
      </c>
      <c r="M41" s="223">
        <v>2332</v>
      </c>
      <c r="N41" s="223">
        <v>127848</v>
      </c>
      <c r="O41" s="223">
        <v>2133</v>
      </c>
      <c r="P41" s="223">
        <v>33584</v>
      </c>
      <c r="Q41" s="223">
        <v>1143</v>
      </c>
      <c r="R41" s="223">
        <v>30871</v>
      </c>
      <c r="S41" s="223">
        <v>1137</v>
      </c>
    </row>
    <row r="42" spans="1:19">
      <c r="A42" s="73" t="s">
        <v>532</v>
      </c>
      <c r="B42" s="2209">
        <v>26840</v>
      </c>
      <c r="C42" s="2219">
        <v>1028</v>
      </c>
      <c r="D42" s="2219">
        <v>26775</v>
      </c>
      <c r="E42" s="2722">
        <v>1013</v>
      </c>
      <c r="F42" s="2209">
        <v>4594</v>
      </c>
      <c r="G42" s="2219">
        <v>446</v>
      </c>
      <c r="H42" s="2219">
        <v>6355</v>
      </c>
      <c r="I42" s="2219">
        <v>576</v>
      </c>
      <c r="K42" s="37" t="s">
        <v>532</v>
      </c>
      <c r="L42" s="223">
        <v>24181</v>
      </c>
      <c r="M42" s="224">
        <v>973</v>
      </c>
      <c r="N42" s="223">
        <v>25287</v>
      </c>
      <c r="O42" s="223">
        <v>1068</v>
      </c>
      <c r="P42" s="223">
        <v>3815</v>
      </c>
      <c r="Q42" s="224">
        <v>408</v>
      </c>
      <c r="R42" s="223">
        <v>5084</v>
      </c>
      <c r="S42" s="224">
        <v>485</v>
      </c>
    </row>
    <row r="43" spans="1:19">
      <c r="A43" s="73" t="s">
        <v>533</v>
      </c>
      <c r="B43" s="2209">
        <v>81435</v>
      </c>
      <c r="C43" s="2219">
        <v>1911</v>
      </c>
      <c r="D43" s="2219">
        <v>76763</v>
      </c>
      <c r="E43" s="2722">
        <v>1760</v>
      </c>
      <c r="F43" s="2209">
        <v>12486</v>
      </c>
      <c r="G43" s="2219">
        <v>714</v>
      </c>
      <c r="H43" s="2219">
        <v>14434</v>
      </c>
      <c r="I43" s="2219">
        <v>837</v>
      </c>
      <c r="K43" s="37" t="s">
        <v>533</v>
      </c>
      <c r="L43" s="223">
        <v>73004</v>
      </c>
      <c r="M43" s="223">
        <v>2018</v>
      </c>
      <c r="N43" s="223">
        <v>72442</v>
      </c>
      <c r="O43" s="223">
        <v>1652</v>
      </c>
      <c r="P43" s="223">
        <v>11416</v>
      </c>
      <c r="Q43" s="224">
        <v>694</v>
      </c>
      <c r="R43" s="223">
        <v>12905</v>
      </c>
      <c r="S43" s="224">
        <v>637</v>
      </c>
    </row>
    <row r="44" spans="1:19">
      <c r="A44" s="73" t="s">
        <v>534</v>
      </c>
      <c r="B44" s="2209">
        <v>48478</v>
      </c>
      <c r="C44" s="2219">
        <v>1333</v>
      </c>
      <c r="D44" s="2219">
        <v>50404</v>
      </c>
      <c r="E44" s="2722">
        <v>1304</v>
      </c>
      <c r="F44" s="2209">
        <v>7511</v>
      </c>
      <c r="G44" s="2219">
        <v>666</v>
      </c>
      <c r="H44" s="2219">
        <v>7768</v>
      </c>
      <c r="I44" s="2219">
        <v>607</v>
      </c>
      <c r="K44" s="37" t="s">
        <v>534</v>
      </c>
      <c r="L44" s="223">
        <v>42031</v>
      </c>
      <c r="M44" s="223">
        <v>1313</v>
      </c>
      <c r="N44" s="223">
        <v>46534</v>
      </c>
      <c r="O44" s="223">
        <v>1641</v>
      </c>
      <c r="P44" s="223">
        <v>5734</v>
      </c>
      <c r="Q44" s="224">
        <v>547</v>
      </c>
      <c r="R44" s="223">
        <v>6399</v>
      </c>
      <c r="S44" s="224">
        <v>546</v>
      </c>
    </row>
    <row r="45" spans="1:19">
      <c r="A45" s="73" t="s">
        <v>497</v>
      </c>
      <c r="B45" s="2209">
        <v>92893</v>
      </c>
      <c r="C45" s="2219">
        <v>1673</v>
      </c>
      <c r="D45" s="2219">
        <v>103117</v>
      </c>
      <c r="E45" s="2722">
        <v>1904</v>
      </c>
      <c r="F45" s="2209">
        <v>8273</v>
      </c>
      <c r="G45" s="2219">
        <v>630</v>
      </c>
      <c r="H45" s="2219">
        <v>9902</v>
      </c>
      <c r="I45" s="2219">
        <v>764</v>
      </c>
      <c r="K45" s="37" t="s">
        <v>497</v>
      </c>
      <c r="L45" s="223">
        <v>83964</v>
      </c>
      <c r="M45" s="223">
        <v>1849</v>
      </c>
      <c r="N45" s="223">
        <v>93763</v>
      </c>
      <c r="O45" s="223">
        <v>2064</v>
      </c>
      <c r="P45" s="223">
        <v>6451</v>
      </c>
      <c r="Q45" s="224">
        <v>535</v>
      </c>
      <c r="R45" s="223">
        <v>8468</v>
      </c>
      <c r="S45" s="224">
        <v>676</v>
      </c>
    </row>
    <row r="46" spans="1:19">
      <c r="A46" s="73" t="s">
        <v>535</v>
      </c>
      <c r="B46" s="2209">
        <v>28602</v>
      </c>
      <c r="C46" s="2219">
        <v>888</v>
      </c>
      <c r="D46" s="2219">
        <v>37553</v>
      </c>
      <c r="E46" s="2722">
        <v>1189</v>
      </c>
      <c r="F46" s="2209">
        <v>2101</v>
      </c>
      <c r="G46" s="2219">
        <v>272</v>
      </c>
      <c r="H46" s="2219">
        <v>4149</v>
      </c>
      <c r="I46" s="2219">
        <v>397</v>
      </c>
      <c r="K46" s="37" t="s">
        <v>535</v>
      </c>
      <c r="L46" s="223">
        <v>26500</v>
      </c>
      <c r="M46" s="223">
        <v>1075</v>
      </c>
      <c r="N46" s="223">
        <v>31179</v>
      </c>
      <c r="O46" s="223">
        <v>1214</v>
      </c>
      <c r="P46" s="223">
        <v>1772</v>
      </c>
      <c r="Q46" s="224">
        <v>273</v>
      </c>
      <c r="R46" s="223">
        <v>2677</v>
      </c>
      <c r="S46" s="224">
        <v>325</v>
      </c>
    </row>
    <row r="47" spans="1:19">
      <c r="A47" s="73" t="s">
        <v>536</v>
      </c>
      <c r="B47" s="2209">
        <v>12320</v>
      </c>
      <c r="C47" s="2219">
        <v>594</v>
      </c>
      <c r="D47" s="2219">
        <v>9424</v>
      </c>
      <c r="E47" s="2722">
        <v>694</v>
      </c>
      <c r="F47" s="2209">
        <v>865</v>
      </c>
      <c r="G47" s="2219">
        <v>206</v>
      </c>
      <c r="H47" s="2219">
        <v>701</v>
      </c>
      <c r="I47" s="2219">
        <v>155</v>
      </c>
      <c r="K47" s="37" t="s">
        <v>536</v>
      </c>
      <c r="L47" s="223">
        <v>11616</v>
      </c>
      <c r="M47" s="224">
        <v>679</v>
      </c>
      <c r="N47" s="223">
        <v>8523</v>
      </c>
      <c r="O47" s="224">
        <v>523</v>
      </c>
      <c r="P47" s="224">
        <v>606</v>
      </c>
      <c r="Q47" s="224">
        <v>153</v>
      </c>
      <c r="R47" s="224">
        <v>569</v>
      </c>
      <c r="S47" s="224">
        <v>137</v>
      </c>
    </row>
    <row r="48" spans="1:19">
      <c r="A48" s="73" t="s">
        <v>537</v>
      </c>
      <c r="B48" s="2209">
        <v>7486</v>
      </c>
      <c r="C48" s="2219">
        <v>481</v>
      </c>
      <c r="D48" s="2219">
        <v>5319</v>
      </c>
      <c r="E48" s="2722">
        <v>466</v>
      </c>
      <c r="F48" s="2209">
        <v>299</v>
      </c>
      <c r="G48" s="2219">
        <v>107</v>
      </c>
      <c r="H48" s="2219">
        <v>517</v>
      </c>
      <c r="I48" s="2219">
        <v>144</v>
      </c>
      <c r="K48" s="37" t="s">
        <v>537</v>
      </c>
      <c r="L48" s="223">
        <v>6608</v>
      </c>
      <c r="M48" s="224">
        <v>518</v>
      </c>
      <c r="N48" s="223">
        <v>3942</v>
      </c>
      <c r="O48" s="224">
        <v>380</v>
      </c>
      <c r="P48" s="224">
        <v>247</v>
      </c>
      <c r="Q48" s="224">
        <v>102</v>
      </c>
      <c r="R48" s="224">
        <v>189</v>
      </c>
      <c r="S48" s="224">
        <v>88</v>
      </c>
    </row>
    <row r="51" spans="1:19" ht="17.5">
      <c r="A51" s="4600" t="s">
        <v>522</v>
      </c>
      <c r="B51" s="3969" t="s">
        <v>205</v>
      </c>
      <c r="C51" s="4455"/>
      <c r="D51" s="4455"/>
      <c r="E51" s="4455"/>
      <c r="F51" s="4455"/>
      <c r="G51" s="4455"/>
      <c r="H51" s="4455"/>
      <c r="I51" s="4602"/>
      <c r="J51" s="495"/>
      <c r="K51" s="4597" t="s">
        <v>522</v>
      </c>
      <c r="L51" s="4456" t="s">
        <v>205</v>
      </c>
      <c r="M51" s="4457"/>
      <c r="N51" s="4457"/>
      <c r="O51" s="4457"/>
      <c r="P51" s="4457"/>
      <c r="Q51" s="4457"/>
      <c r="R51" s="4457"/>
      <c r="S51" s="4599"/>
    </row>
    <row r="52" spans="1:19" ht="17.5">
      <c r="A52" s="4600"/>
      <c r="B52" s="4062" t="s">
        <v>840</v>
      </c>
      <c r="C52" s="4063"/>
      <c r="D52" s="4063"/>
      <c r="E52" s="4063"/>
      <c r="F52" s="4062" t="s">
        <v>85</v>
      </c>
      <c r="G52" s="4063"/>
      <c r="H52" s="4063"/>
      <c r="I52" s="4498"/>
      <c r="J52" s="495"/>
      <c r="K52" s="4597"/>
      <c r="L52" s="4460" t="s">
        <v>840</v>
      </c>
      <c r="M52" s="4461"/>
      <c r="N52" s="4461"/>
      <c r="O52" s="4462"/>
      <c r="P52" s="4460" t="s">
        <v>85</v>
      </c>
      <c r="Q52" s="4461"/>
      <c r="R52" s="4461"/>
      <c r="S52" s="4462"/>
    </row>
    <row r="53" spans="1:19" ht="17.5">
      <c r="A53" s="4601"/>
      <c r="B53" s="4062" t="s">
        <v>470</v>
      </c>
      <c r="C53" s="4498"/>
      <c r="D53" s="4092" t="s">
        <v>471</v>
      </c>
      <c r="E53" s="4063"/>
      <c r="F53" s="4062" t="s">
        <v>470</v>
      </c>
      <c r="G53" s="4498"/>
      <c r="H53" s="4092" t="s">
        <v>471</v>
      </c>
      <c r="I53" s="4498"/>
      <c r="J53" s="495"/>
      <c r="K53" s="4598"/>
      <c r="L53" s="4460" t="s">
        <v>470</v>
      </c>
      <c r="M53" s="4462"/>
      <c r="N53" s="4460" t="s">
        <v>471</v>
      </c>
      <c r="O53" s="4462"/>
      <c r="P53" s="4460" t="s">
        <v>470</v>
      </c>
      <c r="Q53" s="4462"/>
      <c r="R53" s="4460" t="s">
        <v>471</v>
      </c>
      <c r="S53" s="4462"/>
    </row>
    <row r="54" spans="1:19" s="192" customFormat="1" ht="27.5">
      <c r="A54" s="4600"/>
      <c r="B54" s="143" t="s">
        <v>206</v>
      </c>
      <c r="C54" s="191" t="s">
        <v>282</v>
      </c>
      <c r="D54" s="191" t="s">
        <v>206</v>
      </c>
      <c r="E54" s="144" t="s">
        <v>282</v>
      </c>
      <c r="F54" s="143" t="s">
        <v>206</v>
      </c>
      <c r="G54" s="191" t="s">
        <v>282</v>
      </c>
      <c r="H54" s="191" t="s">
        <v>206</v>
      </c>
      <c r="I54" s="191" t="s">
        <v>282</v>
      </c>
      <c r="J54" s="507"/>
      <c r="K54" s="4597"/>
      <c r="L54" s="310" t="s">
        <v>206</v>
      </c>
      <c r="M54" s="310" t="s">
        <v>282</v>
      </c>
      <c r="N54" s="310" t="s">
        <v>206</v>
      </c>
      <c r="O54" s="310" t="s">
        <v>282</v>
      </c>
      <c r="P54" s="311" t="s">
        <v>206</v>
      </c>
      <c r="Q54" s="311" t="s">
        <v>282</v>
      </c>
      <c r="R54" s="311" t="s">
        <v>206</v>
      </c>
      <c r="S54" s="311" t="s">
        <v>282</v>
      </c>
    </row>
    <row r="55" spans="1:19" ht="14.5" thickBot="1">
      <c r="A55" s="801" t="s">
        <v>9</v>
      </c>
      <c r="B55" s="2230">
        <v>133135</v>
      </c>
      <c r="C55" s="2231">
        <v>147</v>
      </c>
      <c r="D55" s="2231">
        <v>133135</v>
      </c>
      <c r="E55" s="2776">
        <v>147</v>
      </c>
      <c r="F55" s="2232">
        <v>31911</v>
      </c>
      <c r="G55" s="2231">
        <v>1074</v>
      </c>
      <c r="H55" s="2231">
        <v>31911</v>
      </c>
      <c r="I55" s="2231">
        <v>1074</v>
      </c>
      <c r="K55" s="802" t="s">
        <v>9</v>
      </c>
      <c r="L55" s="223">
        <v>123533</v>
      </c>
      <c r="M55" s="224">
        <v>145</v>
      </c>
      <c r="N55" s="223">
        <v>123533</v>
      </c>
      <c r="O55" s="224">
        <v>145</v>
      </c>
      <c r="P55" s="223">
        <v>26065</v>
      </c>
      <c r="Q55" s="223">
        <v>1143</v>
      </c>
      <c r="R55" s="223">
        <v>26065</v>
      </c>
      <c r="S55" s="223">
        <v>1143</v>
      </c>
    </row>
    <row r="56" spans="1:19">
      <c r="A56" s="73" t="s">
        <v>826</v>
      </c>
      <c r="B56" s="2208">
        <v>66003</v>
      </c>
      <c r="C56" s="2218">
        <v>149</v>
      </c>
      <c r="D56" s="2218">
        <v>67132</v>
      </c>
      <c r="E56" s="2721">
        <v>109</v>
      </c>
      <c r="F56" s="2208">
        <v>16255</v>
      </c>
      <c r="G56" s="2218">
        <v>653</v>
      </c>
      <c r="H56" s="2218">
        <v>15656</v>
      </c>
      <c r="I56" s="2218">
        <v>659</v>
      </c>
      <c r="K56" s="73" t="s">
        <v>826</v>
      </c>
      <c r="L56" s="223">
        <v>61111</v>
      </c>
      <c r="M56" s="224">
        <v>67</v>
      </c>
      <c r="N56" s="223">
        <v>62422</v>
      </c>
      <c r="O56" s="224">
        <v>122</v>
      </c>
      <c r="P56" s="223">
        <v>12683</v>
      </c>
      <c r="Q56" s="224">
        <v>685</v>
      </c>
      <c r="R56" s="223">
        <v>13382</v>
      </c>
      <c r="S56" s="224">
        <v>652</v>
      </c>
    </row>
    <row r="57" spans="1:19">
      <c r="A57" s="73" t="s">
        <v>523</v>
      </c>
      <c r="B57" s="2209">
        <v>248</v>
      </c>
      <c r="C57" s="2219">
        <v>81</v>
      </c>
      <c r="D57" s="2219">
        <v>271</v>
      </c>
      <c r="E57" s="2722">
        <v>82</v>
      </c>
      <c r="F57" s="2209">
        <v>36</v>
      </c>
      <c r="G57" s="2219">
        <v>29</v>
      </c>
      <c r="H57" s="2219">
        <v>88</v>
      </c>
      <c r="I57" s="2219">
        <v>54</v>
      </c>
      <c r="K57" s="37" t="s">
        <v>523</v>
      </c>
      <c r="L57" s="224">
        <v>142</v>
      </c>
      <c r="M57" s="224">
        <v>62</v>
      </c>
      <c r="N57" s="224">
        <v>273</v>
      </c>
      <c r="O57" s="224">
        <v>111</v>
      </c>
      <c r="P57" s="224">
        <v>36</v>
      </c>
      <c r="Q57" s="224">
        <v>38</v>
      </c>
      <c r="R57" s="224">
        <v>23</v>
      </c>
      <c r="S57" s="224">
        <v>28</v>
      </c>
    </row>
    <row r="58" spans="1:19">
      <c r="A58" s="73" t="s">
        <v>524</v>
      </c>
      <c r="B58" s="2209">
        <v>322</v>
      </c>
      <c r="C58" s="2219">
        <v>194</v>
      </c>
      <c r="D58" s="2219">
        <v>171</v>
      </c>
      <c r="E58" s="2722">
        <v>78</v>
      </c>
      <c r="F58" s="2209">
        <v>15</v>
      </c>
      <c r="G58" s="2219">
        <v>17</v>
      </c>
      <c r="H58" s="2219">
        <v>16</v>
      </c>
      <c r="I58" s="2219">
        <v>26</v>
      </c>
      <c r="K58" s="37" t="s">
        <v>524</v>
      </c>
      <c r="L58" s="224">
        <v>315</v>
      </c>
      <c r="M58" s="224">
        <v>118</v>
      </c>
      <c r="N58" s="224">
        <v>405</v>
      </c>
      <c r="O58" s="224">
        <v>131</v>
      </c>
      <c r="P58" s="224">
        <v>29</v>
      </c>
      <c r="Q58" s="224">
        <v>34</v>
      </c>
      <c r="R58" s="224">
        <v>81</v>
      </c>
      <c r="S58" s="224">
        <v>66</v>
      </c>
    </row>
    <row r="59" spans="1:19">
      <c r="A59" s="73" t="s">
        <v>525</v>
      </c>
      <c r="B59" s="2209">
        <v>390</v>
      </c>
      <c r="C59" s="2219">
        <v>210</v>
      </c>
      <c r="D59" s="2219">
        <v>838</v>
      </c>
      <c r="E59" s="2722">
        <v>233</v>
      </c>
      <c r="F59" s="2209">
        <v>12</v>
      </c>
      <c r="G59" s="2219">
        <v>11</v>
      </c>
      <c r="H59" s="2219">
        <v>33</v>
      </c>
      <c r="I59" s="2219">
        <v>33</v>
      </c>
      <c r="K59" s="37" t="s">
        <v>525</v>
      </c>
      <c r="L59" s="224">
        <v>546</v>
      </c>
      <c r="M59" s="224">
        <v>185</v>
      </c>
      <c r="N59" s="224">
        <v>789</v>
      </c>
      <c r="O59" s="224">
        <v>160</v>
      </c>
      <c r="P59" s="224">
        <v>27</v>
      </c>
      <c r="Q59" s="224">
        <v>27</v>
      </c>
      <c r="R59" s="224">
        <v>46</v>
      </c>
      <c r="S59" s="224">
        <v>33</v>
      </c>
    </row>
    <row r="60" spans="1:19">
      <c r="A60" s="73" t="s">
        <v>526</v>
      </c>
      <c r="B60" s="2209">
        <v>765</v>
      </c>
      <c r="C60" s="2219">
        <v>202</v>
      </c>
      <c r="D60" s="2219">
        <v>722</v>
      </c>
      <c r="E60" s="2722">
        <v>176</v>
      </c>
      <c r="F60" s="2209">
        <v>303</v>
      </c>
      <c r="G60" s="2219">
        <v>166</v>
      </c>
      <c r="H60" s="2219">
        <v>112</v>
      </c>
      <c r="I60" s="2219">
        <v>82</v>
      </c>
      <c r="K60" s="37" t="s">
        <v>526</v>
      </c>
      <c r="L60" s="224">
        <v>863</v>
      </c>
      <c r="M60" s="224">
        <v>212</v>
      </c>
      <c r="N60" s="224">
        <v>871</v>
      </c>
      <c r="O60" s="224">
        <v>183</v>
      </c>
      <c r="P60" s="224">
        <v>136</v>
      </c>
      <c r="Q60" s="224">
        <v>64</v>
      </c>
      <c r="R60" s="224">
        <v>151</v>
      </c>
      <c r="S60" s="224">
        <v>78</v>
      </c>
    </row>
    <row r="61" spans="1:19">
      <c r="A61" s="73" t="s">
        <v>527</v>
      </c>
      <c r="B61" s="2209">
        <v>623</v>
      </c>
      <c r="C61" s="2219">
        <v>191</v>
      </c>
      <c r="D61" s="2219">
        <v>844</v>
      </c>
      <c r="E61" s="2722">
        <v>203</v>
      </c>
      <c r="F61" s="2209">
        <v>241</v>
      </c>
      <c r="G61" s="2219">
        <v>131</v>
      </c>
      <c r="H61" s="2219">
        <v>142</v>
      </c>
      <c r="I61" s="2219">
        <v>100</v>
      </c>
      <c r="K61" s="37" t="s">
        <v>527</v>
      </c>
      <c r="L61" s="224">
        <v>971</v>
      </c>
      <c r="M61" s="224">
        <v>229</v>
      </c>
      <c r="N61" s="224">
        <v>829</v>
      </c>
      <c r="O61" s="224">
        <v>175</v>
      </c>
      <c r="P61" s="224">
        <v>201</v>
      </c>
      <c r="Q61" s="224">
        <v>72</v>
      </c>
      <c r="R61" s="224">
        <v>192</v>
      </c>
      <c r="S61" s="224">
        <v>100</v>
      </c>
    </row>
    <row r="62" spans="1:19">
      <c r="A62" s="73" t="s">
        <v>528</v>
      </c>
      <c r="B62" s="2209">
        <v>1119</v>
      </c>
      <c r="C62" s="2219">
        <v>294</v>
      </c>
      <c r="D62" s="2219">
        <v>987</v>
      </c>
      <c r="E62" s="2722">
        <v>190</v>
      </c>
      <c r="F62" s="2209">
        <v>306</v>
      </c>
      <c r="G62" s="2219">
        <v>185</v>
      </c>
      <c r="H62" s="2219">
        <v>187</v>
      </c>
      <c r="I62" s="2219">
        <v>105</v>
      </c>
      <c r="K62" s="37" t="s">
        <v>528</v>
      </c>
      <c r="L62" s="223">
        <v>1207</v>
      </c>
      <c r="M62" s="224">
        <v>247</v>
      </c>
      <c r="N62" s="224">
        <v>957</v>
      </c>
      <c r="O62" s="224">
        <v>212</v>
      </c>
      <c r="P62" s="224">
        <v>291</v>
      </c>
      <c r="Q62" s="224">
        <v>107</v>
      </c>
      <c r="R62" s="224">
        <v>171</v>
      </c>
      <c r="S62" s="224">
        <v>85</v>
      </c>
    </row>
    <row r="63" spans="1:19">
      <c r="A63" s="73" t="s">
        <v>529</v>
      </c>
      <c r="B63" s="2209">
        <v>1487</v>
      </c>
      <c r="C63" s="2219">
        <v>308</v>
      </c>
      <c r="D63" s="2219">
        <v>1041</v>
      </c>
      <c r="E63" s="2722">
        <v>239</v>
      </c>
      <c r="F63" s="2209">
        <v>545</v>
      </c>
      <c r="G63" s="2219">
        <v>172</v>
      </c>
      <c r="H63" s="2219">
        <v>428</v>
      </c>
      <c r="I63" s="2219">
        <v>178</v>
      </c>
      <c r="K63" s="37" t="s">
        <v>529</v>
      </c>
      <c r="L63" s="223">
        <v>1068</v>
      </c>
      <c r="M63" s="224">
        <v>212</v>
      </c>
      <c r="N63" s="223">
        <v>1033</v>
      </c>
      <c r="O63" s="224">
        <v>272</v>
      </c>
      <c r="P63" s="224">
        <v>352</v>
      </c>
      <c r="Q63" s="224">
        <v>113</v>
      </c>
      <c r="R63" s="224">
        <v>265</v>
      </c>
      <c r="S63" s="224">
        <v>108</v>
      </c>
    </row>
    <row r="64" spans="1:19">
      <c r="A64" s="73" t="s">
        <v>530</v>
      </c>
      <c r="B64" s="2209">
        <v>1036</v>
      </c>
      <c r="C64" s="2219">
        <v>281</v>
      </c>
      <c r="D64" s="2219">
        <v>773</v>
      </c>
      <c r="E64" s="2722">
        <v>176</v>
      </c>
      <c r="F64" s="2209">
        <v>236</v>
      </c>
      <c r="G64" s="2219">
        <v>83</v>
      </c>
      <c r="H64" s="2219">
        <v>192</v>
      </c>
      <c r="I64" s="2219">
        <v>91</v>
      </c>
      <c r="K64" s="37" t="s">
        <v>530</v>
      </c>
      <c r="L64" s="224">
        <v>632</v>
      </c>
      <c r="M64" s="224">
        <v>150</v>
      </c>
      <c r="N64" s="224">
        <v>780</v>
      </c>
      <c r="O64" s="224">
        <v>191</v>
      </c>
      <c r="P64" s="224">
        <v>195</v>
      </c>
      <c r="Q64" s="224">
        <v>96</v>
      </c>
      <c r="R64" s="224">
        <v>195</v>
      </c>
      <c r="S64" s="224">
        <v>94</v>
      </c>
    </row>
    <row r="65" spans="1:19">
      <c r="A65" s="73" t="s">
        <v>531</v>
      </c>
      <c r="B65" s="2209">
        <v>21569</v>
      </c>
      <c r="C65" s="2219">
        <v>1022</v>
      </c>
      <c r="D65" s="2219">
        <v>20899</v>
      </c>
      <c r="E65" s="2722">
        <v>874</v>
      </c>
      <c r="F65" s="2209">
        <v>8201</v>
      </c>
      <c r="G65" s="2219">
        <v>620</v>
      </c>
      <c r="H65" s="2219">
        <v>6894</v>
      </c>
      <c r="I65" s="2219">
        <v>577</v>
      </c>
      <c r="K65" s="37" t="s">
        <v>531</v>
      </c>
      <c r="L65" s="223">
        <v>19995</v>
      </c>
      <c r="M65" s="224">
        <v>629</v>
      </c>
      <c r="N65" s="223">
        <v>18808</v>
      </c>
      <c r="O65" s="224">
        <v>901</v>
      </c>
      <c r="P65" s="223">
        <v>6474</v>
      </c>
      <c r="Q65" s="224">
        <v>480</v>
      </c>
      <c r="R65" s="223">
        <v>5693</v>
      </c>
      <c r="S65" s="224">
        <v>510</v>
      </c>
    </row>
    <row r="66" spans="1:19">
      <c r="A66" s="73" t="s">
        <v>532</v>
      </c>
      <c r="B66" s="2209">
        <v>3470</v>
      </c>
      <c r="C66" s="2219">
        <v>406</v>
      </c>
      <c r="D66" s="2219">
        <v>3691</v>
      </c>
      <c r="E66" s="2722">
        <v>505</v>
      </c>
      <c r="F66" s="2209">
        <v>702</v>
      </c>
      <c r="G66" s="2219">
        <v>183</v>
      </c>
      <c r="H66" s="2219">
        <v>1030</v>
      </c>
      <c r="I66" s="2219">
        <v>262</v>
      </c>
      <c r="K66" s="37" t="s">
        <v>532</v>
      </c>
      <c r="L66" s="223">
        <v>2662</v>
      </c>
      <c r="M66" s="224">
        <v>368</v>
      </c>
      <c r="N66" s="223">
        <v>2740</v>
      </c>
      <c r="O66" s="224">
        <v>308</v>
      </c>
      <c r="P66" s="224">
        <v>507</v>
      </c>
      <c r="Q66" s="224">
        <v>159</v>
      </c>
      <c r="R66" s="224">
        <v>785</v>
      </c>
      <c r="S66" s="224">
        <v>161</v>
      </c>
    </row>
    <row r="67" spans="1:19">
      <c r="A67" s="73" t="s">
        <v>533</v>
      </c>
      <c r="B67" s="2209">
        <v>12099</v>
      </c>
      <c r="C67" s="2219">
        <v>921</v>
      </c>
      <c r="D67" s="2219">
        <v>11310</v>
      </c>
      <c r="E67" s="2722">
        <v>733</v>
      </c>
      <c r="F67" s="2209">
        <v>2599</v>
      </c>
      <c r="G67" s="2219">
        <v>395</v>
      </c>
      <c r="H67" s="2219">
        <v>2592</v>
      </c>
      <c r="I67" s="2219">
        <v>386</v>
      </c>
      <c r="K67" s="37" t="s">
        <v>533</v>
      </c>
      <c r="L67" s="223">
        <v>10511</v>
      </c>
      <c r="M67" s="224">
        <v>646</v>
      </c>
      <c r="N67" s="223">
        <v>10644</v>
      </c>
      <c r="O67" s="224">
        <v>705</v>
      </c>
      <c r="P67" s="223">
        <v>2065</v>
      </c>
      <c r="Q67" s="224">
        <v>327</v>
      </c>
      <c r="R67" s="223">
        <v>2618</v>
      </c>
      <c r="S67" s="224">
        <v>349</v>
      </c>
    </row>
    <row r="68" spans="1:19">
      <c r="A68" s="73" t="s">
        <v>534</v>
      </c>
      <c r="B68" s="2209">
        <v>6224</v>
      </c>
      <c r="C68" s="2219">
        <v>589</v>
      </c>
      <c r="D68" s="2219">
        <v>6603</v>
      </c>
      <c r="E68" s="2722">
        <v>531</v>
      </c>
      <c r="F68" s="2209">
        <v>1329</v>
      </c>
      <c r="G68" s="2219">
        <v>237</v>
      </c>
      <c r="H68" s="2219">
        <v>1362</v>
      </c>
      <c r="I68" s="2219">
        <v>251</v>
      </c>
      <c r="K68" s="37" t="s">
        <v>534</v>
      </c>
      <c r="L68" s="223">
        <v>6699</v>
      </c>
      <c r="M68" s="224">
        <v>487</v>
      </c>
      <c r="N68" s="223">
        <v>6881</v>
      </c>
      <c r="O68" s="224">
        <v>599</v>
      </c>
      <c r="P68" s="223">
        <v>1035</v>
      </c>
      <c r="Q68" s="224">
        <v>214</v>
      </c>
      <c r="R68" s="223">
        <v>1160</v>
      </c>
      <c r="S68" s="224">
        <v>235</v>
      </c>
    </row>
    <row r="69" spans="1:19">
      <c r="A69" s="73" t="s">
        <v>497</v>
      </c>
      <c r="B69" s="2209">
        <v>11019</v>
      </c>
      <c r="C69" s="2219">
        <v>668</v>
      </c>
      <c r="D69" s="2219">
        <v>12063</v>
      </c>
      <c r="E69" s="2722">
        <v>753</v>
      </c>
      <c r="F69" s="2209">
        <v>1327</v>
      </c>
      <c r="G69" s="2219">
        <v>293</v>
      </c>
      <c r="H69" s="2219">
        <v>1595</v>
      </c>
      <c r="I69" s="2219">
        <v>322</v>
      </c>
      <c r="K69" s="37" t="s">
        <v>497</v>
      </c>
      <c r="L69" s="223">
        <v>11064</v>
      </c>
      <c r="M69" s="224">
        <v>644</v>
      </c>
      <c r="N69" s="223">
        <v>11810</v>
      </c>
      <c r="O69" s="224">
        <v>730</v>
      </c>
      <c r="P69" s="223">
        <v>1021</v>
      </c>
      <c r="Q69" s="224">
        <v>236</v>
      </c>
      <c r="R69" s="223">
        <v>1509</v>
      </c>
      <c r="S69" s="224">
        <v>275</v>
      </c>
    </row>
    <row r="70" spans="1:19">
      <c r="A70" s="73" t="s">
        <v>535</v>
      </c>
      <c r="B70" s="2209">
        <v>3199</v>
      </c>
      <c r="C70" s="2219">
        <v>465</v>
      </c>
      <c r="D70" s="2219">
        <v>5207</v>
      </c>
      <c r="E70" s="2722">
        <v>603</v>
      </c>
      <c r="F70" s="2209">
        <v>217</v>
      </c>
      <c r="G70" s="2219">
        <v>115</v>
      </c>
      <c r="H70" s="2219">
        <v>786</v>
      </c>
      <c r="I70" s="2219">
        <v>215</v>
      </c>
      <c r="K70" s="37" t="s">
        <v>535</v>
      </c>
      <c r="L70" s="223">
        <v>2508</v>
      </c>
      <c r="M70" s="224">
        <v>342</v>
      </c>
      <c r="N70" s="223">
        <v>4096</v>
      </c>
      <c r="O70" s="224">
        <v>423</v>
      </c>
      <c r="P70" s="224">
        <v>203</v>
      </c>
      <c r="Q70" s="224">
        <v>127</v>
      </c>
      <c r="R70" s="224">
        <v>424</v>
      </c>
      <c r="S70" s="224">
        <v>105</v>
      </c>
    </row>
    <row r="71" spans="1:19">
      <c r="A71" s="73" t="s">
        <v>536</v>
      </c>
      <c r="B71" s="2209">
        <v>1238</v>
      </c>
      <c r="C71" s="2219">
        <v>219</v>
      </c>
      <c r="D71" s="2219">
        <v>982</v>
      </c>
      <c r="E71" s="2722">
        <v>237</v>
      </c>
      <c r="F71" s="2209">
        <v>116</v>
      </c>
      <c r="G71" s="2219">
        <v>69</v>
      </c>
      <c r="H71" s="2219">
        <v>108</v>
      </c>
      <c r="I71" s="2219">
        <v>62</v>
      </c>
      <c r="K71" s="37" t="s">
        <v>536</v>
      </c>
      <c r="L71" s="223">
        <v>1088</v>
      </c>
      <c r="M71" s="224">
        <v>211</v>
      </c>
      <c r="N71" s="224">
        <v>859</v>
      </c>
      <c r="O71" s="224">
        <v>224</v>
      </c>
      <c r="P71" s="224">
        <v>85</v>
      </c>
      <c r="Q71" s="224">
        <v>61</v>
      </c>
      <c r="R71" s="224">
        <v>42</v>
      </c>
      <c r="S71" s="224">
        <v>36</v>
      </c>
    </row>
    <row r="72" spans="1:19">
      <c r="A72" s="73" t="s">
        <v>537</v>
      </c>
      <c r="B72" s="2209">
        <v>1195</v>
      </c>
      <c r="C72" s="2219">
        <v>262</v>
      </c>
      <c r="D72" s="2219">
        <v>730</v>
      </c>
      <c r="E72" s="2722">
        <v>207</v>
      </c>
      <c r="F72" s="2209">
        <v>70</v>
      </c>
      <c r="G72" s="2219">
        <v>44</v>
      </c>
      <c r="H72" s="2219">
        <v>91</v>
      </c>
      <c r="I72" s="2219">
        <v>67</v>
      </c>
      <c r="K72" s="37" t="s">
        <v>537</v>
      </c>
      <c r="L72" s="224">
        <v>840</v>
      </c>
      <c r="M72" s="224">
        <v>184</v>
      </c>
      <c r="N72" s="224">
        <v>647</v>
      </c>
      <c r="O72" s="224">
        <v>154</v>
      </c>
      <c r="P72" s="224">
        <v>26</v>
      </c>
      <c r="Q72" s="224">
        <v>24</v>
      </c>
      <c r="R72" s="224">
        <v>27</v>
      </c>
      <c r="S72" s="224">
        <v>26</v>
      </c>
    </row>
    <row r="75" spans="1:19" ht="17.5">
      <c r="A75" s="4600" t="s">
        <v>522</v>
      </c>
      <c r="B75" s="3969" t="s">
        <v>226</v>
      </c>
      <c r="C75" s="4455"/>
      <c r="D75" s="4455"/>
      <c r="E75" s="4455"/>
      <c r="F75" s="4455"/>
      <c r="G75" s="4455"/>
      <c r="H75" s="4455"/>
      <c r="I75" s="4602"/>
      <c r="J75" s="495"/>
      <c r="K75" s="4597" t="s">
        <v>522</v>
      </c>
      <c r="L75" s="4456" t="s">
        <v>226</v>
      </c>
      <c r="M75" s="4457"/>
      <c r="N75" s="4457"/>
      <c r="O75" s="4457"/>
      <c r="P75" s="4457"/>
      <c r="Q75" s="4457"/>
      <c r="R75" s="4457"/>
      <c r="S75" s="4599"/>
    </row>
    <row r="76" spans="1:19" ht="17.5">
      <c r="A76" s="4600"/>
      <c r="B76" s="4062" t="s">
        <v>841</v>
      </c>
      <c r="C76" s="4063"/>
      <c r="D76" s="4063"/>
      <c r="E76" s="4063"/>
      <c r="F76" s="4062" t="s">
        <v>85</v>
      </c>
      <c r="G76" s="4063"/>
      <c r="H76" s="4063"/>
      <c r="I76" s="4498"/>
      <c r="J76" s="495"/>
      <c r="K76" s="4597"/>
      <c r="L76" s="4460" t="s">
        <v>841</v>
      </c>
      <c r="M76" s="4461"/>
      <c r="N76" s="4461"/>
      <c r="O76" s="4462"/>
      <c r="P76" s="4460" t="s">
        <v>85</v>
      </c>
      <c r="Q76" s="4461"/>
      <c r="R76" s="4461"/>
      <c r="S76" s="4462"/>
    </row>
    <row r="77" spans="1:19" ht="17.5">
      <c r="A77" s="4601"/>
      <c r="B77" s="4062" t="s">
        <v>470</v>
      </c>
      <c r="C77" s="4498"/>
      <c r="D77" s="4092" t="s">
        <v>471</v>
      </c>
      <c r="E77" s="4063"/>
      <c r="F77" s="4062" t="s">
        <v>470</v>
      </c>
      <c r="G77" s="4498"/>
      <c r="H77" s="4092" t="s">
        <v>471</v>
      </c>
      <c r="I77" s="4498"/>
      <c r="J77" s="495"/>
      <c r="K77" s="4598"/>
      <c r="L77" s="4460" t="s">
        <v>470</v>
      </c>
      <c r="M77" s="4462"/>
      <c r="N77" s="4460" t="s">
        <v>471</v>
      </c>
      <c r="O77" s="4462"/>
      <c r="P77" s="4460" t="s">
        <v>470</v>
      </c>
      <c r="Q77" s="4462"/>
      <c r="R77" s="4460" t="s">
        <v>471</v>
      </c>
      <c r="S77" s="4462"/>
    </row>
    <row r="78" spans="1:19" s="192" customFormat="1" ht="27.5">
      <c r="A78" s="4600"/>
      <c r="B78" s="143" t="s">
        <v>206</v>
      </c>
      <c r="C78" s="191" t="s">
        <v>282</v>
      </c>
      <c r="D78" s="191" t="s">
        <v>206</v>
      </c>
      <c r="E78" s="144" t="s">
        <v>282</v>
      </c>
      <c r="F78" s="143" t="s">
        <v>206</v>
      </c>
      <c r="G78" s="191" t="s">
        <v>282</v>
      </c>
      <c r="H78" s="191" t="s">
        <v>206</v>
      </c>
      <c r="I78" s="191" t="s">
        <v>282</v>
      </c>
      <c r="J78" s="507"/>
      <c r="K78" s="4597"/>
      <c r="L78" s="310" t="s">
        <v>206</v>
      </c>
      <c r="M78" s="310" t="s">
        <v>282</v>
      </c>
      <c r="N78" s="310" t="s">
        <v>206</v>
      </c>
      <c r="O78" s="310" t="s">
        <v>282</v>
      </c>
      <c r="P78" s="311" t="s">
        <v>206</v>
      </c>
      <c r="Q78" s="311" t="s">
        <v>282</v>
      </c>
      <c r="R78" s="311" t="s">
        <v>206</v>
      </c>
      <c r="S78" s="311" t="s">
        <v>282</v>
      </c>
    </row>
    <row r="79" spans="1:19" ht="14.5" thickBot="1">
      <c r="A79" s="801" t="s">
        <v>9</v>
      </c>
      <c r="B79" s="2230">
        <v>667370</v>
      </c>
      <c r="C79" s="2231">
        <v>110</v>
      </c>
      <c r="D79" s="2231">
        <v>667370</v>
      </c>
      <c r="E79" s="2776">
        <v>110</v>
      </c>
      <c r="F79" s="2232">
        <v>102961</v>
      </c>
      <c r="G79" s="2231">
        <v>2290</v>
      </c>
      <c r="H79" s="2231">
        <v>102961</v>
      </c>
      <c r="I79" s="2231">
        <v>2290</v>
      </c>
      <c r="K79" s="802" t="s">
        <v>9</v>
      </c>
      <c r="L79" s="223">
        <v>631112</v>
      </c>
      <c r="M79" s="224">
        <v>86</v>
      </c>
      <c r="N79" s="223">
        <v>631112</v>
      </c>
      <c r="O79" s="224">
        <v>86</v>
      </c>
      <c r="P79" s="223">
        <v>91664</v>
      </c>
      <c r="Q79" s="223">
        <v>1966</v>
      </c>
      <c r="R79" s="223">
        <v>91664</v>
      </c>
      <c r="S79" s="223">
        <v>1966</v>
      </c>
    </row>
    <row r="80" spans="1:19">
      <c r="A80" s="73" t="s">
        <v>826</v>
      </c>
      <c r="B80" s="2208">
        <v>330406</v>
      </c>
      <c r="C80" s="2218">
        <v>110</v>
      </c>
      <c r="D80" s="2218">
        <v>336964</v>
      </c>
      <c r="E80" s="2721" t="s">
        <v>747</v>
      </c>
      <c r="F80" s="2208">
        <v>50973</v>
      </c>
      <c r="G80" s="2218">
        <v>1230</v>
      </c>
      <c r="H80" s="2218">
        <v>51988</v>
      </c>
      <c r="I80" s="2218">
        <v>1417</v>
      </c>
      <c r="K80" s="73" t="s">
        <v>826</v>
      </c>
      <c r="L80" s="223">
        <v>308469</v>
      </c>
      <c r="M80" s="224" t="s">
        <v>747</v>
      </c>
      <c r="N80" s="223">
        <v>322643</v>
      </c>
      <c r="O80" s="224">
        <v>86</v>
      </c>
      <c r="P80" s="223">
        <v>45007</v>
      </c>
      <c r="Q80" s="223">
        <v>1140</v>
      </c>
      <c r="R80" s="223">
        <v>46657</v>
      </c>
      <c r="S80" s="223">
        <v>1295</v>
      </c>
    </row>
    <row r="81" spans="1:19">
      <c r="A81" s="73" t="s">
        <v>523</v>
      </c>
      <c r="B81" s="2209">
        <v>3799</v>
      </c>
      <c r="C81" s="2219">
        <v>444</v>
      </c>
      <c r="D81" s="2219">
        <v>4797</v>
      </c>
      <c r="E81" s="2722">
        <v>418</v>
      </c>
      <c r="F81" s="2209">
        <v>371</v>
      </c>
      <c r="G81" s="2219">
        <v>165</v>
      </c>
      <c r="H81" s="2219">
        <v>340</v>
      </c>
      <c r="I81" s="2219">
        <v>104</v>
      </c>
      <c r="K81" s="37" t="s">
        <v>523</v>
      </c>
      <c r="L81" s="223">
        <v>3069</v>
      </c>
      <c r="M81" s="224">
        <v>408</v>
      </c>
      <c r="N81" s="223">
        <v>4209</v>
      </c>
      <c r="O81" s="224">
        <v>436</v>
      </c>
      <c r="P81" s="224">
        <v>390</v>
      </c>
      <c r="Q81" s="224">
        <v>162</v>
      </c>
      <c r="R81" s="224">
        <v>408</v>
      </c>
      <c r="S81" s="224">
        <v>117</v>
      </c>
    </row>
    <row r="82" spans="1:19">
      <c r="A82" s="73" t="s">
        <v>524</v>
      </c>
      <c r="B82" s="2209">
        <v>1659</v>
      </c>
      <c r="C82" s="2219">
        <v>316</v>
      </c>
      <c r="D82" s="2219">
        <v>2298</v>
      </c>
      <c r="E82" s="2722">
        <v>264</v>
      </c>
      <c r="F82" s="2209">
        <v>9</v>
      </c>
      <c r="G82" s="2219">
        <v>15</v>
      </c>
      <c r="H82" s="2219">
        <v>26</v>
      </c>
      <c r="I82" s="2219">
        <v>30</v>
      </c>
      <c r="K82" s="37" t="s">
        <v>524</v>
      </c>
      <c r="L82" s="223">
        <v>1589</v>
      </c>
      <c r="M82" s="224">
        <v>272</v>
      </c>
      <c r="N82" s="223">
        <v>2542</v>
      </c>
      <c r="O82" s="224">
        <v>341</v>
      </c>
      <c r="P82" s="224">
        <v>93</v>
      </c>
      <c r="Q82" s="224">
        <v>71</v>
      </c>
      <c r="R82" s="224">
        <v>124</v>
      </c>
      <c r="S82" s="224">
        <v>80</v>
      </c>
    </row>
    <row r="83" spans="1:19">
      <c r="A83" s="73" t="s">
        <v>525</v>
      </c>
      <c r="B83" s="2209">
        <v>3009</v>
      </c>
      <c r="C83" s="2219">
        <v>344</v>
      </c>
      <c r="D83" s="2219">
        <v>5912</v>
      </c>
      <c r="E83" s="2722">
        <v>503</v>
      </c>
      <c r="F83" s="2209">
        <v>78</v>
      </c>
      <c r="G83" s="2219">
        <v>43</v>
      </c>
      <c r="H83" s="2219">
        <v>124</v>
      </c>
      <c r="I83" s="2219">
        <v>61</v>
      </c>
      <c r="K83" s="37" t="s">
        <v>525</v>
      </c>
      <c r="L83" s="223">
        <v>3975</v>
      </c>
      <c r="M83" s="224">
        <v>424</v>
      </c>
      <c r="N83" s="223">
        <v>6361</v>
      </c>
      <c r="O83" s="224">
        <v>556</v>
      </c>
      <c r="P83" s="224">
        <v>94</v>
      </c>
      <c r="Q83" s="224">
        <v>71</v>
      </c>
      <c r="R83" s="224">
        <v>128</v>
      </c>
      <c r="S83" s="224">
        <v>74</v>
      </c>
    </row>
    <row r="84" spans="1:19">
      <c r="A84" s="73" t="s">
        <v>526</v>
      </c>
      <c r="B84" s="2209">
        <v>2960</v>
      </c>
      <c r="C84" s="2219">
        <v>326</v>
      </c>
      <c r="D84" s="2219">
        <v>4786</v>
      </c>
      <c r="E84" s="2722">
        <v>453</v>
      </c>
      <c r="F84" s="2209">
        <v>441</v>
      </c>
      <c r="G84" s="2219">
        <v>149</v>
      </c>
      <c r="H84" s="2219">
        <v>347</v>
      </c>
      <c r="I84" s="2219">
        <v>124</v>
      </c>
      <c r="K84" s="37" t="s">
        <v>526</v>
      </c>
      <c r="L84" s="223">
        <v>3474</v>
      </c>
      <c r="M84" s="224">
        <v>380</v>
      </c>
      <c r="N84" s="223">
        <v>6268</v>
      </c>
      <c r="O84" s="224">
        <v>478</v>
      </c>
      <c r="P84" s="224">
        <v>409</v>
      </c>
      <c r="Q84" s="224">
        <v>117</v>
      </c>
      <c r="R84" s="224">
        <v>483</v>
      </c>
      <c r="S84" s="224">
        <v>110</v>
      </c>
    </row>
    <row r="85" spans="1:19">
      <c r="A85" s="73" t="s">
        <v>527</v>
      </c>
      <c r="B85" s="2209">
        <v>2603</v>
      </c>
      <c r="C85" s="2219">
        <v>301</v>
      </c>
      <c r="D85" s="2219">
        <v>3228</v>
      </c>
      <c r="E85" s="2722">
        <v>416</v>
      </c>
      <c r="F85" s="2209">
        <v>482</v>
      </c>
      <c r="G85" s="2219">
        <v>144</v>
      </c>
      <c r="H85" s="2219">
        <v>716</v>
      </c>
      <c r="I85" s="2219">
        <v>255</v>
      </c>
      <c r="K85" s="37" t="s">
        <v>527</v>
      </c>
      <c r="L85" s="223">
        <v>3490</v>
      </c>
      <c r="M85" s="224">
        <v>410</v>
      </c>
      <c r="N85" s="223">
        <v>4366</v>
      </c>
      <c r="O85" s="224">
        <v>419</v>
      </c>
      <c r="P85" s="224">
        <v>749</v>
      </c>
      <c r="Q85" s="224">
        <v>213</v>
      </c>
      <c r="R85" s="224">
        <v>550</v>
      </c>
      <c r="S85" s="224">
        <v>166</v>
      </c>
    </row>
    <row r="86" spans="1:19">
      <c r="A86" s="73" t="s">
        <v>528</v>
      </c>
      <c r="B86" s="2209">
        <v>5298</v>
      </c>
      <c r="C86" s="2219">
        <v>538</v>
      </c>
      <c r="D86" s="2219">
        <v>4162</v>
      </c>
      <c r="E86" s="2722">
        <v>454</v>
      </c>
      <c r="F86" s="2209">
        <v>952</v>
      </c>
      <c r="G86" s="2219">
        <v>225</v>
      </c>
      <c r="H86" s="2219">
        <v>673</v>
      </c>
      <c r="I86" s="2219">
        <v>180</v>
      </c>
      <c r="K86" s="37" t="s">
        <v>528</v>
      </c>
      <c r="L86" s="223">
        <v>3900</v>
      </c>
      <c r="M86" s="224">
        <v>400</v>
      </c>
      <c r="N86" s="223">
        <v>3944</v>
      </c>
      <c r="O86" s="224">
        <v>429</v>
      </c>
      <c r="P86" s="224">
        <v>721</v>
      </c>
      <c r="Q86" s="224">
        <v>165</v>
      </c>
      <c r="R86" s="224">
        <v>668</v>
      </c>
      <c r="S86" s="224">
        <v>174</v>
      </c>
    </row>
    <row r="87" spans="1:19">
      <c r="A87" s="73" t="s">
        <v>529</v>
      </c>
      <c r="B87" s="2209">
        <v>3833</v>
      </c>
      <c r="C87" s="2219">
        <v>433</v>
      </c>
      <c r="D87" s="2219">
        <v>3395</v>
      </c>
      <c r="E87" s="2722">
        <v>402</v>
      </c>
      <c r="F87" s="2209">
        <v>918</v>
      </c>
      <c r="G87" s="2219">
        <v>224</v>
      </c>
      <c r="H87" s="2219">
        <v>1152</v>
      </c>
      <c r="I87" s="2219">
        <v>221</v>
      </c>
      <c r="K87" s="37" t="s">
        <v>529</v>
      </c>
      <c r="L87" s="223">
        <v>3830</v>
      </c>
      <c r="M87" s="224">
        <v>411</v>
      </c>
      <c r="N87" s="223">
        <v>3823</v>
      </c>
      <c r="O87" s="224">
        <v>437</v>
      </c>
      <c r="P87" s="224">
        <v>932</v>
      </c>
      <c r="Q87" s="224">
        <v>182</v>
      </c>
      <c r="R87" s="223">
        <v>1099</v>
      </c>
      <c r="S87" s="224">
        <v>258</v>
      </c>
    </row>
    <row r="88" spans="1:19">
      <c r="A88" s="73" t="s">
        <v>530</v>
      </c>
      <c r="B88" s="2209">
        <v>4198</v>
      </c>
      <c r="C88" s="2219">
        <v>398</v>
      </c>
      <c r="D88" s="2219">
        <v>5048</v>
      </c>
      <c r="E88" s="2722">
        <v>380</v>
      </c>
      <c r="F88" s="2209">
        <v>842</v>
      </c>
      <c r="G88" s="2219">
        <v>200</v>
      </c>
      <c r="H88" s="2219">
        <v>746</v>
      </c>
      <c r="I88" s="2219">
        <v>153</v>
      </c>
      <c r="K88" s="37" t="s">
        <v>530</v>
      </c>
      <c r="L88" s="223">
        <v>4228</v>
      </c>
      <c r="M88" s="224">
        <v>475</v>
      </c>
      <c r="N88" s="223">
        <v>4673</v>
      </c>
      <c r="O88" s="224">
        <v>458</v>
      </c>
      <c r="P88" s="224">
        <v>842</v>
      </c>
      <c r="Q88" s="224">
        <v>196</v>
      </c>
      <c r="R88" s="224">
        <v>600</v>
      </c>
      <c r="S88" s="224">
        <v>152</v>
      </c>
    </row>
    <row r="89" spans="1:19">
      <c r="A89" s="73" t="s">
        <v>531</v>
      </c>
      <c r="B89" s="2209">
        <v>90002</v>
      </c>
      <c r="C89" s="2219">
        <v>1600</v>
      </c>
      <c r="D89" s="2219">
        <v>86097</v>
      </c>
      <c r="E89" s="2722">
        <v>1640</v>
      </c>
      <c r="F89" s="2209">
        <v>22818</v>
      </c>
      <c r="G89" s="2219">
        <v>954</v>
      </c>
      <c r="H89" s="2219">
        <v>19067</v>
      </c>
      <c r="I89" s="2219">
        <v>925</v>
      </c>
      <c r="K89" s="37" t="s">
        <v>531</v>
      </c>
      <c r="L89" s="223">
        <v>89711</v>
      </c>
      <c r="M89" s="223">
        <v>1800</v>
      </c>
      <c r="N89" s="223">
        <v>87025</v>
      </c>
      <c r="O89" s="223">
        <v>1532</v>
      </c>
      <c r="P89" s="223">
        <v>20511</v>
      </c>
      <c r="Q89" s="224">
        <v>854</v>
      </c>
      <c r="R89" s="223">
        <v>18938</v>
      </c>
      <c r="S89" s="224">
        <v>819</v>
      </c>
    </row>
    <row r="90" spans="1:19">
      <c r="A90" s="73" t="s">
        <v>532</v>
      </c>
      <c r="B90" s="2209">
        <v>19176</v>
      </c>
      <c r="C90" s="2219">
        <v>839</v>
      </c>
      <c r="D90" s="2219">
        <v>18638</v>
      </c>
      <c r="E90" s="2722">
        <v>797</v>
      </c>
      <c r="F90" s="2209">
        <v>3235</v>
      </c>
      <c r="G90" s="2219">
        <v>347</v>
      </c>
      <c r="H90" s="2219">
        <v>4208</v>
      </c>
      <c r="I90" s="2219">
        <v>426</v>
      </c>
      <c r="K90" s="37" t="s">
        <v>532</v>
      </c>
      <c r="L90" s="223">
        <v>16985</v>
      </c>
      <c r="M90" s="224">
        <v>903</v>
      </c>
      <c r="N90" s="223">
        <v>18061</v>
      </c>
      <c r="O90" s="224">
        <v>956</v>
      </c>
      <c r="P90" s="223">
        <v>2410</v>
      </c>
      <c r="Q90" s="224">
        <v>340</v>
      </c>
      <c r="R90" s="223">
        <v>3537</v>
      </c>
      <c r="S90" s="224">
        <v>389</v>
      </c>
    </row>
    <row r="91" spans="1:19">
      <c r="A91" s="73" t="s">
        <v>533</v>
      </c>
      <c r="B91" s="2209">
        <v>54637</v>
      </c>
      <c r="C91" s="2219">
        <v>1269</v>
      </c>
      <c r="D91" s="2219">
        <v>51006</v>
      </c>
      <c r="E91" s="2722">
        <v>1352</v>
      </c>
      <c r="F91" s="2209">
        <v>7450</v>
      </c>
      <c r="G91" s="2219">
        <v>483</v>
      </c>
      <c r="H91" s="2219">
        <v>9155</v>
      </c>
      <c r="I91" s="2219">
        <v>657</v>
      </c>
      <c r="K91" s="37" t="s">
        <v>533</v>
      </c>
      <c r="L91" s="223">
        <v>49970</v>
      </c>
      <c r="M91" s="223">
        <v>1670</v>
      </c>
      <c r="N91" s="223">
        <v>48457</v>
      </c>
      <c r="O91" s="223">
        <v>1272</v>
      </c>
      <c r="P91" s="223">
        <v>7304</v>
      </c>
      <c r="Q91" s="224">
        <v>536</v>
      </c>
      <c r="R91" s="223">
        <v>7668</v>
      </c>
      <c r="S91" s="224">
        <v>581</v>
      </c>
    </row>
    <row r="92" spans="1:19">
      <c r="A92" s="73" t="s">
        <v>534</v>
      </c>
      <c r="B92" s="2209">
        <v>34214</v>
      </c>
      <c r="C92" s="2219">
        <v>1180</v>
      </c>
      <c r="D92" s="2219">
        <v>34629</v>
      </c>
      <c r="E92" s="2722">
        <v>1050</v>
      </c>
      <c r="F92" s="2209">
        <v>4919</v>
      </c>
      <c r="G92" s="2219">
        <v>513</v>
      </c>
      <c r="H92" s="2219">
        <v>4674</v>
      </c>
      <c r="I92" s="2219">
        <v>454</v>
      </c>
      <c r="K92" s="37" t="s">
        <v>534</v>
      </c>
      <c r="L92" s="223">
        <v>28818</v>
      </c>
      <c r="M92" s="223">
        <v>1188</v>
      </c>
      <c r="N92" s="223">
        <v>32142</v>
      </c>
      <c r="O92" s="223">
        <v>1297</v>
      </c>
      <c r="P92" s="223">
        <v>3878</v>
      </c>
      <c r="Q92" s="224">
        <v>483</v>
      </c>
      <c r="R92" s="223">
        <v>4104</v>
      </c>
      <c r="S92" s="224">
        <v>401</v>
      </c>
    </row>
    <row r="93" spans="1:19">
      <c r="A93" s="73" t="s">
        <v>497</v>
      </c>
      <c r="B93" s="2209">
        <v>68660</v>
      </c>
      <c r="C93" s="2219">
        <v>1506</v>
      </c>
      <c r="D93" s="2219">
        <v>75264</v>
      </c>
      <c r="E93" s="2722">
        <v>1733</v>
      </c>
      <c r="F93" s="2209">
        <v>6197</v>
      </c>
      <c r="G93" s="2219">
        <v>537</v>
      </c>
      <c r="H93" s="2219">
        <v>7127</v>
      </c>
      <c r="I93" s="2219">
        <v>593</v>
      </c>
      <c r="K93" s="37" t="s">
        <v>497</v>
      </c>
      <c r="L93" s="223">
        <v>60549</v>
      </c>
      <c r="M93" s="223">
        <v>1655</v>
      </c>
      <c r="N93" s="223">
        <v>68919</v>
      </c>
      <c r="O93" s="223">
        <v>1630</v>
      </c>
      <c r="P93" s="223">
        <v>4526</v>
      </c>
      <c r="Q93" s="224">
        <v>460</v>
      </c>
      <c r="R93" s="223">
        <v>5908</v>
      </c>
      <c r="S93" s="224">
        <v>572</v>
      </c>
    </row>
    <row r="94" spans="1:19">
      <c r="A94" s="73" t="s">
        <v>535</v>
      </c>
      <c r="B94" s="2209">
        <v>21677</v>
      </c>
      <c r="C94" s="2219">
        <v>742</v>
      </c>
      <c r="D94" s="2219">
        <v>26694</v>
      </c>
      <c r="E94" s="2722">
        <v>906</v>
      </c>
      <c r="F94" s="2209">
        <v>1485</v>
      </c>
      <c r="G94" s="2219">
        <v>235</v>
      </c>
      <c r="H94" s="2219">
        <v>2728</v>
      </c>
      <c r="I94" s="2219">
        <v>320</v>
      </c>
      <c r="K94" s="37" t="s">
        <v>535</v>
      </c>
      <c r="L94" s="223">
        <v>20590</v>
      </c>
      <c r="M94" s="224">
        <v>857</v>
      </c>
      <c r="N94" s="223">
        <v>22554</v>
      </c>
      <c r="O94" s="224">
        <v>945</v>
      </c>
      <c r="P94" s="223">
        <v>1437</v>
      </c>
      <c r="Q94" s="224">
        <v>273</v>
      </c>
      <c r="R94" s="223">
        <v>1814</v>
      </c>
      <c r="S94" s="224">
        <v>278</v>
      </c>
    </row>
    <row r="95" spans="1:19">
      <c r="A95" s="73" t="s">
        <v>536</v>
      </c>
      <c r="B95" s="2209">
        <v>9218</v>
      </c>
      <c r="C95" s="2219">
        <v>528</v>
      </c>
      <c r="D95" s="2219">
        <v>7048</v>
      </c>
      <c r="E95" s="2722">
        <v>551</v>
      </c>
      <c r="F95" s="2209">
        <v>552</v>
      </c>
      <c r="G95" s="2219">
        <v>134</v>
      </c>
      <c r="H95" s="2219">
        <v>487</v>
      </c>
      <c r="I95" s="2219">
        <v>130</v>
      </c>
      <c r="K95" s="37" t="s">
        <v>536</v>
      </c>
      <c r="L95" s="223">
        <v>9119</v>
      </c>
      <c r="M95" s="224">
        <v>615</v>
      </c>
      <c r="N95" s="223">
        <v>6413</v>
      </c>
      <c r="O95" s="224">
        <v>484</v>
      </c>
      <c r="P95" s="224">
        <v>490</v>
      </c>
      <c r="Q95" s="224">
        <v>125</v>
      </c>
      <c r="R95" s="224">
        <v>471</v>
      </c>
      <c r="S95" s="224">
        <v>125</v>
      </c>
    </row>
    <row r="96" spans="1:19">
      <c r="A96" s="73" t="s">
        <v>537</v>
      </c>
      <c r="B96" s="2209">
        <v>5463</v>
      </c>
      <c r="C96" s="2219">
        <v>355</v>
      </c>
      <c r="D96" s="2219">
        <v>3962</v>
      </c>
      <c r="E96" s="2722">
        <v>340</v>
      </c>
      <c r="F96" s="2209">
        <v>224</v>
      </c>
      <c r="G96" s="2219">
        <v>91</v>
      </c>
      <c r="H96" s="2219">
        <v>418</v>
      </c>
      <c r="I96" s="2219">
        <v>125</v>
      </c>
      <c r="K96" s="37" t="s">
        <v>537</v>
      </c>
      <c r="L96" s="223">
        <v>5172</v>
      </c>
      <c r="M96" s="224">
        <v>491</v>
      </c>
      <c r="N96" s="223">
        <v>2886</v>
      </c>
      <c r="O96" s="224">
        <v>348</v>
      </c>
      <c r="P96" s="224">
        <v>221</v>
      </c>
      <c r="Q96" s="224">
        <v>99</v>
      </c>
      <c r="R96" s="224">
        <v>157</v>
      </c>
      <c r="S96" s="224">
        <v>84</v>
      </c>
    </row>
    <row r="99" spans="1:19" ht="17.5">
      <c r="A99" s="4600" t="s">
        <v>522</v>
      </c>
      <c r="B99" s="3969" t="s">
        <v>852</v>
      </c>
      <c r="C99" s="4455"/>
      <c r="D99" s="4455"/>
      <c r="E99" s="4455"/>
      <c r="F99" s="4455"/>
      <c r="G99" s="4455"/>
      <c r="H99" s="4455"/>
      <c r="I99" s="4602"/>
      <c r="J99" s="495"/>
      <c r="K99" s="4597" t="s">
        <v>522</v>
      </c>
      <c r="L99" s="4456" t="s">
        <v>852</v>
      </c>
      <c r="M99" s="4457"/>
      <c r="N99" s="4457"/>
      <c r="O99" s="4457"/>
      <c r="P99" s="4457"/>
      <c r="Q99" s="4457"/>
      <c r="R99" s="4457"/>
      <c r="S99" s="4599"/>
    </row>
    <row r="100" spans="1:19" ht="17.5">
      <c r="A100" s="4600"/>
      <c r="B100" s="4062" t="s">
        <v>853</v>
      </c>
      <c r="C100" s="4063"/>
      <c r="D100" s="4063"/>
      <c r="E100" s="4063"/>
      <c r="F100" s="4062" t="s">
        <v>85</v>
      </c>
      <c r="G100" s="4063"/>
      <c r="H100" s="4063"/>
      <c r="I100" s="4498"/>
      <c r="J100" s="495"/>
      <c r="K100" s="4597"/>
      <c r="L100" s="4460" t="s">
        <v>853</v>
      </c>
      <c r="M100" s="4461"/>
      <c r="N100" s="4461"/>
      <c r="O100" s="4462"/>
      <c r="P100" s="4460" t="s">
        <v>85</v>
      </c>
      <c r="Q100" s="4461"/>
      <c r="R100" s="4461"/>
      <c r="S100" s="4462"/>
    </row>
    <row r="101" spans="1:19" ht="17.5">
      <c r="A101" s="4601"/>
      <c r="B101" s="4062" t="s">
        <v>470</v>
      </c>
      <c r="C101" s="4498"/>
      <c r="D101" s="4092" t="s">
        <v>471</v>
      </c>
      <c r="E101" s="4063"/>
      <c r="F101" s="4062" t="s">
        <v>470</v>
      </c>
      <c r="G101" s="4498"/>
      <c r="H101" s="4092" t="s">
        <v>471</v>
      </c>
      <c r="I101" s="4498"/>
      <c r="J101" s="495"/>
      <c r="K101" s="4598"/>
      <c r="L101" s="4460" t="s">
        <v>470</v>
      </c>
      <c r="M101" s="4462"/>
      <c r="N101" s="4460" t="s">
        <v>471</v>
      </c>
      <c r="O101" s="4462"/>
      <c r="P101" s="4460" t="s">
        <v>470</v>
      </c>
      <c r="Q101" s="4462"/>
      <c r="R101" s="4460" t="s">
        <v>471</v>
      </c>
      <c r="S101" s="4462"/>
    </row>
    <row r="102" spans="1:19" s="192" customFormat="1" ht="27.5">
      <c r="A102" s="4600"/>
      <c r="B102" s="143" t="s">
        <v>206</v>
      </c>
      <c r="C102" s="191" t="s">
        <v>282</v>
      </c>
      <c r="D102" s="191" t="s">
        <v>206</v>
      </c>
      <c r="E102" s="144" t="s">
        <v>282</v>
      </c>
      <c r="F102" s="143" t="s">
        <v>206</v>
      </c>
      <c r="G102" s="191" t="s">
        <v>282</v>
      </c>
      <c r="H102" s="191" t="s">
        <v>206</v>
      </c>
      <c r="I102" s="191" t="s">
        <v>282</v>
      </c>
      <c r="J102" s="507"/>
      <c r="K102" s="4597"/>
      <c r="L102" s="310" t="s">
        <v>206</v>
      </c>
      <c r="M102" s="310" t="s">
        <v>282</v>
      </c>
      <c r="N102" s="310" t="s">
        <v>206</v>
      </c>
      <c r="O102" s="310" t="s">
        <v>282</v>
      </c>
      <c r="P102" s="311" t="s">
        <v>206</v>
      </c>
      <c r="Q102" s="311" t="s">
        <v>282</v>
      </c>
      <c r="R102" s="311" t="s">
        <v>206</v>
      </c>
      <c r="S102" s="311" t="s">
        <v>282</v>
      </c>
    </row>
    <row r="103" spans="1:19" ht="14.5" thickBot="1">
      <c r="A103" s="801" t="s">
        <v>9</v>
      </c>
      <c r="B103" s="2230">
        <v>48963</v>
      </c>
      <c r="C103" s="2231">
        <v>26</v>
      </c>
      <c r="D103" s="2231">
        <v>48963</v>
      </c>
      <c r="E103" s="2776">
        <v>26</v>
      </c>
      <c r="F103" s="2232">
        <v>7663</v>
      </c>
      <c r="G103" s="2231">
        <v>472</v>
      </c>
      <c r="H103" s="2231">
        <v>7663</v>
      </c>
      <c r="I103" s="2231">
        <v>472</v>
      </c>
      <c r="K103" s="802" t="s">
        <v>9</v>
      </c>
      <c r="L103" s="223">
        <v>45286</v>
      </c>
      <c r="M103" s="224">
        <v>97</v>
      </c>
      <c r="N103" s="223">
        <v>45286</v>
      </c>
      <c r="O103" s="224">
        <v>97</v>
      </c>
      <c r="P103" s="223">
        <v>7057</v>
      </c>
      <c r="Q103" s="224">
        <v>428</v>
      </c>
      <c r="R103" s="223">
        <v>7057</v>
      </c>
      <c r="S103" s="224">
        <v>428</v>
      </c>
    </row>
    <row r="104" spans="1:19">
      <c r="A104" s="73" t="s">
        <v>826</v>
      </c>
      <c r="B104" s="2208">
        <v>24173</v>
      </c>
      <c r="C104" s="2218">
        <v>105</v>
      </c>
      <c r="D104" s="2218">
        <v>24790</v>
      </c>
      <c r="E104" s="2721">
        <v>109</v>
      </c>
      <c r="F104" s="2208">
        <v>3999</v>
      </c>
      <c r="G104" s="2218">
        <v>256</v>
      </c>
      <c r="H104" s="2218">
        <v>3664</v>
      </c>
      <c r="I104" s="2218">
        <v>294</v>
      </c>
      <c r="K104" s="73" t="s">
        <v>826</v>
      </c>
      <c r="L104" s="223">
        <v>22334</v>
      </c>
      <c r="M104" s="224">
        <v>121</v>
      </c>
      <c r="N104" s="223">
        <v>22952</v>
      </c>
      <c r="O104" s="224">
        <v>83</v>
      </c>
      <c r="P104" s="223">
        <v>3350</v>
      </c>
      <c r="Q104" s="224">
        <v>253</v>
      </c>
      <c r="R104" s="223">
        <v>3707</v>
      </c>
      <c r="S104" s="224">
        <v>284</v>
      </c>
    </row>
    <row r="105" spans="1:19">
      <c r="A105" s="73" t="s">
        <v>523</v>
      </c>
      <c r="B105" s="2209">
        <v>206</v>
      </c>
      <c r="C105" s="2219">
        <v>90</v>
      </c>
      <c r="D105" s="2219">
        <v>142</v>
      </c>
      <c r="E105" s="2722">
        <v>72</v>
      </c>
      <c r="F105" s="2209">
        <v>22</v>
      </c>
      <c r="G105" s="2219">
        <v>24</v>
      </c>
      <c r="H105" s="2219">
        <v>51</v>
      </c>
      <c r="I105" s="2219">
        <v>58</v>
      </c>
      <c r="K105" s="37" t="s">
        <v>523</v>
      </c>
      <c r="L105" s="224">
        <v>144</v>
      </c>
      <c r="M105" s="224">
        <v>69</v>
      </c>
      <c r="N105" s="224">
        <v>166</v>
      </c>
      <c r="O105" s="224">
        <v>79</v>
      </c>
      <c r="P105" s="224">
        <v>6</v>
      </c>
      <c r="Q105" s="224">
        <v>9</v>
      </c>
      <c r="R105" s="224">
        <v>10</v>
      </c>
      <c r="S105" s="224">
        <v>13</v>
      </c>
    </row>
    <row r="106" spans="1:19">
      <c r="A106" s="73" t="s">
        <v>524</v>
      </c>
      <c r="B106" s="2209">
        <v>193</v>
      </c>
      <c r="C106" s="2219">
        <v>81</v>
      </c>
      <c r="D106" s="2219">
        <v>263</v>
      </c>
      <c r="E106" s="2722">
        <v>93</v>
      </c>
      <c r="F106" s="2209">
        <v>12</v>
      </c>
      <c r="G106" s="2219">
        <v>18</v>
      </c>
      <c r="H106" s="2219">
        <v>7</v>
      </c>
      <c r="I106" s="2219">
        <v>7</v>
      </c>
      <c r="K106" s="37" t="s">
        <v>524</v>
      </c>
      <c r="L106" s="224">
        <v>249</v>
      </c>
      <c r="M106" s="224">
        <v>118</v>
      </c>
      <c r="N106" s="224">
        <v>227</v>
      </c>
      <c r="O106" s="224">
        <v>81</v>
      </c>
      <c r="P106" s="224">
        <v>13</v>
      </c>
      <c r="Q106" s="224">
        <v>22</v>
      </c>
      <c r="R106" s="224">
        <v>4</v>
      </c>
      <c r="S106" s="224">
        <v>6</v>
      </c>
    </row>
    <row r="107" spans="1:19">
      <c r="A107" s="73" t="s">
        <v>525</v>
      </c>
      <c r="B107" s="2209">
        <v>350</v>
      </c>
      <c r="C107" s="2219">
        <v>112</v>
      </c>
      <c r="D107" s="2219">
        <v>400</v>
      </c>
      <c r="E107" s="2722">
        <v>107</v>
      </c>
      <c r="F107" s="2209">
        <v>12</v>
      </c>
      <c r="G107" s="2219">
        <v>12</v>
      </c>
      <c r="H107" s="2219">
        <v>4</v>
      </c>
      <c r="I107" s="2219">
        <v>6</v>
      </c>
      <c r="K107" s="37" t="s">
        <v>525</v>
      </c>
      <c r="L107" s="224">
        <v>303</v>
      </c>
      <c r="M107" s="224">
        <v>93</v>
      </c>
      <c r="N107" s="224">
        <v>481</v>
      </c>
      <c r="O107" s="224">
        <v>165</v>
      </c>
      <c r="P107" s="224">
        <v>19</v>
      </c>
      <c r="Q107" s="224">
        <v>20</v>
      </c>
      <c r="R107" s="224">
        <v>4</v>
      </c>
      <c r="S107" s="224">
        <v>7</v>
      </c>
    </row>
    <row r="108" spans="1:19">
      <c r="A108" s="73" t="s">
        <v>526</v>
      </c>
      <c r="B108" s="2209">
        <v>240</v>
      </c>
      <c r="C108" s="2219">
        <v>77</v>
      </c>
      <c r="D108" s="2219">
        <v>507</v>
      </c>
      <c r="E108" s="2722">
        <v>128</v>
      </c>
      <c r="F108" s="2209">
        <v>45</v>
      </c>
      <c r="G108" s="2219">
        <v>23</v>
      </c>
      <c r="H108" s="2219">
        <v>35</v>
      </c>
      <c r="I108" s="2219">
        <v>28</v>
      </c>
      <c r="K108" s="37" t="s">
        <v>526</v>
      </c>
      <c r="L108" s="224">
        <v>502</v>
      </c>
      <c r="M108" s="224">
        <v>132</v>
      </c>
      <c r="N108" s="224">
        <v>810</v>
      </c>
      <c r="O108" s="224">
        <v>161</v>
      </c>
      <c r="P108" s="224">
        <v>117</v>
      </c>
      <c r="Q108" s="224">
        <v>51</v>
      </c>
      <c r="R108" s="224">
        <v>101</v>
      </c>
      <c r="S108" s="224">
        <v>69</v>
      </c>
    </row>
    <row r="109" spans="1:19">
      <c r="A109" s="73" t="s">
        <v>527</v>
      </c>
      <c r="B109" s="2209">
        <v>175</v>
      </c>
      <c r="C109" s="2219">
        <v>75</v>
      </c>
      <c r="D109" s="2219">
        <v>188</v>
      </c>
      <c r="E109" s="2722">
        <v>90</v>
      </c>
      <c r="F109" s="2209">
        <v>84</v>
      </c>
      <c r="G109" s="2219">
        <v>50</v>
      </c>
      <c r="H109" s="2219">
        <v>40</v>
      </c>
      <c r="I109" s="2219">
        <v>27</v>
      </c>
      <c r="K109" s="37" t="s">
        <v>527</v>
      </c>
      <c r="L109" s="224">
        <v>140</v>
      </c>
      <c r="M109" s="224">
        <v>73</v>
      </c>
      <c r="N109" s="224">
        <v>139</v>
      </c>
      <c r="O109" s="224">
        <v>79</v>
      </c>
      <c r="P109" s="224">
        <v>38</v>
      </c>
      <c r="Q109" s="224">
        <v>48</v>
      </c>
      <c r="R109" s="224">
        <v>36</v>
      </c>
      <c r="S109" s="224">
        <v>30</v>
      </c>
    </row>
    <row r="110" spans="1:19">
      <c r="A110" s="73" t="s">
        <v>528</v>
      </c>
      <c r="B110" s="2209">
        <v>219</v>
      </c>
      <c r="C110" s="2219">
        <v>78</v>
      </c>
      <c r="D110" s="2219">
        <v>203</v>
      </c>
      <c r="E110" s="2722">
        <v>77</v>
      </c>
      <c r="F110" s="2209">
        <v>28</v>
      </c>
      <c r="G110" s="2219">
        <v>25</v>
      </c>
      <c r="H110" s="2219">
        <v>32</v>
      </c>
      <c r="I110" s="2219">
        <v>25</v>
      </c>
      <c r="K110" s="37" t="s">
        <v>528</v>
      </c>
      <c r="L110" s="224">
        <v>278</v>
      </c>
      <c r="M110" s="224">
        <v>119</v>
      </c>
      <c r="N110" s="224">
        <v>440</v>
      </c>
      <c r="O110" s="224">
        <v>195</v>
      </c>
      <c r="P110" s="224">
        <v>41</v>
      </c>
      <c r="Q110" s="224">
        <v>36</v>
      </c>
      <c r="R110" s="224">
        <v>99</v>
      </c>
      <c r="S110" s="224">
        <v>96</v>
      </c>
    </row>
    <row r="111" spans="1:19">
      <c r="A111" s="73" t="s">
        <v>529</v>
      </c>
      <c r="B111" s="2209">
        <v>357</v>
      </c>
      <c r="C111" s="2219">
        <v>144</v>
      </c>
      <c r="D111" s="2219">
        <v>141</v>
      </c>
      <c r="E111" s="2722">
        <v>63</v>
      </c>
      <c r="F111" s="2209">
        <v>85</v>
      </c>
      <c r="G111" s="2219">
        <v>42</v>
      </c>
      <c r="H111" s="2219">
        <v>67</v>
      </c>
      <c r="I111" s="2219">
        <v>42</v>
      </c>
      <c r="K111" s="37" t="s">
        <v>529</v>
      </c>
      <c r="L111" s="224">
        <v>408</v>
      </c>
      <c r="M111" s="224">
        <v>127</v>
      </c>
      <c r="N111" s="224">
        <v>207</v>
      </c>
      <c r="O111" s="224">
        <v>83</v>
      </c>
      <c r="P111" s="224">
        <v>68</v>
      </c>
      <c r="Q111" s="224">
        <v>64</v>
      </c>
      <c r="R111" s="224">
        <v>124</v>
      </c>
      <c r="S111" s="224">
        <v>61</v>
      </c>
    </row>
    <row r="112" spans="1:19">
      <c r="A112" s="73" t="s">
        <v>530</v>
      </c>
      <c r="B112" s="2209">
        <v>289</v>
      </c>
      <c r="C112" s="2219">
        <v>110</v>
      </c>
      <c r="D112" s="2219">
        <v>229</v>
      </c>
      <c r="E112" s="2722">
        <v>94</v>
      </c>
      <c r="F112" s="2209">
        <v>67</v>
      </c>
      <c r="G112" s="2219">
        <v>56</v>
      </c>
      <c r="H112" s="2219">
        <v>37</v>
      </c>
      <c r="I112" s="2219">
        <v>30</v>
      </c>
      <c r="K112" s="37" t="s">
        <v>530</v>
      </c>
      <c r="L112" s="224">
        <v>424</v>
      </c>
      <c r="M112" s="224">
        <v>132</v>
      </c>
      <c r="N112" s="224">
        <v>398</v>
      </c>
      <c r="O112" s="224">
        <v>106</v>
      </c>
      <c r="P112" s="224">
        <v>91</v>
      </c>
      <c r="Q112" s="224">
        <v>72</v>
      </c>
      <c r="R112" s="224">
        <v>133</v>
      </c>
      <c r="S112" s="224">
        <v>78</v>
      </c>
    </row>
    <row r="113" spans="1:19">
      <c r="A113" s="73" t="s">
        <v>531</v>
      </c>
      <c r="B113" s="2209">
        <v>7952</v>
      </c>
      <c r="C113" s="2219">
        <v>543</v>
      </c>
      <c r="D113" s="2219">
        <v>6739</v>
      </c>
      <c r="E113" s="2722">
        <v>411</v>
      </c>
      <c r="F113" s="2209">
        <v>1973</v>
      </c>
      <c r="G113" s="2219">
        <v>201</v>
      </c>
      <c r="H113" s="2219">
        <v>1508</v>
      </c>
      <c r="I113" s="2219">
        <v>212</v>
      </c>
      <c r="K113" s="37" t="s">
        <v>531</v>
      </c>
      <c r="L113" s="223">
        <v>7042</v>
      </c>
      <c r="M113" s="224">
        <v>462</v>
      </c>
      <c r="N113" s="223">
        <v>6659</v>
      </c>
      <c r="O113" s="224">
        <v>465</v>
      </c>
      <c r="P113" s="223">
        <v>1409</v>
      </c>
      <c r="Q113" s="224">
        <v>228</v>
      </c>
      <c r="R113" s="223">
        <v>1371</v>
      </c>
      <c r="S113" s="224">
        <v>248</v>
      </c>
    </row>
    <row r="114" spans="1:19">
      <c r="A114" s="73" t="s">
        <v>532</v>
      </c>
      <c r="B114" s="2209">
        <v>913</v>
      </c>
      <c r="C114" s="2219">
        <v>184</v>
      </c>
      <c r="D114" s="2219">
        <v>1025</v>
      </c>
      <c r="E114" s="2722">
        <v>192</v>
      </c>
      <c r="F114" s="2209">
        <v>216</v>
      </c>
      <c r="G114" s="2219">
        <v>99</v>
      </c>
      <c r="H114" s="2219">
        <v>107</v>
      </c>
      <c r="I114" s="2219">
        <v>51</v>
      </c>
      <c r="K114" s="37" t="s">
        <v>532</v>
      </c>
      <c r="L114" s="223">
        <v>1201</v>
      </c>
      <c r="M114" s="224">
        <v>246</v>
      </c>
      <c r="N114" s="223">
        <v>1332</v>
      </c>
      <c r="O114" s="224">
        <v>204</v>
      </c>
      <c r="P114" s="224">
        <v>287</v>
      </c>
      <c r="Q114" s="224">
        <v>103</v>
      </c>
      <c r="R114" s="224">
        <v>274</v>
      </c>
      <c r="S114" s="224">
        <v>111</v>
      </c>
    </row>
    <row r="115" spans="1:19">
      <c r="A115" s="73" t="s">
        <v>533</v>
      </c>
      <c r="B115" s="2209">
        <v>4138</v>
      </c>
      <c r="C115" s="2219">
        <v>392</v>
      </c>
      <c r="D115" s="2219">
        <v>4197</v>
      </c>
      <c r="E115" s="2722">
        <v>330</v>
      </c>
      <c r="F115" s="2209">
        <v>642</v>
      </c>
      <c r="G115" s="2219">
        <v>139</v>
      </c>
      <c r="H115" s="2219">
        <v>752</v>
      </c>
      <c r="I115" s="2219">
        <v>185</v>
      </c>
      <c r="K115" s="37" t="s">
        <v>533</v>
      </c>
      <c r="L115" s="223">
        <v>4120</v>
      </c>
      <c r="M115" s="224">
        <v>434</v>
      </c>
      <c r="N115" s="223">
        <v>4172</v>
      </c>
      <c r="O115" s="224">
        <v>406</v>
      </c>
      <c r="P115" s="224">
        <v>657</v>
      </c>
      <c r="Q115" s="224">
        <v>162</v>
      </c>
      <c r="R115" s="224">
        <v>782</v>
      </c>
      <c r="S115" s="224">
        <v>178</v>
      </c>
    </row>
    <row r="116" spans="1:19">
      <c r="A116" s="73" t="s">
        <v>534</v>
      </c>
      <c r="B116" s="2209">
        <v>2868</v>
      </c>
      <c r="C116" s="2219">
        <v>308</v>
      </c>
      <c r="D116" s="2219">
        <v>3307</v>
      </c>
      <c r="E116" s="2722">
        <v>336</v>
      </c>
      <c r="F116" s="2209">
        <v>403</v>
      </c>
      <c r="G116" s="2219">
        <v>140</v>
      </c>
      <c r="H116" s="2219">
        <v>564</v>
      </c>
      <c r="I116" s="2219">
        <v>129</v>
      </c>
      <c r="K116" s="37" t="s">
        <v>534</v>
      </c>
      <c r="L116" s="223">
        <v>2554</v>
      </c>
      <c r="M116" s="224">
        <v>326</v>
      </c>
      <c r="N116" s="223">
        <v>2597</v>
      </c>
      <c r="O116" s="224">
        <v>273</v>
      </c>
      <c r="P116" s="224">
        <v>315</v>
      </c>
      <c r="Q116" s="224">
        <v>106</v>
      </c>
      <c r="R116" s="224">
        <v>315</v>
      </c>
      <c r="S116" s="224">
        <v>115</v>
      </c>
    </row>
    <row r="117" spans="1:19">
      <c r="A117" s="73" t="s">
        <v>497</v>
      </c>
      <c r="B117" s="2209">
        <v>4012</v>
      </c>
      <c r="C117" s="2219">
        <v>403</v>
      </c>
      <c r="D117" s="2219">
        <v>5172</v>
      </c>
      <c r="E117" s="2722">
        <v>385</v>
      </c>
      <c r="F117" s="2209">
        <v>259</v>
      </c>
      <c r="G117" s="2219">
        <v>106</v>
      </c>
      <c r="H117" s="2219">
        <v>269</v>
      </c>
      <c r="I117" s="2219">
        <v>85</v>
      </c>
      <c r="K117" s="37" t="s">
        <v>497</v>
      </c>
      <c r="L117" s="223">
        <v>3491</v>
      </c>
      <c r="M117" s="224">
        <v>356</v>
      </c>
      <c r="N117" s="223">
        <v>3723</v>
      </c>
      <c r="O117" s="224">
        <v>336</v>
      </c>
      <c r="P117" s="224">
        <v>233</v>
      </c>
      <c r="Q117" s="224">
        <v>89</v>
      </c>
      <c r="R117" s="224">
        <v>336</v>
      </c>
      <c r="S117" s="224">
        <v>132</v>
      </c>
    </row>
    <row r="118" spans="1:19">
      <c r="A118" s="73" t="s">
        <v>535</v>
      </c>
      <c r="B118" s="2209">
        <v>1346</v>
      </c>
      <c r="C118" s="2219">
        <v>194</v>
      </c>
      <c r="D118" s="2219">
        <v>1709</v>
      </c>
      <c r="E118" s="2722">
        <v>244</v>
      </c>
      <c r="F118" s="2209">
        <v>115</v>
      </c>
      <c r="G118" s="2219">
        <v>48</v>
      </c>
      <c r="H118" s="2219">
        <v>176</v>
      </c>
      <c r="I118" s="2219">
        <v>68</v>
      </c>
      <c r="K118" s="37" t="s">
        <v>535</v>
      </c>
      <c r="L118" s="224">
        <v>958</v>
      </c>
      <c r="M118" s="224">
        <v>218</v>
      </c>
      <c r="N118" s="223">
        <v>1192</v>
      </c>
      <c r="O118" s="224">
        <v>219</v>
      </c>
      <c r="P118" s="224">
        <v>37</v>
      </c>
      <c r="Q118" s="224">
        <v>32</v>
      </c>
      <c r="R118" s="224">
        <v>102</v>
      </c>
      <c r="S118" s="224">
        <v>60</v>
      </c>
    </row>
    <row r="119" spans="1:19">
      <c r="A119" s="73" t="s">
        <v>536</v>
      </c>
      <c r="B119" s="2209">
        <v>577</v>
      </c>
      <c r="C119" s="2219">
        <v>140</v>
      </c>
      <c r="D119" s="2219">
        <v>390</v>
      </c>
      <c r="E119" s="2722">
        <v>131</v>
      </c>
      <c r="F119" s="2209">
        <v>33</v>
      </c>
      <c r="G119" s="2219">
        <v>35</v>
      </c>
      <c r="H119" s="2219">
        <v>15</v>
      </c>
      <c r="I119" s="2219">
        <v>12</v>
      </c>
      <c r="K119" s="37" t="s">
        <v>536</v>
      </c>
      <c r="L119" s="224">
        <v>314</v>
      </c>
      <c r="M119" s="224">
        <v>95</v>
      </c>
      <c r="N119" s="224">
        <v>331</v>
      </c>
      <c r="O119" s="224">
        <v>104</v>
      </c>
      <c r="P119" s="224">
        <v>19</v>
      </c>
      <c r="Q119" s="224">
        <v>26</v>
      </c>
      <c r="R119" s="224">
        <v>11</v>
      </c>
      <c r="S119" s="224">
        <v>13</v>
      </c>
    </row>
    <row r="120" spans="1:19">
      <c r="A120" s="73" t="s">
        <v>537</v>
      </c>
      <c r="B120" s="2209">
        <v>338</v>
      </c>
      <c r="C120" s="2219">
        <v>110</v>
      </c>
      <c r="D120" s="2219">
        <v>178</v>
      </c>
      <c r="E120" s="2722">
        <v>114</v>
      </c>
      <c r="F120" s="2209">
        <v>3</v>
      </c>
      <c r="G120" s="2219">
        <v>5</v>
      </c>
      <c r="H120" s="2219">
        <v>0</v>
      </c>
      <c r="I120" s="2219">
        <v>26</v>
      </c>
      <c r="K120" s="37" t="s">
        <v>537</v>
      </c>
      <c r="L120" s="224">
        <v>206</v>
      </c>
      <c r="M120" s="224">
        <v>79</v>
      </c>
      <c r="N120" s="224">
        <v>78</v>
      </c>
      <c r="O120" s="224">
        <v>48</v>
      </c>
      <c r="P120" s="224">
        <v>0</v>
      </c>
      <c r="Q120" s="224">
        <v>123</v>
      </c>
      <c r="R120" s="224">
        <v>5</v>
      </c>
      <c r="S120" s="224">
        <v>8</v>
      </c>
    </row>
    <row r="123" spans="1:19" ht="17.5">
      <c r="A123" s="4600" t="s">
        <v>522</v>
      </c>
      <c r="B123" s="3969" t="s">
        <v>228</v>
      </c>
      <c r="C123" s="4455"/>
      <c r="D123" s="4455"/>
      <c r="E123" s="4455"/>
      <c r="F123" s="4455"/>
      <c r="G123" s="4455"/>
      <c r="H123" s="4455"/>
      <c r="I123" s="4602"/>
      <c r="J123" s="495"/>
      <c r="K123" s="4597" t="s">
        <v>522</v>
      </c>
      <c r="L123" s="4456" t="s">
        <v>228</v>
      </c>
      <c r="M123" s="4457"/>
      <c r="N123" s="4457"/>
      <c r="O123" s="4457"/>
      <c r="P123" s="4457"/>
      <c r="Q123" s="4457"/>
      <c r="R123" s="4457"/>
      <c r="S123" s="4599"/>
    </row>
    <row r="124" spans="1:19" ht="17.5">
      <c r="A124" s="4600"/>
      <c r="B124" s="4062" t="s">
        <v>843</v>
      </c>
      <c r="C124" s="4063"/>
      <c r="D124" s="4063"/>
      <c r="E124" s="4063"/>
      <c r="F124" s="4062" t="s">
        <v>85</v>
      </c>
      <c r="G124" s="4063"/>
      <c r="H124" s="4063"/>
      <c r="I124" s="4498"/>
      <c r="J124" s="495"/>
      <c r="K124" s="4597"/>
      <c r="L124" s="4460" t="s">
        <v>843</v>
      </c>
      <c r="M124" s="4461"/>
      <c r="N124" s="4461"/>
      <c r="O124" s="4462"/>
      <c r="P124" s="4460" t="s">
        <v>85</v>
      </c>
      <c r="Q124" s="4461"/>
      <c r="R124" s="4461"/>
      <c r="S124" s="4462"/>
    </row>
    <row r="125" spans="1:19" ht="17.5">
      <c r="A125" s="4601"/>
      <c r="B125" s="4062" t="s">
        <v>470</v>
      </c>
      <c r="C125" s="4498"/>
      <c r="D125" s="4092" t="s">
        <v>471</v>
      </c>
      <c r="E125" s="4063"/>
      <c r="F125" s="4062" t="s">
        <v>470</v>
      </c>
      <c r="G125" s="4498"/>
      <c r="H125" s="4092" t="s">
        <v>471</v>
      </c>
      <c r="I125" s="4498"/>
      <c r="J125" s="495"/>
      <c r="K125" s="4598"/>
      <c r="L125" s="4460" t="s">
        <v>470</v>
      </c>
      <c r="M125" s="4462"/>
      <c r="N125" s="4460" t="s">
        <v>471</v>
      </c>
      <c r="O125" s="4462"/>
      <c r="P125" s="4460" t="s">
        <v>470</v>
      </c>
      <c r="Q125" s="4462"/>
      <c r="R125" s="4460" t="s">
        <v>471</v>
      </c>
      <c r="S125" s="4462"/>
    </row>
    <row r="126" spans="1:19" s="192" customFormat="1" ht="27.5">
      <c r="A126" s="4600"/>
      <c r="B126" s="143" t="s">
        <v>206</v>
      </c>
      <c r="C126" s="191" t="s">
        <v>282</v>
      </c>
      <c r="D126" s="191" t="s">
        <v>206</v>
      </c>
      <c r="E126" s="144" t="s">
        <v>282</v>
      </c>
      <c r="F126" s="143" t="s">
        <v>206</v>
      </c>
      <c r="G126" s="191" t="s">
        <v>282</v>
      </c>
      <c r="H126" s="191" t="s">
        <v>206</v>
      </c>
      <c r="I126" s="191" t="s">
        <v>282</v>
      </c>
      <c r="J126" s="507"/>
      <c r="K126" s="4597"/>
      <c r="L126" s="310" t="s">
        <v>206</v>
      </c>
      <c r="M126" s="310" t="s">
        <v>282</v>
      </c>
      <c r="N126" s="310" t="s">
        <v>206</v>
      </c>
      <c r="O126" s="310" t="s">
        <v>282</v>
      </c>
      <c r="P126" s="311" t="s">
        <v>206</v>
      </c>
      <c r="Q126" s="311" t="s">
        <v>282</v>
      </c>
      <c r="R126" s="311" t="s">
        <v>206</v>
      </c>
      <c r="S126" s="311" t="s">
        <v>282</v>
      </c>
    </row>
    <row r="127" spans="1:19" ht="14.5" thickBot="1">
      <c r="A127" s="801" t="s">
        <v>9</v>
      </c>
      <c r="B127" s="2233">
        <v>112506</v>
      </c>
      <c r="C127" s="2229">
        <v>78</v>
      </c>
      <c r="D127" s="2229">
        <v>112506</v>
      </c>
      <c r="E127" s="2775">
        <v>78</v>
      </c>
      <c r="F127" s="2228">
        <v>20691</v>
      </c>
      <c r="G127" s="2229">
        <v>1154</v>
      </c>
      <c r="H127" s="2229">
        <v>20691</v>
      </c>
      <c r="I127" s="2229">
        <v>1154</v>
      </c>
      <c r="K127" s="802" t="s">
        <v>9</v>
      </c>
      <c r="L127" s="803">
        <v>103805</v>
      </c>
      <c r="M127" s="804">
        <v>70</v>
      </c>
      <c r="N127" s="803">
        <v>103805</v>
      </c>
      <c r="O127" s="804">
        <v>70</v>
      </c>
      <c r="P127" s="803">
        <v>20182</v>
      </c>
      <c r="Q127" s="804">
        <v>838</v>
      </c>
      <c r="R127" s="803">
        <v>20182</v>
      </c>
      <c r="S127" s="804">
        <v>838</v>
      </c>
    </row>
    <row r="128" spans="1:19">
      <c r="A128" s="73" t="s">
        <v>826</v>
      </c>
      <c r="B128" s="2208">
        <v>55912</v>
      </c>
      <c r="C128" s="2218">
        <v>53</v>
      </c>
      <c r="D128" s="2218">
        <v>56594</v>
      </c>
      <c r="E128" s="2721">
        <v>58</v>
      </c>
      <c r="F128" s="2208">
        <v>10165</v>
      </c>
      <c r="G128" s="2218">
        <v>735</v>
      </c>
      <c r="H128" s="2218">
        <v>10526</v>
      </c>
      <c r="I128" s="2218">
        <v>649</v>
      </c>
      <c r="K128" s="73" t="s">
        <v>826</v>
      </c>
      <c r="L128" s="803">
        <v>51640</v>
      </c>
      <c r="M128" s="804">
        <v>158</v>
      </c>
      <c r="N128" s="803">
        <v>52165</v>
      </c>
      <c r="O128" s="804">
        <v>156</v>
      </c>
      <c r="P128" s="803">
        <v>9975</v>
      </c>
      <c r="Q128" s="804">
        <v>661</v>
      </c>
      <c r="R128" s="803">
        <v>10207</v>
      </c>
      <c r="S128" s="804">
        <v>481</v>
      </c>
    </row>
    <row r="129" spans="1:19">
      <c r="A129" s="73" t="s">
        <v>523</v>
      </c>
      <c r="B129" s="2209">
        <v>367</v>
      </c>
      <c r="C129" s="2219">
        <v>116</v>
      </c>
      <c r="D129" s="2219">
        <v>401</v>
      </c>
      <c r="E129" s="2722">
        <v>114</v>
      </c>
      <c r="F129" s="2209">
        <v>21</v>
      </c>
      <c r="G129" s="2219">
        <v>16</v>
      </c>
      <c r="H129" s="2219">
        <v>40</v>
      </c>
      <c r="I129" s="2219">
        <v>39</v>
      </c>
      <c r="K129" s="37" t="s">
        <v>523</v>
      </c>
      <c r="L129" s="804">
        <v>377</v>
      </c>
      <c r="M129" s="804">
        <v>132</v>
      </c>
      <c r="N129" s="804">
        <v>518</v>
      </c>
      <c r="O129" s="804">
        <v>176</v>
      </c>
      <c r="P129" s="804">
        <v>26</v>
      </c>
      <c r="Q129" s="804">
        <v>25</v>
      </c>
      <c r="R129" s="804">
        <v>6</v>
      </c>
      <c r="S129" s="804">
        <v>11</v>
      </c>
    </row>
    <row r="130" spans="1:19">
      <c r="A130" s="73" t="s">
        <v>524</v>
      </c>
      <c r="B130" s="2209">
        <v>375</v>
      </c>
      <c r="C130" s="2219">
        <v>132</v>
      </c>
      <c r="D130" s="2219">
        <v>328</v>
      </c>
      <c r="E130" s="2722">
        <v>105</v>
      </c>
      <c r="F130" s="2209">
        <v>34</v>
      </c>
      <c r="G130" s="2219">
        <v>39</v>
      </c>
      <c r="H130" s="2219">
        <v>2</v>
      </c>
      <c r="I130" s="2219">
        <v>3</v>
      </c>
      <c r="K130" s="37" t="s">
        <v>524</v>
      </c>
      <c r="L130" s="804">
        <v>342</v>
      </c>
      <c r="M130" s="804">
        <v>121</v>
      </c>
      <c r="N130" s="804">
        <v>457</v>
      </c>
      <c r="O130" s="804">
        <v>147</v>
      </c>
      <c r="P130" s="804">
        <v>0</v>
      </c>
      <c r="Q130" s="804">
        <v>123</v>
      </c>
      <c r="R130" s="804">
        <v>11</v>
      </c>
      <c r="S130" s="804">
        <v>16</v>
      </c>
    </row>
    <row r="131" spans="1:19">
      <c r="A131" s="73" t="s">
        <v>525</v>
      </c>
      <c r="B131" s="2209">
        <v>569</v>
      </c>
      <c r="C131" s="2219">
        <v>194</v>
      </c>
      <c r="D131" s="2219">
        <v>838</v>
      </c>
      <c r="E131" s="2722">
        <v>244</v>
      </c>
      <c r="F131" s="2209">
        <v>32</v>
      </c>
      <c r="G131" s="2219">
        <v>42</v>
      </c>
      <c r="H131" s="2219">
        <v>14</v>
      </c>
      <c r="I131" s="2219">
        <v>15</v>
      </c>
      <c r="K131" s="37" t="s">
        <v>525</v>
      </c>
      <c r="L131" s="804">
        <v>629</v>
      </c>
      <c r="M131" s="804">
        <v>169</v>
      </c>
      <c r="N131" s="804">
        <v>965</v>
      </c>
      <c r="O131" s="804">
        <v>242</v>
      </c>
      <c r="P131" s="804">
        <v>20</v>
      </c>
      <c r="Q131" s="804">
        <v>20</v>
      </c>
      <c r="R131" s="804">
        <v>21</v>
      </c>
      <c r="S131" s="804">
        <v>21</v>
      </c>
    </row>
    <row r="132" spans="1:19">
      <c r="A132" s="73" t="s">
        <v>526</v>
      </c>
      <c r="B132" s="2209">
        <v>624</v>
      </c>
      <c r="C132" s="2219">
        <v>173</v>
      </c>
      <c r="D132" s="2219">
        <v>768</v>
      </c>
      <c r="E132" s="2722">
        <v>175</v>
      </c>
      <c r="F132" s="2209">
        <v>127</v>
      </c>
      <c r="G132" s="2219">
        <v>85</v>
      </c>
      <c r="H132" s="2219">
        <v>67</v>
      </c>
      <c r="I132" s="2219">
        <v>60</v>
      </c>
      <c r="K132" s="37" t="s">
        <v>526</v>
      </c>
      <c r="L132" s="803">
        <v>1012</v>
      </c>
      <c r="M132" s="804">
        <v>257</v>
      </c>
      <c r="N132" s="803">
        <v>1027</v>
      </c>
      <c r="O132" s="804">
        <v>195</v>
      </c>
      <c r="P132" s="804">
        <v>387</v>
      </c>
      <c r="Q132" s="804">
        <v>130</v>
      </c>
      <c r="R132" s="804">
        <v>216</v>
      </c>
      <c r="S132" s="804">
        <v>82</v>
      </c>
    </row>
    <row r="133" spans="1:19">
      <c r="A133" s="73" t="s">
        <v>527</v>
      </c>
      <c r="B133" s="2209">
        <v>386</v>
      </c>
      <c r="C133" s="2219">
        <v>133</v>
      </c>
      <c r="D133" s="2219">
        <v>505</v>
      </c>
      <c r="E133" s="2722">
        <v>114</v>
      </c>
      <c r="F133" s="2209">
        <v>143</v>
      </c>
      <c r="G133" s="2219">
        <v>70</v>
      </c>
      <c r="H133" s="2219">
        <v>129</v>
      </c>
      <c r="I133" s="2219">
        <v>81</v>
      </c>
      <c r="K133" s="37" t="s">
        <v>527</v>
      </c>
      <c r="L133" s="804">
        <v>592</v>
      </c>
      <c r="M133" s="804">
        <v>167</v>
      </c>
      <c r="N133" s="804">
        <v>459</v>
      </c>
      <c r="O133" s="804">
        <v>160</v>
      </c>
      <c r="P133" s="804">
        <v>237</v>
      </c>
      <c r="Q133" s="804">
        <v>119</v>
      </c>
      <c r="R133" s="804">
        <v>92</v>
      </c>
      <c r="S133" s="804">
        <v>69</v>
      </c>
    </row>
    <row r="134" spans="1:19">
      <c r="A134" s="73" t="s">
        <v>528</v>
      </c>
      <c r="B134" s="2209">
        <v>787</v>
      </c>
      <c r="C134" s="2219">
        <v>168</v>
      </c>
      <c r="D134" s="2219">
        <v>527</v>
      </c>
      <c r="E134" s="2722">
        <v>136</v>
      </c>
      <c r="F134" s="2209">
        <v>269</v>
      </c>
      <c r="G134" s="2219">
        <v>116</v>
      </c>
      <c r="H134" s="2219">
        <v>153</v>
      </c>
      <c r="I134" s="2219">
        <v>63</v>
      </c>
      <c r="K134" s="37" t="s">
        <v>528</v>
      </c>
      <c r="L134" s="804">
        <v>823</v>
      </c>
      <c r="M134" s="804">
        <v>190</v>
      </c>
      <c r="N134" s="804">
        <v>709</v>
      </c>
      <c r="O134" s="804">
        <v>181</v>
      </c>
      <c r="P134" s="804">
        <v>273</v>
      </c>
      <c r="Q134" s="804">
        <v>106</v>
      </c>
      <c r="R134" s="804">
        <v>319</v>
      </c>
      <c r="S134" s="804">
        <v>121</v>
      </c>
    </row>
    <row r="135" spans="1:19">
      <c r="A135" s="73" t="s">
        <v>529</v>
      </c>
      <c r="B135" s="2209">
        <v>891</v>
      </c>
      <c r="C135" s="2219">
        <v>182</v>
      </c>
      <c r="D135" s="2219">
        <v>824</v>
      </c>
      <c r="E135" s="2722">
        <v>180</v>
      </c>
      <c r="F135" s="2209">
        <v>285</v>
      </c>
      <c r="G135" s="2219">
        <v>117</v>
      </c>
      <c r="H135" s="2219">
        <v>125</v>
      </c>
      <c r="I135" s="2219">
        <v>56</v>
      </c>
      <c r="K135" s="37" t="s">
        <v>529</v>
      </c>
      <c r="L135" s="803">
        <v>1180</v>
      </c>
      <c r="M135" s="804">
        <v>273</v>
      </c>
      <c r="N135" s="804">
        <v>925</v>
      </c>
      <c r="O135" s="804">
        <v>204</v>
      </c>
      <c r="P135" s="804">
        <v>369</v>
      </c>
      <c r="Q135" s="804">
        <v>154</v>
      </c>
      <c r="R135" s="804">
        <v>279</v>
      </c>
      <c r="S135" s="804">
        <v>123</v>
      </c>
    </row>
    <row r="136" spans="1:19">
      <c r="A136" s="73" t="s">
        <v>530</v>
      </c>
      <c r="B136" s="2209">
        <v>707</v>
      </c>
      <c r="C136" s="2219">
        <v>153</v>
      </c>
      <c r="D136" s="2219">
        <v>677</v>
      </c>
      <c r="E136" s="2722">
        <v>209</v>
      </c>
      <c r="F136" s="2209">
        <v>145</v>
      </c>
      <c r="G136" s="2219">
        <v>61</v>
      </c>
      <c r="H136" s="2219">
        <v>85</v>
      </c>
      <c r="I136" s="2219">
        <v>88</v>
      </c>
      <c r="K136" s="37" t="s">
        <v>530</v>
      </c>
      <c r="L136" s="803">
        <v>1036</v>
      </c>
      <c r="M136" s="804">
        <v>270</v>
      </c>
      <c r="N136" s="804">
        <v>641</v>
      </c>
      <c r="O136" s="804">
        <v>169</v>
      </c>
      <c r="P136" s="804">
        <v>193</v>
      </c>
      <c r="Q136" s="804">
        <v>133</v>
      </c>
      <c r="R136" s="804">
        <v>165</v>
      </c>
      <c r="S136" s="804">
        <v>92</v>
      </c>
    </row>
    <row r="137" spans="1:19">
      <c r="A137" s="73" t="s">
        <v>531</v>
      </c>
      <c r="B137" s="2209">
        <v>18859</v>
      </c>
      <c r="C137" s="2219">
        <v>725</v>
      </c>
      <c r="D137" s="2219">
        <v>16196</v>
      </c>
      <c r="E137" s="2722">
        <v>703</v>
      </c>
      <c r="F137" s="2209">
        <v>5080</v>
      </c>
      <c r="G137" s="2219">
        <v>568</v>
      </c>
      <c r="H137" s="2219">
        <v>4334</v>
      </c>
      <c r="I137" s="2219">
        <v>422</v>
      </c>
      <c r="K137" s="37" t="s">
        <v>531</v>
      </c>
      <c r="L137" s="803">
        <v>17183</v>
      </c>
      <c r="M137" s="804">
        <v>843</v>
      </c>
      <c r="N137" s="803">
        <v>15352</v>
      </c>
      <c r="O137" s="804">
        <v>878</v>
      </c>
      <c r="P137" s="803">
        <v>5185</v>
      </c>
      <c r="Q137" s="804">
        <v>606</v>
      </c>
      <c r="R137" s="803">
        <v>4869</v>
      </c>
      <c r="S137" s="804">
        <v>515</v>
      </c>
    </row>
    <row r="138" spans="1:19">
      <c r="A138" s="73" t="s">
        <v>532</v>
      </c>
      <c r="B138" s="2209">
        <v>3281</v>
      </c>
      <c r="C138" s="2219">
        <v>342</v>
      </c>
      <c r="D138" s="2219">
        <v>3419</v>
      </c>
      <c r="E138" s="2722">
        <v>436</v>
      </c>
      <c r="F138" s="2209">
        <v>441</v>
      </c>
      <c r="G138" s="2219">
        <v>117</v>
      </c>
      <c r="H138" s="2219">
        <v>1009</v>
      </c>
      <c r="I138" s="2219">
        <v>259</v>
      </c>
      <c r="K138" s="37" t="s">
        <v>532</v>
      </c>
      <c r="L138" s="803">
        <v>3329</v>
      </c>
      <c r="M138" s="804">
        <v>402</v>
      </c>
      <c r="N138" s="803">
        <v>3154</v>
      </c>
      <c r="O138" s="804">
        <v>332</v>
      </c>
      <c r="P138" s="804">
        <v>611</v>
      </c>
      <c r="Q138" s="804">
        <v>178</v>
      </c>
      <c r="R138" s="804">
        <v>488</v>
      </c>
      <c r="S138" s="804">
        <v>138</v>
      </c>
    </row>
    <row r="139" spans="1:19">
      <c r="A139" s="73" t="s">
        <v>533</v>
      </c>
      <c r="B139" s="2209">
        <v>10557</v>
      </c>
      <c r="C139" s="2219">
        <v>700</v>
      </c>
      <c r="D139" s="2219">
        <v>10247</v>
      </c>
      <c r="E139" s="2722">
        <v>668</v>
      </c>
      <c r="F139" s="2209">
        <v>1791</v>
      </c>
      <c r="G139" s="2219">
        <v>320</v>
      </c>
      <c r="H139" s="2219">
        <v>1932</v>
      </c>
      <c r="I139" s="2219">
        <v>281</v>
      </c>
      <c r="K139" s="37" t="s">
        <v>533</v>
      </c>
      <c r="L139" s="803">
        <v>8403</v>
      </c>
      <c r="M139" s="804">
        <v>687</v>
      </c>
      <c r="N139" s="803">
        <v>9164</v>
      </c>
      <c r="O139" s="804">
        <v>635</v>
      </c>
      <c r="P139" s="803">
        <v>1390</v>
      </c>
      <c r="Q139" s="804">
        <v>266</v>
      </c>
      <c r="R139" s="803">
        <v>1832</v>
      </c>
      <c r="S139" s="804">
        <v>280</v>
      </c>
    </row>
    <row r="140" spans="1:19">
      <c r="A140" s="73" t="s">
        <v>534</v>
      </c>
      <c r="B140" s="2209">
        <v>5167</v>
      </c>
      <c r="C140" s="2219">
        <v>457</v>
      </c>
      <c r="D140" s="2219">
        <v>5860</v>
      </c>
      <c r="E140" s="2722">
        <v>580</v>
      </c>
      <c r="F140" s="2209">
        <v>857</v>
      </c>
      <c r="G140" s="2219">
        <v>184</v>
      </c>
      <c r="H140" s="2219">
        <v>1168</v>
      </c>
      <c r="I140" s="2219">
        <v>245</v>
      </c>
      <c r="K140" s="37" t="s">
        <v>534</v>
      </c>
      <c r="L140" s="803">
        <v>3960</v>
      </c>
      <c r="M140" s="804">
        <v>476</v>
      </c>
      <c r="N140" s="803">
        <v>4898</v>
      </c>
      <c r="O140" s="804">
        <v>506</v>
      </c>
      <c r="P140" s="804">
        <v>506</v>
      </c>
      <c r="Q140" s="804">
        <v>156</v>
      </c>
      <c r="R140" s="804">
        <v>812</v>
      </c>
      <c r="S140" s="804">
        <v>202</v>
      </c>
    </row>
    <row r="141" spans="1:19">
      <c r="A141" s="73" t="s">
        <v>497</v>
      </c>
      <c r="B141" s="2209">
        <v>9198</v>
      </c>
      <c r="C141" s="2219">
        <v>700</v>
      </c>
      <c r="D141" s="2219">
        <v>10614</v>
      </c>
      <c r="E141" s="2722">
        <v>542</v>
      </c>
      <c r="F141" s="2209">
        <v>490</v>
      </c>
      <c r="G141" s="2219">
        <v>124</v>
      </c>
      <c r="H141" s="2219">
        <v>911</v>
      </c>
      <c r="I141" s="2219">
        <v>208</v>
      </c>
      <c r="K141" s="37" t="s">
        <v>497</v>
      </c>
      <c r="L141" s="803">
        <v>8855</v>
      </c>
      <c r="M141" s="804">
        <v>571</v>
      </c>
      <c r="N141" s="803">
        <v>9311</v>
      </c>
      <c r="O141" s="804">
        <v>602</v>
      </c>
      <c r="P141" s="804">
        <v>671</v>
      </c>
      <c r="Q141" s="804">
        <v>186</v>
      </c>
      <c r="R141" s="804">
        <v>715</v>
      </c>
      <c r="S141" s="804">
        <v>185</v>
      </c>
    </row>
    <row r="142" spans="1:19">
      <c r="A142" s="73" t="s">
        <v>535</v>
      </c>
      <c r="B142" s="2209">
        <v>2369</v>
      </c>
      <c r="C142" s="2219">
        <v>356</v>
      </c>
      <c r="D142" s="2219">
        <v>3937</v>
      </c>
      <c r="E142" s="2722">
        <v>458</v>
      </c>
      <c r="F142" s="2209">
        <v>284</v>
      </c>
      <c r="G142" s="2219">
        <v>103</v>
      </c>
      <c r="H142" s="2219">
        <v>458</v>
      </c>
      <c r="I142" s="2219">
        <v>154</v>
      </c>
      <c r="K142" s="37" t="s">
        <v>535</v>
      </c>
      <c r="L142" s="803">
        <v>2434</v>
      </c>
      <c r="M142" s="804">
        <v>356</v>
      </c>
      <c r="N142" s="803">
        <v>3334</v>
      </c>
      <c r="O142" s="804">
        <v>418</v>
      </c>
      <c r="P142" s="804">
        <v>95</v>
      </c>
      <c r="Q142" s="804">
        <v>85</v>
      </c>
      <c r="R142" s="804">
        <v>337</v>
      </c>
      <c r="S142" s="804">
        <v>152</v>
      </c>
    </row>
    <row r="143" spans="1:19">
      <c r="A143" s="73" t="s">
        <v>536</v>
      </c>
      <c r="B143" s="2209">
        <v>1287</v>
      </c>
      <c r="C143" s="2219">
        <v>256</v>
      </c>
      <c r="D143" s="2219">
        <v>1004</v>
      </c>
      <c r="E143" s="2722">
        <v>212</v>
      </c>
      <c r="F143" s="2209">
        <v>164</v>
      </c>
      <c r="G143" s="2219">
        <v>95</v>
      </c>
      <c r="H143" s="2219">
        <v>91</v>
      </c>
      <c r="I143" s="2219">
        <v>66</v>
      </c>
      <c r="K143" s="37" t="s">
        <v>536</v>
      </c>
      <c r="L143" s="803">
        <v>1095</v>
      </c>
      <c r="M143" s="804">
        <v>199</v>
      </c>
      <c r="N143" s="804">
        <v>920</v>
      </c>
      <c r="O143" s="804">
        <v>224</v>
      </c>
      <c r="P143" s="804">
        <v>12</v>
      </c>
      <c r="Q143" s="804">
        <v>20</v>
      </c>
      <c r="R143" s="804">
        <v>45</v>
      </c>
      <c r="S143" s="804">
        <v>38</v>
      </c>
    </row>
    <row r="144" spans="1:19">
      <c r="A144" s="73" t="s">
        <v>537</v>
      </c>
      <c r="B144" s="2209">
        <v>488</v>
      </c>
      <c r="C144" s="2219">
        <v>145</v>
      </c>
      <c r="D144" s="2219">
        <v>449</v>
      </c>
      <c r="E144" s="2722">
        <v>163</v>
      </c>
      <c r="F144" s="2209">
        <v>2</v>
      </c>
      <c r="G144" s="2219">
        <v>3</v>
      </c>
      <c r="H144" s="2219">
        <v>8</v>
      </c>
      <c r="I144" s="2219">
        <v>7</v>
      </c>
      <c r="K144" s="37" t="s">
        <v>537</v>
      </c>
      <c r="L144" s="804">
        <v>390</v>
      </c>
      <c r="M144" s="804">
        <v>112</v>
      </c>
      <c r="N144" s="804">
        <v>331</v>
      </c>
      <c r="O144" s="804">
        <v>107</v>
      </c>
      <c r="P144" s="804">
        <v>0</v>
      </c>
      <c r="Q144" s="804">
        <v>123</v>
      </c>
      <c r="R144" s="804">
        <v>0</v>
      </c>
      <c r="S144" s="804">
        <v>123</v>
      </c>
    </row>
    <row r="146" spans="1:19">
      <c r="A146" s="3832" t="s">
        <v>746</v>
      </c>
      <c r="B146" s="3832"/>
      <c r="C146" s="3832"/>
      <c r="D146" s="3832"/>
      <c r="E146" s="3832"/>
      <c r="F146" s="3832"/>
      <c r="G146" s="3832"/>
      <c r="H146" s="3832"/>
      <c r="I146" s="3832"/>
      <c r="K146" s="3832" t="s">
        <v>854</v>
      </c>
      <c r="L146" s="3832"/>
      <c r="M146" s="3832"/>
      <c r="N146" s="3832"/>
      <c r="O146" s="3832"/>
      <c r="P146" s="3832"/>
      <c r="Q146" s="3832"/>
      <c r="R146" s="3832"/>
      <c r="S146" s="3832"/>
    </row>
  </sheetData>
  <mergeCells count="100">
    <mergeCell ref="A51:A54"/>
    <mergeCell ref="H5:I5"/>
    <mergeCell ref="F5:G5"/>
    <mergeCell ref="F4:I4"/>
    <mergeCell ref="B3:I3"/>
    <mergeCell ref="A27:A30"/>
    <mergeCell ref="B27:I27"/>
    <mergeCell ref="B28:E28"/>
    <mergeCell ref="F28:I28"/>
    <mergeCell ref="B29:C29"/>
    <mergeCell ref="D29:E29"/>
    <mergeCell ref="F29:G29"/>
    <mergeCell ref="H29:I29"/>
    <mergeCell ref="A3:A6"/>
    <mergeCell ref="B5:C5"/>
    <mergeCell ref="B4:E4"/>
    <mergeCell ref="D5:E5"/>
    <mergeCell ref="B51:I51"/>
    <mergeCell ref="B52:E52"/>
    <mergeCell ref="F52:I52"/>
    <mergeCell ref="B53:C53"/>
    <mergeCell ref="D53:E53"/>
    <mergeCell ref="F53:G53"/>
    <mergeCell ref="H53:I53"/>
    <mergeCell ref="A75:A78"/>
    <mergeCell ref="B75:I75"/>
    <mergeCell ref="B76:E76"/>
    <mergeCell ref="F76:I76"/>
    <mergeCell ref="B77:C77"/>
    <mergeCell ref="D77:E77"/>
    <mergeCell ref="F77:G77"/>
    <mergeCell ref="H77:I77"/>
    <mergeCell ref="A99:A102"/>
    <mergeCell ref="B99:I99"/>
    <mergeCell ref="B100:E100"/>
    <mergeCell ref="F100:I100"/>
    <mergeCell ref="B101:C101"/>
    <mergeCell ref="D101:E101"/>
    <mergeCell ref="F101:G101"/>
    <mergeCell ref="H101:I101"/>
    <mergeCell ref="A123:A126"/>
    <mergeCell ref="B123:I123"/>
    <mergeCell ref="B124:E124"/>
    <mergeCell ref="F124:I124"/>
    <mergeCell ref="B125:C125"/>
    <mergeCell ref="D125:E125"/>
    <mergeCell ref="F125:G125"/>
    <mergeCell ref="H125:I125"/>
    <mergeCell ref="A1:I1"/>
    <mergeCell ref="A146:I146"/>
    <mergeCell ref="K1:S1"/>
    <mergeCell ref="K3:K6"/>
    <mergeCell ref="L3:S3"/>
    <mergeCell ref="L4:O4"/>
    <mergeCell ref="P4:S4"/>
    <mergeCell ref="L5:M5"/>
    <mergeCell ref="N5:O5"/>
    <mergeCell ref="P5:Q5"/>
    <mergeCell ref="R5:S5"/>
    <mergeCell ref="K27:K30"/>
    <mergeCell ref="L27:S27"/>
    <mergeCell ref="L28:O28"/>
    <mergeCell ref="P28:S28"/>
    <mergeCell ref="L29:M29"/>
    <mergeCell ref="N29:O29"/>
    <mergeCell ref="P29:Q29"/>
    <mergeCell ref="R29:S29"/>
    <mergeCell ref="K51:K54"/>
    <mergeCell ref="L51:S51"/>
    <mergeCell ref="L52:O52"/>
    <mergeCell ref="P52:S52"/>
    <mergeCell ref="L53:M53"/>
    <mergeCell ref="N53:O53"/>
    <mergeCell ref="P53:Q53"/>
    <mergeCell ref="R53:S53"/>
    <mergeCell ref="K75:K78"/>
    <mergeCell ref="L75:S75"/>
    <mergeCell ref="L76:O76"/>
    <mergeCell ref="P76:S76"/>
    <mergeCell ref="L77:M77"/>
    <mergeCell ref="N77:O77"/>
    <mergeCell ref="P77:Q77"/>
    <mergeCell ref="R77:S77"/>
    <mergeCell ref="K99:K102"/>
    <mergeCell ref="L99:S99"/>
    <mergeCell ref="L100:O100"/>
    <mergeCell ref="P100:S100"/>
    <mergeCell ref="L101:M101"/>
    <mergeCell ref="N101:O101"/>
    <mergeCell ref="P101:Q101"/>
    <mergeCell ref="R101:S101"/>
    <mergeCell ref="K146:S146"/>
    <mergeCell ref="K123:K126"/>
    <mergeCell ref="L123:S123"/>
    <mergeCell ref="L124:O124"/>
    <mergeCell ref="P124:S124"/>
    <mergeCell ref="L125:M125"/>
    <mergeCell ref="N125:O125"/>
    <mergeCell ref="P125:Q125"/>
    <mergeCell ref="R125:S125"/>
  </mergeCells>
  <pageMargins left="0" right="0" top="0" bottom="0" header="0.3" footer="0.3"/>
  <pageSetup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AA25"/>
  <sheetViews>
    <sheetView workbookViewId="0">
      <selection sqref="A1:Y1"/>
    </sheetView>
  </sheetViews>
  <sheetFormatPr defaultColWidth="9" defaultRowHeight="14"/>
  <cols>
    <col min="1" max="1" width="27.5" style="8" customWidth="1"/>
    <col min="2" max="22" width="9" style="8"/>
    <col min="23" max="23" width="9" style="125"/>
    <col min="24" max="16384" width="9" style="8"/>
  </cols>
  <sheetData>
    <row r="1" spans="1:27" ht="25">
      <c r="A1" s="3943" t="s">
        <v>4450</v>
      </c>
      <c r="B1" s="3943"/>
      <c r="C1" s="3943"/>
      <c r="D1" s="3943"/>
      <c r="E1" s="3943"/>
      <c r="F1" s="3943"/>
      <c r="G1" s="3943"/>
      <c r="H1" s="3943"/>
      <c r="I1" s="3943"/>
      <c r="J1" s="3943"/>
      <c r="K1" s="3943"/>
      <c r="L1" s="3943"/>
      <c r="M1" s="3943"/>
      <c r="N1" s="3943"/>
      <c r="O1" s="3943"/>
      <c r="P1" s="3943"/>
      <c r="Q1" s="3943"/>
      <c r="R1" s="3943"/>
      <c r="S1" s="3943"/>
      <c r="T1" s="3943"/>
      <c r="U1" s="3943"/>
      <c r="V1" s="3943"/>
      <c r="W1" s="3943"/>
      <c r="X1" s="3943"/>
      <c r="Y1" s="3943"/>
      <c r="Z1" s="1472"/>
    </row>
    <row r="2" spans="1:27">
      <c r="A2" s="9"/>
    </row>
    <row r="3" spans="1:27" ht="17.5">
      <c r="A3" s="4276" t="s">
        <v>553</v>
      </c>
      <c r="B3" s="4290" t="s">
        <v>85</v>
      </c>
      <c r="C3" s="4291"/>
      <c r="D3" s="4291"/>
      <c r="E3" s="4291"/>
      <c r="F3" s="4291"/>
      <c r="G3" s="4291"/>
      <c r="H3" s="4291"/>
      <c r="I3" s="4291"/>
      <c r="J3" s="4291"/>
      <c r="K3" s="4291"/>
      <c r="L3" s="4291"/>
      <c r="M3" s="4291"/>
      <c r="N3" s="4291"/>
      <c r="O3" s="4291"/>
      <c r="P3" s="4291"/>
      <c r="Q3" s="4291"/>
      <c r="R3" s="4291"/>
      <c r="S3" s="4291"/>
      <c r="T3" s="4291"/>
      <c r="U3" s="4291"/>
      <c r="V3" s="4291"/>
      <c r="W3" s="4291"/>
      <c r="X3" s="4291"/>
      <c r="Y3" s="4291"/>
      <c r="AA3" s="495"/>
    </row>
    <row r="4" spans="1:27" ht="17.5">
      <c r="A4" s="4431"/>
      <c r="B4" s="4288" t="s">
        <v>33</v>
      </c>
      <c r="C4" s="4289"/>
      <c r="D4" s="4288" t="s">
        <v>34</v>
      </c>
      <c r="E4" s="4289"/>
      <c r="F4" s="4288" t="s">
        <v>35</v>
      </c>
      <c r="G4" s="4289"/>
      <c r="H4" s="4288" t="s">
        <v>36</v>
      </c>
      <c r="I4" s="4289"/>
      <c r="J4" s="4288" t="s">
        <v>53</v>
      </c>
      <c r="K4" s="4289"/>
      <c r="L4" s="4288" t="s">
        <v>52</v>
      </c>
      <c r="M4" s="4289"/>
      <c r="N4" s="4288" t="s">
        <v>51</v>
      </c>
      <c r="O4" s="4289"/>
      <c r="P4" s="4288" t="s">
        <v>744</v>
      </c>
      <c r="Q4" s="4289"/>
      <c r="R4" s="4288" t="s">
        <v>936</v>
      </c>
      <c r="S4" s="4289"/>
      <c r="T4" s="4288" t="s">
        <v>937</v>
      </c>
      <c r="U4" s="3953"/>
      <c r="V4" s="4288" t="s">
        <v>1579</v>
      </c>
      <c r="W4" s="4289"/>
      <c r="X4" s="4288" t="s">
        <v>1690</v>
      </c>
      <c r="Y4" s="3953"/>
      <c r="AA4" s="495"/>
    </row>
    <row r="5" spans="1:27" s="307" customFormat="1" ht="17.5">
      <c r="A5" s="4271"/>
      <c r="B5" s="546" t="s">
        <v>98</v>
      </c>
      <c r="C5" s="547" t="s">
        <v>14</v>
      </c>
      <c r="D5" s="546" t="s">
        <v>98</v>
      </c>
      <c r="E5" s="547" t="s">
        <v>14</v>
      </c>
      <c r="F5" s="546" t="s">
        <v>98</v>
      </c>
      <c r="G5" s="547" t="s">
        <v>14</v>
      </c>
      <c r="H5" s="546" t="s">
        <v>98</v>
      </c>
      <c r="I5" s="547" t="s">
        <v>14</v>
      </c>
      <c r="J5" s="546" t="s">
        <v>98</v>
      </c>
      <c r="K5" s="547" t="s">
        <v>14</v>
      </c>
      <c r="L5" s="546" t="s">
        <v>98</v>
      </c>
      <c r="M5" s="547" t="s">
        <v>14</v>
      </c>
      <c r="N5" s="546" t="s">
        <v>98</v>
      </c>
      <c r="O5" s="547" t="s">
        <v>14</v>
      </c>
      <c r="P5" s="546" t="s">
        <v>98</v>
      </c>
      <c r="Q5" s="547" t="s">
        <v>14</v>
      </c>
      <c r="R5" s="546" t="s">
        <v>98</v>
      </c>
      <c r="S5" s="547" t="s">
        <v>14</v>
      </c>
      <c r="T5" s="546" t="s">
        <v>98</v>
      </c>
      <c r="U5" s="890" t="s">
        <v>14</v>
      </c>
      <c r="V5" s="548" t="s">
        <v>98</v>
      </c>
      <c r="W5" s="552" t="s">
        <v>14</v>
      </c>
      <c r="X5" s="548" t="s">
        <v>98</v>
      </c>
      <c r="Y5" s="891" t="s">
        <v>14</v>
      </c>
      <c r="AA5" s="495"/>
    </row>
    <row r="6" spans="1:27">
      <c r="A6" s="132" t="s">
        <v>545</v>
      </c>
      <c r="B6" s="1957">
        <v>56</v>
      </c>
      <c r="C6" s="2457">
        <f>B6/1190</f>
        <v>4.7058823529411764E-2</v>
      </c>
      <c r="D6" s="1954">
        <v>94</v>
      </c>
      <c r="E6" s="2455">
        <f>D6/1382</f>
        <v>6.8017366136034735E-2</v>
      </c>
      <c r="F6" s="1957">
        <v>106</v>
      </c>
      <c r="G6" s="2457">
        <f>F6/1661</f>
        <v>6.3816977724262494E-2</v>
      </c>
      <c r="H6" s="1954">
        <v>160</v>
      </c>
      <c r="I6" s="2455">
        <f>H6/1762</f>
        <v>9.0805902383654935E-2</v>
      </c>
      <c r="J6" s="1957">
        <v>158</v>
      </c>
      <c r="K6" s="2457">
        <f>J6/1922</f>
        <v>8.2206035379812692E-2</v>
      </c>
      <c r="L6" s="1954">
        <v>170</v>
      </c>
      <c r="M6" s="2455">
        <f>L6/2232</f>
        <v>7.6164874551971323E-2</v>
      </c>
      <c r="N6" s="1957">
        <v>209</v>
      </c>
      <c r="O6" s="2797">
        <f t="shared" ref="O6" si="0">N6/N12</f>
        <v>9.380610412926392E-2</v>
      </c>
      <c r="P6" s="1954">
        <v>276</v>
      </c>
      <c r="Q6" s="2794">
        <f t="shared" ref="Q6" si="1">P6/P12</f>
        <v>0.11606391925988226</v>
      </c>
      <c r="R6" s="1957">
        <v>249</v>
      </c>
      <c r="S6" s="2788">
        <f t="shared" ref="S6" si="2">R6/R12</f>
        <v>0.10897155361050329</v>
      </c>
      <c r="T6" s="1856">
        <v>268</v>
      </c>
      <c r="U6" s="2791">
        <f t="shared" ref="U6:Y6" si="3">T6/T12</f>
        <v>0.11879432624113476</v>
      </c>
      <c r="V6" s="1859">
        <v>328</v>
      </c>
      <c r="W6" s="2788">
        <f t="shared" si="3"/>
        <v>0.143670608848007</v>
      </c>
      <c r="X6" s="1856">
        <v>260</v>
      </c>
      <c r="Y6" s="2785">
        <f t="shared" si="3"/>
        <v>0.11659192825112108</v>
      </c>
      <c r="AA6" s="125"/>
    </row>
    <row r="7" spans="1:27">
      <c r="A7" s="135" t="s">
        <v>554</v>
      </c>
      <c r="B7" s="1957">
        <v>492</v>
      </c>
      <c r="C7" s="2457">
        <f t="shared" ref="C7:C12" si="4">B7/1190</f>
        <v>0.41344537815126048</v>
      </c>
      <c r="D7" s="1954">
        <v>612</v>
      </c>
      <c r="E7" s="2455">
        <f t="shared" ref="E7:E12" si="5">D7/1382</f>
        <v>0.44283646888567296</v>
      </c>
      <c r="F7" s="1957">
        <v>746</v>
      </c>
      <c r="G7" s="2457">
        <f t="shared" ref="G7:G12" si="6">F7/1661</f>
        <v>0.44912703190848885</v>
      </c>
      <c r="H7" s="1954">
        <v>790</v>
      </c>
      <c r="I7" s="2455">
        <f t="shared" ref="I7:I12" si="7">H7/1762</f>
        <v>0.44835414301929627</v>
      </c>
      <c r="J7" s="1957">
        <v>831</v>
      </c>
      <c r="K7" s="2457">
        <f t="shared" ref="K7:K12" si="8">J7/1922</f>
        <v>0.43236212278876168</v>
      </c>
      <c r="L7" s="1954">
        <v>1132</v>
      </c>
      <c r="M7" s="2455">
        <f t="shared" ref="M7:M12" si="9">L7/2232</f>
        <v>0.50716845878136196</v>
      </c>
      <c r="N7" s="1957">
        <v>1030</v>
      </c>
      <c r="O7" s="2797">
        <f>N7/N12</f>
        <v>0.4622980251346499</v>
      </c>
      <c r="P7" s="1954">
        <v>1051</v>
      </c>
      <c r="Q7" s="2794">
        <f>P7/P12</f>
        <v>0.44196804037005888</v>
      </c>
      <c r="R7" s="1957">
        <v>986</v>
      </c>
      <c r="S7" s="2788">
        <f>R7/R12</f>
        <v>0.4315098468271335</v>
      </c>
      <c r="T7" s="1856">
        <v>948</v>
      </c>
      <c r="U7" s="2791">
        <f>T7/T12</f>
        <v>0.42021276595744683</v>
      </c>
      <c r="V7" s="1859">
        <v>970</v>
      </c>
      <c r="W7" s="2788">
        <f>V7/V12</f>
        <v>0.42487954445904513</v>
      </c>
      <c r="X7" s="1856">
        <v>967</v>
      </c>
      <c r="Y7" s="2785">
        <f>X7/X12</f>
        <v>0.4336322869955157</v>
      </c>
      <c r="AA7" s="125"/>
    </row>
    <row r="8" spans="1:27">
      <c r="A8" s="135" t="s">
        <v>555</v>
      </c>
      <c r="B8" s="1957">
        <v>472</v>
      </c>
      <c r="C8" s="2457">
        <f t="shared" si="4"/>
        <v>0.39663865546218485</v>
      </c>
      <c r="D8" s="1954">
        <v>492</v>
      </c>
      <c r="E8" s="2455">
        <f t="shared" si="5"/>
        <v>0.35600578871201155</v>
      </c>
      <c r="F8" s="1957">
        <v>602</v>
      </c>
      <c r="G8" s="2457">
        <f t="shared" si="6"/>
        <v>0.3624322697170379</v>
      </c>
      <c r="H8" s="1954">
        <v>558</v>
      </c>
      <c r="I8" s="2455">
        <f t="shared" si="7"/>
        <v>0.31668558456299661</v>
      </c>
      <c r="J8" s="1957">
        <v>735</v>
      </c>
      <c r="K8" s="2457">
        <f t="shared" si="8"/>
        <v>0.38241415192507805</v>
      </c>
      <c r="L8" s="1954">
        <v>689</v>
      </c>
      <c r="M8" s="2455">
        <f t="shared" si="9"/>
        <v>0.30869175627240142</v>
      </c>
      <c r="N8" s="1957">
        <v>779</v>
      </c>
      <c r="O8" s="2797">
        <f>N8/N12</f>
        <v>0.34964093357271098</v>
      </c>
      <c r="P8" s="1954">
        <v>814</v>
      </c>
      <c r="Q8" s="2794">
        <f>P8/P12</f>
        <v>0.34230445752733391</v>
      </c>
      <c r="R8" s="1957">
        <v>814</v>
      </c>
      <c r="S8" s="2788">
        <f>R8/R12</f>
        <v>0.35623632385120352</v>
      </c>
      <c r="T8" s="1856">
        <v>793</v>
      </c>
      <c r="U8" s="2791">
        <f>T8/T12</f>
        <v>0.35150709219858156</v>
      </c>
      <c r="V8" s="1859">
        <v>777</v>
      </c>
      <c r="W8" s="2788">
        <f>V8/V12</f>
        <v>0.34034165571616293</v>
      </c>
      <c r="X8" s="1856">
        <v>776</v>
      </c>
      <c r="Y8" s="2785">
        <f>X8/X12</f>
        <v>0.34798206278026905</v>
      </c>
      <c r="AA8" s="125"/>
    </row>
    <row r="9" spans="1:27">
      <c r="A9" s="135" t="s">
        <v>556</v>
      </c>
      <c r="B9" s="1957">
        <v>129</v>
      </c>
      <c r="C9" s="2457">
        <f t="shared" si="4"/>
        <v>0.10840336134453782</v>
      </c>
      <c r="D9" s="1954">
        <v>129</v>
      </c>
      <c r="E9" s="2455">
        <f t="shared" si="5"/>
        <v>9.3342981186685964E-2</v>
      </c>
      <c r="F9" s="1957">
        <v>141</v>
      </c>
      <c r="G9" s="2457">
        <f t="shared" si="6"/>
        <v>8.4888621312462373E-2</v>
      </c>
      <c r="H9" s="1954">
        <v>186</v>
      </c>
      <c r="I9" s="2455">
        <f t="shared" si="7"/>
        <v>0.10556186152099886</v>
      </c>
      <c r="J9" s="1957">
        <v>143</v>
      </c>
      <c r="K9" s="2457">
        <f t="shared" si="8"/>
        <v>7.4401664932362124E-2</v>
      </c>
      <c r="L9" s="1954">
        <v>186</v>
      </c>
      <c r="M9" s="2455">
        <f t="shared" si="9"/>
        <v>8.3333333333333329E-2</v>
      </c>
      <c r="N9" s="1957">
        <v>140</v>
      </c>
      <c r="O9" s="2797">
        <f>N9/N12</f>
        <v>6.283662477558348E-2</v>
      </c>
      <c r="P9" s="1954">
        <v>178</v>
      </c>
      <c r="Q9" s="2794">
        <f>P9/P12</f>
        <v>7.4852817493692173E-2</v>
      </c>
      <c r="R9" s="1957">
        <v>177</v>
      </c>
      <c r="S9" s="2788">
        <f>R9/R12</f>
        <v>7.7461706783369805E-2</v>
      </c>
      <c r="T9" s="1856">
        <v>179</v>
      </c>
      <c r="U9" s="2791">
        <f>T9/T12</f>
        <v>7.934397163120567E-2</v>
      </c>
      <c r="V9" s="1859">
        <v>137</v>
      </c>
      <c r="W9" s="2788">
        <f>V9/V12</f>
        <v>6.0008760402978534E-2</v>
      </c>
      <c r="X9" s="1856">
        <v>154</v>
      </c>
      <c r="Y9" s="2785">
        <f>X9/X12</f>
        <v>6.9058295964125563E-2</v>
      </c>
      <c r="AA9" s="125"/>
    </row>
    <row r="10" spans="1:27">
      <c r="A10" s="135" t="s">
        <v>557</v>
      </c>
      <c r="B10" s="1957">
        <v>8</v>
      </c>
      <c r="C10" s="2457">
        <f t="shared" si="4"/>
        <v>6.7226890756302525E-3</v>
      </c>
      <c r="D10" s="1954">
        <v>14</v>
      </c>
      <c r="E10" s="2455">
        <f t="shared" si="5"/>
        <v>1.0130246020260492E-2</v>
      </c>
      <c r="F10" s="1957">
        <v>11</v>
      </c>
      <c r="G10" s="2457">
        <f t="shared" si="6"/>
        <v>6.6225165562913907E-3</v>
      </c>
      <c r="H10" s="1954">
        <v>10</v>
      </c>
      <c r="I10" s="2455">
        <f t="shared" si="7"/>
        <v>5.6753688989784334E-3</v>
      </c>
      <c r="J10" s="1957">
        <v>17</v>
      </c>
      <c r="K10" s="2457">
        <f t="shared" si="8"/>
        <v>8.8449531737773146E-3</v>
      </c>
      <c r="L10" s="1954">
        <v>12</v>
      </c>
      <c r="M10" s="2455">
        <f t="shared" si="9"/>
        <v>5.3763440860215058E-3</v>
      </c>
      <c r="N10" s="1957">
        <v>17</v>
      </c>
      <c r="O10" s="2797">
        <f>N10/N12</f>
        <v>7.6301615798922799E-3</v>
      </c>
      <c r="P10" s="1954">
        <v>11</v>
      </c>
      <c r="Q10" s="2794">
        <f>P10/P12</f>
        <v>4.6257359125315388E-3</v>
      </c>
      <c r="R10" s="1957">
        <v>8</v>
      </c>
      <c r="S10" s="2788">
        <f>R10/R12</f>
        <v>3.50109409190372E-3</v>
      </c>
      <c r="T10" s="1856">
        <v>12</v>
      </c>
      <c r="U10" s="2791">
        <f>T10/T12</f>
        <v>5.3191489361702126E-3</v>
      </c>
      <c r="V10" s="1859">
        <v>13</v>
      </c>
      <c r="W10" s="2788">
        <f>V10/V12</f>
        <v>5.6942619360490585E-3</v>
      </c>
      <c r="X10" s="1856">
        <v>17</v>
      </c>
      <c r="Y10" s="2785">
        <f>X10/X12</f>
        <v>7.623318385650224E-3</v>
      </c>
      <c r="AA10" s="125"/>
    </row>
    <row r="11" spans="1:27" ht="14.5" thickBot="1">
      <c r="A11" s="135" t="s">
        <v>66</v>
      </c>
      <c r="B11" s="1980">
        <v>33</v>
      </c>
      <c r="C11" s="2622">
        <f t="shared" si="4"/>
        <v>2.7731092436974789E-2</v>
      </c>
      <c r="D11" s="2234">
        <v>41</v>
      </c>
      <c r="E11" s="2624">
        <f t="shared" si="5"/>
        <v>2.9667149059334298E-2</v>
      </c>
      <c r="F11" s="1980">
        <v>55</v>
      </c>
      <c r="G11" s="2622">
        <f t="shared" si="6"/>
        <v>3.3112582781456956E-2</v>
      </c>
      <c r="H11" s="2234">
        <v>58</v>
      </c>
      <c r="I11" s="2624">
        <f t="shared" si="7"/>
        <v>3.2917139614074914E-2</v>
      </c>
      <c r="J11" s="1980">
        <v>38</v>
      </c>
      <c r="K11" s="2622">
        <f t="shared" si="8"/>
        <v>1.9771071800208116E-2</v>
      </c>
      <c r="L11" s="2234">
        <v>43</v>
      </c>
      <c r="M11" s="2624">
        <f t="shared" si="9"/>
        <v>1.9265232974910396E-2</v>
      </c>
      <c r="N11" s="1980">
        <v>53</v>
      </c>
      <c r="O11" s="2798">
        <f>N11/N12</f>
        <v>2.378815080789946E-2</v>
      </c>
      <c r="P11" s="2234">
        <v>48</v>
      </c>
      <c r="Q11" s="2795">
        <f>P11/P12</f>
        <v>2.0185029436501262E-2</v>
      </c>
      <c r="R11" s="1980">
        <v>51</v>
      </c>
      <c r="S11" s="2789">
        <f>R11/R12</f>
        <v>2.2319474835886213E-2</v>
      </c>
      <c r="T11" s="2036">
        <v>56</v>
      </c>
      <c r="U11" s="2792">
        <f>T11/T12</f>
        <v>2.4822695035460994E-2</v>
      </c>
      <c r="V11" s="1952">
        <v>58</v>
      </c>
      <c r="W11" s="2789">
        <f>V11/V12</f>
        <v>2.5405168637757335E-2</v>
      </c>
      <c r="X11" s="2036">
        <v>56</v>
      </c>
      <c r="Y11" s="2786">
        <f>X11/X12</f>
        <v>2.5112107623318385E-2</v>
      </c>
      <c r="AA11" s="125"/>
    </row>
    <row r="12" spans="1:27">
      <c r="A12" s="68" t="s">
        <v>9</v>
      </c>
      <c r="B12" s="2000">
        <v>1190</v>
      </c>
      <c r="C12" s="2635">
        <f t="shared" si="4"/>
        <v>1</v>
      </c>
      <c r="D12" s="1994">
        <v>1382</v>
      </c>
      <c r="E12" s="2459">
        <f t="shared" si="5"/>
        <v>1</v>
      </c>
      <c r="F12" s="1997">
        <v>1661</v>
      </c>
      <c r="G12" s="2635">
        <f t="shared" si="6"/>
        <v>1</v>
      </c>
      <c r="H12" s="1994">
        <v>1762</v>
      </c>
      <c r="I12" s="2459">
        <f t="shared" si="7"/>
        <v>1</v>
      </c>
      <c r="J12" s="1997">
        <v>1922</v>
      </c>
      <c r="K12" s="2635">
        <f t="shared" si="8"/>
        <v>1</v>
      </c>
      <c r="L12" s="1994">
        <v>2232</v>
      </c>
      <c r="M12" s="2459">
        <f t="shared" si="9"/>
        <v>1</v>
      </c>
      <c r="N12" s="1997">
        <v>2228</v>
      </c>
      <c r="O12" s="2799">
        <f>N12/N12</f>
        <v>1</v>
      </c>
      <c r="P12" s="1994">
        <v>2378</v>
      </c>
      <c r="Q12" s="2796">
        <f>P12/P12</f>
        <v>1</v>
      </c>
      <c r="R12" s="1997">
        <v>2285</v>
      </c>
      <c r="S12" s="2790">
        <f>R12/R12</f>
        <v>1</v>
      </c>
      <c r="T12" s="1950">
        <v>2256</v>
      </c>
      <c r="U12" s="2793">
        <f>T12/T12</f>
        <v>1</v>
      </c>
      <c r="V12" s="1853">
        <v>2283</v>
      </c>
      <c r="W12" s="2790">
        <f>V12/V12</f>
        <v>1</v>
      </c>
      <c r="X12" s="1950">
        <v>2230</v>
      </c>
      <c r="Y12" s="2787">
        <f>X12/X12</f>
        <v>1</v>
      </c>
      <c r="AA12" s="125"/>
    </row>
    <row r="13" spans="1:27">
      <c r="Q13" s="807"/>
    </row>
    <row r="14" spans="1:27" ht="17.5">
      <c r="A14" s="4276" t="s">
        <v>553</v>
      </c>
      <c r="B14" s="4290" t="s">
        <v>543</v>
      </c>
      <c r="C14" s="4291"/>
      <c r="D14" s="4291"/>
      <c r="E14" s="4291"/>
      <c r="F14" s="4291"/>
      <c r="G14" s="4291"/>
      <c r="H14" s="4291"/>
      <c r="I14" s="4291"/>
      <c r="J14" s="4291"/>
      <c r="K14" s="4291"/>
      <c r="L14" s="4291"/>
      <c r="M14" s="4291"/>
      <c r="N14" s="4291"/>
      <c r="O14" s="4291"/>
      <c r="P14" s="4291"/>
      <c r="Q14" s="4291"/>
      <c r="R14" s="4291"/>
      <c r="S14" s="4291"/>
      <c r="T14" s="4291"/>
      <c r="U14" s="4291"/>
      <c r="V14" s="4291"/>
      <c r="W14" s="4291"/>
      <c r="X14" s="4291"/>
      <c r="Y14" s="4291"/>
      <c r="AA14" s="495"/>
    </row>
    <row r="15" spans="1:27" ht="17.5">
      <c r="A15" s="4431"/>
      <c r="B15" s="4288" t="s">
        <v>33</v>
      </c>
      <c r="C15" s="4289"/>
      <c r="D15" s="4288" t="s">
        <v>34</v>
      </c>
      <c r="E15" s="4289"/>
      <c r="F15" s="4288" t="s">
        <v>35</v>
      </c>
      <c r="G15" s="4289"/>
      <c r="H15" s="4288" t="s">
        <v>36</v>
      </c>
      <c r="I15" s="4289"/>
      <c r="J15" s="4288" t="s">
        <v>53</v>
      </c>
      <c r="K15" s="4289"/>
      <c r="L15" s="4288" t="s">
        <v>52</v>
      </c>
      <c r="M15" s="4289"/>
      <c r="N15" s="4288" t="s">
        <v>51</v>
      </c>
      <c r="O15" s="4289"/>
      <c r="P15" s="4288" t="s">
        <v>744</v>
      </c>
      <c r="Q15" s="4289"/>
      <c r="R15" s="4288" t="s">
        <v>936</v>
      </c>
      <c r="S15" s="4289"/>
      <c r="T15" s="4288" t="s">
        <v>937</v>
      </c>
      <c r="U15" s="3953"/>
      <c r="V15" s="4288" t="s">
        <v>1579</v>
      </c>
      <c r="W15" s="4289"/>
      <c r="X15" s="4288" t="s">
        <v>1690</v>
      </c>
      <c r="Y15" s="3953"/>
      <c r="AA15" s="495"/>
    </row>
    <row r="16" spans="1:27" s="307" customFormat="1" ht="17.5">
      <c r="A16" s="4271"/>
      <c r="B16" s="546" t="s">
        <v>98</v>
      </c>
      <c r="C16" s="894" t="s">
        <v>14</v>
      </c>
      <c r="D16" s="546" t="s">
        <v>98</v>
      </c>
      <c r="E16" s="894" t="s">
        <v>14</v>
      </c>
      <c r="F16" s="546" t="s">
        <v>98</v>
      </c>
      <c r="G16" s="894" t="s">
        <v>14</v>
      </c>
      <c r="H16" s="546" t="s">
        <v>98</v>
      </c>
      <c r="I16" s="894" t="s">
        <v>14</v>
      </c>
      <c r="J16" s="546" t="s">
        <v>98</v>
      </c>
      <c r="K16" s="894" t="s">
        <v>14</v>
      </c>
      <c r="L16" s="546" t="s">
        <v>98</v>
      </c>
      <c r="M16" s="894" t="s">
        <v>14</v>
      </c>
      <c r="N16" s="546" t="s">
        <v>98</v>
      </c>
      <c r="O16" s="547" t="s">
        <v>14</v>
      </c>
      <c r="P16" s="546" t="s">
        <v>98</v>
      </c>
      <c r="Q16" s="547" t="s">
        <v>14</v>
      </c>
      <c r="R16" s="546" t="s">
        <v>98</v>
      </c>
      <c r="S16" s="547" t="s">
        <v>14</v>
      </c>
      <c r="T16" s="546" t="s">
        <v>98</v>
      </c>
      <c r="U16" s="890" t="s">
        <v>14</v>
      </c>
      <c r="V16" s="548" t="s">
        <v>98</v>
      </c>
      <c r="W16" s="552" t="s">
        <v>14</v>
      </c>
      <c r="X16" s="548" t="s">
        <v>98</v>
      </c>
      <c r="Y16" s="891" t="s">
        <v>14</v>
      </c>
      <c r="AA16" s="495"/>
    </row>
    <row r="17" spans="1:27">
      <c r="A17" s="132" t="s">
        <v>545</v>
      </c>
      <c r="B17" s="1773">
        <v>281</v>
      </c>
      <c r="C17" s="2457">
        <f>B17/6682</f>
        <v>4.2053277461837776E-2</v>
      </c>
      <c r="D17" s="1775">
        <v>321</v>
      </c>
      <c r="E17" s="2455">
        <f>D17/6702</f>
        <v>4.7896150402864816E-2</v>
      </c>
      <c r="F17" s="1773">
        <v>366</v>
      </c>
      <c r="G17" s="2457">
        <f>F17/7053</f>
        <v>5.1892811569544874E-2</v>
      </c>
      <c r="H17" s="1775">
        <v>418</v>
      </c>
      <c r="I17" s="2455">
        <f>418/7570</f>
        <v>5.5217965653896965E-2</v>
      </c>
      <c r="J17" s="1773">
        <v>588</v>
      </c>
      <c r="K17" s="2457">
        <f>J17/7778</f>
        <v>7.5597840061712523E-2</v>
      </c>
      <c r="L17" s="1775">
        <v>533</v>
      </c>
      <c r="M17" s="2455">
        <f>L17/8691</f>
        <v>6.1327810378552526E-2</v>
      </c>
      <c r="N17" s="1773">
        <v>656</v>
      </c>
      <c r="O17" s="2457">
        <f>N17/N23</f>
        <v>7.7240080065936648E-2</v>
      </c>
      <c r="P17" s="1775">
        <v>774</v>
      </c>
      <c r="Q17" s="2455">
        <f>P17/P23</f>
        <v>8.7270267222911257E-2</v>
      </c>
      <c r="R17" s="1773">
        <v>830</v>
      </c>
      <c r="S17" s="2457">
        <f t="shared" ref="S17:Y17" si="10">R17/R23</f>
        <v>9.6120440069484656E-2</v>
      </c>
      <c r="T17" s="1775">
        <v>753</v>
      </c>
      <c r="U17" s="2778">
        <f t="shared" si="10"/>
        <v>8.9196872778962336E-2</v>
      </c>
      <c r="V17" s="1859">
        <v>949</v>
      </c>
      <c r="W17" s="2781">
        <f t="shared" si="10"/>
        <v>0.11338112305854241</v>
      </c>
      <c r="X17" s="1856">
        <v>766</v>
      </c>
      <c r="Y17" s="2628">
        <f t="shared" si="10"/>
        <v>9.4346594408178344E-2</v>
      </c>
      <c r="AA17" s="125"/>
    </row>
    <row r="18" spans="1:27">
      <c r="A18" s="135" t="s">
        <v>554</v>
      </c>
      <c r="B18" s="1773">
        <v>1882</v>
      </c>
      <c r="C18" s="2457">
        <f t="shared" ref="C18:C23" si="11">B18/6682</f>
        <v>0.28165219994013768</v>
      </c>
      <c r="D18" s="1775">
        <v>1963</v>
      </c>
      <c r="E18" s="2455">
        <f t="shared" ref="E18:E23" si="12">D18/6702</f>
        <v>0.29289764249477768</v>
      </c>
      <c r="F18" s="1773">
        <v>2066</v>
      </c>
      <c r="G18" s="2457">
        <f t="shared" ref="G18:G23" si="13">F18/7053</f>
        <v>0.29292499645540904</v>
      </c>
      <c r="H18" s="1775">
        <v>2222</v>
      </c>
      <c r="I18" s="2455">
        <f t="shared" ref="I18:I23" si="14">418/7570</f>
        <v>5.5217965653896965E-2</v>
      </c>
      <c r="J18" s="1773">
        <v>2440</v>
      </c>
      <c r="K18" s="2457">
        <f t="shared" ref="K18:K23" si="15">J18/7778</f>
        <v>0.31370532270506557</v>
      </c>
      <c r="L18" s="1775">
        <v>3224</v>
      </c>
      <c r="M18" s="2455">
        <f t="shared" ref="M18:M23" si="16">L18/8691</f>
        <v>0.37095846277758598</v>
      </c>
      <c r="N18" s="1773">
        <v>2824</v>
      </c>
      <c r="O18" s="2457">
        <f>N18/N23</f>
        <v>0.33250912516189801</v>
      </c>
      <c r="P18" s="1775">
        <v>2955</v>
      </c>
      <c r="Q18" s="2455">
        <f>P18/P23</f>
        <v>0.33318299695568837</v>
      </c>
      <c r="R18" s="1773">
        <v>2827</v>
      </c>
      <c r="S18" s="2457">
        <f>R18/R23</f>
        <v>0.32738853503184712</v>
      </c>
      <c r="T18" s="1775">
        <v>2737</v>
      </c>
      <c r="U18" s="2778">
        <f>T18/T23</f>
        <v>0.32421227197346603</v>
      </c>
      <c r="V18" s="1859">
        <v>2641</v>
      </c>
      <c r="W18" s="2781">
        <f>V18/V23</f>
        <v>0.31553166069295102</v>
      </c>
      <c r="X18" s="1856">
        <v>2596</v>
      </c>
      <c r="Y18" s="2628">
        <f>X18/X23</f>
        <v>0.31974381081413966</v>
      </c>
      <c r="AA18" s="125"/>
    </row>
    <row r="19" spans="1:27">
      <c r="A19" s="135" t="s">
        <v>555</v>
      </c>
      <c r="B19" s="1773">
        <v>3056</v>
      </c>
      <c r="C19" s="2457">
        <f t="shared" si="11"/>
        <v>0.45734809937144566</v>
      </c>
      <c r="D19" s="1775">
        <v>2928</v>
      </c>
      <c r="E19" s="2455">
        <f t="shared" si="12"/>
        <v>0.43688451208594448</v>
      </c>
      <c r="F19" s="1773">
        <v>2958</v>
      </c>
      <c r="G19" s="2457">
        <f t="shared" si="13"/>
        <v>0.41939600170140368</v>
      </c>
      <c r="H19" s="1775">
        <v>3244</v>
      </c>
      <c r="I19" s="2455">
        <f t="shared" si="14"/>
        <v>5.5217965653896965E-2</v>
      </c>
      <c r="J19" s="1773">
        <v>3273</v>
      </c>
      <c r="K19" s="2457">
        <f t="shared" si="15"/>
        <v>0.42080226279249167</v>
      </c>
      <c r="L19" s="1775">
        <v>3457</v>
      </c>
      <c r="M19" s="2455">
        <f t="shared" si="16"/>
        <v>0.39776780577609022</v>
      </c>
      <c r="N19" s="1773">
        <v>3536</v>
      </c>
      <c r="O19" s="2457">
        <f>N19/N23</f>
        <v>0.41634287059931707</v>
      </c>
      <c r="P19" s="1775">
        <v>3723</v>
      </c>
      <c r="Q19" s="2455">
        <f>P19/P23</f>
        <v>0.41977675047919721</v>
      </c>
      <c r="R19" s="1773">
        <v>3633</v>
      </c>
      <c r="S19" s="2457">
        <f>R19/R23</f>
        <v>0.42072958888245515</v>
      </c>
      <c r="T19" s="1775">
        <v>3578</v>
      </c>
      <c r="U19" s="2778">
        <f>T19/T23</f>
        <v>0.42383321487799097</v>
      </c>
      <c r="V19" s="1859">
        <v>3539</v>
      </c>
      <c r="W19" s="2781">
        <f>V19/V23</f>
        <v>0.42281959378733575</v>
      </c>
      <c r="X19" s="1856">
        <v>3387</v>
      </c>
      <c r="Y19" s="2628">
        <f>X19/X23</f>
        <v>0.41716960216775467</v>
      </c>
      <c r="AA19" s="125"/>
    </row>
    <row r="20" spans="1:27">
      <c r="A20" s="135" t="s">
        <v>556</v>
      </c>
      <c r="B20" s="1773">
        <v>1056</v>
      </c>
      <c r="C20" s="2457">
        <f t="shared" si="11"/>
        <v>0.1580365160131697</v>
      </c>
      <c r="D20" s="1775">
        <v>1087</v>
      </c>
      <c r="E20" s="2455">
        <f t="shared" si="12"/>
        <v>0.16219039092808116</v>
      </c>
      <c r="F20" s="1773">
        <v>1127</v>
      </c>
      <c r="G20" s="2457">
        <f t="shared" si="13"/>
        <v>0.15979016021551112</v>
      </c>
      <c r="H20" s="1775">
        <v>1101</v>
      </c>
      <c r="I20" s="2455">
        <f t="shared" si="14"/>
        <v>5.5217965653896965E-2</v>
      </c>
      <c r="J20" s="1773">
        <v>952</v>
      </c>
      <c r="K20" s="2457">
        <f t="shared" si="15"/>
        <v>0.12239650295705837</v>
      </c>
      <c r="L20" s="1775">
        <v>992</v>
      </c>
      <c r="M20" s="2455">
        <f t="shared" si="16"/>
        <v>0.11414106547002646</v>
      </c>
      <c r="N20" s="1773">
        <v>895</v>
      </c>
      <c r="O20" s="2457">
        <f>N20/N23</f>
        <v>0.1053809019192276</v>
      </c>
      <c r="P20" s="1775">
        <v>948</v>
      </c>
      <c r="Q20" s="2455">
        <f>P20/P23</f>
        <v>0.10688916450558124</v>
      </c>
      <c r="R20" s="1773">
        <v>863</v>
      </c>
      <c r="S20" s="2457">
        <f>R20/R23</f>
        <v>9.9942096120440069E-2</v>
      </c>
      <c r="T20" s="1775">
        <v>856</v>
      </c>
      <c r="U20" s="2778">
        <f>T20/T23</f>
        <v>0.10139777303956408</v>
      </c>
      <c r="V20" s="1859">
        <v>731</v>
      </c>
      <c r="W20" s="2781">
        <f>V20/V23</f>
        <v>8.7335722819593786E-2</v>
      </c>
      <c r="X20" s="1856">
        <v>877</v>
      </c>
      <c r="Y20" s="2628">
        <f>X20/X23</f>
        <v>0.10801822884591698</v>
      </c>
      <c r="AA20" s="125"/>
    </row>
    <row r="21" spans="1:27">
      <c r="A21" s="135" t="s">
        <v>557</v>
      </c>
      <c r="B21" s="1773">
        <v>176</v>
      </c>
      <c r="C21" s="2457">
        <f t="shared" si="11"/>
        <v>2.6339419335528285E-2</v>
      </c>
      <c r="D21" s="1775">
        <v>170</v>
      </c>
      <c r="E21" s="2455">
        <f t="shared" si="12"/>
        <v>2.5365562518651148E-2</v>
      </c>
      <c r="F21" s="1773">
        <v>202</v>
      </c>
      <c r="G21" s="2457">
        <f t="shared" si="13"/>
        <v>2.864029490996739E-2</v>
      </c>
      <c r="H21" s="1775">
        <v>187</v>
      </c>
      <c r="I21" s="2455">
        <f t="shared" si="14"/>
        <v>5.5217965653896965E-2</v>
      </c>
      <c r="J21" s="1773">
        <v>213</v>
      </c>
      <c r="K21" s="2457">
        <f t="shared" si="15"/>
        <v>2.7384931859089742E-2</v>
      </c>
      <c r="L21" s="1775">
        <v>182</v>
      </c>
      <c r="M21" s="2455">
        <f t="shared" si="16"/>
        <v>2.0941203543895986E-2</v>
      </c>
      <c r="N21" s="1773">
        <v>222</v>
      </c>
      <c r="O21" s="2457">
        <f>N21/N23</f>
        <v>2.6139173436948077E-2</v>
      </c>
      <c r="P21" s="1775">
        <v>195</v>
      </c>
      <c r="Q21" s="2455">
        <f>P21/P23</f>
        <v>2.1986695230578418E-2</v>
      </c>
      <c r="R21" s="1773">
        <v>186</v>
      </c>
      <c r="S21" s="2457">
        <f>R21/R23</f>
        <v>2.1540243196294152E-2</v>
      </c>
      <c r="T21" s="1775">
        <v>194</v>
      </c>
      <c r="U21" s="2778">
        <f>T21/T23</f>
        <v>2.2980336413172233E-2</v>
      </c>
      <c r="V21" s="1859">
        <v>194</v>
      </c>
      <c r="W21" s="2781">
        <f>V21/V23</f>
        <v>2.3178016726403822E-2</v>
      </c>
      <c r="X21" s="1856">
        <v>183</v>
      </c>
      <c r="Y21" s="2628">
        <f>X21/X23</f>
        <v>2.2539721640596134E-2</v>
      </c>
      <c r="AA21" s="125"/>
    </row>
    <row r="22" spans="1:27" ht="14.5" thickBot="1">
      <c r="A22" s="135" t="s">
        <v>66</v>
      </c>
      <c r="B22" s="1933">
        <v>231</v>
      </c>
      <c r="C22" s="2622">
        <f t="shared" si="11"/>
        <v>3.4570487877880876E-2</v>
      </c>
      <c r="D22" s="1936">
        <v>233</v>
      </c>
      <c r="E22" s="2624">
        <f t="shared" si="12"/>
        <v>3.4765741569680694E-2</v>
      </c>
      <c r="F22" s="1933">
        <v>334</v>
      </c>
      <c r="G22" s="2622">
        <f t="shared" si="13"/>
        <v>4.7355735148163901E-2</v>
      </c>
      <c r="H22" s="1936">
        <v>398</v>
      </c>
      <c r="I22" s="2624">
        <f t="shared" si="14"/>
        <v>5.5217965653896965E-2</v>
      </c>
      <c r="J22" s="1933">
        <v>312</v>
      </c>
      <c r="K22" s="2622">
        <f t="shared" si="15"/>
        <v>4.0113139624582156E-2</v>
      </c>
      <c r="L22" s="1936">
        <v>303</v>
      </c>
      <c r="M22" s="2624">
        <f t="shared" si="16"/>
        <v>3.4863652053848809E-2</v>
      </c>
      <c r="N22" s="1933">
        <v>360</v>
      </c>
      <c r="O22" s="2622">
        <f>N22/N23</f>
        <v>4.2387848816672555E-2</v>
      </c>
      <c r="P22" s="1936">
        <v>274</v>
      </c>
      <c r="Q22" s="2624">
        <f>P22/P23</f>
        <v>3.0894125606043522E-2</v>
      </c>
      <c r="R22" s="1933">
        <v>296</v>
      </c>
      <c r="S22" s="2622">
        <f>R22/R23</f>
        <v>3.4279096699478866E-2</v>
      </c>
      <c r="T22" s="1936">
        <v>324</v>
      </c>
      <c r="U22" s="2779">
        <f>T22/T23</f>
        <v>3.8379530916844352E-2</v>
      </c>
      <c r="V22" s="1952">
        <v>316</v>
      </c>
      <c r="W22" s="2782">
        <f>V22/V23</f>
        <v>3.7753882915173238E-2</v>
      </c>
      <c r="X22" s="2036">
        <v>310</v>
      </c>
      <c r="Y22" s="2784">
        <f>X22/X23</f>
        <v>3.8182042123414216E-2</v>
      </c>
      <c r="AA22" s="125"/>
    </row>
    <row r="23" spans="1:27">
      <c r="A23" s="68" t="s">
        <v>9</v>
      </c>
      <c r="B23" s="2000">
        <v>6682</v>
      </c>
      <c r="C23" s="2635">
        <f t="shared" si="11"/>
        <v>1</v>
      </c>
      <c r="D23" s="1994">
        <v>6702</v>
      </c>
      <c r="E23" s="2459">
        <f t="shared" si="12"/>
        <v>1</v>
      </c>
      <c r="F23" s="1997">
        <v>7053</v>
      </c>
      <c r="G23" s="2635">
        <f t="shared" si="13"/>
        <v>1</v>
      </c>
      <c r="H23" s="1994">
        <v>7570</v>
      </c>
      <c r="I23" s="2459">
        <f t="shared" si="14"/>
        <v>5.5217965653896965E-2</v>
      </c>
      <c r="J23" s="1997">
        <v>7778</v>
      </c>
      <c r="K23" s="2635">
        <f t="shared" si="15"/>
        <v>1</v>
      </c>
      <c r="L23" s="1994">
        <v>8691</v>
      </c>
      <c r="M23" s="2459">
        <f t="shared" si="16"/>
        <v>1</v>
      </c>
      <c r="N23" s="1997">
        <v>8493</v>
      </c>
      <c r="O23" s="2635">
        <v>1</v>
      </c>
      <c r="P23" s="1994">
        <v>8869</v>
      </c>
      <c r="Q23" s="2459">
        <v>1</v>
      </c>
      <c r="R23" s="1997">
        <v>8635</v>
      </c>
      <c r="S23" s="2635">
        <f>R23/R23</f>
        <v>1</v>
      </c>
      <c r="T23" s="1994">
        <v>8442</v>
      </c>
      <c r="U23" s="2780">
        <f>T23/T23</f>
        <v>1</v>
      </c>
      <c r="V23" s="1853">
        <v>8370</v>
      </c>
      <c r="W23" s="2783">
        <f>V23/V23</f>
        <v>1</v>
      </c>
      <c r="X23" s="1950">
        <v>8119</v>
      </c>
      <c r="Y23" s="2627">
        <f>X23/X23</f>
        <v>1</v>
      </c>
      <c r="AA23" s="125"/>
    </row>
    <row r="24" spans="1:27">
      <c r="O24" s="807"/>
    </row>
    <row r="25" spans="1:27">
      <c r="A25" s="4370" t="s">
        <v>1008</v>
      </c>
      <c r="B25" s="4370"/>
      <c r="C25" s="4370"/>
      <c r="D25" s="4370"/>
      <c r="E25" s="4370"/>
      <c r="F25" s="4370"/>
      <c r="G25" s="4370"/>
      <c r="H25" s="4370"/>
      <c r="I25" s="4370"/>
      <c r="J25" s="4370"/>
      <c r="K25" s="4370"/>
      <c r="L25" s="4370"/>
      <c r="M25" s="4370"/>
      <c r="N25" s="4370"/>
      <c r="O25" s="4370"/>
      <c r="P25" s="4370"/>
      <c r="Q25" s="4370"/>
    </row>
  </sheetData>
  <mergeCells count="30">
    <mergeCell ref="A1:Y1"/>
    <mergeCell ref="J15:K15"/>
    <mergeCell ref="L15:M15"/>
    <mergeCell ref="A14:A16"/>
    <mergeCell ref="B3:Y3"/>
    <mergeCell ref="V4:W4"/>
    <mergeCell ref="X4:Y4"/>
    <mergeCell ref="B14:Y14"/>
    <mergeCell ref="V15:W15"/>
    <mergeCell ref="X15:Y15"/>
    <mergeCell ref="A3:A5"/>
    <mergeCell ref="B4:C4"/>
    <mergeCell ref="B15:C15"/>
    <mergeCell ref="D15:E15"/>
    <mergeCell ref="F15:G15"/>
    <mergeCell ref="R4:S4"/>
    <mergeCell ref="A25:Q25"/>
    <mergeCell ref="N15:O15"/>
    <mergeCell ref="P15:Q15"/>
    <mergeCell ref="R15:S15"/>
    <mergeCell ref="T15:U15"/>
    <mergeCell ref="H15:I15"/>
    <mergeCell ref="T4:U4"/>
    <mergeCell ref="D4:E4"/>
    <mergeCell ref="F4:G4"/>
    <mergeCell ref="H4:I4"/>
    <mergeCell ref="J4:K4"/>
    <mergeCell ref="L4:M4"/>
    <mergeCell ref="N4:O4"/>
    <mergeCell ref="P4:Q4"/>
  </mergeCells>
  <pageMargins left="0" right="0" top="0" bottom="0" header="0.3" footer="0.3"/>
  <pageSetup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P143"/>
  <sheetViews>
    <sheetView workbookViewId="0">
      <selection sqref="A1:N1"/>
    </sheetView>
  </sheetViews>
  <sheetFormatPr defaultColWidth="9" defaultRowHeight="14"/>
  <cols>
    <col min="1" max="1" width="17.08203125" style="8" customWidth="1"/>
    <col min="2" max="2" width="11.83203125" style="8" customWidth="1"/>
    <col min="3" max="15" width="9" style="8"/>
    <col min="16" max="16" width="9" style="125"/>
    <col min="17" max="16384" width="9" style="8"/>
  </cols>
  <sheetData>
    <row r="1" spans="1:16" ht="25">
      <c r="A1" s="4348" t="s">
        <v>4449</v>
      </c>
      <c r="B1" s="4348"/>
      <c r="C1" s="4348"/>
      <c r="D1" s="4348"/>
      <c r="E1" s="4348"/>
      <c r="F1" s="4348"/>
      <c r="G1" s="4348"/>
      <c r="H1" s="4348"/>
      <c r="I1" s="4348"/>
      <c r="J1" s="4348"/>
      <c r="K1" s="4348"/>
      <c r="L1" s="4348"/>
      <c r="M1" s="4348"/>
      <c r="N1" s="4348"/>
      <c r="O1" s="1472"/>
    </row>
    <row r="3" spans="1:16" ht="32.5">
      <c r="A3" s="4247" t="s">
        <v>6</v>
      </c>
      <c r="B3" s="4608" t="s">
        <v>544</v>
      </c>
      <c r="C3" s="3966" t="s">
        <v>545</v>
      </c>
      <c r="D3" s="3841"/>
      <c r="E3" s="3966" t="s">
        <v>546</v>
      </c>
      <c r="F3" s="3841"/>
      <c r="G3" s="3966" t="s">
        <v>547</v>
      </c>
      <c r="H3" s="3841"/>
      <c r="I3" s="3966" t="s">
        <v>548</v>
      </c>
      <c r="J3" s="3841"/>
      <c r="K3" s="3966" t="s">
        <v>549</v>
      </c>
      <c r="L3" s="3841"/>
      <c r="M3" s="3966" t="s">
        <v>550</v>
      </c>
      <c r="N3" s="4281"/>
      <c r="P3" s="896"/>
    </row>
    <row r="4" spans="1:16" ht="17.5">
      <c r="A4" s="4249"/>
      <c r="B4" s="4609"/>
      <c r="C4" s="127" t="s">
        <v>98</v>
      </c>
      <c r="D4" s="128" t="s">
        <v>551</v>
      </c>
      <c r="E4" s="127" t="s">
        <v>98</v>
      </c>
      <c r="F4" s="128" t="s">
        <v>551</v>
      </c>
      <c r="G4" s="127" t="s">
        <v>98</v>
      </c>
      <c r="H4" s="128" t="s">
        <v>551</v>
      </c>
      <c r="I4" s="127" t="s">
        <v>98</v>
      </c>
      <c r="J4" s="128" t="s">
        <v>551</v>
      </c>
      <c r="K4" s="127" t="s">
        <v>98</v>
      </c>
      <c r="L4" s="128" t="s">
        <v>551</v>
      </c>
      <c r="M4" s="127" t="s">
        <v>98</v>
      </c>
      <c r="N4" s="129" t="s">
        <v>551</v>
      </c>
      <c r="P4" s="495"/>
    </row>
    <row r="5" spans="1:16" ht="14.5" thickBot="1">
      <c r="A5" s="897" t="s">
        <v>85</v>
      </c>
      <c r="B5" s="2032">
        <v>2338</v>
      </c>
      <c r="C5" s="2036">
        <v>289</v>
      </c>
      <c r="D5" s="2779">
        <f>C5/B5</f>
        <v>0.12360992301112061</v>
      </c>
      <c r="E5" s="1952">
        <v>1002</v>
      </c>
      <c r="F5" s="2782">
        <f>E5/B5</f>
        <v>0.42857142857142855</v>
      </c>
      <c r="G5" s="2036">
        <v>820</v>
      </c>
      <c r="H5" s="2779">
        <f>G5/B5</f>
        <v>0.35072711719418304</v>
      </c>
      <c r="I5" s="1952">
        <v>154</v>
      </c>
      <c r="J5" s="2782">
        <f>I5/B5</f>
        <v>6.5868263473053898E-2</v>
      </c>
      <c r="K5" s="2036">
        <v>17</v>
      </c>
      <c r="L5" s="2779">
        <f>K5/B5</f>
        <v>7.2711719418306247E-3</v>
      </c>
      <c r="M5" s="1952">
        <v>56</v>
      </c>
      <c r="N5" s="2804">
        <f>M5/B5</f>
        <v>2.3952095808383235E-2</v>
      </c>
    </row>
    <row r="6" spans="1:16">
      <c r="A6" s="901" t="s">
        <v>541</v>
      </c>
      <c r="B6" s="2235">
        <v>935</v>
      </c>
      <c r="C6" s="2052">
        <v>157</v>
      </c>
      <c r="D6" s="2780">
        <f>C6/B6</f>
        <v>0.16791443850267379</v>
      </c>
      <c r="E6" s="2237">
        <v>410</v>
      </c>
      <c r="F6" s="2783">
        <f>E6/B6</f>
        <v>0.43850267379679142</v>
      </c>
      <c r="G6" s="2052">
        <v>294</v>
      </c>
      <c r="H6" s="2780">
        <f>G6/B6</f>
        <v>0.3144385026737968</v>
      </c>
      <c r="I6" s="2237">
        <v>46</v>
      </c>
      <c r="J6" s="2783">
        <f>I6/B6</f>
        <v>4.9197860962566842E-2</v>
      </c>
      <c r="K6" s="2052">
        <v>5</v>
      </c>
      <c r="L6" s="2780">
        <f>K6/B6</f>
        <v>5.3475935828877002E-3</v>
      </c>
      <c r="M6" s="2237">
        <v>23</v>
      </c>
      <c r="N6" s="2805">
        <f>M6/B6</f>
        <v>2.4598930481283421E-2</v>
      </c>
    </row>
    <row r="7" spans="1:16">
      <c r="A7" s="905" t="s">
        <v>542</v>
      </c>
      <c r="B7" s="2236">
        <v>1364</v>
      </c>
      <c r="C7" s="1866">
        <v>119</v>
      </c>
      <c r="D7" s="2778">
        <f>C7/B7</f>
        <v>8.7243401759530798E-2</v>
      </c>
      <c r="E7" s="1968">
        <v>573</v>
      </c>
      <c r="F7" s="2781">
        <f>E7/B7</f>
        <v>0.42008797653958946</v>
      </c>
      <c r="G7" s="1866">
        <v>522</v>
      </c>
      <c r="H7" s="2778">
        <f>G7/B7</f>
        <v>0.38269794721407624</v>
      </c>
      <c r="I7" s="1968">
        <v>105</v>
      </c>
      <c r="J7" s="2781">
        <f>I7/B7</f>
        <v>7.6979472140762464E-2</v>
      </c>
      <c r="K7" s="1866">
        <v>12</v>
      </c>
      <c r="L7" s="2778">
        <f>K7/B7</f>
        <v>8.7976539589442824E-3</v>
      </c>
      <c r="M7" s="1968">
        <v>33</v>
      </c>
      <c r="N7" s="2599">
        <f>M7/B7</f>
        <v>2.4193548387096774E-2</v>
      </c>
    </row>
    <row r="8" spans="1:16">
      <c r="A8" s="905" t="s">
        <v>310</v>
      </c>
      <c r="B8" s="2236">
        <v>39</v>
      </c>
      <c r="C8" s="1866">
        <v>13</v>
      </c>
      <c r="D8" s="2778"/>
      <c r="E8" s="1968">
        <v>19</v>
      </c>
      <c r="F8" s="2781"/>
      <c r="G8" s="1866">
        <v>4</v>
      </c>
      <c r="H8" s="2778"/>
      <c r="I8" s="1968">
        <v>3</v>
      </c>
      <c r="J8" s="2781"/>
      <c r="K8" s="1866">
        <v>0</v>
      </c>
      <c r="L8" s="2778"/>
      <c r="M8" s="1968">
        <v>0</v>
      </c>
      <c r="N8" s="2599"/>
    </row>
    <row r="9" spans="1:16">
      <c r="A9" s="905"/>
      <c r="B9" s="2039"/>
      <c r="C9" s="1856"/>
      <c r="D9" s="2780"/>
      <c r="E9" s="1859"/>
      <c r="F9" s="2783"/>
      <c r="G9" s="1856"/>
      <c r="H9" s="2780"/>
      <c r="I9" s="1859"/>
      <c r="J9" s="2783"/>
      <c r="K9" s="1856"/>
      <c r="L9" s="2780"/>
      <c r="M9" s="1859"/>
      <c r="N9" s="2805"/>
    </row>
    <row r="10" spans="1:16" ht="14.5" thickBot="1">
      <c r="A10" s="897" t="s">
        <v>543</v>
      </c>
      <c r="B10" s="2032">
        <v>8509</v>
      </c>
      <c r="C10" s="2036">
        <v>847</v>
      </c>
      <c r="D10" s="2779">
        <f>C10/B10</f>
        <v>9.954166176989071E-2</v>
      </c>
      <c r="E10" s="1952">
        <v>2639</v>
      </c>
      <c r="F10" s="2782">
        <f>E10/B10</f>
        <v>0.31014220237395701</v>
      </c>
      <c r="G10" s="2036">
        <v>3653</v>
      </c>
      <c r="H10" s="2779">
        <f>G10/B10</f>
        <v>0.42931014220237396</v>
      </c>
      <c r="I10" s="1952">
        <v>877</v>
      </c>
      <c r="J10" s="2782">
        <f>I10/B10</f>
        <v>0.10306734046303913</v>
      </c>
      <c r="K10" s="2036">
        <v>183</v>
      </c>
      <c r="L10" s="2779">
        <f>K10/B10</f>
        <v>2.1506640028205428E-2</v>
      </c>
      <c r="M10" s="1952">
        <v>310</v>
      </c>
      <c r="N10" s="2804">
        <f>M10/B10</f>
        <v>3.6432013162533791E-2</v>
      </c>
    </row>
    <row r="11" spans="1:16">
      <c r="A11" s="901" t="s">
        <v>541</v>
      </c>
      <c r="B11" s="2235">
        <v>3629</v>
      </c>
      <c r="C11" s="2052">
        <v>423</v>
      </c>
      <c r="D11" s="2780">
        <f>C11/B11</f>
        <v>0.11656103609809865</v>
      </c>
      <c r="E11" s="2237">
        <v>1223</v>
      </c>
      <c r="F11" s="2800">
        <f>E11/B11</f>
        <v>0.33700744006613392</v>
      </c>
      <c r="G11" s="2052">
        <v>1427</v>
      </c>
      <c r="H11" s="2802">
        <f>G11/B11</f>
        <v>0.39322127307798294</v>
      </c>
      <c r="I11" s="2237">
        <v>325</v>
      </c>
      <c r="J11" s="2800">
        <f>I11/B11</f>
        <v>8.9556351612014334E-2</v>
      </c>
      <c r="K11" s="2052">
        <v>81</v>
      </c>
      <c r="L11" s="2802">
        <f>K11/B11</f>
        <v>2.232019840176357E-2</v>
      </c>
      <c r="M11" s="2237">
        <v>150</v>
      </c>
      <c r="N11" s="2806">
        <f>M11/B11</f>
        <v>4.1333700744006614E-2</v>
      </c>
    </row>
    <row r="12" spans="1:16">
      <c r="A12" s="905" t="s">
        <v>542</v>
      </c>
      <c r="B12" s="2236">
        <v>4768</v>
      </c>
      <c r="C12" s="1866">
        <v>395</v>
      </c>
      <c r="D12" s="2778">
        <f>C12/B12</f>
        <v>8.2843959731543626E-2</v>
      </c>
      <c r="E12" s="1968">
        <v>1368</v>
      </c>
      <c r="F12" s="2801">
        <f>E12/B12</f>
        <v>0.28691275167785235</v>
      </c>
      <c r="G12" s="1866">
        <v>2204</v>
      </c>
      <c r="H12" s="2803">
        <f>G12/B12</f>
        <v>0.46224832214765099</v>
      </c>
      <c r="I12" s="1968">
        <v>542</v>
      </c>
      <c r="J12" s="2801">
        <f>I12/B12</f>
        <v>0.1136744966442953</v>
      </c>
      <c r="K12" s="1866">
        <v>101</v>
      </c>
      <c r="L12" s="2803">
        <f>K12/B12</f>
        <v>2.1182885906040269E-2</v>
      </c>
      <c r="M12" s="1968">
        <v>158</v>
      </c>
      <c r="N12" s="2807">
        <f>M12/B12</f>
        <v>3.313758389261745E-2</v>
      </c>
    </row>
    <row r="13" spans="1:16">
      <c r="A13" s="905" t="s">
        <v>310</v>
      </c>
      <c r="B13" s="2236">
        <v>112</v>
      </c>
      <c r="C13" s="1866">
        <v>29</v>
      </c>
      <c r="D13" s="914"/>
      <c r="E13" s="1968">
        <v>48</v>
      </c>
      <c r="F13" s="915"/>
      <c r="G13" s="1866">
        <v>22</v>
      </c>
      <c r="H13" s="914"/>
      <c r="I13" s="1968">
        <v>10</v>
      </c>
      <c r="J13" s="916"/>
      <c r="K13" s="1866">
        <v>1</v>
      </c>
      <c r="L13" s="914"/>
      <c r="M13" s="1968">
        <v>2</v>
      </c>
      <c r="N13" s="747"/>
    </row>
    <row r="14" spans="1:16">
      <c r="B14" s="814"/>
      <c r="E14" s="814"/>
      <c r="G14" s="814"/>
    </row>
    <row r="15" spans="1:16" ht="32.5">
      <c r="A15" s="4276" t="s">
        <v>6</v>
      </c>
      <c r="B15" s="3966" t="s">
        <v>544</v>
      </c>
      <c r="C15" s="3865" t="s">
        <v>545</v>
      </c>
      <c r="D15" s="3866"/>
      <c r="E15" s="3865" t="s">
        <v>546</v>
      </c>
      <c r="F15" s="3866"/>
      <c r="G15" s="3865" t="s">
        <v>547</v>
      </c>
      <c r="H15" s="3866"/>
      <c r="I15" s="3865" t="s">
        <v>548</v>
      </c>
      <c r="J15" s="3866"/>
      <c r="K15" s="3865" t="s">
        <v>549</v>
      </c>
      <c r="L15" s="3866"/>
      <c r="M15" s="3865" t="s">
        <v>550</v>
      </c>
      <c r="N15" s="3976"/>
      <c r="P15" s="896"/>
    </row>
    <row r="16" spans="1:16" ht="17.5">
      <c r="A16" s="4271"/>
      <c r="B16" s="3999"/>
      <c r="C16" s="127" t="s">
        <v>98</v>
      </c>
      <c r="D16" s="917" t="s">
        <v>552</v>
      </c>
      <c r="E16" s="127" t="s">
        <v>98</v>
      </c>
      <c r="F16" s="917" t="s">
        <v>552</v>
      </c>
      <c r="G16" s="127" t="s">
        <v>98</v>
      </c>
      <c r="H16" s="917" t="s">
        <v>552</v>
      </c>
      <c r="I16" s="127" t="s">
        <v>98</v>
      </c>
      <c r="J16" s="917" t="s">
        <v>552</v>
      </c>
      <c r="K16" s="127" t="s">
        <v>98</v>
      </c>
      <c r="L16" s="917" t="s">
        <v>552</v>
      </c>
      <c r="M16" s="127" t="s">
        <v>98</v>
      </c>
      <c r="N16" s="918" t="s">
        <v>552</v>
      </c>
      <c r="P16" s="495"/>
    </row>
    <row r="17" spans="1:16" ht="14.5" thickBot="1">
      <c r="A17" s="897" t="s">
        <v>85</v>
      </c>
      <c r="B17" s="2238">
        <v>2338</v>
      </c>
      <c r="C17" s="2036">
        <v>289</v>
      </c>
      <c r="D17" s="2779">
        <v>1</v>
      </c>
      <c r="E17" s="1952">
        <v>1002</v>
      </c>
      <c r="F17" s="2782">
        <v>1</v>
      </c>
      <c r="G17" s="2036">
        <v>820</v>
      </c>
      <c r="H17" s="2779">
        <v>1</v>
      </c>
      <c r="I17" s="1952">
        <v>154</v>
      </c>
      <c r="J17" s="2782">
        <v>1</v>
      </c>
      <c r="K17" s="2036">
        <v>17</v>
      </c>
      <c r="L17" s="2779">
        <v>1</v>
      </c>
      <c r="M17" s="1952">
        <v>56</v>
      </c>
      <c r="N17" s="2804">
        <v>1</v>
      </c>
    </row>
    <row r="18" spans="1:16">
      <c r="A18" s="901" t="s">
        <v>541</v>
      </c>
      <c r="B18" s="2239">
        <v>935</v>
      </c>
      <c r="C18" s="2052">
        <v>157</v>
      </c>
      <c r="D18" s="2780">
        <f>C18/C17</f>
        <v>0.54325259515570934</v>
      </c>
      <c r="E18" s="2237">
        <v>410</v>
      </c>
      <c r="F18" s="2783">
        <f>E18/E17</f>
        <v>0.40918163672654689</v>
      </c>
      <c r="G18" s="2052">
        <v>294</v>
      </c>
      <c r="H18" s="2780">
        <f>G18/G17</f>
        <v>0.35853658536585364</v>
      </c>
      <c r="I18" s="2237">
        <v>46</v>
      </c>
      <c r="J18" s="2783">
        <f>I18/I17</f>
        <v>0.29870129870129869</v>
      </c>
      <c r="K18" s="2052">
        <v>5</v>
      </c>
      <c r="L18" s="2780">
        <f>K18/K17</f>
        <v>0.29411764705882354</v>
      </c>
      <c r="M18" s="2237">
        <v>23</v>
      </c>
      <c r="N18" s="2805">
        <f>M18/M17</f>
        <v>0.4107142857142857</v>
      </c>
    </row>
    <row r="19" spans="1:16">
      <c r="A19" s="905" t="s">
        <v>542</v>
      </c>
      <c r="B19" s="2240">
        <v>1364</v>
      </c>
      <c r="C19" s="1866">
        <v>119</v>
      </c>
      <c r="D19" s="2778">
        <f>C19/C17</f>
        <v>0.41176470588235292</v>
      </c>
      <c r="E19" s="1968">
        <v>573</v>
      </c>
      <c r="F19" s="2781">
        <f>E19/E17</f>
        <v>0.57185628742514971</v>
      </c>
      <c r="G19" s="1866">
        <v>522</v>
      </c>
      <c r="H19" s="2778">
        <f>G19/G17</f>
        <v>0.63658536585365855</v>
      </c>
      <c r="I19" s="1968">
        <v>105</v>
      </c>
      <c r="J19" s="2781">
        <f>I19/I17</f>
        <v>0.68181818181818177</v>
      </c>
      <c r="K19" s="1866">
        <v>12</v>
      </c>
      <c r="L19" s="2778">
        <f>K19/K17</f>
        <v>0.70588235294117652</v>
      </c>
      <c r="M19" s="1968">
        <v>33</v>
      </c>
      <c r="N19" s="2599">
        <f>M19/M17</f>
        <v>0.5892857142857143</v>
      </c>
    </row>
    <row r="20" spans="1:16">
      <c r="A20" s="905" t="s">
        <v>310</v>
      </c>
      <c r="B20" s="2240">
        <v>39</v>
      </c>
      <c r="C20" s="1866">
        <v>13</v>
      </c>
      <c r="D20" s="2778"/>
      <c r="E20" s="1968">
        <v>19</v>
      </c>
      <c r="F20" s="2781"/>
      <c r="G20" s="1866">
        <v>4</v>
      </c>
      <c r="H20" s="2778"/>
      <c r="I20" s="1968">
        <v>3</v>
      </c>
      <c r="J20" s="2781"/>
      <c r="K20" s="1866">
        <v>0</v>
      </c>
      <c r="L20" s="2778"/>
      <c r="M20" s="1968">
        <v>0</v>
      </c>
      <c r="N20" s="2599"/>
    </row>
    <row r="21" spans="1:16">
      <c r="A21" s="905"/>
      <c r="B21" s="2028"/>
      <c r="C21" s="1856"/>
      <c r="D21" s="2780"/>
      <c r="E21" s="1859"/>
      <c r="F21" s="2783"/>
      <c r="G21" s="1856"/>
      <c r="H21" s="2780"/>
      <c r="I21" s="1859"/>
      <c r="J21" s="2783"/>
      <c r="K21" s="1856"/>
      <c r="L21" s="2780"/>
      <c r="M21" s="1859"/>
      <c r="N21" s="2805"/>
    </row>
    <row r="22" spans="1:16" ht="14.5" thickBot="1">
      <c r="A22" s="897" t="s">
        <v>543</v>
      </c>
      <c r="B22" s="2238">
        <v>8509</v>
      </c>
      <c r="C22" s="2036">
        <v>847</v>
      </c>
      <c r="D22" s="2779">
        <v>1</v>
      </c>
      <c r="E22" s="1952">
        <v>2639</v>
      </c>
      <c r="F22" s="2782">
        <v>1</v>
      </c>
      <c r="G22" s="2036">
        <v>3653</v>
      </c>
      <c r="H22" s="2779">
        <v>1</v>
      </c>
      <c r="I22" s="1952">
        <v>877</v>
      </c>
      <c r="J22" s="2782">
        <v>1</v>
      </c>
      <c r="K22" s="2036">
        <v>183</v>
      </c>
      <c r="L22" s="2779">
        <v>1</v>
      </c>
      <c r="M22" s="1952">
        <v>310</v>
      </c>
      <c r="N22" s="2804">
        <v>1</v>
      </c>
    </row>
    <row r="23" spans="1:16">
      <c r="A23" s="901" t="s">
        <v>541</v>
      </c>
      <c r="B23" s="2239">
        <v>3629</v>
      </c>
      <c r="C23" s="2052">
        <v>423</v>
      </c>
      <c r="D23" s="2802">
        <f>C23/C22</f>
        <v>0.49940968122786306</v>
      </c>
      <c r="E23" s="2237">
        <v>1223</v>
      </c>
      <c r="F23" s="2800">
        <f>E23/E22</f>
        <v>0.46343311860553238</v>
      </c>
      <c r="G23" s="2052">
        <v>1427</v>
      </c>
      <c r="H23" s="2802">
        <f>G23/G22</f>
        <v>0.39063783191897072</v>
      </c>
      <c r="I23" s="2237">
        <v>325</v>
      </c>
      <c r="J23" s="2800">
        <f>I23/I22</f>
        <v>0.37058152793614596</v>
      </c>
      <c r="K23" s="2052">
        <v>81</v>
      </c>
      <c r="L23" s="2802">
        <f>K23/K22</f>
        <v>0.44262295081967212</v>
      </c>
      <c r="M23" s="2237">
        <v>150</v>
      </c>
      <c r="N23" s="2806">
        <f>M23/M22</f>
        <v>0.4838709677419355</v>
      </c>
    </row>
    <row r="24" spans="1:16">
      <c r="A24" s="905" t="s">
        <v>542</v>
      </c>
      <c r="B24" s="2240">
        <v>4768</v>
      </c>
      <c r="C24" s="1866">
        <v>395</v>
      </c>
      <c r="D24" s="2803">
        <f>C24/C22</f>
        <v>0.46635182998819363</v>
      </c>
      <c r="E24" s="1968">
        <v>1368</v>
      </c>
      <c r="F24" s="2801">
        <f>E24/E22</f>
        <v>0.51837817355058735</v>
      </c>
      <c r="G24" s="1866">
        <v>2204</v>
      </c>
      <c r="H24" s="2803">
        <f>G24/G22</f>
        <v>0.60333972077744324</v>
      </c>
      <c r="I24" s="1968">
        <v>542</v>
      </c>
      <c r="J24" s="2801">
        <f>I24/I22</f>
        <v>0.61801596351197263</v>
      </c>
      <c r="K24" s="1866">
        <v>101</v>
      </c>
      <c r="L24" s="2803">
        <f>K24/K22</f>
        <v>0.55191256830601088</v>
      </c>
      <c r="M24" s="1968">
        <v>158</v>
      </c>
      <c r="N24" s="2807">
        <f>M24/M22</f>
        <v>0.50967741935483868</v>
      </c>
    </row>
    <row r="25" spans="1:16">
      <c r="A25" s="905" t="s">
        <v>310</v>
      </c>
      <c r="B25" s="2240">
        <v>112</v>
      </c>
      <c r="C25" s="1866">
        <v>29</v>
      </c>
      <c r="D25" s="914"/>
      <c r="E25" s="1968">
        <v>48</v>
      </c>
      <c r="F25" s="915"/>
      <c r="G25" s="1866">
        <v>22</v>
      </c>
      <c r="H25" s="914"/>
      <c r="I25" s="1968">
        <v>10</v>
      </c>
      <c r="J25" s="916"/>
      <c r="K25" s="1866">
        <v>1</v>
      </c>
      <c r="L25" s="914"/>
      <c r="M25" s="1968">
        <v>2</v>
      </c>
      <c r="N25" s="747"/>
    </row>
    <row r="26" spans="1:16">
      <c r="A26" s="27"/>
      <c r="B26" s="27"/>
      <c r="C26" s="27"/>
      <c r="D26" s="27"/>
      <c r="E26" s="27"/>
      <c r="F26" s="27"/>
      <c r="G26" s="27"/>
      <c r="H26" s="27"/>
      <c r="I26" s="27"/>
      <c r="J26" s="27"/>
      <c r="K26" s="27"/>
      <c r="L26" s="27"/>
      <c r="M26" s="27"/>
      <c r="N26" s="27"/>
    </row>
    <row r="27" spans="1:16">
      <c r="A27" s="4331" t="s">
        <v>938</v>
      </c>
      <c r="B27" s="4331"/>
      <c r="C27" s="4331"/>
      <c r="D27" s="4331"/>
      <c r="E27" s="4331"/>
      <c r="F27" s="4331"/>
      <c r="G27" s="4331"/>
      <c r="H27" s="4331"/>
      <c r="I27" s="4331"/>
      <c r="J27" s="4331"/>
      <c r="K27" s="4331"/>
      <c r="L27" s="4331"/>
      <c r="M27" s="4331"/>
      <c r="N27" s="4331"/>
    </row>
    <row r="30" spans="1:16">
      <c r="A30" s="4610" t="s">
        <v>1691</v>
      </c>
      <c r="B30" s="4610"/>
      <c r="C30" s="4610"/>
      <c r="D30" s="4610"/>
      <c r="E30" s="4610"/>
      <c r="F30" s="4610"/>
      <c r="G30" s="4610"/>
      <c r="H30" s="4610"/>
      <c r="I30" s="4610"/>
      <c r="J30" s="4610"/>
      <c r="K30" s="4610"/>
      <c r="L30" s="4610"/>
      <c r="M30" s="4610"/>
      <c r="N30" s="4610"/>
    </row>
    <row r="32" spans="1:16" ht="32.5">
      <c r="A32" s="4247" t="s">
        <v>6</v>
      </c>
      <c r="B32" s="4608" t="s">
        <v>544</v>
      </c>
      <c r="C32" s="3966" t="s">
        <v>545</v>
      </c>
      <c r="D32" s="3841"/>
      <c r="E32" s="3966" t="s">
        <v>546</v>
      </c>
      <c r="F32" s="3841"/>
      <c r="G32" s="3966" t="s">
        <v>547</v>
      </c>
      <c r="H32" s="3841"/>
      <c r="I32" s="3966" t="s">
        <v>548</v>
      </c>
      <c r="J32" s="3841"/>
      <c r="K32" s="3966" t="s">
        <v>549</v>
      </c>
      <c r="L32" s="3841"/>
      <c r="M32" s="3966" t="s">
        <v>550</v>
      </c>
      <c r="N32" s="4281"/>
      <c r="P32" s="896"/>
    </row>
    <row r="33" spans="1:16" ht="17.5">
      <c r="A33" s="4249"/>
      <c r="B33" s="4609"/>
      <c r="C33" s="127" t="s">
        <v>98</v>
      </c>
      <c r="D33" s="128" t="s">
        <v>551</v>
      </c>
      <c r="E33" s="127" t="s">
        <v>98</v>
      </c>
      <c r="F33" s="128" t="s">
        <v>551</v>
      </c>
      <c r="G33" s="127" t="s">
        <v>98</v>
      </c>
      <c r="H33" s="128" t="s">
        <v>551</v>
      </c>
      <c r="I33" s="127" t="s">
        <v>98</v>
      </c>
      <c r="J33" s="128" t="s">
        <v>551</v>
      </c>
      <c r="K33" s="127" t="s">
        <v>98</v>
      </c>
      <c r="L33" s="128" t="s">
        <v>551</v>
      </c>
      <c r="M33" s="127" t="s">
        <v>98</v>
      </c>
      <c r="N33" s="129" t="s">
        <v>551</v>
      </c>
      <c r="P33" s="495"/>
    </row>
    <row r="34" spans="1:16" ht="14.5" thickBot="1">
      <c r="A34" s="897" t="s">
        <v>85</v>
      </c>
      <c r="B34" s="921">
        <v>2463</v>
      </c>
      <c r="C34" s="892">
        <v>379</v>
      </c>
      <c r="D34" s="898">
        <f>C34/B34</f>
        <v>0.15387738530247666</v>
      </c>
      <c r="E34" s="893">
        <v>1030</v>
      </c>
      <c r="F34" s="900">
        <f>E34/B34</f>
        <v>0.41818920016240357</v>
      </c>
      <c r="G34" s="892">
        <v>846</v>
      </c>
      <c r="H34" s="898">
        <f>G34/B34</f>
        <v>0.34348355663824603</v>
      </c>
      <c r="I34" s="893">
        <v>137</v>
      </c>
      <c r="J34" s="900">
        <f>I34/B34</f>
        <v>5.562322371092164E-2</v>
      </c>
      <c r="K34" s="892">
        <v>13</v>
      </c>
      <c r="L34" s="898">
        <f>K34/B34</f>
        <v>5.2781161185546082E-3</v>
      </c>
      <c r="M34" s="893">
        <v>58</v>
      </c>
      <c r="N34" s="810">
        <f>M34/B34</f>
        <v>2.3548518067397484E-2</v>
      </c>
    </row>
    <row r="35" spans="1:16">
      <c r="A35" s="901" t="s">
        <v>541</v>
      </c>
      <c r="B35" s="922">
        <v>943</v>
      </c>
      <c r="C35" s="923">
        <v>187</v>
      </c>
      <c r="D35" s="902">
        <f>C35/B35</f>
        <v>0.19830328738069988</v>
      </c>
      <c r="E35" s="924">
        <v>407</v>
      </c>
      <c r="F35" s="903">
        <f>E35/B35</f>
        <v>0.43160127253446445</v>
      </c>
      <c r="G35" s="923">
        <v>290</v>
      </c>
      <c r="H35" s="902">
        <f>G35/B35</f>
        <v>0.30752916224814419</v>
      </c>
      <c r="I35" s="924">
        <v>39</v>
      </c>
      <c r="J35" s="903">
        <f>I35/B35</f>
        <v>4.1357370095440084E-2</v>
      </c>
      <c r="K35" s="923">
        <v>5</v>
      </c>
      <c r="L35" s="902">
        <f>K35/B35</f>
        <v>5.3022269353128317E-3</v>
      </c>
      <c r="M35" s="924">
        <v>15</v>
      </c>
      <c r="N35" s="904">
        <f>M35/B35</f>
        <v>1.5906680805938492E-2</v>
      </c>
    </row>
    <row r="36" spans="1:16">
      <c r="A36" s="905" t="s">
        <v>542</v>
      </c>
      <c r="B36" s="925">
        <v>1496</v>
      </c>
      <c r="C36" s="665">
        <v>182</v>
      </c>
      <c r="D36" s="907">
        <f>C36/B36</f>
        <v>0.12165775401069519</v>
      </c>
      <c r="E36" s="926">
        <v>616</v>
      </c>
      <c r="F36" s="908">
        <f>E36/B36</f>
        <v>0.41176470588235292</v>
      </c>
      <c r="G36" s="665">
        <v>551</v>
      </c>
      <c r="H36" s="907">
        <f>G36/B36</f>
        <v>0.36831550802139035</v>
      </c>
      <c r="I36" s="926">
        <v>96</v>
      </c>
      <c r="J36" s="908">
        <f>I36/B36</f>
        <v>6.4171122994652413E-2</v>
      </c>
      <c r="K36" s="665">
        <v>8</v>
      </c>
      <c r="L36" s="907">
        <f>K36/B36</f>
        <v>5.3475935828877002E-3</v>
      </c>
      <c r="M36" s="926">
        <v>43</v>
      </c>
      <c r="N36" s="681">
        <f>M36/B36</f>
        <v>2.8743315508021391E-2</v>
      </c>
    </row>
    <row r="37" spans="1:16">
      <c r="A37" s="905" t="s">
        <v>310</v>
      </c>
      <c r="B37" s="925">
        <v>24</v>
      </c>
      <c r="C37" s="665">
        <v>10</v>
      </c>
      <c r="D37" s="907"/>
      <c r="E37" s="926">
        <v>7</v>
      </c>
      <c r="F37" s="908"/>
      <c r="G37" s="665">
        <v>5</v>
      </c>
      <c r="H37" s="907"/>
      <c r="I37" s="926">
        <v>2</v>
      </c>
      <c r="J37" s="908"/>
      <c r="K37" s="665">
        <v>0</v>
      </c>
      <c r="L37" s="907"/>
      <c r="M37" s="926">
        <v>0</v>
      </c>
      <c r="N37" s="681"/>
    </row>
    <row r="38" spans="1:16">
      <c r="A38" s="905"/>
      <c r="B38" s="920"/>
      <c r="C38" s="306"/>
      <c r="D38" s="902"/>
      <c r="E38" s="551"/>
      <c r="F38" s="903"/>
      <c r="G38" s="306"/>
      <c r="H38" s="902"/>
      <c r="I38" s="551"/>
      <c r="J38" s="903"/>
      <c r="K38" s="306"/>
      <c r="L38" s="902"/>
      <c r="M38" s="551"/>
      <c r="N38" s="904"/>
    </row>
    <row r="39" spans="1:16" ht="14.5" thickBot="1">
      <c r="A39" s="897" t="s">
        <v>543</v>
      </c>
      <c r="B39" s="919">
        <v>8836</v>
      </c>
      <c r="C39" s="667">
        <v>1035</v>
      </c>
      <c r="D39" s="898">
        <f>C39/B39</f>
        <v>0.11713444997736533</v>
      </c>
      <c r="E39" s="899">
        <v>2725</v>
      </c>
      <c r="F39" s="900">
        <f>E39/B39</f>
        <v>0.3083974649162517</v>
      </c>
      <c r="G39" s="667">
        <v>3835</v>
      </c>
      <c r="H39" s="898">
        <f>G39/B39</f>
        <v>0.43401991851516525</v>
      </c>
      <c r="I39" s="899">
        <v>731</v>
      </c>
      <c r="J39" s="900">
        <f>I39/B39</f>
        <v>8.2729741964689907E-2</v>
      </c>
      <c r="K39" s="667">
        <v>194</v>
      </c>
      <c r="L39" s="898">
        <f>K39/B39</f>
        <v>2.1955636034404709E-2</v>
      </c>
      <c r="M39" s="899">
        <v>316</v>
      </c>
      <c r="N39" s="810">
        <f>M39/B39</f>
        <v>3.5762788592123132E-2</v>
      </c>
    </row>
    <row r="40" spans="1:16">
      <c r="A40" s="901" t="s">
        <v>541</v>
      </c>
      <c r="B40" s="922">
        <v>3802</v>
      </c>
      <c r="C40" s="923">
        <v>557</v>
      </c>
      <c r="D40" s="902">
        <f>C40/B40</f>
        <v>0.14650184113624409</v>
      </c>
      <c r="E40" s="924">
        <v>1226</v>
      </c>
      <c r="F40" s="909">
        <f>E40/B40</f>
        <v>0.32246186217780115</v>
      </c>
      <c r="G40" s="923">
        <v>1533</v>
      </c>
      <c r="H40" s="910">
        <f>G40/B40</f>
        <v>0.40320883745397157</v>
      </c>
      <c r="I40" s="924">
        <v>275</v>
      </c>
      <c r="J40" s="909">
        <f>I40/B40</f>
        <v>7.2330352446081006E-2</v>
      </c>
      <c r="K40" s="923">
        <v>92</v>
      </c>
      <c r="L40" s="910">
        <f>K40/B40</f>
        <v>2.4197790636507101E-2</v>
      </c>
      <c r="M40" s="924">
        <v>119</v>
      </c>
      <c r="N40" s="911">
        <f>M40/B40</f>
        <v>3.1299316149395053E-2</v>
      </c>
    </row>
    <row r="41" spans="1:16">
      <c r="A41" s="905" t="s">
        <v>542</v>
      </c>
      <c r="B41" s="920">
        <v>4947</v>
      </c>
      <c r="C41" s="306">
        <v>454</v>
      </c>
      <c r="D41" s="907">
        <f>C41/B41</f>
        <v>9.1772791590863143E-2</v>
      </c>
      <c r="E41" s="551">
        <v>1466</v>
      </c>
      <c r="F41" s="912">
        <f>E41/B41</f>
        <v>0.29634121689913079</v>
      </c>
      <c r="G41" s="306">
        <v>2284</v>
      </c>
      <c r="H41" s="913">
        <f>G41/B41</f>
        <v>0.46169395593288864</v>
      </c>
      <c r="I41" s="551">
        <v>447</v>
      </c>
      <c r="J41" s="912">
        <f>I41/B41</f>
        <v>9.0357792601576711E-2</v>
      </c>
      <c r="K41" s="306">
        <v>101</v>
      </c>
      <c r="L41" s="913">
        <f>K41/B41</f>
        <v>2.0416413988275723E-2</v>
      </c>
      <c r="M41" s="551">
        <v>195</v>
      </c>
      <c r="N41" s="671">
        <f>M41/B41</f>
        <v>3.9417828987265008E-2</v>
      </c>
    </row>
    <row r="42" spans="1:16">
      <c r="A42" s="905" t="s">
        <v>310</v>
      </c>
      <c r="B42" s="925">
        <v>87</v>
      </c>
      <c r="C42" s="665">
        <v>24</v>
      </c>
      <c r="D42" s="666"/>
      <c r="E42" s="926">
        <v>33</v>
      </c>
      <c r="F42" s="927"/>
      <c r="G42" s="665">
        <v>18</v>
      </c>
      <c r="H42" s="666"/>
      <c r="I42" s="926">
        <v>9</v>
      </c>
      <c r="J42" s="916"/>
      <c r="K42" s="665">
        <v>1</v>
      </c>
      <c r="L42" s="666"/>
      <c r="M42" s="926">
        <v>2</v>
      </c>
      <c r="N42" s="681"/>
    </row>
    <row r="43" spans="1:16">
      <c r="B43" s="814"/>
      <c r="E43" s="814"/>
      <c r="G43" s="814"/>
    </row>
    <row r="44" spans="1:16" ht="32.5">
      <c r="A44" s="4276" t="s">
        <v>6</v>
      </c>
      <c r="B44" s="3966" t="s">
        <v>544</v>
      </c>
      <c r="C44" s="3865" t="s">
        <v>545</v>
      </c>
      <c r="D44" s="3866"/>
      <c r="E44" s="3865" t="s">
        <v>546</v>
      </c>
      <c r="F44" s="3866"/>
      <c r="G44" s="3865" t="s">
        <v>547</v>
      </c>
      <c r="H44" s="3866"/>
      <c r="I44" s="3865" t="s">
        <v>548</v>
      </c>
      <c r="J44" s="3866"/>
      <c r="K44" s="3865" t="s">
        <v>549</v>
      </c>
      <c r="L44" s="3866"/>
      <c r="M44" s="3865" t="s">
        <v>550</v>
      </c>
      <c r="N44" s="3976"/>
      <c r="P44" s="896"/>
    </row>
    <row r="45" spans="1:16" ht="17.5">
      <c r="A45" s="4271"/>
      <c r="B45" s="3999"/>
      <c r="C45" s="127" t="s">
        <v>98</v>
      </c>
      <c r="D45" s="917" t="s">
        <v>552</v>
      </c>
      <c r="E45" s="127" t="s">
        <v>98</v>
      </c>
      <c r="F45" s="917" t="s">
        <v>552</v>
      </c>
      <c r="G45" s="127" t="s">
        <v>98</v>
      </c>
      <c r="H45" s="917" t="s">
        <v>552</v>
      </c>
      <c r="I45" s="127" t="s">
        <v>98</v>
      </c>
      <c r="J45" s="917" t="s">
        <v>552</v>
      </c>
      <c r="K45" s="127" t="s">
        <v>98</v>
      </c>
      <c r="L45" s="917" t="s">
        <v>552</v>
      </c>
      <c r="M45" s="127" t="s">
        <v>98</v>
      </c>
      <c r="N45" s="918" t="s">
        <v>552</v>
      </c>
      <c r="P45" s="495"/>
    </row>
    <row r="46" spans="1:16" ht="14.5" thickBot="1">
      <c r="A46" s="897" t="s">
        <v>85</v>
      </c>
      <c r="B46" s="921">
        <v>2463</v>
      </c>
      <c r="C46" s="892">
        <v>379</v>
      </c>
      <c r="D46" s="898">
        <v>1</v>
      </c>
      <c r="E46" s="893">
        <v>1030</v>
      </c>
      <c r="F46" s="900">
        <v>1</v>
      </c>
      <c r="G46" s="892">
        <v>846</v>
      </c>
      <c r="H46" s="898">
        <v>1</v>
      </c>
      <c r="I46" s="893">
        <v>137</v>
      </c>
      <c r="J46" s="900">
        <v>1</v>
      </c>
      <c r="K46" s="892">
        <v>13</v>
      </c>
      <c r="L46" s="898">
        <v>1</v>
      </c>
      <c r="M46" s="893">
        <v>58</v>
      </c>
      <c r="N46" s="810">
        <v>1</v>
      </c>
    </row>
    <row r="47" spans="1:16">
      <c r="A47" s="901" t="s">
        <v>541</v>
      </c>
      <c r="B47" s="922">
        <v>943</v>
      </c>
      <c r="C47" s="923">
        <v>187</v>
      </c>
      <c r="D47" s="902">
        <f>C47/C46</f>
        <v>0.49340369393139843</v>
      </c>
      <c r="E47" s="924">
        <v>407</v>
      </c>
      <c r="F47" s="903">
        <f>E47/E46</f>
        <v>0.39514563106796119</v>
      </c>
      <c r="G47" s="923">
        <v>290</v>
      </c>
      <c r="H47" s="902">
        <f>G47/G46</f>
        <v>0.34278959810874704</v>
      </c>
      <c r="I47" s="924">
        <v>39</v>
      </c>
      <c r="J47" s="903">
        <f>I47/I46</f>
        <v>0.28467153284671531</v>
      </c>
      <c r="K47" s="923">
        <v>5</v>
      </c>
      <c r="L47" s="902">
        <f>K47/K46</f>
        <v>0.38461538461538464</v>
      </c>
      <c r="M47" s="924">
        <v>15</v>
      </c>
      <c r="N47" s="904">
        <f>M47/M46</f>
        <v>0.25862068965517243</v>
      </c>
    </row>
    <row r="48" spans="1:16">
      <c r="A48" s="905" t="s">
        <v>542</v>
      </c>
      <c r="B48" s="925">
        <v>1496</v>
      </c>
      <c r="C48" s="665">
        <v>182</v>
      </c>
      <c r="D48" s="907">
        <f>C48/C46</f>
        <v>0.48021108179419525</v>
      </c>
      <c r="E48" s="926">
        <v>616</v>
      </c>
      <c r="F48" s="908">
        <f>E48/E46</f>
        <v>0.59805825242718447</v>
      </c>
      <c r="G48" s="665">
        <v>551</v>
      </c>
      <c r="H48" s="907">
        <f>G48/G46</f>
        <v>0.65130023640661938</v>
      </c>
      <c r="I48" s="926">
        <v>96</v>
      </c>
      <c r="J48" s="908">
        <f>I48/I46</f>
        <v>0.7007299270072993</v>
      </c>
      <c r="K48" s="665">
        <v>8</v>
      </c>
      <c r="L48" s="907">
        <f>K48/K46</f>
        <v>0.61538461538461542</v>
      </c>
      <c r="M48" s="926">
        <v>43</v>
      </c>
      <c r="N48" s="681">
        <f>M48/M46</f>
        <v>0.74137931034482762</v>
      </c>
    </row>
    <row r="49" spans="1:16">
      <c r="A49" s="905" t="s">
        <v>310</v>
      </c>
      <c r="B49" s="925">
        <v>24</v>
      </c>
      <c r="C49" s="665">
        <v>10</v>
      </c>
      <c r="D49" s="907"/>
      <c r="E49" s="926">
        <v>7</v>
      </c>
      <c r="F49" s="908"/>
      <c r="G49" s="665">
        <v>5</v>
      </c>
      <c r="H49" s="907"/>
      <c r="I49" s="926">
        <v>2</v>
      </c>
      <c r="J49" s="908"/>
      <c r="K49" s="665">
        <v>0</v>
      </c>
      <c r="L49" s="907"/>
      <c r="M49" s="926">
        <v>0</v>
      </c>
      <c r="N49" s="681"/>
    </row>
    <row r="50" spans="1:16">
      <c r="A50" s="905"/>
      <c r="B50" s="920"/>
      <c r="C50" s="306"/>
      <c r="D50" s="902"/>
      <c r="E50" s="551"/>
      <c r="F50" s="903"/>
      <c r="G50" s="306"/>
      <c r="H50" s="902"/>
      <c r="I50" s="551"/>
      <c r="J50" s="903"/>
      <c r="K50" s="306"/>
      <c r="L50" s="902"/>
      <c r="M50" s="551"/>
      <c r="N50" s="904"/>
    </row>
    <row r="51" spans="1:16" ht="14.5" thickBot="1">
      <c r="A51" s="897" t="s">
        <v>543</v>
      </c>
      <c r="B51" s="919">
        <v>8836</v>
      </c>
      <c r="C51" s="667">
        <v>1035</v>
      </c>
      <c r="D51" s="898">
        <v>1</v>
      </c>
      <c r="E51" s="899">
        <v>2725</v>
      </c>
      <c r="F51" s="900">
        <v>1</v>
      </c>
      <c r="G51" s="667">
        <v>3835</v>
      </c>
      <c r="H51" s="898">
        <v>1</v>
      </c>
      <c r="I51" s="899">
        <v>731</v>
      </c>
      <c r="J51" s="900">
        <v>1</v>
      </c>
      <c r="K51" s="667">
        <v>194</v>
      </c>
      <c r="L51" s="898">
        <v>1</v>
      </c>
      <c r="M51" s="899">
        <v>316</v>
      </c>
      <c r="N51" s="810">
        <v>1</v>
      </c>
    </row>
    <row r="52" spans="1:16">
      <c r="A52" s="901" t="s">
        <v>541</v>
      </c>
      <c r="B52" s="922">
        <v>3802</v>
      </c>
      <c r="C52" s="923">
        <v>557</v>
      </c>
      <c r="D52" s="910">
        <f>C52/C51</f>
        <v>0.53816425120772948</v>
      </c>
      <c r="E52" s="924">
        <v>1226</v>
      </c>
      <c r="F52" s="909">
        <f>E52/E51</f>
        <v>0.44990825688073394</v>
      </c>
      <c r="G52" s="923">
        <v>1533</v>
      </c>
      <c r="H52" s="910">
        <f>G52/G51</f>
        <v>0.3997392438070404</v>
      </c>
      <c r="I52" s="924">
        <v>275</v>
      </c>
      <c r="J52" s="909">
        <f>I52/I51</f>
        <v>0.37619699042407662</v>
      </c>
      <c r="K52" s="923">
        <v>92</v>
      </c>
      <c r="L52" s="910">
        <f>K52/K51</f>
        <v>0.47422680412371132</v>
      </c>
      <c r="M52" s="924">
        <v>119</v>
      </c>
      <c r="N52" s="911">
        <f>M52/M51</f>
        <v>0.37658227848101267</v>
      </c>
    </row>
    <row r="53" spans="1:16">
      <c r="A53" s="905" t="s">
        <v>542</v>
      </c>
      <c r="B53" s="920">
        <v>4947</v>
      </c>
      <c r="C53" s="306">
        <v>454</v>
      </c>
      <c r="D53" s="913">
        <f>C53/C51</f>
        <v>0.43864734299516911</v>
      </c>
      <c r="E53" s="551">
        <v>1466</v>
      </c>
      <c r="F53" s="912">
        <f>E53/E51</f>
        <v>0.53798165137614684</v>
      </c>
      <c r="G53" s="306">
        <v>2284</v>
      </c>
      <c r="H53" s="913">
        <f>G53/G51</f>
        <v>0.59556714471968708</v>
      </c>
      <c r="I53" s="551">
        <v>447</v>
      </c>
      <c r="J53" s="912">
        <f>I53/I51</f>
        <v>0.61149110807113538</v>
      </c>
      <c r="K53" s="306">
        <v>101</v>
      </c>
      <c r="L53" s="913">
        <f>K53/K51</f>
        <v>0.52061855670103097</v>
      </c>
      <c r="M53" s="551">
        <v>195</v>
      </c>
      <c r="N53" s="671">
        <f>M53/M51</f>
        <v>0.61708860759493667</v>
      </c>
    </row>
    <row r="54" spans="1:16">
      <c r="A54" s="905" t="s">
        <v>310</v>
      </c>
      <c r="B54" s="925">
        <v>87</v>
      </c>
      <c r="C54" s="665">
        <v>24</v>
      </c>
      <c r="D54" s="666"/>
      <c r="E54" s="926">
        <v>33</v>
      </c>
      <c r="F54" s="927"/>
      <c r="G54" s="665">
        <v>18</v>
      </c>
      <c r="H54" s="666"/>
      <c r="I54" s="926">
        <v>9</v>
      </c>
      <c r="J54" s="916"/>
      <c r="K54" s="665">
        <v>1</v>
      </c>
      <c r="L54" s="666"/>
      <c r="M54" s="926">
        <v>2</v>
      </c>
      <c r="N54" s="747"/>
    </row>
    <row r="55" spans="1:16">
      <c r="A55" s="27"/>
      <c r="B55" s="27"/>
      <c r="C55" s="27"/>
      <c r="D55" s="27"/>
      <c r="E55" s="27"/>
      <c r="F55" s="27"/>
      <c r="G55" s="27"/>
      <c r="H55" s="27"/>
      <c r="I55" s="27"/>
      <c r="J55" s="27"/>
      <c r="K55" s="27"/>
      <c r="L55" s="27"/>
      <c r="M55" s="27"/>
      <c r="N55" s="27"/>
    </row>
    <row r="56" spans="1:16">
      <c r="A56" s="4331" t="s">
        <v>938</v>
      </c>
      <c r="B56" s="4331"/>
      <c r="C56" s="4331"/>
      <c r="D56" s="4331"/>
      <c r="E56" s="4331"/>
      <c r="F56" s="4331"/>
      <c r="G56" s="4331"/>
      <c r="H56" s="4331"/>
      <c r="I56" s="4331"/>
      <c r="J56" s="4331"/>
      <c r="K56" s="4331"/>
      <c r="L56" s="4331"/>
      <c r="M56" s="4331"/>
      <c r="N56" s="4331"/>
    </row>
    <row r="59" spans="1:16">
      <c r="A59" s="4610" t="s">
        <v>1179</v>
      </c>
      <c r="B59" s="4610"/>
      <c r="C59" s="4610"/>
      <c r="D59" s="4610"/>
      <c r="E59" s="4610"/>
      <c r="F59" s="4610"/>
      <c r="G59" s="4610"/>
      <c r="H59" s="4610"/>
      <c r="I59" s="4610"/>
      <c r="J59" s="4610"/>
      <c r="K59" s="4610"/>
      <c r="L59" s="4610"/>
      <c r="M59" s="4610"/>
      <c r="N59" s="4610"/>
    </row>
    <row r="61" spans="1:16" ht="32.5">
      <c r="A61" s="4247" t="s">
        <v>6</v>
      </c>
      <c r="B61" s="4608" t="s">
        <v>544</v>
      </c>
      <c r="C61" s="3966" t="s">
        <v>545</v>
      </c>
      <c r="D61" s="3841"/>
      <c r="E61" s="3966" t="s">
        <v>546</v>
      </c>
      <c r="F61" s="3841"/>
      <c r="G61" s="3966" t="s">
        <v>547</v>
      </c>
      <c r="H61" s="3841"/>
      <c r="I61" s="3966" t="s">
        <v>548</v>
      </c>
      <c r="J61" s="3841"/>
      <c r="K61" s="3966" t="s">
        <v>549</v>
      </c>
      <c r="L61" s="3841"/>
      <c r="M61" s="3966" t="s">
        <v>550</v>
      </c>
      <c r="N61" s="4281"/>
      <c r="P61" s="896"/>
    </row>
    <row r="62" spans="1:16" s="307" customFormat="1" ht="17.5">
      <c r="A62" s="4249"/>
      <c r="B62" s="4609"/>
      <c r="C62" s="127" t="s">
        <v>98</v>
      </c>
      <c r="D62" s="128" t="s">
        <v>551</v>
      </c>
      <c r="E62" s="127" t="s">
        <v>98</v>
      </c>
      <c r="F62" s="128" t="s">
        <v>551</v>
      </c>
      <c r="G62" s="127" t="s">
        <v>98</v>
      </c>
      <c r="H62" s="128" t="s">
        <v>551</v>
      </c>
      <c r="I62" s="127" t="s">
        <v>98</v>
      </c>
      <c r="J62" s="128" t="s">
        <v>551</v>
      </c>
      <c r="K62" s="127" t="s">
        <v>98</v>
      </c>
      <c r="L62" s="128" t="s">
        <v>551</v>
      </c>
      <c r="M62" s="127" t="s">
        <v>98</v>
      </c>
      <c r="N62" s="129" t="s">
        <v>551</v>
      </c>
      <c r="P62" s="495"/>
    </row>
    <row r="63" spans="1:16" ht="14.5" thickBot="1">
      <c r="A63" s="928" t="s">
        <v>85</v>
      </c>
      <c r="B63" s="808">
        <v>2392</v>
      </c>
      <c r="C63" s="929">
        <v>285</v>
      </c>
      <c r="D63" s="401">
        <f>C63/B63</f>
        <v>0.11914715719063546</v>
      </c>
      <c r="E63" s="809">
        <v>1011</v>
      </c>
      <c r="F63" s="465">
        <f>E63/B63</f>
        <v>0.4226588628762542</v>
      </c>
      <c r="G63" s="929">
        <v>849</v>
      </c>
      <c r="H63" s="401">
        <f>G63/B63</f>
        <v>0.35493311036789299</v>
      </c>
      <c r="I63" s="809">
        <v>179</v>
      </c>
      <c r="J63" s="465">
        <f>I63/B63</f>
        <v>7.4832775919732447E-2</v>
      </c>
      <c r="K63" s="929">
        <v>12</v>
      </c>
      <c r="L63" s="401">
        <f>K63/B63</f>
        <v>5.016722408026756E-3</v>
      </c>
      <c r="M63" s="809">
        <v>56</v>
      </c>
      <c r="N63" s="810">
        <f>M63/B63</f>
        <v>2.3411371237458192E-2</v>
      </c>
    </row>
    <row r="64" spans="1:16">
      <c r="A64" s="247" t="s">
        <v>541</v>
      </c>
      <c r="B64" s="549">
        <v>917</v>
      </c>
      <c r="C64" s="811">
        <v>160</v>
      </c>
      <c r="D64" s="398">
        <f>C64/B64</f>
        <v>0.17448200654307525</v>
      </c>
      <c r="E64" s="550">
        <v>362</v>
      </c>
      <c r="F64" s="467">
        <f>E64/B64</f>
        <v>0.39476553980370777</v>
      </c>
      <c r="G64" s="811">
        <v>321</v>
      </c>
      <c r="H64" s="398">
        <f>G64/B64</f>
        <v>0.3500545256270447</v>
      </c>
      <c r="I64" s="550">
        <v>53</v>
      </c>
      <c r="J64" s="467">
        <f>I64/B64</f>
        <v>5.7797164667393673E-2</v>
      </c>
      <c r="K64" s="811">
        <v>3</v>
      </c>
      <c r="L64" s="398">
        <f>K64/B64</f>
        <v>3.2715376226826608E-3</v>
      </c>
      <c r="M64" s="550">
        <v>18</v>
      </c>
      <c r="N64" s="904">
        <f>M64/B64</f>
        <v>1.9629225736095966E-2</v>
      </c>
    </row>
    <row r="65" spans="1:16">
      <c r="A65" s="79" t="s">
        <v>542</v>
      </c>
      <c r="B65" s="930">
        <v>1460</v>
      </c>
      <c r="C65" s="812">
        <v>123</v>
      </c>
      <c r="D65" s="404">
        <f>C65/B65</f>
        <v>8.4246575342465754E-2</v>
      </c>
      <c r="E65" s="931">
        <v>640</v>
      </c>
      <c r="F65" s="463">
        <f>E65/B65</f>
        <v>0.43835616438356162</v>
      </c>
      <c r="G65" s="812">
        <v>524</v>
      </c>
      <c r="H65" s="404">
        <f>G65/B65</f>
        <v>0.35890410958904112</v>
      </c>
      <c r="I65" s="931">
        <v>126</v>
      </c>
      <c r="J65" s="463">
        <f>I65/B65</f>
        <v>8.6301369863013705E-2</v>
      </c>
      <c r="K65" s="812">
        <v>9</v>
      </c>
      <c r="L65" s="404">
        <f>K65/B65</f>
        <v>6.1643835616438354E-3</v>
      </c>
      <c r="M65" s="931">
        <v>38</v>
      </c>
      <c r="N65" s="681">
        <f>M65/B65</f>
        <v>2.6027397260273973E-2</v>
      </c>
    </row>
    <row r="66" spans="1:16">
      <c r="A66" s="79" t="s">
        <v>310</v>
      </c>
      <c r="B66" s="930">
        <v>15</v>
      </c>
      <c r="C66" s="812">
        <v>2</v>
      </c>
      <c r="D66" s="404"/>
      <c r="E66" s="931">
        <v>9</v>
      </c>
      <c r="F66" s="463"/>
      <c r="G66" s="812">
        <v>4</v>
      </c>
      <c r="H66" s="404"/>
      <c r="I66" s="931">
        <v>0</v>
      </c>
      <c r="J66" s="463"/>
      <c r="K66" s="812">
        <v>0</v>
      </c>
      <c r="L66" s="404"/>
      <c r="M66" s="931">
        <v>0</v>
      </c>
      <c r="N66" s="681"/>
    </row>
    <row r="67" spans="1:16">
      <c r="A67" s="79"/>
      <c r="B67" s="680"/>
      <c r="C67" s="397"/>
      <c r="D67" s="398"/>
      <c r="E67" s="87"/>
      <c r="F67" s="467"/>
      <c r="G67" s="397"/>
      <c r="H67" s="398"/>
      <c r="I67" s="87"/>
      <c r="J67" s="467"/>
      <c r="K67" s="397"/>
      <c r="L67" s="398"/>
      <c r="M67" s="87"/>
      <c r="N67" s="904"/>
    </row>
    <row r="68" spans="1:16" ht="14.5" thickBot="1">
      <c r="A68" s="928" t="s">
        <v>543</v>
      </c>
      <c r="B68" s="808">
        <v>8823</v>
      </c>
      <c r="C68" s="932">
        <v>793</v>
      </c>
      <c r="D68" s="401">
        <f>C68/B68</f>
        <v>8.9878726056896743E-2</v>
      </c>
      <c r="E68" s="813">
        <v>2812</v>
      </c>
      <c r="F68" s="465">
        <f>E68/B68</f>
        <v>0.31871245608069815</v>
      </c>
      <c r="G68" s="932">
        <v>3844</v>
      </c>
      <c r="H68" s="401">
        <f>G68/B68</f>
        <v>0.43567947410177943</v>
      </c>
      <c r="I68" s="813">
        <v>856</v>
      </c>
      <c r="J68" s="465">
        <f>I68/B68</f>
        <v>9.7019154482602288E-2</v>
      </c>
      <c r="K68" s="932">
        <v>194</v>
      </c>
      <c r="L68" s="401">
        <f>K68/B68</f>
        <v>2.1987985945823418E-2</v>
      </c>
      <c r="M68" s="813">
        <v>324</v>
      </c>
      <c r="N68" s="810">
        <f>M68/B68</f>
        <v>3.6722203332199929E-2</v>
      </c>
    </row>
    <row r="69" spans="1:16">
      <c r="A69" s="247" t="s">
        <v>541</v>
      </c>
      <c r="B69" s="549">
        <v>3793</v>
      </c>
      <c r="C69" s="811">
        <v>409</v>
      </c>
      <c r="D69" s="398">
        <f>C69/B69</f>
        <v>0.10783021355127867</v>
      </c>
      <c r="E69" s="550">
        <v>1214</v>
      </c>
      <c r="F69" s="933">
        <f>E69/B69</f>
        <v>0.32006327445293964</v>
      </c>
      <c r="G69" s="811">
        <v>1654</v>
      </c>
      <c r="H69" s="478">
        <f>G69/B69</f>
        <v>0.4360664381755866</v>
      </c>
      <c r="I69" s="550">
        <v>286</v>
      </c>
      <c r="J69" s="933">
        <f>I69/B69</f>
        <v>7.5402056419720531E-2</v>
      </c>
      <c r="K69" s="811">
        <v>94</v>
      </c>
      <c r="L69" s="478">
        <f>K69/B69</f>
        <v>2.4782494068020036E-2</v>
      </c>
      <c r="M69" s="550">
        <v>136</v>
      </c>
      <c r="N69" s="911">
        <f>M69/B69</f>
        <v>3.5855523332454523E-2</v>
      </c>
    </row>
    <row r="70" spans="1:16">
      <c r="A70" s="79" t="s">
        <v>542</v>
      </c>
      <c r="B70" s="930">
        <v>4967</v>
      </c>
      <c r="C70" s="812">
        <v>377</v>
      </c>
      <c r="D70" s="404">
        <f>C70/B70</f>
        <v>7.590094624521844E-2</v>
      </c>
      <c r="E70" s="931">
        <v>1568</v>
      </c>
      <c r="F70" s="505">
        <f>E70/B70</f>
        <v>0.31568351117374671</v>
      </c>
      <c r="G70" s="812">
        <v>2171</v>
      </c>
      <c r="H70" s="503">
        <f>G70/B70</f>
        <v>0.43708475941211999</v>
      </c>
      <c r="I70" s="931">
        <v>565</v>
      </c>
      <c r="J70" s="505">
        <f>I70/B70</f>
        <v>0.11375075498288706</v>
      </c>
      <c r="K70" s="812">
        <v>100</v>
      </c>
      <c r="L70" s="503">
        <f>K70/B70</f>
        <v>2.0132876988121603E-2</v>
      </c>
      <c r="M70" s="931">
        <v>186</v>
      </c>
      <c r="N70" s="671">
        <f>M70/B70</f>
        <v>3.7447151197906182E-2</v>
      </c>
    </row>
    <row r="71" spans="1:16">
      <c r="A71" s="79" t="s">
        <v>310</v>
      </c>
      <c r="B71" s="930">
        <v>63</v>
      </c>
      <c r="C71" s="812">
        <v>7</v>
      </c>
      <c r="D71" s="934"/>
      <c r="E71" s="931">
        <v>30</v>
      </c>
      <c r="F71" s="672"/>
      <c r="G71" s="812">
        <v>19</v>
      </c>
      <c r="H71" s="934"/>
      <c r="I71" s="931">
        <v>5</v>
      </c>
      <c r="J71" s="672"/>
      <c r="K71" s="812">
        <v>0</v>
      </c>
      <c r="L71" s="934"/>
      <c r="M71" s="931">
        <v>2</v>
      </c>
      <c r="N71" s="747"/>
    </row>
    <row r="72" spans="1:16">
      <c r="B72" s="814"/>
      <c r="E72" s="814"/>
      <c r="G72" s="814"/>
    </row>
    <row r="73" spans="1:16" ht="32.5">
      <c r="A73" s="4276" t="s">
        <v>6</v>
      </c>
      <c r="B73" s="3966" t="s">
        <v>544</v>
      </c>
      <c r="C73" s="3865" t="s">
        <v>545</v>
      </c>
      <c r="D73" s="3866"/>
      <c r="E73" s="3865" t="s">
        <v>546</v>
      </c>
      <c r="F73" s="3866"/>
      <c r="G73" s="3865" t="s">
        <v>547</v>
      </c>
      <c r="H73" s="3866"/>
      <c r="I73" s="3865" t="s">
        <v>548</v>
      </c>
      <c r="J73" s="3866"/>
      <c r="K73" s="3865" t="s">
        <v>549</v>
      </c>
      <c r="L73" s="3866"/>
      <c r="M73" s="3865" t="s">
        <v>550</v>
      </c>
      <c r="N73" s="3976"/>
      <c r="P73" s="896"/>
    </row>
    <row r="74" spans="1:16" s="307" customFormat="1" ht="17.5">
      <c r="A74" s="4271"/>
      <c r="B74" s="3999"/>
      <c r="C74" s="127" t="s">
        <v>98</v>
      </c>
      <c r="D74" s="917" t="s">
        <v>552</v>
      </c>
      <c r="E74" s="127" t="s">
        <v>98</v>
      </c>
      <c r="F74" s="917" t="s">
        <v>552</v>
      </c>
      <c r="G74" s="127" t="s">
        <v>98</v>
      </c>
      <c r="H74" s="917" t="s">
        <v>552</v>
      </c>
      <c r="I74" s="127" t="s">
        <v>98</v>
      </c>
      <c r="J74" s="917" t="s">
        <v>552</v>
      </c>
      <c r="K74" s="127" t="s">
        <v>98</v>
      </c>
      <c r="L74" s="917" t="s">
        <v>552</v>
      </c>
      <c r="M74" s="127" t="s">
        <v>98</v>
      </c>
      <c r="N74" s="918" t="s">
        <v>552</v>
      </c>
      <c r="P74" s="495"/>
    </row>
    <row r="75" spans="1:16" ht="14.5" thickBot="1">
      <c r="A75" s="928" t="s">
        <v>85</v>
      </c>
      <c r="B75" s="808">
        <v>2392</v>
      </c>
      <c r="C75" s="929">
        <v>285</v>
      </c>
      <c r="D75" s="401">
        <v>1</v>
      </c>
      <c r="E75" s="809">
        <v>1011</v>
      </c>
      <c r="F75" s="465">
        <v>1</v>
      </c>
      <c r="G75" s="929">
        <v>849</v>
      </c>
      <c r="H75" s="401">
        <v>1</v>
      </c>
      <c r="I75" s="809">
        <v>179</v>
      </c>
      <c r="J75" s="465">
        <v>1</v>
      </c>
      <c r="K75" s="929">
        <v>12</v>
      </c>
      <c r="L75" s="401">
        <v>1</v>
      </c>
      <c r="M75" s="809">
        <v>56</v>
      </c>
      <c r="N75" s="810">
        <v>1</v>
      </c>
    </row>
    <row r="76" spans="1:16">
      <c r="A76" s="247" t="s">
        <v>541</v>
      </c>
      <c r="B76" s="549">
        <v>917</v>
      </c>
      <c r="C76" s="811">
        <v>160</v>
      </c>
      <c r="D76" s="398">
        <f>C76/C75</f>
        <v>0.56140350877192979</v>
      </c>
      <c r="E76" s="550">
        <v>362</v>
      </c>
      <c r="F76" s="467">
        <f>E76/E75</f>
        <v>0.35806132542037589</v>
      </c>
      <c r="G76" s="811">
        <v>321</v>
      </c>
      <c r="H76" s="398">
        <f>G76/G75</f>
        <v>0.37809187279151946</v>
      </c>
      <c r="I76" s="550">
        <v>53</v>
      </c>
      <c r="J76" s="467">
        <f>I76/I75</f>
        <v>0.29608938547486036</v>
      </c>
      <c r="K76" s="811">
        <v>3</v>
      </c>
      <c r="L76" s="398">
        <f>K76/K75</f>
        <v>0.25</v>
      </c>
      <c r="M76" s="550">
        <v>18</v>
      </c>
      <c r="N76" s="904">
        <f>M76/M75</f>
        <v>0.32142857142857145</v>
      </c>
    </row>
    <row r="77" spans="1:16">
      <c r="A77" s="79" t="s">
        <v>542</v>
      </c>
      <c r="B77" s="930">
        <v>1460</v>
      </c>
      <c r="C77" s="812">
        <v>123</v>
      </c>
      <c r="D77" s="404">
        <f>C77/C75</f>
        <v>0.43157894736842106</v>
      </c>
      <c r="E77" s="931">
        <v>640</v>
      </c>
      <c r="F77" s="463">
        <f>E77/E75</f>
        <v>0.63303659742828877</v>
      </c>
      <c r="G77" s="812">
        <v>524</v>
      </c>
      <c r="H77" s="404">
        <f>G77/G75</f>
        <v>0.61719670200235566</v>
      </c>
      <c r="I77" s="931">
        <v>126</v>
      </c>
      <c r="J77" s="463">
        <f>I77/I75</f>
        <v>0.7039106145251397</v>
      </c>
      <c r="K77" s="812">
        <v>9</v>
      </c>
      <c r="L77" s="404">
        <f>K77/K75</f>
        <v>0.75</v>
      </c>
      <c r="M77" s="931">
        <v>38</v>
      </c>
      <c r="N77" s="681">
        <f>M77/M75</f>
        <v>0.6785714285714286</v>
      </c>
    </row>
    <row r="78" spans="1:16">
      <c r="A78" s="79" t="s">
        <v>310</v>
      </c>
      <c r="B78" s="930">
        <v>15</v>
      </c>
      <c r="C78" s="812">
        <v>2</v>
      </c>
      <c r="D78" s="404"/>
      <c r="E78" s="931">
        <v>9</v>
      </c>
      <c r="F78" s="463"/>
      <c r="G78" s="812">
        <v>4</v>
      </c>
      <c r="H78" s="404"/>
      <c r="I78" s="931">
        <v>0</v>
      </c>
      <c r="J78" s="463"/>
      <c r="K78" s="812">
        <v>0</v>
      </c>
      <c r="L78" s="404"/>
      <c r="M78" s="931">
        <v>0</v>
      </c>
      <c r="N78" s="681"/>
    </row>
    <row r="79" spans="1:16">
      <c r="A79" s="79"/>
      <c r="B79" s="680"/>
      <c r="C79" s="397"/>
      <c r="D79" s="398"/>
      <c r="E79" s="87"/>
      <c r="F79" s="467"/>
      <c r="G79" s="397"/>
      <c r="H79" s="398"/>
      <c r="I79" s="87"/>
      <c r="J79" s="467"/>
      <c r="K79" s="397"/>
      <c r="L79" s="398"/>
      <c r="M79" s="87"/>
      <c r="N79" s="904"/>
    </row>
    <row r="80" spans="1:16" ht="14.5" thickBot="1">
      <c r="A80" s="928" t="s">
        <v>543</v>
      </c>
      <c r="B80" s="808">
        <v>8823</v>
      </c>
      <c r="C80" s="932">
        <v>793</v>
      </c>
      <c r="D80" s="401">
        <v>1</v>
      </c>
      <c r="E80" s="813">
        <v>2812</v>
      </c>
      <c r="F80" s="465">
        <v>1</v>
      </c>
      <c r="G80" s="932">
        <v>3844</v>
      </c>
      <c r="H80" s="401">
        <v>1</v>
      </c>
      <c r="I80" s="813">
        <v>856</v>
      </c>
      <c r="J80" s="465">
        <v>1</v>
      </c>
      <c r="K80" s="932">
        <v>194</v>
      </c>
      <c r="L80" s="401">
        <v>1</v>
      </c>
      <c r="M80" s="813">
        <v>324</v>
      </c>
      <c r="N80" s="810">
        <v>1</v>
      </c>
    </row>
    <row r="81" spans="1:16">
      <c r="A81" s="247" t="s">
        <v>541</v>
      </c>
      <c r="B81" s="549">
        <v>3793</v>
      </c>
      <c r="C81" s="811">
        <v>409</v>
      </c>
      <c r="D81" s="478">
        <f>C81/C80</f>
        <v>0.51576292559899117</v>
      </c>
      <c r="E81" s="550">
        <v>1214</v>
      </c>
      <c r="F81" s="933">
        <f>E81/E80</f>
        <v>0.43172119487908961</v>
      </c>
      <c r="G81" s="811">
        <v>1654</v>
      </c>
      <c r="H81" s="478">
        <f>G81/G80</f>
        <v>0.43028095733610822</v>
      </c>
      <c r="I81" s="550">
        <v>286</v>
      </c>
      <c r="J81" s="933">
        <f>I81/I80</f>
        <v>0.33411214953271029</v>
      </c>
      <c r="K81" s="811">
        <v>94</v>
      </c>
      <c r="L81" s="478">
        <f>K81/K80</f>
        <v>0.4845360824742268</v>
      </c>
      <c r="M81" s="550">
        <v>136</v>
      </c>
      <c r="N81" s="911">
        <f>M81/M80</f>
        <v>0.41975308641975306</v>
      </c>
    </row>
    <row r="82" spans="1:16">
      <c r="A82" s="79" t="s">
        <v>542</v>
      </c>
      <c r="B82" s="930">
        <v>4967</v>
      </c>
      <c r="C82" s="812">
        <v>377</v>
      </c>
      <c r="D82" s="503">
        <f>C82/C80</f>
        <v>0.47540983606557374</v>
      </c>
      <c r="E82" s="931">
        <v>1568</v>
      </c>
      <c r="F82" s="505">
        <f>E82/E80</f>
        <v>0.55761024182076813</v>
      </c>
      <c r="G82" s="812">
        <v>2171</v>
      </c>
      <c r="H82" s="503">
        <f>G82/G80</f>
        <v>0.56477627471383973</v>
      </c>
      <c r="I82" s="931">
        <v>565</v>
      </c>
      <c r="J82" s="505">
        <f>I82/I80</f>
        <v>0.66004672897196259</v>
      </c>
      <c r="K82" s="812">
        <v>100</v>
      </c>
      <c r="L82" s="503">
        <f>K82/K80</f>
        <v>0.51546391752577314</v>
      </c>
      <c r="M82" s="931">
        <v>186</v>
      </c>
      <c r="N82" s="671">
        <f>M82/M80</f>
        <v>0.57407407407407407</v>
      </c>
    </row>
    <row r="83" spans="1:16">
      <c r="A83" s="79" t="s">
        <v>310</v>
      </c>
      <c r="B83" s="930">
        <v>63</v>
      </c>
      <c r="C83" s="812">
        <v>7</v>
      </c>
      <c r="D83" s="934"/>
      <c r="E83" s="931">
        <v>30</v>
      </c>
      <c r="F83" s="672"/>
      <c r="G83" s="812">
        <v>19</v>
      </c>
      <c r="H83" s="934"/>
      <c r="I83" s="931">
        <v>5</v>
      </c>
      <c r="J83" s="672"/>
      <c r="K83" s="812">
        <v>0</v>
      </c>
      <c r="L83" s="934"/>
      <c r="M83" s="931">
        <v>2</v>
      </c>
      <c r="N83" s="747"/>
    </row>
    <row r="84" spans="1:16">
      <c r="A84" s="27"/>
      <c r="B84" s="27"/>
      <c r="C84" s="27"/>
      <c r="D84" s="27"/>
      <c r="E84" s="27"/>
      <c r="F84" s="27"/>
      <c r="G84" s="27"/>
      <c r="H84" s="27"/>
      <c r="I84" s="27"/>
      <c r="J84" s="27"/>
      <c r="K84" s="27"/>
      <c r="L84" s="27"/>
      <c r="M84" s="27"/>
      <c r="N84" s="27"/>
    </row>
    <row r="85" spans="1:16">
      <c r="A85" s="4331" t="s">
        <v>938</v>
      </c>
      <c r="B85" s="4331"/>
      <c r="C85" s="4331"/>
      <c r="D85" s="4331"/>
      <c r="E85" s="4331"/>
      <c r="F85" s="4331"/>
      <c r="G85" s="4331"/>
      <c r="H85" s="4331"/>
      <c r="I85" s="4331"/>
      <c r="J85" s="4331"/>
      <c r="K85" s="4331"/>
      <c r="L85" s="4331"/>
      <c r="M85" s="4331"/>
      <c r="N85" s="4331"/>
    </row>
    <row r="88" spans="1:16">
      <c r="A88" s="4353" t="s">
        <v>1654</v>
      </c>
      <c r="B88" s="4353"/>
      <c r="C88" s="4353"/>
      <c r="D88" s="4353"/>
      <c r="E88" s="4353"/>
      <c r="F88" s="4353"/>
      <c r="G88" s="4353"/>
      <c r="H88" s="4353"/>
      <c r="I88" s="4353"/>
      <c r="J88" s="4353"/>
      <c r="K88" s="4353"/>
      <c r="L88" s="4353"/>
      <c r="M88" s="4353"/>
      <c r="N88" s="4353"/>
    </row>
    <row r="90" spans="1:16" ht="32.5">
      <c r="A90" s="4604" t="s">
        <v>6</v>
      </c>
      <c r="B90" s="4606" t="s">
        <v>544</v>
      </c>
      <c r="C90" s="4582" t="s">
        <v>545</v>
      </c>
      <c r="D90" s="4603"/>
      <c r="E90" s="4582" t="s">
        <v>546</v>
      </c>
      <c r="F90" s="4603"/>
      <c r="G90" s="4582" t="s">
        <v>547</v>
      </c>
      <c r="H90" s="4603"/>
      <c r="I90" s="4582" t="s">
        <v>548</v>
      </c>
      <c r="J90" s="4603"/>
      <c r="K90" s="4582" t="s">
        <v>549</v>
      </c>
      <c r="L90" s="4603"/>
      <c r="M90" s="4582" t="s">
        <v>550</v>
      </c>
      <c r="N90" s="4584"/>
      <c r="P90" s="896"/>
    </row>
    <row r="91" spans="1:16" s="307" customFormat="1" ht="17.5">
      <c r="A91" s="4605"/>
      <c r="B91" s="4607"/>
      <c r="C91" s="300" t="s">
        <v>98</v>
      </c>
      <c r="D91" s="300" t="s">
        <v>551</v>
      </c>
      <c r="E91" s="300" t="s">
        <v>98</v>
      </c>
      <c r="F91" s="300" t="s">
        <v>551</v>
      </c>
      <c r="G91" s="300" t="s">
        <v>98</v>
      </c>
      <c r="H91" s="300" t="s">
        <v>551</v>
      </c>
      <c r="I91" s="300" t="s">
        <v>98</v>
      </c>
      <c r="J91" s="300" t="s">
        <v>551</v>
      </c>
      <c r="K91" s="300" t="s">
        <v>98</v>
      </c>
      <c r="L91" s="300" t="s">
        <v>551</v>
      </c>
      <c r="M91" s="300" t="s">
        <v>98</v>
      </c>
      <c r="N91" s="299" t="s">
        <v>551</v>
      </c>
      <c r="P91" s="495"/>
    </row>
    <row r="92" spans="1:16" ht="14.5" thickBot="1">
      <c r="A92" s="928" t="s">
        <v>85</v>
      </c>
      <c r="B92" s="815">
        <v>2412</v>
      </c>
      <c r="C92" s="816">
        <v>267</v>
      </c>
      <c r="D92" s="401">
        <f>C92/B92</f>
        <v>0.11069651741293532</v>
      </c>
      <c r="E92" s="816">
        <v>1039</v>
      </c>
      <c r="F92" s="401">
        <f>E92/B92</f>
        <v>0.43076285240464346</v>
      </c>
      <c r="G92" s="816">
        <v>870</v>
      </c>
      <c r="H92" s="401">
        <f>G92/B92</f>
        <v>0.36069651741293535</v>
      </c>
      <c r="I92" s="816">
        <v>177</v>
      </c>
      <c r="J92" s="401">
        <f>I92/B92</f>
        <v>7.3383084577114427E-2</v>
      </c>
      <c r="K92" s="816">
        <v>8</v>
      </c>
      <c r="L92" s="401">
        <f>K92/B92</f>
        <v>3.3167495854063019E-3</v>
      </c>
      <c r="M92" s="816">
        <v>51</v>
      </c>
      <c r="N92" s="935">
        <f>M92/B92</f>
        <v>2.1144278606965175E-2</v>
      </c>
    </row>
    <row r="93" spans="1:16">
      <c r="A93" s="247" t="s">
        <v>541</v>
      </c>
      <c r="B93" s="817">
        <v>988</v>
      </c>
      <c r="C93" s="818">
        <v>147</v>
      </c>
      <c r="D93" s="398">
        <f>C93/B93</f>
        <v>0.14878542510121456</v>
      </c>
      <c r="E93" s="818">
        <v>424</v>
      </c>
      <c r="F93" s="398">
        <f>E93/B93</f>
        <v>0.4291497975708502</v>
      </c>
      <c r="G93" s="818">
        <v>337</v>
      </c>
      <c r="H93" s="398">
        <f>G93/B93</f>
        <v>0.34109311740890691</v>
      </c>
      <c r="I93" s="818">
        <v>60</v>
      </c>
      <c r="J93" s="398">
        <f>I93/B93</f>
        <v>6.0728744939271252E-2</v>
      </c>
      <c r="K93" s="818">
        <v>1</v>
      </c>
      <c r="L93" s="398">
        <f>K93/B93</f>
        <v>1.0121457489878543E-3</v>
      </c>
      <c r="M93" s="818">
        <v>19</v>
      </c>
      <c r="N93" s="936">
        <f>M93/B93</f>
        <v>1.9230769230769232E-2</v>
      </c>
    </row>
    <row r="94" spans="1:16">
      <c r="A94" s="79" t="s">
        <v>542</v>
      </c>
      <c r="B94" s="819">
        <v>1398</v>
      </c>
      <c r="C94" s="820">
        <v>115</v>
      </c>
      <c r="D94" s="404">
        <f>C94/B94</f>
        <v>8.2260371959942777E-2</v>
      </c>
      <c r="E94" s="820">
        <v>604</v>
      </c>
      <c r="F94" s="404">
        <f>E94/B94</f>
        <v>0.43204577968526464</v>
      </c>
      <c r="G94" s="820">
        <v>523</v>
      </c>
      <c r="H94" s="404">
        <f>G94/B94</f>
        <v>0.37410586552217451</v>
      </c>
      <c r="I94" s="820">
        <v>117</v>
      </c>
      <c r="J94" s="404">
        <f>I94/B94</f>
        <v>8.3690987124463517E-2</v>
      </c>
      <c r="K94" s="820">
        <v>7</v>
      </c>
      <c r="L94" s="404">
        <f>K94/B94</f>
        <v>5.0071530758226037E-3</v>
      </c>
      <c r="M94" s="820">
        <v>32</v>
      </c>
      <c r="N94" s="21">
        <f>M94/B94</f>
        <v>2.2889842632331903E-2</v>
      </c>
    </row>
    <row r="95" spans="1:16">
      <c r="A95" s="79" t="s">
        <v>310</v>
      </c>
      <c r="B95" s="819">
        <v>26</v>
      </c>
      <c r="C95" s="820">
        <v>5</v>
      </c>
      <c r="D95" s="404"/>
      <c r="E95" s="820">
        <v>11</v>
      </c>
      <c r="F95" s="404"/>
      <c r="G95" s="820">
        <v>10</v>
      </c>
      <c r="H95" s="404"/>
      <c r="I95" s="820">
        <v>0</v>
      </c>
      <c r="J95" s="404"/>
      <c r="K95" s="820">
        <v>0</v>
      </c>
      <c r="L95" s="404"/>
      <c r="M95" s="820">
        <v>0</v>
      </c>
      <c r="N95" s="21"/>
    </row>
    <row r="96" spans="1:16">
      <c r="A96" s="79"/>
      <c r="B96" s="937"/>
      <c r="C96" s="397"/>
      <c r="D96" s="398"/>
      <c r="E96" s="397"/>
      <c r="F96" s="398"/>
      <c r="G96" s="397"/>
      <c r="H96" s="398"/>
      <c r="I96" s="397"/>
      <c r="J96" s="398"/>
      <c r="K96" s="397"/>
      <c r="L96" s="398"/>
      <c r="M96" s="397"/>
      <c r="N96" s="936"/>
    </row>
    <row r="97" spans="1:16" ht="14.5" thickBot="1">
      <c r="A97" s="928" t="s">
        <v>543</v>
      </c>
      <c r="B97" s="815">
        <v>8996</v>
      </c>
      <c r="C97" s="816">
        <v>878</v>
      </c>
      <c r="D97" s="401">
        <f>C97/B97</f>
        <v>9.7598932859048471E-2</v>
      </c>
      <c r="E97" s="816">
        <v>2908</v>
      </c>
      <c r="F97" s="401">
        <f>E97/B97</f>
        <v>0.32325477990217877</v>
      </c>
      <c r="G97" s="816">
        <v>3865</v>
      </c>
      <c r="H97" s="401">
        <f>G97/B97</f>
        <v>0.42963539350822588</v>
      </c>
      <c r="I97" s="816">
        <v>863</v>
      </c>
      <c r="J97" s="401">
        <f>I97/B97</f>
        <v>9.5931525122276567E-2</v>
      </c>
      <c r="K97" s="816">
        <v>186</v>
      </c>
      <c r="L97" s="401">
        <f>K97/B97</f>
        <v>2.0675855935971543E-2</v>
      </c>
      <c r="M97" s="821">
        <v>296</v>
      </c>
      <c r="N97" s="935">
        <f>M97/B97</f>
        <v>3.2903512672298803E-2</v>
      </c>
    </row>
    <row r="98" spans="1:16">
      <c r="A98" s="247" t="s">
        <v>541</v>
      </c>
      <c r="B98" s="817">
        <v>3935</v>
      </c>
      <c r="C98" s="818">
        <v>469</v>
      </c>
      <c r="D98" s="398">
        <f>C98/B98</f>
        <v>0.11918678526048285</v>
      </c>
      <c r="E98" s="818">
        <v>1301</v>
      </c>
      <c r="F98" s="478">
        <f>E98/B98</f>
        <v>0.33062261753494282</v>
      </c>
      <c r="G98" s="818">
        <v>1622</v>
      </c>
      <c r="H98" s="478">
        <f>G98/B98</f>
        <v>0.41219822109275733</v>
      </c>
      <c r="I98" s="818">
        <v>330</v>
      </c>
      <c r="J98" s="478">
        <f>I98/B98</f>
        <v>8.3862770012706478E-2</v>
      </c>
      <c r="K98" s="818">
        <v>81</v>
      </c>
      <c r="L98" s="478">
        <f>K98/B98</f>
        <v>2.0584498094027955E-2</v>
      </c>
      <c r="M98" s="818">
        <v>132</v>
      </c>
      <c r="N98" s="938">
        <f>M98/B98</f>
        <v>3.3545108005082591E-2</v>
      </c>
    </row>
    <row r="99" spans="1:16">
      <c r="A99" s="79" t="s">
        <v>542</v>
      </c>
      <c r="B99" s="819">
        <v>5022</v>
      </c>
      <c r="C99" s="820">
        <v>395</v>
      </c>
      <c r="D99" s="404">
        <f>C99/B99</f>
        <v>7.8653922739944246E-2</v>
      </c>
      <c r="E99" s="820">
        <v>1601</v>
      </c>
      <c r="F99" s="503">
        <f>E99/B99</f>
        <v>0.31879729191557149</v>
      </c>
      <c r="G99" s="820">
        <v>2232</v>
      </c>
      <c r="H99" s="503">
        <f>G99/B99</f>
        <v>0.44444444444444442</v>
      </c>
      <c r="I99" s="820">
        <v>526</v>
      </c>
      <c r="J99" s="503">
        <f>I99/B99</f>
        <v>0.10473914774990044</v>
      </c>
      <c r="K99" s="820">
        <v>105</v>
      </c>
      <c r="L99" s="503">
        <f>K99/B99</f>
        <v>2.0908004778972519E-2</v>
      </c>
      <c r="M99" s="820">
        <v>163</v>
      </c>
      <c r="N99" s="939">
        <f>M99/B99</f>
        <v>3.2457188371166866E-2</v>
      </c>
    </row>
    <row r="100" spans="1:16">
      <c r="A100" s="79" t="s">
        <v>310</v>
      </c>
      <c r="B100" s="819">
        <v>39</v>
      </c>
      <c r="C100" s="820">
        <v>14</v>
      </c>
      <c r="D100" s="934"/>
      <c r="E100" s="820">
        <v>6</v>
      </c>
      <c r="F100" s="934"/>
      <c r="G100" s="820">
        <v>11</v>
      </c>
      <c r="H100" s="934"/>
      <c r="I100" s="820">
        <v>7</v>
      </c>
      <c r="J100" s="934"/>
      <c r="K100" s="820">
        <v>0</v>
      </c>
      <c r="L100" s="934"/>
      <c r="M100" s="820">
        <v>1</v>
      </c>
      <c r="N100" s="940"/>
    </row>
    <row r="101" spans="1:16">
      <c r="B101" s="814"/>
      <c r="E101" s="814"/>
      <c r="G101" s="814"/>
    </row>
    <row r="102" spans="1:16" ht="32.5">
      <c r="A102" s="4488" t="s">
        <v>6</v>
      </c>
      <c r="B102" s="4362" t="s">
        <v>544</v>
      </c>
      <c r="C102" s="4362" t="s">
        <v>545</v>
      </c>
      <c r="D102" s="4362"/>
      <c r="E102" s="4362" t="s">
        <v>546</v>
      </c>
      <c r="F102" s="4362"/>
      <c r="G102" s="4362" t="s">
        <v>547</v>
      </c>
      <c r="H102" s="4362"/>
      <c r="I102" s="4362" t="s">
        <v>548</v>
      </c>
      <c r="J102" s="4362"/>
      <c r="K102" s="4362" t="s">
        <v>549</v>
      </c>
      <c r="L102" s="4362"/>
      <c r="M102" s="4362" t="s">
        <v>550</v>
      </c>
      <c r="N102" s="4365"/>
      <c r="P102" s="896"/>
    </row>
    <row r="103" spans="1:16" s="307" customFormat="1" ht="17.5">
      <c r="A103" s="4490"/>
      <c r="B103" s="4363"/>
      <c r="C103" s="300" t="s">
        <v>98</v>
      </c>
      <c r="D103" s="941" t="s">
        <v>552</v>
      </c>
      <c r="E103" s="300" t="s">
        <v>98</v>
      </c>
      <c r="F103" s="941" t="s">
        <v>552</v>
      </c>
      <c r="G103" s="300" t="s">
        <v>98</v>
      </c>
      <c r="H103" s="941" t="s">
        <v>552</v>
      </c>
      <c r="I103" s="300" t="s">
        <v>98</v>
      </c>
      <c r="J103" s="941" t="s">
        <v>552</v>
      </c>
      <c r="K103" s="300" t="s">
        <v>98</v>
      </c>
      <c r="L103" s="941" t="s">
        <v>552</v>
      </c>
      <c r="M103" s="300" t="s">
        <v>98</v>
      </c>
      <c r="N103" s="942" t="s">
        <v>552</v>
      </c>
      <c r="P103" s="495"/>
    </row>
    <row r="104" spans="1:16" ht="14.5" thickBot="1">
      <c r="A104" s="928" t="s">
        <v>85</v>
      </c>
      <c r="B104" s="815">
        <v>2412</v>
      </c>
      <c r="C104" s="816">
        <v>267</v>
      </c>
      <c r="D104" s="401">
        <v>1</v>
      </c>
      <c r="E104" s="816">
        <v>1039</v>
      </c>
      <c r="F104" s="401">
        <v>1</v>
      </c>
      <c r="G104" s="816">
        <v>870</v>
      </c>
      <c r="H104" s="401">
        <v>1</v>
      </c>
      <c r="I104" s="816">
        <v>177</v>
      </c>
      <c r="J104" s="401">
        <v>1</v>
      </c>
      <c r="K104" s="816">
        <v>8</v>
      </c>
      <c r="L104" s="401">
        <v>1</v>
      </c>
      <c r="M104" s="816">
        <v>51</v>
      </c>
      <c r="N104" s="935">
        <v>1</v>
      </c>
    </row>
    <row r="105" spans="1:16">
      <c r="A105" s="247" t="s">
        <v>541</v>
      </c>
      <c r="B105" s="817">
        <v>988</v>
      </c>
      <c r="C105" s="818">
        <v>147</v>
      </c>
      <c r="D105" s="398">
        <f>C105/C104</f>
        <v>0.550561797752809</v>
      </c>
      <c r="E105" s="818">
        <v>424</v>
      </c>
      <c r="F105" s="398">
        <f>E105/E104</f>
        <v>0.40808469682386911</v>
      </c>
      <c r="G105" s="818">
        <v>337</v>
      </c>
      <c r="H105" s="398">
        <f>G105/G104</f>
        <v>0.38735632183908048</v>
      </c>
      <c r="I105" s="818">
        <v>60</v>
      </c>
      <c r="J105" s="398">
        <f>I105/I104</f>
        <v>0.33898305084745761</v>
      </c>
      <c r="K105" s="818">
        <v>1</v>
      </c>
      <c r="L105" s="398">
        <f>K105/K104</f>
        <v>0.125</v>
      </c>
      <c r="M105" s="818">
        <v>19</v>
      </c>
      <c r="N105" s="936">
        <f>M105/M104</f>
        <v>0.37254901960784315</v>
      </c>
    </row>
    <row r="106" spans="1:16">
      <c r="A106" s="79" t="s">
        <v>542</v>
      </c>
      <c r="B106" s="819">
        <v>1398</v>
      </c>
      <c r="C106" s="820">
        <v>115</v>
      </c>
      <c r="D106" s="404">
        <f>C106/C104</f>
        <v>0.43071161048689138</v>
      </c>
      <c r="E106" s="820">
        <v>604</v>
      </c>
      <c r="F106" s="404">
        <f>E106/E104</f>
        <v>0.58132820019249276</v>
      </c>
      <c r="G106" s="820">
        <v>523</v>
      </c>
      <c r="H106" s="404">
        <f>G106/G104</f>
        <v>0.60114942528735638</v>
      </c>
      <c r="I106" s="820">
        <v>117</v>
      </c>
      <c r="J106" s="404">
        <f>I106/I104</f>
        <v>0.66101694915254239</v>
      </c>
      <c r="K106" s="820">
        <v>7</v>
      </c>
      <c r="L106" s="404">
        <f>K106/K104</f>
        <v>0.875</v>
      </c>
      <c r="M106" s="820">
        <v>32</v>
      </c>
      <c r="N106" s="21">
        <f>M106/M104</f>
        <v>0.62745098039215685</v>
      </c>
    </row>
    <row r="107" spans="1:16">
      <c r="A107" s="79" t="s">
        <v>310</v>
      </c>
      <c r="B107" s="819">
        <v>26</v>
      </c>
      <c r="C107" s="820">
        <v>5</v>
      </c>
      <c r="D107" s="404"/>
      <c r="E107" s="820">
        <v>11</v>
      </c>
      <c r="F107" s="404"/>
      <c r="G107" s="820">
        <v>10</v>
      </c>
      <c r="H107" s="404"/>
      <c r="I107" s="820">
        <v>0</v>
      </c>
      <c r="J107" s="404"/>
      <c r="K107" s="820">
        <v>0</v>
      </c>
      <c r="L107" s="404"/>
      <c r="M107" s="820">
        <v>0</v>
      </c>
      <c r="N107" s="21"/>
    </row>
    <row r="108" spans="1:16">
      <c r="A108" s="79"/>
      <c r="B108" s="943"/>
      <c r="C108" s="258"/>
      <c r="D108" s="398"/>
      <c r="E108" s="258"/>
      <c r="F108" s="398"/>
      <c r="G108" s="258"/>
      <c r="H108" s="398"/>
      <c r="I108" s="258"/>
      <c r="J108" s="398"/>
      <c r="K108" s="258"/>
      <c r="L108" s="398"/>
      <c r="M108" s="258"/>
      <c r="N108" s="936"/>
    </row>
    <row r="109" spans="1:16" ht="14.5" thickBot="1">
      <c r="A109" s="928" t="s">
        <v>543</v>
      </c>
      <c r="B109" s="815">
        <v>8996</v>
      </c>
      <c r="C109" s="816">
        <v>878</v>
      </c>
      <c r="D109" s="401">
        <v>1</v>
      </c>
      <c r="E109" s="816">
        <v>2908</v>
      </c>
      <c r="F109" s="401">
        <v>1</v>
      </c>
      <c r="G109" s="816">
        <v>3865</v>
      </c>
      <c r="H109" s="401">
        <v>1</v>
      </c>
      <c r="I109" s="816">
        <v>863</v>
      </c>
      <c r="J109" s="401">
        <v>1</v>
      </c>
      <c r="K109" s="816">
        <v>186</v>
      </c>
      <c r="L109" s="401">
        <v>1</v>
      </c>
      <c r="M109" s="816">
        <v>296</v>
      </c>
      <c r="N109" s="935">
        <v>1</v>
      </c>
    </row>
    <row r="110" spans="1:16">
      <c r="A110" s="247" t="s">
        <v>541</v>
      </c>
      <c r="B110" s="817">
        <v>3935</v>
      </c>
      <c r="C110" s="818">
        <v>469</v>
      </c>
      <c r="D110" s="478">
        <f>C110/C109</f>
        <v>0.53416856492027331</v>
      </c>
      <c r="E110" s="818">
        <v>1301</v>
      </c>
      <c r="F110" s="478">
        <f>E110/E109</f>
        <v>0.44738651994497936</v>
      </c>
      <c r="G110" s="818">
        <v>1622</v>
      </c>
      <c r="H110" s="478">
        <f>G110/G109</f>
        <v>0.41966364812419144</v>
      </c>
      <c r="I110" s="818">
        <v>330</v>
      </c>
      <c r="J110" s="478">
        <f>I110/I109</f>
        <v>0.38238702201622249</v>
      </c>
      <c r="K110" s="818">
        <v>81</v>
      </c>
      <c r="L110" s="478">
        <f>K110/K109</f>
        <v>0.43548387096774194</v>
      </c>
      <c r="M110" s="818">
        <v>132</v>
      </c>
      <c r="N110" s="938">
        <f>M110/M109</f>
        <v>0.44594594594594594</v>
      </c>
    </row>
    <row r="111" spans="1:16">
      <c r="A111" s="79" t="s">
        <v>542</v>
      </c>
      <c r="B111" s="819">
        <v>5022</v>
      </c>
      <c r="C111" s="820">
        <v>395</v>
      </c>
      <c r="D111" s="503">
        <f>C111/C109</f>
        <v>0.44988610478359908</v>
      </c>
      <c r="E111" s="820">
        <v>1601</v>
      </c>
      <c r="F111" s="503">
        <f>E111/E109</f>
        <v>0.55055020632737273</v>
      </c>
      <c r="G111" s="820">
        <v>2232</v>
      </c>
      <c r="H111" s="503">
        <f>G111/G109</f>
        <v>0.57749029754204395</v>
      </c>
      <c r="I111" s="820">
        <v>526</v>
      </c>
      <c r="J111" s="503">
        <f>I111/I109</f>
        <v>0.60950173812282737</v>
      </c>
      <c r="K111" s="820">
        <v>105</v>
      </c>
      <c r="L111" s="503">
        <f>K111/K109</f>
        <v>0.56451612903225812</v>
      </c>
      <c r="M111" s="820">
        <v>163</v>
      </c>
      <c r="N111" s="939">
        <f>M111/M109</f>
        <v>0.55067567567567566</v>
      </c>
    </row>
    <row r="112" spans="1:16">
      <c r="A112" s="79" t="s">
        <v>310</v>
      </c>
      <c r="B112" s="819">
        <v>39</v>
      </c>
      <c r="C112" s="820">
        <v>14</v>
      </c>
      <c r="D112" s="934"/>
      <c r="E112" s="820">
        <v>6</v>
      </c>
      <c r="F112" s="934"/>
      <c r="G112" s="820">
        <v>11</v>
      </c>
      <c r="H112" s="934"/>
      <c r="I112" s="820">
        <v>7</v>
      </c>
      <c r="J112" s="934"/>
      <c r="K112" s="820">
        <v>0</v>
      </c>
      <c r="L112" s="934"/>
      <c r="M112" s="820">
        <v>1</v>
      </c>
      <c r="N112" s="940"/>
    </row>
    <row r="113" spans="1:16">
      <c r="A113" s="27"/>
      <c r="B113" s="27"/>
      <c r="C113" s="27"/>
      <c r="D113" s="27"/>
      <c r="E113" s="27"/>
      <c r="F113" s="27"/>
      <c r="G113" s="27"/>
      <c r="H113" s="27"/>
      <c r="I113" s="27"/>
      <c r="J113" s="27"/>
      <c r="K113" s="27"/>
      <c r="L113" s="27"/>
      <c r="M113" s="27"/>
      <c r="N113" s="27"/>
    </row>
    <row r="114" spans="1:16">
      <c r="A114" s="4331" t="s">
        <v>938</v>
      </c>
      <c r="B114" s="4331"/>
      <c r="C114" s="4331"/>
      <c r="D114" s="4331"/>
      <c r="E114" s="4331"/>
      <c r="F114" s="4331"/>
      <c r="G114" s="4331"/>
      <c r="H114" s="4331"/>
      <c r="I114" s="4331"/>
      <c r="J114" s="4331"/>
      <c r="K114" s="4331"/>
      <c r="L114" s="4331"/>
      <c r="M114" s="4331"/>
      <c r="N114" s="4331"/>
    </row>
    <row r="117" spans="1:16">
      <c r="A117" s="4353" t="s">
        <v>1655</v>
      </c>
      <c r="B117" s="4353"/>
      <c r="C117" s="4353"/>
      <c r="D117" s="4353"/>
      <c r="E117" s="4353"/>
      <c r="F117" s="4353"/>
      <c r="G117" s="4353"/>
      <c r="H117" s="4353"/>
      <c r="I117" s="4353"/>
      <c r="J117" s="4353"/>
      <c r="K117" s="4353"/>
      <c r="L117" s="4353"/>
      <c r="M117" s="4353"/>
      <c r="N117" s="4353"/>
    </row>
    <row r="119" spans="1:16" ht="32.5">
      <c r="A119" s="4604" t="s">
        <v>6</v>
      </c>
      <c r="B119" s="4606" t="s">
        <v>544</v>
      </c>
      <c r="C119" s="4582" t="s">
        <v>545</v>
      </c>
      <c r="D119" s="4603"/>
      <c r="E119" s="4582" t="s">
        <v>546</v>
      </c>
      <c r="F119" s="4603"/>
      <c r="G119" s="4582" t="s">
        <v>547</v>
      </c>
      <c r="H119" s="4603"/>
      <c r="I119" s="4582" t="s">
        <v>548</v>
      </c>
      <c r="J119" s="4603"/>
      <c r="K119" s="4582" t="s">
        <v>549</v>
      </c>
      <c r="L119" s="4603"/>
      <c r="M119" s="4582" t="s">
        <v>550</v>
      </c>
      <c r="N119" s="4584"/>
      <c r="P119" s="896"/>
    </row>
    <row r="120" spans="1:16" s="307" customFormat="1" ht="17.5">
      <c r="A120" s="4605"/>
      <c r="B120" s="4607"/>
      <c r="C120" s="300" t="s">
        <v>98</v>
      </c>
      <c r="D120" s="300" t="s">
        <v>551</v>
      </c>
      <c r="E120" s="300" t="s">
        <v>98</v>
      </c>
      <c r="F120" s="300" t="s">
        <v>551</v>
      </c>
      <c r="G120" s="300" t="s">
        <v>98</v>
      </c>
      <c r="H120" s="300" t="s">
        <v>551</v>
      </c>
      <c r="I120" s="300" t="s">
        <v>98</v>
      </c>
      <c r="J120" s="300" t="s">
        <v>551</v>
      </c>
      <c r="K120" s="300" t="s">
        <v>98</v>
      </c>
      <c r="L120" s="300" t="s">
        <v>551</v>
      </c>
      <c r="M120" s="300" t="s">
        <v>98</v>
      </c>
      <c r="N120" s="299" t="s">
        <v>551</v>
      </c>
      <c r="P120" s="495"/>
    </row>
    <row r="121" spans="1:16" ht="14.5" thickBot="1">
      <c r="A121" s="928" t="s">
        <v>85</v>
      </c>
      <c r="B121" s="400">
        <v>2457</v>
      </c>
      <c r="C121" s="415">
        <v>279</v>
      </c>
      <c r="D121" s="401">
        <f>C121/B121</f>
        <v>0.11355311355311355</v>
      </c>
      <c r="E121" s="400">
        <v>1083</v>
      </c>
      <c r="F121" s="401">
        <f>E121/B121</f>
        <v>0.44078144078144077</v>
      </c>
      <c r="G121" s="415">
        <v>858</v>
      </c>
      <c r="H121" s="401">
        <f>G121/B121</f>
        <v>0.34920634920634919</v>
      </c>
      <c r="I121" s="415">
        <v>178</v>
      </c>
      <c r="J121" s="401">
        <f>I121/B121</f>
        <v>7.2446072446072443E-2</v>
      </c>
      <c r="K121" s="415">
        <v>11</v>
      </c>
      <c r="L121" s="401">
        <f>K121/B121</f>
        <v>4.4770044770044773E-3</v>
      </c>
      <c r="M121" s="415">
        <v>48</v>
      </c>
      <c r="N121" s="935">
        <f>M121/B121</f>
        <v>1.9536019536019536E-2</v>
      </c>
    </row>
    <row r="122" spans="1:16">
      <c r="A122" s="247" t="s">
        <v>541</v>
      </c>
      <c r="B122" s="416">
        <v>984</v>
      </c>
      <c r="C122" s="416">
        <v>150</v>
      </c>
      <c r="D122" s="398">
        <f>C122/B122</f>
        <v>0.1524390243902439</v>
      </c>
      <c r="E122" s="416">
        <v>434</v>
      </c>
      <c r="F122" s="398">
        <f>E122/B122</f>
        <v>0.44105691056910568</v>
      </c>
      <c r="G122" s="416">
        <v>328</v>
      </c>
      <c r="H122" s="398">
        <f>G122/B122</f>
        <v>0.33333333333333331</v>
      </c>
      <c r="I122" s="416">
        <v>49</v>
      </c>
      <c r="J122" s="398">
        <f>I122/B122</f>
        <v>4.9796747967479675E-2</v>
      </c>
      <c r="K122" s="416">
        <v>3</v>
      </c>
      <c r="L122" s="398">
        <f>K122/B122</f>
        <v>3.0487804878048782E-3</v>
      </c>
      <c r="M122" s="416">
        <v>20</v>
      </c>
      <c r="N122" s="936">
        <f>M122/B122</f>
        <v>2.032520325203252E-2</v>
      </c>
    </row>
    <row r="123" spans="1:16">
      <c r="A123" s="79" t="s">
        <v>542</v>
      </c>
      <c r="B123" s="397">
        <v>1460</v>
      </c>
      <c r="C123" s="258">
        <v>128</v>
      </c>
      <c r="D123" s="404">
        <f>C123/B123</f>
        <v>8.7671232876712329E-2</v>
      </c>
      <c r="E123" s="258">
        <v>639</v>
      </c>
      <c r="F123" s="404">
        <f>E123/B123</f>
        <v>0.43767123287671234</v>
      </c>
      <c r="G123" s="258">
        <v>528</v>
      </c>
      <c r="H123" s="404">
        <f>G123/B123</f>
        <v>0.36164383561643837</v>
      </c>
      <c r="I123" s="258">
        <v>129</v>
      </c>
      <c r="J123" s="404">
        <f>I123/B123</f>
        <v>8.8356164383561642E-2</v>
      </c>
      <c r="K123" s="258">
        <v>8</v>
      </c>
      <c r="L123" s="404">
        <f>K123/B123</f>
        <v>5.4794520547945206E-3</v>
      </c>
      <c r="M123" s="258">
        <v>28</v>
      </c>
      <c r="N123" s="21">
        <f>M123/B123</f>
        <v>1.9178082191780823E-2</v>
      </c>
    </row>
    <row r="124" spans="1:16">
      <c r="A124" s="79" t="s">
        <v>310</v>
      </c>
      <c r="B124" s="258">
        <v>13</v>
      </c>
      <c r="C124" s="258">
        <v>1</v>
      </c>
      <c r="D124" s="404"/>
      <c r="E124" s="258">
        <v>10</v>
      </c>
      <c r="F124" s="404"/>
      <c r="G124" s="258">
        <v>2</v>
      </c>
      <c r="H124" s="404"/>
      <c r="I124" s="258">
        <v>0</v>
      </c>
      <c r="J124" s="404"/>
      <c r="K124" s="258">
        <v>0</v>
      </c>
      <c r="L124" s="404"/>
      <c r="M124" s="258">
        <v>0</v>
      </c>
      <c r="N124" s="21"/>
    </row>
    <row r="125" spans="1:16">
      <c r="A125" s="79"/>
      <c r="B125" s="258"/>
      <c r="C125" s="258"/>
      <c r="D125" s="398"/>
      <c r="E125" s="258"/>
      <c r="F125" s="398"/>
      <c r="G125" s="258"/>
      <c r="H125" s="398"/>
      <c r="I125" s="258"/>
      <c r="J125" s="398"/>
      <c r="K125" s="258"/>
      <c r="L125" s="398"/>
      <c r="M125" s="258"/>
      <c r="N125" s="936"/>
    </row>
    <row r="126" spans="1:16" ht="14.5" thickBot="1">
      <c r="A126" s="928" t="s">
        <v>543</v>
      </c>
      <c r="B126" s="400">
        <v>9223</v>
      </c>
      <c r="C126" s="415">
        <v>793</v>
      </c>
      <c r="D126" s="944">
        <f>C126/B126</f>
        <v>8.598070042285591E-2</v>
      </c>
      <c r="E126" s="400">
        <v>3030</v>
      </c>
      <c r="F126" s="401">
        <f>E126/B126</f>
        <v>0.32852650981242548</v>
      </c>
      <c r="G126" s="400">
        <v>3983</v>
      </c>
      <c r="H126" s="944">
        <f>G126/B126</f>
        <v>0.43185514474682857</v>
      </c>
      <c r="I126" s="415">
        <v>948</v>
      </c>
      <c r="J126" s="401">
        <f>I126/B126</f>
        <v>0.10278651198091728</v>
      </c>
      <c r="K126" s="415">
        <v>195</v>
      </c>
      <c r="L126" s="401">
        <f>K126/B126</f>
        <v>2.1142795185948172E-2</v>
      </c>
      <c r="M126" s="415">
        <v>274</v>
      </c>
      <c r="N126" s="935">
        <f>M126/B126</f>
        <v>2.9708337851024613E-2</v>
      </c>
    </row>
    <row r="127" spans="1:16">
      <c r="A127" s="247" t="s">
        <v>541</v>
      </c>
      <c r="B127" s="512">
        <v>4079</v>
      </c>
      <c r="C127" s="945">
        <v>419</v>
      </c>
      <c r="D127" s="478">
        <f>C127/B127</f>
        <v>0.1027212552096102</v>
      </c>
      <c r="E127" s="512">
        <v>1407</v>
      </c>
      <c r="F127" s="478">
        <f>E127/B127</f>
        <v>0.34493748467761709</v>
      </c>
      <c r="G127" s="512">
        <v>1686</v>
      </c>
      <c r="H127" s="478">
        <f>G127/B127</f>
        <v>0.41333660210835987</v>
      </c>
      <c r="I127" s="945">
        <v>356</v>
      </c>
      <c r="J127" s="478">
        <f>I127/B127</f>
        <v>8.7276293209119879E-2</v>
      </c>
      <c r="K127" s="945">
        <v>90</v>
      </c>
      <c r="L127" s="478">
        <f>K127/B127</f>
        <v>2.2064231429271882E-2</v>
      </c>
      <c r="M127" s="945">
        <v>121</v>
      </c>
      <c r="N127" s="938">
        <f>M127/B127</f>
        <v>2.9664133366021084E-2</v>
      </c>
    </row>
    <row r="128" spans="1:16">
      <c r="A128" s="79" t="s">
        <v>542</v>
      </c>
      <c r="B128" s="513">
        <v>5119</v>
      </c>
      <c r="C128" s="514">
        <v>370</v>
      </c>
      <c r="D128" s="503">
        <f>C128/B128</f>
        <v>7.2279742137136158E-2</v>
      </c>
      <c r="E128" s="513">
        <v>1613</v>
      </c>
      <c r="F128" s="503">
        <f>E128/B128</f>
        <v>0.31510060558702874</v>
      </c>
      <c r="G128" s="513">
        <v>2289</v>
      </c>
      <c r="H128" s="503">
        <f>G128/B128</f>
        <v>0.44715764797812074</v>
      </c>
      <c r="I128" s="514">
        <v>591</v>
      </c>
      <c r="J128" s="503">
        <f>I128/B128</f>
        <v>0.11545223676499317</v>
      </c>
      <c r="K128" s="514">
        <v>105</v>
      </c>
      <c r="L128" s="503">
        <f>K128/B128</f>
        <v>2.0511818714592695E-2</v>
      </c>
      <c r="M128" s="514">
        <v>151</v>
      </c>
      <c r="N128" s="939">
        <f>M128/B128</f>
        <v>2.949794881812854E-2</v>
      </c>
    </row>
    <row r="129" spans="1:16">
      <c r="A129" s="79" t="s">
        <v>310</v>
      </c>
      <c r="B129" s="514">
        <v>25</v>
      </c>
      <c r="C129" s="514">
        <v>4</v>
      </c>
      <c r="D129" s="503"/>
      <c r="E129" s="514">
        <v>10</v>
      </c>
      <c r="F129" s="503"/>
      <c r="G129" s="514">
        <v>8</v>
      </c>
      <c r="H129" s="503"/>
      <c r="I129" s="514">
        <v>1</v>
      </c>
      <c r="J129" s="503"/>
      <c r="K129" s="514">
        <v>0</v>
      </c>
      <c r="L129" s="503"/>
      <c r="M129" s="514">
        <v>2</v>
      </c>
      <c r="N129" s="939"/>
    </row>
    <row r="130" spans="1:16">
      <c r="B130" s="814"/>
      <c r="E130" s="814"/>
      <c r="G130" s="814"/>
    </row>
    <row r="131" spans="1:16" ht="32.5">
      <c r="A131" s="4488" t="s">
        <v>6</v>
      </c>
      <c r="B131" s="4362" t="s">
        <v>544</v>
      </c>
      <c r="C131" s="4362" t="s">
        <v>545</v>
      </c>
      <c r="D131" s="4362"/>
      <c r="E131" s="4362" t="s">
        <v>546</v>
      </c>
      <c r="F131" s="4362"/>
      <c r="G131" s="4362" t="s">
        <v>547</v>
      </c>
      <c r="H131" s="4362"/>
      <c r="I131" s="4362" t="s">
        <v>548</v>
      </c>
      <c r="J131" s="4362"/>
      <c r="K131" s="4362" t="s">
        <v>549</v>
      </c>
      <c r="L131" s="4362"/>
      <c r="M131" s="4362" t="s">
        <v>550</v>
      </c>
      <c r="N131" s="4365"/>
      <c r="P131" s="896"/>
    </row>
    <row r="132" spans="1:16" s="307" customFormat="1" ht="17.5">
      <c r="A132" s="4490"/>
      <c r="B132" s="4363"/>
      <c r="C132" s="300" t="s">
        <v>98</v>
      </c>
      <c r="D132" s="941" t="s">
        <v>552</v>
      </c>
      <c r="E132" s="300" t="s">
        <v>98</v>
      </c>
      <c r="F132" s="941" t="s">
        <v>552</v>
      </c>
      <c r="G132" s="300" t="s">
        <v>98</v>
      </c>
      <c r="H132" s="941" t="s">
        <v>552</v>
      </c>
      <c r="I132" s="300" t="s">
        <v>98</v>
      </c>
      <c r="J132" s="941" t="s">
        <v>552</v>
      </c>
      <c r="K132" s="300" t="s">
        <v>98</v>
      </c>
      <c r="L132" s="941" t="s">
        <v>552</v>
      </c>
      <c r="M132" s="300" t="s">
        <v>98</v>
      </c>
      <c r="N132" s="942" t="s">
        <v>552</v>
      </c>
      <c r="P132" s="495"/>
    </row>
    <row r="133" spans="1:16" ht="14.5" thickBot="1">
      <c r="A133" s="928" t="s">
        <v>85</v>
      </c>
      <c r="B133" s="400">
        <v>2457</v>
      </c>
      <c r="C133" s="415">
        <v>279</v>
      </c>
      <c r="D133" s="401">
        <v>1</v>
      </c>
      <c r="E133" s="400">
        <v>1083</v>
      </c>
      <c r="F133" s="401">
        <v>1</v>
      </c>
      <c r="G133" s="415">
        <v>858</v>
      </c>
      <c r="H133" s="401">
        <v>1</v>
      </c>
      <c r="I133" s="415">
        <v>178</v>
      </c>
      <c r="J133" s="401">
        <v>1</v>
      </c>
      <c r="K133" s="415">
        <v>11</v>
      </c>
      <c r="L133" s="401">
        <v>1</v>
      </c>
      <c r="M133" s="415">
        <v>48</v>
      </c>
      <c r="N133" s="935">
        <v>1</v>
      </c>
    </row>
    <row r="134" spans="1:16">
      <c r="A134" s="247" t="s">
        <v>541</v>
      </c>
      <c r="B134" s="416">
        <v>984</v>
      </c>
      <c r="C134" s="416">
        <v>150</v>
      </c>
      <c r="D134" s="398">
        <f>C134/C133</f>
        <v>0.5376344086021505</v>
      </c>
      <c r="E134" s="416">
        <v>434</v>
      </c>
      <c r="F134" s="398">
        <f>E134/E133</f>
        <v>0.40073868882733149</v>
      </c>
      <c r="G134" s="416">
        <v>328</v>
      </c>
      <c r="H134" s="398">
        <f>G134/G133</f>
        <v>0.38228438228438227</v>
      </c>
      <c r="I134" s="416">
        <v>49</v>
      </c>
      <c r="J134" s="398">
        <f>I134/I133</f>
        <v>0.2752808988764045</v>
      </c>
      <c r="K134" s="416">
        <v>3</v>
      </c>
      <c r="L134" s="398">
        <f>K134/K133</f>
        <v>0.27272727272727271</v>
      </c>
      <c r="M134" s="416">
        <v>20</v>
      </c>
      <c r="N134" s="936">
        <f>M134/M133</f>
        <v>0.41666666666666669</v>
      </c>
    </row>
    <row r="135" spans="1:16">
      <c r="A135" s="79" t="s">
        <v>542</v>
      </c>
      <c r="B135" s="397">
        <v>1460</v>
      </c>
      <c r="C135" s="258">
        <v>128</v>
      </c>
      <c r="D135" s="404">
        <f>C135/C133</f>
        <v>0.45878136200716846</v>
      </c>
      <c r="E135" s="258">
        <v>639</v>
      </c>
      <c r="F135" s="404">
        <f>E135/E133</f>
        <v>0.59002770083102496</v>
      </c>
      <c r="G135" s="258">
        <v>528</v>
      </c>
      <c r="H135" s="404">
        <f>G135/G133</f>
        <v>0.61538461538461542</v>
      </c>
      <c r="I135" s="258">
        <v>129</v>
      </c>
      <c r="J135" s="404">
        <f>I135/I133</f>
        <v>0.7247191011235955</v>
      </c>
      <c r="K135" s="258">
        <v>8</v>
      </c>
      <c r="L135" s="404">
        <f>K135/K133</f>
        <v>0.72727272727272729</v>
      </c>
      <c r="M135" s="258">
        <v>28</v>
      </c>
      <c r="N135" s="21">
        <f>M135/M133</f>
        <v>0.58333333333333337</v>
      </c>
    </row>
    <row r="136" spans="1:16">
      <c r="A136" s="79" t="s">
        <v>310</v>
      </c>
      <c r="B136" s="258">
        <v>13</v>
      </c>
      <c r="C136" s="258">
        <v>1</v>
      </c>
      <c r="D136" s="404"/>
      <c r="E136" s="258">
        <v>10</v>
      </c>
      <c r="F136" s="404"/>
      <c r="G136" s="258">
        <v>2</v>
      </c>
      <c r="H136" s="404"/>
      <c r="I136" s="258">
        <v>0</v>
      </c>
      <c r="J136" s="404"/>
      <c r="K136" s="258">
        <v>0</v>
      </c>
      <c r="L136" s="404"/>
      <c r="M136" s="258">
        <v>0</v>
      </c>
      <c r="N136" s="21"/>
    </row>
    <row r="137" spans="1:16">
      <c r="A137" s="79"/>
      <c r="B137" s="258"/>
      <c r="C137" s="258"/>
      <c r="D137" s="398"/>
      <c r="E137" s="258"/>
      <c r="F137" s="398"/>
      <c r="G137" s="258"/>
      <c r="H137" s="398"/>
      <c r="I137" s="258"/>
      <c r="J137" s="398"/>
      <c r="K137" s="258"/>
      <c r="L137" s="398"/>
      <c r="M137" s="258"/>
      <c r="N137" s="936"/>
    </row>
    <row r="138" spans="1:16" ht="14.5" thickBot="1">
      <c r="A138" s="928" t="s">
        <v>543</v>
      </c>
      <c r="B138" s="400">
        <v>9223</v>
      </c>
      <c r="C138" s="415">
        <v>793</v>
      </c>
      <c r="D138" s="401">
        <v>1</v>
      </c>
      <c r="E138" s="400">
        <v>3030</v>
      </c>
      <c r="F138" s="401">
        <v>1</v>
      </c>
      <c r="G138" s="400">
        <v>3983</v>
      </c>
      <c r="H138" s="401">
        <v>1</v>
      </c>
      <c r="I138" s="415">
        <v>948</v>
      </c>
      <c r="J138" s="401">
        <v>1</v>
      </c>
      <c r="K138" s="415">
        <v>195</v>
      </c>
      <c r="L138" s="401">
        <v>1</v>
      </c>
      <c r="M138" s="415">
        <v>274</v>
      </c>
      <c r="N138" s="935">
        <v>1</v>
      </c>
    </row>
    <row r="139" spans="1:16">
      <c r="A139" s="247" t="s">
        <v>541</v>
      </c>
      <c r="B139" s="512">
        <v>4079</v>
      </c>
      <c r="C139" s="945">
        <v>419</v>
      </c>
      <c r="D139" s="478">
        <f>C139/C138</f>
        <v>0.52837326607818413</v>
      </c>
      <c r="E139" s="512">
        <v>1407</v>
      </c>
      <c r="F139" s="478">
        <f>E139/E138</f>
        <v>0.46435643564356438</v>
      </c>
      <c r="G139" s="512">
        <v>1686</v>
      </c>
      <c r="H139" s="478">
        <f>G139/G138</f>
        <v>0.42329902083856391</v>
      </c>
      <c r="I139" s="945">
        <v>356</v>
      </c>
      <c r="J139" s="478">
        <f>I139/I138</f>
        <v>0.37552742616033757</v>
      </c>
      <c r="K139" s="945">
        <v>90</v>
      </c>
      <c r="L139" s="478">
        <f>K139/K138</f>
        <v>0.46153846153846156</v>
      </c>
      <c r="M139" s="945">
        <v>121</v>
      </c>
      <c r="N139" s="938">
        <f>M139/M138</f>
        <v>0.44160583941605841</v>
      </c>
    </row>
    <row r="140" spans="1:16">
      <c r="A140" s="79" t="s">
        <v>542</v>
      </c>
      <c r="B140" s="513">
        <v>5119</v>
      </c>
      <c r="C140" s="514">
        <v>370</v>
      </c>
      <c r="D140" s="503">
        <f>C140/C138</f>
        <v>0.46658259773013872</v>
      </c>
      <c r="E140" s="513">
        <v>1613</v>
      </c>
      <c r="F140" s="503">
        <f>E140/E138</f>
        <v>0.53234323432343233</v>
      </c>
      <c r="G140" s="513">
        <v>2289</v>
      </c>
      <c r="H140" s="503">
        <f>G140/G138</f>
        <v>0.57469244288224952</v>
      </c>
      <c r="I140" s="514">
        <v>591</v>
      </c>
      <c r="J140" s="503">
        <f>I140/I138</f>
        <v>0.62341772151898733</v>
      </c>
      <c r="K140" s="514">
        <v>105</v>
      </c>
      <c r="L140" s="503">
        <f>K140/K138</f>
        <v>0.53846153846153844</v>
      </c>
      <c r="M140" s="514">
        <v>151</v>
      </c>
      <c r="N140" s="939">
        <f>M140/M138</f>
        <v>0.55109489051094895</v>
      </c>
    </row>
    <row r="141" spans="1:16">
      <c r="A141" s="79" t="s">
        <v>310</v>
      </c>
      <c r="B141" s="514">
        <v>25</v>
      </c>
      <c r="C141" s="514">
        <v>4</v>
      </c>
      <c r="D141" s="503"/>
      <c r="E141" s="514">
        <v>10</v>
      </c>
      <c r="F141" s="503"/>
      <c r="G141" s="514">
        <v>8</v>
      </c>
      <c r="H141" s="503"/>
      <c r="I141" s="514">
        <v>1</v>
      </c>
      <c r="J141" s="503"/>
      <c r="K141" s="514">
        <v>0</v>
      </c>
      <c r="L141" s="503"/>
      <c r="M141" s="514">
        <v>2</v>
      </c>
      <c r="N141" s="939"/>
    </row>
    <row r="142" spans="1:16">
      <c r="A142" s="27"/>
      <c r="B142" s="27"/>
      <c r="C142" s="27"/>
      <c r="D142" s="27"/>
      <c r="E142" s="27"/>
      <c r="F142" s="27"/>
      <c r="G142" s="27"/>
      <c r="H142" s="27"/>
      <c r="I142" s="27"/>
      <c r="J142" s="27"/>
      <c r="K142" s="27"/>
      <c r="L142" s="27"/>
      <c r="M142" s="27"/>
      <c r="N142" s="27"/>
    </row>
    <row r="143" spans="1:16">
      <c r="A143" s="4331" t="s">
        <v>938</v>
      </c>
      <c r="B143" s="4331"/>
      <c r="C143" s="4331"/>
      <c r="D143" s="4331"/>
      <c r="E143" s="4331"/>
      <c r="F143" s="4331"/>
      <c r="G143" s="4331"/>
      <c r="H143" s="4331"/>
      <c r="I143" s="4331"/>
      <c r="J143" s="4331"/>
      <c r="K143" s="4331"/>
      <c r="L143" s="4331"/>
      <c r="M143" s="4331"/>
      <c r="N143" s="4331"/>
    </row>
  </sheetData>
  <mergeCells count="90">
    <mergeCell ref="I61:J61"/>
    <mergeCell ref="A59:N59"/>
    <mergeCell ref="K61:L61"/>
    <mergeCell ref="M61:N61"/>
    <mergeCell ref="I73:J73"/>
    <mergeCell ref="K73:L73"/>
    <mergeCell ref="M73:N73"/>
    <mergeCell ref="A61:A62"/>
    <mergeCell ref="B61:B62"/>
    <mergeCell ref="C61:D61"/>
    <mergeCell ref="E61:F61"/>
    <mergeCell ref="A73:A74"/>
    <mergeCell ref="B73:B74"/>
    <mergeCell ref="C73:D73"/>
    <mergeCell ref="E73:F73"/>
    <mergeCell ref="G73:H73"/>
    <mergeCell ref="G61:H61"/>
    <mergeCell ref="A85:N85"/>
    <mergeCell ref="A1:N1"/>
    <mergeCell ref="A3:A4"/>
    <mergeCell ref="B3:B4"/>
    <mergeCell ref="C3:D3"/>
    <mergeCell ref="E3:F3"/>
    <mergeCell ref="G3:H3"/>
    <mergeCell ref="I3:J3"/>
    <mergeCell ref="K3:L3"/>
    <mergeCell ref="M3:N3"/>
    <mergeCell ref="A15:A16"/>
    <mergeCell ref="B15:B16"/>
    <mergeCell ref="C15:D15"/>
    <mergeCell ref="E15:F15"/>
    <mergeCell ref="G15:H15"/>
    <mergeCell ref="G32:H32"/>
    <mergeCell ref="I15:J15"/>
    <mergeCell ref="K15:L15"/>
    <mergeCell ref="M15:N15"/>
    <mergeCell ref="A27:N27"/>
    <mergeCell ref="A30:N30"/>
    <mergeCell ref="A56:N56"/>
    <mergeCell ref="I32:J32"/>
    <mergeCell ref="K32:L32"/>
    <mergeCell ref="M32:N32"/>
    <mergeCell ref="A44:A45"/>
    <mergeCell ref="B44:B45"/>
    <mergeCell ref="C44:D44"/>
    <mergeCell ref="E44:F44"/>
    <mergeCell ref="G44:H44"/>
    <mergeCell ref="I44:J44"/>
    <mergeCell ref="K44:L44"/>
    <mergeCell ref="M44:N44"/>
    <mergeCell ref="A32:A33"/>
    <mergeCell ref="B32:B33"/>
    <mergeCell ref="C32:D32"/>
    <mergeCell ref="E32:F32"/>
    <mergeCell ref="A88:N88"/>
    <mergeCell ref="A90:A91"/>
    <mergeCell ref="B90:B91"/>
    <mergeCell ref="C90:D90"/>
    <mergeCell ref="E90:F90"/>
    <mergeCell ref="G90:H90"/>
    <mergeCell ref="I90:J90"/>
    <mergeCell ref="K90:L90"/>
    <mergeCell ref="M90:N90"/>
    <mergeCell ref="G119:H119"/>
    <mergeCell ref="I102:J102"/>
    <mergeCell ref="K102:L102"/>
    <mergeCell ref="M102:N102"/>
    <mergeCell ref="A114:N114"/>
    <mergeCell ref="A117:N117"/>
    <mergeCell ref="A102:A103"/>
    <mergeCell ref="B102:B103"/>
    <mergeCell ref="C102:D102"/>
    <mergeCell ref="E102:F102"/>
    <mergeCell ref="G102:H102"/>
    <mergeCell ref="A143:N143"/>
    <mergeCell ref="I119:J119"/>
    <mergeCell ref="K119:L119"/>
    <mergeCell ref="M119:N119"/>
    <mergeCell ref="A131:A132"/>
    <mergeCell ref="B131:B132"/>
    <mergeCell ref="C131:D131"/>
    <mergeCell ref="E131:F131"/>
    <mergeCell ref="G131:H131"/>
    <mergeCell ref="I131:J131"/>
    <mergeCell ref="K131:L131"/>
    <mergeCell ref="M131:N131"/>
    <mergeCell ref="A119:A120"/>
    <mergeCell ref="B119:B120"/>
    <mergeCell ref="C119:D119"/>
    <mergeCell ref="E119:F11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42"/>
  <sheetViews>
    <sheetView topLeftCell="E1" workbookViewId="0">
      <selection sqref="A1:N1"/>
    </sheetView>
  </sheetViews>
  <sheetFormatPr defaultColWidth="8.58203125" defaultRowHeight="13"/>
  <cols>
    <col min="1" max="1" width="8.33203125" style="1362" customWidth="1"/>
    <col min="2" max="2" width="15.83203125" style="1363" customWidth="1"/>
    <col min="3" max="3" width="33.58203125" style="1363" customWidth="1"/>
    <col min="4" max="4" width="17.33203125" style="1363" customWidth="1"/>
    <col min="5" max="5" width="60.5" style="1364" customWidth="1"/>
    <col min="6" max="14" width="10.83203125" style="1363" customWidth="1"/>
    <col min="15" max="15" width="8.58203125" style="784"/>
    <col min="16" max="16384" width="8.58203125" style="515"/>
  </cols>
  <sheetData>
    <row r="1" spans="1:15" ht="25">
      <c r="A1" s="3942" t="s">
        <v>1876</v>
      </c>
      <c r="B1" s="3942"/>
      <c r="C1" s="3942"/>
      <c r="D1" s="3942"/>
      <c r="E1" s="3942"/>
      <c r="F1" s="3942"/>
      <c r="G1" s="3942"/>
      <c r="H1" s="3942"/>
      <c r="I1" s="3942"/>
      <c r="J1" s="3942"/>
      <c r="K1" s="3942"/>
      <c r="L1" s="3942"/>
      <c r="M1" s="3942"/>
      <c r="N1" s="3942"/>
      <c r="O1" s="1681"/>
    </row>
    <row r="2" spans="1:15" ht="13.5" thickBot="1"/>
    <row r="3" spans="1:15" ht="17.5">
      <c r="A3" s="3935" t="s">
        <v>122</v>
      </c>
      <c r="B3" s="3938" t="s">
        <v>37</v>
      </c>
      <c r="C3" s="3938" t="s">
        <v>38</v>
      </c>
      <c r="D3" s="3938" t="s">
        <v>149</v>
      </c>
      <c r="E3" s="3940" t="s">
        <v>1613</v>
      </c>
      <c r="F3" s="3923" t="s">
        <v>1270</v>
      </c>
      <c r="G3" s="3924"/>
      <c r="H3" s="3924"/>
      <c r="I3" s="3924"/>
      <c r="J3" s="3924"/>
      <c r="K3" s="3924"/>
      <c r="L3" s="3924"/>
      <c r="M3" s="3924"/>
      <c r="N3" s="3925"/>
      <c r="O3" s="495"/>
    </row>
    <row r="4" spans="1:15" ht="17.5">
      <c r="A4" s="3936"/>
      <c r="B4" s="3904"/>
      <c r="C4" s="3904"/>
      <c r="D4" s="3904"/>
      <c r="E4" s="3907"/>
      <c r="F4" s="3926" t="s">
        <v>1744</v>
      </c>
      <c r="G4" s="3927"/>
      <c r="H4" s="3928"/>
      <c r="I4" s="3929" t="s">
        <v>1745</v>
      </c>
      <c r="J4" s="3927"/>
      <c r="K4" s="3930"/>
      <c r="L4" s="3926" t="s">
        <v>1746</v>
      </c>
      <c r="M4" s="3927"/>
      <c r="N4" s="3931"/>
      <c r="O4" s="495"/>
    </row>
    <row r="5" spans="1:15" ht="27.5">
      <c r="A5" s="3936"/>
      <c r="B5" s="3904"/>
      <c r="C5" s="3904"/>
      <c r="D5" s="3904"/>
      <c r="E5" s="3907"/>
      <c r="F5" s="1367" t="s">
        <v>67</v>
      </c>
      <c r="G5" s="3932" t="s">
        <v>85</v>
      </c>
      <c r="H5" s="3933"/>
      <c r="I5" s="1366" t="s">
        <v>67</v>
      </c>
      <c r="J5" s="3932" t="s">
        <v>85</v>
      </c>
      <c r="K5" s="3933"/>
      <c r="L5" s="1366" t="s">
        <v>67</v>
      </c>
      <c r="M5" s="3932" t="s">
        <v>85</v>
      </c>
      <c r="N5" s="3934"/>
      <c r="O5" s="507"/>
    </row>
    <row r="6" spans="1:15" ht="18" thickBot="1">
      <c r="A6" s="3937"/>
      <c r="B6" s="3939"/>
      <c r="C6" s="3939"/>
      <c r="D6" s="3939"/>
      <c r="E6" s="3941"/>
      <c r="F6" s="1414" t="s">
        <v>98</v>
      </c>
      <c r="G6" s="1415" t="s">
        <v>98</v>
      </c>
      <c r="H6" s="1416" t="s">
        <v>14</v>
      </c>
      <c r="I6" s="1414" t="s">
        <v>98</v>
      </c>
      <c r="J6" s="1415" t="s">
        <v>98</v>
      </c>
      <c r="K6" s="1416" t="s">
        <v>14</v>
      </c>
      <c r="L6" s="1414" t="s">
        <v>98</v>
      </c>
      <c r="M6" s="1415" t="s">
        <v>98</v>
      </c>
      <c r="N6" s="1417" t="s">
        <v>14</v>
      </c>
      <c r="O6" s="495"/>
    </row>
    <row r="7" spans="1:15">
      <c r="A7" s="1403" t="s">
        <v>147</v>
      </c>
      <c r="B7" s="1404" t="s">
        <v>40</v>
      </c>
      <c r="C7" s="1405" t="s">
        <v>1274</v>
      </c>
      <c r="D7" s="1404" t="s">
        <v>150</v>
      </c>
      <c r="E7" s="1418" t="s">
        <v>1275</v>
      </c>
      <c r="F7" s="1799">
        <v>43</v>
      </c>
      <c r="G7" s="1800">
        <v>17</v>
      </c>
      <c r="H7" s="2473">
        <f t="shared" ref="H7:H49" si="0">G7/F7</f>
        <v>0.39534883720930231</v>
      </c>
      <c r="I7" s="1799">
        <v>39</v>
      </c>
      <c r="J7" s="1800">
        <v>14</v>
      </c>
      <c r="K7" s="2473">
        <f>J7/I7</f>
        <v>0.35897435897435898</v>
      </c>
      <c r="L7" s="1799">
        <v>35</v>
      </c>
      <c r="M7" s="1800">
        <v>11</v>
      </c>
      <c r="N7" s="2468">
        <f>M7/L7</f>
        <v>0.31428571428571428</v>
      </c>
    </row>
    <row r="8" spans="1:15">
      <c r="A8" s="1372" t="s">
        <v>147</v>
      </c>
      <c r="B8" s="1373" t="s">
        <v>40</v>
      </c>
      <c r="C8" s="1374" t="s">
        <v>1274</v>
      </c>
      <c r="D8" s="1373" t="s">
        <v>150</v>
      </c>
      <c r="E8" s="1377" t="s">
        <v>1276</v>
      </c>
      <c r="F8" s="1801">
        <v>71</v>
      </c>
      <c r="G8" s="1780" t="s">
        <v>1514</v>
      </c>
      <c r="H8" s="2479" t="s">
        <v>1514</v>
      </c>
      <c r="I8" s="1801">
        <v>85</v>
      </c>
      <c r="J8" s="1780" t="s">
        <v>1514</v>
      </c>
      <c r="K8" s="2474" t="s">
        <v>1514</v>
      </c>
      <c r="L8" s="1801">
        <v>78</v>
      </c>
      <c r="M8" s="1780" t="s">
        <v>1514</v>
      </c>
      <c r="N8" s="2469" t="s">
        <v>1514</v>
      </c>
    </row>
    <row r="9" spans="1:15">
      <c r="A9" s="1372" t="s">
        <v>147</v>
      </c>
      <c r="B9" s="1373" t="s">
        <v>40</v>
      </c>
      <c r="C9" s="1374" t="s">
        <v>1274</v>
      </c>
      <c r="D9" s="1373" t="s">
        <v>150</v>
      </c>
      <c r="E9" s="1377" t="s">
        <v>1277</v>
      </c>
      <c r="F9" s="1801">
        <v>54</v>
      </c>
      <c r="G9" s="1780">
        <v>10</v>
      </c>
      <c r="H9" s="2474">
        <f t="shared" si="0"/>
        <v>0.18518518518518517</v>
      </c>
      <c r="I9" s="1801">
        <v>51</v>
      </c>
      <c r="J9" s="1780">
        <v>9</v>
      </c>
      <c r="K9" s="2474">
        <f t="shared" ref="K9:K49" si="1">J9/I9</f>
        <v>0.17647058823529413</v>
      </c>
      <c r="L9" s="1801">
        <v>49</v>
      </c>
      <c r="M9" s="1780">
        <v>10</v>
      </c>
      <c r="N9" s="2462">
        <f t="shared" ref="N9:N49" si="2">M9/L9</f>
        <v>0.20408163265306123</v>
      </c>
    </row>
    <row r="10" spans="1:15">
      <c r="A10" s="1372" t="s">
        <v>147</v>
      </c>
      <c r="B10" s="1373" t="s">
        <v>40</v>
      </c>
      <c r="C10" s="1374" t="s">
        <v>1274</v>
      </c>
      <c r="D10" s="1373" t="s">
        <v>150</v>
      </c>
      <c r="E10" s="1377" t="s">
        <v>1278</v>
      </c>
      <c r="F10" s="1801">
        <v>69</v>
      </c>
      <c r="G10" s="1780" t="s">
        <v>1514</v>
      </c>
      <c r="H10" s="2479" t="s">
        <v>1514</v>
      </c>
      <c r="I10" s="1801">
        <v>83</v>
      </c>
      <c r="J10" s="1780" t="s">
        <v>1514</v>
      </c>
      <c r="K10" s="2474" t="s">
        <v>1514</v>
      </c>
      <c r="L10" s="1801">
        <v>92</v>
      </c>
      <c r="M10" s="1780" t="s">
        <v>1514</v>
      </c>
      <c r="N10" s="2469" t="s">
        <v>1514</v>
      </c>
    </row>
    <row r="11" spans="1:15">
      <c r="A11" s="1372" t="s">
        <v>147</v>
      </c>
      <c r="B11" s="1373" t="s">
        <v>40</v>
      </c>
      <c r="C11" s="1374" t="s">
        <v>1274</v>
      </c>
      <c r="D11" s="1373" t="s">
        <v>150</v>
      </c>
      <c r="E11" s="1377" t="s">
        <v>1279</v>
      </c>
      <c r="F11" s="1801">
        <v>32</v>
      </c>
      <c r="G11" s="1780">
        <v>6</v>
      </c>
      <c r="H11" s="2474">
        <f t="shared" si="0"/>
        <v>0.1875</v>
      </c>
      <c r="I11" s="1801">
        <v>32</v>
      </c>
      <c r="J11" s="1780" t="s">
        <v>1514</v>
      </c>
      <c r="K11" s="2474" t="s">
        <v>1514</v>
      </c>
      <c r="L11" s="1801">
        <v>30</v>
      </c>
      <c r="M11" s="1780" t="s">
        <v>1514</v>
      </c>
      <c r="N11" s="2469" t="s">
        <v>1514</v>
      </c>
    </row>
    <row r="12" spans="1:15">
      <c r="A12" s="1372" t="s">
        <v>147</v>
      </c>
      <c r="B12" s="1373" t="s">
        <v>40</v>
      </c>
      <c r="C12" s="1374" t="s">
        <v>1274</v>
      </c>
      <c r="D12" s="1373" t="s">
        <v>150</v>
      </c>
      <c r="E12" s="1377" t="s">
        <v>1280</v>
      </c>
      <c r="F12" s="1801">
        <v>63</v>
      </c>
      <c r="G12" s="1780" t="s">
        <v>1514</v>
      </c>
      <c r="H12" s="2479" t="s">
        <v>1514</v>
      </c>
      <c r="I12" s="1801">
        <v>56</v>
      </c>
      <c r="J12" s="1780" t="s">
        <v>1514</v>
      </c>
      <c r="K12" s="2474" t="s">
        <v>1514</v>
      </c>
      <c r="L12" s="1801">
        <v>67</v>
      </c>
      <c r="M12" s="1780" t="s">
        <v>1514</v>
      </c>
      <c r="N12" s="2469" t="s">
        <v>1514</v>
      </c>
    </row>
    <row r="13" spans="1:15">
      <c r="A13" s="1372" t="s">
        <v>147</v>
      </c>
      <c r="B13" s="1373" t="s">
        <v>40</v>
      </c>
      <c r="C13" s="1374" t="s">
        <v>1274</v>
      </c>
      <c r="D13" s="1373" t="s">
        <v>150</v>
      </c>
      <c r="E13" s="1377" t="s">
        <v>1281</v>
      </c>
      <c r="F13" s="1801">
        <v>57</v>
      </c>
      <c r="G13" s="1780" t="s">
        <v>1514</v>
      </c>
      <c r="H13" s="2479" t="s">
        <v>1514</v>
      </c>
      <c r="I13" s="1801">
        <v>51</v>
      </c>
      <c r="J13" s="1780">
        <v>6</v>
      </c>
      <c r="K13" s="2474">
        <f t="shared" si="1"/>
        <v>0.11764705882352941</v>
      </c>
      <c r="L13" s="1801">
        <v>54</v>
      </c>
      <c r="M13" s="1780" t="s">
        <v>1514</v>
      </c>
      <c r="N13" s="2469" t="s">
        <v>1514</v>
      </c>
    </row>
    <row r="14" spans="1:15">
      <c r="A14" s="1372" t="s">
        <v>147</v>
      </c>
      <c r="B14" s="1373" t="s">
        <v>40</v>
      </c>
      <c r="C14" s="1374" t="s">
        <v>1274</v>
      </c>
      <c r="D14" s="1373" t="s">
        <v>150</v>
      </c>
      <c r="E14" s="1377" t="s">
        <v>1282</v>
      </c>
      <c r="F14" s="1801">
        <v>19</v>
      </c>
      <c r="G14" s="1780" t="s">
        <v>1514</v>
      </c>
      <c r="H14" s="2479" t="s">
        <v>1514</v>
      </c>
      <c r="I14" s="1801">
        <v>30</v>
      </c>
      <c r="J14" s="1780">
        <v>6</v>
      </c>
      <c r="K14" s="2474">
        <f t="shared" si="1"/>
        <v>0.2</v>
      </c>
      <c r="L14" s="1801">
        <v>38</v>
      </c>
      <c r="M14" s="1780" t="s">
        <v>1514</v>
      </c>
      <c r="N14" s="2469" t="s">
        <v>1514</v>
      </c>
    </row>
    <row r="15" spans="1:15">
      <c r="A15" s="1372" t="s">
        <v>147</v>
      </c>
      <c r="B15" s="1373" t="s">
        <v>40</v>
      </c>
      <c r="C15" s="1374" t="s">
        <v>1274</v>
      </c>
      <c r="D15" s="1373" t="s">
        <v>150</v>
      </c>
      <c r="E15" s="1377" t="s">
        <v>1283</v>
      </c>
      <c r="F15" s="1801">
        <v>49</v>
      </c>
      <c r="G15" s="1780" t="s">
        <v>1514</v>
      </c>
      <c r="H15" s="2479" t="s">
        <v>1514</v>
      </c>
      <c r="I15" s="1801">
        <v>38</v>
      </c>
      <c r="J15" s="1780" t="s">
        <v>1514</v>
      </c>
      <c r="K15" s="2474" t="s">
        <v>1514</v>
      </c>
      <c r="L15" s="1801">
        <v>41</v>
      </c>
      <c r="M15" s="1780" t="s">
        <v>1514</v>
      </c>
      <c r="N15" s="2469" t="s">
        <v>1514</v>
      </c>
    </row>
    <row r="16" spans="1:15">
      <c r="A16" s="1372" t="s">
        <v>147</v>
      </c>
      <c r="B16" s="1373" t="s">
        <v>40</v>
      </c>
      <c r="C16" s="1374" t="s">
        <v>1274</v>
      </c>
      <c r="D16" s="1373" t="s">
        <v>150</v>
      </c>
      <c r="E16" s="1377" t="s">
        <v>1284</v>
      </c>
      <c r="F16" s="1801">
        <v>66</v>
      </c>
      <c r="G16" s="1780">
        <v>8</v>
      </c>
      <c r="H16" s="2474">
        <f t="shared" si="0"/>
        <v>0.12121212121212122</v>
      </c>
      <c r="I16" s="1801">
        <v>74</v>
      </c>
      <c r="J16" s="1780">
        <v>6</v>
      </c>
      <c r="K16" s="2474">
        <f t="shared" si="1"/>
        <v>8.1081081081081086E-2</v>
      </c>
      <c r="L16" s="1801">
        <v>77</v>
      </c>
      <c r="M16" s="1780" t="s">
        <v>1514</v>
      </c>
      <c r="N16" s="2469" t="s">
        <v>1514</v>
      </c>
    </row>
    <row r="17" spans="1:14">
      <c r="A17" s="1372" t="s">
        <v>147</v>
      </c>
      <c r="B17" s="1373" t="s">
        <v>40</v>
      </c>
      <c r="C17" s="1374" t="s">
        <v>1274</v>
      </c>
      <c r="D17" s="1373" t="s">
        <v>150</v>
      </c>
      <c r="E17" s="1377" t="s">
        <v>1285</v>
      </c>
      <c r="F17" s="1801">
        <v>53</v>
      </c>
      <c r="G17" s="1780" t="s">
        <v>1514</v>
      </c>
      <c r="H17" s="2479" t="s">
        <v>1514</v>
      </c>
      <c r="I17" s="1801">
        <v>54</v>
      </c>
      <c r="J17" s="1780" t="s">
        <v>1514</v>
      </c>
      <c r="K17" s="2474" t="s">
        <v>1514</v>
      </c>
      <c r="L17" s="1801">
        <v>48</v>
      </c>
      <c r="M17" s="1780" t="s">
        <v>1514</v>
      </c>
      <c r="N17" s="2469" t="s">
        <v>1514</v>
      </c>
    </row>
    <row r="18" spans="1:14">
      <c r="A18" s="1372" t="s">
        <v>147</v>
      </c>
      <c r="B18" s="1373" t="s">
        <v>40</v>
      </c>
      <c r="C18" s="1374" t="s">
        <v>1274</v>
      </c>
      <c r="D18" s="1373" t="s">
        <v>150</v>
      </c>
      <c r="E18" s="1377" t="s">
        <v>1286</v>
      </c>
      <c r="F18" s="1801">
        <v>27</v>
      </c>
      <c r="G18" s="1780">
        <v>13</v>
      </c>
      <c r="H18" s="2474">
        <f t="shared" si="0"/>
        <v>0.48148148148148145</v>
      </c>
      <c r="I18" s="1801">
        <v>40</v>
      </c>
      <c r="J18" s="1780">
        <v>14</v>
      </c>
      <c r="K18" s="2474">
        <f t="shared" si="1"/>
        <v>0.35</v>
      </c>
      <c r="L18" s="1801">
        <v>40</v>
      </c>
      <c r="M18" s="1780">
        <v>14</v>
      </c>
      <c r="N18" s="2462">
        <f>M18/L18</f>
        <v>0.35</v>
      </c>
    </row>
    <row r="19" spans="1:14">
      <c r="A19" s="1372" t="s">
        <v>147</v>
      </c>
      <c r="B19" s="1373" t="s">
        <v>40</v>
      </c>
      <c r="C19" s="1374" t="s">
        <v>1274</v>
      </c>
      <c r="D19" s="1373" t="s">
        <v>150</v>
      </c>
      <c r="E19" s="1377" t="s">
        <v>1287</v>
      </c>
      <c r="F19" s="1801">
        <v>46</v>
      </c>
      <c r="G19" s="1780" t="s">
        <v>1514</v>
      </c>
      <c r="H19" s="2479" t="s">
        <v>1514</v>
      </c>
      <c r="I19" s="1801">
        <v>62</v>
      </c>
      <c r="J19" s="1780" t="s">
        <v>1514</v>
      </c>
      <c r="K19" s="2474" t="s">
        <v>1514</v>
      </c>
      <c r="L19" s="1801">
        <v>58</v>
      </c>
      <c r="M19" s="1780">
        <v>7</v>
      </c>
      <c r="N19" s="2462">
        <f t="shared" si="2"/>
        <v>0.1206896551724138</v>
      </c>
    </row>
    <row r="20" spans="1:14">
      <c r="A20" s="1372" t="s">
        <v>147</v>
      </c>
      <c r="B20" s="1373" t="s">
        <v>40</v>
      </c>
      <c r="C20" s="1374" t="s">
        <v>1274</v>
      </c>
      <c r="D20" s="1373" t="s">
        <v>150</v>
      </c>
      <c r="E20" s="1377" t="s">
        <v>1288</v>
      </c>
      <c r="F20" s="1801">
        <v>57</v>
      </c>
      <c r="G20" s="1780">
        <v>17</v>
      </c>
      <c r="H20" s="2474">
        <f t="shared" si="0"/>
        <v>0.2982456140350877</v>
      </c>
      <c r="I20" s="1801">
        <v>59</v>
      </c>
      <c r="J20" s="1780">
        <v>15</v>
      </c>
      <c r="K20" s="2474">
        <f t="shared" si="1"/>
        <v>0.25423728813559321</v>
      </c>
      <c r="L20" s="1801">
        <v>65</v>
      </c>
      <c r="M20" s="1780">
        <v>18</v>
      </c>
      <c r="N20" s="2462">
        <f t="shared" si="2"/>
        <v>0.27692307692307694</v>
      </c>
    </row>
    <row r="21" spans="1:14">
      <c r="A21" s="1372" t="s">
        <v>147</v>
      </c>
      <c r="B21" s="1373" t="s">
        <v>40</v>
      </c>
      <c r="C21" s="1374" t="s">
        <v>1274</v>
      </c>
      <c r="D21" s="1373" t="s">
        <v>150</v>
      </c>
      <c r="E21" s="1377" t="s">
        <v>1289</v>
      </c>
      <c r="F21" s="1801">
        <v>59</v>
      </c>
      <c r="G21" s="1780">
        <v>13</v>
      </c>
      <c r="H21" s="2474">
        <f t="shared" si="0"/>
        <v>0.22033898305084745</v>
      </c>
      <c r="I21" s="1801">
        <v>52</v>
      </c>
      <c r="J21" s="1780">
        <v>10</v>
      </c>
      <c r="K21" s="2474">
        <f t="shared" si="1"/>
        <v>0.19230769230769232</v>
      </c>
      <c r="L21" s="1801">
        <v>49</v>
      </c>
      <c r="M21" s="1780">
        <v>6</v>
      </c>
      <c r="N21" s="2462">
        <f t="shared" si="2"/>
        <v>0.12244897959183673</v>
      </c>
    </row>
    <row r="22" spans="1:14">
      <c r="A22" s="1372" t="s">
        <v>147</v>
      </c>
      <c r="B22" s="1373" t="s">
        <v>40</v>
      </c>
      <c r="C22" s="1374" t="s">
        <v>1274</v>
      </c>
      <c r="D22" s="1373" t="s">
        <v>150</v>
      </c>
      <c r="E22" s="1377" t="s">
        <v>1290</v>
      </c>
      <c r="F22" s="1801">
        <v>61</v>
      </c>
      <c r="G22" s="1780" t="s">
        <v>1514</v>
      </c>
      <c r="H22" s="2479" t="s">
        <v>1514</v>
      </c>
      <c r="I22" s="1801">
        <v>62</v>
      </c>
      <c r="J22" s="1780" t="s">
        <v>1514</v>
      </c>
      <c r="K22" s="2474" t="s">
        <v>1514</v>
      </c>
      <c r="L22" s="1801">
        <v>71</v>
      </c>
      <c r="M22" s="1780" t="s">
        <v>1514</v>
      </c>
      <c r="N22" s="2469" t="s">
        <v>1514</v>
      </c>
    </row>
    <row r="23" spans="1:14">
      <c r="A23" s="1378" t="s">
        <v>147</v>
      </c>
      <c r="B23" s="1379" t="s">
        <v>40</v>
      </c>
      <c r="C23" s="1380" t="s">
        <v>1274</v>
      </c>
      <c r="D23" s="1378" t="s">
        <v>151</v>
      </c>
      <c r="E23" s="1381" t="s">
        <v>1291</v>
      </c>
      <c r="F23" s="1802">
        <v>63</v>
      </c>
      <c r="G23" s="1803">
        <v>23</v>
      </c>
      <c r="H23" s="2475">
        <f t="shared" si="0"/>
        <v>0.36507936507936506</v>
      </c>
      <c r="I23" s="1802">
        <v>72</v>
      </c>
      <c r="J23" s="1803">
        <v>27</v>
      </c>
      <c r="K23" s="2475">
        <f t="shared" si="1"/>
        <v>0.375</v>
      </c>
      <c r="L23" s="1802">
        <v>77</v>
      </c>
      <c r="M23" s="1803">
        <v>25</v>
      </c>
      <c r="N23" s="2470">
        <f t="shared" si="2"/>
        <v>0.32467532467532467</v>
      </c>
    </row>
    <row r="24" spans="1:14">
      <c r="A24" s="1378" t="s">
        <v>147</v>
      </c>
      <c r="B24" s="1379" t="s">
        <v>40</v>
      </c>
      <c r="C24" s="1380" t="s">
        <v>1274</v>
      </c>
      <c r="D24" s="1378" t="s">
        <v>151</v>
      </c>
      <c r="E24" s="1381" t="s">
        <v>1292</v>
      </c>
      <c r="F24" s="1802">
        <v>96</v>
      </c>
      <c r="G24" s="1803">
        <v>7</v>
      </c>
      <c r="H24" s="2475">
        <f t="shared" si="0"/>
        <v>7.2916666666666671E-2</v>
      </c>
      <c r="I24" s="1802">
        <v>74</v>
      </c>
      <c r="J24" s="1803" t="s">
        <v>1514</v>
      </c>
      <c r="K24" s="2475" t="s">
        <v>1514</v>
      </c>
      <c r="L24" s="1802">
        <v>73</v>
      </c>
      <c r="M24" s="1803" t="s">
        <v>1514</v>
      </c>
      <c r="N24" s="2470" t="s">
        <v>1514</v>
      </c>
    </row>
    <row r="25" spans="1:14">
      <c r="A25" s="1378" t="s">
        <v>147</v>
      </c>
      <c r="B25" s="1379" t="s">
        <v>40</v>
      </c>
      <c r="C25" s="1380" t="s">
        <v>1274</v>
      </c>
      <c r="D25" s="1378" t="s">
        <v>151</v>
      </c>
      <c r="E25" s="1381" t="s">
        <v>1293</v>
      </c>
      <c r="F25" s="1802">
        <v>90</v>
      </c>
      <c r="G25" s="1803">
        <v>12</v>
      </c>
      <c r="H25" s="2475">
        <f t="shared" si="0"/>
        <v>0.13333333333333333</v>
      </c>
      <c r="I25" s="1802">
        <v>70</v>
      </c>
      <c r="J25" s="1803">
        <v>14</v>
      </c>
      <c r="K25" s="2475">
        <f t="shared" si="1"/>
        <v>0.2</v>
      </c>
      <c r="L25" s="1802">
        <v>65</v>
      </c>
      <c r="M25" s="1803">
        <v>16</v>
      </c>
      <c r="N25" s="2470">
        <f t="shared" si="2"/>
        <v>0.24615384615384617</v>
      </c>
    </row>
    <row r="26" spans="1:14">
      <c r="A26" s="1382" t="s">
        <v>147</v>
      </c>
      <c r="B26" s="1383" t="s">
        <v>40</v>
      </c>
      <c r="C26" s="1384" t="s">
        <v>1274</v>
      </c>
      <c r="D26" s="1383" t="s">
        <v>152</v>
      </c>
      <c r="E26" s="1385" t="s">
        <v>1294</v>
      </c>
      <c r="F26" s="1804">
        <v>135</v>
      </c>
      <c r="G26" s="1805">
        <v>11</v>
      </c>
      <c r="H26" s="2476">
        <f t="shared" si="0"/>
        <v>8.1481481481481488E-2</v>
      </c>
      <c r="I26" s="1804">
        <v>139</v>
      </c>
      <c r="J26" s="1805">
        <v>9</v>
      </c>
      <c r="K26" s="2476">
        <f t="shared" si="1"/>
        <v>6.4748201438848921E-2</v>
      </c>
      <c r="L26" s="1804">
        <v>137</v>
      </c>
      <c r="M26" s="1805">
        <v>10</v>
      </c>
      <c r="N26" s="2471">
        <f t="shared" si="2"/>
        <v>7.2992700729927001E-2</v>
      </c>
    </row>
    <row r="27" spans="1:14">
      <c r="A27" s="1382" t="s">
        <v>147</v>
      </c>
      <c r="B27" s="1383" t="s">
        <v>40</v>
      </c>
      <c r="C27" s="1384" t="s">
        <v>1274</v>
      </c>
      <c r="D27" s="1383" t="s">
        <v>152</v>
      </c>
      <c r="E27" s="1385" t="s">
        <v>1295</v>
      </c>
      <c r="F27" s="1804">
        <v>124</v>
      </c>
      <c r="G27" s="1805">
        <v>37</v>
      </c>
      <c r="H27" s="2476">
        <f t="shared" si="0"/>
        <v>0.29838709677419356</v>
      </c>
      <c r="I27" s="1804">
        <v>140</v>
      </c>
      <c r="J27" s="1805">
        <v>41</v>
      </c>
      <c r="K27" s="2476">
        <f t="shared" si="1"/>
        <v>0.29285714285714287</v>
      </c>
      <c r="L27" s="1804">
        <v>113</v>
      </c>
      <c r="M27" s="1805">
        <v>37</v>
      </c>
      <c r="N27" s="2471">
        <f t="shared" si="2"/>
        <v>0.32743362831858408</v>
      </c>
    </row>
    <row r="28" spans="1:14">
      <c r="A28" s="1382" t="s">
        <v>147</v>
      </c>
      <c r="B28" s="1383" t="s">
        <v>40</v>
      </c>
      <c r="C28" s="1384" t="s">
        <v>1274</v>
      </c>
      <c r="D28" s="1383" t="s">
        <v>152</v>
      </c>
      <c r="E28" s="1385" t="s">
        <v>1296</v>
      </c>
      <c r="F28" s="1804">
        <v>186</v>
      </c>
      <c r="G28" s="1805">
        <v>37</v>
      </c>
      <c r="H28" s="2476">
        <f t="shared" si="0"/>
        <v>0.19892473118279569</v>
      </c>
      <c r="I28" s="1804">
        <v>192</v>
      </c>
      <c r="J28" s="1805">
        <v>34</v>
      </c>
      <c r="K28" s="2476">
        <f t="shared" si="1"/>
        <v>0.17708333333333334</v>
      </c>
      <c r="L28" s="1804">
        <v>189</v>
      </c>
      <c r="M28" s="1805">
        <v>34</v>
      </c>
      <c r="N28" s="2471">
        <f t="shared" si="2"/>
        <v>0.17989417989417988</v>
      </c>
    </row>
    <row r="29" spans="1:14">
      <c r="A29" s="1372" t="s">
        <v>147</v>
      </c>
      <c r="B29" s="1373" t="s">
        <v>40</v>
      </c>
      <c r="C29" s="1374" t="s">
        <v>1297</v>
      </c>
      <c r="D29" s="1373" t="s">
        <v>150</v>
      </c>
      <c r="E29" s="1377" t="s">
        <v>1298</v>
      </c>
      <c r="F29" s="1801">
        <v>99</v>
      </c>
      <c r="G29" s="1780" t="s">
        <v>1514</v>
      </c>
      <c r="H29" s="2479" t="s">
        <v>1514</v>
      </c>
      <c r="I29" s="1801">
        <v>97</v>
      </c>
      <c r="J29" s="1780" t="s">
        <v>1514</v>
      </c>
      <c r="K29" s="2474" t="s">
        <v>1514</v>
      </c>
      <c r="L29" s="1801">
        <v>87</v>
      </c>
      <c r="M29" s="1780" t="s">
        <v>1514</v>
      </c>
      <c r="N29" s="2469" t="s">
        <v>1514</v>
      </c>
    </row>
    <row r="30" spans="1:14">
      <c r="A30" s="1372" t="s">
        <v>147</v>
      </c>
      <c r="B30" s="1373" t="s">
        <v>40</v>
      </c>
      <c r="C30" s="1374" t="s">
        <v>1297</v>
      </c>
      <c r="D30" s="1373" t="s">
        <v>150</v>
      </c>
      <c r="E30" s="1377" t="s">
        <v>1299</v>
      </c>
      <c r="F30" s="1801">
        <v>33</v>
      </c>
      <c r="G30" s="1780">
        <v>11</v>
      </c>
      <c r="H30" s="2474">
        <f t="shared" si="0"/>
        <v>0.33333333333333331</v>
      </c>
      <c r="I30" s="1801">
        <v>36</v>
      </c>
      <c r="J30" s="1780">
        <v>10</v>
      </c>
      <c r="K30" s="2474">
        <f t="shared" si="1"/>
        <v>0.27777777777777779</v>
      </c>
      <c r="L30" s="1801">
        <v>40</v>
      </c>
      <c r="M30" s="1780">
        <v>16</v>
      </c>
      <c r="N30" s="2462">
        <f t="shared" si="2"/>
        <v>0.4</v>
      </c>
    </row>
    <row r="31" spans="1:14">
      <c r="A31" s="1372" t="s">
        <v>147</v>
      </c>
      <c r="B31" s="1373" t="s">
        <v>40</v>
      </c>
      <c r="C31" s="1374" t="s">
        <v>1297</v>
      </c>
      <c r="D31" s="1373" t="s">
        <v>150</v>
      </c>
      <c r="E31" s="1377" t="s">
        <v>1300</v>
      </c>
      <c r="F31" s="1801">
        <v>73</v>
      </c>
      <c r="G31" s="1780">
        <v>12</v>
      </c>
      <c r="H31" s="2474">
        <f t="shared" si="0"/>
        <v>0.16438356164383561</v>
      </c>
      <c r="I31" s="1801">
        <v>81</v>
      </c>
      <c r="J31" s="1780">
        <v>12</v>
      </c>
      <c r="K31" s="2474">
        <f t="shared" si="1"/>
        <v>0.14814814814814814</v>
      </c>
      <c r="L31" s="1801">
        <v>74</v>
      </c>
      <c r="M31" s="1780">
        <v>10</v>
      </c>
      <c r="N31" s="2462">
        <f t="shared" si="2"/>
        <v>0.13513513513513514</v>
      </c>
    </row>
    <row r="32" spans="1:14">
      <c r="A32" s="1372" t="s">
        <v>147</v>
      </c>
      <c r="B32" s="1373" t="s">
        <v>40</v>
      </c>
      <c r="C32" s="1374" t="s">
        <v>1297</v>
      </c>
      <c r="D32" s="1373" t="s">
        <v>150</v>
      </c>
      <c r="E32" s="1377" t="s">
        <v>1301</v>
      </c>
      <c r="F32" s="1801">
        <v>47</v>
      </c>
      <c r="G32" s="1780">
        <v>21</v>
      </c>
      <c r="H32" s="2474">
        <f t="shared" si="0"/>
        <v>0.44680851063829785</v>
      </c>
      <c r="I32" s="1801">
        <v>37</v>
      </c>
      <c r="J32" s="1780">
        <v>14</v>
      </c>
      <c r="K32" s="2474">
        <f t="shared" si="1"/>
        <v>0.3783783783783784</v>
      </c>
      <c r="L32" s="1801">
        <v>28</v>
      </c>
      <c r="M32" s="1780">
        <v>12</v>
      </c>
      <c r="N32" s="2462">
        <f t="shared" si="2"/>
        <v>0.42857142857142855</v>
      </c>
    </row>
    <row r="33" spans="1:14">
      <c r="A33" s="1372" t="s">
        <v>147</v>
      </c>
      <c r="B33" s="1373" t="s">
        <v>40</v>
      </c>
      <c r="C33" s="1374" t="s">
        <v>1297</v>
      </c>
      <c r="D33" s="1373" t="s">
        <v>150</v>
      </c>
      <c r="E33" s="1377" t="s">
        <v>1302</v>
      </c>
      <c r="F33" s="1801">
        <v>47</v>
      </c>
      <c r="G33" s="1780">
        <v>20</v>
      </c>
      <c r="H33" s="2474">
        <f t="shared" si="0"/>
        <v>0.42553191489361702</v>
      </c>
      <c r="I33" s="1801">
        <v>56</v>
      </c>
      <c r="J33" s="1780">
        <v>23</v>
      </c>
      <c r="K33" s="2474">
        <f t="shared" si="1"/>
        <v>0.4107142857142857</v>
      </c>
      <c r="L33" s="1801">
        <v>62</v>
      </c>
      <c r="M33" s="1780">
        <v>24</v>
      </c>
      <c r="N33" s="2462">
        <f t="shared" si="2"/>
        <v>0.38709677419354838</v>
      </c>
    </row>
    <row r="34" spans="1:14">
      <c r="A34" s="1372" t="s">
        <v>147</v>
      </c>
      <c r="B34" s="1373" t="s">
        <v>40</v>
      </c>
      <c r="C34" s="1374" t="s">
        <v>1297</v>
      </c>
      <c r="D34" s="1373" t="s">
        <v>150</v>
      </c>
      <c r="E34" s="1377" t="s">
        <v>1303</v>
      </c>
      <c r="F34" s="1801">
        <v>64</v>
      </c>
      <c r="G34" s="1780">
        <v>16</v>
      </c>
      <c r="H34" s="2474">
        <f t="shared" si="0"/>
        <v>0.25</v>
      </c>
      <c r="I34" s="1801">
        <v>58</v>
      </c>
      <c r="J34" s="1780">
        <v>20</v>
      </c>
      <c r="K34" s="2474">
        <f t="shared" si="1"/>
        <v>0.34482758620689657</v>
      </c>
      <c r="L34" s="1801">
        <v>65</v>
      </c>
      <c r="M34" s="1780">
        <v>20</v>
      </c>
      <c r="N34" s="2462">
        <f t="shared" si="2"/>
        <v>0.30769230769230771</v>
      </c>
    </row>
    <row r="35" spans="1:14">
      <c r="A35" s="1372" t="s">
        <v>147</v>
      </c>
      <c r="B35" s="1373" t="s">
        <v>40</v>
      </c>
      <c r="C35" s="1374" t="s">
        <v>1297</v>
      </c>
      <c r="D35" s="1373" t="s">
        <v>150</v>
      </c>
      <c r="E35" s="1377" t="s">
        <v>1304</v>
      </c>
      <c r="F35" s="1801">
        <v>81</v>
      </c>
      <c r="G35" s="1780" t="s">
        <v>1514</v>
      </c>
      <c r="H35" s="2479" t="s">
        <v>1514</v>
      </c>
      <c r="I35" s="1801">
        <v>99</v>
      </c>
      <c r="J35" s="1780" t="s">
        <v>1514</v>
      </c>
      <c r="K35" s="2474" t="s">
        <v>1514</v>
      </c>
      <c r="L35" s="1801">
        <v>108</v>
      </c>
      <c r="M35" s="1780" t="s">
        <v>1514</v>
      </c>
      <c r="N35" s="2469" t="s">
        <v>1514</v>
      </c>
    </row>
    <row r="36" spans="1:14">
      <c r="A36" s="1372" t="s">
        <v>147</v>
      </c>
      <c r="B36" s="1373" t="s">
        <v>40</v>
      </c>
      <c r="C36" s="1374" t="s">
        <v>1297</v>
      </c>
      <c r="D36" s="1373" t="s">
        <v>150</v>
      </c>
      <c r="E36" s="1377" t="s">
        <v>1305</v>
      </c>
      <c r="F36" s="1801">
        <v>58</v>
      </c>
      <c r="G36" s="1780">
        <v>7</v>
      </c>
      <c r="H36" s="2474">
        <f t="shared" si="0"/>
        <v>0.1206896551724138</v>
      </c>
      <c r="I36" s="1801">
        <v>52</v>
      </c>
      <c r="J36" s="1780">
        <v>10</v>
      </c>
      <c r="K36" s="2474">
        <f t="shared" si="1"/>
        <v>0.19230769230769232</v>
      </c>
      <c r="L36" s="1801">
        <v>52</v>
      </c>
      <c r="M36" s="1780">
        <v>11</v>
      </c>
      <c r="N36" s="2462">
        <f t="shared" si="2"/>
        <v>0.21153846153846154</v>
      </c>
    </row>
    <row r="37" spans="1:14">
      <c r="A37" s="1372" t="s">
        <v>147</v>
      </c>
      <c r="B37" s="1373" t="s">
        <v>40</v>
      </c>
      <c r="C37" s="1374" t="s">
        <v>1297</v>
      </c>
      <c r="D37" s="1373" t="s">
        <v>150</v>
      </c>
      <c r="E37" s="1377" t="s">
        <v>1306</v>
      </c>
      <c r="F37" s="1801">
        <v>75</v>
      </c>
      <c r="G37" s="1780">
        <v>14</v>
      </c>
      <c r="H37" s="2474">
        <f t="shared" si="0"/>
        <v>0.18666666666666668</v>
      </c>
      <c r="I37" s="1801">
        <v>71</v>
      </c>
      <c r="J37" s="1780">
        <v>12</v>
      </c>
      <c r="K37" s="2474">
        <f t="shared" si="1"/>
        <v>0.16901408450704225</v>
      </c>
      <c r="L37" s="1801">
        <v>70</v>
      </c>
      <c r="M37" s="1780">
        <v>7</v>
      </c>
      <c r="N37" s="2462">
        <f t="shared" si="2"/>
        <v>0.1</v>
      </c>
    </row>
    <row r="38" spans="1:14">
      <c r="A38" s="1372" t="s">
        <v>147</v>
      </c>
      <c r="B38" s="1373" t="s">
        <v>40</v>
      </c>
      <c r="C38" s="1374" t="s">
        <v>1297</v>
      </c>
      <c r="D38" s="1373" t="s">
        <v>150</v>
      </c>
      <c r="E38" s="1377" t="s">
        <v>1307</v>
      </c>
      <c r="F38" s="1801">
        <v>54</v>
      </c>
      <c r="G38" s="1780">
        <v>10</v>
      </c>
      <c r="H38" s="2474">
        <f t="shared" si="0"/>
        <v>0.18518518518518517</v>
      </c>
      <c r="I38" s="1801">
        <v>55</v>
      </c>
      <c r="J38" s="1780">
        <v>9</v>
      </c>
      <c r="K38" s="2474">
        <f t="shared" si="1"/>
        <v>0.16363636363636364</v>
      </c>
      <c r="L38" s="1801">
        <v>54</v>
      </c>
      <c r="M38" s="1780">
        <v>6</v>
      </c>
      <c r="N38" s="2462">
        <f t="shared" si="2"/>
        <v>0.1111111111111111</v>
      </c>
    </row>
    <row r="39" spans="1:14">
      <c r="A39" s="1372" t="s">
        <v>147</v>
      </c>
      <c r="B39" s="1373" t="s">
        <v>40</v>
      </c>
      <c r="C39" s="1374" t="s">
        <v>1297</v>
      </c>
      <c r="D39" s="1373" t="s">
        <v>150</v>
      </c>
      <c r="E39" s="1377" t="s">
        <v>1308</v>
      </c>
      <c r="F39" s="1801">
        <v>37</v>
      </c>
      <c r="G39" s="1780" t="s">
        <v>1514</v>
      </c>
      <c r="H39" s="2479" t="s">
        <v>1514</v>
      </c>
      <c r="I39" s="1801">
        <v>39</v>
      </c>
      <c r="J39" s="1780">
        <v>9</v>
      </c>
      <c r="K39" s="2474">
        <f t="shared" si="1"/>
        <v>0.23076923076923078</v>
      </c>
      <c r="L39" s="1801">
        <v>45</v>
      </c>
      <c r="M39" s="1780">
        <v>10</v>
      </c>
      <c r="N39" s="2462">
        <f t="shared" si="2"/>
        <v>0.22222222222222221</v>
      </c>
    </row>
    <row r="40" spans="1:14">
      <c r="A40" s="1372" t="s">
        <v>147</v>
      </c>
      <c r="B40" s="1373" t="s">
        <v>40</v>
      </c>
      <c r="C40" s="1374" t="s">
        <v>1297</v>
      </c>
      <c r="D40" s="1373" t="s">
        <v>150</v>
      </c>
      <c r="E40" s="1377" t="s">
        <v>1309</v>
      </c>
      <c r="F40" s="1801">
        <v>71</v>
      </c>
      <c r="G40" s="1780" t="s">
        <v>1514</v>
      </c>
      <c r="H40" s="2479" t="s">
        <v>1514</v>
      </c>
      <c r="I40" s="1801">
        <v>69</v>
      </c>
      <c r="J40" s="1780" t="s">
        <v>1514</v>
      </c>
      <c r="K40" s="2474" t="s">
        <v>1514</v>
      </c>
      <c r="L40" s="1801">
        <v>89</v>
      </c>
      <c r="M40" s="1780" t="s">
        <v>1514</v>
      </c>
      <c r="N40" s="2469" t="s">
        <v>1514</v>
      </c>
    </row>
    <row r="41" spans="1:14">
      <c r="A41" s="1372" t="s">
        <v>147</v>
      </c>
      <c r="B41" s="1373" t="s">
        <v>40</v>
      </c>
      <c r="C41" s="1374" t="s">
        <v>1297</v>
      </c>
      <c r="D41" s="1373" t="s">
        <v>150</v>
      </c>
      <c r="E41" s="1377" t="s">
        <v>1310</v>
      </c>
      <c r="F41" s="1801">
        <v>39</v>
      </c>
      <c r="G41" s="1780">
        <v>13</v>
      </c>
      <c r="H41" s="2474">
        <f t="shared" si="0"/>
        <v>0.33333333333333331</v>
      </c>
      <c r="I41" s="1801">
        <v>48</v>
      </c>
      <c r="J41" s="1780">
        <v>14</v>
      </c>
      <c r="K41" s="2474">
        <f t="shared" si="1"/>
        <v>0.29166666666666669</v>
      </c>
      <c r="L41" s="1801">
        <v>47</v>
      </c>
      <c r="M41" s="1780">
        <v>14</v>
      </c>
      <c r="N41" s="2462">
        <f t="shared" si="2"/>
        <v>0.2978723404255319</v>
      </c>
    </row>
    <row r="42" spans="1:14">
      <c r="A42" s="1372" t="s">
        <v>147</v>
      </c>
      <c r="B42" s="1373" t="s">
        <v>40</v>
      </c>
      <c r="C42" s="1374" t="s">
        <v>1297</v>
      </c>
      <c r="D42" s="1373" t="s">
        <v>150</v>
      </c>
      <c r="E42" s="1377" t="s">
        <v>1311</v>
      </c>
      <c r="F42" s="1801">
        <v>41</v>
      </c>
      <c r="G42" s="1780">
        <v>17</v>
      </c>
      <c r="H42" s="2474">
        <f t="shared" si="0"/>
        <v>0.41463414634146339</v>
      </c>
      <c r="I42" s="1801">
        <v>44</v>
      </c>
      <c r="J42" s="1780">
        <v>17</v>
      </c>
      <c r="K42" s="2474">
        <f t="shared" si="1"/>
        <v>0.38636363636363635</v>
      </c>
      <c r="L42" s="1801">
        <v>41</v>
      </c>
      <c r="M42" s="1780">
        <v>13</v>
      </c>
      <c r="N42" s="2462">
        <f t="shared" si="2"/>
        <v>0.31707317073170732</v>
      </c>
    </row>
    <row r="43" spans="1:14">
      <c r="A43" s="1378" t="s">
        <v>147</v>
      </c>
      <c r="B43" s="1379" t="s">
        <v>40</v>
      </c>
      <c r="C43" s="1380" t="s">
        <v>1297</v>
      </c>
      <c r="D43" s="1378" t="s">
        <v>151</v>
      </c>
      <c r="E43" s="1381" t="s">
        <v>1312</v>
      </c>
      <c r="F43" s="1802">
        <v>85</v>
      </c>
      <c r="G43" s="1803" t="s">
        <v>1514</v>
      </c>
      <c r="H43" s="2480" t="s">
        <v>1514</v>
      </c>
      <c r="I43" s="1802">
        <v>97</v>
      </c>
      <c r="J43" s="1803" t="s">
        <v>1514</v>
      </c>
      <c r="K43" s="2477" t="s">
        <v>1514</v>
      </c>
      <c r="L43" s="1802">
        <v>82</v>
      </c>
      <c r="M43" s="1803" t="s">
        <v>1514</v>
      </c>
      <c r="N43" s="2472" t="s">
        <v>1514</v>
      </c>
    </row>
    <row r="44" spans="1:14">
      <c r="A44" s="1378" t="s">
        <v>147</v>
      </c>
      <c r="B44" s="1379" t="s">
        <v>40</v>
      </c>
      <c r="C44" s="1380" t="s">
        <v>1297</v>
      </c>
      <c r="D44" s="1378" t="s">
        <v>151</v>
      </c>
      <c r="E44" s="1381" t="s">
        <v>1314</v>
      </c>
      <c r="F44" s="1802">
        <v>106</v>
      </c>
      <c r="G44" s="1803">
        <v>48</v>
      </c>
      <c r="H44" s="2477">
        <f t="shared" si="0"/>
        <v>0.45283018867924529</v>
      </c>
      <c r="I44" s="1802">
        <v>122</v>
      </c>
      <c r="J44" s="1803">
        <v>47</v>
      </c>
      <c r="K44" s="2477">
        <f t="shared" si="1"/>
        <v>0.38524590163934425</v>
      </c>
      <c r="L44" s="1802">
        <v>107</v>
      </c>
      <c r="M44" s="1803">
        <v>38</v>
      </c>
      <c r="N44" s="2472">
        <f t="shared" si="2"/>
        <v>0.35514018691588783</v>
      </c>
    </row>
    <row r="45" spans="1:14">
      <c r="A45" s="1378" t="s">
        <v>147</v>
      </c>
      <c r="B45" s="1379" t="s">
        <v>40</v>
      </c>
      <c r="C45" s="1380" t="s">
        <v>1297</v>
      </c>
      <c r="D45" s="1378" t="s">
        <v>151</v>
      </c>
      <c r="E45" s="1381" t="s">
        <v>1313</v>
      </c>
      <c r="F45" s="1802">
        <v>153</v>
      </c>
      <c r="G45" s="1803">
        <v>51</v>
      </c>
      <c r="H45" s="2477">
        <f t="shared" si="0"/>
        <v>0.33333333333333331</v>
      </c>
      <c r="I45" s="1802">
        <v>159</v>
      </c>
      <c r="J45" s="1803">
        <v>48</v>
      </c>
      <c r="K45" s="2477">
        <f t="shared" si="1"/>
        <v>0.30188679245283018</v>
      </c>
      <c r="L45" s="1802">
        <v>176</v>
      </c>
      <c r="M45" s="1803">
        <v>50</v>
      </c>
      <c r="N45" s="2472">
        <f t="shared" si="2"/>
        <v>0.28409090909090912</v>
      </c>
    </row>
    <row r="46" spans="1:14">
      <c r="A46" s="1382" t="s">
        <v>147</v>
      </c>
      <c r="B46" s="1383" t="s">
        <v>40</v>
      </c>
      <c r="C46" s="1384" t="s">
        <v>1297</v>
      </c>
      <c r="D46" s="1383" t="s">
        <v>152</v>
      </c>
      <c r="E46" s="1385" t="s">
        <v>1315</v>
      </c>
      <c r="F46" s="1804">
        <v>266</v>
      </c>
      <c r="G46" s="1805">
        <v>69</v>
      </c>
      <c r="H46" s="2476">
        <f t="shared" si="0"/>
        <v>0.25939849624060152</v>
      </c>
      <c r="I46" s="1804">
        <v>230</v>
      </c>
      <c r="J46" s="1805">
        <v>69</v>
      </c>
      <c r="K46" s="2476">
        <f t="shared" si="1"/>
        <v>0.3</v>
      </c>
      <c r="L46" s="1804">
        <v>217</v>
      </c>
      <c r="M46" s="1805">
        <v>59</v>
      </c>
      <c r="N46" s="2471">
        <f t="shared" si="2"/>
        <v>0.27188940092165897</v>
      </c>
    </row>
    <row r="47" spans="1:14">
      <c r="A47" s="1382" t="s">
        <v>147</v>
      </c>
      <c r="B47" s="1383" t="s">
        <v>40</v>
      </c>
      <c r="C47" s="1384" t="s">
        <v>1297</v>
      </c>
      <c r="D47" s="1383" t="s">
        <v>152</v>
      </c>
      <c r="E47" s="1385" t="s">
        <v>1316</v>
      </c>
      <c r="F47" s="1804">
        <v>277</v>
      </c>
      <c r="G47" s="1805">
        <v>72</v>
      </c>
      <c r="H47" s="2476">
        <f t="shared" si="0"/>
        <v>0.25992779783393499</v>
      </c>
      <c r="I47" s="1804">
        <v>270</v>
      </c>
      <c r="J47" s="1805">
        <v>76</v>
      </c>
      <c r="K47" s="2476">
        <f t="shared" si="1"/>
        <v>0.2814814814814815</v>
      </c>
      <c r="L47" s="1804">
        <v>246</v>
      </c>
      <c r="M47" s="1805">
        <v>65</v>
      </c>
      <c r="N47" s="2471">
        <f t="shared" si="2"/>
        <v>0.26422764227642276</v>
      </c>
    </row>
    <row r="48" spans="1:14" ht="14.5">
      <c r="A48" s="1382" t="s">
        <v>147</v>
      </c>
      <c r="B48" s="1383" t="s">
        <v>40</v>
      </c>
      <c r="C48" s="1384" t="s">
        <v>1297</v>
      </c>
      <c r="D48" s="1383" t="s">
        <v>153</v>
      </c>
      <c r="E48" s="1385" t="s">
        <v>1747</v>
      </c>
      <c r="F48" s="1804"/>
      <c r="G48" s="1805"/>
      <c r="H48" s="2476"/>
      <c r="I48" s="1804"/>
      <c r="J48" s="1805"/>
      <c r="K48" s="2476"/>
      <c r="L48" s="1804">
        <v>26</v>
      </c>
      <c r="M48" s="1805">
        <v>8</v>
      </c>
      <c r="N48" s="2471">
        <f t="shared" si="2"/>
        <v>0.30769230769230771</v>
      </c>
    </row>
    <row r="49" spans="1:15">
      <c r="A49" s="1386" t="s">
        <v>147</v>
      </c>
      <c r="B49" s="1387" t="s">
        <v>40</v>
      </c>
      <c r="C49" s="1388" t="s">
        <v>1297</v>
      </c>
      <c r="D49" s="1387" t="s">
        <v>153</v>
      </c>
      <c r="E49" s="1389" t="s">
        <v>1317</v>
      </c>
      <c r="F49" s="1806">
        <v>76</v>
      </c>
      <c r="G49" s="1797">
        <v>30</v>
      </c>
      <c r="H49" s="2478">
        <f t="shared" si="0"/>
        <v>0.39473684210526316</v>
      </c>
      <c r="I49" s="1806">
        <v>82</v>
      </c>
      <c r="J49" s="1797">
        <v>32</v>
      </c>
      <c r="K49" s="2478">
        <f t="shared" si="1"/>
        <v>0.3902439024390244</v>
      </c>
      <c r="L49" s="1806">
        <v>77</v>
      </c>
      <c r="M49" s="1797">
        <v>27</v>
      </c>
      <c r="N49" s="2467">
        <f t="shared" si="2"/>
        <v>0.35064935064935066</v>
      </c>
    </row>
    <row r="50" spans="1:15">
      <c r="L50" s="1393"/>
      <c r="M50" s="1393"/>
      <c r="N50" s="1394"/>
    </row>
    <row r="51" spans="1:15" ht="13.5" thickBot="1"/>
    <row r="52" spans="1:15" ht="17.5">
      <c r="A52" s="3935" t="s">
        <v>122</v>
      </c>
      <c r="B52" s="3938" t="s">
        <v>37</v>
      </c>
      <c r="C52" s="3938" t="s">
        <v>38</v>
      </c>
      <c r="D52" s="3938" t="s">
        <v>149</v>
      </c>
      <c r="E52" s="3940" t="s">
        <v>1613</v>
      </c>
      <c r="F52" s="3923" t="s">
        <v>1270</v>
      </c>
      <c r="G52" s="3924"/>
      <c r="H52" s="3924"/>
      <c r="I52" s="3924"/>
      <c r="J52" s="3924"/>
      <c r="K52" s="3924"/>
      <c r="L52" s="3924"/>
      <c r="M52" s="3924"/>
      <c r="N52" s="3925"/>
      <c r="O52" s="495"/>
    </row>
    <row r="53" spans="1:15" ht="17.5">
      <c r="A53" s="3936"/>
      <c r="B53" s="3904"/>
      <c r="C53" s="3904"/>
      <c r="D53" s="3904"/>
      <c r="E53" s="3907"/>
      <c r="F53" s="3926" t="s">
        <v>1744</v>
      </c>
      <c r="G53" s="3927"/>
      <c r="H53" s="3928"/>
      <c r="I53" s="3929" t="s">
        <v>1745</v>
      </c>
      <c r="J53" s="3927"/>
      <c r="K53" s="3930"/>
      <c r="L53" s="3926" t="s">
        <v>1746</v>
      </c>
      <c r="M53" s="3927"/>
      <c r="N53" s="3931"/>
      <c r="O53" s="495"/>
    </row>
    <row r="54" spans="1:15" ht="27.5">
      <c r="A54" s="3936"/>
      <c r="B54" s="3904"/>
      <c r="C54" s="3904"/>
      <c r="D54" s="3904"/>
      <c r="E54" s="3907"/>
      <c r="F54" s="1367" t="s">
        <v>67</v>
      </c>
      <c r="G54" s="3932" t="s">
        <v>85</v>
      </c>
      <c r="H54" s="3933"/>
      <c r="I54" s="1366" t="s">
        <v>67</v>
      </c>
      <c r="J54" s="3932" t="s">
        <v>85</v>
      </c>
      <c r="K54" s="3933"/>
      <c r="L54" s="1366" t="s">
        <v>67</v>
      </c>
      <c r="M54" s="3932" t="s">
        <v>85</v>
      </c>
      <c r="N54" s="3934"/>
      <c r="O54" s="507"/>
    </row>
    <row r="55" spans="1:15" ht="18" thickBot="1">
      <c r="A55" s="3937"/>
      <c r="B55" s="3939"/>
      <c r="C55" s="3939"/>
      <c r="D55" s="3939"/>
      <c r="E55" s="3941"/>
      <c r="F55" s="1414" t="s">
        <v>98</v>
      </c>
      <c r="G55" s="1415" t="s">
        <v>98</v>
      </c>
      <c r="H55" s="1416" t="s">
        <v>14</v>
      </c>
      <c r="I55" s="1414" t="s">
        <v>98</v>
      </c>
      <c r="J55" s="1415" t="s">
        <v>98</v>
      </c>
      <c r="K55" s="1416" t="s">
        <v>14</v>
      </c>
      <c r="L55" s="1414" t="s">
        <v>98</v>
      </c>
      <c r="M55" s="1415" t="s">
        <v>98</v>
      </c>
      <c r="N55" s="1417" t="s">
        <v>14</v>
      </c>
      <c r="O55" s="495"/>
    </row>
    <row r="56" spans="1:15">
      <c r="A56" s="1372" t="s">
        <v>147</v>
      </c>
      <c r="B56" s="1373" t="s">
        <v>41</v>
      </c>
      <c r="C56" s="1374" t="s">
        <v>1318</v>
      </c>
      <c r="D56" s="1373" t="s">
        <v>150</v>
      </c>
      <c r="E56" s="1418" t="s">
        <v>1319</v>
      </c>
      <c r="F56" s="1809">
        <v>45</v>
      </c>
      <c r="G56" s="1779">
        <v>10</v>
      </c>
      <c r="H56" s="2473">
        <f t="shared" ref="H56:H114" si="3">G56/F56</f>
        <v>0.22222222222222221</v>
      </c>
      <c r="I56" s="1799">
        <v>41</v>
      </c>
      <c r="J56" s="1800">
        <v>7</v>
      </c>
      <c r="K56" s="2473">
        <f t="shared" ref="K56:K114" si="4">J56/I56</f>
        <v>0.17073170731707318</v>
      </c>
      <c r="L56" s="1801">
        <v>41</v>
      </c>
      <c r="M56" s="1780" t="s">
        <v>1514</v>
      </c>
      <c r="N56" s="1376" t="s">
        <v>1514</v>
      </c>
    </row>
    <row r="57" spans="1:15">
      <c r="A57" s="1372" t="s">
        <v>147</v>
      </c>
      <c r="B57" s="1373" t="s">
        <v>41</v>
      </c>
      <c r="C57" s="1374" t="s">
        <v>1318</v>
      </c>
      <c r="D57" s="1373" t="s">
        <v>150</v>
      </c>
      <c r="E57" s="1377" t="s">
        <v>1320</v>
      </c>
      <c r="F57" s="1809">
        <v>25</v>
      </c>
      <c r="G57" s="1780" t="s">
        <v>1514</v>
      </c>
      <c r="H57" s="2479" t="s">
        <v>1514</v>
      </c>
      <c r="I57" s="1801">
        <v>28</v>
      </c>
      <c r="J57" s="1780" t="s">
        <v>1514</v>
      </c>
      <c r="K57" s="2474" t="s">
        <v>1514</v>
      </c>
      <c r="L57" s="1801">
        <v>22</v>
      </c>
      <c r="M57" s="1780" t="s">
        <v>1514</v>
      </c>
      <c r="N57" s="1376" t="s">
        <v>1514</v>
      </c>
    </row>
    <row r="58" spans="1:15">
      <c r="A58" s="1372" t="s">
        <v>147</v>
      </c>
      <c r="B58" s="1373" t="s">
        <v>41</v>
      </c>
      <c r="C58" s="1374" t="s">
        <v>1318</v>
      </c>
      <c r="D58" s="1373" t="s">
        <v>150</v>
      </c>
      <c r="E58" s="1377" t="s">
        <v>1321</v>
      </c>
      <c r="F58" s="1809">
        <v>38</v>
      </c>
      <c r="G58" s="1780" t="s">
        <v>1514</v>
      </c>
      <c r="H58" s="2479" t="s">
        <v>1514</v>
      </c>
      <c r="I58" s="1801">
        <v>38</v>
      </c>
      <c r="J58" s="1780" t="s">
        <v>1514</v>
      </c>
      <c r="K58" s="2474" t="s">
        <v>1514</v>
      </c>
      <c r="L58" s="1801">
        <v>41</v>
      </c>
      <c r="M58" s="1780" t="s">
        <v>1514</v>
      </c>
      <c r="N58" s="1376" t="s">
        <v>1514</v>
      </c>
    </row>
    <row r="59" spans="1:15">
      <c r="A59" s="1372" t="s">
        <v>147</v>
      </c>
      <c r="B59" s="1373" t="s">
        <v>41</v>
      </c>
      <c r="C59" s="1374" t="s">
        <v>1318</v>
      </c>
      <c r="D59" s="1373" t="s">
        <v>150</v>
      </c>
      <c r="E59" s="1377" t="s">
        <v>1322</v>
      </c>
      <c r="F59" s="1809">
        <v>31</v>
      </c>
      <c r="G59" s="1780" t="s">
        <v>1514</v>
      </c>
      <c r="H59" s="2479" t="s">
        <v>1514</v>
      </c>
      <c r="I59" s="1801">
        <v>37</v>
      </c>
      <c r="J59" s="1780" t="s">
        <v>1514</v>
      </c>
      <c r="K59" s="2474" t="s">
        <v>1514</v>
      </c>
      <c r="L59" s="1801">
        <v>37</v>
      </c>
      <c r="M59" s="1780" t="s">
        <v>1514</v>
      </c>
      <c r="N59" s="1376" t="s">
        <v>1514</v>
      </c>
    </row>
    <row r="60" spans="1:15">
      <c r="A60" s="1372" t="s">
        <v>147</v>
      </c>
      <c r="B60" s="1373" t="s">
        <v>41</v>
      </c>
      <c r="C60" s="1374" t="s">
        <v>1318</v>
      </c>
      <c r="D60" s="1373" t="s">
        <v>150</v>
      </c>
      <c r="E60" s="1377" t="s">
        <v>1323</v>
      </c>
      <c r="F60" s="1809">
        <v>45</v>
      </c>
      <c r="G60" s="1779">
        <v>14</v>
      </c>
      <c r="H60" s="2474">
        <f t="shared" si="3"/>
        <v>0.31111111111111112</v>
      </c>
      <c r="I60" s="1801">
        <v>46</v>
      </c>
      <c r="J60" s="1780">
        <v>15</v>
      </c>
      <c r="K60" s="2474">
        <f t="shared" si="4"/>
        <v>0.32608695652173914</v>
      </c>
      <c r="L60" s="1801">
        <v>50</v>
      </c>
      <c r="M60" s="1780">
        <v>13</v>
      </c>
      <c r="N60" s="2462">
        <f t="shared" ref="N60:N114" si="5">M60/L60</f>
        <v>0.26</v>
      </c>
    </row>
    <row r="61" spans="1:15">
      <c r="A61" s="1372" t="s">
        <v>147</v>
      </c>
      <c r="B61" s="1373" t="s">
        <v>41</v>
      </c>
      <c r="C61" s="1374" t="s">
        <v>1318</v>
      </c>
      <c r="D61" s="1373" t="s">
        <v>150</v>
      </c>
      <c r="E61" s="1377" t="s">
        <v>1324</v>
      </c>
      <c r="F61" s="1809">
        <v>28</v>
      </c>
      <c r="G61" s="1779">
        <v>6</v>
      </c>
      <c r="H61" s="2474">
        <f t="shared" si="3"/>
        <v>0.21428571428571427</v>
      </c>
      <c r="I61" s="1801">
        <v>24</v>
      </c>
      <c r="J61" s="1780" t="s">
        <v>1514</v>
      </c>
      <c r="K61" s="2474" t="s">
        <v>1514</v>
      </c>
      <c r="L61" s="1801">
        <v>30</v>
      </c>
      <c r="M61" s="1780" t="s">
        <v>1514</v>
      </c>
      <c r="N61" s="2469" t="s">
        <v>1514</v>
      </c>
    </row>
    <row r="62" spans="1:15">
      <c r="A62" s="1372" t="s">
        <v>147</v>
      </c>
      <c r="B62" s="1373" t="s">
        <v>41</v>
      </c>
      <c r="C62" s="1374" t="s">
        <v>1318</v>
      </c>
      <c r="D62" s="1373" t="s">
        <v>150</v>
      </c>
      <c r="E62" s="1377" t="s">
        <v>1325</v>
      </c>
      <c r="F62" s="1809">
        <v>27</v>
      </c>
      <c r="G62" s="1779">
        <v>6</v>
      </c>
      <c r="H62" s="2474">
        <f t="shared" si="3"/>
        <v>0.22222222222222221</v>
      </c>
      <c r="I62" s="1801">
        <v>27</v>
      </c>
      <c r="J62" s="1780" t="s">
        <v>1514</v>
      </c>
      <c r="K62" s="2474" t="s">
        <v>1514</v>
      </c>
      <c r="L62" s="1801">
        <v>25</v>
      </c>
      <c r="M62" s="1780" t="s">
        <v>1514</v>
      </c>
      <c r="N62" s="2469" t="s">
        <v>1514</v>
      </c>
    </row>
    <row r="63" spans="1:15">
      <c r="A63" s="1372" t="s">
        <v>147</v>
      </c>
      <c r="B63" s="1373" t="s">
        <v>41</v>
      </c>
      <c r="C63" s="1374" t="s">
        <v>1318</v>
      </c>
      <c r="D63" s="1373" t="s">
        <v>150</v>
      </c>
      <c r="E63" s="1377" t="s">
        <v>1326</v>
      </c>
      <c r="F63" s="1809">
        <v>31</v>
      </c>
      <c r="G63" s="1779">
        <v>6</v>
      </c>
      <c r="H63" s="2474">
        <f t="shared" si="3"/>
        <v>0.19354838709677419</v>
      </c>
      <c r="I63" s="1801">
        <v>35</v>
      </c>
      <c r="J63" s="1780">
        <v>6</v>
      </c>
      <c r="K63" s="2474">
        <f t="shared" si="4"/>
        <v>0.17142857142857143</v>
      </c>
      <c r="L63" s="1801">
        <v>35</v>
      </c>
      <c r="M63" s="1780">
        <v>8</v>
      </c>
      <c r="N63" s="2462">
        <f t="shared" si="5"/>
        <v>0.22857142857142856</v>
      </c>
    </row>
    <row r="64" spans="1:15">
      <c r="A64" s="1372" t="s">
        <v>147</v>
      </c>
      <c r="B64" s="1373" t="s">
        <v>41</v>
      </c>
      <c r="C64" s="1374" t="s">
        <v>1318</v>
      </c>
      <c r="D64" s="1373" t="s">
        <v>150</v>
      </c>
      <c r="E64" s="1377" t="s">
        <v>1327</v>
      </c>
      <c r="F64" s="1809">
        <v>22</v>
      </c>
      <c r="G64" s="1779">
        <v>6</v>
      </c>
      <c r="H64" s="2474">
        <f t="shared" si="3"/>
        <v>0.27272727272727271</v>
      </c>
      <c r="I64" s="1801">
        <v>15</v>
      </c>
      <c r="J64" s="1780" t="s">
        <v>1514</v>
      </c>
      <c r="K64" s="2474" t="s">
        <v>1514</v>
      </c>
      <c r="L64" s="1801">
        <v>19</v>
      </c>
      <c r="M64" s="1780" t="s">
        <v>1514</v>
      </c>
      <c r="N64" s="2469" t="s">
        <v>1514</v>
      </c>
    </row>
    <row r="65" spans="1:14">
      <c r="A65" s="1372" t="s">
        <v>147</v>
      </c>
      <c r="B65" s="1373" t="s">
        <v>41</v>
      </c>
      <c r="C65" s="1374" t="s">
        <v>1318</v>
      </c>
      <c r="D65" s="1373" t="s">
        <v>150</v>
      </c>
      <c r="E65" s="1377" t="s">
        <v>1328</v>
      </c>
      <c r="F65" s="1809">
        <v>30</v>
      </c>
      <c r="G65" s="1780" t="s">
        <v>1514</v>
      </c>
      <c r="H65" s="2479" t="s">
        <v>1514</v>
      </c>
      <c r="I65" s="1801">
        <v>25</v>
      </c>
      <c r="J65" s="1780" t="s">
        <v>1514</v>
      </c>
      <c r="K65" s="2474" t="s">
        <v>1514</v>
      </c>
      <c r="L65" s="1801">
        <v>16</v>
      </c>
      <c r="M65" s="1780" t="s">
        <v>1514</v>
      </c>
      <c r="N65" s="2469" t="s">
        <v>1514</v>
      </c>
    </row>
    <row r="66" spans="1:14">
      <c r="A66" s="1372" t="s">
        <v>147</v>
      </c>
      <c r="B66" s="1373" t="s">
        <v>41</v>
      </c>
      <c r="C66" s="1374" t="s">
        <v>1318</v>
      </c>
      <c r="D66" s="1373" t="s">
        <v>150</v>
      </c>
      <c r="E66" s="1377" t="s">
        <v>1329</v>
      </c>
      <c r="F66" s="1809">
        <v>42</v>
      </c>
      <c r="G66" s="1780" t="s">
        <v>1514</v>
      </c>
      <c r="H66" s="2479" t="s">
        <v>1514</v>
      </c>
      <c r="I66" s="1801">
        <v>45</v>
      </c>
      <c r="J66" s="1780">
        <v>7</v>
      </c>
      <c r="K66" s="2474">
        <f t="shared" si="4"/>
        <v>0.15555555555555556</v>
      </c>
      <c r="L66" s="1801">
        <v>42</v>
      </c>
      <c r="M66" s="1780">
        <v>9</v>
      </c>
      <c r="N66" s="2462">
        <f t="shared" si="5"/>
        <v>0.21428571428571427</v>
      </c>
    </row>
    <row r="67" spans="1:14">
      <c r="A67" s="1372" t="s">
        <v>147</v>
      </c>
      <c r="B67" s="1373" t="s">
        <v>41</v>
      </c>
      <c r="C67" s="1374" t="s">
        <v>1318</v>
      </c>
      <c r="D67" s="1373" t="s">
        <v>150</v>
      </c>
      <c r="E67" s="1377" t="s">
        <v>1330</v>
      </c>
      <c r="F67" s="1809">
        <v>22</v>
      </c>
      <c r="G67" s="1780" t="s">
        <v>1514</v>
      </c>
      <c r="H67" s="2479" t="s">
        <v>1514</v>
      </c>
      <c r="I67" s="1801">
        <v>19</v>
      </c>
      <c r="J67" s="1780" t="s">
        <v>1514</v>
      </c>
      <c r="K67" s="2474" t="s">
        <v>1514</v>
      </c>
      <c r="L67" s="1801">
        <v>23</v>
      </c>
      <c r="M67" s="1780" t="s">
        <v>1514</v>
      </c>
      <c r="N67" s="2469" t="s">
        <v>1514</v>
      </c>
    </row>
    <row r="68" spans="1:14">
      <c r="A68" s="1372" t="s">
        <v>147</v>
      </c>
      <c r="B68" s="1373" t="s">
        <v>41</v>
      </c>
      <c r="C68" s="1374" t="s">
        <v>1318</v>
      </c>
      <c r="D68" s="1373" t="s">
        <v>150</v>
      </c>
      <c r="E68" s="1377" t="s">
        <v>1331</v>
      </c>
      <c r="F68" s="1809">
        <v>23</v>
      </c>
      <c r="G68" s="1779">
        <v>6</v>
      </c>
      <c r="H68" s="2474">
        <f t="shared" si="3"/>
        <v>0.2608695652173913</v>
      </c>
      <c r="I68" s="1801">
        <v>19</v>
      </c>
      <c r="J68" s="1780" t="s">
        <v>1514</v>
      </c>
      <c r="K68" s="2474" t="s">
        <v>1514</v>
      </c>
      <c r="L68" s="1801">
        <v>24</v>
      </c>
      <c r="M68" s="1780" t="s">
        <v>1514</v>
      </c>
      <c r="N68" s="2469" t="s">
        <v>1514</v>
      </c>
    </row>
    <row r="69" spans="1:14">
      <c r="A69" s="1372" t="s">
        <v>147</v>
      </c>
      <c r="B69" s="1373" t="s">
        <v>41</v>
      </c>
      <c r="C69" s="1374" t="s">
        <v>1318</v>
      </c>
      <c r="D69" s="1373" t="s">
        <v>150</v>
      </c>
      <c r="E69" s="1377" t="s">
        <v>1332</v>
      </c>
      <c r="F69" s="1809">
        <v>37</v>
      </c>
      <c r="G69" s="1780" t="s">
        <v>1514</v>
      </c>
      <c r="H69" s="2479" t="s">
        <v>1514</v>
      </c>
      <c r="I69" s="1801">
        <v>35</v>
      </c>
      <c r="J69" s="1780">
        <v>6</v>
      </c>
      <c r="K69" s="2474">
        <f t="shared" si="4"/>
        <v>0.17142857142857143</v>
      </c>
      <c r="L69" s="1801">
        <v>28</v>
      </c>
      <c r="M69" s="1780" t="s">
        <v>1514</v>
      </c>
      <c r="N69" s="2469" t="s">
        <v>1514</v>
      </c>
    </row>
    <row r="70" spans="1:14">
      <c r="A70" s="1372" t="s">
        <v>147</v>
      </c>
      <c r="B70" s="1373" t="s">
        <v>41</v>
      </c>
      <c r="C70" s="1374" t="s">
        <v>1318</v>
      </c>
      <c r="D70" s="1373" t="s">
        <v>150</v>
      </c>
      <c r="E70" s="1377" t="s">
        <v>1333</v>
      </c>
      <c r="F70" s="1809">
        <v>6</v>
      </c>
      <c r="G70" s="1780" t="s">
        <v>1514</v>
      </c>
      <c r="H70" s="2479" t="s">
        <v>1514</v>
      </c>
      <c r="I70" s="1801" t="s">
        <v>1514</v>
      </c>
      <c r="J70" s="1780" t="s">
        <v>1514</v>
      </c>
      <c r="K70" s="2474">
        <v>0.28599999999999998</v>
      </c>
      <c r="L70" s="1801">
        <v>10</v>
      </c>
      <c r="M70" s="1780" t="s">
        <v>1514</v>
      </c>
      <c r="N70" s="2469" t="s">
        <v>1514</v>
      </c>
    </row>
    <row r="71" spans="1:14">
      <c r="A71" s="1372" t="s">
        <v>147</v>
      </c>
      <c r="B71" s="1373" t="s">
        <v>41</v>
      </c>
      <c r="C71" s="1374" t="s">
        <v>1318</v>
      </c>
      <c r="D71" s="1373" t="s">
        <v>150</v>
      </c>
      <c r="E71" s="1377" t="s">
        <v>1334</v>
      </c>
      <c r="F71" s="1809">
        <v>22</v>
      </c>
      <c r="G71" s="1779">
        <v>6</v>
      </c>
      <c r="H71" s="2474">
        <f t="shared" si="3"/>
        <v>0.27272727272727271</v>
      </c>
      <c r="I71" s="1801">
        <v>19</v>
      </c>
      <c r="J71" s="1780" t="s">
        <v>1514</v>
      </c>
      <c r="K71" s="2474" t="s">
        <v>1514</v>
      </c>
      <c r="L71" s="1801">
        <v>20</v>
      </c>
      <c r="M71" s="1780" t="s">
        <v>1514</v>
      </c>
      <c r="N71" s="2469" t="s">
        <v>1514</v>
      </c>
    </row>
    <row r="72" spans="1:14" ht="14.5">
      <c r="A72" s="1372" t="s">
        <v>147</v>
      </c>
      <c r="B72" s="1373" t="s">
        <v>41</v>
      </c>
      <c r="C72" s="1374" t="s">
        <v>1318</v>
      </c>
      <c r="D72" s="1373" t="s">
        <v>150</v>
      </c>
      <c r="E72" s="1377" t="s">
        <v>1748</v>
      </c>
      <c r="F72" s="1809">
        <v>35</v>
      </c>
      <c r="G72" s="1779">
        <v>8</v>
      </c>
      <c r="H72" s="2474">
        <f t="shared" si="3"/>
        <v>0.22857142857142856</v>
      </c>
      <c r="I72" s="1801">
        <v>34</v>
      </c>
      <c r="J72" s="1780">
        <v>8</v>
      </c>
      <c r="K72" s="2474">
        <f t="shared" si="4"/>
        <v>0.23529411764705882</v>
      </c>
      <c r="L72" s="1801">
        <v>39</v>
      </c>
      <c r="M72" s="1780">
        <v>8</v>
      </c>
      <c r="N72" s="2462">
        <f t="shared" si="5"/>
        <v>0.20512820512820512</v>
      </c>
    </row>
    <row r="73" spans="1:14">
      <c r="A73" s="1372" t="s">
        <v>147</v>
      </c>
      <c r="B73" s="1373" t="s">
        <v>41</v>
      </c>
      <c r="C73" s="1374" t="s">
        <v>1318</v>
      </c>
      <c r="D73" s="1373" t="s">
        <v>150</v>
      </c>
      <c r="E73" s="1377" t="s">
        <v>1335</v>
      </c>
      <c r="F73" s="1809">
        <v>33</v>
      </c>
      <c r="G73" s="1780" t="s">
        <v>1514</v>
      </c>
      <c r="H73" s="2479" t="s">
        <v>1514</v>
      </c>
      <c r="I73" s="1801">
        <v>30</v>
      </c>
      <c r="J73" s="1780" t="s">
        <v>1514</v>
      </c>
      <c r="K73" s="2474" t="s">
        <v>1514</v>
      </c>
      <c r="L73" s="1801">
        <v>30</v>
      </c>
      <c r="M73" s="1780" t="s">
        <v>1514</v>
      </c>
      <c r="N73" s="2469" t="s">
        <v>1514</v>
      </c>
    </row>
    <row r="74" spans="1:14">
      <c r="A74" s="1378" t="s">
        <v>147</v>
      </c>
      <c r="B74" s="1379" t="s">
        <v>41</v>
      </c>
      <c r="C74" s="1380" t="s">
        <v>1318</v>
      </c>
      <c r="D74" s="1378" t="s">
        <v>151</v>
      </c>
      <c r="E74" s="1395" t="s">
        <v>1336</v>
      </c>
      <c r="F74" s="1810">
        <v>85</v>
      </c>
      <c r="G74" s="1782">
        <v>16</v>
      </c>
      <c r="H74" s="2475">
        <f t="shared" si="3"/>
        <v>0.18823529411764706</v>
      </c>
      <c r="I74" s="1802">
        <v>92</v>
      </c>
      <c r="J74" s="1803">
        <v>22</v>
      </c>
      <c r="K74" s="2475">
        <f t="shared" si="4"/>
        <v>0.2391304347826087</v>
      </c>
      <c r="L74" s="1802">
        <v>95</v>
      </c>
      <c r="M74" s="1803">
        <v>21</v>
      </c>
      <c r="N74" s="2470">
        <f t="shared" si="5"/>
        <v>0.22105263157894736</v>
      </c>
    </row>
    <row r="75" spans="1:14">
      <c r="A75" s="1378" t="s">
        <v>147</v>
      </c>
      <c r="B75" s="1379" t="s">
        <v>41</v>
      </c>
      <c r="C75" s="1380" t="s">
        <v>1318</v>
      </c>
      <c r="D75" s="1378" t="s">
        <v>151</v>
      </c>
      <c r="E75" s="1395" t="s">
        <v>1337</v>
      </c>
      <c r="F75" s="1810">
        <v>71</v>
      </c>
      <c r="G75" s="1782">
        <v>18</v>
      </c>
      <c r="H75" s="2475">
        <f t="shared" si="3"/>
        <v>0.25352112676056338</v>
      </c>
      <c r="I75" s="1802">
        <v>67</v>
      </c>
      <c r="J75" s="1803">
        <v>16</v>
      </c>
      <c r="K75" s="2475">
        <f t="shared" si="4"/>
        <v>0.23880597014925373</v>
      </c>
      <c r="L75" s="1802">
        <v>70</v>
      </c>
      <c r="M75" s="1803">
        <v>15</v>
      </c>
      <c r="N75" s="2470">
        <f t="shared" si="5"/>
        <v>0.21428571428571427</v>
      </c>
    </row>
    <row r="76" spans="1:14">
      <c r="A76" s="1378" t="s">
        <v>147</v>
      </c>
      <c r="B76" s="1379" t="s">
        <v>41</v>
      </c>
      <c r="C76" s="1380" t="s">
        <v>1318</v>
      </c>
      <c r="D76" s="1378" t="s">
        <v>151</v>
      </c>
      <c r="E76" s="1395" t="s">
        <v>1338</v>
      </c>
      <c r="F76" s="1810">
        <v>78</v>
      </c>
      <c r="G76" s="1782">
        <v>20</v>
      </c>
      <c r="H76" s="2475">
        <f t="shared" si="3"/>
        <v>0.25641025641025639</v>
      </c>
      <c r="I76" s="1802">
        <v>88</v>
      </c>
      <c r="J76" s="1803">
        <v>23</v>
      </c>
      <c r="K76" s="2475">
        <f t="shared" si="4"/>
        <v>0.26136363636363635</v>
      </c>
      <c r="L76" s="1802">
        <v>81</v>
      </c>
      <c r="M76" s="1803">
        <v>18</v>
      </c>
      <c r="N76" s="2470">
        <f t="shared" si="5"/>
        <v>0.22222222222222221</v>
      </c>
    </row>
    <row r="77" spans="1:14">
      <c r="A77" s="1378" t="s">
        <v>147</v>
      </c>
      <c r="B77" s="1379" t="s">
        <v>41</v>
      </c>
      <c r="C77" s="1380" t="s">
        <v>1318</v>
      </c>
      <c r="D77" s="1378" t="s">
        <v>151</v>
      </c>
      <c r="E77" s="1395" t="s">
        <v>1339</v>
      </c>
      <c r="F77" s="1810">
        <v>78</v>
      </c>
      <c r="G77" s="1782">
        <v>8</v>
      </c>
      <c r="H77" s="2475">
        <f t="shared" si="3"/>
        <v>0.10256410256410256</v>
      </c>
      <c r="I77" s="1802">
        <v>81</v>
      </c>
      <c r="J77" s="1803">
        <v>19</v>
      </c>
      <c r="K77" s="2475">
        <f t="shared" si="4"/>
        <v>0.23456790123456789</v>
      </c>
      <c r="L77" s="1802">
        <v>80</v>
      </c>
      <c r="M77" s="1803">
        <v>18</v>
      </c>
      <c r="N77" s="2470">
        <f t="shared" si="5"/>
        <v>0.22500000000000001</v>
      </c>
    </row>
    <row r="78" spans="1:14" ht="14.5">
      <c r="A78" s="1378" t="s">
        <v>147</v>
      </c>
      <c r="B78" s="1379" t="s">
        <v>41</v>
      </c>
      <c r="C78" s="1380" t="s">
        <v>1318</v>
      </c>
      <c r="D78" s="1378" t="s">
        <v>151</v>
      </c>
      <c r="E78" s="1395" t="s">
        <v>1749</v>
      </c>
      <c r="F78" s="1810">
        <v>25</v>
      </c>
      <c r="G78" s="1803">
        <v>7</v>
      </c>
      <c r="H78" s="2475">
        <f t="shared" si="3"/>
        <v>0.28000000000000003</v>
      </c>
      <c r="I78" s="1802">
        <v>24</v>
      </c>
      <c r="J78" s="1803">
        <v>6</v>
      </c>
      <c r="K78" s="2475">
        <f t="shared" si="4"/>
        <v>0.25</v>
      </c>
      <c r="L78" s="1802">
        <v>21</v>
      </c>
      <c r="M78" s="1803" t="s">
        <v>1514</v>
      </c>
      <c r="N78" s="2470" t="s">
        <v>1514</v>
      </c>
    </row>
    <row r="79" spans="1:14">
      <c r="A79" s="1382" t="s">
        <v>147</v>
      </c>
      <c r="B79" s="1383" t="s">
        <v>41</v>
      </c>
      <c r="C79" s="1384" t="s">
        <v>1318</v>
      </c>
      <c r="D79" s="1383" t="s">
        <v>152</v>
      </c>
      <c r="E79" s="1385" t="s">
        <v>1340</v>
      </c>
      <c r="F79" s="1811">
        <v>80</v>
      </c>
      <c r="G79" s="1784">
        <v>27</v>
      </c>
      <c r="H79" s="2476">
        <f t="shared" si="3"/>
        <v>0.33750000000000002</v>
      </c>
      <c r="I79" s="1804">
        <v>82</v>
      </c>
      <c r="J79" s="1805">
        <v>29</v>
      </c>
      <c r="K79" s="2476">
        <f t="shared" si="4"/>
        <v>0.35365853658536583</v>
      </c>
      <c r="L79" s="1804">
        <v>87</v>
      </c>
      <c r="M79" s="1805">
        <v>27</v>
      </c>
      <c r="N79" s="2471">
        <f t="shared" si="5"/>
        <v>0.31034482758620691</v>
      </c>
    </row>
    <row r="80" spans="1:14">
      <c r="A80" s="1382" t="s">
        <v>147</v>
      </c>
      <c r="B80" s="1383" t="s">
        <v>41</v>
      </c>
      <c r="C80" s="1384" t="s">
        <v>1318</v>
      </c>
      <c r="D80" s="1383" t="s">
        <v>152</v>
      </c>
      <c r="E80" s="1385" t="s">
        <v>1341</v>
      </c>
      <c r="F80" s="1811">
        <v>146</v>
      </c>
      <c r="G80" s="1784">
        <v>34</v>
      </c>
      <c r="H80" s="2476">
        <f t="shared" si="3"/>
        <v>0.23287671232876711</v>
      </c>
      <c r="I80" s="1804">
        <v>153</v>
      </c>
      <c r="J80" s="1805">
        <v>31</v>
      </c>
      <c r="K80" s="2476">
        <f t="shared" si="4"/>
        <v>0.20261437908496732</v>
      </c>
      <c r="L80" s="1804">
        <v>137</v>
      </c>
      <c r="M80" s="1805">
        <v>29</v>
      </c>
      <c r="N80" s="2471">
        <f t="shared" si="5"/>
        <v>0.21167883211678831</v>
      </c>
    </row>
    <row r="81" spans="1:14">
      <c r="A81" s="1382" t="s">
        <v>147</v>
      </c>
      <c r="B81" s="1383" t="s">
        <v>41</v>
      </c>
      <c r="C81" s="1384" t="s">
        <v>1318</v>
      </c>
      <c r="D81" s="1383" t="s">
        <v>152</v>
      </c>
      <c r="E81" s="1385" t="s">
        <v>1342</v>
      </c>
      <c r="F81" s="1811">
        <v>237</v>
      </c>
      <c r="G81" s="1784">
        <v>43</v>
      </c>
      <c r="H81" s="2476">
        <f t="shared" si="3"/>
        <v>0.18143459915611815</v>
      </c>
      <c r="I81" s="1804">
        <v>248</v>
      </c>
      <c r="J81" s="1805">
        <v>49</v>
      </c>
      <c r="K81" s="2476">
        <f t="shared" si="4"/>
        <v>0.19758064516129031</v>
      </c>
      <c r="L81" s="1804">
        <v>235</v>
      </c>
      <c r="M81" s="1805">
        <v>48</v>
      </c>
      <c r="N81" s="2471">
        <f t="shared" si="5"/>
        <v>0.20425531914893616</v>
      </c>
    </row>
    <row r="82" spans="1:14">
      <c r="A82" s="1386" t="s">
        <v>147</v>
      </c>
      <c r="B82" s="1387" t="s">
        <v>41</v>
      </c>
      <c r="C82" s="1388" t="s">
        <v>1318</v>
      </c>
      <c r="D82" s="1387" t="s">
        <v>153</v>
      </c>
      <c r="E82" s="1389" t="s">
        <v>1343</v>
      </c>
      <c r="F82" s="1812">
        <v>50</v>
      </c>
      <c r="G82" s="1786">
        <v>12</v>
      </c>
      <c r="H82" s="2478">
        <f t="shared" si="3"/>
        <v>0.24</v>
      </c>
      <c r="I82" s="1806">
        <v>45</v>
      </c>
      <c r="J82" s="1797">
        <v>14</v>
      </c>
      <c r="K82" s="2478">
        <f t="shared" si="4"/>
        <v>0.31111111111111112</v>
      </c>
      <c r="L82" s="1806">
        <v>52</v>
      </c>
      <c r="M82" s="1797">
        <v>15</v>
      </c>
      <c r="N82" s="2467">
        <f t="shared" si="5"/>
        <v>0.28846153846153844</v>
      </c>
    </row>
    <row r="83" spans="1:14">
      <c r="A83" s="1372" t="s">
        <v>147</v>
      </c>
      <c r="B83" s="1373" t="s">
        <v>41</v>
      </c>
      <c r="C83" s="1374" t="s">
        <v>1344</v>
      </c>
      <c r="D83" s="1373" t="s">
        <v>150</v>
      </c>
      <c r="E83" s="1377" t="s">
        <v>1345</v>
      </c>
      <c r="F83" s="1809">
        <v>42</v>
      </c>
      <c r="G83" s="1779">
        <v>17</v>
      </c>
      <c r="H83" s="2474">
        <f t="shared" si="3"/>
        <v>0.40476190476190477</v>
      </c>
      <c r="I83" s="1801">
        <v>41</v>
      </c>
      <c r="J83" s="1780">
        <v>17</v>
      </c>
      <c r="K83" s="2474">
        <f t="shared" si="4"/>
        <v>0.41463414634146339</v>
      </c>
      <c r="L83" s="1801">
        <v>35</v>
      </c>
      <c r="M83" s="1780">
        <v>13</v>
      </c>
      <c r="N83" s="2462">
        <f t="shared" si="5"/>
        <v>0.37142857142857144</v>
      </c>
    </row>
    <row r="84" spans="1:14">
      <c r="A84" s="1372" t="s">
        <v>147</v>
      </c>
      <c r="B84" s="1373" t="s">
        <v>41</v>
      </c>
      <c r="C84" s="1374" t="s">
        <v>1344</v>
      </c>
      <c r="D84" s="1373" t="s">
        <v>150</v>
      </c>
      <c r="E84" s="1377" t="s">
        <v>1346</v>
      </c>
      <c r="F84" s="1809">
        <v>32</v>
      </c>
      <c r="G84" s="1780" t="s">
        <v>1514</v>
      </c>
      <c r="H84" s="2479" t="s">
        <v>1514</v>
      </c>
      <c r="I84" s="1801">
        <v>38</v>
      </c>
      <c r="J84" s="1780">
        <v>8</v>
      </c>
      <c r="K84" s="2474">
        <f t="shared" si="4"/>
        <v>0.21052631578947367</v>
      </c>
      <c r="L84" s="1801">
        <v>38</v>
      </c>
      <c r="M84" s="1780">
        <v>11</v>
      </c>
      <c r="N84" s="2462">
        <f t="shared" si="5"/>
        <v>0.28947368421052633</v>
      </c>
    </row>
    <row r="85" spans="1:14">
      <c r="A85" s="1372" t="s">
        <v>147</v>
      </c>
      <c r="B85" s="1373" t="s">
        <v>41</v>
      </c>
      <c r="C85" s="1374" t="s">
        <v>1344</v>
      </c>
      <c r="D85" s="1373" t="s">
        <v>150</v>
      </c>
      <c r="E85" s="1377" t="s">
        <v>1347</v>
      </c>
      <c r="F85" s="1809">
        <v>31</v>
      </c>
      <c r="G85" s="1779">
        <v>8</v>
      </c>
      <c r="H85" s="2474">
        <f t="shared" si="3"/>
        <v>0.25806451612903225</v>
      </c>
      <c r="I85" s="1801">
        <v>25</v>
      </c>
      <c r="J85" s="1780">
        <v>6</v>
      </c>
      <c r="K85" s="2474">
        <f t="shared" si="4"/>
        <v>0.24</v>
      </c>
      <c r="L85" s="1801">
        <v>19</v>
      </c>
      <c r="M85" s="1780" t="s">
        <v>1514</v>
      </c>
      <c r="N85" s="2469" t="s">
        <v>1514</v>
      </c>
    </row>
    <row r="86" spans="1:14">
      <c r="A86" s="1372" t="s">
        <v>147</v>
      </c>
      <c r="B86" s="1373" t="s">
        <v>41</v>
      </c>
      <c r="C86" s="1374" t="s">
        <v>1344</v>
      </c>
      <c r="D86" s="1373" t="s">
        <v>150</v>
      </c>
      <c r="E86" s="1377" t="s">
        <v>1348</v>
      </c>
      <c r="F86" s="1809">
        <v>18</v>
      </c>
      <c r="G86" s="1780" t="s">
        <v>1514</v>
      </c>
      <c r="H86" s="2479" t="s">
        <v>1514</v>
      </c>
      <c r="I86" s="1801">
        <v>19</v>
      </c>
      <c r="J86" s="1780" t="s">
        <v>1514</v>
      </c>
      <c r="K86" s="2479" t="s">
        <v>1514</v>
      </c>
      <c r="L86" s="1801">
        <v>16</v>
      </c>
      <c r="M86" s="1780" t="s">
        <v>1514</v>
      </c>
      <c r="N86" s="2469" t="s">
        <v>1514</v>
      </c>
    </row>
    <row r="87" spans="1:14">
      <c r="A87" s="1372" t="s">
        <v>147</v>
      </c>
      <c r="B87" s="1373" t="s">
        <v>41</v>
      </c>
      <c r="C87" s="1374" t="s">
        <v>1344</v>
      </c>
      <c r="D87" s="1373" t="s">
        <v>150</v>
      </c>
      <c r="E87" s="1377" t="s">
        <v>1349</v>
      </c>
      <c r="F87" s="1809">
        <v>18</v>
      </c>
      <c r="G87" s="1780" t="s">
        <v>1514</v>
      </c>
      <c r="H87" s="2479" t="s">
        <v>1514</v>
      </c>
      <c r="I87" s="1801">
        <v>21</v>
      </c>
      <c r="J87" s="1780" t="s">
        <v>1514</v>
      </c>
      <c r="K87" s="2479" t="s">
        <v>1514</v>
      </c>
      <c r="L87" s="1801">
        <v>25</v>
      </c>
      <c r="M87" s="1780" t="s">
        <v>1514</v>
      </c>
      <c r="N87" s="2469" t="s">
        <v>1514</v>
      </c>
    </row>
    <row r="88" spans="1:14">
      <c r="A88" s="1372" t="s">
        <v>147</v>
      </c>
      <c r="B88" s="1373" t="s">
        <v>41</v>
      </c>
      <c r="C88" s="1374" t="s">
        <v>1344</v>
      </c>
      <c r="D88" s="1373" t="s">
        <v>150</v>
      </c>
      <c r="E88" s="1377" t="s">
        <v>1350</v>
      </c>
      <c r="F88" s="1809">
        <v>25</v>
      </c>
      <c r="G88" s="1780" t="s">
        <v>1514</v>
      </c>
      <c r="H88" s="2479" t="s">
        <v>1514</v>
      </c>
      <c r="I88" s="1801">
        <v>31</v>
      </c>
      <c r="J88" s="1780" t="s">
        <v>1514</v>
      </c>
      <c r="K88" s="2479" t="s">
        <v>1514</v>
      </c>
      <c r="L88" s="1801">
        <v>36</v>
      </c>
      <c r="M88" s="1780">
        <v>9</v>
      </c>
      <c r="N88" s="2462">
        <f t="shared" si="5"/>
        <v>0.25</v>
      </c>
    </row>
    <row r="89" spans="1:14">
      <c r="A89" s="1372" t="s">
        <v>147</v>
      </c>
      <c r="B89" s="1373" t="s">
        <v>41</v>
      </c>
      <c r="C89" s="1374" t="s">
        <v>1344</v>
      </c>
      <c r="D89" s="1373" t="s">
        <v>150</v>
      </c>
      <c r="E89" s="1377" t="s">
        <v>1351</v>
      </c>
      <c r="F89" s="1809">
        <v>15</v>
      </c>
      <c r="G89" s="1780" t="s">
        <v>1514</v>
      </c>
      <c r="H89" s="2479" t="s">
        <v>1514</v>
      </c>
      <c r="I89" s="1801">
        <v>15</v>
      </c>
      <c r="J89" s="1780">
        <v>7</v>
      </c>
      <c r="K89" s="2474">
        <f t="shared" si="4"/>
        <v>0.46666666666666667</v>
      </c>
      <c r="L89" s="1801">
        <v>20</v>
      </c>
      <c r="M89" s="1780" t="s">
        <v>1514</v>
      </c>
      <c r="N89" s="2469" t="s">
        <v>1514</v>
      </c>
    </row>
    <row r="90" spans="1:14">
      <c r="A90" s="1372" t="s">
        <v>147</v>
      </c>
      <c r="B90" s="1373" t="s">
        <v>41</v>
      </c>
      <c r="C90" s="1374" t="s">
        <v>1344</v>
      </c>
      <c r="D90" s="1373" t="s">
        <v>150</v>
      </c>
      <c r="E90" s="1377" t="s">
        <v>1352</v>
      </c>
      <c r="F90" s="1809">
        <v>41</v>
      </c>
      <c r="G90" s="1779">
        <v>13</v>
      </c>
      <c r="H90" s="2474">
        <f t="shared" si="3"/>
        <v>0.31707317073170732</v>
      </c>
      <c r="I90" s="1801">
        <v>40</v>
      </c>
      <c r="J90" s="1780" t="s">
        <v>1514</v>
      </c>
      <c r="K90" s="2479" t="s">
        <v>1514</v>
      </c>
      <c r="L90" s="1801">
        <v>49</v>
      </c>
      <c r="M90" s="1780">
        <v>8</v>
      </c>
      <c r="N90" s="2462">
        <f t="shared" si="5"/>
        <v>0.16326530612244897</v>
      </c>
    </row>
    <row r="91" spans="1:14">
      <c r="A91" s="1372" t="s">
        <v>147</v>
      </c>
      <c r="B91" s="1373" t="s">
        <v>41</v>
      </c>
      <c r="C91" s="1374" t="s">
        <v>1344</v>
      </c>
      <c r="D91" s="1373" t="s">
        <v>150</v>
      </c>
      <c r="E91" s="1377" t="s">
        <v>1353</v>
      </c>
      <c r="F91" s="1809">
        <v>44</v>
      </c>
      <c r="G91" s="1779">
        <v>7</v>
      </c>
      <c r="H91" s="2474">
        <f t="shared" si="3"/>
        <v>0.15909090909090909</v>
      </c>
      <c r="I91" s="1801">
        <v>35</v>
      </c>
      <c r="J91" s="1780" t="s">
        <v>1514</v>
      </c>
      <c r="K91" s="2479" t="s">
        <v>1514</v>
      </c>
      <c r="L91" s="1801">
        <v>40</v>
      </c>
      <c r="M91" s="1780" t="s">
        <v>1514</v>
      </c>
      <c r="N91" s="2469" t="s">
        <v>1514</v>
      </c>
    </row>
    <row r="92" spans="1:14">
      <c r="A92" s="1372" t="s">
        <v>147</v>
      </c>
      <c r="B92" s="1373" t="s">
        <v>41</v>
      </c>
      <c r="C92" s="1374" t="s">
        <v>1344</v>
      </c>
      <c r="D92" s="1373" t="s">
        <v>150</v>
      </c>
      <c r="E92" s="1377" t="s">
        <v>1354</v>
      </c>
      <c r="F92" s="1809">
        <v>21</v>
      </c>
      <c r="G92" s="1780" t="s">
        <v>1514</v>
      </c>
      <c r="H92" s="2479" t="s">
        <v>1514</v>
      </c>
      <c r="I92" s="1801">
        <v>24</v>
      </c>
      <c r="J92" s="1780" t="s">
        <v>1514</v>
      </c>
      <c r="K92" s="2479" t="s">
        <v>1514</v>
      </c>
      <c r="L92" s="1801">
        <v>23</v>
      </c>
      <c r="M92" s="1780" t="s">
        <v>1514</v>
      </c>
      <c r="N92" s="2469" t="s">
        <v>1514</v>
      </c>
    </row>
    <row r="93" spans="1:14">
      <c r="A93" s="1372" t="s">
        <v>147</v>
      </c>
      <c r="B93" s="1373" t="s">
        <v>41</v>
      </c>
      <c r="C93" s="1374" t="s">
        <v>1344</v>
      </c>
      <c r="D93" s="1373" t="s">
        <v>150</v>
      </c>
      <c r="E93" s="1377" t="s">
        <v>1355</v>
      </c>
      <c r="F93" s="1809">
        <v>40</v>
      </c>
      <c r="G93" s="1779">
        <v>9</v>
      </c>
      <c r="H93" s="2474">
        <f t="shared" si="3"/>
        <v>0.22500000000000001</v>
      </c>
      <c r="I93" s="1801">
        <v>30</v>
      </c>
      <c r="J93" s="1780" t="s">
        <v>1514</v>
      </c>
      <c r="K93" s="2479" t="s">
        <v>1514</v>
      </c>
      <c r="L93" s="1801">
        <v>27</v>
      </c>
      <c r="M93" s="1780" t="s">
        <v>1514</v>
      </c>
      <c r="N93" s="2469" t="s">
        <v>1514</v>
      </c>
    </row>
    <row r="94" spans="1:14">
      <c r="A94" s="1372" t="s">
        <v>147</v>
      </c>
      <c r="B94" s="1373" t="s">
        <v>41</v>
      </c>
      <c r="C94" s="1374" t="s">
        <v>1344</v>
      </c>
      <c r="D94" s="1373" t="s">
        <v>150</v>
      </c>
      <c r="E94" s="1377" t="s">
        <v>1356</v>
      </c>
      <c r="F94" s="1809">
        <v>27</v>
      </c>
      <c r="G94" s="1780" t="s">
        <v>1514</v>
      </c>
      <c r="H94" s="2479" t="s">
        <v>1514</v>
      </c>
      <c r="I94" s="1801">
        <v>19</v>
      </c>
      <c r="J94" s="1780" t="s">
        <v>1514</v>
      </c>
      <c r="K94" s="2479" t="s">
        <v>1514</v>
      </c>
      <c r="L94" s="1801">
        <v>25</v>
      </c>
      <c r="M94" s="1780">
        <v>6</v>
      </c>
      <c r="N94" s="2462">
        <f t="shared" si="5"/>
        <v>0.24</v>
      </c>
    </row>
    <row r="95" spans="1:14">
      <c r="A95" s="1372" t="s">
        <v>147</v>
      </c>
      <c r="B95" s="1373" t="s">
        <v>41</v>
      </c>
      <c r="C95" s="1374" t="s">
        <v>1344</v>
      </c>
      <c r="D95" s="1373" t="s">
        <v>150</v>
      </c>
      <c r="E95" s="1377" t="s">
        <v>1357</v>
      </c>
      <c r="F95" s="1809">
        <v>19</v>
      </c>
      <c r="G95" s="1779">
        <v>11</v>
      </c>
      <c r="H95" s="2474">
        <f t="shared" si="3"/>
        <v>0.57894736842105265</v>
      </c>
      <c r="I95" s="1801">
        <v>21</v>
      </c>
      <c r="J95" s="1780">
        <v>10</v>
      </c>
      <c r="K95" s="2474">
        <f t="shared" si="4"/>
        <v>0.47619047619047616</v>
      </c>
      <c r="L95" s="1801">
        <v>21</v>
      </c>
      <c r="M95" s="1780">
        <v>10</v>
      </c>
      <c r="N95" s="2462">
        <f t="shared" si="5"/>
        <v>0.47619047619047616</v>
      </c>
    </row>
    <row r="96" spans="1:14">
      <c r="A96" s="1372" t="s">
        <v>147</v>
      </c>
      <c r="B96" s="1373" t="s">
        <v>41</v>
      </c>
      <c r="C96" s="1374" t="s">
        <v>1344</v>
      </c>
      <c r="D96" s="1373" t="s">
        <v>150</v>
      </c>
      <c r="E96" s="1377" t="s">
        <v>1358</v>
      </c>
      <c r="F96" s="1809">
        <v>25</v>
      </c>
      <c r="G96" s="1779">
        <v>8</v>
      </c>
      <c r="H96" s="2474">
        <f t="shared" si="3"/>
        <v>0.32</v>
      </c>
      <c r="I96" s="1801">
        <v>32</v>
      </c>
      <c r="J96" s="1780">
        <v>9</v>
      </c>
      <c r="K96" s="2474">
        <f t="shared" si="4"/>
        <v>0.28125</v>
      </c>
      <c r="L96" s="1801">
        <v>33</v>
      </c>
      <c r="M96" s="1780">
        <v>8</v>
      </c>
      <c r="N96" s="2462">
        <f t="shared" si="5"/>
        <v>0.24242424242424243</v>
      </c>
    </row>
    <row r="97" spans="1:14">
      <c r="A97" s="1372" t="s">
        <v>147</v>
      </c>
      <c r="B97" s="1373" t="s">
        <v>41</v>
      </c>
      <c r="C97" s="1374" t="s">
        <v>1344</v>
      </c>
      <c r="D97" s="1373" t="s">
        <v>150</v>
      </c>
      <c r="E97" s="1377" t="s">
        <v>1359</v>
      </c>
      <c r="F97" s="1809">
        <v>16</v>
      </c>
      <c r="G97" s="1780" t="s">
        <v>1514</v>
      </c>
      <c r="H97" s="2479" t="s">
        <v>1514</v>
      </c>
      <c r="I97" s="1801">
        <v>13</v>
      </c>
      <c r="J97" s="1780" t="s">
        <v>1514</v>
      </c>
      <c r="K97" s="2479" t="s">
        <v>1514</v>
      </c>
      <c r="L97" s="1801">
        <v>17</v>
      </c>
      <c r="M97" s="1780">
        <v>6</v>
      </c>
      <c r="N97" s="2462">
        <f t="shared" si="5"/>
        <v>0.35294117647058826</v>
      </c>
    </row>
    <row r="98" spans="1:14">
      <c r="A98" s="1372" t="s">
        <v>147</v>
      </c>
      <c r="B98" s="1373" t="s">
        <v>41</v>
      </c>
      <c r="C98" s="1374" t="s">
        <v>1344</v>
      </c>
      <c r="D98" s="1373" t="s">
        <v>150</v>
      </c>
      <c r="E98" s="1377" t="s">
        <v>1360</v>
      </c>
      <c r="F98" s="1809">
        <v>16</v>
      </c>
      <c r="G98" s="1780" t="s">
        <v>1514</v>
      </c>
      <c r="H98" s="2479" t="s">
        <v>1514</v>
      </c>
      <c r="I98" s="1801">
        <v>17</v>
      </c>
      <c r="J98" s="1780" t="s">
        <v>1514</v>
      </c>
      <c r="K98" s="2479" t="s">
        <v>1514</v>
      </c>
      <c r="L98" s="1801">
        <v>16</v>
      </c>
      <c r="M98" s="1780" t="s">
        <v>1514</v>
      </c>
      <c r="N98" s="2469" t="s">
        <v>1514</v>
      </c>
    </row>
    <row r="99" spans="1:14">
      <c r="A99" s="1372" t="s">
        <v>147</v>
      </c>
      <c r="B99" s="1373" t="s">
        <v>41</v>
      </c>
      <c r="C99" s="1374" t="s">
        <v>1344</v>
      </c>
      <c r="D99" s="1373" t="s">
        <v>150</v>
      </c>
      <c r="E99" s="1377" t="s">
        <v>1361</v>
      </c>
      <c r="F99" s="1809">
        <v>50</v>
      </c>
      <c r="G99" s="1779">
        <v>10</v>
      </c>
      <c r="H99" s="2474">
        <f t="shared" si="3"/>
        <v>0.2</v>
      </c>
      <c r="I99" s="1801">
        <v>55</v>
      </c>
      <c r="J99" s="1780">
        <v>11</v>
      </c>
      <c r="K99" s="2474">
        <f t="shared" si="4"/>
        <v>0.2</v>
      </c>
      <c r="L99" s="1801">
        <v>60</v>
      </c>
      <c r="M99" s="1780">
        <v>15</v>
      </c>
      <c r="N99" s="2462">
        <f t="shared" si="5"/>
        <v>0.25</v>
      </c>
    </row>
    <row r="100" spans="1:14">
      <c r="A100" s="1372" t="s">
        <v>147</v>
      </c>
      <c r="B100" s="1373" t="s">
        <v>41</v>
      </c>
      <c r="C100" s="1374" t="s">
        <v>1344</v>
      </c>
      <c r="D100" s="1373" t="s">
        <v>150</v>
      </c>
      <c r="E100" s="1377" t="s">
        <v>1362</v>
      </c>
      <c r="F100" s="1809">
        <v>52</v>
      </c>
      <c r="G100" s="1779">
        <v>14</v>
      </c>
      <c r="H100" s="2474">
        <f t="shared" si="3"/>
        <v>0.26923076923076922</v>
      </c>
      <c r="I100" s="1801">
        <v>63</v>
      </c>
      <c r="J100" s="1780">
        <v>16</v>
      </c>
      <c r="K100" s="2474">
        <f t="shared" si="4"/>
        <v>0.25396825396825395</v>
      </c>
      <c r="L100" s="1801">
        <v>62</v>
      </c>
      <c r="M100" s="1780">
        <v>10</v>
      </c>
      <c r="N100" s="2462">
        <f t="shared" si="5"/>
        <v>0.16129032258064516</v>
      </c>
    </row>
    <row r="101" spans="1:14">
      <c r="A101" s="1372" t="s">
        <v>147</v>
      </c>
      <c r="B101" s="1373" t="s">
        <v>41</v>
      </c>
      <c r="C101" s="1374" t="s">
        <v>1344</v>
      </c>
      <c r="D101" s="1373" t="s">
        <v>150</v>
      </c>
      <c r="E101" s="1377" t="s">
        <v>1363</v>
      </c>
      <c r="F101" s="1809">
        <v>42</v>
      </c>
      <c r="G101" s="1779">
        <v>6</v>
      </c>
      <c r="H101" s="2474">
        <f t="shared" si="3"/>
        <v>0.14285714285714285</v>
      </c>
      <c r="I101" s="1801">
        <v>48</v>
      </c>
      <c r="J101" s="1780">
        <v>9</v>
      </c>
      <c r="K101" s="2474">
        <f t="shared" si="4"/>
        <v>0.1875</v>
      </c>
      <c r="L101" s="1801">
        <v>46</v>
      </c>
      <c r="M101" s="1780">
        <v>9</v>
      </c>
      <c r="N101" s="2462">
        <f t="shared" si="5"/>
        <v>0.19565217391304349</v>
      </c>
    </row>
    <row r="102" spans="1:14">
      <c r="A102" s="1378" t="s">
        <v>147</v>
      </c>
      <c r="B102" s="1379" t="s">
        <v>41</v>
      </c>
      <c r="C102" s="1380" t="s">
        <v>1344</v>
      </c>
      <c r="D102" s="1378" t="s">
        <v>151</v>
      </c>
      <c r="E102" s="1381" t="s">
        <v>1364</v>
      </c>
      <c r="F102" s="1810">
        <v>53</v>
      </c>
      <c r="G102" s="1782">
        <v>12</v>
      </c>
      <c r="H102" s="2475">
        <f t="shared" si="3"/>
        <v>0.22641509433962265</v>
      </c>
      <c r="I102" s="1802">
        <v>61</v>
      </c>
      <c r="J102" s="1803">
        <v>10</v>
      </c>
      <c r="K102" s="2475">
        <f t="shared" si="4"/>
        <v>0.16393442622950818</v>
      </c>
      <c r="L102" s="1802">
        <v>42</v>
      </c>
      <c r="M102" s="1803">
        <v>10</v>
      </c>
      <c r="N102" s="2470">
        <f t="shared" si="5"/>
        <v>0.23809523809523808</v>
      </c>
    </row>
    <row r="103" spans="1:14">
      <c r="A103" s="1378" t="s">
        <v>147</v>
      </c>
      <c r="B103" s="1379" t="s">
        <v>41</v>
      </c>
      <c r="C103" s="1380" t="s">
        <v>1344</v>
      </c>
      <c r="D103" s="1378" t="s">
        <v>151</v>
      </c>
      <c r="E103" s="1381" t="s">
        <v>1365</v>
      </c>
      <c r="F103" s="1810">
        <v>82</v>
      </c>
      <c r="G103" s="1782">
        <v>16</v>
      </c>
      <c r="H103" s="2475">
        <f t="shared" si="3"/>
        <v>0.1951219512195122</v>
      </c>
      <c r="I103" s="1802">
        <v>75</v>
      </c>
      <c r="J103" s="1803">
        <v>13</v>
      </c>
      <c r="K103" s="2475">
        <f t="shared" si="4"/>
        <v>0.17333333333333334</v>
      </c>
      <c r="L103" s="1802">
        <v>67</v>
      </c>
      <c r="M103" s="1803">
        <v>16</v>
      </c>
      <c r="N103" s="2470">
        <f t="shared" si="5"/>
        <v>0.23880597014925373</v>
      </c>
    </row>
    <row r="104" spans="1:14" ht="14.5">
      <c r="A104" s="1378" t="s">
        <v>147</v>
      </c>
      <c r="B104" s="1379" t="s">
        <v>41</v>
      </c>
      <c r="C104" s="1380" t="s">
        <v>1344</v>
      </c>
      <c r="D104" s="1378" t="s">
        <v>151</v>
      </c>
      <c r="E104" s="1381" t="s">
        <v>1750</v>
      </c>
      <c r="F104" s="1810">
        <v>18</v>
      </c>
      <c r="G104" s="1782">
        <v>15</v>
      </c>
      <c r="H104" s="2475">
        <f t="shared" si="3"/>
        <v>0.83333333333333337</v>
      </c>
      <c r="I104" s="1802">
        <v>17</v>
      </c>
      <c r="J104" s="1803">
        <v>14</v>
      </c>
      <c r="K104" s="2475">
        <f t="shared" si="4"/>
        <v>0.82352941176470584</v>
      </c>
      <c r="L104" s="1802">
        <v>21</v>
      </c>
      <c r="M104" s="1803">
        <v>16</v>
      </c>
      <c r="N104" s="2470">
        <f t="shared" si="5"/>
        <v>0.76190476190476186</v>
      </c>
    </row>
    <row r="105" spans="1:14">
      <c r="A105" s="1378" t="s">
        <v>147</v>
      </c>
      <c r="B105" s="1379" t="s">
        <v>41</v>
      </c>
      <c r="C105" s="1380" t="s">
        <v>1344</v>
      </c>
      <c r="D105" s="1378" t="s">
        <v>151</v>
      </c>
      <c r="E105" s="1381" t="s">
        <v>1366</v>
      </c>
      <c r="F105" s="1810">
        <v>54</v>
      </c>
      <c r="G105" s="1782">
        <v>16</v>
      </c>
      <c r="H105" s="2475">
        <f t="shared" si="3"/>
        <v>0.29629629629629628</v>
      </c>
      <c r="I105" s="1802">
        <v>66</v>
      </c>
      <c r="J105" s="1803">
        <v>17</v>
      </c>
      <c r="K105" s="2475">
        <f t="shared" si="4"/>
        <v>0.25757575757575757</v>
      </c>
      <c r="L105" s="1802">
        <v>69</v>
      </c>
      <c r="M105" s="1803">
        <v>18</v>
      </c>
      <c r="N105" s="2470">
        <f t="shared" si="5"/>
        <v>0.2608695652173913</v>
      </c>
    </row>
    <row r="106" spans="1:14">
      <c r="A106" s="1378" t="s">
        <v>147</v>
      </c>
      <c r="B106" s="1379" t="s">
        <v>41</v>
      </c>
      <c r="C106" s="1380" t="s">
        <v>1344</v>
      </c>
      <c r="D106" s="1378" t="s">
        <v>151</v>
      </c>
      <c r="E106" s="1381" t="s">
        <v>1367</v>
      </c>
      <c r="F106" s="1810">
        <v>61</v>
      </c>
      <c r="G106" s="1782">
        <v>25</v>
      </c>
      <c r="H106" s="2475">
        <f t="shared" si="3"/>
        <v>0.4098360655737705</v>
      </c>
      <c r="I106" s="1802">
        <v>70</v>
      </c>
      <c r="J106" s="1803">
        <v>24</v>
      </c>
      <c r="K106" s="2475">
        <f t="shared" si="4"/>
        <v>0.34285714285714286</v>
      </c>
      <c r="L106" s="1802">
        <v>58</v>
      </c>
      <c r="M106" s="1803">
        <v>19</v>
      </c>
      <c r="N106" s="2470">
        <f t="shared" si="5"/>
        <v>0.32758620689655171</v>
      </c>
    </row>
    <row r="107" spans="1:14">
      <c r="A107" s="1378" t="s">
        <v>147</v>
      </c>
      <c r="B107" s="1379" t="s">
        <v>41</v>
      </c>
      <c r="C107" s="1380" t="s">
        <v>1344</v>
      </c>
      <c r="D107" s="1378" t="s">
        <v>151</v>
      </c>
      <c r="E107" s="1381" t="s">
        <v>1368</v>
      </c>
      <c r="F107" s="1810">
        <v>38</v>
      </c>
      <c r="G107" s="1782">
        <v>12</v>
      </c>
      <c r="H107" s="2475">
        <f t="shared" si="3"/>
        <v>0.31578947368421051</v>
      </c>
      <c r="I107" s="1802">
        <v>41</v>
      </c>
      <c r="J107" s="1803">
        <v>16</v>
      </c>
      <c r="K107" s="2475">
        <f t="shared" si="4"/>
        <v>0.3902439024390244</v>
      </c>
      <c r="L107" s="1802">
        <v>39</v>
      </c>
      <c r="M107" s="1803">
        <v>14</v>
      </c>
      <c r="N107" s="2470">
        <f t="shared" si="5"/>
        <v>0.35897435897435898</v>
      </c>
    </row>
    <row r="108" spans="1:14">
      <c r="A108" s="1382" t="s">
        <v>147</v>
      </c>
      <c r="B108" s="1383" t="s">
        <v>41</v>
      </c>
      <c r="C108" s="1384" t="s">
        <v>1344</v>
      </c>
      <c r="D108" s="1383" t="s">
        <v>152</v>
      </c>
      <c r="E108" s="1385" t="s">
        <v>1369</v>
      </c>
      <c r="F108" s="1811">
        <v>159</v>
      </c>
      <c r="G108" s="1784">
        <v>33</v>
      </c>
      <c r="H108" s="2476">
        <f t="shared" si="3"/>
        <v>0.20754716981132076</v>
      </c>
      <c r="I108" s="1804">
        <v>150</v>
      </c>
      <c r="J108" s="1805">
        <v>31</v>
      </c>
      <c r="K108" s="2476">
        <f t="shared" si="4"/>
        <v>0.20666666666666667</v>
      </c>
      <c r="L108" s="1804">
        <v>135</v>
      </c>
      <c r="M108" s="1805">
        <v>28</v>
      </c>
      <c r="N108" s="2471">
        <f t="shared" si="5"/>
        <v>0.2074074074074074</v>
      </c>
    </row>
    <row r="109" spans="1:14">
      <c r="A109" s="1382" t="s">
        <v>147</v>
      </c>
      <c r="B109" s="1383" t="s">
        <v>41</v>
      </c>
      <c r="C109" s="1384" t="s">
        <v>1344</v>
      </c>
      <c r="D109" s="1383" t="s">
        <v>152</v>
      </c>
      <c r="E109" s="1385" t="s">
        <v>1370</v>
      </c>
      <c r="F109" s="1811">
        <v>132</v>
      </c>
      <c r="G109" s="1784">
        <v>45</v>
      </c>
      <c r="H109" s="2476">
        <f t="shared" si="3"/>
        <v>0.34090909090909088</v>
      </c>
      <c r="I109" s="1804">
        <v>143</v>
      </c>
      <c r="J109" s="1805">
        <v>57</v>
      </c>
      <c r="K109" s="2476">
        <f t="shared" si="4"/>
        <v>0.39860139860139859</v>
      </c>
      <c r="L109" s="1804">
        <v>142</v>
      </c>
      <c r="M109" s="1805">
        <v>57</v>
      </c>
      <c r="N109" s="2471">
        <f t="shared" si="5"/>
        <v>0.40140845070422537</v>
      </c>
    </row>
    <row r="110" spans="1:14">
      <c r="A110" s="1382" t="s">
        <v>147</v>
      </c>
      <c r="B110" s="1383" t="s">
        <v>41</v>
      </c>
      <c r="C110" s="1384" t="s">
        <v>1344</v>
      </c>
      <c r="D110" s="1383" t="s">
        <v>152</v>
      </c>
      <c r="E110" s="1385" t="s">
        <v>1371</v>
      </c>
      <c r="F110" s="1811">
        <v>161</v>
      </c>
      <c r="G110" s="1784">
        <v>36</v>
      </c>
      <c r="H110" s="2476">
        <f t="shared" si="3"/>
        <v>0.2236024844720497</v>
      </c>
      <c r="I110" s="1804">
        <v>156</v>
      </c>
      <c r="J110" s="1805">
        <v>37</v>
      </c>
      <c r="K110" s="2476">
        <f t="shared" si="4"/>
        <v>0.23717948717948717</v>
      </c>
      <c r="L110" s="1804">
        <v>158</v>
      </c>
      <c r="M110" s="1805">
        <v>32</v>
      </c>
      <c r="N110" s="2471">
        <f t="shared" si="5"/>
        <v>0.20253164556962025</v>
      </c>
    </row>
    <row r="111" spans="1:14">
      <c r="A111" s="1386" t="s">
        <v>147</v>
      </c>
      <c r="B111" s="1387" t="s">
        <v>41</v>
      </c>
      <c r="C111" s="1388" t="s">
        <v>1344</v>
      </c>
      <c r="D111" s="1387" t="s">
        <v>153</v>
      </c>
      <c r="E111" s="1396" t="s">
        <v>1372</v>
      </c>
      <c r="F111" s="1812">
        <v>30</v>
      </c>
      <c r="G111" s="1786">
        <v>27</v>
      </c>
      <c r="H111" s="2478">
        <f t="shared" si="3"/>
        <v>0.9</v>
      </c>
      <c r="I111" s="1806">
        <v>22</v>
      </c>
      <c r="J111" s="1797">
        <v>20</v>
      </c>
      <c r="K111" s="2478">
        <f t="shared" si="4"/>
        <v>0.90909090909090906</v>
      </c>
      <c r="L111" s="1806">
        <v>30</v>
      </c>
      <c r="M111" s="1797">
        <v>27</v>
      </c>
      <c r="N111" s="2467">
        <f t="shared" si="5"/>
        <v>0.9</v>
      </c>
    </row>
    <row r="112" spans="1:14" ht="14.5">
      <c r="A112" s="1386" t="s">
        <v>147</v>
      </c>
      <c r="B112" s="1387" t="s">
        <v>41</v>
      </c>
      <c r="C112" s="1388" t="s">
        <v>1344</v>
      </c>
      <c r="D112" s="1387" t="s">
        <v>153</v>
      </c>
      <c r="E112" s="1396" t="s">
        <v>1751</v>
      </c>
      <c r="F112" s="1806" t="s">
        <v>1514</v>
      </c>
      <c r="G112" s="1797" t="s">
        <v>1514</v>
      </c>
      <c r="H112" s="2478">
        <v>0.4</v>
      </c>
      <c r="I112" s="1806" t="s">
        <v>1514</v>
      </c>
      <c r="J112" s="1797" t="s">
        <v>1514</v>
      </c>
      <c r="K112" s="2478">
        <v>0</v>
      </c>
      <c r="L112" s="1806" t="s">
        <v>1514</v>
      </c>
      <c r="M112" s="1797" t="s">
        <v>1514</v>
      </c>
      <c r="N112" s="2467" t="s">
        <v>1514</v>
      </c>
    </row>
    <row r="113" spans="1:15" ht="14.5">
      <c r="A113" s="1386" t="s">
        <v>147</v>
      </c>
      <c r="B113" s="1387" t="s">
        <v>41</v>
      </c>
      <c r="C113" s="1388" t="s">
        <v>1344</v>
      </c>
      <c r="D113" s="1387" t="s">
        <v>153</v>
      </c>
      <c r="E113" s="1396" t="s">
        <v>1752</v>
      </c>
      <c r="F113" s="1812">
        <v>25</v>
      </c>
      <c r="G113" s="1786">
        <v>7</v>
      </c>
      <c r="H113" s="2478">
        <f t="shared" si="3"/>
        <v>0.28000000000000003</v>
      </c>
      <c r="I113" s="1806">
        <v>20</v>
      </c>
      <c r="J113" s="1797" t="s">
        <v>1514</v>
      </c>
      <c r="K113" s="2478" t="s">
        <v>1514</v>
      </c>
      <c r="L113" s="1806">
        <v>22</v>
      </c>
      <c r="M113" s="1797" t="s">
        <v>1514</v>
      </c>
      <c r="N113" s="2467" t="s">
        <v>1514</v>
      </c>
    </row>
    <row r="114" spans="1:15" ht="14.5">
      <c r="A114" s="1386" t="s">
        <v>147</v>
      </c>
      <c r="B114" s="1387" t="s">
        <v>41</v>
      </c>
      <c r="C114" s="1388" t="s">
        <v>1344</v>
      </c>
      <c r="D114" s="1387" t="s">
        <v>153</v>
      </c>
      <c r="E114" s="1396" t="s">
        <v>1753</v>
      </c>
      <c r="F114" s="1812">
        <v>33</v>
      </c>
      <c r="G114" s="1786">
        <v>12</v>
      </c>
      <c r="H114" s="2478">
        <f t="shared" si="3"/>
        <v>0.36363636363636365</v>
      </c>
      <c r="I114" s="1806">
        <v>38</v>
      </c>
      <c r="J114" s="1797">
        <v>13</v>
      </c>
      <c r="K114" s="2478">
        <f t="shared" si="4"/>
        <v>0.34210526315789475</v>
      </c>
      <c r="L114" s="1806">
        <v>31</v>
      </c>
      <c r="M114" s="1797">
        <v>9</v>
      </c>
      <c r="N114" s="2467">
        <f t="shared" si="5"/>
        <v>0.29032258064516131</v>
      </c>
    </row>
    <row r="115" spans="1:15">
      <c r="L115" s="1393"/>
      <c r="M115" s="1393"/>
      <c r="N115" s="1394"/>
    </row>
    <row r="116" spans="1:15" ht="13.5" thickBot="1"/>
    <row r="117" spans="1:15" ht="17.5">
      <c r="A117" s="3935" t="s">
        <v>122</v>
      </c>
      <c r="B117" s="3938" t="s">
        <v>37</v>
      </c>
      <c r="C117" s="3938" t="s">
        <v>38</v>
      </c>
      <c r="D117" s="3938" t="s">
        <v>149</v>
      </c>
      <c r="E117" s="3940" t="s">
        <v>1613</v>
      </c>
      <c r="F117" s="3923" t="s">
        <v>1270</v>
      </c>
      <c r="G117" s="3924"/>
      <c r="H117" s="3924"/>
      <c r="I117" s="3924"/>
      <c r="J117" s="3924"/>
      <c r="K117" s="3924"/>
      <c r="L117" s="3924"/>
      <c r="M117" s="3924"/>
      <c r="N117" s="3925"/>
      <c r="O117" s="495"/>
    </row>
    <row r="118" spans="1:15" ht="17.5">
      <c r="A118" s="3936"/>
      <c r="B118" s="3904"/>
      <c r="C118" s="3904"/>
      <c r="D118" s="3904"/>
      <c r="E118" s="3907"/>
      <c r="F118" s="3926" t="s">
        <v>1744</v>
      </c>
      <c r="G118" s="3927"/>
      <c r="H118" s="3928"/>
      <c r="I118" s="3929" t="s">
        <v>1745</v>
      </c>
      <c r="J118" s="3927"/>
      <c r="K118" s="3930"/>
      <c r="L118" s="3926" t="s">
        <v>1746</v>
      </c>
      <c r="M118" s="3927"/>
      <c r="N118" s="3931"/>
      <c r="O118" s="495"/>
    </row>
    <row r="119" spans="1:15" ht="27.5">
      <c r="A119" s="3936"/>
      <c r="B119" s="3904"/>
      <c r="C119" s="3904"/>
      <c r="D119" s="3904"/>
      <c r="E119" s="3907"/>
      <c r="F119" s="1367" t="s">
        <v>67</v>
      </c>
      <c r="G119" s="3932" t="s">
        <v>85</v>
      </c>
      <c r="H119" s="3933"/>
      <c r="I119" s="1366" t="s">
        <v>67</v>
      </c>
      <c r="J119" s="3932" t="s">
        <v>85</v>
      </c>
      <c r="K119" s="3933"/>
      <c r="L119" s="1366" t="s">
        <v>67</v>
      </c>
      <c r="M119" s="3932" t="s">
        <v>85</v>
      </c>
      <c r="N119" s="3934"/>
      <c r="O119" s="507"/>
    </row>
    <row r="120" spans="1:15" ht="18" thickBot="1">
      <c r="A120" s="3937"/>
      <c r="B120" s="3939"/>
      <c r="C120" s="3939"/>
      <c r="D120" s="3939"/>
      <c r="E120" s="3941"/>
      <c r="F120" s="1414" t="s">
        <v>98</v>
      </c>
      <c r="G120" s="1415" t="s">
        <v>98</v>
      </c>
      <c r="H120" s="1416" t="s">
        <v>14</v>
      </c>
      <c r="I120" s="1414" t="s">
        <v>98</v>
      </c>
      <c r="J120" s="1415" t="s">
        <v>98</v>
      </c>
      <c r="K120" s="1416" t="s">
        <v>14</v>
      </c>
      <c r="L120" s="1414" t="s">
        <v>98</v>
      </c>
      <c r="M120" s="1415" t="s">
        <v>98</v>
      </c>
      <c r="N120" s="1417" t="s">
        <v>14</v>
      </c>
      <c r="O120" s="495"/>
    </row>
    <row r="121" spans="1:15">
      <c r="A121" s="1372" t="s">
        <v>147</v>
      </c>
      <c r="B121" s="1373" t="s">
        <v>42</v>
      </c>
      <c r="C121" s="1374" t="s">
        <v>1373</v>
      </c>
      <c r="D121" s="1373" t="s">
        <v>150</v>
      </c>
      <c r="E121" s="1418" t="s">
        <v>1374</v>
      </c>
      <c r="F121" s="1809">
        <v>41</v>
      </c>
      <c r="G121" s="1779">
        <v>16</v>
      </c>
      <c r="H121" s="2481">
        <f t="shared" ref="H121:H167" si="6">G121/F121</f>
        <v>0.3902439024390244</v>
      </c>
      <c r="I121" s="1801">
        <v>43</v>
      </c>
      <c r="J121" s="1780">
        <v>15</v>
      </c>
      <c r="K121" s="2473">
        <f t="shared" ref="K121:K167" si="7">J121/I121</f>
        <v>0.34883720930232559</v>
      </c>
      <c r="L121" s="1801">
        <v>52</v>
      </c>
      <c r="M121" s="1780">
        <v>19</v>
      </c>
      <c r="N121" s="2462">
        <f t="shared" ref="N121:N167" si="8">M121/L121</f>
        <v>0.36538461538461536</v>
      </c>
    </row>
    <row r="122" spans="1:15">
      <c r="A122" s="1372" t="s">
        <v>147</v>
      </c>
      <c r="B122" s="1373" t="s">
        <v>42</v>
      </c>
      <c r="C122" s="1374" t="s">
        <v>1373</v>
      </c>
      <c r="D122" s="1373" t="s">
        <v>150</v>
      </c>
      <c r="E122" s="1397" t="s">
        <v>1375</v>
      </c>
      <c r="F122" s="1809">
        <v>53</v>
      </c>
      <c r="G122" s="1779">
        <v>8</v>
      </c>
      <c r="H122" s="2482">
        <f t="shared" si="6"/>
        <v>0.15094339622641509</v>
      </c>
      <c r="I122" s="1801">
        <v>55</v>
      </c>
      <c r="J122" s="1780">
        <v>7</v>
      </c>
      <c r="K122" s="2474">
        <f t="shared" si="7"/>
        <v>0.12727272727272726</v>
      </c>
      <c r="L122" s="1801">
        <v>52</v>
      </c>
      <c r="M122" s="1780" t="s">
        <v>1514</v>
      </c>
      <c r="N122" s="2462" t="s">
        <v>1514</v>
      </c>
    </row>
    <row r="123" spans="1:15">
      <c r="A123" s="1372" t="s">
        <v>147</v>
      </c>
      <c r="B123" s="1373" t="s">
        <v>42</v>
      </c>
      <c r="C123" s="1374" t="s">
        <v>1373</v>
      </c>
      <c r="D123" s="1373" t="s">
        <v>150</v>
      </c>
      <c r="E123" s="1377" t="s">
        <v>1376</v>
      </c>
      <c r="F123" s="1809">
        <v>53</v>
      </c>
      <c r="G123" s="1779">
        <v>13</v>
      </c>
      <c r="H123" s="2482">
        <f t="shared" si="6"/>
        <v>0.24528301886792453</v>
      </c>
      <c r="I123" s="1801">
        <v>50</v>
      </c>
      <c r="J123" s="1780">
        <v>15</v>
      </c>
      <c r="K123" s="2474">
        <f t="shared" si="7"/>
        <v>0.3</v>
      </c>
      <c r="L123" s="1801">
        <v>51</v>
      </c>
      <c r="M123" s="1780">
        <v>13</v>
      </c>
      <c r="N123" s="2462">
        <f t="shared" si="8"/>
        <v>0.25490196078431371</v>
      </c>
    </row>
    <row r="124" spans="1:15">
      <c r="A124" s="1372" t="s">
        <v>147</v>
      </c>
      <c r="B124" s="1373" t="s">
        <v>42</v>
      </c>
      <c r="C124" s="1374" t="s">
        <v>1373</v>
      </c>
      <c r="D124" s="1373" t="s">
        <v>150</v>
      </c>
      <c r="E124" s="1377" t="s">
        <v>1377</v>
      </c>
      <c r="F124" s="1809">
        <v>91</v>
      </c>
      <c r="G124" s="1779">
        <v>17</v>
      </c>
      <c r="H124" s="2482">
        <f t="shared" si="6"/>
        <v>0.18681318681318682</v>
      </c>
      <c r="I124" s="1801">
        <v>92</v>
      </c>
      <c r="J124" s="1780">
        <v>13</v>
      </c>
      <c r="K124" s="2474">
        <f t="shared" si="7"/>
        <v>0.14130434782608695</v>
      </c>
      <c r="L124" s="1801">
        <v>93</v>
      </c>
      <c r="M124" s="1780">
        <v>20</v>
      </c>
      <c r="N124" s="2462">
        <f t="shared" si="8"/>
        <v>0.21505376344086022</v>
      </c>
    </row>
    <row r="125" spans="1:15">
      <c r="A125" s="1372" t="s">
        <v>147</v>
      </c>
      <c r="B125" s="1373" t="s">
        <v>42</v>
      </c>
      <c r="C125" s="1374" t="s">
        <v>1373</v>
      </c>
      <c r="D125" s="1373" t="s">
        <v>150</v>
      </c>
      <c r="E125" s="1377" t="s">
        <v>1378</v>
      </c>
      <c r="F125" s="1809">
        <v>22</v>
      </c>
      <c r="G125" s="1779">
        <v>9</v>
      </c>
      <c r="H125" s="2482">
        <f t="shared" si="6"/>
        <v>0.40909090909090912</v>
      </c>
      <c r="I125" s="1801">
        <v>32</v>
      </c>
      <c r="J125" s="1780">
        <v>14</v>
      </c>
      <c r="K125" s="2474">
        <f t="shared" si="7"/>
        <v>0.4375</v>
      </c>
      <c r="L125" s="1801">
        <v>27</v>
      </c>
      <c r="M125" s="1780">
        <v>13</v>
      </c>
      <c r="N125" s="2462">
        <f t="shared" si="8"/>
        <v>0.48148148148148145</v>
      </c>
    </row>
    <row r="126" spans="1:15">
      <c r="A126" s="1372" t="s">
        <v>147</v>
      </c>
      <c r="B126" s="1373" t="s">
        <v>42</v>
      </c>
      <c r="C126" s="1374" t="s">
        <v>1373</v>
      </c>
      <c r="D126" s="1373" t="s">
        <v>150</v>
      </c>
      <c r="E126" s="1377" t="s">
        <v>1379</v>
      </c>
      <c r="F126" s="1809">
        <v>80</v>
      </c>
      <c r="G126" s="1779">
        <v>21</v>
      </c>
      <c r="H126" s="2482">
        <f t="shared" si="6"/>
        <v>0.26250000000000001</v>
      </c>
      <c r="I126" s="1801">
        <v>70</v>
      </c>
      <c r="J126" s="1780">
        <v>18</v>
      </c>
      <c r="K126" s="2474">
        <f t="shared" si="7"/>
        <v>0.25714285714285712</v>
      </c>
      <c r="L126" s="1801">
        <v>69</v>
      </c>
      <c r="M126" s="1780">
        <v>8</v>
      </c>
      <c r="N126" s="2462">
        <f t="shared" si="8"/>
        <v>0.11594202898550725</v>
      </c>
    </row>
    <row r="127" spans="1:15">
      <c r="A127" s="1372" t="s">
        <v>147</v>
      </c>
      <c r="B127" s="1373" t="s">
        <v>42</v>
      </c>
      <c r="C127" s="1374" t="s">
        <v>1373</v>
      </c>
      <c r="D127" s="1373" t="s">
        <v>150</v>
      </c>
      <c r="E127" s="1377" t="s">
        <v>1380</v>
      </c>
      <c r="F127" s="1809">
        <v>39</v>
      </c>
      <c r="G127" s="1779">
        <v>13</v>
      </c>
      <c r="H127" s="2482">
        <f t="shared" si="6"/>
        <v>0.33333333333333331</v>
      </c>
      <c r="I127" s="1801">
        <v>38</v>
      </c>
      <c r="J127" s="1780">
        <v>13</v>
      </c>
      <c r="K127" s="2474">
        <f t="shared" si="7"/>
        <v>0.34210526315789475</v>
      </c>
      <c r="L127" s="1801">
        <v>48</v>
      </c>
      <c r="M127" s="1780">
        <v>18</v>
      </c>
      <c r="N127" s="2462">
        <f t="shared" si="8"/>
        <v>0.375</v>
      </c>
    </row>
    <row r="128" spans="1:15">
      <c r="A128" s="1372" t="s">
        <v>147</v>
      </c>
      <c r="B128" s="1373" t="s">
        <v>42</v>
      </c>
      <c r="C128" s="1374" t="s">
        <v>1373</v>
      </c>
      <c r="D128" s="1373" t="s">
        <v>150</v>
      </c>
      <c r="E128" s="1377" t="s">
        <v>1381</v>
      </c>
      <c r="F128" s="1809">
        <v>91</v>
      </c>
      <c r="G128" s="1779">
        <v>44</v>
      </c>
      <c r="H128" s="2482">
        <f t="shared" si="6"/>
        <v>0.48351648351648352</v>
      </c>
      <c r="I128" s="1801">
        <v>80</v>
      </c>
      <c r="J128" s="1780">
        <v>36</v>
      </c>
      <c r="K128" s="2474">
        <f t="shared" si="7"/>
        <v>0.45</v>
      </c>
      <c r="L128" s="1801">
        <v>85</v>
      </c>
      <c r="M128" s="1780">
        <v>34</v>
      </c>
      <c r="N128" s="2462">
        <f t="shared" si="8"/>
        <v>0.4</v>
      </c>
    </row>
    <row r="129" spans="1:14">
      <c r="A129" s="1372" t="s">
        <v>147</v>
      </c>
      <c r="B129" s="1373" t="s">
        <v>42</v>
      </c>
      <c r="C129" s="1374" t="s">
        <v>1373</v>
      </c>
      <c r="D129" s="1373" t="s">
        <v>150</v>
      </c>
      <c r="E129" s="1377" t="s">
        <v>1382</v>
      </c>
      <c r="F129" s="1809">
        <v>58</v>
      </c>
      <c r="G129" s="1779">
        <v>7</v>
      </c>
      <c r="H129" s="2482">
        <f t="shared" si="6"/>
        <v>0.1206896551724138</v>
      </c>
      <c r="I129" s="1801">
        <v>56</v>
      </c>
      <c r="J129" s="1780">
        <v>7</v>
      </c>
      <c r="K129" s="2474">
        <f t="shared" si="7"/>
        <v>0.125</v>
      </c>
      <c r="L129" s="1801">
        <v>69</v>
      </c>
      <c r="M129" s="1780">
        <v>9</v>
      </c>
      <c r="N129" s="2462">
        <f t="shared" si="8"/>
        <v>0.13043478260869565</v>
      </c>
    </row>
    <row r="130" spans="1:14">
      <c r="A130" s="1372" t="s">
        <v>147</v>
      </c>
      <c r="B130" s="1373" t="s">
        <v>42</v>
      </c>
      <c r="C130" s="1374" t="s">
        <v>1373</v>
      </c>
      <c r="D130" s="1373" t="s">
        <v>150</v>
      </c>
      <c r="E130" s="1377" t="s">
        <v>1383</v>
      </c>
      <c r="F130" s="1809">
        <v>41</v>
      </c>
      <c r="G130" s="1779">
        <v>11</v>
      </c>
      <c r="H130" s="2482">
        <f t="shared" si="6"/>
        <v>0.26829268292682928</v>
      </c>
      <c r="I130" s="1801">
        <v>43</v>
      </c>
      <c r="J130" s="1780">
        <v>13</v>
      </c>
      <c r="K130" s="2474">
        <f t="shared" si="7"/>
        <v>0.30232558139534882</v>
      </c>
      <c r="L130" s="1801">
        <v>40</v>
      </c>
      <c r="M130" s="1780">
        <v>17</v>
      </c>
      <c r="N130" s="2462">
        <f t="shared" si="8"/>
        <v>0.42499999999999999</v>
      </c>
    </row>
    <row r="131" spans="1:14">
      <c r="A131" s="1372" t="s">
        <v>147</v>
      </c>
      <c r="B131" s="1373" t="s">
        <v>42</v>
      </c>
      <c r="C131" s="1374" t="s">
        <v>1373</v>
      </c>
      <c r="D131" s="1373" t="s">
        <v>150</v>
      </c>
      <c r="E131" s="1377" t="s">
        <v>1384</v>
      </c>
      <c r="F131" s="1809">
        <v>70</v>
      </c>
      <c r="G131" s="1779">
        <v>22</v>
      </c>
      <c r="H131" s="2482">
        <f t="shared" si="6"/>
        <v>0.31428571428571428</v>
      </c>
      <c r="I131" s="1801">
        <v>70</v>
      </c>
      <c r="J131" s="1780">
        <v>21</v>
      </c>
      <c r="K131" s="2474">
        <f t="shared" si="7"/>
        <v>0.3</v>
      </c>
      <c r="L131" s="1801">
        <v>64</v>
      </c>
      <c r="M131" s="1780">
        <v>27</v>
      </c>
      <c r="N131" s="2462">
        <f t="shared" si="8"/>
        <v>0.421875</v>
      </c>
    </row>
    <row r="132" spans="1:14">
      <c r="A132" s="1372" t="s">
        <v>147</v>
      </c>
      <c r="B132" s="1373" t="s">
        <v>42</v>
      </c>
      <c r="C132" s="1374" t="s">
        <v>1373</v>
      </c>
      <c r="D132" s="1373" t="s">
        <v>150</v>
      </c>
      <c r="E132" s="1377" t="s">
        <v>1385</v>
      </c>
      <c r="F132" s="1809">
        <v>30</v>
      </c>
      <c r="G132" s="1779">
        <v>10</v>
      </c>
      <c r="H132" s="2482">
        <f t="shared" si="6"/>
        <v>0.33333333333333331</v>
      </c>
      <c r="I132" s="1801">
        <v>29</v>
      </c>
      <c r="J132" s="1780">
        <v>8</v>
      </c>
      <c r="K132" s="2474">
        <f t="shared" si="7"/>
        <v>0.27586206896551724</v>
      </c>
      <c r="L132" s="1801">
        <v>29</v>
      </c>
      <c r="M132" s="1780">
        <v>8</v>
      </c>
      <c r="N132" s="2462">
        <f t="shared" si="8"/>
        <v>0.27586206896551724</v>
      </c>
    </row>
    <row r="133" spans="1:14">
      <c r="A133" s="1378" t="s">
        <v>147</v>
      </c>
      <c r="B133" s="1378" t="s">
        <v>42</v>
      </c>
      <c r="C133" s="1380" t="s">
        <v>1373</v>
      </c>
      <c r="D133" s="1378" t="s">
        <v>151</v>
      </c>
      <c r="E133" s="1381" t="s">
        <v>1386</v>
      </c>
      <c r="F133" s="1810">
        <v>72</v>
      </c>
      <c r="G133" s="1782">
        <v>20</v>
      </c>
      <c r="H133" s="2483">
        <f t="shared" si="6"/>
        <v>0.27777777777777779</v>
      </c>
      <c r="I133" s="1802">
        <v>76</v>
      </c>
      <c r="J133" s="1803">
        <v>15</v>
      </c>
      <c r="K133" s="2475">
        <f t="shared" si="7"/>
        <v>0.19736842105263158</v>
      </c>
      <c r="L133" s="1802">
        <v>83</v>
      </c>
      <c r="M133" s="1803">
        <v>16</v>
      </c>
      <c r="N133" s="2470">
        <f t="shared" si="8"/>
        <v>0.19277108433734941</v>
      </c>
    </row>
    <row r="134" spans="1:14">
      <c r="A134" s="1378" t="s">
        <v>147</v>
      </c>
      <c r="B134" s="1379" t="s">
        <v>42</v>
      </c>
      <c r="C134" s="1380" t="s">
        <v>1373</v>
      </c>
      <c r="D134" s="1378" t="s">
        <v>151</v>
      </c>
      <c r="E134" s="1381" t="s">
        <v>1387</v>
      </c>
      <c r="F134" s="1810">
        <v>91</v>
      </c>
      <c r="G134" s="1782">
        <v>33</v>
      </c>
      <c r="H134" s="2483">
        <f t="shared" si="6"/>
        <v>0.36263736263736263</v>
      </c>
      <c r="I134" s="1802">
        <v>81</v>
      </c>
      <c r="J134" s="1803">
        <v>27</v>
      </c>
      <c r="K134" s="2475">
        <f t="shared" si="7"/>
        <v>0.33333333333333331</v>
      </c>
      <c r="L134" s="1802">
        <v>70</v>
      </c>
      <c r="M134" s="1803">
        <v>19</v>
      </c>
      <c r="N134" s="2470">
        <f t="shared" si="8"/>
        <v>0.27142857142857141</v>
      </c>
    </row>
    <row r="135" spans="1:14">
      <c r="A135" s="1378" t="s">
        <v>147</v>
      </c>
      <c r="B135" s="1379" t="s">
        <v>42</v>
      </c>
      <c r="C135" s="1380" t="s">
        <v>1373</v>
      </c>
      <c r="D135" s="1378" t="s">
        <v>151</v>
      </c>
      <c r="E135" s="1381" t="s">
        <v>1388</v>
      </c>
      <c r="F135" s="1810">
        <v>156</v>
      </c>
      <c r="G135" s="1782">
        <v>69</v>
      </c>
      <c r="H135" s="2483">
        <f t="shared" si="6"/>
        <v>0.44230769230769229</v>
      </c>
      <c r="I135" s="1802">
        <v>171</v>
      </c>
      <c r="J135" s="1803">
        <v>88</v>
      </c>
      <c r="K135" s="2475">
        <f t="shared" si="7"/>
        <v>0.51461988304093564</v>
      </c>
      <c r="L135" s="1802">
        <v>163</v>
      </c>
      <c r="M135" s="1803">
        <v>72</v>
      </c>
      <c r="N135" s="2470">
        <f t="shared" si="8"/>
        <v>0.44171779141104295</v>
      </c>
    </row>
    <row r="136" spans="1:14">
      <c r="A136" s="1382" t="s">
        <v>147</v>
      </c>
      <c r="B136" s="1383" t="s">
        <v>42</v>
      </c>
      <c r="C136" s="1384" t="s">
        <v>1373</v>
      </c>
      <c r="D136" s="1383" t="s">
        <v>152</v>
      </c>
      <c r="E136" s="1385" t="s">
        <v>1389</v>
      </c>
      <c r="F136" s="1811">
        <v>270</v>
      </c>
      <c r="G136" s="1784">
        <v>72</v>
      </c>
      <c r="H136" s="2484">
        <f t="shared" si="6"/>
        <v>0.26666666666666666</v>
      </c>
      <c r="I136" s="1804">
        <v>273</v>
      </c>
      <c r="J136" s="1805">
        <v>80</v>
      </c>
      <c r="K136" s="2476">
        <f t="shared" si="7"/>
        <v>0.29304029304029305</v>
      </c>
      <c r="L136" s="1804">
        <v>259</v>
      </c>
      <c r="M136" s="1805">
        <v>71</v>
      </c>
      <c r="N136" s="2471">
        <f t="shared" si="8"/>
        <v>0.27413127413127414</v>
      </c>
    </row>
    <row r="137" spans="1:14">
      <c r="A137" s="1382" t="s">
        <v>147</v>
      </c>
      <c r="B137" s="1383" t="s">
        <v>42</v>
      </c>
      <c r="C137" s="1384" t="s">
        <v>1373</v>
      </c>
      <c r="D137" s="1383" t="s">
        <v>152</v>
      </c>
      <c r="E137" s="1385" t="s">
        <v>1390</v>
      </c>
      <c r="F137" s="1811">
        <v>248</v>
      </c>
      <c r="G137" s="1784">
        <v>102</v>
      </c>
      <c r="H137" s="2484">
        <f t="shared" si="6"/>
        <v>0.41129032258064518</v>
      </c>
      <c r="I137" s="1804">
        <v>236</v>
      </c>
      <c r="J137" s="1805">
        <v>96</v>
      </c>
      <c r="K137" s="2476">
        <f t="shared" si="7"/>
        <v>0.40677966101694918</v>
      </c>
      <c r="L137" s="1804">
        <v>234</v>
      </c>
      <c r="M137" s="1805">
        <v>96</v>
      </c>
      <c r="N137" s="2471">
        <f t="shared" si="8"/>
        <v>0.41025641025641024</v>
      </c>
    </row>
    <row r="138" spans="1:14" ht="14.5">
      <c r="A138" s="1382" t="s">
        <v>147</v>
      </c>
      <c r="B138" s="1383" t="s">
        <v>42</v>
      </c>
      <c r="C138" s="1384" t="s">
        <v>1373</v>
      </c>
      <c r="D138" s="1383" t="s">
        <v>152</v>
      </c>
      <c r="E138" s="1385" t="s">
        <v>1754</v>
      </c>
      <c r="F138" s="1811"/>
      <c r="G138" s="1784"/>
      <c r="H138" s="2484"/>
      <c r="I138" s="1804"/>
      <c r="J138" s="1805"/>
      <c r="K138" s="2476"/>
      <c r="L138" s="1804" t="s">
        <v>1514</v>
      </c>
      <c r="M138" s="1805" t="s">
        <v>1514</v>
      </c>
      <c r="N138" s="2471">
        <v>0.6</v>
      </c>
    </row>
    <row r="139" spans="1:14">
      <c r="A139" s="1372" t="s">
        <v>147</v>
      </c>
      <c r="B139" s="1373" t="s">
        <v>42</v>
      </c>
      <c r="C139" s="1374" t="s">
        <v>1391</v>
      </c>
      <c r="D139" s="1373" t="s">
        <v>150</v>
      </c>
      <c r="E139" s="1377" t="s">
        <v>1392</v>
      </c>
      <c r="F139" s="1809">
        <v>90</v>
      </c>
      <c r="G139" s="1779">
        <v>64</v>
      </c>
      <c r="H139" s="2482">
        <f t="shared" si="6"/>
        <v>0.71111111111111114</v>
      </c>
      <c r="I139" s="1801">
        <v>104</v>
      </c>
      <c r="J139" s="1780">
        <v>66</v>
      </c>
      <c r="K139" s="2474">
        <f t="shared" si="7"/>
        <v>0.63461538461538458</v>
      </c>
      <c r="L139" s="1801">
        <v>105</v>
      </c>
      <c r="M139" s="1780">
        <v>72</v>
      </c>
      <c r="N139" s="2462">
        <f t="shared" si="8"/>
        <v>0.68571428571428572</v>
      </c>
    </row>
    <row r="140" spans="1:14">
      <c r="A140" s="1372" t="s">
        <v>147</v>
      </c>
      <c r="B140" s="1373" t="s">
        <v>42</v>
      </c>
      <c r="C140" s="1374" t="s">
        <v>1391</v>
      </c>
      <c r="D140" s="1373" t="s">
        <v>150</v>
      </c>
      <c r="E140" s="1377" t="s">
        <v>1393</v>
      </c>
      <c r="F140" s="1809">
        <v>106</v>
      </c>
      <c r="G140" s="1779">
        <v>58</v>
      </c>
      <c r="H140" s="2482">
        <f t="shared" si="6"/>
        <v>0.54716981132075471</v>
      </c>
      <c r="I140" s="1801">
        <v>96</v>
      </c>
      <c r="J140" s="1780">
        <v>50</v>
      </c>
      <c r="K140" s="2474">
        <f t="shared" si="7"/>
        <v>0.52083333333333337</v>
      </c>
      <c r="L140" s="1801">
        <v>90</v>
      </c>
      <c r="M140" s="1780">
        <v>51</v>
      </c>
      <c r="N140" s="2462">
        <f t="shared" si="8"/>
        <v>0.56666666666666665</v>
      </c>
    </row>
    <row r="141" spans="1:14">
      <c r="A141" s="1372" t="s">
        <v>147</v>
      </c>
      <c r="B141" s="1373" t="s">
        <v>42</v>
      </c>
      <c r="C141" s="1374" t="s">
        <v>1391</v>
      </c>
      <c r="D141" s="1373" t="s">
        <v>150</v>
      </c>
      <c r="E141" s="1377" t="s">
        <v>1394</v>
      </c>
      <c r="F141" s="1809">
        <v>108</v>
      </c>
      <c r="G141" s="1779">
        <v>75</v>
      </c>
      <c r="H141" s="2482">
        <f t="shared" si="6"/>
        <v>0.69444444444444442</v>
      </c>
      <c r="I141" s="1801">
        <v>123</v>
      </c>
      <c r="J141" s="1780">
        <v>79</v>
      </c>
      <c r="K141" s="2474">
        <f t="shared" si="7"/>
        <v>0.64227642276422769</v>
      </c>
      <c r="L141" s="1801">
        <v>127</v>
      </c>
      <c r="M141" s="1780">
        <v>79</v>
      </c>
      <c r="N141" s="2462">
        <f t="shared" si="8"/>
        <v>0.62204724409448819</v>
      </c>
    </row>
    <row r="142" spans="1:14">
      <c r="A142" s="1372" t="s">
        <v>147</v>
      </c>
      <c r="B142" s="1373" t="s">
        <v>42</v>
      </c>
      <c r="C142" s="1374" t="s">
        <v>1391</v>
      </c>
      <c r="D142" s="1373" t="s">
        <v>150</v>
      </c>
      <c r="E142" s="1377" t="s">
        <v>1395</v>
      </c>
      <c r="F142" s="1809">
        <v>112</v>
      </c>
      <c r="G142" s="1779">
        <v>66</v>
      </c>
      <c r="H142" s="2482">
        <f t="shared" si="6"/>
        <v>0.5892857142857143</v>
      </c>
      <c r="I142" s="1801">
        <v>109</v>
      </c>
      <c r="J142" s="1780">
        <v>61</v>
      </c>
      <c r="K142" s="2474">
        <f t="shared" si="7"/>
        <v>0.55963302752293576</v>
      </c>
      <c r="L142" s="1801">
        <v>123</v>
      </c>
      <c r="M142" s="1780">
        <v>64</v>
      </c>
      <c r="N142" s="2462">
        <f t="shared" si="8"/>
        <v>0.52032520325203258</v>
      </c>
    </row>
    <row r="143" spans="1:14">
      <c r="A143" s="1372" t="s">
        <v>147</v>
      </c>
      <c r="B143" s="1373" t="s">
        <v>42</v>
      </c>
      <c r="C143" s="1374" t="s">
        <v>1391</v>
      </c>
      <c r="D143" s="1373" t="s">
        <v>150</v>
      </c>
      <c r="E143" s="1377" t="s">
        <v>1396</v>
      </c>
      <c r="F143" s="1809">
        <v>47</v>
      </c>
      <c r="G143" s="1779">
        <v>43</v>
      </c>
      <c r="H143" s="2482">
        <f t="shared" si="6"/>
        <v>0.91489361702127658</v>
      </c>
      <c r="I143" s="1801">
        <v>41</v>
      </c>
      <c r="J143" s="1780">
        <v>38</v>
      </c>
      <c r="K143" s="2474">
        <f t="shared" si="7"/>
        <v>0.92682926829268297</v>
      </c>
      <c r="L143" s="1801">
        <v>40</v>
      </c>
      <c r="M143" s="1780">
        <v>35</v>
      </c>
      <c r="N143" s="2462">
        <f t="shared" si="8"/>
        <v>0.875</v>
      </c>
    </row>
    <row r="144" spans="1:14">
      <c r="A144" s="1372" t="s">
        <v>147</v>
      </c>
      <c r="B144" s="1373" t="s">
        <v>42</v>
      </c>
      <c r="C144" s="1374" t="s">
        <v>1391</v>
      </c>
      <c r="D144" s="1373" t="s">
        <v>150</v>
      </c>
      <c r="E144" s="1377" t="s">
        <v>1397</v>
      </c>
      <c r="F144" s="1809">
        <v>89</v>
      </c>
      <c r="G144" s="1779">
        <v>59</v>
      </c>
      <c r="H144" s="2482">
        <f t="shared" si="6"/>
        <v>0.6629213483146067</v>
      </c>
      <c r="I144" s="1801">
        <v>85</v>
      </c>
      <c r="J144" s="1780">
        <v>59</v>
      </c>
      <c r="K144" s="2474">
        <f t="shared" si="7"/>
        <v>0.69411764705882351</v>
      </c>
      <c r="L144" s="1801">
        <v>80</v>
      </c>
      <c r="M144" s="1780">
        <v>54</v>
      </c>
      <c r="N144" s="2462">
        <f t="shared" si="8"/>
        <v>0.67500000000000004</v>
      </c>
    </row>
    <row r="145" spans="1:14">
      <c r="A145" s="1378" t="s">
        <v>147</v>
      </c>
      <c r="B145" s="1379" t="s">
        <v>42</v>
      </c>
      <c r="C145" s="1380" t="s">
        <v>1391</v>
      </c>
      <c r="D145" s="1378" t="s">
        <v>151</v>
      </c>
      <c r="E145" s="1381" t="s">
        <v>1398</v>
      </c>
      <c r="F145" s="1810">
        <v>164</v>
      </c>
      <c r="G145" s="1782">
        <v>107</v>
      </c>
      <c r="H145" s="2483">
        <f t="shared" si="6"/>
        <v>0.65243902439024393</v>
      </c>
      <c r="I145" s="1802">
        <v>157</v>
      </c>
      <c r="J145" s="1803">
        <v>110</v>
      </c>
      <c r="K145" s="2475">
        <f t="shared" si="7"/>
        <v>0.70063694267515919</v>
      </c>
      <c r="L145" s="1802">
        <v>150</v>
      </c>
      <c r="M145" s="1803">
        <v>102</v>
      </c>
      <c r="N145" s="2470">
        <f t="shared" si="8"/>
        <v>0.68</v>
      </c>
    </row>
    <row r="146" spans="1:14">
      <c r="A146" s="1382" t="s">
        <v>147</v>
      </c>
      <c r="B146" s="1383" t="s">
        <v>42</v>
      </c>
      <c r="C146" s="1384" t="s">
        <v>1391</v>
      </c>
      <c r="D146" s="1383" t="s">
        <v>152</v>
      </c>
      <c r="E146" s="1385" t="s">
        <v>1399</v>
      </c>
      <c r="F146" s="1811">
        <v>278</v>
      </c>
      <c r="G146" s="1784">
        <v>189</v>
      </c>
      <c r="H146" s="2484">
        <f t="shared" si="6"/>
        <v>0.67985611510791366</v>
      </c>
      <c r="I146" s="1804">
        <v>280</v>
      </c>
      <c r="J146" s="1805">
        <v>190</v>
      </c>
      <c r="K146" s="2476">
        <f t="shared" si="7"/>
        <v>0.6785714285714286</v>
      </c>
      <c r="L146" s="1804">
        <v>293</v>
      </c>
      <c r="M146" s="1805">
        <v>203</v>
      </c>
      <c r="N146" s="2471">
        <f t="shared" si="8"/>
        <v>0.69283276450511944</v>
      </c>
    </row>
    <row r="147" spans="1:14" ht="14.5">
      <c r="A147" s="1386" t="s">
        <v>147</v>
      </c>
      <c r="B147" s="1387" t="s">
        <v>42</v>
      </c>
      <c r="C147" s="1388" t="s">
        <v>1391</v>
      </c>
      <c r="D147" s="1387" t="s">
        <v>153</v>
      </c>
      <c r="E147" s="1398" t="s">
        <v>1755</v>
      </c>
      <c r="F147" s="1812">
        <v>49</v>
      </c>
      <c r="G147" s="1786">
        <v>43</v>
      </c>
      <c r="H147" s="2466">
        <f t="shared" si="6"/>
        <v>0.87755102040816324</v>
      </c>
      <c r="I147" s="1806">
        <v>47</v>
      </c>
      <c r="J147" s="1797">
        <v>42</v>
      </c>
      <c r="K147" s="2478">
        <f t="shared" si="7"/>
        <v>0.8936170212765957</v>
      </c>
      <c r="L147" s="1806">
        <v>48</v>
      </c>
      <c r="M147" s="1797">
        <v>42</v>
      </c>
      <c r="N147" s="2467">
        <f t="shared" si="8"/>
        <v>0.875</v>
      </c>
    </row>
    <row r="148" spans="1:14" ht="14.5">
      <c r="A148" s="1386" t="s">
        <v>147</v>
      </c>
      <c r="B148" s="1387" t="s">
        <v>42</v>
      </c>
      <c r="C148" s="1388" t="s">
        <v>1391</v>
      </c>
      <c r="D148" s="1387" t="s">
        <v>153</v>
      </c>
      <c r="E148" s="1398" t="s">
        <v>1756</v>
      </c>
      <c r="F148" s="1812">
        <v>113</v>
      </c>
      <c r="G148" s="1786">
        <v>58</v>
      </c>
      <c r="H148" s="2466">
        <f t="shared" si="6"/>
        <v>0.51327433628318586</v>
      </c>
      <c r="I148" s="1806">
        <v>112</v>
      </c>
      <c r="J148" s="1797">
        <v>56</v>
      </c>
      <c r="K148" s="2478">
        <f t="shared" si="7"/>
        <v>0.5</v>
      </c>
      <c r="L148" s="1806">
        <v>113</v>
      </c>
      <c r="M148" s="1797">
        <v>66</v>
      </c>
      <c r="N148" s="2467">
        <f t="shared" si="8"/>
        <v>0.58407079646017701</v>
      </c>
    </row>
    <row r="149" spans="1:14">
      <c r="A149" s="1386" t="s">
        <v>147</v>
      </c>
      <c r="B149" s="1387" t="s">
        <v>42</v>
      </c>
      <c r="C149" s="1388" t="s">
        <v>1391</v>
      </c>
      <c r="D149" s="1387" t="s">
        <v>153</v>
      </c>
      <c r="E149" s="1389" t="s">
        <v>1400</v>
      </c>
      <c r="F149" s="1812">
        <v>233</v>
      </c>
      <c r="G149" s="1786">
        <v>172</v>
      </c>
      <c r="H149" s="2466">
        <f t="shared" si="6"/>
        <v>0.7381974248927039</v>
      </c>
      <c r="I149" s="1806">
        <v>241</v>
      </c>
      <c r="J149" s="1797">
        <v>176</v>
      </c>
      <c r="K149" s="2478">
        <f t="shared" si="7"/>
        <v>0.73029045643153523</v>
      </c>
      <c r="L149" s="1806">
        <v>201</v>
      </c>
      <c r="M149" s="1797">
        <v>148</v>
      </c>
      <c r="N149" s="2467">
        <f t="shared" si="8"/>
        <v>0.73631840796019898</v>
      </c>
    </row>
    <row r="150" spans="1:14">
      <c r="A150" s="1372" t="s">
        <v>147</v>
      </c>
      <c r="B150" s="1373" t="s">
        <v>42</v>
      </c>
      <c r="C150" s="1374" t="s">
        <v>1401</v>
      </c>
      <c r="D150" s="1373" t="s">
        <v>150</v>
      </c>
      <c r="E150" s="1377" t="s">
        <v>1402</v>
      </c>
      <c r="F150" s="1809">
        <v>88</v>
      </c>
      <c r="G150" s="1779">
        <v>13</v>
      </c>
      <c r="H150" s="2482">
        <f t="shared" si="6"/>
        <v>0.14772727272727273</v>
      </c>
      <c r="I150" s="1801">
        <v>82</v>
      </c>
      <c r="J150" s="1780">
        <v>12</v>
      </c>
      <c r="K150" s="2474">
        <f t="shared" si="7"/>
        <v>0.14634146341463414</v>
      </c>
      <c r="L150" s="1801">
        <v>76</v>
      </c>
      <c r="M150" s="1780">
        <v>10</v>
      </c>
      <c r="N150" s="2462">
        <f t="shared" si="8"/>
        <v>0.13157894736842105</v>
      </c>
    </row>
    <row r="151" spans="1:14">
      <c r="A151" s="1372" t="s">
        <v>147</v>
      </c>
      <c r="B151" s="1373" t="s">
        <v>42</v>
      </c>
      <c r="C151" s="1374" t="s">
        <v>1401</v>
      </c>
      <c r="D151" s="1373" t="s">
        <v>150</v>
      </c>
      <c r="E151" s="1377" t="s">
        <v>1403</v>
      </c>
      <c r="F151" s="1809">
        <v>37</v>
      </c>
      <c r="G151" s="1780">
        <v>12</v>
      </c>
      <c r="H151" s="2474">
        <f t="shared" si="6"/>
        <v>0.32432432432432434</v>
      </c>
      <c r="I151" s="1801">
        <v>48</v>
      </c>
      <c r="J151" s="1780">
        <v>14</v>
      </c>
      <c r="K151" s="2474">
        <f t="shared" si="7"/>
        <v>0.29166666666666669</v>
      </c>
      <c r="L151" s="1801">
        <v>35</v>
      </c>
      <c r="M151" s="1780">
        <v>6</v>
      </c>
      <c r="N151" s="2462">
        <f t="shared" si="8"/>
        <v>0.17142857142857143</v>
      </c>
    </row>
    <row r="152" spans="1:14">
      <c r="A152" s="1372" t="s">
        <v>147</v>
      </c>
      <c r="B152" s="1373" t="s">
        <v>42</v>
      </c>
      <c r="C152" s="1374" t="s">
        <v>1401</v>
      </c>
      <c r="D152" s="1373" t="s">
        <v>150</v>
      </c>
      <c r="E152" s="1377" t="s">
        <v>1404</v>
      </c>
      <c r="F152" s="1809">
        <v>68</v>
      </c>
      <c r="G152" s="1780">
        <v>18</v>
      </c>
      <c r="H152" s="2474">
        <f t="shared" si="6"/>
        <v>0.26470588235294118</v>
      </c>
      <c r="I152" s="1801">
        <v>61</v>
      </c>
      <c r="J152" s="1780">
        <v>13</v>
      </c>
      <c r="K152" s="2474">
        <f t="shared" si="7"/>
        <v>0.21311475409836064</v>
      </c>
      <c r="L152" s="1801">
        <v>58</v>
      </c>
      <c r="M152" s="1780">
        <v>8</v>
      </c>
      <c r="N152" s="2462">
        <f t="shared" si="8"/>
        <v>0.13793103448275862</v>
      </c>
    </row>
    <row r="153" spans="1:14">
      <c r="A153" s="1372" t="s">
        <v>147</v>
      </c>
      <c r="B153" s="1373" t="s">
        <v>42</v>
      </c>
      <c r="C153" s="1374" t="s">
        <v>1401</v>
      </c>
      <c r="D153" s="1373" t="s">
        <v>150</v>
      </c>
      <c r="E153" s="1377" t="s">
        <v>1405</v>
      </c>
      <c r="F153" s="1809">
        <v>66</v>
      </c>
      <c r="G153" s="1780">
        <v>18</v>
      </c>
      <c r="H153" s="2474">
        <f t="shared" si="6"/>
        <v>0.27272727272727271</v>
      </c>
      <c r="I153" s="1801">
        <v>65</v>
      </c>
      <c r="J153" s="1780">
        <v>16</v>
      </c>
      <c r="K153" s="2474">
        <f t="shared" si="7"/>
        <v>0.24615384615384617</v>
      </c>
      <c r="L153" s="1801">
        <v>71</v>
      </c>
      <c r="M153" s="1780">
        <v>16</v>
      </c>
      <c r="N153" s="2462">
        <f t="shared" si="8"/>
        <v>0.22535211267605634</v>
      </c>
    </row>
    <row r="154" spans="1:14">
      <c r="A154" s="1372" t="s">
        <v>147</v>
      </c>
      <c r="B154" s="1373" t="s">
        <v>42</v>
      </c>
      <c r="C154" s="1374" t="s">
        <v>1401</v>
      </c>
      <c r="D154" s="1373" t="s">
        <v>150</v>
      </c>
      <c r="E154" s="1377" t="s">
        <v>1406</v>
      </c>
      <c r="F154" s="1809">
        <v>41</v>
      </c>
      <c r="G154" s="1780">
        <v>6</v>
      </c>
      <c r="H154" s="2474">
        <f t="shared" si="6"/>
        <v>0.14634146341463414</v>
      </c>
      <c r="I154" s="1801">
        <v>33</v>
      </c>
      <c r="J154" s="1780" t="s">
        <v>1514</v>
      </c>
      <c r="K154" s="2474" t="s">
        <v>1514</v>
      </c>
      <c r="L154" s="1801">
        <v>27</v>
      </c>
      <c r="M154" s="1780">
        <v>8</v>
      </c>
      <c r="N154" s="2462">
        <f t="shared" si="8"/>
        <v>0.29629629629629628</v>
      </c>
    </row>
    <row r="155" spans="1:14">
      <c r="A155" s="1372" t="s">
        <v>147</v>
      </c>
      <c r="B155" s="1373" t="s">
        <v>42</v>
      </c>
      <c r="C155" s="1374" t="s">
        <v>1401</v>
      </c>
      <c r="D155" s="1373" t="s">
        <v>150</v>
      </c>
      <c r="E155" s="1377" t="s">
        <v>1407</v>
      </c>
      <c r="F155" s="1809">
        <v>30</v>
      </c>
      <c r="G155" s="1780">
        <v>7</v>
      </c>
      <c r="H155" s="2474">
        <f t="shared" si="6"/>
        <v>0.23333333333333334</v>
      </c>
      <c r="I155" s="1801">
        <v>26</v>
      </c>
      <c r="J155" s="1780">
        <v>6</v>
      </c>
      <c r="K155" s="2474">
        <f t="shared" si="7"/>
        <v>0.23076923076923078</v>
      </c>
      <c r="L155" s="1801">
        <v>31</v>
      </c>
      <c r="M155" s="1780">
        <v>7</v>
      </c>
      <c r="N155" s="2462">
        <f t="shared" si="8"/>
        <v>0.22580645161290322</v>
      </c>
    </row>
    <row r="156" spans="1:14">
      <c r="A156" s="1372" t="s">
        <v>147</v>
      </c>
      <c r="B156" s="1373" t="s">
        <v>42</v>
      </c>
      <c r="C156" s="1374" t="s">
        <v>1401</v>
      </c>
      <c r="D156" s="1373" t="s">
        <v>150</v>
      </c>
      <c r="E156" s="1377" t="s">
        <v>1408</v>
      </c>
      <c r="F156" s="1809">
        <v>12</v>
      </c>
      <c r="G156" s="1780" t="s">
        <v>1514</v>
      </c>
      <c r="H156" s="2474" t="s">
        <v>1514</v>
      </c>
      <c r="I156" s="1801">
        <v>13</v>
      </c>
      <c r="J156" s="1780" t="s">
        <v>1514</v>
      </c>
      <c r="K156" s="2474" t="s">
        <v>1514</v>
      </c>
      <c r="L156" s="1801">
        <v>14</v>
      </c>
      <c r="M156" s="1780" t="s">
        <v>1514</v>
      </c>
      <c r="N156" s="2462" t="s">
        <v>1514</v>
      </c>
    </row>
    <row r="157" spans="1:14">
      <c r="A157" s="1372" t="s">
        <v>147</v>
      </c>
      <c r="B157" s="1373" t="s">
        <v>42</v>
      </c>
      <c r="C157" s="1374" t="s">
        <v>1401</v>
      </c>
      <c r="D157" s="1373" t="s">
        <v>150</v>
      </c>
      <c r="E157" s="1377" t="s">
        <v>1409</v>
      </c>
      <c r="F157" s="1809">
        <v>25</v>
      </c>
      <c r="G157" s="1780">
        <v>9</v>
      </c>
      <c r="H157" s="2474">
        <f t="shared" si="6"/>
        <v>0.36</v>
      </c>
      <c r="I157" s="1801">
        <v>24</v>
      </c>
      <c r="J157" s="1780">
        <v>9</v>
      </c>
      <c r="K157" s="2474">
        <f t="shared" si="7"/>
        <v>0.375</v>
      </c>
      <c r="L157" s="1801">
        <v>26</v>
      </c>
      <c r="M157" s="1780">
        <v>9</v>
      </c>
      <c r="N157" s="2462">
        <f t="shared" si="8"/>
        <v>0.34615384615384615</v>
      </c>
    </row>
    <row r="158" spans="1:14">
      <c r="A158" s="1372" t="s">
        <v>147</v>
      </c>
      <c r="B158" s="1373" t="s">
        <v>42</v>
      </c>
      <c r="C158" s="1374" t="s">
        <v>1401</v>
      </c>
      <c r="D158" s="1373" t="s">
        <v>150</v>
      </c>
      <c r="E158" s="1397" t="s">
        <v>1410</v>
      </c>
      <c r="F158" s="1809">
        <v>46</v>
      </c>
      <c r="G158" s="1780">
        <v>11</v>
      </c>
      <c r="H158" s="2474">
        <f t="shared" si="6"/>
        <v>0.2391304347826087</v>
      </c>
      <c r="I158" s="1801">
        <v>44</v>
      </c>
      <c r="J158" s="1780">
        <v>15</v>
      </c>
      <c r="K158" s="2474">
        <f t="shared" si="7"/>
        <v>0.34090909090909088</v>
      </c>
      <c r="L158" s="1801">
        <v>41</v>
      </c>
      <c r="M158" s="1780">
        <v>21</v>
      </c>
      <c r="N158" s="2462">
        <f t="shared" si="8"/>
        <v>0.51219512195121952</v>
      </c>
    </row>
    <row r="159" spans="1:14">
      <c r="A159" s="1372" t="s">
        <v>147</v>
      </c>
      <c r="B159" s="1373" t="s">
        <v>42</v>
      </c>
      <c r="C159" s="1374" t="s">
        <v>1401</v>
      </c>
      <c r="D159" s="1373" t="s">
        <v>150</v>
      </c>
      <c r="E159" s="1377" t="s">
        <v>1411</v>
      </c>
      <c r="F159" s="1809">
        <v>44</v>
      </c>
      <c r="G159" s="1779">
        <v>17</v>
      </c>
      <c r="H159" s="2482">
        <f t="shared" si="6"/>
        <v>0.38636363636363635</v>
      </c>
      <c r="I159" s="1801">
        <v>42</v>
      </c>
      <c r="J159" s="1780">
        <v>11</v>
      </c>
      <c r="K159" s="2474">
        <f t="shared" si="7"/>
        <v>0.26190476190476192</v>
      </c>
      <c r="L159" s="1801">
        <v>42</v>
      </c>
      <c r="M159" s="1780">
        <v>9</v>
      </c>
      <c r="N159" s="2462">
        <f t="shared" si="8"/>
        <v>0.21428571428571427</v>
      </c>
    </row>
    <row r="160" spans="1:14">
      <c r="A160" s="1372" t="s">
        <v>147</v>
      </c>
      <c r="B160" s="1373" t="s">
        <v>42</v>
      </c>
      <c r="C160" s="1374" t="s">
        <v>1401</v>
      </c>
      <c r="D160" s="1373" t="s">
        <v>150</v>
      </c>
      <c r="E160" s="1377" t="s">
        <v>1412</v>
      </c>
      <c r="F160" s="1809">
        <v>39</v>
      </c>
      <c r="G160" s="1779">
        <v>18</v>
      </c>
      <c r="H160" s="2482">
        <f t="shared" si="6"/>
        <v>0.46153846153846156</v>
      </c>
      <c r="I160" s="1801">
        <v>39</v>
      </c>
      <c r="J160" s="1780">
        <v>16</v>
      </c>
      <c r="K160" s="2474">
        <f t="shared" si="7"/>
        <v>0.41025641025641024</v>
      </c>
      <c r="L160" s="1801">
        <v>38</v>
      </c>
      <c r="M160" s="1780">
        <v>12</v>
      </c>
      <c r="N160" s="2462">
        <f t="shared" si="8"/>
        <v>0.31578947368421051</v>
      </c>
    </row>
    <row r="161" spans="1:15">
      <c r="A161" s="1372" t="s">
        <v>147</v>
      </c>
      <c r="B161" s="1373" t="s">
        <v>42</v>
      </c>
      <c r="C161" s="1374" t="s">
        <v>1401</v>
      </c>
      <c r="D161" s="1373" t="s">
        <v>150</v>
      </c>
      <c r="E161" s="1377" t="s">
        <v>1413</v>
      </c>
      <c r="F161" s="1809">
        <v>64</v>
      </c>
      <c r="G161" s="1779">
        <v>8</v>
      </c>
      <c r="H161" s="2482">
        <f t="shared" si="6"/>
        <v>0.125</v>
      </c>
      <c r="I161" s="1801">
        <v>55</v>
      </c>
      <c r="J161" s="1780" t="s">
        <v>1514</v>
      </c>
      <c r="K161" s="2474" t="s">
        <v>1514</v>
      </c>
      <c r="L161" s="1801">
        <v>56</v>
      </c>
      <c r="M161" s="1780">
        <v>6</v>
      </c>
      <c r="N161" s="2462">
        <f t="shared" si="8"/>
        <v>0.10714285714285714</v>
      </c>
    </row>
    <row r="162" spans="1:15">
      <c r="A162" s="1372" t="s">
        <v>147</v>
      </c>
      <c r="B162" s="1373" t="s">
        <v>42</v>
      </c>
      <c r="C162" s="1374" t="s">
        <v>1401</v>
      </c>
      <c r="D162" s="1373" t="s">
        <v>150</v>
      </c>
      <c r="E162" s="1377" t="s">
        <v>1414</v>
      </c>
      <c r="F162" s="1809">
        <v>94</v>
      </c>
      <c r="G162" s="1779">
        <v>26</v>
      </c>
      <c r="H162" s="2482">
        <f t="shared" si="6"/>
        <v>0.27659574468085107</v>
      </c>
      <c r="I162" s="1801">
        <v>71</v>
      </c>
      <c r="J162" s="1780">
        <v>15</v>
      </c>
      <c r="K162" s="2474">
        <f t="shared" si="7"/>
        <v>0.21126760563380281</v>
      </c>
      <c r="L162" s="1801">
        <v>66</v>
      </c>
      <c r="M162" s="1780">
        <v>14</v>
      </c>
      <c r="N162" s="2462">
        <f t="shared" si="8"/>
        <v>0.21212121212121213</v>
      </c>
    </row>
    <row r="163" spans="1:15">
      <c r="A163" s="1378" t="s">
        <v>147</v>
      </c>
      <c r="B163" s="1379" t="s">
        <v>42</v>
      </c>
      <c r="C163" s="1380" t="s">
        <v>1401</v>
      </c>
      <c r="D163" s="1378" t="s">
        <v>151</v>
      </c>
      <c r="E163" s="1381" t="s">
        <v>1415</v>
      </c>
      <c r="F163" s="1810">
        <v>105</v>
      </c>
      <c r="G163" s="1782">
        <v>27</v>
      </c>
      <c r="H163" s="2483">
        <f t="shared" si="6"/>
        <v>0.25714285714285712</v>
      </c>
      <c r="I163" s="1802">
        <v>100</v>
      </c>
      <c r="J163" s="1803">
        <v>31</v>
      </c>
      <c r="K163" s="2475">
        <f t="shared" si="7"/>
        <v>0.31</v>
      </c>
      <c r="L163" s="1802">
        <v>97</v>
      </c>
      <c r="M163" s="1803">
        <v>25</v>
      </c>
      <c r="N163" s="2470">
        <f t="shared" si="8"/>
        <v>0.25773195876288657</v>
      </c>
    </row>
    <row r="164" spans="1:15">
      <c r="A164" s="1378" t="s">
        <v>147</v>
      </c>
      <c r="B164" s="1379" t="s">
        <v>42</v>
      </c>
      <c r="C164" s="1380" t="s">
        <v>1401</v>
      </c>
      <c r="D164" s="1378" t="s">
        <v>151</v>
      </c>
      <c r="E164" s="1381" t="s">
        <v>1416</v>
      </c>
      <c r="F164" s="1810">
        <v>138</v>
      </c>
      <c r="G164" s="1782">
        <v>33</v>
      </c>
      <c r="H164" s="2483">
        <f t="shared" si="6"/>
        <v>0.2391304347826087</v>
      </c>
      <c r="I164" s="1802">
        <v>104</v>
      </c>
      <c r="J164" s="1803">
        <v>30</v>
      </c>
      <c r="K164" s="2475">
        <f t="shared" si="7"/>
        <v>0.28846153846153844</v>
      </c>
      <c r="L164" s="1802">
        <v>107</v>
      </c>
      <c r="M164" s="1803">
        <v>33</v>
      </c>
      <c r="N164" s="2470">
        <f t="shared" si="8"/>
        <v>0.30841121495327101</v>
      </c>
    </row>
    <row r="165" spans="1:15">
      <c r="A165" s="1382" t="s">
        <v>147</v>
      </c>
      <c r="B165" s="1383" t="s">
        <v>42</v>
      </c>
      <c r="C165" s="1384" t="s">
        <v>1401</v>
      </c>
      <c r="D165" s="1383" t="s">
        <v>152</v>
      </c>
      <c r="E165" s="1385" t="s">
        <v>1417</v>
      </c>
      <c r="F165" s="1811">
        <v>198</v>
      </c>
      <c r="G165" s="1784">
        <v>62</v>
      </c>
      <c r="H165" s="2484">
        <f t="shared" si="6"/>
        <v>0.31313131313131315</v>
      </c>
      <c r="I165" s="1804">
        <v>176</v>
      </c>
      <c r="J165" s="1805">
        <v>49</v>
      </c>
      <c r="K165" s="2476">
        <f t="shared" si="7"/>
        <v>0.27840909090909088</v>
      </c>
      <c r="L165" s="1804">
        <v>170</v>
      </c>
      <c r="M165" s="1805">
        <v>45</v>
      </c>
      <c r="N165" s="2471">
        <f t="shared" si="8"/>
        <v>0.26470588235294118</v>
      </c>
    </row>
    <row r="166" spans="1:15">
      <c r="A166" s="1382" t="s">
        <v>147</v>
      </c>
      <c r="B166" s="1383" t="s">
        <v>42</v>
      </c>
      <c r="C166" s="1384" t="s">
        <v>1401</v>
      </c>
      <c r="D166" s="1383" t="s">
        <v>152</v>
      </c>
      <c r="E166" s="1385" t="s">
        <v>1418</v>
      </c>
      <c r="F166" s="1811">
        <v>224</v>
      </c>
      <c r="G166" s="1784">
        <v>43</v>
      </c>
      <c r="H166" s="2484">
        <f t="shared" si="6"/>
        <v>0.19196428571428573</v>
      </c>
      <c r="I166" s="1804">
        <v>241</v>
      </c>
      <c r="J166" s="1805">
        <v>46</v>
      </c>
      <c r="K166" s="2476">
        <f t="shared" si="7"/>
        <v>0.1908713692946058</v>
      </c>
      <c r="L166" s="1804">
        <v>245</v>
      </c>
      <c r="M166" s="1805">
        <v>50</v>
      </c>
      <c r="N166" s="2471">
        <f t="shared" si="8"/>
        <v>0.20408163265306123</v>
      </c>
    </row>
    <row r="167" spans="1:15" ht="14.5">
      <c r="A167" s="1386" t="s">
        <v>147</v>
      </c>
      <c r="B167" s="1387" t="s">
        <v>42</v>
      </c>
      <c r="C167" s="1388" t="s">
        <v>1401</v>
      </c>
      <c r="D167" s="1386" t="s">
        <v>153</v>
      </c>
      <c r="E167" s="1396" t="s">
        <v>1757</v>
      </c>
      <c r="F167" s="1812">
        <v>75</v>
      </c>
      <c r="G167" s="1786">
        <v>19</v>
      </c>
      <c r="H167" s="2466">
        <f t="shared" si="6"/>
        <v>0.25333333333333335</v>
      </c>
      <c r="I167" s="1806">
        <v>89</v>
      </c>
      <c r="J167" s="1797">
        <v>21</v>
      </c>
      <c r="K167" s="2478">
        <f t="shared" si="7"/>
        <v>0.23595505617977527</v>
      </c>
      <c r="L167" s="1806">
        <v>98</v>
      </c>
      <c r="M167" s="1797">
        <v>24</v>
      </c>
      <c r="N167" s="2467">
        <f t="shared" si="8"/>
        <v>0.24489795918367346</v>
      </c>
    </row>
    <row r="168" spans="1:15">
      <c r="L168" s="1393"/>
      <c r="M168" s="1393"/>
      <c r="N168" s="1394"/>
    </row>
    <row r="169" spans="1:15" ht="13.5" thickBot="1"/>
    <row r="170" spans="1:15" ht="17.5">
      <c r="A170" s="3935" t="s">
        <v>122</v>
      </c>
      <c r="B170" s="3938" t="s">
        <v>37</v>
      </c>
      <c r="C170" s="3938" t="s">
        <v>38</v>
      </c>
      <c r="D170" s="3938" t="s">
        <v>149</v>
      </c>
      <c r="E170" s="3940" t="s">
        <v>1613</v>
      </c>
      <c r="F170" s="3923" t="s">
        <v>1270</v>
      </c>
      <c r="G170" s="3924"/>
      <c r="H170" s="3924"/>
      <c r="I170" s="3924"/>
      <c r="J170" s="3924"/>
      <c r="K170" s="3924"/>
      <c r="L170" s="3924"/>
      <c r="M170" s="3924"/>
      <c r="N170" s="3925"/>
      <c r="O170" s="495"/>
    </row>
    <row r="171" spans="1:15" ht="17.5">
      <c r="A171" s="3936"/>
      <c r="B171" s="3904"/>
      <c r="C171" s="3904"/>
      <c r="D171" s="3904"/>
      <c r="E171" s="3907"/>
      <c r="F171" s="3926" t="s">
        <v>1744</v>
      </c>
      <c r="G171" s="3927"/>
      <c r="H171" s="3928"/>
      <c r="I171" s="3929" t="s">
        <v>1745</v>
      </c>
      <c r="J171" s="3927"/>
      <c r="K171" s="3930"/>
      <c r="L171" s="3926" t="s">
        <v>1746</v>
      </c>
      <c r="M171" s="3927"/>
      <c r="N171" s="3931"/>
      <c r="O171" s="495"/>
    </row>
    <row r="172" spans="1:15" ht="27.5">
      <c r="A172" s="3936"/>
      <c r="B172" s="3904"/>
      <c r="C172" s="3904"/>
      <c r="D172" s="3904"/>
      <c r="E172" s="3907"/>
      <c r="F172" s="1367" t="s">
        <v>67</v>
      </c>
      <c r="G172" s="3932" t="s">
        <v>85</v>
      </c>
      <c r="H172" s="3933"/>
      <c r="I172" s="1366" t="s">
        <v>67</v>
      </c>
      <c r="J172" s="3932" t="s">
        <v>85</v>
      </c>
      <c r="K172" s="3933"/>
      <c r="L172" s="1366" t="s">
        <v>67</v>
      </c>
      <c r="M172" s="3932" t="s">
        <v>85</v>
      </c>
      <c r="N172" s="3934"/>
      <c r="O172" s="507"/>
    </row>
    <row r="173" spans="1:15" ht="18" thickBot="1">
      <c r="A173" s="3937"/>
      <c r="B173" s="3939"/>
      <c r="C173" s="3939"/>
      <c r="D173" s="3939"/>
      <c r="E173" s="3941"/>
      <c r="F173" s="1414" t="s">
        <v>98</v>
      </c>
      <c r="G173" s="1415" t="s">
        <v>98</v>
      </c>
      <c r="H173" s="1416" t="s">
        <v>14</v>
      </c>
      <c r="I173" s="1414" t="s">
        <v>98</v>
      </c>
      <c r="J173" s="1415" t="s">
        <v>98</v>
      </c>
      <c r="K173" s="1416" t="s">
        <v>14</v>
      </c>
      <c r="L173" s="1414" t="s">
        <v>98</v>
      </c>
      <c r="M173" s="1415" t="s">
        <v>98</v>
      </c>
      <c r="N173" s="1417" t="s">
        <v>14</v>
      </c>
      <c r="O173" s="495"/>
    </row>
    <row r="174" spans="1:15">
      <c r="A174" s="1372" t="s">
        <v>147</v>
      </c>
      <c r="B174" s="1373" t="s">
        <v>44</v>
      </c>
      <c r="C174" s="1374" t="s">
        <v>1419</v>
      </c>
      <c r="D174" s="1373" t="s">
        <v>150</v>
      </c>
      <c r="E174" s="1418" t="s">
        <v>1420</v>
      </c>
      <c r="F174" s="1809">
        <v>49</v>
      </c>
      <c r="G174" s="1779">
        <v>27</v>
      </c>
      <c r="H174" s="2473">
        <f t="shared" ref="H174:H207" si="9">G174/F174</f>
        <v>0.55102040816326525</v>
      </c>
      <c r="I174" s="1801">
        <v>50</v>
      </c>
      <c r="J174" s="1780">
        <v>26</v>
      </c>
      <c r="K174" s="2473">
        <f t="shared" ref="K174:K207" si="10">J174/I174</f>
        <v>0.52</v>
      </c>
      <c r="L174" s="1801">
        <v>50</v>
      </c>
      <c r="M174" s="1780">
        <v>24</v>
      </c>
      <c r="N174" s="2462">
        <f t="shared" ref="N174:N207" si="11">M174/L174</f>
        <v>0.48</v>
      </c>
    </row>
    <row r="175" spans="1:15">
      <c r="A175" s="1372" t="s">
        <v>147</v>
      </c>
      <c r="B175" s="1373" t="s">
        <v>44</v>
      </c>
      <c r="C175" s="1374" t="s">
        <v>1419</v>
      </c>
      <c r="D175" s="1373" t="s">
        <v>150</v>
      </c>
      <c r="E175" s="1377" t="s">
        <v>1421</v>
      </c>
      <c r="F175" s="1809">
        <v>57</v>
      </c>
      <c r="G175" s="1779">
        <v>27</v>
      </c>
      <c r="H175" s="2474">
        <f t="shared" si="9"/>
        <v>0.47368421052631576</v>
      </c>
      <c r="I175" s="1801">
        <v>69</v>
      </c>
      <c r="J175" s="1780">
        <v>34</v>
      </c>
      <c r="K175" s="2474">
        <f t="shared" si="10"/>
        <v>0.49275362318840582</v>
      </c>
      <c r="L175" s="1801">
        <v>68</v>
      </c>
      <c r="M175" s="1780">
        <v>32</v>
      </c>
      <c r="N175" s="2462">
        <f t="shared" si="11"/>
        <v>0.47058823529411764</v>
      </c>
    </row>
    <row r="176" spans="1:15">
      <c r="A176" s="1372" t="s">
        <v>147</v>
      </c>
      <c r="B176" s="1373" t="s">
        <v>44</v>
      </c>
      <c r="C176" s="1374" t="s">
        <v>1419</v>
      </c>
      <c r="D176" s="1373" t="s">
        <v>150</v>
      </c>
      <c r="E176" s="1377" t="s">
        <v>1422</v>
      </c>
      <c r="F176" s="1809">
        <v>52</v>
      </c>
      <c r="G176" s="1779">
        <v>40</v>
      </c>
      <c r="H176" s="2474">
        <f t="shared" si="9"/>
        <v>0.76923076923076927</v>
      </c>
      <c r="I176" s="1801">
        <v>43</v>
      </c>
      <c r="J176" s="1780">
        <v>27</v>
      </c>
      <c r="K176" s="2474">
        <f t="shared" si="10"/>
        <v>0.62790697674418605</v>
      </c>
      <c r="L176" s="1801">
        <v>38</v>
      </c>
      <c r="M176" s="1780">
        <v>24</v>
      </c>
      <c r="N176" s="2462">
        <f t="shared" si="11"/>
        <v>0.63157894736842102</v>
      </c>
    </row>
    <row r="177" spans="1:14">
      <c r="A177" s="1372" t="s">
        <v>147</v>
      </c>
      <c r="B177" s="1373" t="s">
        <v>44</v>
      </c>
      <c r="C177" s="1374" t="s">
        <v>1419</v>
      </c>
      <c r="D177" s="1373" t="s">
        <v>150</v>
      </c>
      <c r="E177" s="1377" t="s">
        <v>1423</v>
      </c>
      <c r="F177" s="1809">
        <v>42</v>
      </c>
      <c r="G177" s="1779">
        <v>23</v>
      </c>
      <c r="H177" s="2474">
        <f t="shared" si="9"/>
        <v>0.54761904761904767</v>
      </c>
      <c r="I177" s="1801">
        <v>41</v>
      </c>
      <c r="J177" s="1780">
        <v>25</v>
      </c>
      <c r="K177" s="2474">
        <f t="shared" si="10"/>
        <v>0.6097560975609756</v>
      </c>
      <c r="L177" s="1801">
        <v>52</v>
      </c>
      <c r="M177" s="1780">
        <v>27</v>
      </c>
      <c r="N177" s="2462">
        <f t="shared" si="11"/>
        <v>0.51923076923076927</v>
      </c>
    </row>
    <row r="178" spans="1:14">
      <c r="A178" s="1372" t="s">
        <v>147</v>
      </c>
      <c r="B178" s="1373" t="s">
        <v>44</v>
      </c>
      <c r="C178" s="1374" t="s">
        <v>1419</v>
      </c>
      <c r="D178" s="1373" t="s">
        <v>150</v>
      </c>
      <c r="E178" s="1377" t="s">
        <v>1424</v>
      </c>
      <c r="F178" s="1809">
        <v>17</v>
      </c>
      <c r="G178" s="1779">
        <v>12</v>
      </c>
      <c r="H178" s="2474">
        <f t="shared" si="9"/>
        <v>0.70588235294117652</v>
      </c>
      <c r="I178" s="1801">
        <v>22</v>
      </c>
      <c r="J178" s="1780">
        <v>16</v>
      </c>
      <c r="K178" s="2474">
        <f t="shared" si="10"/>
        <v>0.72727272727272729</v>
      </c>
      <c r="L178" s="1801">
        <v>17</v>
      </c>
      <c r="M178" s="1780">
        <v>12</v>
      </c>
      <c r="N178" s="2462">
        <f t="shared" si="11"/>
        <v>0.70588235294117652</v>
      </c>
    </row>
    <row r="179" spans="1:14">
      <c r="A179" s="1372" t="s">
        <v>147</v>
      </c>
      <c r="B179" s="1373" t="s">
        <v>44</v>
      </c>
      <c r="C179" s="1374" t="s">
        <v>1419</v>
      </c>
      <c r="D179" s="1373" t="s">
        <v>150</v>
      </c>
      <c r="E179" s="1377" t="s">
        <v>1425</v>
      </c>
      <c r="F179" s="1809">
        <v>48</v>
      </c>
      <c r="G179" s="1779">
        <v>25</v>
      </c>
      <c r="H179" s="2474">
        <f t="shared" si="9"/>
        <v>0.52083333333333337</v>
      </c>
      <c r="I179" s="1801">
        <v>47</v>
      </c>
      <c r="J179" s="1780">
        <v>31</v>
      </c>
      <c r="K179" s="2474">
        <f t="shared" si="10"/>
        <v>0.65957446808510634</v>
      </c>
      <c r="L179" s="1801">
        <v>46</v>
      </c>
      <c r="M179" s="1780">
        <v>29</v>
      </c>
      <c r="N179" s="2462">
        <f t="shared" si="11"/>
        <v>0.63043478260869568</v>
      </c>
    </row>
    <row r="180" spans="1:14">
      <c r="A180" s="1372" t="s">
        <v>147</v>
      </c>
      <c r="B180" s="1373" t="s">
        <v>44</v>
      </c>
      <c r="C180" s="1374" t="s">
        <v>1419</v>
      </c>
      <c r="D180" s="1373" t="s">
        <v>150</v>
      </c>
      <c r="E180" s="1377" t="s">
        <v>1426</v>
      </c>
      <c r="F180" s="1809">
        <v>34</v>
      </c>
      <c r="G180" s="1779">
        <v>16</v>
      </c>
      <c r="H180" s="2474">
        <f t="shared" si="9"/>
        <v>0.47058823529411764</v>
      </c>
      <c r="I180" s="1801">
        <v>39</v>
      </c>
      <c r="J180" s="1780">
        <v>18</v>
      </c>
      <c r="K180" s="2474">
        <f t="shared" si="10"/>
        <v>0.46153846153846156</v>
      </c>
      <c r="L180" s="1801">
        <v>37</v>
      </c>
      <c r="M180" s="1780">
        <v>16</v>
      </c>
      <c r="N180" s="2462">
        <f t="shared" si="11"/>
        <v>0.43243243243243246</v>
      </c>
    </row>
    <row r="181" spans="1:14">
      <c r="A181" s="1372" t="s">
        <v>147</v>
      </c>
      <c r="B181" s="1373" t="s">
        <v>44</v>
      </c>
      <c r="C181" s="1374" t="s">
        <v>1419</v>
      </c>
      <c r="D181" s="1373" t="s">
        <v>150</v>
      </c>
      <c r="E181" s="1377" t="s">
        <v>1427</v>
      </c>
      <c r="F181" s="1809">
        <v>41</v>
      </c>
      <c r="G181" s="1779">
        <v>19</v>
      </c>
      <c r="H181" s="2474">
        <f t="shared" si="9"/>
        <v>0.46341463414634149</v>
      </c>
      <c r="I181" s="1801">
        <v>46</v>
      </c>
      <c r="J181" s="1780">
        <v>21</v>
      </c>
      <c r="K181" s="2474">
        <f t="shared" si="10"/>
        <v>0.45652173913043476</v>
      </c>
      <c r="L181" s="1801">
        <v>49</v>
      </c>
      <c r="M181" s="1780">
        <v>23</v>
      </c>
      <c r="N181" s="2462">
        <f t="shared" si="11"/>
        <v>0.46938775510204084</v>
      </c>
    </row>
    <row r="182" spans="1:14">
      <c r="A182" s="1372" t="s">
        <v>147</v>
      </c>
      <c r="B182" s="1373" t="s">
        <v>44</v>
      </c>
      <c r="C182" s="1374" t="s">
        <v>1419</v>
      </c>
      <c r="D182" s="1373" t="s">
        <v>150</v>
      </c>
      <c r="E182" s="1377" t="s">
        <v>1428</v>
      </c>
      <c r="F182" s="1809">
        <v>56</v>
      </c>
      <c r="G182" s="1779">
        <v>33</v>
      </c>
      <c r="H182" s="2474">
        <f t="shared" si="9"/>
        <v>0.5892857142857143</v>
      </c>
      <c r="I182" s="1801">
        <v>63</v>
      </c>
      <c r="J182" s="1780">
        <v>30</v>
      </c>
      <c r="K182" s="2474">
        <f t="shared" si="10"/>
        <v>0.47619047619047616</v>
      </c>
      <c r="L182" s="1801">
        <v>64</v>
      </c>
      <c r="M182" s="1780">
        <v>32</v>
      </c>
      <c r="N182" s="2462">
        <f t="shared" si="11"/>
        <v>0.5</v>
      </c>
    </row>
    <row r="183" spans="1:14">
      <c r="A183" s="1372" t="s">
        <v>147</v>
      </c>
      <c r="B183" s="1373" t="s">
        <v>44</v>
      </c>
      <c r="C183" s="1374" t="s">
        <v>1419</v>
      </c>
      <c r="D183" s="1373" t="s">
        <v>150</v>
      </c>
      <c r="E183" s="1377" t="s">
        <v>1429</v>
      </c>
      <c r="F183" s="1809">
        <v>55</v>
      </c>
      <c r="G183" s="1779">
        <v>17</v>
      </c>
      <c r="H183" s="2474">
        <f t="shared" si="9"/>
        <v>0.30909090909090908</v>
      </c>
      <c r="I183" s="1801">
        <v>57</v>
      </c>
      <c r="J183" s="1780">
        <v>12</v>
      </c>
      <c r="K183" s="2474">
        <f t="shared" si="10"/>
        <v>0.21052631578947367</v>
      </c>
      <c r="L183" s="1801">
        <v>53</v>
      </c>
      <c r="M183" s="1780">
        <v>12</v>
      </c>
      <c r="N183" s="2462">
        <f t="shared" si="11"/>
        <v>0.22641509433962265</v>
      </c>
    </row>
    <row r="184" spans="1:14">
      <c r="A184" s="1372" t="s">
        <v>147</v>
      </c>
      <c r="B184" s="1373" t="s">
        <v>44</v>
      </c>
      <c r="C184" s="1374" t="s">
        <v>1419</v>
      </c>
      <c r="D184" s="1373" t="s">
        <v>150</v>
      </c>
      <c r="E184" s="1377" t="s">
        <v>1430</v>
      </c>
      <c r="F184" s="1809">
        <v>26</v>
      </c>
      <c r="G184" s="1779">
        <v>12</v>
      </c>
      <c r="H184" s="2474">
        <f t="shared" si="9"/>
        <v>0.46153846153846156</v>
      </c>
      <c r="I184" s="1801">
        <v>31</v>
      </c>
      <c r="J184" s="1780">
        <v>14</v>
      </c>
      <c r="K184" s="2474">
        <f t="shared" si="10"/>
        <v>0.45161290322580644</v>
      </c>
      <c r="L184" s="1801">
        <v>33</v>
      </c>
      <c r="M184" s="1780">
        <v>15</v>
      </c>
      <c r="N184" s="2462">
        <f t="shared" si="11"/>
        <v>0.45454545454545453</v>
      </c>
    </row>
    <row r="185" spans="1:14">
      <c r="A185" s="1372" t="s">
        <v>147</v>
      </c>
      <c r="B185" s="1373" t="s">
        <v>44</v>
      </c>
      <c r="C185" s="1374" t="s">
        <v>1419</v>
      </c>
      <c r="D185" s="1373" t="s">
        <v>150</v>
      </c>
      <c r="E185" s="1377" t="s">
        <v>1431</v>
      </c>
      <c r="F185" s="1809">
        <v>48</v>
      </c>
      <c r="G185" s="1779">
        <v>11</v>
      </c>
      <c r="H185" s="2474">
        <f t="shared" si="9"/>
        <v>0.22916666666666666</v>
      </c>
      <c r="I185" s="1801">
        <v>47</v>
      </c>
      <c r="J185" s="1780">
        <v>12</v>
      </c>
      <c r="K185" s="2474">
        <f t="shared" si="10"/>
        <v>0.25531914893617019</v>
      </c>
      <c r="L185" s="1801">
        <v>51</v>
      </c>
      <c r="M185" s="1780">
        <v>11</v>
      </c>
      <c r="N185" s="2462">
        <f t="shared" si="11"/>
        <v>0.21568627450980393</v>
      </c>
    </row>
    <row r="186" spans="1:14">
      <c r="A186" s="1372" t="s">
        <v>147</v>
      </c>
      <c r="B186" s="1373" t="s">
        <v>44</v>
      </c>
      <c r="C186" s="1374" t="s">
        <v>1419</v>
      </c>
      <c r="D186" s="1373" t="s">
        <v>150</v>
      </c>
      <c r="E186" s="1377" t="s">
        <v>1432</v>
      </c>
      <c r="F186" s="1809">
        <v>14</v>
      </c>
      <c r="G186" s="1779">
        <v>6</v>
      </c>
      <c r="H186" s="2474">
        <f t="shared" si="9"/>
        <v>0.42857142857142855</v>
      </c>
      <c r="I186" s="1801">
        <v>11</v>
      </c>
      <c r="J186" s="1780">
        <v>6</v>
      </c>
      <c r="K186" s="2474">
        <f t="shared" si="10"/>
        <v>0.54545454545454541</v>
      </c>
      <c r="L186" s="1801">
        <v>12</v>
      </c>
      <c r="M186" s="1780">
        <v>9</v>
      </c>
      <c r="N186" s="2462">
        <f t="shared" si="11"/>
        <v>0.75</v>
      </c>
    </row>
    <row r="187" spans="1:14">
      <c r="A187" s="1378" t="s">
        <v>147</v>
      </c>
      <c r="B187" s="1379" t="s">
        <v>44</v>
      </c>
      <c r="C187" s="1380" t="s">
        <v>1419</v>
      </c>
      <c r="D187" s="1378" t="s">
        <v>151</v>
      </c>
      <c r="E187" s="1381" t="s">
        <v>1433</v>
      </c>
      <c r="F187" s="1810">
        <v>126</v>
      </c>
      <c r="G187" s="1782">
        <v>79</v>
      </c>
      <c r="H187" s="2475">
        <f t="shared" si="9"/>
        <v>0.62698412698412698</v>
      </c>
      <c r="I187" s="1802">
        <v>110</v>
      </c>
      <c r="J187" s="1803">
        <v>60</v>
      </c>
      <c r="K187" s="2475">
        <f t="shared" si="10"/>
        <v>0.54545454545454541</v>
      </c>
      <c r="L187" s="1802">
        <v>98</v>
      </c>
      <c r="M187" s="1803">
        <v>62</v>
      </c>
      <c r="N187" s="2470">
        <f t="shared" si="11"/>
        <v>0.63265306122448983</v>
      </c>
    </row>
    <row r="188" spans="1:14">
      <c r="A188" s="1382" t="s">
        <v>147</v>
      </c>
      <c r="B188" s="1383" t="s">
        <v>44</v>
      </c>
      <c r="C188" s="1384" t="s">
        <v>1419</v>
      </c>
      <c r="D188" s="1383" t="s">
        <v>152</v>
      </c>
      <c r="E188" s="1385" t="s">
        <v>1434</v>
      </c>
      <c r="F188" s="1811">
        <v>181</v>
      </c>
      <c r="G188" s="1784">
        <v>112</v>
      </c>
      <c r="H188" s="2476">
        <f t="shared" si="9"/>
        <v>0.61878453038674031</v>
      </c>
      <c r="I188" s="1804">
        <v>202</v>
      </c>
      <c r="J188" s="1805">
        <v>126</v>
      </c>
      <c r="K188" s="2476">
        <f t="shared" si="10"/>
        <v>0.62376237623762376</v>
      </c>
      <c r="L188" s="1804">
        <v>194</v>
      </c>
      <c r="M188" s="1805">
        <v>121</v>
      </c>
      <c r="N188" s="2471">
        <f t="shared" si="11"/>
        <v>0.62371134020618557</v>
      </c>
    </row>
    <row r="189" spans="1:14" ht="14.5">
      <c r="A189" s="1386" t="s">
        <v>147</v>
      </c>
      <c r="B189" s="1387" t="s">
        <v>44</v>
      </c>
      <c r="C189" s="1388" t="s">
        <v>1419</v>
      </c>
      <c r="D189" s="1387" t="s">
        <v>153</v>
      </c>
      <c r="E189" s="1396" t="s">
        <v>1758</v>
      </c>
      <c r="F189" s="1812">
        <v>13</v>
      </c>
      <c r="G189" s="1797">
        <v>10</v>
      </c>
      <c r="H189" s="2478">
        <f t="shared" si="9"/>
        <v>0.76923076923076927</v>
      </c>
      <c r="I189" s="1806">
        <v>18</v>
      </c>
      <c r="J189" s="1797">
        <v>16</v>
      </c>
      <c r="K189" s="2478">
        <f t="shared" si="10"/>
        <v>0.88888888888888884</v>
      </c>
      <c r="L189" s="1806">
        <v>17</v>
      </c>
      <c r="M189" s="1797">
        <v>12</v>
      </c>
      <c r="N189" s="2467">
        <f t="shared" si="11"/>
        <v>0.70588235294117652</v>
      </c>
    </row>
    <row r="190" spans="1:14">
      <c r="A190" s="1386" t="s">
        <v>147</v>
      </c>
      <c r="B190" s="1387" t="s">
        <v>44</v>
      </c>
      <c r="C190" s="1388" t="s">
        <v>1419</v>
      </c>
      <c r="D190" s="1387" t="s">
        <v>153</v>
      </c>
      <c r="E190" s="1396" t="s">
        <v>1435</v>
      </c>
      <c r="F190" s="1812">
        <v>166</v>
      </c>
      <c r="G190" s="1797">
        <v>89</v>
      </c>
      <c r="H190" s="2478">
        <f t="shared" si="9"/>
        <v>0.53614457831325302</v>
      </c>
      <c r="I190" s="1806">
        <v>179</v>
      </c>
      <c r="J190" s="1797">
        <v>102</v>
      </c>
      <c r="K190" s="2478">
        <f t="shared" si="10"/>
        <v>0.56983240223463683</v>
      </c>
      <c r="L190" s="1806">
        <v>178</v>
      </c>
      <c r="M190" s="1797">
        <v>93</v>
      </c>
      <c r="N190" s="2467">
        <f t="shared" si="11"/>
        <v>0.52247191011235961</v>
      </c>
    </row>
    <row r="191" spans="1:14" ht="14.5">
      <c r="A191" s="1386" t="s">
        <v>147</v>
      </c>
      <c r="B191" s="1387" t="s">
        <v>44</v>
      </c>
      <c r="C191" s="1388" t="s">
        <v>1419</v>
      </c>
      <c r="D191" s="1387" t="s">
        <v>153</v>
      </c>
      <c r="E191" s="1396" t="s">
        <v>1759</v>
      </c>
      <c r="F191" s="1806" t="s">
        <v>1514</v>
      </c>
      <c r="G191" s="1797" t="s">
        <v>1514</v>
      </c>
      <c r="H191" s="2478" t="s">
        <v>1514</v>
      </c>
      <c r="I191" s="1806" t="s">
        <v>1514</v>
      </c>
      <c r="J191" s="1797" t="s">
        <v>1514</v>
      </c>
      <c r="K191" s="2478" t="s">
        <v>1514</v>
      </c>
      <c r="L191" s="1806" t="s">
        <v>1514</v>
      </c>
      <c r="M191" s="1797" t="s">
        <v>1514</v>
      </c>
      <c r="N191" s="2467" t="s">
        <v>1514</v>
      </c>
    </row>
    <row r="192" spans="1:14">
      <c r="A192" s="1372" t="s">
        <v>147</v>
      </c>
      <c r="B192" s="1373" t="s">
        <v>44</v>
      </c>
      <c r="C192" s="1374" t="s">
        <v>1436</v>
      </c>
      <c r="D192" s="1373" t="s">
        <v>150</v>
      </c>
      <c r="E192" s="1377" t="s">
        <v>1437</v>
      </c>
      <c r="F192" s="1801">
        <v>37</v>
      </c>
      <c r="G192" s="1780" t="s">
        <v>1514</v>
      </c>
      <c r="H192" s="2474" t="s">
        <v>1514</v>
      </c>
      <c r="I192" s="1801">
        <v>40</v>
      </c>
      <c r="J192" s="1780">
        <v>6</v>
      </c>
      <c r="K192" s="2474">
        <f t="shared" si="10"/>
        <v>0.15</v>
      </c>
      <c r="L192" s="1801">
        <v>47</v>
      </c>
      <c r="M192" s="1780">
        <v>7</v>
      </c>
      <c r="N192" s="2462">
        <f t="shared" si="11"/>
        <v>0.14893617021276595</v>
      </c>
    </row>
    <row r="193" spans="1:14">
      <c r="A193" s="1372" t="s">
        <v>147</v>
      </c>
      <c r="B193" s="1373" t="s">
        <v>44</v>
      </c>
      <c r="C193" s="1374" t="s">
        <v>1436</v>
      </c>
      <c r="D193" s="1373" t="s">
        <v>150</v>
      </c>
      <c r="E193" s="1377" t="s">
        <v>1438</v>
      </c>
      <c r="F193" s="1801">
        <v>27</v>
      </c>
      <c r="G193" s="1780">
        <v>24</v>
      </c>
      <c r="H193" s="2474">
        <f t="shared" si="9"/>
        <v>0.88888888888888884</v>
      </c>
      <c r="I193" s="1801">
        <v>34</v>
      </c>
      <c r="J193" s="1780">
        <v>32</v>
      </c>
      <c r="K193" s="2474">
        <f t="shared" si="10"/>
        <v>0.94117647058823528</v>
      </c>
      <c r="L193" s="1801">
        <v>34</v>
      </c>
      <c r="M193" s="1780">
        <v>31</v>
      </c>
      <c r="N193" s="2462">
        <f t="shared" si="11"/>
        <v>0.91176470588235292</v>
      </c>
    </row>
    <row r="194" spans="1:14">
      <c r="A194" s="1372" t="s">
        <v>147</v>
      </c>
      <c r="B194" s="1373" t="s">
        <v>44</v>
      </c>
      <c r="C194" s="1374" t="s">
        <v>1436</v>
      </c>
      <c r="D194" s="1373" t="s">
        <v>150</v>
      </c>
      <c r="E194" s="1377" t="s">
        <v>1439</v>
      </c>
      <c r="F194" s="1801">
        <v>56</v>
      </c>
      <c r="G194" s="1780">
        <v>30</v>
      </c>
      <c r="H194" s="2474">
        <f t="shared" si="9"/>
        <v>0.5357142857142857</v>
      </c>
      <c r="I194" s="1801">
        <v>64</v>
      </c>
      <c r="J194" s="1780">
        <v>30</v>
      </c>
      <c r="K194" s="2474">
        <f t="shared" si="10"/>
        <v>0.46875</v>
      </c>
      <c r="L194" s="1801">
        <v>62</v>
      </c>
      <c r="M194" s="1780">
        <v>32</v>
      </c>
      <c r="N194" s="2462">
        <f t="shared" si="11"/>
        <v>0.5161290322580645</v>
      </c>
    </row>
    <row r="195" spans="1:14">
      <c r="A195" s="1372" t="s">
        <v>147</v>
      </c>
      <c r="B195" s="1373" t="s">
        <v>44</v>
      </c>
      <c r="C195" s="1374" t="s">
        <v>1436</v>
      </c>
      <c r="D195" s="1373" t="s">
        <v>150</v>
      </c>
      <c r="E195" s="1377" t="s">
        <v>1440</v>
      </c>
      <c r="F195" s="1801">
        <v>15</v>
      </c>
      <c r="G195" s="1780" t="s">
        <v>1514</v>
      </c>
      <c r="H195" s="2474" t="s">
        <v>1514</v>
      </c>
      <c r="I195" s="1801">
        <v>17</v>
      </c>
      <c r="J195" s="1780" t="s">
        <v>1514</v>
      </c>
      <c r="K195" s="2474" t="s">
        <v>1514</v>
      </c>
      <c r="L195" s="1801">
        <v>17</v>
      </c>
      <c r="M195" s="1780" t="s">
        <v>1514</v>
      </c>
      <c r="N195" s="2462" t="s">
        <v>1514</v>
      </c>
    </row>
    <row r="196" spans="1:14">
      <c r="A196" s="1372" t="s">
        <v>147</v>
      </c>
      <c r="B196" s="1373" t="s">
        <v>44</v>
      </c>
      <c r="C196" s="1374" t="s">
        <v>1436</v>
      </c>
      <c r="D196" s="1373" t="s">
        <v>150</v>
      </c>
      <c r="E196" s="1377" t="s">
        <v>1441</v>
      </c>
      <c r="F196" s="1801">
        <v>41</v>
      </c>
      <c r="G196" s="1780">
        <v>15</v>
      </c>
      <c r="H196" s="2474">
        <f t="shared" si="9"/>
        <v>0.36585365853658536</v>
      </c>
      <c r="I196" s="1801">
        <v>43</v>
      </c>
      <c r="J196" s="1780">
        <v>14</v>
      </c>
      <c r="K196" s="2474">
        <f t="shared" si="10"/>
        <v>0.32558139534883723</v>
      </c>
      <c r="L196" s="1801">
        <v>49</v>
      </c>
      <c r="M196" s="1780">
        <v>13</v>
      </c>
      <c r="N196" s="2462">
        <f t="shared" si="11"/>
        <v>0.26530612244897961</v>
      </c>
    </row>
    <row r="197" spans="1:14">
      <c r="A197" s="1372" t="s">
        <v>147</v>
      </c>
      <c r="B197" s="1373" t="s">
        <v>44</v>
      </c>
      <c r="C197" s="1374" t="s">
        <v>1436</v>
      </c>
      <c r="D197" s="1373" t="s">
        <v>150</v>
      </c>
      <c r="E197" s="1377" t="s">
        <v>1442</v>
      </c>
      <c r="F197" s="1801">
        <v>45</v>
      </c>
      <c r="G197" s="1780">
        <v>17</v>
      </c>
      <c r="H197" s="2474">
        <f t="shared" si="9"/>
        <v>0.37777777777777777</v>
      </c>
      <c r="I197" s="1801">
        <v>42</v>
      </c>
      <c r="J197" s="1780">
        <v>15</v>
      </c>
      <c r="K197" s="2474">
        <f t="shared" si="10"/>
        <v>0.35714285714285715</v>
      </c>
      <c r="L197" s="1801">
        <v>38</v>
      </c>
      <c r="M197" s="1780">
        <v>15</v>
      </c>
      <c r="N197" s="2462">
        <f t="shared" si="11"/>
        <v>0.39473684210526316</v>
      </c>
    </row>
    <row r="198" spans="1:14" ht="14.5">
      <c r="A198" s="1372" t="s">
        <v>147</v>
      </c>
      <c r="B198" s="1373" t="s">
        <v>44</v>
      </c>
      <c r="C198" s="1374" t="s">
        <v>1436</v>
      </c>
      <c r="D198" s="1373" t="s">
        <v>150</v>
      </c>
      <c r="E198" s="1377" t="s">
        <v>1760</v>
      </c>
      <c r="F198" s="1801">
        <v>24</v>
      </c>
      <c r="G198" s="1780" t="s">
        <v>1514</v>
      </c>
      <c r="H198" s="2474" t="s">
        <v>1514</v>
      </c>
      <c r="I198" s="1801">
        <v>27</v>
      </c>
      <c r="J198" s="1780" t="s">
        <v>1514</v>
      </c>
      <c r="K198" s="2474" t="s">
        <v>1514</v>
      </c>
      <c r="L198" s="1801">
        <v>29</v>
      </c>
      <c r="M198" s="1780" t="s">
        <v>1514</v>
      </c>
      <c r="N198" s="2462" t="s">
        <v>1514</v>
      </c>
    </row>
    <row r="199" spans="1:14">
      <c r="A199" s="1372" t="s">
        <v>147</v>
      </c>
      <c r="B199" s="1373" t="s">
        <v>44</v>
      </c>
      <c r="C199" s="1374" t="s">
        <v>1436</v>
      </c>
      <c r="D199" s="1373" t="s">
        <v>150</v>
      </c>
      <c r="E199" s="1377" t="s">
        <v>1443</v>
      </c>
      <c r="F199" s="1801">
        <v>16</v>
      </c>
      <c r="G199" s="1780">
        <v>8</v>
      </c>
      <c r="H199" s="2474">
        <f t="shared" si="9"/>
        <v>0.5</v>
      </c>
      <c r="I199" s="1801">
        <v>16</v>
      </c>
      <c r="J199" s="1780">
        <v>9</v>
      </c>
      <c r="K199" s="2474">
        <f t="shared" si="10"/>
        <v>0.5625</v>
      </c>
      <c r="L199" s="1801">
        <v>12</v>
      </c>
      <c r="M199" s="1780">
        <v>7</v>
      </c>
      <c r="N199" s="2462">
        <f t="shared" si="11"/>
        <v>0.58333333333333337</v>
      </c>
    </row>
    <row r="200" spans="1:14" ht="14.5">
      <c r="A200" s="1372" t="s">
        <v>147</v>
      </c>
      <c r="B200" s="1373" t="s">
        <v>44</v>
      </c>
      <c r="C200" s="1374" t="s">
        <v>1436</v>
      </c>
      <c r="D200" s="1373" t="s">
        <v>150</v>
      </c>
      <c r="E200" s="1377" t="s">
        <v>1761</v>
      </c>
      <c r="F200" s="1801" t="s">
        <v>1514</v>
      </c>
      <c r="G200" s="1780" t="s">
        <v>1514</v>
      </c>
      <c r="H200" s="2474" t="s">
        <v>1514</v>
      </c>
      <c r="I200" s="1801" t="s">
        <v>1514</v>
      </c>
      <c r="J200" s="1780" t="s">
        <v>1514</v>
      </c>
      <c r="K200" s="2474" t="s">
        <v>1514</v>
      </c>
      <c r="L200" s="1801" t="s">
        <v>1514</v>
      </c>
      <c r="M200" s="1780" t="s">
        <v>1514</v>
      </c>
      <c r="N200" s="2462">
        <v>0.83299999999999996</v>
      </c>
    </row>
    <row r="201" spans="1:14">
      <c r="A201" s="1372" t="s">
        <v>147</v>
      </c>
      <c r="B201" s="1373" t="s">
        <v>44</v>
      </c>
      <c r="C201" s="1374" t="s">
        <v>1436</v>
      </c>
      <c r="D201" s="1373" t="s">
        <v>150</v>
      </c>
      <c r="E201" s="1377" t="s">
        <v>1444</v>
      </c>
      <c r="F201" s="1801">
        <v>40</v>
      </c>
      <c r="G201" s="1780">
        <v>24</v>
      </c>
      <c r="H201" s="2474">
        <f t="shared" si="9"/>
        <v>0.6</v>
      </c>
      <c r="I201" s="1801">
        <v>43</v>
      </c>
      <c r="J201" s="1780">
        <v>21</v>
      </c>
      <c r="K201" s="2474">
        <f t="shared" si="10"/>
        <v>0.48837209302325579</v>
      </c>
      <c r="L201" s="1801">
        <v>44</v>
      </c>
      <c r="M201" s="1780">
        <v>21</v>
      </c>
      <c r="N201" s="2462">
        <f t="shared" si="11"/>
        <v>0.47727272727272729</v>
      </c>
    </row>
    <row r="202" spans="1:14">
      <c r="A202" s="1372" t="s">
        <v>147</v>
      </c>
      <c r="B202" s="1373" t="s">
        <v>44</v>
      </c>
      <c r="C202" s="1374" t="s">
        <v>1436</v>
      </c>
      <c r="D202" s="1373" t="s">
        <v>150</v>
      </c>
      <c r="E202" s="1377" t="s">
        <v>1445</v>
      </c>
      <c r="F202" s="1801">
        <v>71</v>
      </c>
      <c r="G202" s="1780" t="s">
        <v>1514</v>
      </c>
      <c r="H202" s="2474" t="s">
        <v>1514</v>
      </c>
      <c r="I202" s="1801">
        <v>93</v>
      </c>
      <c r="J202" s="1780" t="s">
        <v>1514</v>
      </c>
      <c r="K202" s="2474" t="s">
        <v>1514</v>
      </c>
      <c r="L202" s="1801">
        <v>88</v>
      </c>
      <c r="M202" s="1780" t="s">
        <v>1514</v>
      </c>
      <c r="N202" s="2462" t="s">
        <v>1514</v>
      </c>
    </row>
    <row r="203" spans="1:14">
      <c r="A203" s="1378" t="s">
        <v>147</v>
      </c>
      <c r="B203" s="1379" t="s">
        <v>44</v>
      </c>
      <c r="C203" s="1380" t="s">
        <v>1436</v>
      </c>
      <c r="D203" s="1378" t="s">
        <v>151</v>
      </c>
      <c r="E203" s="1381" t="s">
        <v>1446</v>
      </c>
      <c r="F203" s="1802">
        <v>100</v>
      </c>
      <c r="G203" s="1803">
        <v>42</v>
      </c>
      <c r="H203" s="2475">
        <f t="shared" si="9"/>
        <v>0.42</v>
      </c>
      <c r="I203" s="1802">
        <v>102</v>
      </c>
      <c r="J203" s="1803">
        <v>37</v>
      </c>
      <c r="K203" s="2475">
        <f t="shared" si="10"/>
        <v>0.36274509803921567</v>
      </c>
      <c r="L203" s="1802">
        <v>103</v>
      </c>
      <c r="M203" s="1803">
        <v>36</v>
      </c>
      <c r="N203" s="2470">
        <f t="shared" si="11"/>
        <v>0.34951456310679613</v>
      </c>
    </row>
    <row r="204" spans="1:14">
      <c r="A204" s="1382" t="s">
        <v>147</v>
      </c>
      <c r="B204" s="1383" t="s">
        <v>44</v>
      </c>
      <c r="C204" s="1384" t="s">
        <v>1436</v>
      </c>
      <c r="D204" s="1383" t="s">
        <v>152</v>
      </c>
      <c r="E204" s="1385" t="s">
        <v>1447</v>
      </c>
      <c r="F204" s="1811">
        <v>135</v>
      </c>
      <c r="G204" s="1805">
        <v>76</v>
      </c>
      <c r="H204" s="2476">
        <f t="shared" si="9"/>
        <v>0.562962962962963</v>
      </c>
      <c r="I204" s="1804">
        <v>133</v>
      </c>
      <c r="J204" s="1805">
        <v>74</v>
      </c>
      <c r="K204" s="2476">
        <f t="shared" si="10"/>
        <v>0.55639097744360899</v>
      </c>
      <c r="L204" s="1804">
        <v>125</v>
      </c>
      <c r="M204" s="1805">
        <v>70</v>
      </c>
      <c r="N204" s="2471">
        <f t="shared" si="11"/>
        <v>0.56000000000000005</v>
      </c>
    </row>
    <row r="205" spans="1:14">
      <c r="A205" s="1382" t="s">
        <v>147</v>
      </c>
      <c r="B205" s="1383" t="s">
        <v>44</v>
      </c>
      <c r="C205" s="1384" t="s">
        <v>1436</v>
      </c>
      <c r="D205" s="1383" t="s">
        <v>152</v>
      </c>
      <c r="E205" s="1385" t="s">
        <v>1448</v>
      </c>
      <c r="F205" s="1811">
        <v>101</v>
      </c>
      <c r="G205" s="1805">
        <v>36</v>
      </c>
      <c r="H205" s="2476">
        <f t="shared" si="9"/>
        <v>0.35643564356435642</v>
      </c>
      <c r="I205" s="1804">
        <v>83</v>
      </c>
      <c r="J205" s="1805">
        <v>32</v>
      </c>
      <c r="K205" s="2476">
        <f t="shared" si="10"/>
        <v>0.38554216867469882</v>
      </c>
      <c r="L205" s="1804">
        <v>81</v>
      </c>
      <c r="M205" s="1805">
        <v>28</v>
      </c>
      <c r="N205" s="2471">
        <f t="shared" si="11"/>
        <v>0.34567901234567899</v>
      </c>
    </row>
    <row r="206" spans="1:14">
      <c r="A206" s="1386" t="s">
        <v>147</v>
      </c>
      <c r="B206" s="1387" t="s">
        <v>44</v>
      </c>
      <c r="C206" s="1388" t="s">
        <v>1436</v>
      </c>
      <c r="D206" s="1387" t="s">
        <v>153</v>
      </c>
      <c r="E206" s="1389" t="s">
        <v>1449</v>
      </c>
      <c r="F206" s="1812">
        <v>25</v>
      </c>
      <c r="G206" s="1786">
        <v>17</v>
      </c>
      <c r="H206" s="2478">
        <f t="shared" si="9"/>
        <v>0.68</v>
      </c>
      <c r="I206" s="1806">
        <v>22</v>
      </c>
      <c r="J206" s="1797">
        <v>10</v>
      </c>
      <c r="K206" s="2478">
        <f t="shared" si="10"/>
        <v>0.45454545454545453</v>
      </c>
      <c r="L206" s="1806">
        <v>22</v>
      </c>
      <c r="M206" s="1797">
        <v>13</v>
      </c>
      <c r="N206" s="2467">
        <f t="shared" si="11"/>
        <v>0.59090909090909094</v>
      </c>
    </row>
    <row r="207" spans="1:14">
      <c r="A207" s="1386" t="s">
        <v>147</v>
      </c>
      <c r="B207" s="1387" t="s">
        <v>44</v>
      </c>
      <c r="C207" s="1388" t="s">
        <v>1436</v>
      </c>
      <c r="D207" s="1387" t="s">
        <v>153</v>
      </c>
      <c r="E207" s="1389" t="s">
        <v>1450</v>
      </c>
      <c r="F207" s="1812">
        <v>71</v>
      </c>
      <c r="G207" s="1786">
        <v>47</v>
      </c>
      <c r="H207" s="2478">
        <f t="shared" si="9"/>
        <v>0.6619718309859155</v>
      </c>
      <c r="I207" s="1813">
        <v>71</v>
      </c>
      <c r="J207" s="1797">
        <v>49</v>
      </c>
      <c r="K207" s="2478">
        <f t="shared" si="10"/>
        <v>0.6901408450704225</v>
      </c>
      <c r="L207" s="1806">
        <v>63</v>
      </c>
      <c r="M207" s="1797">
        <v>45</v>
      </c>
      <c r="N207" s="2467">
        <f t="shared" si="11"/>
        <v>0.7142857142857143</v>
      </c>
    </row>
    <row r="208" spans="1:14">
      <c r="L208" s="1393"/>
      <c r="M208" s="1393"/>
      <c r="N208" s="1394"/>
    </row>
    <row r="209" spans="1:15" ht="13.5" thickBot="1"/>
    <row r="210" spans="1:15" ht="17.5">
      <c r="A210" s="3935" t="s">
        <v>122</v>
      </c>
      <c r="B210" s="3938" t="s">
        <v>37</v>
      </c>
      <c r="C210" s="3938" t="s">
        <v>38</v>
      </c>
      <c r="D210" s="3938" t="s">
        <v>149</v>
      </c>
      <c r="E210" s="3940" t="s">
        <v>1613</v>
      </c>
      <c r="F210" s="3923" t="s">
        <v>1270</v>
      </c>
      <c r="G210" s="3924"/>
      <c r="H210" s="3924"/>
      <c r="I210" s="3924"/>
      <c r="J210" s="3924"/>
      <c r="K210" s="3924"/>
      <c r="L210" s="3924"/>
      <c r="M210" s="3924"/>
      <c r="N210" s="3925"/>
      <c r="O210" s="495"/>
    </row>
    <row r="211" spans="1:15" ht="17.5">
      <c r="A211" s="3936"/>
      <c r="B211" s="3904"/>
      <c r="C211" s="3904"/>
      <c r="D211" s="3904"/>
      <c r="E211" s="3907"/>
      <c r="F211" s="3926" t="s">
        <v>1744</v>
      </c>
      <c r="G211" s="3927"/>
      <c r="H211" s="3928"/>
      <c r="I211" s="3929" t="s">
        <v>1745</v>
      </c>
      <c r="J211" s="3927"/>
      <c r="K211" s="3930"/>
      <c r="L211" s="3926" t="s">
        <v>1746</v>
      </c>
      <c r="M211" s="3927"/>
      <c r="N211" s="3931"/>
      <c r="O211" s="495"/>
    </row>
    <row r="212" spans="1:15" ht="27.5">
      <c r="A212" s="3936"/>
      <c r="B212" s="3904"/>
      <c r="C212" s="3904"/>
      <c r="D212" s="3904"/>
      <c r="E212" s="3907"/>
      <c r="F212" s="1367" t="s">
        <v>67</v>
      </c>
      <c r="G212" s="3932" t="s">
        <v>85</v>
      </c>
      <c r="H212" s="3933"/>
      <c r="I212" s="1366" t="s">
        <v>67</v>
      </c>
      <c r="J212" s="3932" t="s">
        <v>85</v>
      </c>
      <c r="K212" s="3933"/>
      <c r="L212" s="1366" t="s">
        <v>67</v>
      </c>
      <c r="M212" s="3932" t="s">
        <v>85</v>
      </c>
      <c r="N212" s="3934"/>
      <c r="O212" s="507"/>
    </row>
    <row r="213" spans="1:15" ht="18" thickBot="1">
      <c r="A213" s="3937"/>
      <c r="B213" s="3939"/>
      <c r="C213" s="3939"/>
      <c r="D213" s="3939"/>
      <c r="E213" s="3941"/>
      <c r="F213" s="1414" t="s">
        <v>98</v>
      </c>
      <c r="G213" s="1415" t="s">
        <v>98</v>
      </c>
      <c r="H213" s="1416" t="s">
        <v>14</v>
      </c>
      <c r="I213" s="1414" t="s">
        <v>98</v>
      </c>
      <c r="J213" s="1415" t="s">
        <v>98</v>
      </c>
      <c r="K213" s="1416" t="s">
        <v>14</v>
      </c>
      <c r="L213" s="1414" t="s">
        <v>98</v>
      </c>
      <c r="M213" s="1415" t="s">
        <v>98</v>
      </c>
      <c r="N213" s="1417" t="s">
        <v>14</v>
      </c>
      <c r="O213" s="495"/>
    </row>
    <row r="214" spans="1:15">
      <c r="A214" s="1372" t="s">
        <v>126</v>
      </c>
      <c r="B214" s="1373" t="s">
        <v>143</v>
      </c>
      <c r="C214" s="1374" t="s">
        <v>1451</v>
      </c>
      <c r="D214" s="1373" t="s">
        <v>150</v>
      </c>
      <c r="E214" s="1418" t="s">
        <v>1452</v>
      </c>
      <c r="F214" s="1809">
        <v>36</v>
      </c>
      <c r="G214" s="1779">
        <v>13</v>
      </c>
      <c r="H214" s="2481">
        <f t="shared" ref="H214:H269" si="12">G214/F214</f>
        <v>0.3611111111111111</v>
      </c>
      <c r="I214" s="1801">
        <v>32</v>
      </c>
      <c r="J214" s="1780">
        <v>14</v>
      </c>
      <c r="K214" s="2473">
        <f t="shared" ref="K214:K269" si="13">J214/I214</f>
        <v>0.4375</v>
      </c>
      <c r="L214" s="1801">
        <v>39</v>
      </c>
      <c r="M214" s="1780">
        <v>16</v>
      </c>
      <c r="N214" s="2462">
        <f t="shared" ref="N214:N269" si="14">M214/L214</f>
        <v>0.41025641025641024</v>
      </c>
    </row>
    <row r="215" spans="1:15">
      <c r="A215" s="1372" t="s">
        <v>126</v>
      </c>
      <c r="B215" s="1373" t="s">
        <v>143</v>
      </c>
      <c r="C215" s="1374" t="s">
        <v>1451</v>
      </c>
      <c r="D215" s="1373" t="s">
        <v>150</v>
      </c>
      <c r="E215" s="1377" t="s">
        <v>1453</v>
      </c>
      <c r="F215" s="1809">
        <v>31</v>
      </c>
      <c r="G215" s="1779">
        <v>15</v>
      </c>
      <c r="H215" s="2482">
        <f t="shared" si="12"/>
        <v>0.4838709677419355</v>
      </c>
      <c r="I215" s="1801">
        <v>27</v>
      </c>
      <c r="J215" s="1780">
        <v>10</v>
      </c>
      <c r="K215" s="2474">
        <f t="shared" si="13"/>
        <v>0.37037037037037035</v>
      </c>
      <c r="L215" s="1801">
        <v>23</v>
      </c>
      <c r="M215" s="1780" t="s">
        <v>1514</v>
      </c>
      <c r="N215" s="2462" t="s">
        <v>1514</v>
      </c>
    </row>
    <row r="216" spans="1:15">
      <c r="A216" s="1372" t="s">
        <v>126</v>
      </c>
      <c r="B216" s="1373" t="s">
        <v>143</v>
      </c>
      <c r="C216" s="1374" t="s">
        <v>1451</v>
      </c>
      <c r="D216" s="1373" t="s">
        <v>150</v>
      </c>
      <c r="E216" s="1377" t="s">
        <v>1454</v>
      </c>
      <c r="F216" s="1809">
        <v>10</v>
      </c>
      <c r="G216" s="1779">
        <v>6</v>
      </c>
      <c r="H216" s="2482">
        <f t="shared" si="12"/>
        <v>0.6</v>
      </c>
      <c r="I216" s="1801">
        <v>14</v>
      </c>
      <c r="J216" s="1780">
        <v>8</v>
      </c>
      <c r="K216" s="2474">
        <f t="shared" si="13"/>
        <v>0.5714285714285714</v>
      </c>
      <c r="L216" s="1801">
        <v>21</v>
      </c>
      <c r="M216" s="1780">
        <v>11</v>
      </c>
      <c r="N216" s="2462">
        <f t="shared" si="14"/>
        <v>0.52380952380952384</v>
      </c>
    </row>
    <row r="217" spans="1:15">
      <c r="A217" s="1372" t="s">
        <v>126</v>
      </c>
      <c r="B217" s="1373" t="s">
        <v>143</v>
      </c>
      <c r="C217" s="1374" t="s">
        <v>1451</v>
      </c>
      <c r="D217" s="1373" t="s">
        <v>150</v>
      </c>
      <c r="E217" s="1377" t="s">
        <v>1455</v>
      </c>
      <c r="F217" s="1809">
        <v>59</v>
      </c>
      <c r="G217" s="1779">
        <v>33</v>
      </c>
      <c r="H217" s="2482">
        <f t="shared" si="12"/>
        <v>0.55932203389830504</v>
      </c>
      <c r="I217" s="1801">
        <v>69</v>
      </c>
      <c r="J217" s="1780">
        <v>33</v>
      </c>
      <c r="K217" s="2474">
        <f t="shared" si="13"/>
        <v>0.47826086956521741</v>
      </c>
      <c r="L217" s="1801">
        <v>65</v>
      </c>
      <c r="M217" s="1780">
        <v>32</v>
      </c>
      <c r="N217" s="2462">
        <f t="shared" si="14"/>
        <v>0.49230769230769234</v>
      </c>
    </row>
    <row r="218" spans="1:15">
      <c r="A218" s="1372" t="s">
        <v>126</v>
      </c>
      <c r="B218" s="1373" t="s">
        <v>143</v>
      </c>
      <c r="C218" s="1374" t="s">
        <v>1451</v>
      </c>
      <c r="D218" s="1373" t="s">
        <v>150</v>
      </c>
      <c r="E218" s="1377" t="s">
        <v>1456</v>
      </c>
      <c r="F218" s="1809">
        <v>24</v>
      </c>
      <c r="G218" s="1779">
        <v>18</v>
      </c>
      <c r="H218" s="2482">
        <f t="shared" si="12"/>
        <v>0.75</v>
      </c>
      <c r="I218" s="1801">
        <v>32</v>
      </c>
      <c r="J218" s="1780">
        <v>20</v>
      </c>
      <c r="K218" s="2474">
        <f t="shared" si="13"/>
        <v>0.625</v>
      </c>
      <c r="L218" s="1801">
        <v>26</v>
      </c>
      <c r="M218" s="1780">
        <v>15</v>
      </c>
      <c r="N218" s="2462">
        <f t="shared" si="14"/>
        <v>0.57692307692307687</v>
      </c>
    </row>
    <row r="219" spans="1:15">
      <c r="A219" s="1372" t="s">
        <v>126</v>
      </c>
      <c r="B219" s="1373" t="s">
        <v>143</v>
      </c>
      <c r="C219" s="1374" t="s">
        <v>1451</v>
      </c>
      <c r="D219" s="1373" t="s">
        <v>150</v>
      </c>
      <c r="E219" s="1377" t="s">
        <v>1457</v>
      </c>
      <c r="F219" s="1809">
        <v>72</v>
      </c>
      <c r="G219" s="1779">
        <v>63</v>
      </c>
      <c r="H219" s="2482">
        <f t="shared" si="12"/>
        <v>0.875</v>
      </c>
      <c r="I219" s="1801">
        <v>77</v>
      </c>
      <c r="J219" s="1780">
        <v>65</v>
      </c>
      <c r="K219" s="2474">
        <f t="shared" si="13"/>
        <v>0.8441558441558441</v>
      </c>
      <c r="L219" s="1801">
        <v>70</v>
      </c>
      <c r="M219" s="1780">
        <v>57</v>
      </c>
      <c r="N219" s="2462">
        <f t="shared" si="14"/>
        <v>0.81428571428571428</v>
      </c>
    </row>
    <row r="220" spans="1:15">
      <c r="A220" s="1372" t="s">
        <v>126</v>
      </c>
      <c r="B220" s="1373" t="s">
        <v>143</v>
      </c>
      <c r="C220" s="1374" t="s">
        <v>1451</v>
      </c>
      <c r="D220" s="1373" t="s">
        <v>150</v>
      </c>
      <c r="E220" s="1377" t="s">
        <v>1458</v>
      </c>
      <c r="F220" s="1809">
        <v>73</v>
      </c>
      <c r="G220" s="1779">
        <v>30</v>
      </c>
      <c r="H220" s="2482">
        <f t="shared" si="12"/>
        <v>0.41095890410958902</v>
      </c>
      <c r="I220" s="1801">
        <v>79</v>
      </c>
      <c r="J220" s="1780">
        <v>32</v>
      </c>
      <c r="K220" s="2474">
        <f t="shared" si="13"/>
        <v>0.4050632911392405</v>
      </c>
      <c r="L220" s="1801">
        <v>85</v>
      </c>
      <c r="M220" s="1780">
        <v>33</v>
      </c>
      <c r="N220" s="2462">
        <f t="shared" si="14"/>
        <v>0.38823529411764707</v>
      </c>
    </row>
    <row r="221" spans="1:15">
      <c r="A221" s="1372" t="s">
        <v>126</v>
      </c>
      <c r="B221" s="1373" t="s">
        <v>143</v>
      </c>
      <c r="C221" s="1374" t="s">
        <v>1451</v>
      </c>
      <c r="D221" s="1373" t="s">
        <v>150</v>
      </c>
      <c r="E221" s="1377" t="s">
        <v>1459</v>
      </c>
      <c r="F221" s="1809">
        <v>58</v>
      </c>
      <c r="G221" s="1779">
        <v>34</v>
      </c>
      <c r="H221" s="2482">
        <f t="shared" si="12"/>
        <v>0.58620689655172409</v>
      </c>
      <c r="I221" s="1801">
        <v>66</v>
      </c>
      <c r="J221" s="1780">
        <v>33</v>
      </c>
      <c r="K221" s="2474">
        <f t="shared" si="13"/>
        <v>0.5</v>
      </c>
      <c r="L221" s="1801">
        <v>70</v>
      </c>
      <c r="M221" s="1780">
        <v>38</v>
      </c>
      <c r="N221" s="2462">
        <f t="shared" si="14"/>
        <v>0.54285714285714282</v>
      </c>
    </row>
    <row r="222" spans="1:15">
      <c r="A222" s="1378" t="s">
        <v>126</v>
      </c>
      <c r="B222" s="1379" t="s">
        <v>143</v>
      </c>
      <c r="C222" s="1380" t="s">
        <v>1451</v>
      </c>
      <c r="D222" s="1378" t="s">
        <v>151</v>
      </c>
      <c r="E222" s="1381" t="s">
        <v>1460</v>
      </c>
      <c r="F222" s="1810">
        <v>78</v>
      </c>
      <c r="G222" s="1782">
        <v>50</v>
      </c>
      <c r="H222" s="2483">
        <f t="shared" si="12"/>
        <v>0.64102564102564108</v>
      </c>
      <c r="I222" s="1802">
        <v>73</v>
      </c>
      <c r="J222" s="1803">
        <v>49</v>
      </c>
      <c r="K222" s="2475">
        <f t="shared" si="13"/>
        <v>0.67123287671232879</v>
      </c>
      <c r="L222" s="1802">
        <v>71</v>
      </c>
      <c r="M222" s="1803">
        <v>43</v>
      </c>
      <c r="N222" s="2470">
        <f t="shared" si="14"/>
        <v>0.60563380281690138</v>
      </c>
    </row>
    <row r="223" spans="1:15" ht="14.5">
      <c r="A223" s="1378" t="s">
        <v>126</v>
      </c>
      <c r="B223" s="1379" t="s">
        <v>143</v>
      </c>
      <c r="C223" s="1380" t="s">
        <v>1451</v>
      </c>
      <c r="D223" s="1379" t="s">
        <v>151</v>
      </c>
      <c r="E223" s="1399" t="s">
        <v>1762</v>
      </c>
      <c r="F223" s="1810">
        <v>12</v>
      </c>
      <c r="G223" s="1803" t="s">
        <v>1514</v>
      </c>
      <c r="H223" s="2475" t="s">
        <v>1514</v>
      </c>
      <c r="I223" s="1802">
        <v>18</v>
      </c>
      <c r="J223" s="1803">
        <v>18</v>
      </c>
      <c r="K223" s="2475">
        <f t="shared" si="13"/>
        <v>1</v>
      </c>
      <c r="L223" s="1802">
        <v>17</v>
      </c>
      <c r="M223" s="1803">
        <v>17</v>
      </c>
      <c r="N223" s="2470">
        <f t="shared" si="14"/>
        <v>1</v>
      </c>
    </row>
    <row r="224" spans="1:15">
      <c r="A224" s="1378" t="s">
        <v>126</v>
      </c>
      <c r="B224" s="1379" t="s">
        <v>143</v>
      </c>
      <c r="C224" s="1380" t="s">
        <v>1451</v>
      </c>
      <c r="D224" s="1378" t="s">
        <v>151</v>
      </c>
      <c r="E224" s="1381" t="s">
        <v>1461</v>
      </c>
      <c r="F224" s="1810">
        <v>90</v>
      </c>
      <c r="G224" s="1803">
        <v>54</v>
      </c>
      <c r="H224" s="2475">
        <f t="shared" si="12"/>
        <v>0.6</v>
      </c>
      <c r="I224" s="1802">
        <v>81</v>
      </c>
      <c r="J224" s="1803">
        <v>50</v>
      </c>
      <c r="K224" s="2475">
        <f t="shared" si="13"/>
        <v>0.61728395061728392</v>
      </c>
      <c r="L224" s="1802">
        <v>89</v>
      </c>
      <c r="M224" s="1803">
        <v>60</v>
      </c>
      <c r="N224" s="2470">
        <f t="shared" si="14"/>
        <v>0.6741573033707865</v>
      </c>
    </row>
    <row r="225" spans="1:14">
      <c r="A225" s="1382" t="s">
        <v>126</v>
      </c>
      <c r="B225" s="1383" t="s">
        <v>143</v>
      </c>
      <c r="C225" s="1384" t="s">
        <v>1451</v>
      </c>
      <c r="D225" s="1383" t="s">
        <v>152</v>
      </c>
      <c r="E225" s="1385" t="s">
        <v>1462</v>
      </c>
      <c r="F225" s="1811">
        <v>203</v>
      </c>
      <c r="G225" s="1805">
        <v>123</v>
      </c>
      <c r="H225" s="2476">
        <f t="shared" si="12"/>
        <v>0.60591133004926112</v>
      </c>
      <c r="I225" s="1804">
        <v>202</v>
      </c>
      <c r="J225" s="1805">
        <v>118</v>
      </c>
      <c r="K225" s="2476">
        <f t="shared" si="13"/>
        <v>0.58415841584158412</v>
      </c>
      <c r="L225" s="1804">
        <v>203</v>
      </c>
      <c r="M225" s="1805">
        <v>124</v>
      </c>
      <c r="N225" s="2471">
        <f t="shared" si="14"/>
        <v>0.61083743842364535</v>
      </c>
    </row>
    <row r="226" spans="1:14">
      <c r="A226" s="1382" t="s">
        <v>126</v>
      </c>
      <c r="B226" s="1383" t="s">
        <v>143</v>
      </c>
      <c r="C226" s="1384" t="s">
        <v>1451</v>
      </c>
      <c r="D226" s="1383" t="s">
        <v>152</v>
      </c>
      <c r="E226" s="1385" t="s">
        <v>1463</v>
      </c>
      <c r="F226" s="1811">
        <v>148</v>
      </c>
      <c r="G226" s="1805">
        <v>88</v>
      </c>
      <c r="H226" s="2476">
        <f t="shared" si="12"/>
        <v>0.59459459459459463</v>
      </c>
      <c r="I226" s="1804">
        <v>121</v>
      </c>
      <c r="J226" s="1805">
        <v>74</v>
      </c>
      <c r="K226" s="2476">
        <f t="shared" si="13"/>
        <v>0.61157024793388426</v>
      </c>
      <c r="L226" s="1804">
        <v>110</v>
      </c>
      <c r="M226" s="1805">
        <v>66</v>
      </c>
      <c r="N226" s="2471">
        <f t="shared" si="14"/>
        <v>0.6</v>
      </c>
    </row>
    <row r="227" spans="1:14" ht="14.5">
      <c r="A227" s="1386" t="s">
        <v>126</v>
      </c>
      <c r="B227" s="1387" t="s">
        <v>143</v>
      </c>
      <c r="C227" s="1388" t="s">
        <v>1451</v>
      </c>
      <c r="D227" s="1387" t="s">
        <v>153</v>
      </c>
      <c r="E227" s="1396" t="s">
        <v>1763</v>
      </c>
      <c r="F227" s="1812">
        <v>75</v>
      </c>
      <c r="G227" s="1797">
        <v>36</v>
      </c>
      <c r="H227" s="2478">
        <f t="shared" si="12"/>
        <v>0.48</v>
      </c>
      <c r="I227" s="1806">
        <v>70</v>
      </c>
      <c r="J227" s="1797">
        <v>33</v>
      </c>
      <c r="K227" s="2478">
        <f t="shared" si="13"/>
        <v>0.47142857142857142</v>
      </c>
      <c r="L227" s="1806">
        <v>70</v>
      </c>
      <c r="M227" s="1797">
        <v>32</v>
      </c>
      <c r="N227" s="2467">
        <f t="shared" si="14"/>
        <v>0.45714285714285713</v>
      </c>
    </row>
    <row r="228" spans="1:14" ht="14.5">
      <c r="A228" s="1386" t="s">
        <v>126</v>
      </c>
      <c r="B228" s="1387" t="s">
        <v>143</v>
      </c>
      <c r="C228" s="1388" t="s">
        <v>1451</v>
      </c>
      <c r="D228" s="1387" t="s">
        <v>153</v>
      </c>
      <c r="E228" s="1396" t="s">
        <v>1764</v>
      </c>
      <c r="F228" s="1812">
        <v>15</v>
      </c>
      <c r="G228" s="1797" t="s">
        <v>1514</v>
      </c>
      <c r="H228" s="2478" t="s">
        <v>1514</v>
      </c>
      <c r="I228" s="1806" t="s">
        <v>1514</v>
      </c>
      <c r="J228" s="1797" t="s">
        <v>1514</v>
      </c>
      <c r="K228" s="2478" t="s">
        <v>1514</v>
      </c>
      <c r="L228" s="1806">
        <v>8</v>
      </c>
      <c r="M228" s="1797">
        <v>8</v>
      </c>
      <c r="N228" s="2467">
        <f t="shared" si="14"/>
        <v>1</v>
      </c>
    </row>
    <row r="229" spans="1:14">
      <c r="A229" s="1386" t="s">
        <v>126</v>
      </c>
      <c r="B229" s="1387" t="s">
        <v>143</v>
      </c>
      <c r="C229" s="1388" t="s">
        <v>1451</v>
      </c>
      <c r="D229" s="1387" t="s">
        <v>153</v>
      </c>
      <c r="E229" s="1396" t="s">
        <v>1464</v>
      </c>
      <c r="F229" s="1812">
        <v>25</v>
      </c>
      <c r="G229" s="1797">
        <v>10</v>
      </c>
      <c r="H229" s="2478">
        <f t="shared" si="12"/>
        <v>0.4</v>
      </c>
      <c r="I229" s="1806">
        <v>34</v>
      </c>
      <c r="J229" s="1797">
        <v>14</v>
      </c>
      <c r="K229" s="2478">
        <f t="shared" si="13"/>
        <v>0.41176470588235292</v>
      </c>
      <c r="L229" s="1806">
        <v>47</v>
      </c>
      <c r="M229" s="1797">
        <v>18</v>
      </c>
      <c r="N229" s="2467">
        <f t="shared" si="14"/>
        <v>0.38297872340425532</v>
      </c>
    </row>
    <row r="230" spans="1:14" ht="14.5">
      <c r="A230" s="1386" t="s">
        <v>126</v>
      </c>
      <c r="B230" s="1387" t="s">
        <v>143</v>
      </c>
      <c r="C230" s="1388" t="s">
        <v>1451</v>
      </c>
      <c r="D230" s="1386" t="s">
        <v>153</v>
      </c>
      <c r="E230" s="1396" t="s">
        <v>1765</v>
      </c>
      <c r="F230" s="1812">
        <v>52</v>
      </c>
      <c r="G230" s="1797">
        <v>24</v>
      </c>
      <c r="H230" s="2478">
        <f t="shared" si="12"/>
        <v>0.46153846153846156</v>
      </c>
      <c r="I230" s="1806">
        <v>52</v>
      </c>
      <c r="J230" s="1797">
        <v>22</v>
      </c>
      <c r="K230" s="2478">
        <f t="shared" si="13"/>
        <v>0.42307692307692307</v>
      </c>
      <c r="L230" s="1806">
        <v>48</v>
      </c>
      <c r="M230" s="1797">
        <v>17</v>
      </c>
      <c r="N230" s="2467">
        <f t="shared" si="14"/>
        <v>0.35416666666666669</v>
      </c>
    </row>
    <row r="231" spans="1:14">
      <c r="A231" s="1372" t="s">
        <v>126</v>
      </c>
      <c r="B231" s="1373" t="s">
        <v>143</v>
      </c>
      <c r="C231" s="1374" t="s">
        <v>1465</v>
      </c>
      <c r="D231" s="1373" t="s">
        <v>150</v>
      </c>
      <c r="E231" s="1377" t="s">
        <v>1466</v>
      </c>
      <c r="F231" s="1809">
        <v>29</v>
      </c>
      <c r="G231" s="1779">
        <v>7</v>
      </c>
      <c r="H231" s="2482">
        <f t="shared" si="12"/>
        <v>0.2413793103448276</v>
      </c>
      <c r="I231" s="1801">
        <v>30</v>
      </c>
      <c r="J231" s="1780">
        <v>7</v>
      </c>
      <c r="K231" s="2474">
        <f t="shared" si="13"/>
        <v>0.23333333333333334</v>
      </c>
      <c r="L231" s="1801">
        <v>30</v>
      </c>
      <c r="M231" s="1780">
        <v>11</v>
      </c>
      <c r="N231" s="2462">
        <f t="shared" si="14"/>
        <v>0.36666666666666664</v>
      </c>
    </row>
    <row r="232" spans="1:14">
      <c r="A232" s="1372" t="s">
        <v>126</v>
      </c>
      <c r="B232" s="1373" t="s">
        <v>143</v>
      </c>
      <c r="C232" s="1374" t="s">
        <v>1465</v>
      </c>
      <c r="D232" s="1373" t="s">
        <v>150</v>
      </c>
      <c r="E232" s="1377" t="s">
        <v>1467</v>
      </c>
      <c r="F232" s="1809">
        <v>18</v>
      </c>
      <c r="G232" s="1779">
        <v>8</v>
      </c>
      <c r="H232" s="2482">
        <f t="shared" si="12"/>
        <v>0.44444444444444442</v>
      </c>
      <c r="I232" s="1801">
        <v>15</v>
      </c>
      <c r="J232" s="1780">
        <v>8</v>
      </c>
      <c r="K232" s="2474">
        <f t="shared" si="13"/>
        <v>0.53333333333333333</v>
      </c>
      <c r="L232" s="1801">
        <v>16</v>
      </c>
      <c r="M232" s="1780">
        <v>7</v>
      </c>
      <c r="N232" s="2462">
        <f t="shared" si="14"/>
        <v>0.4375</v>
      </c>
    </row>
    <row r="233" spans="1:14">
      <c r="A233" s="1372" t="s">
        <v>126</v>
      </c>
      <c r="B233" s="1373" t="s">
        <v>143</v>
      </c>
      <c r="C233" s="1374" t="s">
        <v>1465</v>
      </c>
      <c r="D233" s="1373" t="s">
        <v>150</v>
      </c>
      <c r="E233" s="1377" t="s">
        <v>1468</v>
      </c>
      <c r="F233" s="1809">
        <v>26</v>
      </c>
      <c r="G233" s="1779">
        <v>11</v>
      </c>
      <c r="H233" s="2482">
        <f t="shared" si="12"/>
        <v>0.42307692307692307</v>
      </c>
      <c r="I233" s="1801">
        <v>24</v>
      </c>
      <c r="J233" s="1780">
        <v>9</v>
      </c>
      <c r="K233" s="2474">
        <f t="shared" si="13"/>
        <v>0.375</v>
      </c>
      <c r="L233" s="1801">
        <v>34</v>
      </c>
      <c r="M233" s="1780">
        <v>11</v>
      </c>
      <c r="N233" s="2462">
        <f t="shared" si="14"/>
        <v>0.3235294117647059</v>
      </c>
    </row>
    <row r="234" spans="1:14">
      <c r="A234" s="1372" t="s">
        <v>126</v>
      </c>
      <c r="B234" s="1373" t="s">
        <v>143</v>
      </c>
      <c r="C234" s="1374" t="s">
        <v>1465</v>
      </c>
      <c r="D234" s="1373" t="s">
        <v>150</v>
      </c>
      <c r="E234" s="1377" t="s">
        <v>1469</v>
      </c>
      <c r="F234" s="1809">
        <v>14</v>
      </c>
      <c r="G234" s="1779">
        <v>12</v>
      </c>
      <c r="H234" s="2482">
        <f t="shared" si="12"/>
        <v>0.8571428571428571</v>
      </c>
      <c r="I234" s="1801">
        <v>13</v>
      </c>
      <c r="J234" s="1780">
        <v>9</v>
      </c>
      <c r="K234" s="2474">
        <f t="shared" si="13"/>
        <v>0.69230769230769229</v>
      </c>
      <c r="L234" s="1801">
        <v>12</v>
      </c>
      <c r="M234" s="1780">
        <v>10</v>
      </c>
      <c r="N234" s="2462">
        <f t="shared" si="14"/>
        <v>0.83333333333333337</v>
      </c>
    </row>
    <row r="235" spans="1:14">
      <c r="A235" s="1372" t="s">
        <v>126</v>
      </c>
      <c r="B235" s="1373" t="s">
        <v>143</v>
      </c>
      <c r="C235" s="1374" t="s">
        <v>1465</v>
      </c>
      <c r="D235" s="1373" t="s">
        <v>150</v>
      </c>
      <c r="E235" s="1377" t="s">
        <v>1470</v>
      </c>
      <c r="F235" s="1809">
        <v>33</v>
      </c>
      <c r="G235" s="1779">
        <v>14</v>
      </c>
      <c r="H235" s="2482">
        <f t="shared" si="12"/>
        <v>0.42424242424242425</v>
      </c>
      <c r="I235" s="1801">
        <v>37</v>
      </c>
      <c r="J235" s="1780">
        <v>13</v>
      </c>
      <c r="K235" s="2474">
        <f t="shared" si="13"/>
        <v>0.35135135135135137</v>
      </c>
      <c r="L235" s="1801">
        <v>39</v>
      </c>
      <c r="M235" s="1780">
        <v>12</v>
      </c>
      <c r="N235" s="2462">
        <f t="shared" si="14"/>
        <v>0.30769230769230771</v>
      </c>
    </row>
    <row r="236" spans="1:14">
      <c r="A236" s="1372" t="s">
        <v>126</v>
      </c>
      <c r="B236" s="1373" t="s">
        <v>143</v>
      </c>
      <c r="C236" s="1374" t="s">
        <v>1465</v>
      </c>
      <c r="D236" s="1373" t="s">
        <v>150</v>
      </c>
      <c r="E236" s="1377" t="s">
        <v>1471</v>
      </c>
      <c r="F236" s="1809">
        <v>76</v>
      </c>
      <c r="G236" s="1779">
        <v>38</v>
      </c>
      <c r="H236" s="2482">
        <f t="shared" si="12"/>
        <v>0.5</v>
      </c>
      <c r="I236" s="1801">
        <v>72</v>
      </c>
      <c r="J236" s="1780">
        <v>27</v>
      </c>
      <c r="K236" s="2474">
        <f t="shared" si="13"/>
        <v>0.375</v>
      </c>
      <c r="L236" s="1801">
        <v>69</v>
      </c>
      <c r="M236" s="1780">
        <v>29</v>
      </c>
      <c r="N236" s="2462">
        <f t="shared" si="14"/>
        <v>0.42028985507246375</v>
      </c>
    </row>
    <row r="237" spans="1:14">
      <c r="A237" s="1372" t="s">
        <v>126</v>
      </c>
      <c r="B237" s="1373" t="s">
        <v>143</v>
      </c>
      <c r="C237" s="1374" t="s">
        <v>1465</v>
      </c>
      <c r="D237" s="1373" t="s">
        <v>150</v>
      </c>
      <c r="E237" s="1377" t="s">
        <v>1472</v>
      </c>
      <c r="F237" s="1809">
        <v>42</v>
      </c>
      <c r="G237" s="1779">
        <v>23</v>
      </c>
      <c r="H237" s="2482">
        <f t="shared" si="12"/>
        <v>0.54761904761904767</v>
      </c>
      <c r="I237" s="1801">
        <v>41</v>
      </c>
      <c r="J237" s="1780">
        <v>20</v>
      </c>
      <c r="K237" s="2474">
        <f t="shared" si="13"/>
        <v>0.48780487804878048</v>
      </c>
      <c r="L237" s="1801">
        <v>41</v>
      </c>
      <c r="M237" s="1780">
        <v>17</v>
      </c>
      <c r="N237" s="2462">
        <f t="shared" si="14"/>
        <v>0.41463414634146339</v>
      </c>
    </row>
    <row r="238" spans="1:14">
      <c r="A238" s="1372" t="s">
        <v>126</v>
      </c>
      <c r="B238" s="1373" t="s">
        <v>143</v>
      </c>
      <c r="C238" s="1374" t="s">
        <v>1465</v>
      </c>
      <c r="D238" s="1373" t="s">
        <v>150</v>
      </c>
      <c r="E238" s="1377" t="s">
        <v>1473</v>
      </c>
      <c r="F238" s="1809">
        <v>36</v>
      </c>
      <c r="G238" s="1779">
        <v>13</v>
      </c>
      <c r="H238" s="2482">
        <f t="shared" si="12"/>
        <v>0.3611111111111111</v>
      </c>
      <c r="I238" s="1801">
        <v>28</v>
      </c>
      <c r="J238" s="1780">
        <v>9</v>
      </c>
      <c r="K238" s="2474">
        <f t="shared" si="13"/>
        <v>0.32142857142857145</v>
      </c>
      <c r="L238" s="1801">
        <v>32</v>
      </c>
      <c r="M238" s="1780">
        <v>10</v>
      </c>
      <c r="N238" s="2462">
        <f t="shared" si="14"/>
        <v>0.3125</v>
      </c>
    </row>
    <row r="239" spans="1:14">
      <c r="A239" s="1372" t="s">
        <v>126</v>
      </c>
      <c r="B239" s="1373" t="s">
        <v>143</v>
      </c>
      <c r="C239" s="1374" t="s">
        <v>1465</v>
      </c>
      <c r="D239" s="1373" t="s">
        <v>150</v>
      </c>
      <c r="E239" s="1377" t="s">
        <v>1474</v>
      </c>
      <c r="F239" s="1801">
        <v>62</v>
      </c>
      <c r="G239" s="1780">
        <v>35</v>
      </c>
      <c r="H239" s="2474">
        <f t="shared" si="12"/>
        <v>0.56451612903225812</v>
      </c>
      <c r="I239" s="1801">
        <v>57</v>
      </c>
      <c r="J239" s="1780">
        <v>27</v>
      </c>
      <c r="K239" s="2474">
        <f t="shared" si="13"/>
        <v>0.47368421052631576</v>
      </c>
      <c r="L239" s="1801">
        <v>60</v>
      </c>
      <c r="M239" s="1780">
        <v>28</v>
      </c>
      <c r="N239" s="2462">
        <f t="shared" si="14"/>
        <v>0.46666666666666667</v>
      </c>
    </row>
    <row r="240" spans="1:14">
      <c r="A240" s="1378" t="s">
        <v>126</v>
      </c>
      <c r="B240" s="1379" t="s">
        <v>143</v>
      </c>
      <c r="C240" s="1380" t="s">
        <v>1465</v>
      </c>
      <c r="D240" s="1378" t="s">
        <v>151</v>
      </c>
      <c r="E240" s="1381" t="s">
        <v>1476</v>
      </c>
      <c r="F240" s="1802">
        <v>65</v>
      </c>
      <c r="G240" s="1803">
        <v>31</v>
      </c>
      <c r="H240" s="2475">
        <f t="shared" si="12"/>
        <v>0.47692307692307695</v>
      </c>
      <c r="I240" s="1802">
        <v>81</v>
      </c>
      <c r="J240" s="1803">
        <v>38</v>
      </c>
      <c r="K240" s="2475">
        <f t="shared" si="13"/>
        <v>0.46913580246913578</v>
      </c>
      <c r="L240" s="1802">
        <v>72</v>
      </c>
      <c r="M240" s="1803">
        <v>34</v>
      </c>
      <c r="N240" s="2470">
        <f t="shared" si="14"/>
        <v>0.47222222222222221</v>
      </c>
    </row>
    <row r="241" spans="1:14">
      <c r="A241" s="1378" t="s">
        <v>126</v>
      </c>
      <c r="B241" s="1379" t="s">
        <v>143</v>
      </c>
      <c r="C241" s="1380" t="s">
        <v>1465</v>
      </c>
      <c r="D241" s="1378" t="s">
        <v>151</v>
      </c>
      <c r="E241" s="1381" t="s">
        <v>1477</v>
      </c>
      <c r="F241" s="1802">
        <v>27</v>
      </c>
      <c r="G241" s="1803">
        <v>15</v>
      </c>
      <c r="H241" s="2475">
        <f t="shared" si="12"/>
        <v>0.55555555555555558</v>
      </c>
      <c r="I241" s="1802">
        <v>25</v>
      </c>
      <c r="J241" s="1803">
        <v>15</v>
      </c>
      <c r="K241" s="2475">
        <f t="shared" si="13"/>
        <v>0.6</v>
      </c>
      <c r="L241" s="1802">
        <v>25</v>
      </c>
      <c r="M241" s="1803">
        <v>13</v>
      </c>
      <c r="N241" s="2470">
        <f t="shared" si="14"/>
        <v>0.52</v>
      </c>
    </row>
    <row r="242" spans="1:14">
      <c r="A242" s="1378" t="s">
        <v>126</v>
      </c>
      <c r="B242" s="1379" t="s">
        <v>143</v>
      </c>
      <c r="C242" s="1380" t="s">
        <v>1465</v>
      </c>
      <c r="D242" s="1378" t="s">
        <v>151</v>
      </c>
      <c r="E242" s="1381" t="s">
        <v>1478</v>
      </c>
      <c r="F242" s="1802">
        <v>57</v>
      </c>
      <c r="G242" s="1803">
        <v>31</v>
      </c>
      <c r="H242" s="2475">
        <f t="shared" si="12"/>
        <v>0.54385964912280704</v>
      </c>
      <c r="I242" s="1802">
        <v>65</v>
      </c>
      <c r="J242" s="1803">
        <v>30</v>
      </c>
      <c r="K242" s="2475">
        <f t="shared" si="13"/>
        <v>0.46153846153846156</v>
      </c>
      <c r="L242" s="1802">
        <v>56</v>
      </c>
      <c r="M242" s="1803">
        <v>26</v>
      </c>
      <c r="N242" s="2470">
        <f t="shared" si="14"/>
        <v>0.4642857142857143</v>
      </c>
    </row>
    <row r="243" spans="1:14" ht="14.5">
      <c r="A243" s="1378" t="s">
        <v>126</v>
      </c>
      <c r="B243" s="1379" t="s">
        <v>143</v>
      </c>
      <c r="C243" s="1380" t="s">
        <v>1465</v>
      </c>
      <c r="D243" s="1379" t="s">
        <v>151</v>
      </c>
      <c r="E243" s="1381" t="s">
        <v>1766</v>
      </c>
      <c r="F243" s="1802">
        <v>33</v>
      </c>
      <c r="G243" s="1803">
        <v>22</v>
      </c>
      <c r="H243" s="2475">
        <f t="shared" si="12"/>
        <v>0.66666666666666663</v>
      </c>
      <c r="I243" s="1802">
        <v>28</v>
      </c>
      <c r="J243" s="1803">
        <v>19</v>
      </c>
      <c r="K243" s="2475">
        <f t="shared" si="13"/>
        <v>0.6785714285714286</v>
      </c>
      <c r="L243" s="1802">
        <v>29</v>
      </c>
      <c r="M243" s="1803">
        <v>20</v>
      </c>
      <c r="N243" s="2470">
        <f t="shared" si="14"/>
        <v>0.68965517241379315</v>
      </c>
    </row>
    <row r="244" spans="1:14" ht="14.5">
      <c r="A244" s="1378" t="s">
        <v>126</v>
      </c>
      <c r="B244" s="1379" t="s">
        <v>143</v>
      </c>
      <c r="C244" s="1380" t="s">
        <v>1465</v>
      </c>
      <c r="D244" s="1379" t="s">
        <v>151</v>
      </c>
      <c r="E244" s="1381" t="s">
        <v>1767</v>
      </c>
      <c r="F244" s="1802">
        <v>25</v>
      </c>
      <c r="G244" s="1803" t="s">
        <v>1514</v>
      </c>
      <c r="H244" s="2475" t="s">
        <v>1514</v>
      </c>
      <c r="I244" s="1802">
        <v>13</v>
      </c>
      <c r="J244" s="1803" t="s">
        <v>1514</v>
      </c>
      <c r="K244" s="2475" t="s">
        <v>1514</v>
      </c>
      <c r="L244" s="1802">
        <v>12</v>
      </c>
      <c r="M244" s="1803" t="s">
        <v>1514</v>
      </c>
      <c r="N244" s="2470" t="s">
        <v>1514</v>
      </c>
    </row>
    <row r="245" spans="1:14">
      <c r="A245" s="1382" t="s">
        <v>126</v>
      </c>
      <c r="B245" s="1383" t="s">
        <v>143</v>
      </c>
      <c r="C245" s="1384" t="s">
        <v>1465</v>
      </c>
      <c r="D245" s="1383" t="s">
        <v>152</v>
      </c>
      <c r="E245" s="1385" t="s">
        <v>1479</v>
      </c>
      <c r="F245" s="1804">
        <v>141</v>
      </c>
      <c r="G245" s="1805">
        <v>56</v>
      </c>
      <c r="H245" s="2476">
        <f t="shared" si="12"/>
        <v>0.3971631205673759</v>
      </c>
      <c r="I245" s="1804">
        <v>144</v>
      </c>
      <c r="J245" s="1805">
        <v>51</v>
      </c>
      <c r="K245" s="2476">
        <f t="shared" si="13"/>
        <v>0.35416666666666669</v>
      </c>
      <c r="L245" s="1804">
        <v>134</v>
      </c>
      <c r="M245" s="1805">
        <v>58</v>
      </c>
      <c r="N245" s="2471">
        <f t="shared" si="14"/>
        <v>0.43283582089552236</v>
      </c>
    </row>
    <row r="246" spans="1:14">
      <c r="A246" s="1382" t="s">
        <v>126</v>
      </c>
      <c r="B246" s="1383" t="s">
        <v>143</v>
      </c>
      <c r="C246" s="1384" t="s">
        <v>1465</v>
      </c>
      <c r="D246" s="1383" t="s">
        <v>152</v>
      </c>
      <c r="E246" s="1385" t="s">
        <v>1480</v>
      </c>
      <c r="F246" s="1804">
        <v>43</v>
      </c>
      <c r="G246" s="1805">
        <v>23</v>
      </c>
      <c r="H246" s="2476">
        <f t="shared" si="12"/>
        <v>0.53488372093023251</v>
      </c>
      <c r="I246" s="1804">
        <v>47</v>
      </c>
      <c r="J246" s="1805">
        <v>23</v>
      </c>
      <c r="K246" s="2476">
        <f t="shared" si="13"/>
        <v>0.48936170212765956</v>
      </c>
      <c r="L246" s="1804">
        <v>36</v>
      </c>
      <c r="M246" s="1805">
        <v>16</v>
      </c>
      <c r="N246" s="2471">
        <f t="shared" si="14"/>
        <v>0.44444444444444442</v>
      </c>
    </row>
    <row r="247" spans="1:14">
      <c r="A247" s="1382" t="s">
        <v>126</v>
      </c>
      <c r="B247" s="1383" t="s">
        <v>143</v>
      </c>
      <c r="C247" s="1384" t="s">
        <v>1465</v>
      </c>
      <c r="D247" s="1383" t="s">
        <v>152</v>
      </c>
      <c r="E247" s="1385" t="s">
        <v>1481</v>
      </c>
      <c r="F247" s="1804">
        <v>83</v>
      </c>
      <c r="G247" s="1805">
        <v>39</v>
      </c>
      <c r="H247" s="2476">
        <f t="shared" si="12"/>
        <v>0.46987951807228917</v>
      </c>
      <c r="I247" s="1804">
        <v>94</v>
      </c>
      <c r="J247" s="1805">
        <v>49</v>
      </c>
      <c r="K247" s="2476">
        <f t="shared" si="13"/>
        <v>0.52127659574468088</v>
      </c>
      <c r="L247" s="1804">
        <v>95</v>
      </c>
      <c r="M247" s="1805">
        <v>44</v>
      </c>
      <c r="N247" s="2471">
        <f t="shared" si="14"/>
        <v>0.4631578947368421</v>
      </c>
    </row>
    <row r="248" spans="1:14">
      <c r="A248" s="1386" t="s">
        <v>126</v>
      </c>
      <c r="B248" s="1387" t="s">
        <v>143</v>
      </c>
      <c r="C248" s="1388" t="s">
        <v>1465</v>
      </c>
      <c r="D248" s="1387" t="s">
        <v>153</v>
      </c>
      <c r="E248" s="1389" t="s">
        <v>1482</v>
      </c>
      <c r="F248" s="1806">
        <v>114</v>
      </c>
      <c r="G248" s="1797">
        <v>60</v>
      </c>
      <c r="H248" s="2478">
        <f t="shared" si="12"/>
        <v>0.52631578947368418</v>
      </c>
      <c r="I248" s="1806">
        <v>113</v>
      </c>
      <c r="J248" s="1797">
        <v>57</v>
      </c>
      <c r="K248" s="2478">
        <f t="shared" si="13"/>
        <v>0.50442477876106195</v>
      </c>
      <c r="L248" s="1806">
        <v>95</v>
      </c>
      <c r="M248" s="1797">
        <v>42</v>
      </c>
      <c r="N248" s="2467">
        <f t="shared" si="14"/>
        <v>0.44210526315789472</v>
      </c>
    </row>
    <row r="249" spans="1:14" ht="14.5">
      <c r="A249" s="1386" t="s">
        <v>126</v>
      </c>
      <c r="B249" s="1387" t="s">
        <v>143</v>
      </c>
      <c r="C249" s="1388" t="s">
        <v>1465</v>
      </c>
      <c r="D249" s="1387" t="s">
        <v>153</v>
      </c>
      <c r="E249" s="1396" t="s">
        <v>1768</v>
      </c>
      <c r="F249" s="1806">
        <v>23</v>
      </c>
      <c r="G249" s="1797">
        <v>9</v>
      </c>
      <c r="H249" s="2478">
        <f t="shared" si="12"/>
        <v>0.39130434782608697</v>
      </c>
      <c r="I249" s="1806">
        <v>16</v>
      </c>
      <c r="J249" s="1797" t="s">
        <v>1514</v>
      </c>
      <c r="K249" s="2478" t="s">
        <v>1514</v>
      </c>
      <c r="L249" s="1806">
        <v>15</v>
      </c>
      <c r="M249" s="1797" t="s">
        <v>1514</v>
      </c>
      <c r="N249" s="2467" t="s">
        <v>1514</v>
      </c>
    </row>
    <row r="250" spans="1:14" ht="14.5">
      <c r="A250" s="1386" t="s">
        <v>126</v>
      </c>
      <c r="B250" s="1387" t="s">
        <v>143</v>
      </c>
      <c r="C250" s="1388" t="s">
        <v>1465</v>
      </c>
      <c r="D250" s="1387" t="s">
        <v>153</v>
      </c>
      <c r="E250" s="1396" t="s">
        <v>1769</v>
      </c>
      <c r="F250" s="1806">
        <v>26</v>
      </c>
      <c r="G250" s="1797">
        <v>23</v>
      </c>
      <c r="H250" s="2478">
        <f t="shared" si="12"/>
        <v>0.88461538461538458</v>
      </c>
      <c r="I250" s="1806">
        <v>25</v>
      </c>
      <c r="J250" s="1797">
        <v>24</v>
      </c>
      <c r="K250" s="2478">
        <f t="shared" si="13"/>
        <v>0.96</v>
      </c>
      <c r="L250" s="1806">
        <v>27</v>
      </c>
      <c r="M250" s="1797">
        <v>20</v>
      </c>
      <c r="N250" s="2467">
        <f t="shared" si="14"/>
        <v>0.7407407407407407</v>
      </c>
    </row>
    <row r="251" spans="1:14">
      <c r="A251" s="1386" t="s">
        <v>126</v>
      </c>
      <c r="B251" s="1387" t="s">
        <v>143</v>
      </c>
      <c r="C251" s="1388" t="s">
        <v>1465</v>
      </c>
      <c r="D251" s="1387" t="s">
        <v>153</v>
      </c>
      <c r="E251" s="1396" t="s">
        <v>1483</v>
      </c>
      <c r="F251" s="1806">
        <v>14</v>
      </c>
      <c r="G251" s="1797" t="s">
        <v>1514</v>
      </c>
      <c r="H251" s="2478" t="s">
        <v>1514</v>
      </c>
      <c r="I251" s="1806">
        <v>15</v>
      </c>
      <c r="J251" s="1797">
        <v>15</v>
      </c>
      <c r="K251" s="2478">
        <f t="shared" si="13"/>
        <v>1</v>
      </c>
      <c r="L251" s="1806">
        <v>9</v>
      </c>
      <c r="M251" s="1797">
        <v>9</v>
      </c>
      <c r="N251" s="2467">
        <f t="shared" si="14"/>
        <v>1</v>
      </c>
    </row>
    <row r="252" spans="1:14" ht="14.5">
      <c r="A252" s="1386" t="s">
        <v>126</v>
      </c>
      <c r="B252" s="1387" t="s">
        <v>143</v>
      </c>
      <c r="C252" s="1388" t="s">
        <v>1465</v>
      </c>
      <c r="D252" s="1387" t="s">
        <v>153</v>
      </c>
      <c r="E252" s="1396" t="s">
        <v>1770</v>
      </c>
      <c r="F252" s="1806">
        <v>12</v>
      </c>
      <c r="G252" s="1797" t="s">
        <v>1514</v>
      </c>
      <c r="H252" s="2478" t="s">
        <v>1514</v>
      </c>
      <c r="I252" s="1806">
        <v>17</v>
      </c>
      <c r="J252" s="1797">
        <v>7</v>
      </c>
      <c r="K252" s="2478">
        <f t="shared" si="13"/>
        <v>0.41176470588235292</v>
      </c>
      <c r="L252" s="1806">
        <v>19</v>
      </c>
      <c r="M252" s="1797">
        <v>6</v>
      </c>
      <c r="N252" s="2467">
        <f t="shared" si="14"/>
        <v>0.31578947368421051</v>
      </c>
    </row>
    <row r="253" spans="1:14">
      <c r="A253" s="1386" t="s">
        <v>126</v>
      </c>
      <c r="B253" s="1387" t="s">
        <v>143</v>
      </c>
      <c r="C253" s="1388" t="s">
        <v>1465</v>
      </c>
      <c r="D253" s="1387" t="s">
        <v>153</v>
      </c>
      <c r="E253" s="1389" t="s">
        <v>1484</v>
      </c>
      <c r="F253" s="1806">
        <v>23</v>
      </c>
      <c r="G253" s="1797">
        <v>8</v>
      </c>
      <c r="H253" s="2478">
        <f t="shared" si="12"/>
        <v>0.34782608695652173</v>
      </c>
      <c r="I253" s="1806">
        <v>23</v>
      </c>
      <c r="J253" s="1797" t="s">
        <v>1514</v>
      </c>
      <c r="K253" s="2478" t="s">
        <v>1514</v>
      </c>
      <c r="L253" s="1806">
        <v>23</v>
      </c>
      <c r="M253" s="1797">
        <v>9</v>
      </c>
      <c r="N253" s="2467">
        <f t="shared" si="14"/>
        <v>0.39130434782608697</v>
      </c>
    </row>
    <row r="254" spans="1:14">
      <c r="A254" s="1386" t="s">
        <v>126</v>
      </c>
      <c r="B254" s="1387" t="s">
        <v>143</v>
      </c>
      <c r="C254" s="1388" t="s">
        <v>1465</v>
      </c>
      <c r="D254" s="1387" t="s">
        <v>153</v>
      </c>
      <c r="E254" s="1389" t="s">
        <v>1485</v>
      </c>
      <c r="F254" s="1806">
        <v>71</v>
      </c>
      <c r="G254" s="1797">
        <v>17</v>
      </c>
      <c r="H254" s="2478">
        <f t="shared" si="12"/>
        <v>0.23943661971830985</v>
      </c>
      <c r="I254" s="1806">
        <v>81</v>
      </c>
      <c r="J254" s="1797">
        <v>19</v>
      </c>
      <c r="K254" s="2478">
        <f t="shared" si="13"/>
        <v>0.23456790123456789</v>
      </c>
      <c r="L254" s="1806">
        <v>97</v>
      </c>
      <c r="M254" s="1797">
        <v>23</v>
      </c>
      <c r="N254" s="2467">
        <f t="shared" si="14"/>
        <v>0.23711340206185566</v>
      </c>
    </row>
    <row r="255" spans="1:14" ht="14.5">
      <c r="A255" s="1372" t="s">
        <v>126</v>
      </c>
      <c r="B255" s="1373" t="s">
        <v>143</v>
      </c>
      <c r="C255" s="1374" t="s">
        <v>1486</v>
      </c>
      <c r="D255" s="1373" t="s">
        <v>150</v>
      </c>
      <c r="E255" s="1377" t="s">
        <v>1771</v>
      </c>
      <c r="F255" s="1801" t="s">
        <v>1514</v>
      </c>
      <c r="G255" s="1780" t="s">
        <v>1514</v>
      </c>
      <c r="H255" s="2474" t="s">
        <v>1514</v>
      </c>
      <c r="I255" s="1801" t="s">
        <v>1514</v>
      </c>
      <c r="J255" s="1780" t="s">
        <v>1514</v>
      </c>
      <c r="K255" s="2474" t="s">
        <v>1514</v>
      </c>
      <c r="L255" s="1801" t="s">
        <v>1514</v>
      </c>
      <c r="M255" s="1780" t="s">
        <v>1514</v>
      </c>
      <c r="N255" s="2462">
        <v>0.33300000000000002</v>
      </c>
    </row>
    <row r="256" spans="1:14">
      <c r="A256" s="1372" t="s">
        <v>126</v>
      </c>
      <c r="B256" s="1373" t="s">
        <v>143</v>
      </c>
      <c r="C256" s="1374" t="s">
        <v>1486</v>
      </c>
      <c r="D256" s="1373" t="s">
        <v>150</v>
      </c>
      <c r="E256" s="1377" t="s">
        <v>1487</v>
      </c>
      <c r="F256" s="1801">
        <v>72</v>
      </c>
      <c r="G256" s="1780">
        <v>31</v>
      </c>
      <c r="H256" s="2474">
        <f t="shared" si="12"/>
        <v>0.43055555555555558</v>
      </c>
      <c r="I256" s="1801">
        <v>68</v>
      </c>
      <c r="J256" s="1780">
        <v>30</v>
      </c>
      <c r="K256" s="2474">
        <f t="shared" si="13"/>
        <v>0.44117647058823528</v>
      </c>
      <c r="L256" s="1801">
        <v>70</v>
      </c>
      <c r="M256" s="1780">
        <v>30</v>
      </c>
      <c r="N256" s="2462">
        <f t="shared" si="14"/>
        <v>0.42857142857142855</v>
      </c>
    </row>
    <row r="257" spans="1:15">
      <c r="A257" s="1372" t="s">
        <v>126</v>
      </c>
      <c r="B257" s="1373" t="s">
        <v>143</v>
      </c>
      <c r="C257" s="1374" t="s">
        <v>1486</v>
      </c>
      <c r="D257" s="1373" t="s">
        <v>150</v>
      </c>
      <c r="E257" s="1377" t="s">
        <v>1488</v>
      </c>
      <c r="F257" s="1801">
        <v>78</v>
      </c>
      <c r="G257" s="1780">
        <v>46</v>
      </c>
      <c r="H257" s="2474">
        <f t="shared" si="12"/>
        <v>0.58974358974358976</v>
      </c>
      <c r="I257" s="1801">
        <v>87</v>
      </c>
      <c r="J257" s="1780">
        <v>48</v>
      </c>
      <c r="K257" s="2474">
        <f t="shared" si="13"/>
        <v>0.55172413793103448</v>
      </c>
      <c r="L257" s="1801">
        <v>93</v>
      </c>
      <c r="M257" s="1780">
        <v>40</v>
      </c>
      <c r="N257" s="2462">
        <f t="shared" si="14"/>
        <v>0.43010752688172044</v>
      </c>
    </row>
    <row r="258" spans="1:15">
      <c r="A258" s="1372" t="s">
        <v>126</v>
      </c>
      <c r="B258" s="1373" t="s">
        <v>143</v>
      </c>
      <c r="C258" s="1374" t="s">
        <v>1486</v>
      </c>
      <c r="D258" s="1373" t="s">
        <v>150</v>
      </c>
      <c r="E258" s="1377" t="s">
        <v>1489</v>
      </c>
      <c r="F258" s="1809">
        <v>48</v>
      </c>
      <c r="G258" s="1779">
        <v>28</v>
      </c>
      <c r="H258" s="2482">
        <f t="shared" si="12"/>
        <v>0.58333333333333337</v>
      </c>
      <c r="I258" s="1801">
        <v>45</v>
      </c>
      <c r="J258" s="1780">
        <v>26</v>
      </c>
      <c r="K258" s="2474">
        <f t="shared" si="13"/>
        <v>0.57777777777777772</v>
      </c>
      <c r="L258" s="1801">
        <v>48</v>
      </c>
      <c r="M258" s="1780">
        <v>29</v>
      </c>
      <c r="N258" s="2462">
        <f t="shared" si="14"/>
        <v>0.60416666666666663</v>
      </c>
    </row>
    <row r="259" spans="1:15" ht="14.5">
      <c r="A259" s="1372" t="s">
        <v>126</v>
      </c>
      <c r="B259" s="1373" t="s">
        <v>143</v>
      </c>
      <c r="C259" s="1374" t="s">
        <v>1486</v>
      </c>
      <c r="D259" s="1373" t="s">
        <v>150</v>
      </c>
      <c r="E259" s="1377" t="s">
        <v>1772</v>
      </c>
      <c r="F259" s="1809">
        <v>16</v>
      </c>
      <c r="G259" s="1779">
        <v>9</v>
      </c>
      <c r="H259" s="2482">
        <f t="shared" si="12"/>
        <v>0.5625</v>
      </c>
      <c r="I259" s="1801" t="s">
        <v>1514</v>
      </c>
      <c r="J259" s="1780" t="s">
        <v>1514</v>
      </c>
      <c r="K259" s="2474">
        <v>0.55600000000000005</v>
      </c>
      <c r="L259" s="1801">
        <v>14</v>
      </c>
      <c r="M259" s="1780">
        <v>8</v>
      </c>
      <c r="N259" s="2462">
        <f t="shared" si="14"/>
        <v>0.5714285714285714</v>
      </c>
    </row>
    <row r="260" spans="1:15">
      <c r="A260" s="1372" t="s">
        <v>126</v>
      </c>
      <c r="B260" s="1373" t="s">
        <v>143</v>
      </c>
      <c r="C260" s="1374" t="s">
        <v>1486</v>
      </c>
      <c r="D260" s="1373" t="s">
        <v>150</v>
      </c>
      <c r="E260" s="1377" t="s">
        <v>1490</v>
      </c>
      <c r="F260" s="1809">
        <v>31</v>
      </c>
      <c r="G260" s="1779">
        <v>17</v>
      </c>
      <c r="H260" s="2482">
        <f t="shared" si="12"/>
        <v>0.54838709677419351</v>
      </c>
      <c r="I260" s="1801">
        <v>26</v>
      </c>
      <c r="J260" s="1780">
        <v>11</v>
      </c>
      <c r="K260" s="2474">
        <f t="shared" si="13"/>
        <v>0.42307692307692307</v>
      </c>
      <c r="L260" s="1801">
        <v>31</v>
      </c>
      <c r="M260" s="1780">
        <v>11</v>
      </c>
      <c r="N260" s="2462">
        <f t="shared" si="14"/>
        <v>0.35483870967741937</v>
      </c>
    </row>
    <row r="261" spans="1:15">
      <c r="A261" s="1372" t="s">
        <v>126</v>
      </c>
      <c r="B261" s="1373" t="s">
        <v>143</v>
      </c>
      <c r="C261" s="1374" t="s">
        <v>1486</v>
      </c>
      <c r="D261" s="1373" t="s">
        <v>150</v>
      </c>
      <c r="E261" s="1377" t="s">
        <v>1491</v>
      </c>
      <c r="F261" s="1809">
        <v>52</v>
      </c>
      <c r="G261" s="1779">
        <v>27</v>
      </c>
      <c r="H261" s="2482">
        <f t="shared" si="12"/>
        <v>0.51923076923076927</v>
      </c>
      <c r="I261" s="1801">
        <v>55</v>
      </c>
      <c r="J261" s="1780">
        <v>26</v>
      </c>
      <c r="K261" s="2474">
        <f t="shared" si="13"/>
        <v>0.47272727272727272</v>
      </c>
      <c r="L261" s="1801">
        <v>57</v>
      </c>
      <c r="M261" s="1780">
        <v>29</v>
      </c>
      <c r="N261" s="2462">
        <f t="shared" si="14"/>
        <v>0.50877192982456143</v>
      </c>
    </row>
    <row r="262" spans="1:15">
      <c r="A262" s="1378" t="s">
        <v>126</v>
      </c>
      <c r="B262" s="1379" t="s">
        <v>143</v>
      </c>
      <c r="C262" s="1380" t="s">
        <v>1486</v>
      </c>
      <c r="D262" s="1378" t="s">
        <v>151</v>
      </c>
      <c r="E262" s="1381" t="s">
        <v>1492</v>
      </c>
      <c r="F262" s="1810">
        <v>90</v>
      </c>
      <c r="G262" s="1782">
        <v>42</v>
      </c>
      <c r="H262" s="2483">
        <f t="shared" si="12"/>
        <v>0.46666666666666667</v>
      </c>
      <c r="I262" s="1802">
        <v>96</v>
      </c>
      <c r="J262" s="1803">
        <v>48</v>
      </c>
      <c r="K262" s="2475">
        <f t="shared" si="13"/>
        <v>0.5</v>
      </c>
      <c r="L262" s="1802">
        <v>103</v>
      </c>
      <c r="M262" s="1803">
        <v>60</v>
      </c>
      <c r="N262" s="2470">
        <f t="shared" si="14"/>
        <v>0.58252427184466016</v>
      </c>
    </row>
    <row r="263" spans="1:15">
      <c r="A263" s="1382" t="s">
        <v>126</v>
      </c>
      <c r="B263" s="1383" t="s">
        <v>143</v>
      </c>
      <c r="C263" s="1384" t="s">
        <v>1486</v>
      </c>
      <c r="D263" s="1383" t="s">
        <v>152</v>
      </c>
      <c r="E263" s="1385" t="s">
        <v>1493</v>
      </c>
      <c r="F263" s="1811">
        <v>177</v>
      </c>
      <c r="G263" s="1784">
        <v>99</v>
      </c>
      <c r="H263" s="2484">
        <f t="shared" si="12"/>
        <v>0.55932203389830504</v>
      </c>
      <c r="I263" s="1804">
        <v>169</v>
      </c>
      <c r="J263" s="1805">
        <v>91</v>
      </c>
      <c r="K263" s="2476">
        <f t="shared" si="13"/>
        <v>0.53846153846153844</v>
      </c>
      <c r="L263" s="1804">
        <v>173</v>
      </c>
      <c r="M263" s="1805">
        <v>87</v>
      </c>
      <c r="N263" s="2471">
        <f t="shared" si="14"/>
        <v>0.50289017341040465</v>
      </c>
    </row>
    <row r="264" spans="1:15" ht="14.5">
      <c r="A264" s="1386" t="s">
        <v>126</v>
      </c>
      <c r="B264" s="1387" t="s">
        <v>143</v>
      </c>
      <c r="C264" s="1388" t="s">
        <v>1486</v>
      </c>
      <c r="D264" s="1387" t="s">
        <v>153</v>
      </c>
      <c r="E264" s="1419" t="s">
        <v>1773</v>
      </c>
      <c r="F264" s="1812">
        <v>50</v>
      </c>
      <c r="G264" s="1786">
        <v>12</v>
      </c>
      <c r="H264" s="2466">
        <f t="shared" si="12"/>
        <v>0.24</v>
      </c>
      <c r="I264" s="1806">
        <v>54</v>
      </c>
      <c r="J264" s="1797">
        <v>12</v>
      </c>
      <c r="K264" s="2478">
        <f t="shared" si="13"/>
        <v>0.22222222222222221</v>
      </c>
      <c r="L264" s="1806">
        <v>55</v>
      </c>
      <c r="M264" s="1797">
        <v>11</v>
      </c>
      <c r="N264" s="2467">
        <f t="shared" si="14"/>
        <v>0.2</v>
      </c>
    </row>
    <row r="265" spans="1:15">
      <c r="A265" s="1386" t="s">
        <v>126</v>
      </c>
      <c r="B265" s="1387" t="s">
        <v>143</v>
      </c>
      <c r="C265" s="1388" t="s">
        <v>1486</v>
      </c>
      <c r="D265" s="1387" t="s">
        <v>153</v>
      </c>
      <c r="E265" s="1396" t="s">
        <v>1494</v>
      </c>
      <c r="F265" s="1812">
        <v>57</v>
      </c>
      <c r="G265" s="1786">
        <v>42</v>
      </c>
      <c r="H265" s="2466">
        <f t="shared" si="12"/>
        <v>0.73684210526315785</v>
      </c>
      <c r="I265" s="1806">
        <v>70</v>
      </c>
      <c r="J265" s="1797">
        <v>53</v>
      </c>
      <c r="K265" s="2478">
        <f t="shared" si="13"/>
        <v>0.75714285714285712</v>
      </c>
      <c r="L265" s="1806">
        <v>60</v>
      </c>
      <c r="M265" s="1797">
        <v>45</v>
      </c>
      <c r="N265" s="2467">
        <f t="shared" si="14"/>
        <v>0.75</v>
      </c>
    </row>
    <row r="266" spans="1:15" ht="14.5">
      <c r="A266" s="1386" t="s">
        <v>126</v>
      </c>
      <c r="B266" s="1387" t="s">
        <v>143</v>
      </c>
      <c r="C266" s="1388" t="s">
        <v>1486</v>
      </c>
      <c r="D266" s="1387" t="s">
        <v>153</v>
      </c>
      <c r="E266" s="1419" t="s">
        <v>1774</v>
      </c>
      <c r="F266" s="1806" t="s">
        <v>1514</v>
      </c>
      <c r="G266" s="1797" t="s">
        <v>1514</v>
      </c>
      <c r="H266" s="2478" t="s">
        <v>1514</v>
      </c>
      <c r="I266" s="1806" t="s">
        <v>1514</v>
      </c>
      <c r="J266" s="1797" t="s">
        <v>1514</v>
      </c>
      <c r="K266" s="2478" t="s">
        <v>1514</v>
      </c>
      <c r="L266" s="1806" t="s">
        <v>1514</v>
      </c>
      <c r="M266" s="1797" t="s">
        <v>1514</v>
      </c>
      <c r="N266" s="2467" t="s">
        <v>1514</v>
      </c>
    </row>
    <row r="267" spans="1:15" ht="14.5">
      <c r="A267" s="1386" t="s">
        <v>126</v>
      </c>
      <c r="B267" s="1387" t="s">
        <v>143</v>
      </c>
      <c r="C267" s="1388" t="s">
        <v>1486</v>
      </c>
      <c r="D267" s="1387" t="s">
        <v>153</v>
      </c>
      <c r="E267" s="1396" t="s">
        <v>1775</v>
      </c>
      <c r="F267" s="1812">
        <v>18</v>
      </c>
      <c r="G267" s="1786">
        <v>11</v>
      </c>
      <c r="H267" s="2466">
        <f t="shared" si="12"/>
        <v>0.61111111111111116</v>
      </c>
      <c r="I267" s="1806">
        <v>26</v>
      </c>
      <c r="J267" s="1797">
        <v>17</v>
      </c>
      <c r="K267" s="2478">
        <f t="shared" si="13"/>
        <v>0.65384615384615385</v>
      </c>
      <c r="L267" s="1806">
        <v>23</v>
      </c>
      <c r="M267" s="1797">
        <v>14</v>
      </c>
      <c r="N267" s="2467">
        <f t="shared" si="14"/>
        <v>0.60869565217391308</v>
      </c>
    </row>
    <row r="268" spans="1:15">
      <c r="A268" s="1386" t="s">
        <v>126</v>
      </c>
      <c r="B268" s="1387" t="s">
        <v>143</v>
      </c>
      <c r="C268" s="1388" t="s">
        <v>1486</v>
      </c>
      <c r="D268" s="1387" t="s">
        <v>153</v>
      </c>
      <c r="E268" s="1396" t="s">
        <v>1495</v>
      </c>
      <c r="F268" s="1812">
        <v>108</v>
      </c>
      <c r="G268" s="1786">
        <v>72</v>
      </c>
      <c r="H268" s="2466">
        <f t="shared" si="12"/>
        <v>0.66666666666666663</v>
      </c>
      <c r="I268" s="1806">
        <v>106</v>
      </c>
      <c r="J268" s="1797">
        <v>70</v>
      </c>
      <c r="K268" s="2478">
        <f t="shared" si="13"/>
        <v>0.660377358490566</v>
      </c>
      <c r="L268" s="1806">
        <v>108</v>
      </c>
      <c r="M268" s="1797">
        <v>66</v>
      </c>
      <c r="N268" s="2467">
        <f t="shared" si="14"/>
        <v>0.61111111111111116</v>
      </c>
    </row>
    <row r="269" spans="1:15" ht="14.5">
      <c r="A269" s="1386" t="s">
        <v>126</v>
      </c>
      <c r="B269" s="1387" t="s">
        <v>143</v>
      </c>
      <c r="C269" s="1388" t="s">
        <v>1486</v>
      </c>
      <c r="D269" s="1390" t="s">
        <v>153</v>
      </c>
      <c r="E269" s="1396" t="s">
        <v>1776</v>
      </c>
      <c r="F269" s="1812">
        <v>23</v>
      </c>
      <c r="G269" s="1786">
        <v>11</v>
      </c>
      <c r="H269" s="2466">
        <f t="shared" si="12"/>
        <v>0.47826086956521741</v>
      </c>
      <c r="I269" s="1806">
        <v>21</v>
      </c>
      <c r="J269" s="1797">
        <v>10</v>
      </c>
      <c r="K269" s="2478">
        <f t="shared" si="13"/>
        <v>0.47619047619047616</v>
      </c>
      <c r="L269" s="1806">
        <v>23</v>
      </c>
      <c r="M269" s="1797">
        <v>15</v>
      </c>
      <c r="N269" s="2467">
        <f t="shared" si="14"/>
        <v>0.65217391304347827</v>
      </c>
    </row>
    <row r="270" spans="1:15">
      <c r="B270" s="1400"/>
      <c r="C270" s="1401"/>
      <c r="E270" s="1402"/>
      <c r="F270" s="1393"/>
      <c r="G270" s="1393"/>
      <c r="H270" s="1394"/>
      <c r="L270" s="1393"/>
      <c r="M270" s="1393"/>
      <c r="N270" s="1394"/>
    </row>
    <row r="271" spans="1:15" ht="13.5" thickBot="1"/>
    <row r="272" spans="1:15" ht="17.5">
      <c r="A272" s="3935" t="s">
        <v>122</v>
      </c>
      <c r="B272" s="3938" t="s">
        <v>37</v>
      </c>
      <c r="C272" s="3938" t="s">
        <v>38</v>
      </c>
      <c r="D272" s="3938" t="s">
        <v>149</v>
      </c>
      <c r="E272" s="3940" t="s">
        <v>1613</v>
      </c>
      <c r="F272" s="3923" t="s">
        <v>1270</v>
      </c>
      <c r="G272" s="3924"/>
      <c r="H272" s="3924"/>
      <c r="I272" s="3924"/>
      <c r="J272" s="3924"/>
      <c r="K272" s="3924"/>
      <c r="L272" s="3924"/>
      <c r="M272" s="3924"/>
      <c r="N272" s="3925"/>
      <c r="O272" s="495"/>
    </row>
    <row r="273" spans="1:15" ht="17.5">
      <c r="A273" s="3936"/>
      <c r="B273" s="3904"/>
      <c r="C273" s="3904"/>
      <c r="D273" s="3904"/>
      <c r="E273" s="3907"/>
      <c r="F273" s="3926" t="s">
        <v>1744</v>
      </c>
      <c r="G273" s="3927"/>
      <c r="H273" s="3928"/>
      <c r="I273" s="3929" t="s">
        <v>1745</v>
      </c>
      <c r="J273" s="3927"/>
      <c r="K273" s="3930"/>
      <c r="L273" s="3926" t="s">
        <v>1746</v>
      </c>
      <c r="M273" s="3927"/>
      <c r="N273" s="3931"/>
      <c r="O273" s="495"/>
    </row>
    <row r="274" spans="1:15" ht="27.5">
      <c r="A274" s="3936"/>
      <c r="B274" s="3904"/>
      <c r="C274" s="3904"/>
      <c r="D274" s="3904"/>
      <c r="E274" s="3907"/>
      <c r="F274" s="1367" t="s">
        <v>67</v>
      </c>
      <c r="G274" s="3932" t="s">
        <v>85</v>
      </c>
      <c r="H274" s="3933"/>
      <c r="I274" s="1366" t="s">
        <v>67</v>
      </c>
      <c r="J274" s="3932" t="s">
        <v>85</v>
      </c>
      <c r="K274" s="3933"/>
      <c r="L274" s="1366" t="s">
        <v>67</v>
      </c>
      <c r="M274" s="3932" t="s">
        <v>85</v>
      </c>
      <c r="N274" s="3934"/>
      <c r="O274" s="507"/>
    </row>
    <row r="275" spans="1:15" ht="18" thickBot="1">
      <c r="A275" s="3937"/>
      <c r="B275" s="3939"/>
      <c r="C275" s="3939"/>
      <c r="D275" s="3939"/>
      <c r="E275" s="3941"/>
      <c r="F275" s="1414" t="s">
        <v>98</v>
      </c>
      <c r="G275" s="1415" t="s">
        <v>98</v>
      </c>
      <c r="H275" s="1416" t="s">
        <v>14</v>
      </c>
      <c r="I275" s="1414" t="s">
        <v>98</v>
      </c>
      <c r="J275" s="1415" t="s">
        <v>98</v>
      </c>
      <c r="K275" s="1416" t="s">
        <v>14</v>
      </c>
      <c r="L275" s="1414" t="s">
        <v>98</v>
      </c>
      <c r="M275" s="1415" t="s">
        <v>98</v>
      </c>
      <c r="N275" s="1417" t="s">
        <v>14</v>
      </c>
      <c r="O275" s="495"/>
    </row>
    <row r="276" spans="1:15">
      <c r="A276" s="1403" t="s">
        <v>144</v>
      </c>
      <c r="B276" s="1404" t="s">
        <v>145</v>
      </c>
      <c r="C276" s="1405" t="s">
        <v>1496</v>
      </c>
      <c r="D276" s="1404" t="s">
        <v>150</v>
      </c>
      <c r="E276" s="1418" t="s">
        <v>1497</v>
      </c>
      <c r="F276" s="1799">
        <v>35</v>
      </c>
      <c r="G276" s="1800">
        <v>12</v>
      </c>
      <c r="H276" s="2473">
        <f t="shared" ref="H276:H291" si="15">G276/F276</f>
        <v>0.34285714285714286</v>
      </c>
      <c r="I276" s="1799">
        <v>35</v>
      </c>
      <c r="J276" s="1800">
        <v>11</v>
      </c>
      <c r="K276" s="2473">
        <f t="shared" ref="K276:K290" si="16">J276/I276</f>
        <v>0.31428571428571428</v>
      </c>
      <c r="L276" s="1799">
        <v>35</v>
      </c>
      <c r="M276" s="1800">
        <v>9</v>
      </c>
      <c r="N276" s="2468">
        <f t="shared" ref="N276:N292" si="17">M276/L276</f>
        <v>0.25714285714285712</v>
      </c>
    </row>
    <row r="277" spans="1:15">
      <c r="A277" s="1372" t="s">
        <v>144</v>
      </c>
      <c r="B277" s="1373" t="s">
        <v>145</v>
      </c>
      <c r="C277" s="1374" t="s">
        <v>1496</v>
      </c>
      <c r="D277" s="1373" t="s">
        <v>150</v>
      </c>
      <c r="E277" s="1377" t="s">
        <v>1498</v>
      </c>
      <c r="F277" s="1801">
        <v>70</v>
      </c>
      <c r="G277" s="1780">
        <v>25</v>
      </c>
      <c r="H277" s="2474">
        <f t="shared" si="15"/>
        <v>0.35714285714285715</v>
      </c>
      <c r="I277" s="1801">
        <v>60</v>
      </c>
      <c r="J277" s="1780">
        <v>19</v>
      </c>
      <c r="K277" s="2474">
        <f t="shared" si="16"/>
        <v>0.31666666666666665</v>
      </c>
      <c r="L277" s="1801">
        <v>56</v>
      </c>
      <c r="M277" s="1780">
        <v>17</v>
      </c>
      <c r="N277" s="2462">
        <f t="shared" si="17"/>
        <v>0.30357142857142855</v>
      </c>
    </row>
    <row r="278" spans="1:15">
      <c r="A278" s="1372" t="s">
        <v>144</v>
      </c>
      <c r="B278" s="1373" t="s">
        <v>145</v>
      </c>
      <c r="C278" s="1374" t="s">
        <v>1496</v>
      </c>
      <c r="D278" s="1373" t="s">
        <v>150</v>
      </c>
      <c r="E278" s="1377" t="s">
        <v>1499</v>
      </c>
      <c r="F278" s="1801">
        <v>23</v>
      </c>
      <c r="G278" s="1780">
        <v>6</v>
      </c>
      <c r="H278" s="2474">
        <f t="shared" si="15"/>
        <v>0.2608695652173913</v>
      </c>
      <c r="I278" s="1801">
        <v>21</v>
      </c>
      <c r="J278" s="1780">
        <v>5</v>
      </c>
      <c r="K278" s="2474">
        <f t="shared" si="16"/>
        <v>0.23809523809523808</v>
      </c>
      <c r="L278" s="1801">
        <v>21</v>
      </c>
      <c r="M278" s="1780" t="s">
        <v>1514</v>
      </c>
      <c r="N278" s="2469" t="s">
        <v>1514</v>
      </c>
    </row>
    <row r="279" spans="1:15">
      <c r="A279" s="1372" t="s">
        <v>144</v>
      </c>
      <c r="B279" s="1373" t="s">
        <v>145</v>
      </c>
      <c r="C279" s="1374" t="s">
        <v>1496</v>
      </c>
      <c r="D279" s="1373" t="s">
        <v>150</v>
      </c>
      <c r="E279" s="1377" t="s">
        <v>1500</v>
      </c>
      <c r="F279" s="1801">
        <v>33</v>
      </c>
      <c r="G279" s="1780" t="s">
        <v>1514</v>
      </c>
      <c r="H279" s="2474" t="s">
        <v>1514</v>
      </c>
      <c r="I279" s="1801">
        <v>34</v>
      </c>
      <c r="J279" s="1780">
        <v>8</v>
      </c>
      <c r="K279" s="2474">
        <f t="shared" si="16"/>
        <v>0.23529411764705882</v>
      </c>
      <c r="L279" s="1801">
        <v>37</v>
      </c>
      <c r="M279" s="1780">
        <v>10</v>
      </c>
      <c r="N279" s="2462">
        <f t="shared" si="17"/>
        <v>0.27027027027027029</v>
      </c>
    </row>
    <row r="280" spans="1:15">
      <c r="A280" s="1372" t="s">
        <v>144</v>
      </c>
      <c r="B280" s="1373" t="s">
        <v>145</v>
      </c>
      <c r="C280" s="1374" t="s">
        <v>1496</v>
      </c>
      <c r="D280" s="1373" t="s">
        <v>150</v>
      </c>
      <c r="E280" s="1377" t="s">
        <v>1501</v>
      </c>
      <c r="F280" s="1801">
        <v>76</v>
      </c>
      <c r="G280" s="1780">
        <v>35</v>
      </c>
      <c r="H280" s="2474">
        <f t="shared" si="15"/>
        <v>0.46052631578947367</v>
      </c>
      <c r="I280" s="1801">
        <v>78</v>
      </c>
      <c r="J280" s="1780">
        <v>32</v>
      </c>
      <c r="K280" s="2474">
        <f t="shared" si="16"/>
        <v>0.41025641025641024</v>
      </c>
      <c r="L280" s="1801">
        <v>98</v>
      </c>
      <c r="M280" s="1780">
        <v>40</v>
      </c>
      <c r="N280" s="2462">
        <f t="shared" si="17"/>
        <v>0.40816326530612246</v>
      </c>
    </row>
    <row r="281" spans="1:15">
      <c r="A281" s="1372" t="s">
        <v>144</v>
      </c>
      <c r="B281" s="1373" t="s">
        <v>145</v>
      </c>
      <c r="C281" s="1374" t="s">
        <v>1496</v>
      </c>
      <c r="D281" s="1373" t="s">
        <v>150</v>
      </c>
      <c r="E281" s="1377" t="s">
        <v>1502</v>
      </c>
      <c r="F281" s="1801">
        <v>36</v>
      </c>
      <c r="G281" s="1780">
        <v>17</v>
      </c>
      <c r="H281" s="2474">
        <f t="shared" si="15"/>
        <v>0.47222222222222221</v>
      </c>
      <c r="I281" s="1801">
        <v>36</v>
      </c>
      <c r="J281" s="1780">
        <v>18</v>
      </c>
      <c r="K281" s="2474">
        <f t="shared" si="16"/>
        <v>0.5</v>
      </c>
      <c r="L281" s="1801">
        <v>28</v>
      </c>
      <c r="M281" s="1780">
        <v>12</v>
      </c>
      <c r="N281" s="2462">
        <f t="shared" si="17"/>
        <v>0.42857142857142855</v>
      </c>
    </row>
    <row r="282" spans="1:15">
      <c r="A282" s="1372" t="s">
        <v>144</v>
      </c>
      <c r="B282" s="1373" t="s">
        <v>145</v>
      </c>
      <c r="C282" s="1374" t="s">
        <v>1496</v>
      </c>
      <c r="D282" s="1373" t="s">
        <v>150</v>
      </c>
      <c r="E282" s="1377" t="s">
        <v>1503</v>
      </c>
      <c r="F282" s="1801">
        <v>34</v>
      </c>
      <c r="G282" s="1780" t="s">
        <v>1514</v>
      </c>
      <c r="H282" s="2474" t="s">
        <v>1514</v>
      </c>
      <c r="I282" s="1801">
        <v>33</v>
      </c>
      <c r="J282" s="1780">
        <v>5</v>
      </c>
      <c r="K282" s="2474">
        <f t="shared" si="16"/>
        <v>0.15151515151515152</v>
      </c>
      <c r="L282" s="1801">
        <v>29</v>
      </c>
      <c r="M282" s="1780" t="s">
        <v>1514</v>
      </c>
      <c r="N282" s="2469" t="s">
        <v>1514</v>
      </c>
    </row>
    <row r="283" spans="1:15">
      <c r="A283" s="1372" t="s">
        <v>144</v>
      </c>
      <c r="B283" s="1373" t="s">
        <v>145</v>
      </c>
      <c r="C283" s="1374" t="s">
        <v>1496</v>
      </c>
      <c r="D283" s="1373" t="s">
        <v>150</v>
      </c>
      <c r="E283" s="1377" t="s">
        <v>1504</v>
      </c>
      <c r="F283" s="1801">
        <v>50</v>
      </c>
      <c r="G283" s="1780">
        <v>23</v>
      </c>
      <c r="H283" s="2474">
        <f t="shared" si="15"/>
        <v>0.46</v>
      </c>
      <c r="I283" s="1801">
        <v>44</v>
      </c>
      <c r="J283" s="1780">
        <v>13</v>
      </c>
      <c r="K283" s="2474">
        <f t="shared" si="16"/>
        <v>0.29545454545454547</v>
      </c>
      <c r="L283" s="1801">
        <v>57</v>
      </c>
      <c r="M283" s="1780">
        <v>15</v>
      </c>
      <c r="N283" s="2462">
        <f t="shared" si="17"/>
        <v>0.26315789473684209</v>
      </c>
    </row>
    <row r="284" spans="1:15">
      <c r="A284" s="1372" t="s">
        <v>144</v>
      </c>
      <c r="B284" s="1373" t="s">
        <v>145</v>
      </c>
      <c r="C284" s="1374" t="s">
        <v>1496</v>
      </c>
      <c r="D284" s="1373" t="s">
        <v>150</v>
      </c>
      <c r="E284" s="1377" t="s">
        <v>1505</v>
      </c>
      <c r="F284" s="1801">
        <v>17</v>
      </c>
      <c r="G284" s="1780" t="s">
        <v>1514</v>
      </c>
      <c r="H284" s="2474" t="s">
        <v>1514</v>
      </c>
      <c r="I284" s="1801">
        <v>17</v>
      </c>
      <c r="J284" s="1780" t="s">
        <v>1514</v>
      </c>
      <c r="K284" s="2474" t="s">
        <v>1514</v>
      </c>
      <c r="L284" s="1801">
        <v>19</v>
      </c>
      <c r="M284" s="1780" t="s">
        <v>1514</v>
      </c>
      <c r="N284" s="2469" t="s">
        <v>1514</v>
      </c>
    </row>
    <row r="285" spans="1:15">
      <c r="A285" s="1378" t="s">
        <v>144</v>
      </c>
      <c r="B285" s="1379" t="s">
        <v>145</v>
      </c>
      <c r="C285" s="1380" t="s">
        <v>1496</v>
      </c>
      <c r="D285" s="1378" t="s">
        <v>151</v>
      </c>
      <c r="E285" s="1381" t="s">
        <v>1506</v>
      </c>
      <c r="F285" s="1802">
        <v>96</v>
      </c>
      <c r="G285" s="1803">
        <v>46</v>
      </c>
      <c r="H285" s="2475">
        <f t="shared" si="15"/>
        <v>0.47916666666666669</v>
      </c>
      <c r="I285" s="1802">
        <v>98</v>
      </c>
      <c r="J285" s="1803">
        <v>44</v>
      </c>
      <c r="K285" s="2475">
        <f t="shared" si="16"/>
        <v>0.44897959183673469</v>
      </c>
      <c r="L285" s="1802">
        <v>77</v>
      </c>
      <c r="M285" s="1803">
        <v>30</v>
      </c>
      <c r="N285" s="2470">
        <f t="shared" si="17"/>
        <v>0.38961038961038963</v>
      </c>
    </row>
    <row r="286" spans="1:15">
      <c r="A286" s="1378" t="s">
        <v>144</v>
      </c>
      <c r="B286" s="1379" t="s">
        <v>145</v>
      </c>
      <c r="C286" s="1380" t="s">
        <v>1496</v>
      </c>
      <c r="D286" s="1378" t="s">
        <v>151</v>
      </c>
      <c r="E286" s="1381" t="s">
        <v>1507</v>
      </c>
      <c r="F286" s="1802">
        <v>76</v>
      </c>
      <c r="G286" s="1803">
        <v>38</v>
      </c>
      <c r="H286" s="2475">
        <f t="shared" si="15"/>
        <v>0.5</v>
      </c>
      <c r="I286" s="1802">
        <v>69</v>
      </c>
      <c r="J286" s="1803">
        <v>34</v>
      </c>
      <c r="K286" s="2475">
        <f t="shared" si="16"/>
        <v>0.49275362318840582</v>
      </c>
      <c r="L286" s="1802">
        <v>60</v>
      </c>
      <c r="M286" s="1803">
        <v>30</v>
      </c>
      <c r="N286" s="2470">
        <f t="shared" si="17"/>
        <v>0.5</v>
      </c>
    </row>
    <row r="287" spans="1:15">
      <c r="A287" s="1378" t="s">
        <v>144</v>
      </c>
      <c r="B287" s="1379" t="s">
        <v>145</v>
      </c>
      <c r="C287" s="1380" t="s">
        <v>1496</v>
      </c>
      <c r="D287" s="1378" t="s">
        <v>151</v>
      </c>
      <c r="E287" s="1381" t="s">
        <v>1508</v>
      </c>
      <c r="F287" s="1802">
        <v>52</v>
      </c>
      <c r="G287" s="1803">
        <v>33</v>
      </c>
      <c r="H287" s="2475">
        <f t="shared" si="15"/>
        <v>0.63461538461538458</v>
      </c>
      <c r="I287" s="1802">
        <v>43</v>
      </c>
      <c r="J287" s="1803">
        <v>25</v>
      </c>
      <c r="K287" s="2475">
        <f t="shared" si="16"/>
        <v>0.58139534883720934</v>
      </c>
      <c r="L287" s="1802">
        <v>55</v>
      </c>
      <c r="M287" s="1803">
        <v>27</v>
      </c>
      <c r="N287" s="2470">
        <f t="shared" si="17"/>
        <v>0.49090909090909091</v>
      </c>
    </row>
    <row r="288" spans="1:15">
      <c r="A288" s="1382" t="s">
        <v>144</v>
      </c>
      <c r="B288" s="1383" t="s">
        <v>145</v>
      </c>
      <c r="C288" s="1384" t="s">
        <v>1496</v>
      </c>
      <c r="D288" s="1383" t="s">
        <v>152</v>
      </c>
      <c r="E288" s="1385" t="s">
        <v>1509</v>
      </c>
      <c r="F288" s="1804">
        <v>109</v>
      </c>
      <c r="G288" s="1805">
        <v>45</v>
      </c>
      <c r="H288" s="2476">
        <f t="shared" si="15"/>
        <v>0.41284403669724773</v>
      </c>
      <c r="I288" s="1804">
        <v>111</v>
      </c>
      <c r="J288" s="1805">
        <v>49</v>
      </c>
      <c r="K288" s="2476">
        <f t="shared" si="16"/>
        <v>0.44144144144144143</v>
      </c>
      <c r="L288" s="1804">
        <v>110</v>
      </c>
      <c r="M288" s="1805">
        <v>52</v>
      </c>
      <c r="N288" s="2471">
        <f t="shared" si="17"/>
        <v>0.47272727272727272</v>
      </c>
    </row>
    <row r="289" spans="1:15">
      <c r="A289" s="1382" t="s">
        <v>144</v>
      </c>
      <c r="B289" s="1383" t="s">
        <v>145</v>
      </c>
      <c r="C289" s="1384" t="s">
        <v>1496</v>
      </c>
      <c r="D289" s="1383" t="s">
        <v>152</v>
      </c>
      <c r="E289" s="1385" t="s">
        <v>1510</v>
      </c>
      <c r="F289" s="1804">
        <v>98</v>
      </c>
      <c r="G289" s="1805">
        <v>42</v>
      </c>
      <c r="H289" s="2476">
        <f t="shared" si="15"/>
        <v>0.42857142857142855</v>
      </c>
      <c r="I289" s="1804">
        <v>96</v>
      </c>
      <c r="J289" s="1805">
        <v>46</v>
      </c>
      <c r="K289" s="2476">
        <f t="shared" si="16"/>
        <v>0.47916666666666669</v>
      </c>
      <c r="L289" s="1804">
        <v>104</v>
      </c>
      <c r="M289" s="1805">
        <v>46</v>
      </c>
      <c r="N289" s="2471">
        <f t="shared" si="17"/>
        <v>0.44230769230769229</v>
      </c>
    </row>
    <row r="290" spans="1:15">
      <c r="A290" s="1382" t="s">
        <v>144</v>
      </c>
      <c r="B290" s="1383" t="s">
        <v>145</v>
      </c>
      <c r="C290" s="1384" t="s">
        <v>1496</v>
      </c>
      <c r="D290" s="1383" t="s">
        <v>152</v>
      </c>
      <c r="E290" s="1385" t="s">
        <v>1511</v>
      </c>
      <c r="F290" s="1804">
        <v>75</v>
      </c>
      <c r="G290" s="1805">
        <v>37</v>
      </c>
      <c r="H290" s="2476">
        <f t="shared" si="15"/>
        <v>0.49333333333333335</v>
      </c>
      <c r="I290" s="1804">
        <v>74</v>
      </c>
      <c r="J290" s="1805">
        <v>40</v>
      </c>
      <c r="K290" s="2476">
        <f t="shared" si="16"/>
        <v>0.54054054054054057</v>
      </c>
      <c r="L290" s="1804">
        <v>67</v>
      </c>
      <c r="M290" s="1805">
        <v>30</v>
      </c>
      <c r="N290" s="2471">
        <f t="shared" si="17"/>
        <v>0.44776119402985076</v>
      </c>
    </row>
    <row r="291" spans="1:15" ht="14.5">
      <c r="A291" s="1386" t="s">
        <v>144</v>
      </c>
      <c r="B291" s="1387" t="s">
        <v>145</v>
      </c>
      <c r="C291" s="1388" t="s">
        <v>1496</v>
      </c>
      <c r="D291" s="1387" t="s">
        <v>153</v>
      </c>
      <c r="E291" s="1396" t="s">
        <v>1777</v>
      </c>
      <c r="F291" s="1806">
        <v>12</v>
      </c>
      <c r="G291" s="1797">
        <v>7</v>
      </c>
      <c r="H291" s="2478">
        <f t="shared" si="15"/>
        <v>0.58333333333333337</v>
      </c>
      <c r="I291" s="1806" t="s">
        <v>1514</v>
      </c>
      <c r="J291" s="1797" t="s">
        <v>1514</v>
      </c>
      <c r="K291" s="2478">
        <v>0.4</v>
      </c>
      <c r="L291" s="1806">
        <v>16</v>
      </c>
      <c r="M291" s="1797">
        <v>11</v>
      </c>
      <c r="N291" s="2467">
        <f t="shared" si="17"/>
        <v>0.6875</v>
      </c>
    </row>
    <row r="292" spans="1:15" ht="14.5">
      <c r="A292" s="1386" t="s">
        <v>144</v>
      </c>
      <c r="B292" s="1387" t="s">
        <v>145</v>
      </c>
      <c r="C292" s="1388" t="s">
        <v>1496</v>
      </c>
      <c r="D292" s="1390" t="s">
        <v>153</v>
      </c>
      <c r="E292" s="1396" t="s">
        <v>1778</v>
      </c>
      <c r="F292" s="1806" t="s">
        <v>1514</v>
      </c>
      <c r="G292" s="1797" t="s">
        <v>1514</v>
      </c>
      <c r="H292" s="2485" t="s">
        <v>1514</v>
      </c>
      <c r="I292" s="1806" t="s">
        <v>1514</v>
      </c>
      <c r="J292" s="1797" t="s">
        <v>1514</v>
      </c>
      <c r="K292" s="2478" t="s">
        <v>1514</v>
      </c>
      <c r="L292" s="1806">
        <v>13</v>
      </c>
      <c r="M292" s="1797">
        <v>12</v>
      </c>
      <c r="N292" s="2467">
        <f t="shared" si="17"/>
        <v>0.92307692307692313</v>
      </c>
    </row>
    <row r="293" spans="1:15" ht="14.5">
      <c r="A293" s="1386" t="s">
        <v>144</v>
      </c>
      <c r="B293" s="1387" t="s">
        <v>145</v>
      </c>
      <c r="C293" s="1388" t="s">
        <v>1496</v>
      </c>
      <c r="D293" s="1390" t="s">
        <v>153</v>
      </c>
      <c r="E293" s="1396" t="s">
        <v>1779</v>
      </c>
      <c r="F293" s="1806" t="s">
        <v>1514</v>
      </c>
      <c r="G293" s="1797" t="s">
        <v>1514</v>
      </c>
      <c r="H293" s="2485" t="s">
        <v>1514</v>
      </c>
      <c r="I293" s="1806" t="s">
        <v>1514</v>
      </c>
      <c r="J293" s="1797" t="s">
        <v>1514</v>
      </c>
      <c r="K293" s="2478" t="s">
        <v>1514</v>
      </c>
      <c r="L293" s="1807" t="s">
        <v>1514</v>
      </c>
      <c r="M293" s="1808" t="s">
        <v>1514</v>
      </c>
      <c r="N293" s="2467" t="s">
        <v>1514</v>
      </c>
    </row>
    <row r="294" spans="1:15" ht="14.5">
      <c r="A294" s="1386" t="s">
        <v>144</v>
      </c>
      <c r="B294" s="1387" t="s">
        <v>145</v>
      </c>
      <c r="C294" s="1388" t="s">
        <v>1496</v>
      </c>
      <c r="D294" s="1390" t="s">
        <v>153</v>
      </c>
      <c r="E294" s="1396" t="s">
        <v>1780</v>
      </c>
      <c r="F294" s="1806" t="s">
        <v>1514</v>
      </c>
      <c r="G294" s="1797" t="s">
        <v>1514</v>
      </c>
      <c r="H294" s="2478">
        <v>0.8</v>
      </c>
      <c r="I294" s="1806" t="s">
        <v>1514</v>
      </c>
      <c r="J294" s="1797" t="s">
        <v>1514</v>
      </c>
      <c r="K294" s="2478">
        <v>0.6</v>
      </c>
      <c r="L294" s="1807" t="s">
        <v>1514</v>
      </c>
      <c r="M294" s="1808" t="s">
        <v>1514</v>
      </c>
      <c r="N294" s="2467">
        <v>0.6</v>
      </c>
    </row>
    <row r="295" spans="1:15">
      <c r="A295" s="1386" t="s">
        <v>1512</v>
      </c>
      <c r="B295" s="1387" t="s">
        <v>145</v>
      </c>
      <c r="C295" s="1388" t="s">
        <v>1496</v>
      </c>
      <c r="D295" s="1387" t="s">
        <v>153</v>
      </c>
      <c r="E295" s="1389" t="s">
        <v>1513</v>
      </c>
      <c r="F295" s="1806" t="s">
        <v>1514</v>
      </c>
      <c r="G295" s="1797" t="s">
        <v>1514</v>
      </c>
      <c r="H295" s="1410" t="s">
        <v>1514</v>
      </c>
      <c r="I295" s="1806" t="s">
        <v>1514</v>
      </c>
      <c r="J295" s="1797" t="s">
        <v>1514</v>
      </c>
      <c r="K295" s="1408" t="s">
        <v>1514</v>
      </c>
      <c r="L295" s="1807" t="s">
        <v>1514</v>
      </c>
      <c r="M295" s="1808" t="s">
        <v>1514</v>
      </c>
      <c r="N295" s="1407" t="s">
        <v>1514</v>
      </c>
    </row>
    <row r="296" spans="1:15">
      <c r="B296" s="1400"/>
      <c r="C296" s="1401"/>
      <c r="D296" s="1400"/>
      <c r="E296" s="1411"/>
      <c r="F296" s="1412"/>
      <c r="G296" s="1412"/>
      <c r="H296" s="1413"/>
      <c r="L296" s="1412"/>
      <c r="M296" s="1412"/>
      <c r="N296" s="1394"/>
    </row>
    <row r="297" spans="1:15" ht="13.5" thickBot="1"/>
    <row r="298" spans="1:15" ht="17.5">
      <c r="A298" s="3935" t="s">
        <v>122</v>
      </c>
      <c r="B298" s="3938" t="s">
        <v>37</v>
      </c>
      <c r="C298" s="3938" t="s">
        <v>38</v>
      </c>
      <c r="D298" s="3938" t="s">
        <v>149</v>
      </c>
      <c r="E298" s="3940" t="s">
        <v>1613</v>
      </c>
      <c r="F298" s="3923" t="s">
        <v>1270</v>
      </c>
      <c r="G298" s="3924"/>
      <c r="H298" s="3924"/>
      <c r="I298" s="3924"/>
      <c r="J298" s="3924"/>
      <c r="K298" s="3924"/>
      <c r="L298" s="3924"/>
      <c r="M298" s="3924"/>
      <c r="N298" s="3925"/>
      <c r="O298" s="495"/>
    </row>
    <row r="299" spans="1:15" ht="17.5">
      <c r="A299" s="3936"/>
      <c r="B299" s="3904"/>
      <c r="C299" s="3904"/>
      <c r="D299" s="3904"/>
      <c r="E299" s="3907"/>
      <c r="F299" s="3926" t="s">
        <v>1744</v>
      </c>
      <c r="G299" s="3927"/>
      <c r="H299" s="3928"/>
      <c r="I299" s="3929" t="s">
        <v>1745</v>
      </c>
      <c r="J299" s="3927"/>
      <c r="K299" s="3930"/>
      <c r="L299" s="3926" t="s">
        <v>1746</v>
      </c>
      <c r="M299" s="3927"/>
      <c r="N299" s="3931"/>
      <c r="O299" s="495"/>
    </row>
    <row r="300" spans="1:15" ht="27.5">
      <c r="A300" s="3936"/>
      <c r="B300" s="3904"/>
      <c r="C300" s="3904"/>
      <c r="D300" s="3904"/>
      <c r="E300" s="3907"/>
      <c r="F300" s="1367" t="s">
        <v>67</v>
      </c>
      <c r="G300" s="3932" t="s">
        <v>85</v>
      </c>
      <c r="H300" s="3933"/>
      <c r="I300" s="1366" t="s">
        <v>67</v>
      </c>
      <c r="J300" s="3932" t="s">
        <v>85</v>
      </c>
      <c r="K300" s="3933"/>
      <c r="L300" s="1366" t="s">
        <v>67</v>
      </c>
      <c r="M300" s="3932" t="s">
        <v>85</v>
      </c>
      <c r="N300" s="3934"/>
      <c r="O300" s="507"/>
    </row>
    <row r="301" spans="1:15" ht="18" thickBot="1">
      <c r="A301" s="3937"/>
      <c r="B301" s="3939"/>
      <c r="C301" s="3939"/>
      <c r="D301" s="3939"/>
      <c r="E301" s="3941"/>
      <c r="F301" s="1414" t="s">
        <v>98</v>
      </c>
      <c r="G301" s="1415" t="s">
        <v>98</v>
      </c>
      <c r="H301" s="1416" t="s">
        <v>14</v>
      </c>
      <c r="I301" s="1414" t="s">
        <v>98</v>
      </c>
      <c r="J301" s="1415" t="s">
        <v>98</v>
      </c>
      <c r="K301" s="1416" t="s">
        <v>14</v>
      </c>
      <c r="L301" s="1414" t="s">
        <v>98</v>
      </c>
      <c r="M301" s="1415" t="s">
        <v>98</v>
      </c>
      <c r="N301" s="1417" t="s">
        <v>14</v>
      </c>
      <c r="O301" s="495"/>
    </row>
    <row r="302" spans="1:15">
      <c r="A302" s="1372" t="s">
        <v>114</v>
      </c>
      <c r="B302" s="1373" t="s">
        <v>43</v>
      </c>
      <c r="C302" s="1374" t="s">
        <v>1516</v>
      </c>
      <c r="D302" s="1373" t="s">
        <v>150</v>
      </c>
      <c r="E302" s="1418" t="s">
        <v>1517</v>
      </c>
      <c r="F302" s="1809">
        <v>37</v>
      </c>
      <c r="G302" s="1779">
        <v>10</v>
      </c>
      <c r="H302" s="2481">
        <f t="shared" ref="H302:H334" si="18">G302/F302</f>
        <v>0.27027027027027029</v>
      </c>
      <c r="I302" s="1801">
        <v>40</v>
      </c>
      <c r="J302" s="1780">
        <v>12</v>
      </c>
      <c r="K302" s="2473">
        <f t="shared" ref="K302:K334" si="19">J302/I302</f>
        <v>0.3</v>
      </c>
      <c r="L302" s="1801">
        <v>43</v>
      </c>
      <c r="M302" s="1780">
        <v>13</v>
      </c>
      <c r="N302" s="2462">
        <f t="shared" ref="N302:N334" si="20">M302/L302</f>
        <v>0.30232558139534882</v>
      </c>
    </row>
    <row r="303" spans="1:15">
      <c r="A303" s="1372" t="s">
        <v>114</v>
      </c>
      <c r="B303" s="1373" t="s">
        <v>43</v>
      </c>
      <c r="C303" s="1374" t="s">
        <v>1516</v>
      </c>
      <c r="D303" s="1373" t="s">
        <v>150</v>
      </c>
      <c r="E303" s="1377" t="s">
        <v>1518</v>
      </c>
      <c r="F303" s="1809">
        <v>42</v>
      </c>
      <c r="G303" s="1779">
        <v>17</v>
      </c>
      <c r="H303" s="2482">
        <f t="shared" si="18"/>
        <v>0.40476190476190477</v>
      </c>
      <c r="I303" s="1801">
        <v>46</v>
      </c>
      <c r="J303" s="1780">
        <v>12</v>
      </c>
      <c r="K303" s="2474">
        <f t="shared" si="19"/>
        <v>0.2608695652173913</v>
      </c>
      <c r="L303" s="1801">
        <v>59</v>
      </c>
      <c r="M303" s="1780">
        <v>15</v>
      </c>
      <c r="N303" s="2462">
        <f t="shared" si="20"/>
        <v>0.25423728813559321</v>
      </c>
    </row>
    <row r="304" spans="1:15">
      <c r="A304" s="1372" t="s">
        <v>114</v>
      </c>
      <c r="B304" s="1373" t="s">
        <v>43</v>
      </c>
      <c r="C304" s="1374" t="s">
        <v>1516</v>
      </c>
      <c r="D304" s="1373" t="s">
        <v>150</v>
      </c>
      <c r="E304" s="1377" t="s">
        <v>1519</v>
      </c>
      <c r="F304" s="1809">
        <v>46</v>
      </c>
      <c r="G304" s="1780" t="s">
        <v>1514</v>
      </c>
      <c r="H304" s="2474" t="s">
        <v>1514</v>
      </c>
      <c r="I304" s="1801">
        <v>34</v>
      </c>
      <c r="J304" s="1780" t="s">
        <v>1514</v>
      </c>
      <c r="K304" s="2474" t="s">
        <v>1514</v>
      </c>
      <c r="L304" s="1801">
        <v>41</v>
      </c>
      <c r="M304" s="1780" t="s">
        <v>1514</v>
      </c>
      <c r="N304" s="2462" t="s">
        <v>1514</v>
      </c>
    </row>
    <row r="305" spans="1:14">
      <c r="A305" s="1372" t="s">
        <v>114</v>
      </c>
      <c r="B305" s="1373" t="s">
        <v>43</v>
      </c>
      <c r="C305" s="1374" t="s">
        <v>1516</v>
      </c>
      <c r="D305" s="1373" t="s">
        <v>150</v>
      </c>
      <c r="E305" s="1377" t="s">
        <v>1520</v>
      </c>
      <c r="F305" s="1809">
        <v>65</v>
      </c>
      <c r="G305" s="1779">
        <v>16</v>
      </c>
      <c r="H305" s="2482">
        <f t="shared" si="18"/>
        <v>0.24615384615384617</v>
      </c>
      <c r="I305" s="1801">
        <v>65</v>
      </c>
      <c r="J305" s="1780">
        <v>16</v>
      </c>
      <c r="K305" s="2474">
        <f t="shared" si="19"/>
        <v>0.24615384615384617</v>
      </c>
      <c r="L305" s="1801">
        <v>52</v>
      </c>
      <c r="M305" s="1780">
        <v>11</v>
      </c>
      <c r="N305" s="2462">
        <f t="shared" si="20"/>
        <v>0.21153846153846154</v>
      </c>
    </row>
    <row r="306" spans="1:14">
      <c r="A306" s="1372" t="s">
        <v>114</v>
      </c>
      <c r="B306" s="1373" t="s">
        <v>43</v>
      </c>
      <c r="C306" s="1374" t="s">
        <v>1516</v>
      </c>
      <c r="D306" s="1373" t="s">
        <v>150</v>
      </c>
      <c r="E306" s="1377" t="s">
        <v>1521</v>
      </c>
      <c r="F306" s="1809">
        <v>46</v>
      </c>
      <c r="G306" s="1779">
        <v>20</v>
      </c>
      <c r="H306" s="2482">
        <f t="shared" si="18"/>
        <v>0.43478260869565216</v>
      </c>
      <c r="I306" s="1801">
        <v>46</v>
      </c>
      <c r="J306" s="1780">
        <v>19</v>
      </c>
      <c r="K306" s="2474">
        <f t="shared" si="19"/>
        <v>0.41304347826086957</v>
      </c>
      <c r="L306" s="1801">
        <v>43</v>
      </c>
      <c r="M306" s="1780">
        <v>18</v>
      </c>
      <c r="N306" s="2462">
        <f t="shared" si="20"/>
        <v>0.41860465116279072</v>
      </c>
    </row>
    <row r="307" spans="1:14">
      <c r="A307" s="1372" t="s">
        <v>114</v>
      </c>
      <c r="B307" s="1373" t="s">
        <v>43</v>
      </c>
      <c r="C307" s="1374" t="s">
        <v>1516</v>
      </c>
      <c r="D307" s="1373" t="s">
        <v>150</v>
      </c>
      <c r="E307" s="1377" t="s">
        <v>1522</v>
      </c>
      <c r="F307" s="1809">
        <v>55</v>
      </c>
      <c r="G307" s="1779">
        <v>21</v>
      </c>
      <c r="H307" s="2482">
        <f t="shared" si="18"/>
        <v>0.38181818181818183</v>
      </c>
      <c r="I307" s="1801">
        <v>51</v>
      </c>
      <c r="J307" s="1780">
        <v>19</v>
      </c>
      <c r="K307" s="2474">
        <f t="shared" si="19"/>
        <v>0.37254901960784315</v>
      </c>
      <c r="L307" s="1801">
        <v>53</v>
      </c>
      <c r="M307" s="1780">
        <v>19</v>
      </c>
      <c r="N307" s="2462">
        <f t="shared" si="20"/>
        <v>0.35849056603773582</v>
      </c>
    </row>
    <row r="308" spans="1:14">
      <c r="A308" s="1372" t="s">
        <v>114</v>
      </c>
      <c r="B308" s="1373" t="s">
        <v>43</v>
      </c>
      <c r="C308" s="1374" t="s">
        <v>1516</v>
      </c>
      <c r="D308" s="1373" t="s">
        <v>150</v>
      </c>
      <c r="E308" s="1377" t="s">
        <v>1523</v>
      </c>
      <c r="F308" s="1809">
        <v>66</v>
      </c>
      <c r="G308" s="1779">
        <v>29</v>
      </c>
      <c r="H308" s="2482">
        <f t="shared" si="18"/>
        <v>0.43939393939393939</v>
      </c>
      <c r="I308" s="1801">
        <v>61</v>
      </c>
      <c r="J308" s="1780">
        <v>27</v>
      </c>
      <c r="K308" s="2474">
        <f t="shared" si="19"/>
        <v>0.44262295081967212</v>
      </c>
      <c r="L308" s="1801">
        <v>55</v>
      </c>
      <c r="M308" s="1780">
        <v>23</v>
      </c>
      <c r="N308" s="2462">
        <f t="shared" si="20"/>
        <v>0.41818181818181815</v>
      </c>
    </row>
    <row r="309" spans="1:14">
      <c r="A309" s="1372" t="s">
        <v>114</v>
      </c>
      <c r="B309" s="1373" t="s">
        <v>43</v>
      </c>
      <c r="C309" s="1374" t="s">
        <v>1516</v>
      </c>
      <c r="D309" s="1373" t="s">
        <v>150</v>
      </c>
      <c r="E309" s="1377" t="s">
        <v>1524</v>
      </c>
      <c r="F309" s="1809">
        <v>23</v>
      </c>
      <c r="G309" s="1779">
        <v>16</v>
      </c>
      <c r="H309" s="2482">
        <f t="shared" si="18"/>
        <v>0.69565217391304346</v>
      </c>
      <c r="I309" s="1801">
        <v>31</v>
      </c>
      <c r="J309" s="1780">
        <v>19</v>
      </c>
      <c r="K309" s="2474">
        <f t="shared" si="19"/>
        <v>0.61290322580645162</v>
      </c>
      <c r="L309" s="1801">
        <v>29</v>
      </c>
      <c r="M309" s="1780">
        <v>16</v>
      </c>
      <c r="N309" s="2462">
        <f t="shared" si="20"/>
        <v>0.55172413793103448</v>
      </c>
    </row>
    <row r="310" spans="1:14">
      <c r="A310" s="1372" t="s">
        <v>114</v>
      </c>
      <c r="B310" s="1373" t="s">
        <v>43</v>
      </c>
      <c r="C310" s="1374" t="s">
        <v>1516</v>
      </c>
      <c r="D310" s="1373" t="s">
        <v>150</v>
      </c>
      <c r="E310" s="1377" t="s">
        <v>1525</v>
      </c>
      <c r="F310" s="1809">
        <v>55</v>
      </c>
      <c r="G310" s="1779">
        <v>12</v>
      </c>
      <c r="H310" s="2482">
        <f t="shared" si="18"/>
        <v>0.21818181818181817</v>
      </c>
      <c r="I310" s="1801">
        <v>54</v>
      </c>
      <c r="J310" s="1780">
        <v>12</v>
      </c>
      <c r="K310" s="2474">
        <f t="shared" si="19"/>
        <v>0.22222222222222221</v>
      </c>
      <c r="L310" s="1801">
        <v>44</v>
      </c>
      <c r="M310" s="1780">
        <v>9</v>
      </c>
      <c r="N310" s="2462">
        <f t="shared" si="20"/>
        <v>0.20454545454545456</v>
      </c>
    </row>
    <row r="311" spans="1:14">
      <c r="A311" s="1372" t="s">
        <v>114</v>
      </c>
      <c r="B311" s="1373" t="s">
        <v>43</v>
      </c>
      <c r="C311" s="1374" t="s">
        <v>1516</v>
      </c>
      <c r="D311" s="1373" t="s">
        <v>150</v>
      </c>
      <c r="E311" s="1377" t="s">
        <v>1526</v>
      </c>
      <c r="F311" s="1809">
        <v>37</v>
      </c>
      <c r="G311" s="1779">
        <v>15</v>
      </c>
      <c r="H311" s="2482">
        <f t="shared" si="18"/>
        <v>0.40540540540540543</v>
      </c>
      <c r="I311" s="1801">
        <v>56</v>
      </c>
      <c r="J311" s="1780">
        <v>18</v>
      </c>
      <c r="K311" s="2474">
        <f t="shared" si="19"/>
        <v>0.32142857142857145</v>
      </c>
      <c r="L311" s="1801">
        <v>61</v>
      </c>
      <c r="M311" s="1780">
        <v>20</v>
      </c>
      <c r="N311" s="2462">
        <f t="shared" si="20"/>
        <v>0.32786885245901637</v>
      </c>
    </row>
    <row r="312" spans="1:14">
      <c r="A312" s="1372" t="s">
        <v>114</v>
      </c>
      <c r="B312" s="1373" t="s">
        <v>43</v>
      </c>
      <c r="C312" s="1374" t="s">
        <v>1516</v>
      </c>
      <c r="D312" s="1373" t="s">
        <v>150</v>
      </c>
      <c r="E312" s="1377" t="s">
        <v>1527</v>
      </c>
      <c r="F312" s="1809">
        <v>51</v>
      </c>
      <c r="G312" s="1779">
        <v>15</v>
      </c>
      <c r="H312" s="2482">
        <f t="shared" si="18"/>
        <v>0.29411764705882354</v>
      </c>
      <c r="I312" s="1801">
        <v>46</v>
      </c>
      <c r="J312" s="1780">
        <v>15</v>
      </c>
      <c r="K312" s="2474">
        <f t="shared" si="19"/>
        <v>0.32608695652173914</v>
      </c>
      <c r="L312" s="1801">
        <v>53</v>
      </c>
      <c r="M312" s="1780">
        <v>18</v>
      </c>
      <c r="N312" s="2462">
        <f t="shared" si="20"/>
        <v>0.33962264150943394</v>
      </c>
    </row>
    <row r="313" spans="1:14">
      <c r="A313" s="1372" t="s">
        <v>114</v>
      </c>
      <c r="B313" s="1373" t="s">
        <v>43</v>
      </c>
      <c r="C313" s="1374" t="s">
        <v>1516</v>
      </c>
      <c r="D313" s="1373" t="s">
        <v>150</v>
      </c>
      <c r="E313" s="1377" t="s">
        <v>1528</v>
      </c>
      <c r="F313" s="1809">
        <v>50</v>
      </c>
      <c r="G313" s="1779">
        <v>32</v>
      </c>
      <c r="H313" s="2482">
        <f t="shared" si="18"/>
        <v>0.64</v>
      </c>
      <c r="I313" s="1801">
        <v>48</v>
      </c>
      <c r="J313" s="1780">
        <v>26</v>
      </c>
      <c r="K313" s="2474">
        <f t="shared" si="19"/>
        <v>0.54166666666666663</v>
      </c>
      <c r="L313" s="1801">
        <v>43</v>
      </c>
      <c r="M313" s="1780">
        <v>25</v>
      </c>
      <c r="N313" s="2462">
        <f t="shared" si="20"/>
        <v>0.58139534883720934</v>
      </c>
    </row>
    <row r="314" spans="1:14">
      <c r="A314" s="1372" t="s">
        <v>114</v>
      </c>
      <c r="B314" s="1373" t="s">
        <v>43</v>
      </c>
      <c r="C314" s="1374" t="s">
        <v>1516</v>
      </c>
      <c r="D314" s="1373" t="s">
        <v>150</v>
      </c>
      <c r="E314" s="1377" t="s">
        <v>1529</v>
      </c>
      <c r="F314" s="1809">
        <v>70</v>
      </c>
      <c r="G314" s="1779">
        <v>22</v>
      </c>
      <c r="H314" s="2482">
        <f t="shared" si="18"/>
        <v>0.31428571428571428</v>
      </c>
      <c r="I314" s="1801">
        <v>70</v>
      </c>
      <c r="J314" s="1780">
        <v>28</v>
      </c>
      <c r="K314" s="2474">
        <f t="shared" si="19"/>
        <v>0.4</v>
      </c>
      <c r="L314" s="1801">
        <v>63</v>
      </c>
      <c r="M314" s="1780">
        <v>18</v>
      </c>
      <c r="N314" s="2462">
        <f t="shared" si="20"/>
        <v>0.2857142857142857</v>
      </c>
    </row>
    <row r="315" spans="1:14">
      <c r="A315" s="1378" t="s">
        <v>114</v>
      </c>
      <c r="B315" s="1379" t="s">
        <v>43</v>
      </c>
      <c r="C315" s="1380" t="s">
        <v>1516</v>
      </c>
      <c r="D315" s="1378" t="s">
        <v>151</v>
      </c>
      <c r="E315" s="1381" t="s">
        <v>1530</v>
      </c>
      <c r="F315" s="1810">
        <v>102</v>
      </c>
      <c r="G315" s="1782">
        <v>51</v>
      </c>
      <c r="H315" s="2483">
        <f t="shared" si="18"/>
        <v>0.5</v>
      </c>
      <c r="I315" s="1802">
        <v>105</v>
      </c>
      <c r="J315" s="1803">
        <v>52</v>
      </c>
      <c r="K315" s="2475">
        <f t="shared" si="19"/>
        <v>0.49523809523809526</v>
      </c>
      <c r="L315" s="1802">
        <v>113</v>
      </c>
      <c r="M315" s="1803">
        <v>54</v>
      </c>
      <c r="N315" s="2470">
        <f t="shared" si="20"/>
        <v>0.47787610619469029</v>
      </c>
    </row>
    <row r="316" spans="1:14">
      <c r="A316" s="1378" t="s">
        <v>114</v>
      </c>
      <c r="B316" s="1379" t="s">
        <v>43</v>
      </c>
      <c r="C316" s="1380" t="s">
        <v>1516</v>
      </c>
      <c r="D316" s="1378" t="s">
        <v>151</v>
      </c>
      <c r="E316" s="1381" t="s">
        <v>1531</v>
      </c>
      <c r="F316" s="1810">
        <v>75</v>
      </c>
      <c r="G316" s="1782">
        <v>16</v>
      </c>
      <c r="H316" s="2483">
        <f t="shared" si="18"/>
        <v>0.21333333333333335</v>
      </c>
      <c r="I316" s="1802">
        <v>66</v>
      </c>
      <c r="J316" s="1803">
        <v>14</v>
      </c>
      <c r="K316" s="2475">
        <f t="shared" si="19"/>
        <v>0.21212121212121213</v>
      </c>
      <c r="L316" s="1802">
        <v>76</v>
      </c>
      <c r="M316" s="1803">
        <v>20</v>
      </c>
      <c r="N316" s="2470">
        <f t="shared" si="20"/>
        <v>0.26315789473684209</v>
      </c>
    </row>
    <row r="317" spans="1:14">
      <c r="A317" s="1378" t="s">
        <v>114</v>
      </c>
      <c r="B317" s="1379" t="s">
        <v>43</v>
      </c>
      <c r="C317" s="1380" t="s">
        <v>1516</v>
      </c>
      <c r="D317" s="1378" t="s">
        <v>151</v>
      </c>
      <c r="E317" s="1381" t="s">
        <v>1532</v>
      </c>
      <c r="F317" s="1810">
        <v>98</v>
      </c>
      <c r="G317" s="1782">
        <v>37</v>
      </c>
      <c r="H317" s="2483">
        <f t="shared" si="18"/>
        <v>0.37755102040816324</v>
      </c>
      <c r="I317" s="1802">
        <v>116</v>
      </c>
      <c r="J317" s="1803">
        <v>41</v>
      </c>
      <c r="K317" s="2475">
        <f t="shared" si="19"/>
        <v>0.35344827586206895</v>
      </c>
      <c r="L317" s="1802">
        <v>114</v>
      </c>
      <c r="M317" s="1803">
        <v>37</v>
      </c>
      <c r="N317" s="2470">
        <f t="shared" si="20"/>
        <v>0.32456140350877194</v>
      </c>
    </row>
    <row r="318" spans="1:14">
      <c r="A318" s="1378" t="s">
        <v>114</v>
      </c>
      <c r="B318" s="1379" t="s">
        <v>43</v>
      </c>
      <c r="C318" s="1380" t="s">
        <v>1516</v>
      </c>
      <c r="D318" s="1378" t="s">
        <v>151</v>
      </c>
      <c r="E318" s="1381" t="s">
        <v>1533</v>
      </c>
      <c r="F318" s="1810">
        <v>121</v>
      </c>
      <c r="G318" s="1782">
        <v>65</v>
      </c>
      <c r="H318" s="2483">
        <f t="shared" si="18"/>
        <v>0.53719008264462809</v>
      </c>
      <c r="I318" s="1802">
        <v>125</v>
      </c>
      <c r="J318" s="1803">
        <v>69</v>
      </c>
      <c r="K318" s="2475">
        <f t="shared" si="19"/>
        <v>0.55200000000000005</v>
      </c>
      <c r="L318" s="1802">
        <v>139</v>
      </c>
      <c r="M318" s="1803">
        <v>68</v>
      </c>
      <c r="N318" s="2470">
        <f t="shared" si="20"/>
        <v>0.48920863309352519</v>
      </c>
    </row>
    <row r="319" spans="1:14">
      <c r="A319" s="1382" t="s">
        <v>114</v>
      </c>
      <c r="B319" s="1383" t="s">
        <v>43</v>
      </c>
      <c r="C319" s="1384" t="s">
        <v>1516</v>
      </c>
      <c r="D319" s="1383" t="s">
        <v>152</v>
      </c>
      <c r="E319" s="1385" t="s">
        <v>1534</v>
      </c>
      <c r="F319" s="1811">
        <v>145</v>
      </c>
      <c r="G319" s="1784">
        <v>76</v>
      </c>
      <c r="H319" s="2484">
        <f t="shared" si="18"/>
        <v>0.52413793103448281</v>
      </c>
      <c r="I319" s="1804">
        <v>132</v>
      </c>
      <c r="J319" s="1805">
        <v>76</v>
      </c>
      <c r="K319" s="2476">
        <f t="shared" si="19"/>
        <v>0.5757575757575758</v>
      </c>
      <c r="L319" s="1804">
        <v>146</v>
      </c>
      <c r="M319" s="1805">
        <v>74</v>
      </c>
      <c r="N319" s="2471">
        <f t="shared" si="20"/>
        <v>0.50684931506849318</v>
      </c>
    </row>
    <row r="320" spans="1:14">
      <c r="A320" s="1382" t="s">
        <v>114</v>
      </c>
      <c r="B320" s="1383" t="s">
        <v>43</v>
      </c>
      <c r="C320" s="1384" t="s">
        <v>1516</v>
      </c>
      <c r="D320" s="1383" t="s">
        <v>152</v>
      </c>
      <c r="E320" s="1385" t="s">
        <v>1535</v>
      </c>
      <c r="F320" s="1811">
        <v>143</v>
      </c>
      <c r="G320" s="1784">
        <v>74</v>
      </c>
      <c r="H320" s="2484">
        <f t="shared" si="18"/>
        <v>0.5174825174825175</v>
      </c>
      <c r="I320" s="1804">
        <v>150</v>
      </c>
      <c r="J320" s="1805">
        <v>78</v>
      </c>
      <c r="K320" s="2476">
        <f t="shared" si="19"/>
        <v>0.52</v>
      </c>
      <c r="L320" s="1804">
        <v>147</v>
      </c>
      <c r="M320" s="1805">
        <v>87</v>
      </c>
      <c r="N320" s="2471">
        <f t="shared" si="20"/>
        <v>0.59183673469387754</v>
      </c>
    </row>
    <row r="321" spans="1:14">
      <c r="A321" s="1382" t="s">
        <v>114</v>
      </c>
      <c r="B321" s="1383" t="s">
        <v>43</v>
      </c>
      <c r="C321" s="1384" t="s">
        <v>1516</v>
      </c>
      <c r="D321" s="1383" t="s">
        <v>152</v>
      </c>
      <c r="E321" s="1385" t="s">
        <v>1536</v>
      </c>
      <c r="F321" s="1804">
        <v>186</v>
      </c>
      <c r="G321" s="1805">
        <v>58</v>
      </c>
      <c r="H321" s="2476">
        <f t="shared" si="18"/>
        <v>0.31182795698924731</v>
      </c>
      <c r="I321" s="1804">
        <v>190</v>
      </c>
      <c r="J321" s="1805">
        <v>62</v>
      </c>
      <c r="K321" s="2476">
        <f t="shared" si="19"/>
        <v>0.32631578947368423</v>
      </c>
      <c r="L321" s="1804">
        <v>193</v>
      </c>
      <c r="M321" s="1805">
        <v>56</v>
      </c>
      <c r="N321" s="2471">
        <f t="shared" si="20"/>
        <v>0.29015544041450775</v>
      </c>
    </row>
    <row r="322" spans="1:14" ht="14.5">
      <c r="A322" s="1386" t="s">
        <v>114</v>
      </c>
      <c r="B322" s="1387" t="s">
        <v>43</v>
      </c>
      <c r="C322" s="1388" t="s">
        <v>1516</v>
      </c>
      <c r="D322" s="1387" t="s">
        <v>153</v>
      </c>
      <c r="E322" s="1396" t="s">
        <v>1781</v>
      </c>
      <c r="F322" s="1806">
        <v>27</v>
      </c>
      <c r="G322" s="1797" t="s">
        <v>1514</v>
      </c>
      <c r="H322" s="2478" t="s">
        <v>1514</v>
      </c>
      <c r="I322" s="1806">
        <v>29</v>
      </c>
      <c r="J322" s="1797" t="s">
        <v>1514</v>
      </c>
      <c r="K322" s="2478" t="s">
        <v>1514</v>
      </c>
      <c r="L322" s="1806">
        <v>32</v>
      </c>
      <c r="M322" s="1797">
        <v>6</v>
      </c>
      <c r="N322" s="2467">
        <f t="shared" si="20"/>
        <v>0.1875</v>
      </c>
    </row>
    <row r="323" spans="1:14">
      <c r="A323" s="1372" t="s">
        <v>114</v>
      </c>
      <c r="B323" s="1373" t="s">
        <v>43</v>
      </c>
      <c r="C323" s="1374" t="s">
        <v>1537</v>
      </c>
      <c r="D323" s="1373" t="s">
        <v>150</v>
      </c>
      <c r="E323" s="1377" t="s">
        <v>1538</v>
      </c>
      <c r="F323" s="1801">
        <v>36</v>
      </c>
      <c r="G323" s="1780">
        <v>27</v>
      </c>
      <c r="H323" s="2474">
        <f t="shared" si="18"/>
        <v>0.75</v>
      </c>
      <c r="I323" s="1801">
        <v>39</v>
      </c>
      <c r="J323" s="1780">
        <v>30</v>
      </c>
      <c r="K323" s="2474">
        <f t="shared" si="19"/>
        <v>0.76923076923076927</v>
      </c>
      <c r="L323" s="1801">
        <v>33</v>
      </c>
      <c r="M323" s="1780">
        <v>28</v>
      </c>
      <c r="N323" s="2462">
        <f t="shared" si="20"/>
        <v>0.84848484848484851</v>
      </c>
    </row>
    <row r="324" spans="1:14">
      <c r="A324" s="1372" t="s">
        <v>114</v>
      </c>
      <c r="B324" s="1373" t="s">
        <v>43</v>
      </c>
      <c r="C324" s="1374" t="s">
        <v>1537</v>
      </c>
      <c r="D324" s="1373" t="s">
        <v>150</v>
      </c>
      <c r="E324" s="1377" t="s">
        <v>1539</v>
      </c>
      <c r="F324" s="1801">
        <v>10</v>
      </c>
      <c r="G324" s="1780">
        <v>7</v>
      </c>
      <c r="H324" s="2474">
        <f t="shared" si="18"/>
        <v>0.7</v>
      </c>
      <c r="I324" s="1801" t="s">
        <v>1514</v>
      </c>
      <c r="J324" s="1780" t="s">
        <v>1514</v>
      </c>
      <c r="K324" s="2474" t="s">
        <v>1514</v>
      </c>
      <c r="L324" s="1801" t="s">
        <v>1514</v>
      </c>
      <c r="M324" s="1780" t="s">
        <v>1514</v>
      </c>
      <c r="N324" s="2462">
        <v>0.77800000000000002</v>
      </c>
    </row>
    <row r="325" spans="1:14">
      <c r="A325" s="1372" t="s">
        <v>114</v>
      </c>
      <c r="B325" s="1373" t="s">
        <v>43</v>
      </c>
      <c r="C325" s="1374" t="s">
        <v>1537</v>
      </c>
      <c r="D325" s="1373" t="s">
        <v>150</v>
      </c>
      <c r="E325" s="1377" t="s">
        <v>1540</v>
      </c>
      <c r="F325" s="1801">
        <v>65</v>
      </c>
      <c r="G325" s="1780">
        <v>12</v>
      </c>
      <c r="H325" s="2474">
        <f t="shared" si="18"/>
        <v>0.18461538461538463</v>
      </c>
      <c r="I325" s="1801">
        <v>57</v>
      </c>
      <c r="J325" s="1780">
        <v>9</v>
      </c>
      <c r="K325" s="2474">
        <f t="shared" si="19"/>
        <v>0.15789473684210525</v>
      </c>
      <c r="L325" s="1801">
        <v>57</v>
      </c>
      <c r="M325" s="1780">
        <v>9</v>
      </c>
      <c r="N325" s="2462">
        <f t="shared" si="20"/>
        <v>0.15789473684210525</v>
      </c>
    </row>
    <row r="326" spans="1:14" ht="14.5">
      <c r="A326" s="1372" t="s">
        <v>177</v>
      </c>
      <c r="B326" s="1373" t="s">
        <v>43</v>
      </c>
      <c r="C326" s="1374" t="s">
        <v>1537</v>
      </c>
      <c r="D326" s="1373" t="s">
        <v>150</v>
      </c>
      <c r="E326" s="1377" t="s">
        <v>1782</v>
      </c>
      <c r="F326" s="1801">
        <v>30</v>
      </c>
      <c r="G326" s="1780">
        <v>25</v>
      </c>
      <c r="H326" s="2474">
        <f t="shared" si="18"/>
        <v>0.83333333333333337</v>
      </c>
      <c r="I326" s="1801">
        <v>37</v>
      </c>
      <c r="J326" s="1780">
        <v>29</v>
      </c>
      <c r="K326" s="2474">
        <f t="shared" si="19"/>
        <v>0.78378378378378377</v>
      </c>
      <c r="L326" s="1801">
        <v>33</v>
      </c>
      <c r="M326" s="1780">
        <v>29</v>
      </c>
      <c r="N326" s="2462">
        <f t="shared" si="20"/>
        <v>0.87878787878787878</v>
      </c>
    </row>
    <row r="327" spans="1:14">
      <c r="A327" s="1372" t="s">
        <v>177</v>
      </c>
      <c r="B327" s="1373" t="s">
        <v>43</v>
      </c>
      <c r="C327" s="1374" t="s">
        <v>1537</v>
      </c>
      <c r="D327" s="1373" t="s">
        <v>150</v>
      </c>
      <c r="E327" s="1377" t="s">
        <v>1541</v>
      </c>
      <c r="F327" s="1801" t="s">
        <v>1514</v>
      </c>
      <c r="G327" s="1780" t="s">
        <v>1514</v>
      </c>
      <c r="H327" s="2474">
        <v>0.71399999999999997</v>
      </c>
      <c r="I327" s="1801" t="s">
        <v>1514</v>
      </c>
      <c r="J327" s="1780" t="s">
        <v>1514</v>
      </c>
      <c r="K327" s="2474">
        <v>0.88900000000000001</v>
      </c>
      <c r="L327" s="1801" t="s">
        <v>1514</v>
      </c>
      <c r="M327" s="1780" t="s">
        <v>1514</v>
      </c>
      <c r="N327" s="2462">
        <v>0.77800000000000002</v>
      </c>
    </row>
    <row r="328" spans="1:14">
      <c r="A328" s="1372" t="s">
        <v>114</v>
      </c>
      <c r="B328" s="1373" t="s">
        <v>43</v>
      </c>
      <c r="C328" s="1374" t="s">
        <v>1537</v>
      </c>
      <c r="D328" s="1373" t="s">
        <v>150</v>
      </c>
      <c r="E328" s="1377" t="s">
        <v>1542</v>
      </c>
      <c r="F328" s="1801">
        <v>53</v>
      </c>
      <c r="G328" s="1780">
        <v>18</v>
      </c>
      <c r="H328" s="2474">
        <f t="shared" si="18"/>
        <v>0.33962264150943394</v>
      </c>
      <c r="I328" s="1801">
        <v>46</v>
      </c>
      <c r="J328" s="1780">
        <v>21</v>
      </c>
      <c r="K328" s="2474">
        <f t="shared" si="19"/>
        <v>0.45652173913043476</v>
      </c>
      <c r="L328" s="1801">
        <v>55</v>
      </c>
      <c r="M328" s="1780">
        <v>19</v>
      </c>
      <c r="N328" s="2462">
        <f t="shared" si="20"/>
        <v>0.34545454545454546</v>
      </c>
    </row>
    <row r="329" spans="1:14">
      <c r="A329" s="1378" t="s">
        <v>114</v>
      </c>
      <c r="B329" s="1379" t="s">
        <v>43</v>
      </c>
      <c r="C329" s="1380" t="s">
        <v>1537</v>
      </c>
      <c r="D329" s="1378" t="s">
        <v>151</v>
      </c>
      <c r="E329" s="1381" t="s">
        <v>1543</v>
      </c>
      <c r="F329" s="1802">
        <v>71</v>
      </c>
      <c r="G329" s="1803">
        <v>15</v>
      </c>
      <c r="H329" s="2475">
        <f t="shared" si="18"/>
        <v>0.21126760563380281</v>
      </c>
      <c r="I329" s="1802">
        <v>72</v>
      </c>
      <c r="J329" s="1803">
        <v>13</v>
      </c>
      <c r="K329" s="2475">
        <f t="shared" si="19"/>
        <v>0.18055555555555555</v>
      </c>
      <c r="L329" s="1802">
        <v>59</v>
      </c>
      <c r="M329" s="1803">
        <v>13</v>
      </c>
      <c r="N329" s="2470">
        <f t="shared" si="20"/>
        <v>0.22033898305084745</v>
      </c>
    </row>
    <row r="330" spans="1:14">
      <c r="A330" s="1378" t="s">
        <v>177</v>
      </c>
      <c r="B330" s="1379" t="s">
        <v>43</v>
      </c>
      <c r="C330" s="1380" t="s">
        <v>1537</v>
      </c>
      <c r="D330" s="1378" t="s">
        <v>151</v>
      </c>
      <c r="E330" s="1381" t="s">
        <v>1544</v>
      </c>
      <c r="F330" s="1802">
        <v>23</v>
      </c>
      <c r="G330" s="1803">
        <v>21</v>
      </c>
      <c r="H330" s="2475">
        <f t="shared" si="18"/>
        <v>0.91304347826086951</v>
      </c>
      <c r="I330" s="1802">
        <v>31</v>
      </c>
      <c r="J330" s="1803">
        <v>27</v>
      </c>
      <c r="K330" s="2475">
        <f t="shared" si="19"/>
        <v>0.87096774193548387</v>
      </c>
      <c r="L330" s="1802">
        <v>35</v>
      </c>
      <c r="M330" s="1803">
        <v>29</v>
      </c>
      <c r="N330" s="2470">
        <f t="shared" si="20"/>
        <v>0.82857142857142863</v>
      </c>
    </row>
    <row r="331" spans="1:14">
      <c r="A331" s="1382" t="s">
        <v>114</v>
      </c>
      <c r="B331" s="1383" t="s">
        <v>43</v>
      </c>
      <c r="C331" s="1384" t="s">
        <v>1537</v>
      </c>
      <c r="D331" s="1383" t="s">
        <v>152</v>
      </c>
      <c r="E331" s="1385" t="s">
        <v>1545</v>
      </c>
      <c r="F331" s="1804">
        <v>107</v>
      </c>
      <c r="G331" s="1805">
        <v>26</v>
      </c>
      <c r="H331" s="2476">
        <f t="shared" si="18"/>
        <v>0.24299065420560748</v>
      </c>
      <c r="I331" s="1804">
        <v>101</v>
      </c>
      <c r="J331" s="1805">
        <v>31</v>
      </c>
      <c r="K331" s="2476">
        <f t="shared" si="19"/>
        <v>0.30693069306930693</v>
      </c>
      <c r="L331" s="1804">
        <v>104</v>
      </c>
      <c r="M331" s="1805">
        <v>35</v>
      </c>
      <c r="N331" s="2471">
        <f t="shared" si="20"/>
        <v>0.33653846153846156</v>
      </c>
    </row>
    <row r="332" spans="1:14">
      <c r="A332" s="1382" t="s">
        <v>177</v>
      </c>
      <c r="B332" s="1383" t="s">
        <v>43</v>
      </c>
      <c r="C332" s="1384" t="s">
        <v>1537</v>
      </c>
      <c r="D332" s="1383" t="s">
        <v>152</v>
      </c>
      <c r="E332" s="1385" t="s">
        <v>1546</v>
      </c>
      <c r="F332" s="1811">
        <v>51</v>
      </c>
      <c r="G332" s="1784">
        <v>38</v>
      </c>
      <c r="H332" s="2484">
        <f t="shared" si="18"/>
        <v>0.74509803921568629</v>
      </c>
      <c r="I332" s="1804">
        <v>48</v>
      </c>
      <c r="J332" s="1805">
        <v>37</v>
      </c>
      <c r="K332" s="2476">
        <f t="shared" si="19"/>
        <v>0.77083333333333337</v>
      </c>
      <c r="L332" s="1804">
        <v>49</v>
      </c>
      <c r="M332" s="1805">
        <v>41</v>
      </c>
      <c r="N332" s="2471">
        <f t="shared" si="20"/>
        <v>0.83673469387755106</v>
      </c>
    </row>
    <row r="333" spans="1:14">
      <c r="A333" s="1386" t="s">
        <v>114</v>
      </c>
      <c r="B333" s="1387" t="s">
        <v>43</v>
      </c>
      <c r="C333" s="1388" t="s">
        <v>1537</v>
      </c>
      <c r="D333" s="1387" t="s">
        <v>153</v>
      </c>
      <c r="E333" s="1389" t="s">
        <v>1547</v>
      </c>
      <c r="F333" s="1812">
        <v>42</v>
      </c>
      <c r="G333" s="1786">
        <v>36</v>
      </c>
      <c r="H333" s="2466">
        <f t="shared" si="18"/>
        <v>0.8571428571428571</v>
      </c>
      <c r="I333" s="1806">
        <v>44</v>
      </c>
      <c r="J333" s="1797">
        <v>36</v>
      </c>
      <c r="K333" s="2478">
        <f t="shared" si="19"/>
        <v>0.81818181818181823</v>
      </c>
      <c r="L333" s="1806">
        <v>44</v>
      </c>
      <c r="M333" s="1797">
        <v>37</v>
      </c>
      <c r="N333" s="2467">
        <f t="shared" si="20"/>
        <v>0.84090909090909094</v>
      </c>
    </row>
    <row r="334" spans="1:14">
      <c r="A334" s="1386" t="s">
        <v>1548</v>
      </c>
      <c r="B334" s="1387" t="s">
        <v>43</v>
      </c>
      <c r="C334" s="1388" t="s">
        <v>1537</v>
      </c>
      <c r="D334" s="1387" t="s">
        <v>153</v>
      </c>
      <c r="E334" s="1389" t="s">
        <v>1549</v>
      </c>
      <c r="F334" s="1812">
        <v>90</v>
      </c>
      <c r="G334" s="1786">
        <v>27</v>
      </c>
      <c r="H334" s="2466">
        <f t="shared" si="18"/>
        <v>0.3</v>
      </c>
      <c r="I334" s="1806">
        <v>89</v>
      </c>
      <c r="J334" s="1797">
        <v>24</v>
      </c>
      <c r="K334" s="2478">
        <f t="shared" si="19"/>
        <v>0.2696629213483146</v>
      </c>
      <c r="L334" s="1806">
        <v>91</v>
      </c>
      <c r="M334" s="1797">
        <v>17</v>
      </c>
      <c r="N334" s="2467">
        <f t="shared" si="20"/>
        <v>0.18681318681318682</v>
      </c>
    </row>
    <row r="335" spans="1:14">
      <c r="A335" s="515"/>
      <c r="B335" s="515"/>
      <c r="C335" s="515"/>
      <c r="D335" s="515"/>
      <c r="E335" s="515"/>
      <c r="F335" s="515"/>
      <c r="G335" s="515"/>
      <c r="H335" s="515"/>
      <c r="I335" s="515"/>
      <c r="J335" s="515"/>
      <c r="K335" s="515"/>
      <c r="L335" s="515"/>
      <c r="M335" s="515"/>
      <c r="N335" s="515"/>
    </row>
    <row r="336" spans="1:14">
      <c r="A336" s="3876" t="s">
        <v>1783</v>
      </c>
      <c r="B336" s="3876"/>
      <c r="C336" s="3876"/>
      <c r="D336" s="3876"/>
      <c r="E336" s="3876"/>
      <c r="F336" s="3876"/>
      <c r="G336" s="3876"/>
      <c r="H336" s="3876"/>
      <c r="I336" s="3876"/>
      <c r="J336" s="3876"/>
      <c r="K336" s="3876"/>
      <c r="L336" s="3876"/>
      <c r="M336" s="3876"/>
      <c r="N336" s="3876"/>
    </row>
    <row r="338" spans="1:14">
      <c r="A338" s="3879" t="s">
        <v>1550</v>
      </c>
      <c r="B338" s="3879"/>
      <c r="C338" s="3879"/>
      <c r="D338" s="3879"/>
      <c r="E338" s="3879"/>
      <c r="F338" s="3879"/>
      <c r="G338" s="3879"/>
      <c r="H338" s="3879"/>
      <c r="I338" s="3879"/>
      <c r="J338" s="3879"/>
      <c r="K338" s="3879"/>
      <c r="L338" s="3879"/>
      <c r="M338" s="3879"/>
      <c r="N338" s="3879"/>
    </row>
    <row r="339" spans="1:14">
      <c r="A339" s="3879" t="s">
        <v>1515</v>
      </c>
      <c r="B339" s="3879"/>
      <c r="C339" s="3879"/>
      <c r="D339" s="3879"/>
      <c r="E339" s="3879"/>
      <c r="F339" s="3879"/>
      <c r="G339" s="3879"/>
      <c r="H339" s="3879"/>
      <c r="I339" s="3879"/>
      <c r="J339" s="3879"/>
      <c r="K339" s="3879"/>
      <c r="L339" s="3879"/>
      <c r="M339" s="3879"/>
      <c r="N339" s="3879"/>
    </row>
    <row r="340" spans="1:14">
      <c r="A340" s="538"/>
      <c r="B340" s="3876" t="s">
        <v>1551</v>
      </c>
      <c r="C340" s="3876"/>
      <c r="D340" s="3876"/>
      <c r="E340" s="3876"/>
      <c r="F340" s="3876"/>
      <c r="G340" s="3876"/>
      <c r="H340" s="3876"/>
      <c r="I340" s="3876"/>
      <c r="J340" s="3876"/>
      <c r="K340" s="3876"/>
      <c r="L340" s="3876"/>
      <c r="M340" s="3876"/>
      <c r="N340" s="3876"/>
    </row>
    <row r="341" spans="1:14" ht="14.5">
      <c r="A341" s="3877" t="s">
        <v>1784</v>
      </c>
      <c r="B341" s="3877"/>
      <c r="C341" s="3877"/>
      <c r="D341" s="3877"/>
      <c r="E341" s="3877"/>
      <c r="F341" s="3877"/>
      <c r="G341" s="3877"/>
      <c r="H341" s="3877"/>
      <c r="I341" s="3877"/>
      <c r="J341" s="3877"/>
      <c r="K341" s="3877"/>
      <c r="L341" s="3877"/>
      <c r="M341" s="3877"/>
      <c r="N341" s="3877"/>
    </row>
    <row r="342" spans="1:14" ht="14.5">
      <c r="A342" s="3877" t="s">
        <v>1785</v>
      </c>
      <c r="B342" s="3877"/>
      <c r="C342" s="3877"/>
      <c r="D342" s="3877"/>
      <c r="E342" s="3877"/>
      <c r="F342" s="3877"/>
      <c r="G342" s="3877"/>
      <c r="H342" s="3877"/>
      <c r="I342" s="3877"/>
      <c r="J342" s="3877"/>
      <c r="K342" s="3877"/>
      <c r="L342" s="3877"/>
      <c r="M342" s="3877"/>
      <c r="N342" s="3877"/>
    </row>
  </sheetData>
  <mergeCells count="91">
    <mergeCell ref="A272:A275"/>
    <mergeCell ref="B52:B55"/>
    <mergeCell ref="C52:C55"/>
    <mergeCell ref="D52:D55"/>
    <mergeCell ref="E52:E55"/>
    <mergeCell ref="A52:A55"/>
    <mergeCell ref="A170:A173"/>
    <mergeCell ref="B170:B173"/>
    <mergeCell ref="C170:C173"/>
    <mergeCell ref="D170:D173"/>
    <mergeCell ref="E170:E173"/>
    <mergeCell ref="A210:A213"/>
    <mergeCell ref="B210:B213"/>
    <mergeCell ref="C210:C213"/>
    <mergeCell ref="D210:D213"/>
    <mergeCell ref="E210:E213"/>
    <mergeCell ref="F52:N52"/>
    <mergeCell ref="F53:H53"/>
    <mergeCell ref="I53:K53"/>
    <mergeCell ref="L53:N53"/>
    <mergeCell ref="A1:N1"/>
    <mergeCell ref="A3:A6"/>
    <mergeCell ref="B3:B6"/>
    <mergeCell ref="C3:C6"/>
    <mergeCell ref="D3:D6"/>
    <mergeCell ref="E3:E6"/>
    <mergeCell ref="F3:N3"/>
    <mergeCell ref="F4:H4"/>
    <mergeCell ref="I4:K4"/>
    <mergeCell ref="L4:N4"/>
    <mergeCell ref="G5:H5"/>
    <mergeCell ref="J5:K5"/>
    <mergeCell ref="M5:N5"/>
    <mergeCell ref="G54:H54"/>
    <mergeCell ref="J54:K54"/>
    <mergeCell ref="M54:N54"/>
    <mergeCell ref="A117:A120"/>
    <mergeCell ref="B117:B120"/>
    <mergeCell ref="C117:C120"/>
    <mergeCell ref="D117:D120"/>
    <mergeCell ref="E117:E120"/>
    <mergeCell ref="F117:N117"/>
    <mergeCell ref="F118:H118"/>
    <mergeCell ref="I118:K118"/>
    <mergeCell ref="L118:N118"/>
    <mergeCell ref="G119:H119"/>
    <mergeCell ref="J119:K119"/>
    <mergeCell ref="M119:N119"/>
    <mergeCell ref="F170:N170"/>
    <mergeCell ref="F171:H171"/>
    <mergeCell ref="I171:K171"/>
    <mergeCell ref="L171:N171"/>
    <mergeCell ref="G172:H172"/>
    <mergeCell ref="J172:K172"/>
    <mergeCell ref="M172:N172"/>
    <mergeCell ref="F210:N210"/>
    <mergeCell ref="F211:H211"/>
    <mergeCell ref="I211:K211"/>
    <mergeCell ref="L211:N211"/>
    <mergeCell ref="G212:H212"/>
    <mergeCell ref="J212:K212"/>
    <mergeCell ref="M212:N212"/>
    <mergeCell ref="B272:B275"/>
    <mergeCell ref="C272:C275"/>
    <mergeCell ref="D272:D275"/>
    <mergeCell ref="E272:E275"/>
    <mergeCell ref="F272:N272"/>
    <mergeCell ref="F273:H273"/>
    <mergeCell ref="I273:K273"/>
    <mergeCell ref="L273:N273"/>
    <mergeCell ref="G274:H274"/>
    <mergeCell ref="J274:K274"/>
    <mergeCell ref="M274:N274"/>
    <mergeCell ref="A298:A301"/>
    <mergeCell ref="B298:B301"/>
    <mergeCell ref="C298:C301"/>
    <mergeCell ref="D298:D301"/>
    <mergeCell ref="E298:E301"/>
    <mergeCell ref="F298:N298"/>
    <mergeCell ref="F299:H299"/>
    <mergeCell ref="I299:K299"/>
    <mergeCell ref="L299:N299"/>
    <mergeCell ref="G300:H300"/>
    <mergeCell ref="J300:K300"/>
    <mergeCell ref="M300:N300"/>
    <mergeCell ref="A342:N342"/>
    <mergeCell ref="A336:N336"/>
    <mergeCell ref="A338:N338"/>
    <mergeCell ref="A339:N339"/>
    <mergeCell ref="B340:N340"/>
    <mergeCell ref="A341:N341"/>
  </mergeCells>
  <pageMargins left="0" right="0" top="0" bottom="0"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A17"/>
  <sheetViews>
    <sheetView workbookViewId="0">
      <selection activeCell="C5" sqref="C5"/>
    </sheetView>
  </sheetViews>
  <sheetFormatPr defaultColWidth="9" defaultRowHeight="14"/>
  <cols>
    <col min="1" max="1" width="19" style="8" customWidth="1"/>
    <col min="2" max="22" width="9" style="8"/>
    <col min="23" max="23" width="9" style="125"/>
    <col min="24" max="16384" width="9" style="8"/>
  </cols>
  <sheetData>
    <row r="1" spans="1:27" ht="25">
      <c r="A1" s="4230" t="s">
        <v>4448</v>
      </c>
      <c r="B1" s="4230"/>
      <c r="C1" s="4230"/>
      <c r="D1" s="4230"/>
      <c r="E1" s="4230"/>
      <c r="F1" s="4230"/>
      <c r="G1" s="4230"/>
      <c r="H1" s="4230"/>
      <c r="I1" s="4230"/>
      <c r="J1" s="4230"/>
      <c r="K1" s="4230"/>
      <c r="L1" s="4230"/>
      <c r="M1" s="4230"/>
      <c r="N1" s="4230"/>
      <c r="O1" s="4230"/>
      <c r="P1" s="4230"/>
      <c r="Q1" s="4230"/>
      <c r="R1" s="4230"/>
      <c r="S1" s="4230"/>
      <c r="T1" s="4230"/>
      <c r="U1" s="4230"/>
      <c r="V1" s="4230"/>
      <c r="W1" s="4230"/>
      <c r="X1" s="4230"/>
      <c r="Y1" s="4230"/>
      <c r="Z1" s="1471"/>
    </row>
    <row r="2" spans="1:27">
      <c r="A2" s="7"/>
    </row>
    <row r="3" spans="1:27" ht="17.5" customHeight="1">
      <c r="A3" s="4276" t="s">
        <v>6</v>
      </c>
      <c r="B3" s="4059" t="s">
        <v>540</v>
      </c>
      <c r="C3" s="4060"/>
      <c r="D3" s="4060"/>
      <c r="E3" s="4060"/>
      <c r="F3" s="4060"/>
      <c r="G3" s="4060"/>
      <c r="H3" s="4060"/>
      <c r="I3" s="4060"/>
      <c r="J3" s="4060"/>
      <c r="K3" s="4060"/>
      <c r="L3" s="4060"/>
      <c r="M3" s="4060"/>
      <c r="N3" s="4060"/>
      <c r="O3" s="4060"/>
      <c r="P3" s="4060"/>
      <c r="Q3" s="4060"/>
      <c r="R3" s="4060"/>
      <c r="S3" s="4060"/>
      <c r="T3" s="4060"/>
      <c r="U3" s="4060"/>
      <c r="V3" s="4060"/>
      <c r="W3" s="4060"/>
      <c r="X3" s="4060"/>
      <c r="Y3" s="4060"/>
      <c r="AA3" s="495"/>
    </row>
    <row r="4" spans="1:27" ht="17.5">
      <c r="A4" s="4431"/>
      <c r="B4" s="4159" t="s">
        <v>33</v>
      </c>
      <c r="C4" s="4092"/>
      <c r="D4" s="4159" t="s">
        <v>34</v>
      </c>
      <c r="E4" s="4092"/>
      <c r="F4" s="4159" t="s">
        <v>35</v>
      </c>
      <c r="G4" s="4092"/>
      <c r="H4" s="4159" t="s">
        <v>36</v>
      </c>
      <c r="I4" s="4092"/>
      <c r="J4" s="4159" t="s">
        <v>53</v>
      </c>
      <c r="K4" s="4092"/>
      <c r="L4" s="4159" t="s">
        <v>52</v>
      </c>
      <c r="M4" s="4092"/>
      <c r="N4" s="4159" t="s">
        <v>51</v>
      </c>
      <c r="O4" s="4092"/>
      <c r="P4" s="4159" t="s">
        <v>744</v>
      </c>
      <c r="Q4" s="4092"/>
      <c r="R4" s="4159" t="s">
        <v>897</v>
      </c>
      <c r="S4" s="4092"/>
      <c r="T4" s="4159" t="s">
        <v>941</v>
      </c>
      <c r="U4" s="4160"/>
      <c r="V4" s="4159" t="s">
        <v>1579</v>
      </c>
      <c r="W4" s="4092"/>
      <c r="X4" s="4159" t="s">
        <v>1690</v>
      </c>
      <c r="Y4" s="4160"/>
      <c r="AA4" s="495"/>
    </row>
    <row r="5" spans="1:27" s="307" customFormat="1" ht="17.5">
      <c r="A5" s="4271"/>
      <c r="B5" s="546" t="s">
        <v>98</v>
      </c>
      <c r="C5" s="128" t="s">
        <v>14</v>
      </c>
      <c r="D5" s="546" t="s">
        <v>98</v>
      </c>
      <c r="E5" s="128" t="s">
        <v>14</v>
      </c>
      <c r="F5" s="546" t="s">
        <v>98</v>
      </c>
      <c r="G5" s="128" t="s">
        <v>14</v>
      </c>
      <c r="H5" s="546" t="s">
        <v>98</v>
      </c>
      <c r="I5" s="128" t="s">
        <v>14</v>
      </c>
      <c r="J5" s="546" t="s">
        <v>98</v>
      </c>
      <c r="K5" s="128" t="s">
        <v>14</v>
      </c>
      <c r="L5" s="546" t="s">
        <v>98</v>
      </c>
      <c r="M5" s="128" t="s">
        <v>14</v>
      </c>
      <c r="N5" s="546" t="s">
        <v>98</v>
      </c>
      <c r="O5" s="128" t="s">
        <v>14</v>
      </c>
      <c r="P5" s="546" t="s">
        <v>98</v>
      </c>
      <c r="Q5" s="128" t="s">
        <v>14</v>
      </c>
      <c r="R5" s="546" t="s">
        <v>98</v>
      </c>
      <c r="S5" s="128" t="s">
        <v>14</v>
      </c>
      <c r="T5" s="546" t="s">
        <v>98</v>
      </c>
      <c r="U5" s="129" t="s">
        <v>14</v>
      </c>
      <c r="V5" s="548" t="s">
        <v>98</v>
      </c>
      <c r="W5" s="866" t="s">
        <v>14</v>
      </c>
      <c r="X5" s="548" t="s">
        <v>98</v>
      </c>
      <c r="Y5" s="190" t="s">
        <v>14</v>
      </c>
      <c r="AA5" s="495"/>
    </row>
    <row r="6" spans="1:27" ht="14.5" thickBot="1">
      <c r="A6" s="928" t="s">
        <v>85</v>
      </c>
      <c r="B6" s="1933">
        <v>1209</v>
      </c>
      <c r="C6" s="2622">
        <v>1</v>
      </c>
      <c r="D6" s="1936">
        <v>1408</v>
      </c>
      <c r="E6" s="2624">
        <v>1</v>
      </c>
      <c r="F6" s="1933">
        <v>1698</v>
      </c>
      <c r="G6" s="2622">
        <v>1</v>
      </c>
      <c r="H6" s="1936">
        <v>1795</v>
      </c>
      <c r="I6" s="2624">
        <v>1</v>
      </c>
      <c r="J6" s="1933">
        <v>1968</v>
      </c>
      <c r="K6" s="2622">
        <v>1</v>
      </c>
      <c r="L6" s="1936">
        <v>2285</v>
      </c>
      <c r="M6" s="2624">
        <v>1</v>
      </c>
      <c r="N6" s="2241">
        <v>2318</v>
      </c>
      <c r="O6" s="2622">
        <v>1</v>
      </c>
      <c r="P6" s="2243">
        <v>2457</v>
      </c>
      <c r="Q6" s="2624">
        <v>1</v>
      </c>
      <c r="R6" s="2245">
        <v>2412</v>
      </c>
      <c r="S6" s="2622">
        <v>1</v>
      </c>
      <c r="T6" s="1748">
        <v>2392</v>
      </c>
      <c r="U6" s="2779">
        <v>1</v>
      </c>
      <c r="V6" s="2130">
        <v>2463</v>
      </c>
      <c r="W6" s="2782">
        <v>1</v>
      </c>
      <c r="X6" s="2132">
        <v>2338</v>
      </c>
      <c r="Y6" s="2784">
        <v>1</v>
      </c>
      <c r="AA6" s="125"/>
    </row>
    <row r="7" spans="1:27">
      <c r="A7" s="247" t="s">
        <v>541</v>
      </c>
      <c r="B7" s="1850">
        <v>467</v>
      </c>
      <c r="C7" s="2635">
        <v>0.38600000000000001</v>
      </c>
      <c r="D7" s="1774">
        <v>555</v>
      </c>
      <c r="E7" s="2459">
        <v>0.39400000000000002</v>
      </c>
      <c r="F7" s="1850">
        <v>658</v>
      </c>
      <c r="G7" s="2635">
        <v>0.38800000000000001</v>
      </c>
      <c r="H7" s="1774">
        <v>643</v>
      </c>
      <c r="I7" s="2459">
        <v>0.35799999999999998</v>
      </c>
      <c r="J7" s="1850">
        <v>728</v>
      </c>
      <c r="K7" s="2635">
        <v>0.37</v>
      </c>
      <c r="L7" s="1774">
        <v>832</v>
      </c>
      <c r="M7" s="2459">
        <f>L7/L6</f>
        <v>0.36411378555798685</v>
      </c>
      <c r="N7" s="1949">
        <v>860</v>
      </c>
      <c r="O7" s="2815">
        <f>N7/N6</f>
        <v>0.37100949094046592</v>
      </c>
      <c r="P7" s="2244">
        <v>984</v>
      </c>
      <c r="Q7" s="2817">
        <f>P7/P6</f>
        <v>0.40048840048840051</v>
      </c>
      <c r="R7" s="2246">
        <v>988</v>
      </c>
      <c r="S7" s="2815">
        <f>R7/R6</f>
        <v>0.4096185737976783</v>
      </c>
      <c r="T7" s="1916">
        <v>917</v>
      </c>
      <c r="U7" s="2813">
        <f>T7/T6</f>
        <v>0.38336120401337792</v>
      </c>
      <c r="V7" s="2248">
        <v>943</v>
      </c>
      <c r="W7" s="2790">
        <f>V7/V6</f>
        <v>0.38286642306130736</v>
      </c>
      <c r="X7" s="2252">
        <v>935</v>
      </c>
      <c r="Y7" s="2787">
        <f>X7/X6</f>
        <v>0.39991445680068433</v>
      </c>
      <c r="AA7" s="125"/>
    </row>
    <row r="8" spans="1:27">
      <c r="A8" s="79" t="s">
        <v>542</v>
      </c>
      <c r="B8" s="1773">
        <v>740</v>
      </c>
      <c r="C8" s="2457">
        <v>0.61199999999999999</v>
      </c>
      <c r="D8" s="1775">
        <v>852</v>
      </c>
      <c r="E8" s="2455">
        <v>0.60499999999999998</v>
      </c>
      <c r="F8" s="1773">
        <v>1038</v>
      </c>
      <c r="G8" s="2457">
        <v>0.61099999999999999</v>
      </c>
      <c r="H8" s="1775">
        <v>1148</v>
      </c>
      <c r="I8" s="2455">
        <v>0.64</v>
      </c>
      <c r="J8" s="1773">
        <v>1237</v>
      </c>
      <c r="K8" s="2457">
        <v>0.629</v>
      </c>
      <c r="L8" s="1775">
        <v>1440</v>
      </c>
      <c r="M8" s="2455">
        <f>L8/L6</f>
        <v>0.63019693654266962</v>
      </c>
      <c r="N8" s="2242">
        <v>1441</v>
      </c>
      <c r="O8" s="2816">
        <f>N8/N6</f>
        <v>0.62165660051768767</v>
      </c>
      <c r="P8" s="1931">
        <v>1460</v>
      </c>
      <c r="Q8" s="2818">
        <f>P8/P6</f>
        <v>0.59422059422059426</v>
      </c>
      <c r="R8" s="2247">
        <v>1398</v>
      </c>
      <c r="S8" s="2816">
        <f>R8/R6</f>
        <v>0.57960199004975121</v>
      </c>
      <c r="T8" s="1747">
        <v>1460</v>
      </c>
      <c r="U8" s="2814">
        <f>T8/T6</f>
        <v>0.61036789297658867</v>
      </c>
      <c r="V8" s="2249">
        <v>1496</v>
      </c>
      <c r="W8" s="2788">
        <f>V8/V6</f>
        <v>0.60738936256597642</v>
      </c>
      <c r="X8" s="2253">
        <v>1364</v>
      </c>
      <c r="Y8" s="2808">
        <f>X8/X6</f>
        <v>0.583404619332763</v>
      </c>
      <c r="AA8" s="125"/>
    </row>
    <row r="9" spans="1:27">
      <c r="A9" s="79" t="s">
        <v>310</v>
      </c>
      <c r="B9" s="1773">
        <v>2</v>
      </c>
      <c r="C9" s="2457"/>
      <c r="D9" s="1775">
        <v>1</v>
      </c>
      <c r="E9" s="2455"/>
      <c r="F9" s="1773">
        <v>2</v>
      </c>
      <c r="G9" s="2457"/>
      <c r="H9" s="1775">
        <v>4</v>
      </c>
      <c r="I9" s="2455"/>
      <c r="J9" s="1773">
        <v>3</v>
      </c>
      <c r="K9" s="2457"/>
      <c r="L9" s="1775">
        <v>13</v>
      </c>
      <c r="M9" s="2455"/>
      <c r="N9" s="2242">
        <v>17</v>
      </c>
      <c r="O9" s="2816"/>
      <c r="P9" s="1931">
        <v>13</v>
      </c>
      <c r="Q9" s="2818"/>
      <c r="R9" s="2247">
        <v>26</v>
      </c>
      <c r="S9" s="2816"/>
      <c r="T9" s="1747">
        <v>15</v>
      </c>
      <c r="U9" s="2814"/>
      <c r="V9" s="2249">
        <v>24</v>
      </c>
      <c r="W9" s="2811"/>
      <c r="X9" s="2253">
        <v>39</v>
      </c>
      <c r="Y9" s="2809"/>
      <c r="AA9" s="125"/>
    </row>
    <row r="10" spans="1:27">
      <c r="A10" s="79"/>
      <c r="B10" s="1773"/>
      <c r="C10" s="2457"/>
      <c r="D10" s="1775"/>
      <c r="E10" s="2455"/>
      <c r="F10" s="1773"/>
      <c r="G10" s="2457"/>
      <c r="H10" s="1775"/>
      <c r="I10" s="2455"/>
      <c r="J10" s="1773"/>
      <c r="K10" s="2457"/>
      <c r="L10" s="1775"/>
      <c r="M10" s="2455"/>
      <c r="N10" s="2242"/>
      <c r="O10" s="2816"/>
      <c r="P10" s="1931"/>
      <c r="Q10" s="2818"/>
      <c r="R10" s="1773"/>
      <c r="S10" s="2816"/>
      <c r="T10" s="1775"/>
      <c r="U10" s="2814"/>
      <c r="V10" s="2250"/>
      <c r="W10" s="2811"/>
      <c r="X10" s="2254"/>
      <c r="Y10" s="2809"/>
      <c r="AA10" s="125"/>
    </row>
    <row r="11" spans="1:27" ht="14.5" thickBot="1">
      <c r="A11" s="131" t="s">
        <v>543</v>
      </c>
      <c r="B11" s="1933">
        <v>6875</v>
      </c>
      <c r="C11" s="2622">
        <v>1</v>
      </c>
      <c r="D11" s="1936">
        <v>6883</v>
      </c>
      <c r="E11" s="2624">
        <v>1</v>
      </c>
      <c r="F11" s="1933">
        <v>7290</v>
      </c>
      <c r="G11" s="2622">
        <v>1</v>
      </c>
      <c r="H11" s="1936">
        <v>7833</v>
      </c>
      <c r="I11" s="2624">
        <v>1</v>
      </c>
      <c r="J11" s="1933">
        <v>8033</v>
      </c>
      <c r="K11" s="2622">
        <v>1</v>
      </c>
      <c r="L11" s="1936">
        <v>8993</v>
      </c>
      <c r="M11" s="2624">
        <v>1</v>
      </c>
      <c r="N11" s="2241">
        <v>2457</v>
      </c>
      <c r="O11" s="2622">
        <v>1</v>
      </c>
      <c r="P11" s="2243">
        <v>9223</v>
      </c>
      <c r="Q11" s="2624">
        <v>1</v>
      </c>
      <c r="R11" s="2245">
        <v>8996</v>
      </c>
      <c r="S11" s="2622">
        <v>1</v>
      </c>
      <c r="T11" s="1748">
        <v>8823</v>
      </c>
      <c r="U11" s="2779">
        <v>1</v>
      </c>
      <c r="V11" s="2251">
        <v>8836</v>
      </c>
      <c r="W11" s="2812">
        <v>1</v>
      </c>
      <c r="X11" s="2255">
        <v>8509</v>
      </c>
      <c r="Y11" s="2810">
        <v>1</v>
      </c>
      <c r="AA11" s="125"/>
    </row>
    <row r="12" spans="1:27">
      <c r="A12" s="247" t="s">
        <v>541</v>
      </c>
      <c r="B12" s="1850">
        <v>2899</v>
      </c>
      <c r="C12" s="2635">
        <v>0.42199999999999999</v>
      </c>
      <c r="D12" s="1774">
        <v>2910</v>
      </c>
      <c r="E12" s="2459">
        <v>0.42299999999999999</v>
      </c>
      <c r="F12" s="1850">
        <v>3148</v>
      </c>
      <c r="G12" s="2635">
        <v>0.432</v>
      </c>
      <c r="H12" s="1774">
        <v>3309</v>
      </c>
      <c r="I12" s="2459">
        <v>0.42199999999999999</v>
      </c>
      <c r="J12" s="1850">
        <v>3482</v>
      </c>
      <c r="K12" s="2635">
        <v>0.433</v>
      </c>
      <c r="L12" s="1774">
        <v>3890</v>
      </c>
      <c r="M12" s="2459">
        <v>0.433</v>
      </c>
      <c r="N12" s="1949">
        <v>984</v>
      </c>
      <c r="O12" s="2815">
        <f>N12/N11</f>
        <v>0.40048840048840051</v>
      </c>
      <c r="P12" s="2244">
        <v>4079</v>
      </c>
      <c r="Q12" s="2817">
        <f>P12/P11</f>
        <v>0.44226390545375693</v>
      </c>
      <c r="R12" s="2246">
        <v>3935</v>
      </c>
      <c r="S12" s="2815">
        <f>R12/R11</f>
        <v>0.43741662961316141</v>
      </c>
      <c r="T12" s="1916">
        <v>3793</v>
      </c>
      <c r="U12" s="2813">
        <f>T12/T11</f>
        <v>0.42989912728097018</v>
      </c>
      <c r="V12" s="2248">
        <v>3802</v>
      </c>
      <c r="W12" s="2790">
        <f>V12/V11</f>
        <v>0.43028519692168404</v>
      </c>
      <c r="X12" s="2252">
        <v>3629</v>
      </c>
      <c r="Y12" s="2787">
        <f>X12/X11</f>
        <v>0.42648959924785523</v>
      </c>
      <c r="AA12" s="125"/>
    </row>
    <row r="13" spans="1:27">
      <c r="A13" s="79" t="s">
        <v>542</v>
      </c>
      <c r="B13" s="1773">
        <v>3966</v>
      </c>
      <c r="C13" s="2457">
        <v>0.57699999999999996</v>
      </c>
      <c r="D13" s="1775">
        <v>3961</v>
      </c>
      <c r="E13" s="2455">
        <v>0.57499999999999996</v>
      </c>
      <c r="F13" s="1773">
        <v>4136</v>
      </c>
      <c r="G13" s="2457">
        <v>0.56699999999999995</v>
      </c>
      <c r="H13" s="1775">
        <v>4519</v>
      </c>
      <c r="I13" s="2455">
        <v>0.57699999999999996</v>
      </c>
      <c r="J13" s="1773">
        <v>4528</v>
      </c>
      <c r="K13" s="2457">
        <v>0.56399999999999995</v>
      </c>
      <c r="L13" s="1775">
        <v>5074</v>
      </c>
      <c r="M13" s="2455">
        <v>0.56399999999999995</v>
      </c>
      <c r="N13" s="2242">
        <v>1460</v>
      </c>
      <c r="O13" s="2816">
        <f>N13/N11</f>
        <v>0.59422059422059426</v>
      </c>
      <c r="P13" s="1931">
        <v>5119</v>
      </c>
      <c r="Q13" s="2818">
        <f>P13/P11</f>
        <v>0.55502547977881378</v>
      </c>
      <c r="R13" s="2247">
        <v>5022</v>
      </c>
      <c r="S13" s="2816">
        <f>R13/R11</f>
        <v>0.55824811027123167</v>
      </c>
      <c r="T13" s="1747">
        <v>4967</v>
      </c>
      <c r="U13" s="2814">
        <f>T13/T11</f>
        <v>0.56296044429332426</v>
      </c>
      <c r="V13" s="2131">
        <v>4947</v>
      </c>
      <c r="W13" s="2788">
        <f>V13/V11</f>
        <v>0.55986871887732004</v>
      </c>
      <c r="X13" s="2253">
        <v>4768</v>
      </c>
      <c r="Y13" s="2785">
        <f>X13/X11</f>
        <v>0.56034786696439065</v>
      </c>
      <c r="AA13" s="125"/>
    </row>
    <row r="14" spans="1:27">
      <c r="A14" s="79" t="s">
        <v>310</v>
      </c>
      <c r="B14" s="1773">
        <v>10</v>
      </c>
      <c r="C14" s="463"/>
      <c r="D14" s="1775">
        <v>12</v>
      </c>
      <c r="E14" s="404"/>
      <c r="F14" s="1773">
        <v>6</v>
      </c>
      <c r="G14" s="463"/>
      <c r="H14" s="1775">
        <v>5</v>
      </c>
      <c r="I14" s="404"/>
      <c r="J14" s="1773">
        <v>23</v>
      </c>
      <c r="K14" s="463"/>
      <c r="L14" s="1775">
        <v>29</v>
      </c>
      <c r="M14" s="404"/>
      <c r="N14" s="2242">
        <v>13</v>
      </c>
      <c r="O14" s="949"/>
      <c r="P14" s="1931">
        <v>25</v>
      </c>
      <c r="Q14" s="823"/>
      <c r="R14" s="2247">
        <v>39</v>
      </c>
      <c r="S14" s="949"/>
      <c r="T14" s="1747">
        <v>63</v>
      </c>
      <c r="U14" s="950"/>
      <c r="V14" s="2249">
        <v>87</v>
      </c>
      <c r="W14" s="357"/>
      <c r="X14" s="2253">
        <v>112</v>
      </c>
      <c r="Y14" s="37"/>
      <c r="AA14" s="125"/>
    </row>
    <row r="16" spans="1:27" ht="13">
      <c r="A16" s="4331" t="s">
        <v>938</v>
      </c>
      <c r="B16" s="4331"/>
      <c r="C16" s="4331"/>
      <c r="D16" s="4331"/>
      <c r="E16" s="4331"/>
      <c r="F16" s="4331"/>
      <c r="G16" s="4331"/>
      <c r="H16" s="4331"/>
      <c r="I16" s="4331"/>
      <c r="J16" s="4331"/>
      <c r="K16" s="4331"/>
      <c r="L16" s="4331"/>
      <c r="M16" s="4331"/>
      <c r="N16" s="4331"/>
      <c r="O16" s="4331"/>
      <c r="P16" s="4331"/>
      <c r="Q16" s="4331"/>
      <c r="R16" s="4331"/>
      <c r="S16" s="4331"/>
      <c r="T16" s="4331"/>
      <c r="U16" s="4331"/>
      <c r="V16" s="4331"/>
      <c r="W16" s="4331"/>
      <c r="X16" s="4331"/>
      <c r="Y16" s="4331"/>
    </row>
    <row r="17" spans="1:13">
      <c r="A17" s="27"/>
      <c r="B17" s="27"/>
      <c r="C17" s="27"/>
      <c r="D17" s="27"/>
      <c r="E17" s="27"/>
      <c r="F17" s="27"/>
      <c r="G17" s="27"/>
      <c r="H17" s="27"/>
      <c r="I17" s="27"/>
      <c r="J17" s="27"/>
      <c r="K17" s="27"/>
      <c r="L17" s="27"/>
      <c r="M17" s="27"/>
    </row>
  </sheetData>
  <mergeCells count="16">
    <mergeCell ref="A1:Y1"/>
    <mergeCell ref="A16:Y16"/>
    <mergeCell ref="R4:S4"/>
    <mergeCell ref="T4:U4"/>
    <mergeCell ref="N4:O4"/>
    <mergeCell ref="P4:Q4"/>
    <mergeCell ref="A3:A5"/>
    <mergeCell ref="B4:C4"/>
    <mergeCell ref="D4:E4"/>
    <mergeCell ref="F4:G4"/>
    <mergeCell ref="H4:I4"/>
    <mergeCell ref="J4:K4"/>
    <mergeCell ref="L4:M4"/>
    <mergeCell ref="B3:Y3"/>
    <mergeCell ref="V4:W4"/>
    <mergeCell ref="X4:Y4"/>
  </mergeCells>
  <pageMargins left="0" right="0" top="0.75" bottom="0.75" header="0.3" footer="0.3"/>
  <pageSetup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J266"/>
  <sheetViews>
    <sheetView workbookViewId="0">
      <selection activeCell="A4" sqref="A4"/>
    </sheetView>
  </sheetViews>
  <sheetFormatPr defaultColWidth="9" defaultRowHeight="14"/>
  <cols>
    <col min="1" max="1" width="34.5" style="16" customWidth="1"/>
    <col min="2" max="8" width="13.08203125" style="16" customWidth="1"/>
    <col min="9" max="9" width="9" style="16"/>
    <col min="10" max="10" width="9" style="29"/>
    <col min="11" max="16384" width="9" style="16"/>
  </cols>
  <sheetData>
    <row r="1" spans="1:10" ht="25">
      <c r="A1" s="4230" t="s">
        <v>4447</v>
      </c>
      <c r="B1" s="4230"/>
      <c r="C1" s="4230"/>
      <c r="D1" s="4230"/>
      <c r="E1" s="4230"/>
      <c r="F1" s="4230"/>
      <c r="G1" s="4230"/>
      <c r="H1" s="4230"/>
      <c r="I1" s="1471"/>
    </row>
    <row r="3" spans="1:10" ht="33" thickBot="1">
      <c r="A3" s="951" t="s">
        <v>559</v>
      </c>
      <c r="B3" s="952" t="s">
        <v>544</v>
      </c>
      <c r="C3" s="952" t="s">
        <v>545</v>
      </c>
      <c r="D3" s="952" t="s">
        <v>546</v>
      </c>
      <c r="E3" s="952" t="s">
        <v>547</v>
      </c>
      <c r="F3" s="952" t="s">
        <v>548</v>
      </c>
      <c r="G3" s="952" t="s">
        <v>549</v>
      </c>
      <c r="H3" s="953" t="s">
        <v>550</v>
      </c>
      <c r="J3" s="896"/>
    </row>
    <row r="4" spans="1:10" ht="14.5" thickBot="1">
      <c r="A4" s="954" t="s">
        <v>9</v>
      </c>
      <c r="B4" s="2203">
        <v>2338</v>
      </c>
      <c r="C4" s="2256">
        <v>289</v>
      </c>
      <c r="D4" s="2203">
        <v>1002</v>
      </c>
      <c r="E4" s="2256">
        <v>820</v>
      </c>
      <c r="F4" s="2203">
        <v>154</v>
      </c>
      <c r="G4" s="2256">
        <v>17</v>
      </c>
      <c r="H4" s="2203">
        <v>56</v>
      </c>
      <c r="J4" s="125"/>
    </row>
    <row r="5" spans="1:10">
      <c r="A5" s="957"/>
      <c r="B5" s="2257"/>
      <c r="C5" s="1558"/>
      <c r="D5" s="2258"/>
      <c r="E5" s="1558"/>
      <c r="F5" s="2258"/>
      <c r="G5" s="1558"/>
      <c r="H5" s="2258"/>
      <c r="J5" s="125"/>
    </row>
    <row r="6" spans="1:10" ht="14.5" thickBot="1">
      <c r="A6" s="960" t="s">
        <v>560</v>
      </c>
      <c r="B6" s="2259">
        <v>647</v>
      </c>
      <c r="C6" s="2256" t="s">
        <v>3</v>
      </c>
      <c r="D6" s="2203" t="s">
        <v>3</v>
      </c>
      <c r="E6" s="2260">
        <v>456</v>
      </c>
      <c r="F6" s="2261">
        <v>131</v>
      </c>
      <c r="G6" s="2260">
        <v>16</v>
      </c>
      <c r="H6" s="2261">
        <v>44</v>
      </c>
      <c r="J6" s="125"/>
    </row>
    <row r="7" spans="1:10">
      <c r="A7" s="901" t="s">
        <v>541</v>
      </c>
      <c r="B7" s="2262">
        <v>250</v>
      </c>
      <c r="C7" s="1917" t="s">
        <v>3</v>
      </c>
      <c r="D7" s="2263" t="s">
        <v>3</v>
      </c>
      <c r="E7" s="1917">
        <v>188</v>
      </c>
      <c r="F7" s="2263">
        <v>38</v>
      </c>
      <c r="G7" s="1917">
        <v>4</v>
      </c>
      <c r="H7" s="2263">
        <v>20</v>
      </c>
      <c r="J7" s="125"/>
    </row>
    <row r="8" spans="1:10">
      <c r="A8" s="905" t="s">
        <v>542</v>
      </c>
      <c r="B8" s="2077">
        <v>393</v>
      </c>
      <c r="C8" s="2062" t="s">
        <v>3</v>
      </c>
      <c r="D8" s="2078" t="s">
        <v>3</v>
      </c>
      <c r="E8" s="2062">
        <v>266</v>
      </c>
      <c r="F8" s="2078">
        <v>91</v>
      </c>
      <c r="G8" s="2062">
        <v>12</v>
      </c>
      <c r="H8" s="2078">
        <v>24</v>
      </c>
      <c r="J8" s="125"/>
    </row>
    <row r="9" spans="1:10">
      <c r="A9" s="905" t="s">
        <v>310</v>
      </c>
      <c r="B9" s="2077">
        <v>4</v>
      </c>
      <c r="C9" s="2062" t="s">
        <v>3</v>
      </c>
      <c r="D9" s="2078" t="s">
        <v>3</v>
      </c>
      <c r="E9" s="2062">
        <v>2</v>
      </c>
      <c r="F9" s="2078">
        <v>2</v>
      </c>
      <c r="G9" s="2062" t="s">
        <v>3</v>
      </c>
      <c r="H9" s="2078" t="s">
        <v>3</v>
      </c>
      <c r="J9" s="125"/>
    </row>
    <row r="10" spans="1:10">
      <c r="A10" s="957"/>
      <c r="B10" s="2264"/>
      <c r="C10" s="1569"/>
      <c r="D10" s="1579"/>
      <c r="E10" s="1569"/>
      <c r="F10" s="1579"/>
      <c r="G10" s="1569"/>
      <c r="H10" s="1579"/>
      <c r="J10" s="125"/>
    </row>
    <row r="11" spans="1:10" ht="14.5" thickBot="1">
      <c r="A11" s="960" t="s">
        <v>561</v>
      </c>
      <c r="B11" s="2259">
        <v>213</v>
      </c>
      <c r="C11" s="2256" t="s">
        <v>3</v>
      </c>
      <c r="D11" s="2203" t="s">
        <v>3</v>
      </c>
      <c r="E11" s="2260">
        <v>180</v>
      </c>
      <c r="F11" s="2261">
        <v>23</v>
      </c>
      <c r="G11" s="2260">
        <v>1</v>
      </c>
      <c r="H11" s="2261">
        <v>9</v>
      </c>
      <c r="J11" s="125"/>
    </row>
    <row r="12" spans="1:10">
      <c r="A12" s="901" t="s">
        <v>541</v>
      </c>
      <c r="B12" s="2262">
        <v>69</v>
      </c>
      <c r="C12" s="1917" t="s">
        <v>3</v>
      </c>
      <c r="D12" s="2263" t="s">
        <v>3</v>
      </c>
      <c r="E12" s="1917">
        <v>58</v>
      </c>
      <c r="F12" s="2263">
        <v>8</v>
      </c>
      <c r="G12" s="1917">
        <v>1</v>
      </c>
      <c r="H12" s="2263">
        <v>2</v>
      </c>
      <c r="J12" s="125"/>
    </row>
    <row r="13" spans="1:10">
      <c r="A13" s="905" t="s">
        <v>542</v>
      </c>
      <c r="B13" s="2077">
        <v>143</v>
      </c>
      <c r="C13" s="2062" t="s">
        <v>3</v>
      </c>
      <c r="D13" s="2078" t="s">
        <v>3</v>
      </c>
      <c r="E13" s="2062">
        <v>122</v>
      </c>
      <c r="F13" s="2078">
        <v>14</v>
      </c>
      <c r="G13" s="2062" t="s">
        <v>3</v>
      </c>
      <c r="H13" s="2078">
        <v>7</v>
      </c>
      <c r="J13" s="125"/>
    </row>
    <row r="14" spans="1:10">
      <c r="A14" s="905" t="s">
        <v>310</v>
      </c>
      <c r="B14" s="2077">
        <v>1</v>
      </c>
      <c r="C14" s="2062" t="s">
        <v>3</v>
      </c>
      <c r="D14" s="2078" t="s">
        <v>3</v>
      </c>
      <c r="E14" s="2062" t="s">
        <v>3</v>
      </c>
      <c r="F14" s="2078">
        <v>1</v>
      </c>
      <c r="G14" s="2062" t="s">
        <v>3</v>
      </c>
      <c r="H14" s="2078" t="s">
        <v>3</v>
      </c>
      <c r="J14" s="125"/>
    </row>
    <row r="15" spans="1:10">
      <c r="A15" s="957"/>
      <c r="B15" s="2264"/>
      <c r="C15" s="1569"/>
      <c r="D15" s="1579"/>
      <c r="E15" s="1569"/>
      <c r="F15" s="1579"/>
      <c r="G15" s="1569"/>
      <c r="H15" s="1579"/>
      <c r="J15" s="125"/>
    </row>
    <row r="16" spans="1:10" ht="14.5" thickBot="1">
      <c r="A16" s="960" t="s">
        <v>562</v>
      </c>
      <c r="B16" s="2259">
        <v>179</v>
      </c>
      <c r="C16" s="2256" t="s">
        <v>3</v>
      </c>
      <c r="D16" s="2203" t="s">
        <v>3</v>
      </c>
      <c r="E16" s="2260">
        <v>179</v>
      </c>
      <c r="F16" s="2203" t="s">
        <v>3</v>
      </c>
      <c r="G16" s="2256" t="s">
        <v>3</v>
      </c>
      <c r="H16" s="2203" t="s">
        <v>3</v>
      </c>
      <c r="J16" s="125"/>
    </row>
    <row r="17" spans="1:10">
      <c r="A17" s="901" t="s">
        <v>541</v>
      </c>
      <c r="B17" s="2262">
        <v>44</v>
      </c>
      <c r="C17" s="1917" t="s">
        <v>3</v>
      </c>
      <c r="D17" s="2263" t="s">
        <v>3</v>
      </c>
      <c r="E17" s="1917">
        <v>44</v>
      </c>
      <c r="F17" s="2263" t="s">
        <v>3</v>
      </c>
      <c r="G17" s="1917" t="s">
        <v>3</v>
      </c>
      <c r="H17" s="2263" t="s">
        <v>3</v>
      </c>
      <c r="J17" s="125"/>
    </row>
    <row r="18" spans="1:10">
      <c r="A18" s="905" t="s">
        <v>542</v>
      </c>
      <c r="B18" s="2077">
        <v>133</v>
      </c>
      <c r="C18" s="2062" t="s">
        <v>3</v>
      </c>
      <c r="D18" s="2078" t="s">
        <v>3</v>
      </c>
      <c r="E18" s="2062">
        <v>133</v>
      </c>
      <c r="F18" s="2078" t="s">
        <v>3</v>
      </c>
      <c r="G18" s="2062" t="s">
        <v>3</v>
      </c>
      <c r="H18" s="2078" t="s">
        <v>3</v>
      </c>
      <c r="J18" s="125"/>
    </row>
    <row r="19" spans="1:10">
      <c r="A19" s="905" t="s">
        <v>310</v>
      </c>
      <c r="B19" s="2077">
        <v>2</v>
      </c>
      <c r="C19" s="2062" t="s">
        <v>3</v>
      </c>
      <c r="D19" s="2078" t="s">
        <v>3</v>
      </c>
      <c r="E19" s="2062">
        <v>2</v>
      </c>
      <c r="F19" s="2078" t="s">
        <v>3</v>
      </c>
      <c r="G19" s="2062" t="s">
        <v>3</v>
      </c>
      <c r="H19" s="2078" t="s">
        <v>3</v>
      </c>
      <c r="J19" s="125"/>
    </row>
    <row r="20" spans="1:10">
      <c r="A20" s="957"/>
      <c r="B20" s="2264"/>
      <c r="C20" s="1569"/>
      <c r="D20" s="1579"/>
      <c r="E20" s="1569"/>
      <c r="F20" s="1579"/>
      <c r="G20" s="1569"/>
      <c r="H20" s="1579"/>
      <c r="J20" s="125"/>
    </row>
    <row r="21" spans="1:10" ht="26.5" thickBot="1">
      <c r="A21" s="978" t="s">
        <v>563</v>
      </c>
      <c r="B21" s="2259">
        <v>1299</v>
      </c>
      <c r="C21" s="2260">
        <v>289</v>
      </c>
      <c r="D21" s="2261">
        <v>1002</v>
      </c>
      <c r="E21" s="2260">
        <v>5</v>
      </c>
      <c r="F21" s="2203" t="s">
        <v>3</v>
      </c>
      <c r="G21" s="2256" t="s">
        <v>3</v>
      </c>
      <c r="H21" s="2261">
        <v>3</v>
      </c>
    </row>
    <row r="22" spans="1:10" ht="14.5" thickBot="1">
      <c r="A22" s="979" t="s">
        <v>564</v>
      </c>
      <c r="B22" s="2265">
        <v>276</v>
      </c>
      <c r="C22" s="2266">
        <v>98</v>
      </c>
      <c r="D22" s="2267">
        <v>178</v>
      </c>
      <c r="E22" s="2266" t="s">
        <v>3</v>
      </c>
      <c r="F22" s="2267" t="s">
        <v>3</v>
      </c>
      <c r="G22" s="2266" t="s">
        <v>3</v>
      </c>
      <c r="H22" s="2267" t="s">
        <v>3</v>
      </c>
    </row>
    <row r="23" spans="1:10">
      <c r="A23" s="901" t="s">
        <v>541</v>
      </c>
      <c r="B23" s="2262">
        <v>139</v>
      </c>
      <c r="C23" s="1917">
        <v>68</v>
      </c>
      <c r="D23" s="2263">
        <v>71</v>
      </c>
      <c r="E23" s="1917" t="s">
        <v>3</v>
      </c>
      <c r="F23" s="2263" t="s">
        <v>3</v>
      </c>
      <c r="G23" s="1917" t="s">
        <v>3</v>
      </c>
      <c r="H23" s="2263" t="s">
        <v>3</v>
      </c>
    </row>
    <row r="24" spans="1:10">
      <c r="A24" s="905" t="s">
        <v>542</v>
      </c>
      <c r="B24" s="2077">
        <v>133</v>
      </c>
      <c r="C24" s="2062">
        <v>28</v>
      </c>
      <c r="D24" s="2078">
        <v>105</v>
      </c>
      <c r="E24" s="2062" t="s">
        <v>3</v>
      </c>
      <c r="F24" s="2078" t="s">
        <v>3</v>
      </c>
      <c r="G24" s="2062" t="s">
        <v>3</v>
      </c>
      <c r="H24" s="2078" t="s">
        <v>3</v>
      </c>
    </row>
    <row r="25" spans="1:10">
      <c r="A25" s="905" t="s">
        <v>310</v>
      </c>
      <c r="B25" s="2077">
        <v>4</v>
      </c>
      <c r="C25" s="2062">
        <v>2</v>
      </c>
      <c r="D25" s="2078">
        <v>2</v>
      </c>
      <c r="E25" s="2062" t="s">
        <v>3</v>
      </c>
      <c r="F25" s="2078" t="s">
        <v>3</v>
      </c>
      <c r="G25" s="2062" t="s">
        <v>3</v>
      </c>
      <c r="H25" s="2078" t="s">
        <v>3</v>
      </c>
    </row>
    <row r="26" spans="1:10">
      <c r="A26" s="985"/>
      <c r="B26" s="2264"/>
      <c r="C26" s="1569"/>
      <c r="D26" s="1579"/>
      <c r="E26" s="1569"/>
      <c r="F26" s="1579"/>
      <c r="G26" s="1569"/>
      <c r="H26" s="1579"/>
    </row>
    <row r="27" spans="1:10" ht="14.5" thickBot="1">
      <c r="A27" s="988" t="s">
        <v>565</v>
      </c>
      <c r="B27" s="2268">
        <v>242</v>
      </c>
      <c r="C27" s="2269">
        <v>49</v>
      </c>
      <c r="D27" s="2270">
        <v>193</v>
      </c>
      <c r="E27" s="2269" t="s">
        <v>3</v>
      </c>
      <c r="F27" s="2270" t="s">
        <v>3</v>
      </c>
      <c r="G27" s="2269" t="s">
        <v>3</v>
      </c>
      <c r="H27" s="2270" t="s">
        <v>3</v>
      </c>
    </row>
    <row r="28" spans="1:10">
      <c r="A28" s="901" t="s">
        <v>541</v>
      </c>
      <c r="B28" s="2262">
        <v>163</v>
      </c>
      <c r="C28" s="1917">
        <v>38</v>
      </c>
      <c r="D28" s="2263">
        <v>125</v>
      </c>
      <c r="E28" s="1917" t="s">
        <v>3</v>
      </c>
      <c r="F28" s="2263" t="s">
        <v>3</v>
      </c>
      <c r="G28" s="1917" t="s">
        <v>3</v>
      </c>
      <c r="H28" s="2263" t="s">
        <v>3</v>
      </c>
    </row>
    <row r="29" spans="1:10">
      <c r="A29" s="905" t="s">
        <v>542</v>
      </c>
      <c r="B29" s="2077">
        <v>72</v>
      </c>
      <c r="C29" s="2062">
        <v>10</v>
      </c>
      <c r="D29" s="2078">
        <v>62</v>
      </c>
      <c r="E29" s="2062" t="s">
        <v>3</v>
      </c>
      <c r="F29" s="2078" t="s">
        <v>3</v>
      </c>
      <c r="G29" s="2062" t="s">
        <v>3</v>
      </c>
      <c r="H29" s="2078" t="s">
        <v>3</v>
      </c>
    </row>
    <row r="30" spans="1:10">
      <c r="A30" s="905" t="s">
        <v>310</v>
      </c>
      <c r="B30" s="2077">
        <v>7</v>
      </c>
      <c r="C30" s="2062">
        <v>1</v>
      </c>
      <c r="D30" s="2078">
        <v>6</v>
      </c>
      <c r="E30" s="2062" t="s">
        <v>3</v>
      </c>
      <c r="F30" s="2078" t="s">
        <v>3</v>
      </c>
      <c r="G30" s="2062" t="s">
        <v>3</v>
      </c>
      <c r="H30" s="2078" t="s">
        <v>3</v>
      </c>
    </row>
    <row r="31" spans="1:10">
      <c r="A31" s="985"/>
      <c r="B31" s="2264"/>
      <c r="C31" s="1569"/>
      <c r="D31" s="1579"/>
      <c r="E31" s="1569"/>
      <c r="F31" s="1579"/>
      <c r="G31" s="1569"/>
      <c r="H31" s="1579"/>
    </row>
    <row r="32" spans="1:10" ht="14.5" thickBot="1">
      <c r="A32" s="988" t="s">
        <v>566</v>
      </c>
      <c r="B32" s="2268">
        <v>153</v>
      </c>
      <c r="C32" s="2269">
        <v>13</v>
      </c>
      <c r="D32" s="2270">
        <v>139</v>
      </c>
      <c r="E32" s="2269" t="s">
        <v>3</v>
      </c>
      <c r="F32" s="2270" t="s">
        <v>3</v>
      </c>
      <c r="G32" s="2269" t="s">
        <v>3</v>
      </c>
      <c r="H32" s="2270">
        <v>1</v>
      </c>
    </row>
    <row r="33" spans="1:8">
      <c r="A33" s="901" t="s">
        <v>541</v>
      </c>
      <c r="B33" s="2262">
        <v>59</v>
      </c>
      <c r="C33" s="1917">
        <v>3</v>
      </c>
      <c r="D33" s="2263">
        <v>55</v>
      </c>
      <c r="E33" s="1917" t="s">
        <v>3</v>
      </c>
      <c r="F33" s="2263" t="s">
        <v>3</v>
      </c>
      <c r="G33" s="1917" t="s">
        <v>3</v>
      </c>
      <c r="H33" s="2263">
        <v>1</v>
      </c>
    </row>
    <row r="34" spans="1:8">
      <c r="A34" s="905" t="s">
        <v>542</v>
      </c>
      <c r="B34" s="2077">
        <v>93</v>
      </c>
      <c r="C34" s="2062">
        <v>10</v>
      </c>
      <c r="D34" s="2078">
        <v>83</v>
      </c>
      <c r="E34" s="2062" t="s">
        <v>3</v>
      </c>
      <c r="F34" s="2078" t="s">
        <v>3</v>
      </c>
      <c r="G34" s="2062" t="s">
        <v>3</v>
      </c>
      <c r="H34" s="2078" t="s">
        <v>3</v>
      </c>
    </row>
    <row r="35" spans="1:8">
      <c r="A35" s="905" t="s">
        <v>310</v>
      </c>
      <c r="B35" s="2077">
        <v>1</v>
      </c>
      <c r="C35" s="2062" t="s">
        <v>3</v>
      </c>
      <c r="D35" s="2078">
        <v>1</v>
      </c>
      <c r="E35" s="2062"/>
      <c r="F35" s="2078"/>
      <c r="G35" s="2062"/>
      <c r="H35" s="2078"/>
    </row>
    <row r="36" spans="1:8">
      <c r="A36" s="985"/>
      <c r="B36" s="1859"/>
      <c r="C36" s="1872"/>
      <c r="D36" s="1871"/>
      <c r="E36" s="2062" t="s">
        <v>3</v>
      </c>
      <c r="F36" s="2078" t="s">
        <v>3</v>
      </c>
      <c r="G36" s="2062" t="s">
        <v>3</v>
      </c>
      <c r="H36" s="2078" t="s">
        <v>3</v>
      </c>
    </row>
    <row r="37" spans="1:8" ht="14.5" thickBot="1">
      <c r="A37" s="988" t="s">
        <v>567</v>
      </c>
      <c r="B37" s="2268">
        <v>91</v>
      </c>
      <c r="C37" s="2269">
        <v>48</v>
      </c>
      <c r="D37" s="2270">
        <v>43</v>
      </c>
      <c r="E37" s="2269" t="s">
        <v>3</v>
      </c>
      <c r="F37" s="2270" t="s">
        <v>3</v>
      </c>
      <c r="G37" s="2269" t="s">
        <v>3</v>
      </c>
      <c r="H37" s="2270" t="s">
        <v>3</v>
      </c>
    </row>
    <row r="38" spans="1:8">
      <c r="A38" s="901" t="s">
        <v>541</v>
      </c>
      <c r="B38" s="2262">
        <v>36</v>
      </c>
      <c r="C38" s="1917">
        <v>21</v>
      </c>
      <c r="D38" s="2263">
        <v>15</v>
      </c>
      <c r="E38" s="1917" t="s">
        <v>3</v>
      </c>
      <c r="F38" s="2263" t="s">
        <v>3</v>
      </c>
      <c r="G38" s="1917" t="s">
        <v>3</v>
      </c>
      <c r="H38" s="2263" t="s">
        <v>3</v>
      </c>
    </row>
    <row r="39" spans="1:8">
      <c r="A39" s="905" t="s">
        <v>542</v>
      </c>
      <c r="B39" s="2077">
        <v>49</v>
      </c>
      <c r="C39" s="2062">
        <v>23</v>
      </c>
      <c r="D39" s="2078">
        <v>26</v>
      </c>
      <c r="E39" s="2062" t="s">
        <v>3</v>
      </c>
      <c r="F39" s="2078" t="s">
        <v>3</v>
      </c>
      <c r="G39" s="2062" t="s">
        <v>3</v>
      </c>
      <c r="H39" s="2078" t="s">
        <v>3</v>
      </c>
    </row>
    <row r="40" spans="1:8">
      <c r="A40" s="905" t="s">
        <v>310</v>
      </c>
      <c r="B40" s="2077">
        <v>6</v>
      </c>
      <c r="C40" s="2062">
        <v>4</v>
      </c>
      <c r="D40" s="2078">
        <v>2</v>
      </c>
      <c r="E40" s="2062" t="s">
        <v>3</v>
      </c>
      <c r="F40" s="2078" t="s">
        <v>3</v>
      </c>
      <c r="G40" s="2062" t="s">
        <v>3</v>
      </c>
      <c r="H40" s="2078" t="s">
        <v>3</v>
      </c>
    </row>
    <row r="41" spans="1:8">
      <c r="A41" s="985"/>
      <c r="B41" s="2264"/>
      <c r="C41" s="1569"/>
      <c r="D41" s="1579"/>
      <c r="E41" s="1569"/>
      <c r="F41" s="1579"/>
      <c r="G41" s="1569"/>
      <c r="H41" s="1579"/>
    </row>
    <row r="42" spans="1:8" ht="14.5" thickBot="1">
      <c r="A42" s="994" t="s">
        <v>568</v>
      </c>
      <c r="B42" s="2268">
        <v>257</v>
      </c>
      <c r="C42" s="2269">
        <v>36</v>
      </c>
      <c r="D42" s="2270">
        <v>219</v>
      </c>
      <c r="E42" s="2269" t="s">
        <v>3</v>
      </c>
      <c r="F42" s="2270" t="s">
        <v>3</v>
      </c>
      <c r="G42" s="2269" t="s">
        <v>3</v>
      </c>
      <c r="H42" s="2270">
        <v>2</v>
      </c>
    </row>
    <row r="43" spans="1:8">
      <c r="A43" s="901" t="s">
        <v>541</v>
      </c>
      <c r="B43" s="2262">
        <v>80</v>
      </c>
      <c r="C43" s="1917">
        <v>14</v>
      </c>
      <c r="D43" s="2263">
        <v>66</v>
      </c>
      <c r="E43" s="1917" t="s">
        <v>3</v>
      </c>
      <c r="F43" s="2263" t="s">
        <v>3</v>
      </c>
      <c r="G43" s="1917" t="s">
        <v>3</v>
      </c>
      <c r="H43" s="2263" t="s">
        <v>3</v>
      </c>
    </row>
    <row r="44" spans="1:8">
      <c r="A44" s="905" t="s">
        <v>542</v>
      </c>
      <c r="B44" s="2077">
        <v>175</v>
      </c>
      <c r="C44" s="2062">
        <v>20</v>
      </c>
      <c r="D44" s="2078">
        <v>153</v>
      </c>
      <c r="E44" s="2062" t="s">
        <v>3</v>
      </c>
      <c r="F44" s="2078" t="s">
        <v>3</v>
      </c>
      <c r="G44" s="2062" t="s">
        <v>3</v>
      </c>
      <c r="H44" s="2078">
        <v>2</v>
      </c>
    </row>
    <row r="45" spans="1:8">
      <c r="A45" s="905" t="s">
        <v>310</v>
      </c>
      <c r="B45" s="2077">
        <v>2</v>
      </c>
      <c r="C45" s="2062">
        <v>2</v>
      </c>
      <c r="D45" s="2078" t="s">
        <v>3</v>
      </c>
      <c r="E45" s="2062" t="s">
        <v>3</v>
      </c>
      <c r="F45" s="2078" t="s">
        <v>3</v>
      </c>
      <c r="G45" s="2062" t="s">
        <v>3</v>
      </c>
      <c r="H45" s="2078" t="s">
        <v>3</v>
      </c>
    </row>
    <row r="46" spans="1:8">
      <c r="A46" s="985"/>
      <c r="B46" s="2264"/>
      <c r="C46" s="1569"/>
      <c r="D46" s="1579"/>
      <c r="E46" s="1569"/>
      <c r="F46" s="1579"/>
      <c r="G46" s="1569"/>
      <c r="H46" s="1579"/>
    </row>
    <row r="47" spans="1:8" ht="14.5" thickBot="1">
      <c r="A47" s="988" t="s">
        <v>569</v>
      </c>
      <c r="B47" s="2268">
        <v>172</v>
      </c>
      <c r="C47" s="2269">
        <v>40</v>
      </c>
      <c r="D47" s="2270">
        <v>127</v>
      </c>
      <c r="E47" s="2269">
        <v>5</v>
      </c>
      <c r="F47" s="2270" t="s">
        <v>3</v>
      </c>
      <c r="G47" s="2269" t="s">
        <v>3</v>
      </c>
      <c r="H47" s="2270" t="s">
        <v>3</v>
      </c>
    </row>
    <row r="48" spans="1:8">
      <c r="A48" s="901" t="s">
        <v>541</v>
      </c>
      <c r="B48" s="2262">
        <v>52</v>
      </c>
      <c r="C48" s="1917">
        <v>13</v>
      </c>
      <c r="D48" s="2263">
        <v>35</v>
      </c>
      <c r="E48" s="1917">
        <v>4</v>
      </c>
      <c r="F48" s="2263" t="s">
        <v>3</v>
      </c>
      <c r="G48" s="1917" t="s">
        <v>3</v>
      </c>
      <c r="H48" s="2263" t="s">
        <v>3</v>
      </c>
    </row>
    <row r="49" spans="1:10">
      <c r="A49" s="905" t="s">
        <v>542</v>
      </c>
      <c r="B49" s="2077">
        <v>109</v>
      </c>
      <c r="C49" s="2062">
        <v>23</v>
      </c>
      <c r="D49" s="2078">
        <v>85</v>
      </c>
      <c r="E49" s="2062">
        <v>1</v>
      </c>
      <c r="F49" s="2078" t="s">
        <v>3</v>
      </c>
      <c r="G49" s="2062" t="s">
        <v>3</v>
      </c>
      <c r="H49" s="2078" t="s">
        <v>3</v>
      </c>
    </row>
    <row r="50" spans="1:10">
      <c r="A50" s="905" t="s">
        <v>310</v>
      </c>
      <c r="B50" s="2077">
        <v>11</v>
      </c>
      <c r="C50" s="2062">
        <v>4</v>
      </c>
      <c r="D50" s="2078">
        <v>7</v>
      </c>
      <c r="E50" s="2062" t="s">
        <v>3</v>
      </c>
      <c r="F50" s="2078" t="s">
        <v>3</v>
      </c>
      <c r="G50" s="2062" t="s">
        <v>3</v>
      </c>
      <c r="H50" s="2078" t="s">
        <v>3</v>
      </c>
    </row>
    <row r="51" spans="1:10">
      <c r="A51" s="985"/>
      <c r="B51" s="2077"/>
      <c r="C51" s="2062"/>
      <c r="D51" s="2078"/>
      <c r="E51" s="2062"/>
      <c r="F51" s="2078"/>
      <c r="G51" s="2062"/>
      <c r="H51" s="2078"/>
    </row>
    <row r="52" spans="1:10" ht="14.5" thickBot="1">
      <c r="A52" s="994" t="s">
        <v>570</v>
      </c>
      <c r="B52" s="2268">
        <v>108</v>
      </c>
      <c r="C52" s="2269">
        <v>5</v>
      </c>
      <c r="D52" s="2270">
        <v>103</v>
      </c>
      <c r="E52" s="2269" t="s">
        <v>3</v>
      </c>
      <c r="F52" s="2270" t="s">
        <v>3</v>
      </c>
      <c r="G52" s="2269" t="s">
        <v>3</v>
      </c>
      <c r="H52" s="2270" t="s">
        <v>3</v>
      </c>
    </row>
    <row r="53" spans="1:10">
      <c r="A53" s="901" t="s">
        <v>541</v>
      </c>
      <c r="B53" s="2262">
        <v>43</v>
      </c>
      <c r="C53" s="1917" t="s">
        <v>3</v>
      </c>
      <c r="D53" s="2263">
        <v>43</v>
      </c>
      <c r="E53" s="1917" t="s">
        <v>3</v>
      </c>
      <c r="F53" s="2263" t="s">
        <v>3</v>
      </c>
      <c r="G53" s="1917" t="s">
        <v>3</v>
      </c>
      <c r="H53" s="2263" t="s">
        <v>3</v>
      </c>
    </row>
    <row r="54" spans="1:10">
      <c r="A54" s="905" t="s">
        <v>542</v>
      </c>
      <c r="B54" s="2077">
        <v>64</v>
      </c>
      <c r="C54" s="2062">
        <v>5</v>
      </c>
      <c r="D54" s="2078">
        <v>59</v>
      </c>
      <c r="E54" s="2062" t="s">
        <v>3</v>
      </c>
      <c r="F54" s="2078" t="s">
        <v>3</v>
      </c>
      <c r="G54" s="2062" t="s">
        <v>3</v>
      </c>
      <c r="H54" s="2078" t="s">
        <v>3</v>
      </c>
    </row>
    <row r="55" spans="1:10">
      <c r="A55" s="905" t="s">
        <v>310</v>
      </c>
      <c r="B55" s="2077">
        <v>1</v>
      </c>
      <c r="C55" s="2062" t="s">
        <v>3</v>
      </c>
      <c r="D55" s="2078">
        <v>1</v>
      </c>
      <c r="E55" s="2062" t="s">
        <v>3</v>
      </c>
      <c r="F55" s="2078" t="s">
        <v>3</v>
      </c>
      <c r="G55" s="2062" t="s">
        <v>3</v>
      </c>
      <c r="H55" s="2078" t="s">
        <v>3</v>
      </c>
    </row>
    <row r="57" spans="1:10" ht="25.5" customHeight="1">
      <c r="A57" s="3832" t="s">
        <v>942</v>
      </c>
      <c r="B57" s="3832"/>
      <c r="C57" s="3832"/>
      <c r="D57" s="3832"/>
      <c r="E57" s="3832"/>
      <c r="F57" s="3832"/>
      <c r="G57" s="3832"/>
      <c r="H57" s="3832"/>
    </row>
    <row r="60" spans="1:10">
      <c r="A60" s="4195" t="s">
        <v>1692</v>
      </c>
      <c r="B60" s="4195"/>
      <c r="C60" s="4195"/>
      <c r="D60" s="4195"/>
      <c r="E60" s="4195"/>
      <c r="F60" s="4195"/>
      <c r="G60" s="4195"/>
      <c r="H60" s="4195"/>
    </row>
    <row r="62" spans="1:10" ht="32.5">
      <c r="A62" s="825" t="s">
        <v>559</v>
      </c>
      <c r="B62" s="826" t="s">
        <v>544</v>
      </c>
      <c r="C62" s="826" t="s">
        <v>545</v>
      </c>
      <c r="D62" s="826" t="s">
        <v>546</v>
      </c>
      <c r="E62" s="826" t="s">
        <v>547</v>
      </c>
      <c r="F62" s="826" t="s">
        <v>548</v>
      </c>
      <c r="G62" s="826" t="s">
        <v>549</v>
      </c>
      <c r="H62" s="827" t="s">
        <v>550</v>
      </c>
      <c r="J62" s="896"/>
    </row>
    <row r="63" spans="1:10" ht="14.5" thickBot="1">
      <c r="A63" s="736" t="s">
        <v>9</v>
      </c>
      <c r="B63" s="955">
        <v>2463</v>
      </c>
      <c r="C63" s="956">
        <v>379</v>
      </c>
      <c r="D63" s="955">
        <v>1030</v>
      </c>
      <c r="E63" s="956">
        <v>846</v>
      </c>
      <c r="F63" s="955">
        <v>137</v>
      </c>
      <c r="G63" s="956">
        <v>13</v>
      </c>
      <c r="H63" s="955">
        <v>58</v>
      </c>
    </row>
    <row r="64" spans="1:10">
      <c r="A64" s="957"/>
      <c r="B64" s="958"/>
      <c r="C64" s="830"/>
      <c r="D64" s="959"/>
      <c r="E64" s="830"/>
      <c r="F64" s="959"/>
      <c r="G64" s="830"/>
      <c r="H64" s="959"/>
    </row>
    <row r="65" spans="1:8" ht="14.5" thickBot="1">
      <c r="A65" s="960" t="s">
        <v>560</v>
      </c>
      <c r="B65" s="961">
        <v>608</v>
      </c>
      <c r="C65" s="962" t="s">
        <v>3</v>
      </c>
      <c r="D65" s="963" t="s">
        <v>3</v>
      </c>
      <c r="E65" s="964">
        <v>422</v>
      </c>
      <c r="F65" s="965">
        <v>128</v>
      </c>
      <c r="G65" s="964">
        <v>13</v>
      </c>
      <c r="H65" s="965">
        <v>45</v>
      </c>
    </row>
    <row r="66" spans="1:8">
      <c r="A66" s="901" t="s">
        <v>541</v>
      </c>
      <c r="B66" s="966">
        <v>241</v>
      </c>
      <c r="C66" s="967" t="s">
        <v>3</v>
      </c>
      <c r="D66" s="968" t="s">
        <v>3</v>
      </c>
      <c r="E66" s="969">
        <v>186</v>
      </c>
      <c r="F66" s="970">
        <v>37</v>
      </c>
      <c r="G66" s="969">
        <v>5</v>
      </c>
      <c r="H66" s="970">
        <v>13</v>
      </c>
    </row>
    <row r="67" spans="1:8">
      <c r="A67" s="905" t="s">
        <v>542</v>
      </c>
      <c r="B67" s="971">
        <v>360</v>
      </c>
      <c r="C67" s="972" t="s">
        <v>3</v>
      </c>
      <c r="D67" s="973" t="s">
        <v>3</v>
      </c>
      <c r="E67" s="974">
        <v>231</v>
      </c>
      <c r="F67" s="975">
        <v>89</v>
      </c>
      <c r="G67" s="974">
        <v>8</v>
      </c>
      <c r="H67" s="975">
        <v>32</v>
      </c>
    </row>
    <row r="68" spans="1:8">
      <c r="A68" s="905" t="s">
        <v>310</v>
      </c>
      <c r="B68" s="971">
        <v>7</v>
      </c>
      <c r="C68" s="972" t="s">
        <v>3</v>
      </c>
      <c r="D68" s="973" t="s">
        <v>3</v>
      </c>
      <c r="E68" s="974">
        <v>5</v>
      </c>
      <c r="F68" s="975">
        <v>2</v>
      </c>
      <c r="G68" s="972" t="s">
        <v>3</v>
      </c>
      <c r="H68" s="973" t="s">
        <v>3</v>
      </c>
    </row>
    <row r="69" spans="1:8">
      <c r="A69" s="957"/>
      <c r="B69" s="976"/>
      <c r="C69" s="532"/>
      <c r="D69" s="977"/>
      <c r="E69" s="532"/>
      <c r="F69" s="977"/>
      <c r="G69" s="532"/>
      <c r="H69" s="977"/>
    </row>
    <row r="70" spans="1:8" ht="14.5" thickBot="1">
      <c r="A70" s="960" t="s">
        <v>561</v>
      </c>
      <c r="B70" s="961">
        <v>261</v>
      </c>
      <c r="C70" s="962" t="s">
        <v>3</v>
      </c>
      <c r="D70" s="963" t="s">
        <v>3</v>
      </c>
      <c r="E70" s="964">
        <v>243</v>
      </c>
      <c r="F70" s="965">
        <v>9</v>
      </c>
      <c r="G70" s="962" t="s">
        <v>3</v>
      </c>
      <c r="H70" s="965">
        <v>9</v>
      </c>
    </row>
    <row r="71" spans="1:8">
      <c r="A71" s="901" t="s">
        <v>541</v>
      </c>
      <c r="B71" s="966">
        <v>69</v>
      </c>
      <c r="C71" s="967" t="s">
        <v>3</v>
      </c>
      <c r="D71" s="968" t="s">
        <v>3</v>
      </c>
      <c r="E71" s="969">
        <v>66</v>
      </c>
      <c r="F71" s="970">
        <v>2</v>
      </c>
      <c r="G71" s="967" t="s">
        <v>3</v>
      </c>
      <c r="H71" s="970">
        <v>1</v>
      </c>
    </row>
    <row r="72" spans="1:8">
      <c r="A72" s="905" t="s">
        <v>542</v>
      </c>
      <c r="B72" s="971">
        <v>192</v>
      </c>
      <c r="C72" s="972" t="s">
        <v>3</v>
      </c>
      <c r="D72" s="973" t="s">
        <v>3</v>
      </c>
      <c r="E72" s="974">
        <v>177</v>
      </c>
      <c r="F72" s="975">
        <v>7</v>
      </c>
      <c r="G72" s="972" t="s">
        <v>3</v>
      </c>
      <c r="H72" s="975">
        <v>8</v>
      </c>
    </row>
    <row r="73" spans="1:8">
      <c r="A73" s="957"/>
      <c r="B73" s="976"/>
      <c r="C73" s="532"/>
      <c r="D73" s="977"/>
      <c r="E73" s="532"/>
      <c r="F73" s="977"/>
      <c r="G73" s="532"/>
      <c r="H73" s="977"/>
    </row>
    <row r="74" spans="1:8" ht="14.5" thickBot="1">
      <c r="A74" s="960" t="s">
        <v>562</v>
      </c>
      <c r="B74" s="961">
        <v>176</v>
      </c>
      <c r="C74" s="962" t="s">
        <v>3</v>
      </c>
      <c r="D74" s="963" t="s">
        <v>3</v>
      </c>
      <c r="E74" s="964">
        <v>176</v>
      </c>
      <c r="F74" s="963" t="s">
        <v>3</v>
      </c>
      <c r="G74" s="962" t="s">
        <v>3</v>
      </c>
      <c r="H74" s="963" t="s">
        <v>3</v>
      </c>
    </row>
    <row r="75" spans="1:8">
      <c r="A75" s="901" t="s">
        <v>541</v>
      </c>
      <c r="B75" s="966">
        <v>35</v>
      </c>
      <c r="C75" s="967" t="s">
        <v>3</v>
      </c>
      <c r="D75" s="968" t="s">
        <v>3</v>
      </c>
      <c r="E75" s="969">
        <v>35</v>
      </c>
      <c r="F75" s="968" t="s">
        <v>3</v>
      </c>
      <c r="G75" s="967" t="s">
        <v>3</v>
      </c>
      <c r="H75" s="968" t="s">
        <v>3</v>
      </c>
    </row>
    <row r="76" spans="1:8">
      <c r="A76" s="905" t="s">
        <v>542</v>
      </c>
      <c r="B76" s="971">
        <v>141</v>
      </c>
      <c r="C76" s="972" t="s">
        <v>3</v>
      </c>
      <c r="D76" s="973" t="s">
        <v>3</v>
      </c>
      <c r="E76" s="974">
        <v>141</v>
      </c>
      <c r="F76" s="973" t="s">
        <v>3</v>
      </c>
      <c r="G76" s="972" t="s">
        <v>3</v>
      </c>
      <c r="H76" s="973" t="s">
        <v>3</v>
      </c>
    </row>
    <row r="77" spans="1:8">
      <c r="A77" s="957"/>
      <c r="B77" s="976"/>
      <c r="C77" s="532"/>
      <c r="D77" s="977"/>
      <c r="E77" s="532"/>
      <c r="F77" s="977"/>
      <c r="G77" s="532"/>
      <c r="H77" s="977"/>
    </row>
    <row r="78" spans="1:8" ht="26.5" thickBot="1">
      <c r="A78" s="978" t="s">
        <v>563</v>
      </c>
      <c r="B78" s="995">
        <v>1418</v>
      </c>
      <c r="C78" s="996">
        <v>379</v>
      </c>
      <c r="D78" s="997">
        <v>1030</v>
      </c>
      <c r="E78" s="996">
        <v>5</v>
      </c>
      <c r="F78" s="963" t="s">
        <v>3</v>
      </c>
      <c r="G78" s="962" t="s">
        <v>3</v>
      </c>
      <c r="H78" s="997">
        <v>4</v>
      </c>
    </row>
    <row r="79" spans="1:8" ht="14.5" thickBot="1">
      <c r="A79" s="979" t="s">
        <v>564</v>
      </c>
      <c r="B79" s="980">
        <v>260</v>
      </c>
      <c r="C79" s="981">
        <v>89</v>
      </c>
      <c r="D79" s="982">
        <v>171</v>
      </c>
      <c r="E79" s="983" t="s">
        <v>3</v>
      </c>
      <c r="F79" s="984" t="s">
        <v>3</v>
      </c>
      <c r="G79" s="983" t="s">
        <v>3</v>
      </c>
      <c r="H79" s="984" t="s">
        <v>3</v>
      </c>
    </row>
    <row r="80" spans="1:8">
      <c r="A80" s="901" t="s">
        <v>541</v>
      </c>
      <c r="B80" s="966">
        <v>127</v>
      </c>
      <c r="C80" s="969">
        <v>56</v>
      </c>
      <c r="D80" s="970">
        <v>71</v>
      </c>
      <c r="E80" s="967" t="s">
        <v>3</v>
      </c>
      <c r="F80" s="968" t="s">
        <v>3</v>
      </c>
      <c r="G80" s="967" t="s">
        <v>3</v>
      </c>
      <c r="H80" s="968" t="s">
        <v>3</v>
      </c>
    </row>
    <row r="81" spans="1:8">
      <c r="A81" s="905" t="s">
        <v>542</v>
      </c>
      <c r="B81" s="971">
        <v>127</v>
      </c>
      <c r="C81" s="974">
        <v>30</v>
      </c>
      <c r="D81" s="975">
        <v>97</v>
      </c>
      <c r="E81" s="972" t="s">
        <v>3</v>
      </c>
      <c r="F81" s="973" t="s">
        <v>3</v>
      </c>
      <c r="G81" s="972" t="s">
        <v>3</v>
      </c>
      <c r="H81" s="973" t="s">
        <v>3</v>
      </c>
    </row>
    <row r="82" spans="1:8">
      <c r="A82" s="905" t="s">
        <v>310</v>
      </c>
      <c r="B82" s="971">
        <v>6</v>
      </c>
      <c r="C82" s="974">
        <v>3</v>
      </c>
      <c r="D82" s="975">
        <v>3</v>
      </c>
      <c r="E82" s="972" t="s">
        <v>3</v>
      </c>
      <c r="F82" s="973" t="s">
        <v>3</v>
      </c>
      <c r="G82" s="972" t="s">
        <v>3</v>
      </c>
      <c r="H82" s="973" t="s">
        <v>3</v>
      </c>
    </row>
    <row r="83" spans="1:8">
      <c r="A83" s="985"/>
      <c r="B83" s="986"/>
      <c r="C83" s="532"/>
      <c r="D83" s="977"/>
      <c r="E83" s="832"/>
      <c r="F83" s="987"/>
      <c r="G83" s="832"/>
      <c r="H83" s="987"/>
    </row>
    <row r="84" spans="1:8" ht="14.5" thickBot="1">
      <c r="A84" s="988" t="s">
        <v>565</v>
      </c>
      <c r="B84" s="989">
        <v>227</v>
      </c>
      <c r="C84" s="990">
        <v>78</v>
      </c>
      <c r="D84" s="991">
        <v>149</v>
      </c>
      <c r="E84" s="992" t="s">
        <v>3</v>
      </c>
      <c r="F84" s="993" t="s">
        <v>3</v>
      </c>
      <c r="G84" s="992" t="s">
        <v>3</v>
      </c>
      <c r="H84" s="993" t="s">
        <v>3</v>
      </c>
    </row>
    <row r="85" spans="1:8">
      <c r="A85" s="901" t="s">
        <v>541</v>
      </c>
      <c r="B85" s="966">
        <v>153</v>
      </c>
      <c r="C85" s="969">
        <v>53</v>
      </c>
      <c r="D85" s="970">
        <v>100</v>
      </c>
      <c r="E85" s="967" t="s">
        <v>3</v>
      </c>
      <c r="F85" s="968" t="s">
        <v>3</v>
      </c>
      <c r="G85" s="967" t="s">
        <v>3</v>
      </c>
      <c r="H85" s="968" t="s">
        <v>3</v>
      </c>
    </row>
    <row r="86" spans="1:8">
      <c r="A86" s="905" t="s">
        <v>542</v>
      </c>
      <c r="B86" s="971">
        <v>70</v>
      </c>
      <c r="C86" s="974">
        <v>22</v>
      </c>
      <c r="D86" s="975">
        <v>48</v>
      </c>
      <c r="E86" s="972" t="s">
        <v>3</v>
      </c>
      <c r="F86" s="973" t="s">
        <v>3</v>
      </c>
      <c r="G86" s="972" t="s">
        <v>3</v>
      </c>
      <c r="H86" s="973" t="s">
        <v>3</v>
      </c>
    </row>
    <row r="87" spans="1:8">
      <c r="A87" s="905" t="s">
        <v>310</v>
      </c>
      <c r="B87" s="971">
        <v>4</v>
      </c>
      <c r="C87" s="974">
        <v>3</v>
      </c>
      <c r="D87" s="975">
        <v>1</v>
      </c>
      <c r="E87" s="972" t="s">
        <v>3</v>
      </c>
      <c r="F87" s="973" t="s">
        <v>3</v>
      </c>
      <c r="G87" s="972" t="s">
        <v>3</v>
      </c>
      <c r="H87" s="973" t="s">
        <v>3</v>
      </c>
    </row>
    <row r="88" spans="1:8">
      <c r="A88" s="985"/>
      <c r="B88" s="986"/>
      <c r="C88" s="532"/>
      <c r="D88" s="977"/>
      <c r="E88" s="832"/>
      <c r="F88" s="987"/>
      <c r="G88" s="832"/>
      <c r="H88" s="987"/>
    </row>
    <row r="89" spans="1:8" ht="14.5" thickBot="1">
      <c r="A89" s="988" t="s">
        <v>566</v>
      </c>
      <c r="B89" s="989">
        <v>181</v>
      </c>
      <c r="C89" s="990">
        <v>19</v>
      </c>
      <c r="D89" s="991">
        <v>161</v>
      </c>
      <c r="E89" s="992" t="s">
        <v>3</v>
      </c>
      <c r="F89" s="993" t="s">
        <v>3</v>
      </c>
      <c r="G89" s="992" t="s">
        <v>3</v>
      </c>
      <c r="H89" s="991">
        <v>1</v>
      </c>
    </row>
    <row r="90" spans="1:8">
      <c r="A90" s="901" t="s">
        <v>541</v>
      </c>
      <c r="B90" s="966">
        <v>88</v>
      </c>
      <c r="C90" s="969">
        <v>10</v>
      </c>
      <c r="D90" s="970">
        <v>78</v>
      </c>
      <c r="E90" s="967" t="s">
        <v>3</v>
      </c>
      <c r="F90" s="968" t="s">
        <v>3</v>
      </c>
      <c r="G90" s="967" t="s">
        <v>3</v>
      </c>
      <c r="H90" s="968" t="s">
        <v>3</v>
      </c>
    </row>
    <row r="91" spans="1:8">
      <c r="A91" s="905" t="s">
        <v>542</v>
      </c>
      <c r="B91" s="971">
        <v>93</v>
      </c>
      <c r="C91" s="974">
        <v>9</v>
      </c>
      <c r="D91" s="975">
        <v>83</v>
      </c>
      <c r="E91" s="972" t="s">
        <v>3</v>
      </c>
      <c r="F91" s="973" t="s">
        <v>3</v>
      </c>
      <c r="G91" s="972" t="s">
        <v>3</v>
      </c>
      <c r="H91" s="975">
        <v>1</v>
      </c>
    </row>
    <row r="92" spans="1:8">
      <c r="A92" s="985"/>
      <c r="B92" s="986"/>
      <c r="C92" s="532"/>
      <c r="D92" s="977"/>
      <c r="E92" s="832"/>
      <c r="F92" s="987"/>
      <c r="G92" s="832"/>
      <c r="H92" s="987"/>
    </row>
    <row r="93" spans="1:8" ht="14.5" thickBot="1">
      <c r="A93" s="988" t="s">
        <v>567</v>
      </c>
      <c r="B93" s="989">
        <v>127</v>
      </c>
      <c r="C93" s="990">
        <v>86</v>
      </c>
      <c r="D93" s="991">
        <v>41</v>
      </c>
      <c r="E93" s="992" t="s">
        <v>3</v>
      </c>
      <c r="F93" s="993" t="s">
        <v>3</v>
      </c>
      <c r="G93" s="992" t="s">
        <v>3</v>
      </c>
      <c r="H93" s="993" t="s">
        <v>3</v>
      </c>
    </row>
    <row r="94" spans="1:8">
      <c r="A94" s="901" t="s">
        <v>541</v>
      </c>
      <c r="B94" s="966">
        <v>46</v>
      </c>
      <c r="C94" s="969">
        <v>34</v>
      </c>
      <c r="D94" s="970">
        <v>12</v>
      </c>
      <c r="E94" s="967" t="s">
        <v>3</v>
      </c>
      <c r="F94" s="968" t="s">
        <v>3</v>
      </c>
      <c r="G94" s="967" t="s">
        <v>3</v>
      </c>
      <c r="H94" s="968" t="s">
        <v>3</v>
      </c>
    </row>
    <row r="95" spans="1:8">
      <c r="A95" s="905" t="s">
        <v>542</v>
      </c>
      <c r="B95" s="971">
        <v>78</v>
      </c>
      <c r="C95" s="974">
        <v>49</v>
      </c>
      <c r="D95" s="975">
        <v>29</v>
      </c>
      <c r="E95" s="972" t="s">
        <v>3</v>
      </c>
      <c r="F95" s="973" t="s">
        <v>3</v>
      </c>
      <c r="G95" s="972" t="s">
        <v>3</v>
      </c>
      <c r="H95" s="973" t="s">
        <v>3</v>
      </c>
    </row>
    <row r="96" spans="1:8">
      <c r="A96" s="905" t="s">
        <v>310</v>
      </c>
      <c r="B96" s="971">
        <v>3</v>
      </c>
      <c r="C96" s="974">
        <v>3</v>
      </c>
      <c r="D96" s="973" t="s">
        <v>3</v>
      </c>
      <c r="E96" s="972" t="s">
        <v>3</v>
      </c>
      <c r="F96" s="973" t="s">
        <v>3</v>
      </c>
      <c r="G96" s="972" t="s">
        <v>3</v>
      </c>
      <c r="H96" s="973" t="s">
        <v>3</v>
      </c>
    </row>
    <row r="97" spans="1:8">
      <c r="A97" s="985"/>
      <c r="B97" s="986"/>
      <c r="C97" s="532"/>
      <c r="D97" s="977"/>
      <c r="E97" s="832"/>
      <c r="F97" s="987"/>
      <c r="G97" s="832"/>
      <c r="H97" s="987"/>
    </row>
    <row r="98" spans="1:8" ht="14.5" thickBot="1">
      <c r="A98" s="994" t="s">
        <v>568</v>
      </c>
      <c r="B98" s="989">
        <v>263</v>
      </c>
      <c r="C98" s="990">
        <v>48</v>
      </c>
      <c r="D98" s="991">
        <v>212</v>
      </c>
      <c r="E98" s="992" t="s">
        <v>3</v>
      </c>
      <c r="F98" s="993" t="s">
        <v>3</v>
      </c>
      <c r="G98" s="992" t="s">
        <v>3</v>
      </c>
      <c r="H98" s="991">
        <v>3</v>
      </c>
    </row>
    <row r="99" spans="1:8">
      <c r="A99" s="901" t="s">
        <v>541</v>
      </c>
      <c r="B99" s="966">
        <v>85</v>
      </c>
      <c r="C99" s="969">
        <v>23</v>
      </c>
      <c r="D99" s="970">
        <v>61</v>
      </c>
      <c r="E99" s="967" t="s">
        <v>3</v>
      </c>
      <c r="F99" s="968" t="s">
        <v>3</v>
      </c>
      <c r="G99" s="967" t="s">
        <v>3</v>
      </c>
      <c r="H99" s="970">
        <v>1</v>
      </c>
    </row>
    <row r="100" spans="1:8">
      <c r="A100" s="905" t="s">
        <v>542</v>
      </c>
      <c r="B100" s="971">
        <v>178</v>
      </c>
      <c r="C100" s="974">
        <v>25</v>
      </c>
      <c r="D100" s="975">
        <v>151</v>
      </c>
      <c r="E100" s="972" t="s">
        <v>3</v>
      </c>
      <c r="F100" s="973" t="s">
        <v>3</v>
      </c>
      <c r="G100" s="972" t="s">
        <v>3</v>
      </c>
      <c r="H100" s="975">
        <v>2</v>
      </c>
    </row>
    <row r="101" spans="1:8">
      <c r="A101" s="985"/>
      <c r="B101" s="986"/>
      <c r="C101" s="532"/>
      <c r="D101" s="977"/>
      <c r="E101" s="832"/>
      <c r="F101" s="987"/>
      <c r="G101" s="832"/>
      <c r="H101" s="987"/>
    </row>
    <row r="102" spans="1:8" ht="14.5" thickBot="1">
      <c r="A102" s="988" t="s">
        <v>569</v>
      </c>
      <c r="B102" s="989">
        <v>207</v>
      </c>
      <c r="C102" s="990">
        <v>47</v>
      </c>
      <c r="D102" s="991">
        <v>155</v>
      </c>
      <c r="E102" s="990">
        <v>5</v>
      </c>
      <c r="F102" s="993" t="s">
        <v>3</v>
      </c>
      <c r="G102" s="992" t="s">
        <v>3</v>
      </c>
      <c r="H102" s="993" t="s">
        <v>3</v>
      </c>
    </row>
    <row r="103" spans="1:8">
      <c r="A103" s="901" t="s">
        <v>541</v>
      </c>
      <c r="B103" s="966">
        <v>55</v>
      </c>
      <c r="C103" s="969">
        <v>10</v>
      </c>
      <c r="D103" s="970">
        <v>42</v>
      </c>
      <c r="E103" s="969">
        <v>3</v>
      </c>
      <c r="F103" s="968" t="s">
        <v>3</v>
      </c>
      <c r="G103" s="967" t="s">
        <v>3</v>
      </c>
      <c r="H103" s="968" t="s">
        <v>3</v>
      </c>
    </row>
    <row r="104" spans="1:8">
      <c r="A104" s="905" t="s">
        <v>542</v>
      </c>
      <c r="B104" s="971">
        <v>149</v>
      </c>
      <c r="C104" s="974">
        <v>36</v>
      </c>
      <c r="D104" s="975">
        <v>111</v>
      </c>
      <c r="E104" s="974">
        <v>2</v>
      </c>
      <c r="F104" s="973" t="s">
        <v>3</v>
      </c>
      <c r="G104" s="972" t="s">
        <v>3</v>
      </c>
      <c r="H104" s="973" t="s">
        <v>3</v>
      </c>
    </row>
    <row r="105" spans="1:8">
      <c r="A105" s="905" t="s">
        <v>310</v>
      </c>
      <c r="B105" s="971">
        <v>3</v>
      </c>
      <c r="C105" s="974">
        <v>1</v>
      </c>
      <c r="D105" s="975">
        <v>2</v>
      </c>
      <c r="E105" s="972" t="s">
        <v>3</v>
      </c>
      <c r="F105" s="973" t="s">
        <v>3</v>
      </c>
      <c r="G105" s="972" t="s">
        <v>3</v>
      </c>
      <c r="H105" s="973" t="s">
        <v>3</v>
      </c>
    </row>
    <row r="106" spans="1:8">
      <c r="A106" s="985"/>
      <c r="B106" s="986"/>
      <c r="C106" s="532"/>
      <c r="D106" s="977"/>
      <c r="E106" s="832"/>
      <c r="F106" s="987"/>
      <c r="G106" s="832"/>
      <c r="H106" s="987"/>
    </row>
    <row r="107" spans="1:8" ht="14.5" thickBot="1">
      <c r="A107" s="994" t="s">
        <v>570</v>
      </c>
      <c r="B107" s="989">
        <v>153</v>
      </c>
      <c r="C107" s="990">
        <v>12</v>
      </c>
      <c r="D107" s="991">
        <v>141</v>
      </c>
      <c r="E107" s="992" t="s">
        <v>3</v>
      </c>
      <c r="F107" s="993" t="s">
        <v>3</v>
      </c>
      <c r="G107" s="992" t="s">
        <v>3</v>
      </c>
      <c r="H107" s="993" t="s">
        <v>3</v>
      </c>
    </row>
    <row r="108" spans="1:8">
      <c r="A108" s="901" t="s">
        <v>541</v>
      </c>
      <c r="B108" s="966">
        <v>44</v>
      </c>
      <c r="C108" s="969">
        <v>1</v>
      </c>
      <c r="D108" s="970">
        <v>43</v>
      </c>
      <c r="E108" s="967" t="s">
        <v>3</v>
      </c>
      <c r="F108" s="968" t="s">
        <v>3</v>
      </c>
      <c r="G108" s="967" t="s">
        <v>3</v>
      </c>
      <c r="H108" s="968" t="s">
        <v>3</v>
      </c>
    </row>
    <row r="109" spans="1:8">
      <c r="A109" s="905" t="s">
        <v>542</v>
      </c>
      <c r="B109" s="971">
        <v>108</v>
      </c>
      <c r="C109" s="974">
        <v>11</v>
      </c>
      <c r="D109" s="975">
        <v>97</v>
      </c>
      <c r="E109" s="972" t="s">
        <v>3</v>
      </c>
      <c r="F109" s="973" t="s">
        <v>3</v>
      </c>
      <c r="G109" s="972" t="s">
        <v>3</v>
      </c>
      <c r="H109" s="973" t="s">
        <v>3</v>
      </c>
    </row>
    <row r="110" spans="1:8">
      <c r="A110" s="905" t="s">
        <v>310</v>
      </c>
      <c r="B110" s="971">
        <v>1</v>
      </c>
      <c r="C110" s="972" t="s">
        <v>3</v>
      </c>
      <c r="D110" s="975">
        <v>1</v>
      </c>
      <c r="E110" s="972" t="s">
        <v>3</v>
      </c>
      <c r="F110" s="973" t="s">
        <v>3</v>
      </c>
      <c r="G110" s="972" t="s">
        <v>3</v>
      </c>
      <c r="H110" s="973" t="s">
        <v>3</v>
      </c>
    </row>
    <row r="112" spans="1:8" ht="27.65" customHeight="1">
      <c r="A112" s="3832" t="s">
        <v>942</v>
      </c>
      <c r="B112" s="3832"/>
      <c r="C112" s="3832"/>
      <c r="D112" s="3832"/>
      <c r="E112" s="3832"/>
      <c r="F112" s="3832"/>
      <c r="G112" s="3832"/>
      <c r="H112" s="3832"/>
    </row>
    <row r="115" spans="1:10">
      <c r="A115" s="4195" t="s">
        <v>1178</v>
      </c>
      <c r="B115" s="4195"/>
      <c r="C115" s="4195"/>
      <c r="D115" s="4195"/>
      <c r="E115" s="4195"/>
      <c r="F115" s="4195"/>
      <c r="G115" s="4195"/>
      <c r="H115" s="4195"/>
    </row>
    <row r="117" spans="1:10" ht="32.5">
      <c r="A117" s="825" t="s">
        <v>559</v>
      </c>
      <c r="B117" s="826" t="s">
        <v>544</v>
      </c>
      <c r="C117" s="826" t="s">
        <v>545</v>
      </c>
      <c r="D117" s="826" t="s">
        <v>546</v>
      </c>
      <c r="E117" s="826" t="s">
        <v>547</v>
      </c>
      <c r="F117" s="826" t="s">
        <v>548</v>
      </c>
      <c r="G117" s="826" t="s">
        <v>549</v>
      </c>
      <c r="H117" s="827" t="s">
        <v>550</v>
      </c>
      <c r="J117" s="896"/>
    </row>
    <row r="118" spans="1:10" ht="14.5" thickBot="1">
      <c r="A118" s="828" t="s">
        <v>9</v>
      </c>
      <c r="B118" s="998">
        <v>2392</v>
      </c>
      <c r="C118" s="999">
        <v>285</v>
      </c>
      <c r="D118" s="1000">
        <v>1011</v>
      </c>
      <c r="E118" s="999">
        <v>849</v>
      </c>
      <c r="F118" s="1000">
        <v>179</v>
      </c>
      <c r="G118" s="999">
        <v>12</v>
      </c>
      <c r="H118" s="1000">
        <v>56</v>
      </c>
    </row>
    <row r="119" spans="1:10">
      <c r="A119" s="1001"/>
      <c r="B119" s="958"/>
      <c r="C119" s="830"/>
      <c r="D119" s="959"/>
      <c r="E119" s="830"/>
      <c r="F119" s="959"/>
      <c r="G119" s="830"/>
      <c r="H119" s="959"/>
    </row>
    <row r="120" spans="1:10" ht="14.5" thickBot="1">
      <c r="A120" s="1002" t="s">
        <v>560</v>
      </c>
      <c r="B120" s="1003">
        <v>700</v>
      </c>
      <c r="C120" s="839"/>
      <c r="D120" s="1004"/>
      <c r="E120" s="838">
        <v>485</v>
      </c>
      <c r="F120" s="1005">
        <v>156</v>
      </c>
      <c r="G120" s="838">
        <v>12</v>
      </c>
      <c r="H120" s="1005">
        <v>47</v>
      </c>
    </row>
    <row r="121" spans="1:10">
      <c r="A121" s="1006" t="s">
        <v>541</v>
      </c>
      <c r="B121" s="1007">
        <v>274</v>
      </c>
      <c r="C121" s="830"/>
      <c r="D121" s="959"/>
      <c r="E121" s="831">
        <v>208</v>
      </c>
      <c r="F121" s="1008">
        <v>47</v>
      </c>
      <c r="G121" s="831">
        <v>3</v>
      </c>
      <c r="H121" s="1008">
        <v>16</v>
      </c>
    </row>
    <row r="122" spans="1:10">
      <c r="A122" s="1009" t="s">
        <v>542</v>
      </c>
      <c r="B122" s="986">
        <v>424</v>
      </c>
      <c r="C122" s="532"/>
      <c r="D122" s="977"/>
      <c r="E122" s="832">
        <v>275</v>
      </c>
      <c r="F122" s="987">
        <v>109</v>
      </c>
      <c r="G122" s="832">
        <v>9</v>
      </c>
      <c r="H122" s="987">
        <v>31</v>
      </c>
    </row>
    <row r="123" spans="1:10">
      <c r="A123" s="1009" t="s">
        <v>310</v>
      </c>
      <c r="B123" s="986">
        <v>2</v>
      </c>
      <c r="C123" s="532"/>
      <c r="D123" s="977"/>
      <c r="E123" s="832">
        <v>2</v>
      </c>
      <c r="F123" s="977"/>
      <c r="G123" s="532"/>
      <c r="H123" s="977"/>
    </row>
    <row r="124" spans="1:10">
      <c r="A124" s="1001"/>
      <c r="B124" s="976"/>
      <c r="C124" s="532"/>
      <c r="D124" s="977"/>
      <c r="E124" s="532"/>
      <c r="F124" s="977"/>
      <c r="G124" s="532"/>
      <c r="H124" s="977"/>
    </row>
    <row r="125" spans="1:10" ht="14.5" thickBot="1">
      <c r="A125" s="1002" t="s">
        <v>561</v>
      </c>
      <c r="B125" s="1003">
        <v>230</v>
      </c>
      <c r="C125" s="839"/>
      <c r="D125" s="1004"/>
      <c r="E125" s="838">
        <v>200</v>
      </c>
      <c r="F125" s="1005">
        <v>23</v>
      </c>
      <c r="G125" s="839"/>
      <c r="H125" s="1005">
        <v>7</v>
      </c>
    </row>
    <row r="126" spans="1:10">
      <c r="A126" s="1006" t="s">
        <v>541</v>
      </c>
      <c r="B126" s="1007">
        <v>75</v>
      </c>
      <c r="C126" s="830"/>
      <c r="D126" s="959"/>
      <c r="E126" s="831">
        <v>68</v>
      </c>
      <c r="F126" s="1008">
        <v>6</v>
      </c>
      <c r="G126" s="830"/>
      <c r="H126" s="1008">
        <v>1</v>
      </c>
    </row>
    <row r="127" spans="1:10">
      <c r="A127" s="1009" t="s">
        <v>542</v>
      </c>
      <c r="B127" s="986">
        <v>153</v>
      </c>
      <c r="C127" s="532"/>
      <c r="D127" s="977"/>
      <c r="E127" s="832">
        <v>130</v>
      </c>
      <c r="F127" s="987">
        <v>17</v>
      </c>
      <c r="G127" s="532"/>
      <c r="H127" s="987">
        <v>6</v>
      </c>
    </row>
    <row r="128" spans="1:10">
      <c r="A128" s="1009" t="s">
        <v>310</v>
      </c>
      <c r="B128" s="986">
        <v>2</v>
      </c>
      <c r="C128" s="532"/>
      <c r="D128" s="977"/>
      <c r="E128" s="832">
        <v>2</v>
      </c>
      <c r="F128" s="977"/>
      <c r="G128" s="532"/>
      <c r="H128" s="977"/>
    </row>
    <row r="129" spans="1:8">
      <c r="A129" s="1001"/>
      <c r="B129" s="976"/>
      <c r="C129" s="532"/>
      <c r="D129" s="977"/>
      <c r="E129" s="532"/>
      <c r="F129" s="977"/>
      <c r="G129" s="532"/>
      <c r="H129" s="977"/>
    </row>
    <row r="130" spans="1:8" ht="14.5" thickBot="1">
      <c r="A130" s="1002" t="s">
        <v>562</v>
      </c>
      <c r="B130" s="1003">
        <v>156</v>
      </c>
      <c r="C130" s="839"/>
      <c r="D130" s="1004"/>
      <c r="E130" s="838">
        <v>156</v>
      </c>
      <c r="F130" s="1004"/>
      <c r="G130" s="839"/>
      <c r="H130" s="1004"/>
    </row>
    <row r="131" spans="1:8">
      <c r="A131" s="1006" t="s">
        <v>541</v>
      </c>
      <c r="B131" s="1007">
        <v>113</v>
      </c>
      <c r="C131" s="830"/>
      <c r="D131" s="959"/>
      <c r="E131" s="831">
        <v>113</v>
      </c>
      <c r="F131" s="959"/>
      <c r="G131" s="830"/>
      <c r="H131" s="959"/>
    </row>
    <row r="132" spans="1:8">
      <c r="A132" s="1009" t="s">
        <v>542</v>
      </c>
      <c r="B132" s="986">
        <v>43</v>
      </c>
      <c r="C132" s="532"/>
      <c r="D132" s="977"/>
      <c r="E132" s="832">
        <v>43</v>
      </c>
      <c r="F132" s="977"/>
      <c r="G132" s="532"/>
      <c r="H132" s="977"/>
    </row>
    <row r="133" spans="1:8">
      <c r="A133" s="1001"/>
      <c r="B133" s="976"/>
      <c r="C133" s="532"/>
      <c r="D133" s="977"/>
      <c r="E133" s="532"/>
      <c r="F133" s="977"/>
      <c r="G133" s="532"/>
      <c r="H133" s="977"/>
    </row>
    <row r="134" spans="1:8" ht="26.5" thickBot="1">
      <c r="A134" s="1010" t="s">
        <v>563</v>
      </c>
      <c r="B134" s="1003">
        <v>1306</v>
      </c>
      <c r="C134" s="838">
        <v>285</v>
      </c>
      <c r="D134" s="1005">
        <v>1011</v>
      </c>
      <c r="E134" s="838">
        <v>8</v>
      </c>
      <c r="F134" s="1004"/>
      <c r="G134" s="839"/>
      <c r="H134" s="1005">
        <v>2</v>
      </c>
    </row>
    <row r="135" spans="1:8" ht="14.5" thickBot="1">
      <c r="A135" s="1011" t="s">
        <v>564</v>
      </c>
      <c r="B135" s="1012">
        <v>278</v>
      </c>
      <c r="C135" s="1013">
        <v>90</v>
      </c>
      <c r="D135" s="1014">
        <v>188</v>
      </c>
      <c r="E135" s="1015"/>
      <c r="F135" s="1016"/>
      <c r="G135" s="1015"/>
      <c r="H135" s="1016"/>
    </row>
    <row r="136" spans="1:8">
      <c r="A136" s="1006" t="s">
        <v>541</v>
      </c>
      <c r="B136" s="1007">
        <v>133</v>
      </c>
      <c r="C136" s="831">
        <v>61</v>
      </c>
      <c r="D136" s="1008">
        <v>72</v>
      </c>
      <c r="E136" s="830"/>
      <c r="F136" s="959"/>
      <c r="G136" s="830"/>
      <c r="H136" s="959"/>
    </row>
    <row r="137" spans="1:8">
      <c r="A137" s="1009" t="s">
        <v>542</v>
      </c>
      <c r="B137" s="986">
        <v>142</v>
      </c>
      <c r="C137" s="832">
        <v>28</v>
      </c>
      <c r="D137" s="987">
        <v>114</v>
      </c>
      <c r="E137" s="532"/>
      <c r="F137" s="977"/>
      <c r="G137" s="532"/>
      <c r="H137" s="977"/>
    </row>
    <row r="138" spans="1:8">
      <c r="A138" s="1009" t="s">
        <v>310</v>
      </c>
      <c r="B138" s="986">
        <v>3</v>
      </c>
      <c r="C138" s="832">
        <v>1</v>
      </c>
      <c r="D138" s="987">
        <v>2</v>
      </c>
      <c r="E138" s="532"/>
      <c r="F138" s="977"/>
      <c r="G138" s="532"/>
      <c r="H138" s="977"/>
    </row>
    <row r="139" spans="1:8">
      <c r="A139" s="1017"/>
      <c r="B139" s="1018"/>
      <c r="C139" s="1019"/>
      <c r="D139" s="1020"/>
      <c r="E139" s="1021"/>
      <c r="F139" s="1022"/>
      <c r="G139" s="1021"/>
      <c r="H139" s="1022"/>
    </row>
    <row r="140" spans="1:8" ht="14.5" thickBot="1">
      <c r="A140" s="1023" t="s">
        <v>565</v>
      </c>
      <c r="B140" s="1024">
        <v>206</v>
      </c>
      <c r="C140" s="1025">
        <v>71</v>
      </c>
      <c r="D140" s="1026">
        <v>134</v>
      </c>
      <c r="E140" s="1027"/>
      <c r="F140" s="1028"/>
      <c r="G140" s="1027"/>
      <c r="H140" s="1026">
        <v>1</v>
      </c>
    </row>
    <row r="141" spans="1:8">
      <c r="A141" s="1006" t="s">
        <v>541</v>
      </c>
      <c r="B141" s="1007">
        <v>126</v>
      </c>
      <c r="C141" s="831">
        <v>47</v>
      </c>
      <c r="D141" s="1008">
        <v>79</v>
      </c>
      <c r="E141" s="830"/>
      <c r="F141" s="959"/>
      <c r="G141" s="830"/>
      <c r="H141" s="959"/>
    </row>
    <row r="142" spans="1:8">
      <c r="A142" s="1009" t="s">
        <v>542</v>
      </c>
      <c r="B142" s="986">
        <v>77</v>
      </c>
      <c r="C142" s="832">
        <v>23</v>
      </c>
      <c r="D142" s="987">
        <v>53</v>
      </c>
      <c r="E142" s="532"/>
      <c r="F142" s="977"/>
      <c r="G142" s="532"/>
      <c r="H142" s="987">
        <v>1</v>
      </c>
    </row>
    <row r="143" spans="1:8">
      <c r="A143" s="1009" t="s">
        <v>310</v>
      </c>
      <c r="B143" s="986">
        <v>3</v>
      </c>
      <c r="C143" s="832">
        <v>1</v>
      </c>
      <c r="D143" s="987">
        <v>2</v>
      </c>
      <c r="E143" s="532"/>
      <c r="F143" s="977"/>
      <c r="G143" s="532"/>
      <c r="H143" s="977"/>
    </row>
    <row r="144" spans="1:8">
      <c r="A144" s="1017"/>
      <c r="B144" s="1018"/>
      <c r="C144" s="1019"/>
      <c r="D144" s="1020"/>
      <c r="E144" s="1021"/>
      <c r="F144" s="1022"/>
      <c r="G144" s="1021"/>
      <c r="H144" s="1022"/>
    </row>
    <row r="145" spans="1:8" ht="14.5" thickBot="1">
      <c r="A145" s="1023" t="s">
        <v>566</v>
      </c>
      <c r="B145" s="1024">
        <v>171</v>
      </c>
      <c r="C145" s="1025">
        <v>17</v>
      </c>
      <c r="D145" s="1026">
        <v>153</v>
      </c>
      <c r="E145" s="1027"/>
      <c r="F145" s="1028"/>
      <c r="G145" s="1027"/>
      <c r="H145" s="1026">
        <v>1</v>
      </c>
    </row>
    <row r="146" spans="1:8">
      <c r="A146" s="1006" t="s">
        <v>541</v>
      </c>
      <c r="B146" s="1007">
        <v>56</v>
      </c>
      <c r="C146" s="831">
        <v>6</v>
      </c>
      <c r="D146" s="1008">
        <v>49</v>
      </c>
      <c r="E146" s="830"/>
      <c r="F146" s="959"/>
      <c r="G146" s="830"/>
      <c r="H146" s="1008">
        <v>1</v>
      </c>
    </row>
    <row r="147" spans="1:8">
      <c r="A147" s="1009" t="s">
        <v>542</v>
      </c>
      <c r="B147" s="986">
        <v>115</v>
      </c>
      <c r="C147" s="832">
        <v>11</v>
      </c>
      <c r="D147" s="987">
        <v>104</v>
      </c>
      <c r="E147" s="532"/>
      <c r="F147" s="977"/>
      <c r="G147" s="532"/>
      <c r="H147" s="977"/>
    </row>
    <row r="148" spans="1:8">
      <c r="A148" s="1017"/>
      <c r="B148" s="1018"/>
      <c r="C148" s="1019"/>
      <c r="D148" s="1020"/>
      <c r="E148" s="1021"/>
      <c r="F148" s="1022"/>
      <c r="G148" s="1021"/>
      <c r="H148" s="1022"/>
    </row>
    <row r="149" spans="1:8" ht="14.5" thickBot="1">
      <c r="A149" s="1023" t="s">
        <v>567</v>
      </c>
      <c r="B149" s="1024">
        <v>61</v>
      </c>
      <c r="C149" s="1025">
        <v>29</v>
      </c>
      <c r="D149" s="1026">
        <v>32</v>
      </c>
      <c r="E149" s="1027"/>
      <c r="F149" s="1028"/>
      <c r="G149" s="1027"/>
      <c r="H149" s="1028"/>
    </row>
    <row r="150" spans="1:8">
      <c r="A150" s="1006" t="s">
        <v>541</v>
      </c>
      <c r="B150" s="1007">
        <v>26</v>
      </c>
      <c r="C150" s="831">
        <v>15</v>
      </c>
      <c r="D150" s="1008">
        <v>11</v>
      </c>
      <c r="E150" s="830"/>
      <c r="F150" s="959"/>
      <c r="G150" s="830"/>
      <c r="H150" s="959"/>
    </row>
    <row r="151" spans="1:8">
      <c r="A151" s="1009" t="s">
        <v>542</v>
      </c>
      <c r="B151" s="986">
        <v>35</v>
      </c>
      <c r="C151" s="832">
        <v>14</v>
      </c>
      <c r="D151" s="987">
        <v>21</v>
      </c>
      <c r="E151" s="532"/>
      <c r="F151" s="977"/>
      <c r="G151" s="532"/>
      <c r="H151" s="977"/>
    </row>
    <row r="152" spans="1:8">
      <c r="A152" s="1017"/>
      <c r="B152" s="1018"/>
      <c r="C152" s="1019"/>
      <c r="D152" s="1020"/>
      <c r="E152" s="1021"/>
      <c r="F152" s="1022"/>
      <c r="G152" s="1021"/>
      <c r="H152" s="1022"/>
    </row>
    <row r="153" spans="1:8" ht="14.5" thickBot="1">
      <c r="A153" s="1029" t="s">
        <v>568</v>
      </c>
      <c r="B153" s="1024">
        <v>284</v>
      </c>
      <c r="C153" s="1025">
        <v>39</v>
      </c>
      <c r="D153" s="1026">
        <v>245</v>
      </c>
      <c r="E153" s="1027"/>
      <c r="F153" s="1028"/>
      <c r="G153" s="1027"/>
      <c r="H153" s="1028"/>
    </row>
    <row r="154" spans="1:8">
      <c r="A154" s="1006" t="s">
        <v>541</v>
      </c>
      <c r="B154" s="1007">
        <v>88</v>
      </c>
      <c r="C154" s="831">
        <v>18</v>
      </c>
      <c r="D154" s="1008">
        <v>70</v>
      </c>
      <c r="E154" s="830"/>
      <c r="F154" s="959"/>
      <c r="G154" s="830"/>
      <c r="H154" s="959"/>
    </row>
    <row r="155" spans="1:8">
      <c r="A155" s="1009" t="s">
        <v>542</v>
      </c>
      <c r="B155" s="986">
        <v>195</v>
      </c>
      <c r="C155" s="832">
        <v>21</v>
      </c>
      <c r="D155" s="987">
        <v>174</v>
      </c>
      <c r="E155" s="532"/>
      <c r="F155" s="977"/>
      <c r="G155" s="532"/>
      <c r="H155" s="977"/>
    </row>
    <row r="156" spans="1:8">
      <c r="A156" s="1009" t="s">
        <v>310</v>
      </c>
      <c r="B156" s="986">
        <v>1</v>
      </c>
      <c r="C156" s="532"/>
      <c r="D156" s="987">
        <v>1</v>
      </c>
      <c r="E156" s="532"/>
      <c r="F156" s="977"/>
      <c r="G156" s="532"/>
      <c r="H156" s="977"/>
    </row>
    <row r="157" spans="1:8">
      <c r="A157" s="1017"/>
      <c r="B157" s="1018"/>
      <c r="C157" s="1021"/>
      <c r="D157" s="1020"/>
      <c r="E157" s="1021"/>
      <c r="F157" s="1022"/>
      <c r="G157" s="1021"/>
      <c r="H157" s="1022"/>
    </row>
    <row r="158" spans="1:8" ht="14.5" thickBot="1">
      <c r="A158" s="1023" t="s">
        <v>569</v>
      </c>
      <c r="B158" s="1024">
        <v>154</v>
      </c>
      <c r="C158" s="1025">
        <v>22</v>
      </c>
      <c r="D158" s="1026">
        <v>124</v>
      </c>
      <c r="E158" s="1025">
        <v>8</v>
      </c>
      <c r="F158" s="1028"/>
      <c r="G158" s="1027"/>
      <c r="H158" s="1028"/>
    </row>
    <row r="159" spans="1:8">
      <c r="A159" s="1006" t="s">
        <v>541</v>
      </c>
      <c r="B159" s="1007">
        <v>47</v>
      </c>
      <c r="C159" s="831">
        <v>10</v>
      </c>
      <c r="D159" s="1008">
        <v>35</v>
      </c>
      <c r="E159" s="831">
        <v>2</v>
      </c>
      <c r="F159" s="959"/>
      <c r="G159" s="830"/>
      <c r="H159" s="959"/>
    </row>
    <row r="160" spans="1:8">
      <c r="A160" s="1009" t="s">
        <v>542</v>
      </c>
      <c r="B160" s="986">
        <v>107</v>
      </c>
      <c r="C160" s="832">
        <v>12</v>
      </c>
      <c r="D160" s="987">
        <v>89</v>
      </c>
      <c r="E160" s="832">
        <v>6</v>
      </c>
      <c r="F160" s="977"/>
      <c r="G160" s="532"/>
      <c r="H160" s="977"/>
    </row>
    <row r="161" spans="1:10">
      <c r="A161" s="1017"/>
      <c r="B161" s="1018"/>
      <c r="C161" s="1019"/>
      <c r="D161" s="1020"/>
      <c r="E161" s="1019"/>
      <c r="F161" s="1022"/>
      <c r="G161" s="1021"/>
      <c r="H161" s="1022"/>
    </row>
    <row r="162" spans="1:10" ht="14.5" thickBot="1">
      <c r="A162" s="1029" t="s">
        <v>570</v>
      </c>
      <c r="B162" s="1024">
        <v>152</v>
      </c>
      <c r="C162" s="1025">
        <v>17</v>
      </c>
      <c r="D162" s="1026">
        <v>135</v>
      </c>
      <c r="E162" s="1027"/>
      <c r="F162" s="1028"/>
      <c r="G162" s="1027"/>
      <c r="H162" s="1028"/>
    </row>
    <row r="163" spans="1:10">
      <c r="A163" s="1006" t="s">
        <v>541</v>
      </c>
      <c r="B163" s="1007">
        <v>49</v>
      </c>
      <c r="C163" s="831">
        <v>3</v>
      </c>
      <c r="D163" s="1008">
        <v>46</v>
      </c>
      <c r="E163" s="830"/>
      <c r="F163" s="959"/>
      <c r="G163" s="830"/>
      <c r="H163" s="959"/>
    </row>
    <row r="164" spans="1:10">
      <c r="A164" s="1009" t="s">
        <v>542</v>
      </c>
      <c r="B164" s="986">
        <v>99</v>
      </c>
      <c r="C164" s="832">
        <v>14</v>
      </c>
      <c r="D164" s="987">
        <v>85</v>
      </c>
      <c r="E164" s="532"/>
      <c r="F164" s="977"/>
      <c r="G164" s="532"/>
      <c r="H164" s="977"/>
    </row>
    <row r="165" spans="1:10">
      <c r="A165" s="1009" t="s">
        <v>310</v>
      </c>
      <c r="B165" s="986">
        <v>4</v>
      </c>
      <c r="C165" s="532"/>
      <c r="D165" s="987">
        <v>4</v>
      </c>
      <c r="E165" s="532"/>
      <c r="F165" s="977"/>
      <c r="G165" s="532"/>
      <c r="H165" s="977"/>
    </row>
    <row r="167" spans="1:10" ht="27.65" customHeight="1">
      <c r="A167" s="3832" t="s">
        <v>942</v>
      </c>
      <c r="B167" s="3832"/>
      <c r="C167" s="3832"/>
      <c r="D167" s="3832"/>
      <c r="E167" s="3832"/>
      <c r="F167" s="3832"/>
      <c r="G167" s="3832"/>
      <c r="H167" s="3832"/>
    </row>
    <row r="170" spans="1:10">
      <c r="A170" s="4359" t="s">
        <v>1656</v>
      </c>
      <c r="B170" s="4359"/>
      <c r="C170" s="4359"/>
      <c r="D170" s="4359"/>
      <c r="E170" s="4359"/>
      <c r="F170" s="4359"/>
      <c r="G170" s="4359"/>
      <c r="H170" s="4359"/>
    </row>
    <row r="172" spans="1:10" ht="32.5">
      <c r="A172" s="833" t="s">
        <v>559</v>
      </c>
      <c r="B172" s="834" t="s">
        <v>544</v>
      </c>
      <c r="C172" s="834" t="s">
        <v>545</v>
      </c>
      <c r="D172" s="834" t="s">
        <v>546</v>
      </c>
      <c r="E172" s="834" t="s">
        <v>547</v>
      </c>
      <c r="F172" s="834" t="s">
        <v>548</v>
      </c>
      <c r="G172" s="834" t="s">
        <v>549</v>
      </c>
      <c r="H172" s="835" t="s">
        <v>550</v>
      </c>
      <c r="J172" s="896"/>
    </row>
    <row r="173" spans="1:10" ht="14.5" thickBot="1">
      <c r="A173" s="836" t="s">
        <v>9</v>
      </c>
      <c r="B173" s="837">
        <v>2412</v>
      </c>
      <c r="C173" s="837">
        <v>267</v>
      </c>
      <c r="D173" s="837">
        <v>1039</v>
      </c>
      <c r="E173" s="837">
        <v>870</v>
      </c>
      <c r="F173" s="837">
        <v>177</v>
      </c>
      <c r="G173" s="837">
        <v>8</v>
      </c>
      <c r="H173" s="837">
        <v>51</v>
      </c>
    </row>
    <row r="174" spans="1:10">
      <c r="A174" s="829"/>
      <c r="B174" s="830"/>
      <c r="C174" s="830"/>
      <c r="D174" s="830"/>
      <c r="E174" s="830"/>
      <c r="F174" s="830"/>
      <c r="G174" s="830"/>
      <c r="H174" s="830"/>
    </row>
    <row r="175" spans="1:10" ht="14.5" thickBot="1">
      <c r="A175" s="1030" t="s">
        <v>560</v>
      </c>
      <c r="B175" s="838">
        <v>721</v>
      </c>
      <c r="C175" s="839"/>
      <c r="D175" s="839"/>
      <c r="E175" s="838">
        <v>518</v>
      </c>
      <c r="F175" s="838">
        <v>156</v>
      </c>
      <c r="G175" s="838">
        <v>7</v>
      </c>
      <c r="H175" s="838">
        <v>40</v>
      </c>
    </row>
    <row r="176" spans="1:10">
      <c r="A176" s="1031" t="s">
        <v>541</v>
      </c>
      <c r="B176" s="831">
        <v>289</v>
      </c>
      <c r="C176" s="830"/>
      <c r="D176" s="830"/>
      <c r="E176" s="831">
        <v>219</v>
      </c>
      <c r="F176" s="831">
        <v>54</v>
      </c>
      <c r="G176" s="830"/>
      <c r="H176" s="831">
        <v>16</v>
      </c>
    </row>
    <row r="177" spans="1:8">
      <c r="A177" s="250" t="s">
        <v>542</v>
      </c>
      <c r="B177" s="832">
        <v>428</v>
      </c>
      <c r="C177" s="532"/>
      <c r="D177" s="532"/>
      <c r="E177" s="832">
        <v>295</v>
      </c>
      <c r="F177" s="832">
        <v>102</v>
      </c>
      <c r="G177" s="832">
        <v>7</v>
      </c>
      <c r="H177" s="832">
        <v>24</v>
      </c>
    </row>
    <row r="178" spans="1:8">
      <c r="A178" s="250" t="s">
        <v>310</v>
      </c>
      <c r="B178" s="832">
        <v>4</v>
      </c>
      <c r="C178" s="532"/>
      <c r="D178" s="532"/>
      <c r="E178" s="832">
        <v>4</v>
      </c>
      <c r="F178" s="532"/>
      <c r="G178" s="532"/>
      <c r="H178" s="532"/>
    </row>
    <row r="179" spans="1:8">
      <c r="A179" s="829"/>
      <c r="B179" s="532"/>
      <c r="C179" s="532"/>
      <c r="D179" s="532"/>
      <c r="E179" s="532"/>
      <c r="F179" s="532"/>
      <c r="G179" s="532"/>
      <c r="H179" s="532"/>
    </row>
    <row r="180" spans="1:8" ht="14.5" thickBot="1">
      <c r="A180" s="1030" t="s">
        <v>561</v>
      </c>
      <c r="B180" s="838">
        <v>247</v>
      </c>
      <c r="C180" s="839"/>
      <c r="D180" s="839"/>
      <c r="E180" s="838">
        <v>217</v>
      </c>
      <c r="F180" s="838">
        <v>21</v>
      </c>
      <c r="G180" s="838">
        <v>1</v>
      </c>
      <c r="H180" s="838">
        <v>8</v>
      </c>
    </row>
    <row r="181" spans="1:8">
      <c r="A181" s="1031" t="s">
        <v>541</v>
      </c>
      <c r="B181" s="831">
        <v>90</v>
      </c>
      <c r="C181" s="830"/>
      <c r="D181" s="830"/>
      <c r="E181" s="831">
        <v>81</v>
      </c>
      <c r="F181" s="831">
        <v>6</v>
      </c>
      <c r="G181" s="831">
        <v>1</v>
      </c>
      <c r="H181" s="831">
        <v>2</v>
      </c>
    </row>
    <row r="182" spans="1:8">
      <c r="A182" s="250" t="s">
        <v>542</v>
      </c>
      <c r="B182" s="832">
        <v>152</v>
      </c>
      <c r="C182" s="532"/>
      <c r="D182" s="532"/>
      <c r="E182" s="832">
        <v>131</v>
      </c>
      <c r="F182" s="832">
        <v>15</v>
      </c>
      <c r="G182" s="532"/>
      <c r="H182" s="832">
        <v>6</v>
      </c>
    </row>
    <row r="183" spans="1:8">
      <c r="A183" s="250" t="s">
        <v>310</v>
      </c>
      <c r="B183" s="832">
        <v>5</v>
      </c>
      <c r="C183" s="532"/>
      <c r="D183" s="532"/>
      <c r="E183" s="832">
        <v>5</v>
      </c>
      <c r="F183" s="532"/>
      <c r="G183" s="532"/>
      <c r="H183" s="532"/>
    </row>
    <row r="184" spans="1:8">
      <c r="A184" s="829"/>
      <c r="B184" s="532"/>
      <c r="C184" s="532"/>
      <c r="D184" s="532"/>
      <c r="E184" s="532"/>
      <c r="F184" s="532"/>
      <c r="G184" s="532"/>
      <c r="H184" s="532"/>
    </row>
    <row r="185" spans="1:8" ht="14.5" thickBot="1">
      <c r="A185" s="1030" t="s">
        <v>562</v>
      </c>
      <c r="B185" s="838">
        <v>132</v>
      </c>
      <c r="C185" s="839"/>
      <c r="D185" s="839"/>
      <c r="E185" s="838">
        <v>132</v>
      </c>
      <c r="F185" s="839"/>
      <c r="G185" s="839"/>
      <c r="H185" s="839"/>
    </row>
    <row r="186" spans="1:8">
      <c r="A186" s="1031" t="s">
        <v>541</v>
      </c>
      <c r="B186" s="831">
        <v>95</v>
      </c>
      <c r="C186" s="830"/>
      <c r="D186" s="830"/>
      <c r="E186" s="831">
        <v>95</v>
      </c>
      <c r="F186" s="830"/>
      <c r="G186" s="830"/>
      <c r="H186" s="830"/>
    </row>
    <row r="187" spans="1:8">
      <c r="A187" s="250" t="s">
        <v>542</v>
      </c>
      <c r="B187" s="832">
        <v>36</v>
      </c>
      <c r="C187" s="532"/>
      <c r="D187" s="532"/>
      <c r="E187" s="832">
        <v>36</v>
      </c>
      <c r="F187" s="532"/>
      <c r="G187" s="532"/>
      <c r="H187" s="532"/>
    </row>
    <row r="188" spans="1:8">
      <c r="A188" s="250" t="s">
        <v>310</v>
      </c>
      <c r="B188" s="832">
        <v>1</v>
      </c>
      <c r="C188" s="532"/>
      <c r="D188" s="532"/>
      <c r="E188" s="832">
        <v>1</v>
      </c>
      <c r="F188" s="532"/>
      <c r="G188" s="532"/>
      <c r="H188" s="532"/>
    </row>
    <row r="189" spans="1:8">
      <c r="A189" s="829"/>
      <c r="B189" s="532"/>
      <c r="C189" s="532"/>
      <c r="D189" s="532"/>
      <c r="E189" s="532"/>
      <c r="F189" s="532"/>
      <c r="G189" s="532"/>
      <c r="H189" s="532"/>
    </row>
    <row r="190" spans="1:8" ht="26.5" thickBot="1">
      <c r="A190" s="1032" t="s">
        <v>563</v>
      </c>
      <c r="B190" s="838">
        <v>1312</v>
      </c>
      <c r="C190" s="838">
        <v>267</v>
      </c>
      <c r="D190" s="838">
        <v>1039</v>
      </c>
      <c r="E190" s="838">
        <v>3</v>
      </c>
      <c r="F190" s="839"/>
      <c r="G190" s="839"/>
      <c r="H190" s="838">
        <v>3</v>
      </c>
    </row>
    <row r="191" spans="1:8">
      <c r="A191" s="23" t="s">
        <v>564</v>
      </c>
      <c r="B191" s="831">
        <v>236</v>
      </c>
      <c r="C191" s="831">
        <v>71</v>
      </c>
      <c r="D191" s="831">
        <v>165</v>
      </c>
      <c r="E191" s="830"/>
      <c r="F191" s="830"/>
      <c r="G191" s="830"/>
      <c r="H191" s="830"/>
    </row>
    <row r="192" spans="1:8">
      <c r="A192" s="250" t="s">
        <v>541</v>
      </c>
      <c r="B192" s="832">
        <v>120</v>
      </c>
      <c r="C192" s="832">
        <v>53</v>
      </c>
      <c r="D192" s="832">
        <v>67</v>
      </c>
      <c r="E192" s="532"/>
      <c r="F192" s="532"/>
      <c r="G192" s="532"/>
      <c r="H192" s="532"/>
    </row>
    <row r="193" spans="1:8">
      <c r="A193" s="250" t="s">
        <v>542</v>
      </c>
      <c r="B193" s="832">
        <v>112</v>
      </c>
      <c r="C193" s="832">
        <v>15</v>
      </c>
      <c r="D193" s="832">
        <v>97</v>
      </c>
      <c r="E193" s="532"/>
      <c r="F193" s="532"/>
      <c r="G193" s="532"/>
      <c r="H193" s="532"/>
    </row>
    <row r="194" spans="1:8">
      <c r="A194" s="250" t="s">
        <v>310</v>
      </c>
      <c r="B194" s="832">
        <v>4</v>
      </c>
      <c r="C194" s="832">
        <v>3</v>
      </c>
      <c r="D194" s="832">
        <v>1</v>
      </c>
      <c r="E194" s="532"/>
      <c r="F194" s="532"/>
      <c r="G194" s="532"/>
      <c r="H194" s="532"/>
    </row>
    <row r="195" spans="1:8">
      <c r="A195" s="37" t="s">
        <v>565</v>
      </c>
      <c r="B195" s="832">
        <v>237</v>
      </c>
      <c r="C195" s="832">
        <v>54</v>
      </c>
      <c r="D195" s="832">
        <v>183</v>
      </c>
      <c r="E195" s="532"/>
      <c r="F195" s="532"/>
      <c r="G195" s="532"/>
      <c r="H195" s="532"/>
    </row>
    <row r="196" spans="1:8">
      <c r="A196" s="250" t="s">
        <v>541</v>
      </c>
      <c r="B196" s="832">
        <v>151</v>
      </c>
      <c r="C196" s="832">
        <v>31</v>
      </c>
      <c r="D196" s="832">
        <v>120</v>
      </c>
      <c r="E196" s="532"/>
      <c r="F196" s="532"/>
      <c r="G196" s="532"/>
      <c r="H196" s="532"/>
    </row>
    <row r="197" spans="1:8">
      <c r="A197" s="250" t="s">
        <v>542</v>
      </c>
      <c r="B197" s="832">
        <v>82</v>
      </c>
      <c r="C197" s="832">
        <v>23</v>
      </c>
      <c r="D197" s="832">
        <v>59</v>
      </c>
      <c r="E197" s="532"/>
      <c r="F197" s="532"/>
      <c r="G197" s="532"/>
      <c r="H197" s="532"/>
    </row>
    <row r="198" spans="1:8">
      <c r="A198" s="250" t="s">
        <v>310</v>
      </c>
      <c r="B198" s="832">
        <v>4</v>
      </c>
      <c r="C198" s="532"/>
      <c r="D198" s="832">
        <v>4</v>
      </c>
      <c r="E198" s="532"/>
      <c r="F198" s="532"/>
      <c r="G198" s="532"/>
      <c r="H198" s="532"/>
    </row>
    <row r="199" spans="1:8">
      <c r="A199" s="37" t="s">
        <v>566</v>
      </c>
      <c r="B199" s="832">
        <v>189</v>
      </c>
      <c r="C199" s="832">
        <v>30</v>
      </c>
      <c r="D199" s="832">
        <v>156</v>
      </c>
      <c r="E199" s="532"/>
      <c r="F199" s="532"/>
      <c r="G199" s="532"/>
      <c r="H199" s="832">
        <v>3</v>
      </c>
    </row>
    <row r="200" spans="1:8">
      <c r="A200" s="250" t="s">
        <v>541</v>
      </c>
      <c r="B200" s="832">
        <v>77</v>
      </c>
      <c r="C200" s="832">
        <v>13</v>
      </c>
      <c r="D200" s="832">
        <v>63</v>
      </c>
      <c r="E200" s="532"/>
      <c r="F200" s="532"/>
      <c r="G200" s="532"/>
      <c r="H200" s="832">
        <v>1</v>
      </c>
    </row>
    <row r="201" spans="1:8">
      <c r="A201" s="250" t="s">
        <v>542</v>
      </c>
      <c r="B201" s="832">
        <v>112</v>
      </c>
      <c r="C201" s="832">
        <v>17</v>
      </c>
      <c r="D201" s="832">
        <v>93</v>
      </c>
      <c r="E201" s="532"/>
      <c r="F201" s="532"/>
      <c r="G201" s="532"/>
      <c r="H201" s="832">
        <v>2</v>
      </c>
    </row>
    <row r="202" spans="1:8">
      <c r="A202" s="37" t="s">
        <v>567</v>
      </c>
      <c r="B202" s="832">
        <v>71</v>
      </c>
      <c r="C202" s="832">
        <v>39</v>
      </c>
      <c r="D202" s="832">
        <v>32</v>
      </c>
      <c r="E202" s="532"/>
      <c r="F202" s="532"/>
      <c r="G202" s="532"/>
      <c r="H202" s="532"/>
    </row>
    <row r="203" spans="1:8">
      <c r="A203" s="250" t="s">
        <v>541</v>
      </c>
      <c r="B203" s="832">
        <v>35</v>
      </c>
      <c r="C203" s="832">
        <v>23</v>
      </c>
      <c r="D203" s="832">
        <v>12</v>
      </c>
      <c r="E203" s="532"/>
      <c r="F203" s="532"/>
      <c r="G203" s="532"/>
      <c r="H203" s="532"/>
    </row>
    <row r="204" spans="1:8">
      <c r="A204" s="250" t="s">
        <v>542</v>
      </c>
      <c r="B204" s="832">
        <v>33</v>
      </c>
      <c r="C204" s="832">
        <v>14</v>
      </c>
      <c r="D204" s="832">
        <v>19</v>
      </c>
      <c r="E204" s="532"/>
      <c r="F204" s="532"/>
      <c r="G204" s="532"/>
      <c r="H204" s="532"/>
    </row>
    <row r="205" spans="1:8">
      <c r="A205" s="250" t="s">
        <v>310</v>
      </c>
      <c r="B205" s="832">
        <v>3</v>
      </c>
      <c r="C205" s="832">
        <v>2</v>
      </c>
      <c r="D205" s="832">
        <v>1</v>
      </c>
      <c r="E205" s="532"/>
      <c r="F205" s="532"/>
      <c r="G205" s="532"/>
      <c r="H205" s="532"/>
    </row>
    <row r="206" spans="1:8">
      <c r="A206" s="829" t="s">
        <v>568</v>
      </c>
      <c r="B206" s="832">
        <v>269</v>
      </c>
      <c r="C206" s="832">
        <v>36</v>
      </c>
      <c r="D206" s="832">
        <v>233</v>
      </c>
      <c r="E206" s="532"/>
      <c r="F206" s="532"/>
      <c r="G206" s="532"/>
      <c r="H206" s="532"/>
    </row>
    <row r="207" spans="1:8">
      <c r="A207" s="250" t="s">
        <v>541</v>
      </c>
      <c r="B207" s="832">
        <v>88</v>
      </c>
      <c r="C207" s="832">
        <v>15</v>
      </c>
      <c r="D207" s="832">
        <v>73</v>
      </c>
      <c r="E207" s="532"/>
      <c r="F207" s="532"/>
      <c r="G207" s="532"/>
      <c r="H207" s="532"/>
    </row>
    <row r="208" spans="1:8">
      <c r="A208" s="250" t="s">
        <v>542</v>
      </c>
      <c r="B208" s="832">
        <v>180</v>
      </c>
      <c r="C208" s="832">
        <v>21</v>
      </c>
      <c r="D208" s="832">
        <v>159</v>
      </c>
      <c r="E208" s="532"/>
      <c r="F208" s="532"/>
      <c r="G208" s="532"/>
      <c r="H208" s="532"/>
    </row>
    <row r="209" spans="1:10">
      <c r="A209" s="250" t="s">
        <v>310</v>
      </c>
      <c r="B209" s="832">
        <v>1</v>
      </c>
      <c r="C209" s="532"/>
      <c r="D209" s="832">
        <v>1</v>
      </c>
      <c r="E209" s="532"/>
      <c r="F209" s="532"/>
      <c r="G209" s="532"/>
      <c r="H209" s="532"/>
    </row>
    <row r="210" spans="1:10">
      <c r="A210" s="37" t="s">
        <v>569</v>
      </c>
      <c r="B210" s="832">
        <v>174</v>
      </c>
      <c r="C210" s="832">
        <v>29</v>
      </c>
      <c r="D210" s="832">
        <v>142</v>
      </c>
      <c r="E210" s="832">
        <v>3</v>
      </c>
      <c r="F210" s="532"/>
      <c r="G210" s="532"/>
      <c r="H210" s="532"/>
    </row>
    <row r="211" spans="1:10">
      <c r="A211" s="250" t="s">
        <v>541</v>
      </c>
      <c r="B211" s="832">
        <v>60</v>
      </c>
      <c r="C211" s="832">
        <v>12</v>
      </c>
      <c r="D211" s="832">
        <v>47</v>
      </c>
      <c r="E211" s="832">
        <v>1</v>
      </c>
      <c r="F211" s="532"/>
      <c r="G211" s="532"/>
      <c r="H211" s="532"/>
    </row>
    <row r="212" spans="1:10">
      <c r="A212" s="250" t="s">
        <v>542</v>
      </c>
      <c r="B212" s="832">
        <v>114</v>
      </c>
      <c r="C212" s="832">
        <v>17</v>
      </c>
      <c r="D212" s="832">
        <v>95</v>
      </c>
      <c r="E212" s="832">
        <v>2</v>
      </c>
      <c r="F212" s="532"/>
      <c r="G212" s="532"/>
      <c r="H212" s="532"/>
    </row>
    <row r="213" spans="1:10">
      <c r="A213" s="829" t="s">
        <v>570</v>
      </c>
      <c r="B213" s="832">
        <v>136</v>
      </c>
      <c r="C213" s="832">
        <v>8</v>
      </c>
      <c r="D213" s="832">
        <v>128</v>
      </c>
      <c r="E213" s="532"/>
      <c r="F213" s="532"/>
      <c r="G213" s="532"/>
      <c r="H213" s="532"/>
    </row>
    <row r="214" spans="1:10">
      <c r="A214" s="250" t="s">
        <v>541</v>
      </c>
      <c r="B214" s="832">
        <v>42</v>
      </c>
      <c r="C214" s="532"/>
      <c r="D214" s="832">
        <v>42</v>
      </c>
      <c r="E214" s="532"/>
      <c r="F214" s="532"/>
      <c r="G214" s="532"/>
      <c r="H214" s="532"/>
    </row>
    <row r="215" spans="1:10">
      <c r="A215" s="250" t="s">
        <v>542</v>
      </c>
      <c r="B215" s="832">
        <v>90</v>
      </c>
      <c r="C215" s="832">
        <v>8</v>
      </c>
      <c r="D215" s="832">
        <v>82</v>
      </c>
      <c r="E215" s="532"/>
      <c r="F215" s="532"/>
      <c r="G215" s="532"/>
      <c r="H215" s="532"/>
    </row>
    <row r="216" spans="1:10">
      <c r="A216" s="250" t="s">
        <v>310</v>
      </c>
      <c r="B216" s="832">
        <v>4</v>
      </c>
      <c r="C216" s="532"/>
      <c r="D216" s="832">
        <v>4</v>
      </c>
      <c r="E216" s="532"/>
      <c r="F216" s="532"/>
      <c r="G216" s="532"/>
      <c r="H216" s="532"/>
    </row>
    <row r="218" spans="1:10" ht="28.5" customHeight="1">
      <c r="A218" s="3832" t="s">
        <v>942</v>
      </c>
      <c r="B218" s="3832"/>
      <c r="C218" s="3832"/>
      <c r="D218" s="3832"/>
      <c r="E218" s="3832"/>
      <c r="F218" s="3832"/>
      <c r="G218" s="3832"/>
      <c r="H218" s="3832"/>
    </row>
    <row r="221" spans="1:10">
      <c r="A221" s="4359" t="s">
        <v>1657</v>
      </c>
      <c r="B221" s="4359"/>
      <c r="C221" s="4359"/>
      <c r="D221" s="4359"/>
      <c r="E221" s="4359"/>
      <c r="F221" s="4359"/>
      <c r="G221" s="4359"/>
      <c r="H221" s="4359"/>
    </row>
    <row r="223" spans="1:10" ht="32.5">
      <c r="A223" s="833" t="s">
        <v>559</v>
      </c>
      <c r="B223" s="840" t="s">
        <v>544</v>
      </c>
      <c r="C223" s="840" t="s">
        <v>545</v>
      </c>
      <c r="D223" s="840" t="s">
        <v>546</v>
      </c>
      <c r="E223" s="840" t="s">
        <v>547</v>
      </c>
      <c r="F223" s="840" t="s">
        <v>548</v>
      </c>
      <c r="G223" s="840" t="s">
        <v>549</v>
      </c>
      <c r="H223" s="841" t="s">
        <v>550</v>
      </c>
      <c r="J223" s="896"/>
    </row>
    <row r="224" spans="1:10" ht="14.5" thickBot="1">
      <c r="A224" s="774" t="s">
        <v>9</v>
      </c>
      <c r="B224" s="745">
        <v>2457</v>
      </c>
      <c r="C224" s="745">
        <v>279</v>
      </c>
      <c r="D224" s="745">
        <v>1083</v>
      </c>
      <c r="E224" s="745">
        <v>858</v>
      </c>
      <c r="F224" s="745">
        <v>178</v>
      </c>
      <c r="G224" s="745">
        <v>11</v>
      </c>
      <c r="H224" s="745">
        <v>48</v>
      </c>
    </row>
    <row r="225" spans="1:8">
      <c r="A225" s="37"/>
      <c r="B225" s="842"/>
      <c r="C225" s="842"/>
      <c r="D225" s="842"/>
      <c r="E225" s="842"/>
      <c r="F225" s="842"/>
      <c r="G225" s="842"/>
      <c r="H225" s="842"/>
    </row>
    <row r="226" spans="1:8" ht="14.5" thickBot="1">
      <c r="A226" s="1030" t="s">
        <v>560</v>
      </c>
      <c r="B226" s="843">
        <v>767</v>
      </c>
      <c r="C226" s="844"/>
      <c r="D226" s="844"/>
      <c r="E226" s="843">
        <v>561</v>
      </c>
      <c r="F226" s="843">
        <v>160</v>
      </c>
      <c r="G226" s="843">
        <v>11</v>
      </c>
      <c r="H226" s="843">
        <v>35</v>
      </c>
    </row>
    <row r="227" spans="1:8">
      <c r="A227" s="1031" t="s">
        <v>541</v>
      </c>
      <c r="B227" s="758">
        <v>291</v>
      </c>
      <c r="C227" s="842"/>
      <c r="D227" s="842"/>
      <c r="E227" s="758">
        <v>227</v>
      </c>
      <c r="F227" s="758">
        <v>46</v>
      </c>
      <c r="G227" s="758">
        <v>3</v>
      </c>
      <c r="H227" s="758">
        <v>15</v>
      </c>
    </row>
    <row r="228" spans="1:8">
      <c r="A228" s="250" t="s">
        <v>542</v>
      </c>
      <c r="B228" s="710">
        <v>474</v>
      </c>
      <c r="C228" s="829"/>
      <c r="D228" s="829"/>
      <c r="E228" s="710">
        <v>332</v>
      </c>
      <c r="F228" s="710">
        <v>114</v>
      </c>
      <c r="G228" s="710">
        <v>8</v>
      </c>
      <c r="H228" s="710">
        <v>20</v>
      </c>
    </row>
    <row r="229" spans="1:8">
      <c r="A229" s="250" t="s">
        <v>310</v>
      </c>
      <c r="B229" s="710">
        <v>2</v>
      </c>
      <c r="C229" s="829"/>
      <c r="D229" s="829"/>
      <c r="E229" s="710">
        <v>2</v>
      </c>
      <c r="F229" s="829"/>
      <c r="G229" s="829"/>
      <c r="H229" s="829"/>
    </row>
    <row r="230" spans="1:8">
      <c r="A230" s="37"/>
      <c r="B230" s="829"/>
      <c r="C230" s="829"/>
      <c r="D230" s="829"/>
      <c r="E230" s="829"/>
      <c r="F230" s="829"/>
      <c r="G230" s="829"/>
      <c r="H230" s="829"/>
    </row>
    <row r="231" spans="1:8" ht="14.5" thickBot="1">
      <c r="A231" s="1030" t="s">
        <v>561</v>
      </c>
      <c r="B231" s="843">
        <v>208</v>
      </c>
      <c r="C231" s="844"/>
      <c r="D231" s="844"/>
      <c r="E231" s="843">
        <v>178</v>
      </c>
      <c r="F231" s="843">
        <v>18</v>
      </c>
      <c r="G231" s="844"/>
      <c r="H231" s="843">
        <v>12</v>
      </c>
    </row>
    <row r="232" spans="1:8">
      <c r="A232" s="1031" t="s">
        <v>541</v>
      </c>
      <c r="B232" s="758">
        <v>69</v>
      </c>
      <c r="C232" s="842"/>
      <c r="D232" s="842"/>
      <c r="E232" s="758">
        <v>61</v>
      </c>
      <c r="F232" s="758">
        <v>3</v>
      </c>
      <c r="G232" s="842"/>
      <c r="H232" s="758">
        <v>5</v>
      </c>
    </row>
    <row r="233" spans="1:8">
      <c r="A233" s="250" t="s">
        <v>542</v>
      </c>
      <c r="B233" s="710">
        <v>139</v>
      </c>
      <c r="C233" s="829"/>
      <c r="D233" s="829"/>
      <c r="E233" s="710">
        <v>117</v>
      </c>
      <c r="F233" s="710">
        <v>15</v>
      </c>
      <c r="G233" s="829"/>
      <c r="H233" s="710">
        <v>7</v>
      </c>
    </row>
    <row r="234" spans="1:8">
      <c r="A234" s="37"/>
      <c r="B234" s="37"/>
      <c r="C234" s="37"/>
      <c r="D234" s="37"/>
      <c r="E234" s="37"/>
      <c r="F234" s="37"/>
      <c r="G234" s="37"/>
      <c r="H234" s="37"/>
    </row>
    <row r="235" spans="1:8" ht="14.5" thickBot="1">
      <c r="A235" s="1030" t="s">
        <v>562</v>
      </c>
      <c r="B235" s="838">
        <v>119</v>
      </c>
      <c r="C235" s="839"/>
      <c r="D235" s="839"/>
      <c r="E235" s="838">
        <v>119</v>
      </c>
      <c r="F235" s="839"/>
      <c r="G235" s="839"/>
      <c r="H235" s="839"/>
    </row>
    <row r="236" spans="1:8">
      <c r="A236" s="1031" t="s">
        <v>541</v>
      </c>
      <c r="B236" s="758">
        <v>40</v>
      </c>
      <c r="C236" s="842"/>
      <c r="D236" s="842"/>
      <c r="E236" s="758">
        <v>40</v>
      </c>
      <c r="F236" s="842"/>
      <c r="G236" s="842"/>
      <c r="H236" s="842"/>
    </row>
    <row r="237" spans="1:8">
      <c r="A237" s="250" t="s">
        <v>542</v>
      </c>
      <c r="B237" s="710">
        <v>79</v>
      </c>
      <c r="C237" s="829"/>
      <c r="D237" s="829"/>
      <c r="E237" s="710">
        <v>79</v>
      </c>
      <c r="F237" s="829"/>
      <c r="G237" s="829"/>
      <c r="H237" s="829"/>
    </row>
    <row r="238" spans="1:8">
      <c r="A238" s="37"/>
      <c r="B238" s="829"/>
      <c r="C238" s="829"/>
      <c r="D238" s="829"/>
      <c r="E238" s="829"/>
      <c r="F238" s="829"/>
      <c r="G238" s="829"/>
      <c r="H238" s="829"/>
    </row>
    <row r="239" spans="1:8" ht="26.5" thickBot="1">
      <c r="A239" s="1032" t="s">
        <v>563</v>
      </c>
      <c r="B239" s="838">
        <v>1363</v>
      </c>
      <c r="C239" s="838">
        <v>279</v>
      </c>
      <c r="D239" s="838">
        <v>1083</v>
      </c>
      <c r="E239" s="839"/>
      <c r="F239" s="839"/>
      <c r="G239" s="839"/>
      <c r="H239" s="838">
        <v>1</v>
      </c>
    </row>
    <row r="240" spans="1:8">
      <c r="A240" s="23" t="s">
        <v>564</v>
      </c>
      <c r="B240" s="758">
        <v>273</v>
      </c>
      <c r="C240" s="758">
        <v>70</v>
      </c>
      <c r="D240" s="758">
        <v>203</v>
      </c>
      <c r="E240" s="842"/>
      <c r="F240" s="842"/>
      <c r="G240" s="842"/>
      <c r="H240" s="842"/>
    </row>
    <row r="241" spans="1:8">
      <c r="A241" s="250" t="s">
        <v>541</v>
      </c>
      <c r="B241" s="710">
        <v>118</v>
      </c>
      <c r="C241" s="710">
        <v>42</v>
      </c>
      <c r="D241" s="710">
        <v>76</v>
      </c>
      <c r="E241" s="829"/>
      <c r="F241" s="829"/>
      <c r="G241" s="829"/>
      <c r="H241" s="829"/>
    </row>
    <row r="242" spans="1:8">
      <c r="A242" s="250" t="s">
        <v>542</v>
      </c>
      <c r="B242" s="710">
        <v>154</v>
      </c>
      <c r="C242" s="710">
        <v>28</v>
      </c>
      <c r="D242" s="710">
        <v>126</v>
      </c>
      <c r="E242" s="829"/>
      <c r="F242" s="829"/>
      <c r="G242" s="829"/>
      <c r="H242" s="829"/>
    </row>
    <row r="243" spans="1:8">
      <c r="A243" s="250" t="s">
        <v>745</v>
      </c>
      <c r="B243" s="710">
        <v>1</v>
      </c>
      <c r="C243" s="829"/>
      <c r="D243" s="710">
        <v>1</v>
      </c>
      <c r="E243" s="829"/>
      <c r="F243" s="829"/>
      <c r="G243" s="829"/>
      <c r="H243" s="829"/>
    </row>
    <row r="244" spans="1:8">
      <c r="A244" s="37" t="s">
        <v>565</v>
      </c>
      <c r="B244" s="710">
        <v>242</v>
      </c>
      <c r="C244" s="710">
        <v>88</v>
      </c>
      <c r="D244" s="710">
        <v>154</v>
      </c>
      <c r="E244" s="829"/>
      <c r="F244" s="829"/>
      <c r="G244" s="829"/>
      <c r="H244" s="829"/>
    </row>
    <row r="245" spans="1:8">
      <c r="A245" s="250" t="s">
        <v>541</v>
      </c>
      <c r="B245" s="710">
        <v>162</v>
      </c>
      <c r="C245" s="710">
        <v>57</v>
      </c>
      <c r="D245" s="710">
        <v>105</v>
      </c>
      <c r="E245" s="829"/>
      <c r="F245" s="829"/>
      <c r="G245" s="829"/>
      <c r="H245" s="829"/>
    </row>
    <row r="246" spans="1:8">
      <c r="A246" s="250" t="s">
        <v>542</v>
      </c>
      <c r="B246" s="710">
        <v>75</v>
      </c>
      <c r="C246" s="710">
        <v>30</v>
      </c>
      <c r="D246" s="710">
        <v>45</v>
      </c>
      <c r="E246" s="829"/>
      <c r="F246" s="829"/>
      <c r="G246" s="829"/>
      <c r="H246" s="829"/>
    </row>
    <row r="247" spans="1:8">
      <c r="A247" s="250" t="s">
        <v>310</v>
      </c>
      <c r="B247" s="710">
        <v>5</v>
      </c>
      <c r="C247" s="710">
        <v>1</v>
      </c>
      <c r="D247" s="710">
        <v>4</v>
      </c>
      <c r="E247" s="829"/>
      <c r="F247" s="829"/>
      <c r="G247" s="829"/>
      <c r="H247" s="829"/>
    </row>
    <row r="248" spans="1:8">
      <c r="A248" s="37" t="s">
        <v>566</v>
      </c>
      <c r="B248" s="710">
        <v>197</v>
      </c>
      <c r="C248" s="710">
        <v>38</v>
      </c>
      <c r="D248" s="710">
        <v>158</v>
      </c>
      <c r="E248" s="829"/>
      <c r="F248" s="829"/>
      <c r="G248" s="829"/>
      <c r="H248" s="710">
        <v>1</v>
      </c>
    </row>
    <row r="249" spans="1:8">
      <c r="A249" s="250" t="s">
        <v>541</v>
      </c>
      <c r="B249" s="710">
        <v>78</v>
      </c>
      <c r="C249" s="710">
        <v>18</v>
      </c>
      <c r="D249" s="710">
        <v>60</v>
      </c>
      <c r="E249" s="829"/>
      <c r="F249" s="829"/>
      <c r="G249" s="829"/>
      <c r="H249" s="829"/>
    </row>
    <row r="250" spans="1:8">
      <c r="A250" s="250" t="s">
        <v>542</v>
      </c>
      <c r="B250" s="710">
        <v>118</v>
      </c>
      <c r="C250" s="710">
        <v>20</v>
      </c>
      <c r="D250" s="710">
        <v>97</v>
      </c>
      <c r="E250" s="829"/>
      <c r="F250" s="829"/>
      <c r="G250" s="829"/>
      <c r="H250" s="710">
        <v>1</v>
      </c>
    </row>
    <row r="251" spans="1:8">
      <c r="A251" s="250" t="s">
        <v>310</v>
      </c>
      <c r="B251" s="710">
        <v>1</v>
      </c>
      <c r="C251" s="829"/>
      <c r="D251" s="710">
        <v>1</v>
      </c>
      <c r="E251" s="829"/>
      <c r="F251" s="829"/>
      <c r="G251" s="829"/>
      <c r="H251" s="829"/>
    </row>
    <row r="252" spans="1:8">
      <c r="A252" s="37" t="s">
        <v>567</v>
      </c>
      <c r="B252" s="710">
        <v>74</v>
      </c>
      <c r="C252" s="710">
        <v>28</v>
      </c>
      <c r="D252" s="710">
        <v>46</v>
      </c>
      <c r="E252" s="829"/>
      <c r="F252" s="829"/>
      <c r="G252" s="829"/>
      <c r="H252" s="829"/>
    </row>
    <row r="253" spans="1:8">
      <c r="A253" s="250" t="s">
        <v>541</v>
      </c>
      <c r="B253" s="710">
        <v>28</v>
      </c>
      <c r="C253" s="710">
        <v>14</v>
      </c>
      <c r="D253" s="710">
        <v>14</v>
      </c>
      <c r="E253" s="829"/>
      <c r="F253" s="829"/>
      <c r="G253" s="829"/>
      <c r="H253" s="829"/>
    </row>
    <row r="254" spans="1:8">
      <c r="A254" s="250" t="s">
        <v>542</v>
      </c>
      <c r="B254" s="710">
        <v>46</v>
      </c>
      <c r="C254" s="710">
        <v>14</v>
      </c>
      <c r="D254" s="710">
        <v>32</v>
      </c>
      <c r="E254" s="829"/>
      <c r="F254" s="829"/>
      <c r="G254" s="829"/>
      <c r="H254" s="829"/>
    </row>
    <row r="255" spans="1:8">
      <c r="A255" s="37" t="s">
        <v>568</v>
      </c>
      <c r="B255" s="710">
        <v>266</v>
      </c>
      <c r="C255" s="710">
        <v>20</v>
      </c>
      <c r="D255" s="710">
        <v>246</v>
      </c>
      <c r="E255" s="829"/>
      <c r="F255" s="829"/>
      <c r="G255" s="829"/>
      <c r="H255" s="829"/>
    </row>
    <row r="256" spans="1:8">
      <c r="A256" s="250" t="s">
        <v>541</v>
      </c>
      <c r="B256" s="710">
        <v>98</v>
      </c>
      <c r="C256" s="710">
        <v>10</v>
      </c>
      <c r="D256" s="710">
        <v>88</v>
      </c>
      <c r="E256" s="829"/>
      <c r="F256" s="829"/>
      <c r="G256" s="829"/>
      <c r="H256" s="829"/>
    </row>
    <row r="257" spans="1:8">
      <c r="A257" s="250" t="s">
        <v>542</v>
      </c>
      <c r="B257" s="710">
        <v>164</v>
      </c>
      <c r="C257" s="710">
        <v>10</v>
      </c>
      <c r="D257" s="710">
        <v>154</v>
      </c>
      <c r="E257" s="829"/>
      <c r="F257" s="829"/>
      <c r="G257" s="829"/>
      <c r="H257" s="829"/>
    </row>
    <row r="258" spans="1:8">
      <c r="A258" s="250" t="s">
        <v>310</v>
      </c>
      <c r="B258" s="710">
        <v>4</v>
      </c>
      <c r="C258" s="829"/>
      <c r="D258" s="710">
        <v>4</v>
      </c>
      <c r="E258" s="829"/>
      <c r="F258" s="829"/>
      <c r="G258" s="829"/>
      <c r="H258" s="829"/>
    </row>
    <row r="259" spans="1:8">
      <c r="A259" s="37" t="s">
        <v>569</v>
      </c>
      <c r="B259" s="710">
        <v>167</v>
      </c>
      <c r="C259" s="710">
        <v>25</v>
      </c>
      <c r="D259" s="710">
        <v>142</v>
      </c>
      <c r="E259" s="829"/>
      <c r="F259" s="829"/>
      <c r="G259" s="829"/>
      <c r="H259" s="829"/>
    </row>
    <row r="260" spans="1:8">
      <c r="A260" s="250" t="s">
        <v>541</v>
      </c>
      <c r="B260" s="710">
        <v>49</v>
      </c>
      <c r="C260" s="710">
        <v>7</v>
      </c>
      <c r="D260" s="710">
        <v>42</v>
      </c>
      <c r="E260" s="829"/>
      <c r="F260" s="829"/>
      <c r="G260" s="829"/>
      <c r="H260" s="829"/>
    </row>
    <row r="261" spans="1:8">
      <c r="A261" s="250" t="s">
        <v>542</v>
      </c>
      <c r="B261" s="710">
        <v>118</v>
      </c>
      <c r="C261" s="710">
        <v>18</v>
      </c>
      <c r="D261" s="710">
        <v>100</v>
      </c>
      <c r="E261" s="829"/>
      <c r="F261" s="829"/>
      <c r="G261" s="829"/>
      <c r="H261" s="829"/>
    </row>
    <row r="262" spans="1:8">
      <c r="A262" s="37" t="s">
        <v>570</v>
      </c>
      <c r="B262" s="710">
        <v>144</v>
      </c>
      <c r="C262" s="710">
        <v>10</v>
      </c>
      <c r="D262" s="710">
        <v>134</v>
      </c>
      <c r="E262" s="829"/>
      <c r="F262" s="829"/>
      <c r="G262" s="829"/>
      <c r="H262" s="829"/>
    </row>
    <row r="263" spans="1:8">
      <c r="A263" s="250" t="s">
        <v>541</v>
      </c>
      <c r="B263" s="710">
        <v>51</v>
      </c>
      <c r="C263" s="710">
        <v>2</v>
      </c>
      <c r="D263" s="710">
        <v>49</v>
      </c>
      <c r="E263" s="829"/>
      <c r="F263" s="829"/>
      <c r="G263" s="829"/>
      <c r="H263" s="829"/>
    </row>
    <row r="264" spans="1:8">
      <c r="A264" s="250" t="s">
        <v>542</v>
      </c>
      <c r="B264" s="710">
        <v>93</v>
      </c>
      <c r="C264" s="710">
        <v>8</v>
      </c>
      <c r="D264" s="710">
        <v>85</v>
      </c>
      <c r="E264" s="829"/>
      <c r="F264" s="829"/>
      <c r="G264" s="829"/>
      <c r="H264" s="829"/>
    </row>
    <row r="266" spans="1:8" ht="29.15" customHeight="1">
      <c r="A266" s="3832" t="s">
        <v>942</v>
      </c>
      <c r="B266" s="3832"/>
      <c r="C266" s="3832"/>
      <c r="D266" s="3832"/>
      <c r="E266" s="3832"/>
      <c r="F266" s="3832"/>
      <c r="G266" s="3832"/>
      <c r="H266" s="3832"/>
    </row>
  </sheetData>
  <mergeCells count="10">
    <mergeCell ref="A1:H1"/>
    <mergeCell ref="A57:H57"/>
    <mergeCell ref="A60:H60"/>
    <mergeCell ref="A112:H112"/>
    <mergeCell ref="A115:H115"/>
    <mergeCell ref="A167:H167"/>
    <mergeCell ref="A170:H170"/>
    <mergeCell ref="A218:H218"/>
    <mergeCell ref="A221:H221"/>
    <mergeCell ref="A266:H266"/>
  </mergeCells>
  <pageMargins left="0" right="0" top="0" bottom="0" header="0" footer="0"/>
  <pageSetup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J108"/>
  <sheetViews>
    <sheetView workbookViewId="0">
      <selection activeCell="A8" sqref="A8"/>
    </sheetView>
  </sheetViews>
  <sheetFormatPr defaultColWidth="9" defaultRowHeight="14"/>
  <cols>
    <col min="1" max="1" width="40.75" style="8" customWidth="1"/>
    <col min="2" max="8" width="13.75" style="8" customWidth="1"/>
    <col min="9" max="9" width="9" style="8"/>
    <col min="10" max="10" width="9" style="125"/>
    <col min="11" max="16384" width="9" style="8"/>
  </cols>
  <sheetData>
    <row r="1" spans="1:10" ht="25">
      <c r="A1" s="4230" t="s">
        <v>4446</v>
      </c>
      <c r="B1" s="4230"/>
      <c r="C1" s="4230"/>
      <c r="D1" s="4230"/>
      <c r="E1" s="4230"/>
      <c r="F1" s="4230"/>
      <c r="G1" s="4230"/>
      <c r="H1" s="4230"/>
      <c r="I1" s="1471"/>
    </row>
    <row r="3" spans="1:10" ht="33" thickBot="1">
      <c r="A3" s="1033" t="s">
        <v>591</v>
      </c>
      <c r="B3" s="952" t="s">
        <v>544</v>
      </c>
      <c r="C3" s="1034" t="s">
        <v>545</v>
      </c>
      <c r="D3" s="1034" t="s">
        <v>546</v>
      </c>
      <c r="E3" s="1034" t="s">
        <v>547</v>
      </c>
      <c r="F3" s="1034" t="s">
        <v>548</v>
      </c>
      <c r="G3" s="1034" t="s">
        <v>549</v>
      </c>
      <c r="H3" s="953" t="s">
        <v>550</v>
      </c>
      <c r="J3" s="896"/>
    </row>
    <row r="4" spans="1:10">
      <c r="A4" s="1035" t="s">
        <v>592</v>
      </c>
      <c r="B4" s="2079">
        <v>2338</v>
      </c>
      <c r="C4" s="2075">
        <v>289</v>
      </c>
      <c r="D4" s="2079">
        <v>1002</v>
      </c>
      <c r="E4" s="2075">
        <v>820</v>
      </c>
      <c r="F4" s="2079">
        <v>154</v>
      </c>
      <c r="G4" s="2075">
        <v>17</v>
      </c>
      <c r="H4" s="2077">
        <v>56</v>
      </c>
    </row>
    <row r="5" spans="1:10">
      <c r="A5" s="356" t="s">
        <v>560</v>
      </c>
      <c r="B5" s="2079">
        <v>647</v>
      </c>
      <c r="C5" s="2271" t="s">
        <v>3</v>
      </c>
      <c r="D5" s="2272" t="s">
        <v>3</v>
      </c>
      <c r="E5" s="2075">
        <v>456</v>
      </c>
      <c r="F5" s="2079">
        <v>131</v>
      </c>
      <c r="G5" s="2075">
        <v>16</v>
      </c>
      <c r="H5" s="2077">
        <v>44</v>
      </c>
    </row>
    <row r="6" spans="1:10">
      <c r="A6" s="356" t="s">
        <v>561</v>
      </c>
      <c r="B6" s="2079">
        <v>213</v>
      </c>
      <c r="C6" s="2271" t="s">
        <v>3</v>
      </c>
      <c r="D6" s="2272" t="s">
        <v>3</v>
      </c>
      <c r="E6" s="2075">
        <v>180</v>
      </c>
      <c r="F6" s="2079">
        <v>23</v>
      </c>
      <c r="G6" s="2075">
        <v>1</v>
      </c>
      <c r="H6" s="2077">
        <v>9</v>
      </c>
    </row>
    <row r="7" spans="1:10">
      <c r="A7" s="356" t="s">
        <v>562</v>
      </c>
      <c r="B7" s="2079">
        <v>179</v>
      </c>
      <c r="C7" s="2271" t="s">
        <v>3</v>
      </c>
      <c r="D7" s="2272" t="s">
        <v>3</v>
      </c>
      <c r="E7" s="2075">
        <v>179</v>
      </c>
      <c r="F7" s="2272" t="s">
        <v>3</v>
      </c>
      <c r="G7" s="2271" t="s">
        <v>3</v>
      </c>
      <c r="H7" s="2273" t="s">
        <v>3</v>
      </c>
    </row>
    <row r="8" spans="1:10">
      <c r="A8" s="1041"/>
      <c r="B8" s="233"/>
      <c r="C8" s="16"/>
      <c r="D8" s="16"/>
      <c r="E8" s="233"/>
      <c r="F8" s="16"/>
      <c r="G8" s="16"/>
      <c r="H8" s="16"/>
    </row>
    <row r="10" spans="1:10" ht="33" thickBot="1">
      <c r="A10" s="1042" t="s">
        <v>593</v>
      </c>
      <c r="B10" s="1043" t="s">
        <v>544</v>
      </c>
      <c r="C10" s="1034" t="s">
        <v>545</v>
      </c>
      <c r="D10" s="1034" t="s">
        <v>546</v>
      </c>
      <c r="E10" s="1034" t="s">
        <v>547</v>
      </c>
      <c r="F10" s="1034" t="s">
        <v>548</v>
      </c>
      <c r="G10" s="1034" t="s">
        <v>549</v>
      </c>
      <c r="H10" s="953" t="s">
        <v>550</v>
      </c>
      <c r="J10" s="896"/>
    </row>
    <row r="11" spans="1:10">
      <c r="A11" s="801" t="s">
        <v>420</v>
      </c>
      <c r="B11" s="2079">
        <v>1299</v>
      </c>
      <c r="C11" s="2075">
        <v>289</v>
      </c>
      <c r="D11" s="2079">
        <v>1002</v>
      </c>
      <c r="E11" s="2075">
        <v>5</v>
      </c>
      <c r="F11" s="2272" t="s">
        <v>3</v>
      </c>
      <c r="G11" s="2271" t="s">
        <v>3</v>
      </c>
      <c r="H11" s="2077">
        <v>3</v>
      </c>
    </row>
    <row r="12" spans="1:10">
      <c r="A12" s="356" t="s">
        <v>564</v>
      </c>
      <c r="B12" s="2079">
        <v>276</v>
      </c>
      <c r="C12" s="2075">
        <v>98</v>
      </c>
      <c r="D12" s="2079">
        <v>178</v>
      </c>
      <c r="E12" s="2271" t="s">
        <v>3</v>
      </c>
      <c r="F12" s="2272" t="s">
        <v>3</v>
      </c>
      <c r="G12" s="2271" t="s">
        <v>3</v>
      </c>
      <c r="H12" s="2273" t="s">
        <v>3</v>
      </c>
    </row>
    <row r="13" spans="1:10">
      <c r="A13" s="356" t="s">
        <v>565</v>
      </c>
      <c r="B13" s="2079">
        <v>242</v>
      </c>
      <c r="C13" s="2075">
        <v>49</v>
      </c>
      <c r="D13" s="2079">
        <v>193</v>
      </c>
      <c r="E13" s="2271" t="s">
        <v>3</v>
      </c>
      <c r="F13" s="2272" t="s">
        <v>3</v>
      </c>
      <c r="G13" s="2271" t="s">
        <v>3</v>
      </c>
      <c r="H13" s="2273" t="s">
        <v>3</v>
      </c>
    </row>
    <row r="14" spans="1:10">
      <c r="A14" s="356" t="s">
        <v>566</v>
      </c>
      <c r="B14" s="2079">
        <v>153</v>
      </c>
      <c r="C14" s="2075">
        <v>13</v>
      </c>
      <c r="D14" s="2079">
        <v>139</v>
      </c>
      <c r="E14" s="2271" t="s">
        <v>3</v>
      </c>
      <c r="F14" s="2272" t="s">
        <v>3</v>
      </c>
      <c r="G14" s="2271" t="s">
        <v>3</v>
      </c>
      <c r="H14" s="2077">
        <v>1</v>
      </c>
    </row>
    <row r="15" spans="1:10">
      <c r="A15" s="356" t="s">
        <v>567</v>
      </c>
      <c r="B15" s="2079">
        <v>91</v>
      </c>
      <c r="C15" s="2075">
        <v>48</v>
      </c>
      <c r="D15" s="2079">
        <v>43</v>
      </c>
      <c r="E15" s="2271" t="s">
        <v>3</v>
      </c>
      <c r="F15" s="2272" t="s">
        <v>3</v>
      </c>
      <c r="G15" s="2271" t="s">
        <v>3</v>
      </c>
      <c r="H15" s="2273" t="s">
        <v>3</v>
      </c>
    </row>
    <row r="16" spans="1:10">
      <c r="A16" s="356" t="s">
        <v>568</v>
      </c>
      <c r="B16" s="2079">
        <v>257</v>
      </c>
      <c r="C16" s="2075">
        <v>36</v>
      </c>
      <c r="D16" s="2079">
        <v>219</v>
      </c>
      <c r="E16" s="2271" t="s">
        <v>3</v>
      </c>
      <c r="F16" s="2272" t="s">
        <v>3</v>
      </c>
      <c r="G16" s="2271" t="s">
        <v>3</v>
      </c>
      <c r="H16" s="2077">
        <v>2</v>
      </c>
    </row>
    <row r="17" spans="1:10">
      <c r="A17" s="356" t="s">
        <v>569</v>
      </c>
      <c r="B17" s="2079">
        <v>172</v>
      </c>
      <c r="C17" s="2075">
        <v>40</v>
      </c>
      <c r="D17" s="2079">
        <v>127</v>
      </c>
      <c r="E17" s="2075">
        <v>5</v>
      </c>
      <c r="F17" s="2272" t="s">
        <v>3</v>
      </c>
      <c r="G17" s="2271" t="s">
        <v>3</v>
      </c>
      <c r="H17" s="2273" t="s">
        <v>3</v>
      </c>
    </row>
    <row r="18" spans="1:10">
      <c r="A18" s="356" t="s">
        <v>570</v>
      </c>
      <c r="B18" s="2079">
        <v>108</v>
      </c>
      <c r="C18" s="2075">
        <v>5</v>
      </c>
      <c r="D18" s="2079">
        <v>103</v>
      </c>
      <c r="E18" s="2271" t="s">
        <v>3</v>
      </c>
      <c r="F18" s="2272" t="s">
        <v>3</v>
      </c>
      <c r="G18" s="2271" t="s">
        <v>3</v>
      </c>
      <c r="H18" s="2273" t="s">
        <v>3</v>
      </c>
    </row>
    <row r="20" spans="1:10">
      <c r="A20" s="4496" t="s">
        <v>943</v>
      </c>
      <c r="B20" s="4496"/>
      <c r="C20" s="4496"/>
      <c r="D20" s="4496"/>
      <c r="E20" s="4496"/>
      <c r="F20" s="4496"/>
      <c r="G20" s="4496"/>
      <c r="H20" s="4496"/>
    </row>
    <row r="23" spans="1:10">
      <c r="A23" s="4334" t="s">
        <v>1693</v>
      </c>
      <c r="B23" s="4334"/>
      <c r="C23" s="4334"/>
      <c r="D23" s="4334"/>
      <c r="E23" s="4334"/>
      <c r="F23" s="4334"/>
      <c r="G23" s="4334"/>
      <c r="H23" s="4334"/>
    </row>
    <row r="25" spans="1:10" ht="32.5">
      <c r="A25" s="845" t="s">
        <v>591</v>
      </c>
      <c r="B25" s="826" t="s">
        <v>544</v>
      </c>
      <c r="C25" s="826" t="s">
        <v>545</v>
      </c>
      <c r="D25" s="826" t="s">
        <v>546</v>
      </c>
      <c r="E25" s="826" t="s">
        <v>547</v>
      </c>
      <c r="F25" s="826" t="s">
        <v>548</v>
      </c>
      <c r="G25" s="826" t="s">
        <v>549</v>
      </c>
      <c r="H25" s="827" t="s">
        <v>550</v>
      </c>
      <c r="J25" s="896"/>
    </row>
    <row r="26" spans="1:10">
      <c r="A26" s="699" t="s">
        <v>592</v>
      </c>
      <c r="B26" s="1044">
        <v>2463</v>
      </c>
      <c r="C26" s="1045">
        <v>379</v>
      </c>
      <c r="D26" s="1044">
        <v>1030</v>
      </c>
      <c r="E26" s="1045">
        <v>846</v>
      </c>
      <c r="F26" s="1044">
        <v>137</v>
      </c>
      <c r="G26" s="1045">
        <v>13</v>
      </c>
      <c r="H26" s="1046">
        <v>58</v>
      </c>
    </row>
    <row r="27" spans="1:10">
      <c r="A27" s="356" t="s">
        <v>560</v>
      </c>
      <c r="B27" s="1036">
        <v>608</v>
      </c>
      <c r="C27" s="1038" t="s">
        <v>3</v>
      </c>
      <c r="D27" s="1039" t="s">
        <v>3</v>
      </c>
      <c r="E27" s="1037">
        <v>422</v>
      </c>
      <c r="F27" s="1036">
        <v>128</v>
      </c>
      <c r="G27" s="1037">
        <v>13</v>
      </c>
      <c r="H27" s="283">
        <v>45</v>
      </c>
    </row>
    <row r="28" spans="1:10">
      <c r="A28" s="356" t="s">
        <v>561</v>
      </c>
      <c r="B28" s="1036">
        <v>261</v>
      </c>
      <c r="C28" s="1038" t="s">
        <v>3</v>
      </c>
      <c r="D28" s="1039" t="s">
        <v>3</v>
      </c>
      <c r="E28" s="1037">
        <v>243</v>
      </c>
      <c r="F28" s="1036">
        <v>9</v>
      </c>
      <c r="G28" s="1038" t="s">
        <v>3</v>
      </c>
      <c r="H28" s="283">
        <v>9</v>
      </c>
    </row>
    <row r="29" spans="1:10">
      <c r="A29" s="356" t="s">
        <v>562</v>
      </c>
      <c r="B29" s="1036">
        <v>176</v>
      </c>
      <c r="C29" s="1038" t="s">
        <v>3</v>
      </c>
      <c r="D29" s="1039" t="s">
        <v>3</v>
      </c>
      <c r="E29" s="1037">
        <v>176</v>
      </c>
      <c r="F29" s="1039" t="s">
        <v>3</v>
      </c>
      <c r="G29" s="1038" t="s">
        <v>3</v>
      </c>
      <c r="H29" s="1040" t="s">
        <v>3</v>
      </c>
    </row>
    <row r="30" spans="1:10">
      <c r="A30" s="1041"/>
      <c r="B30" s="233"/>
      <c r="C30" s="16"/>
      <c r="D30" s="16"/>
      <c r="E30" s="233"/>
      <c r="F30" s="16"/>
      <c r="G30" s="16"/>
      <c r="H30" s="16"/>
    </row>
    <row r="32" spans="1:10" ht="32.5">
      <c r="A32" s="701" t="s">
        <v>593</v>
      </c>
      <c r="B32" s="826" t="s">
        <v>544</v>
      </c>
      <c r="C32" s="826" t="s">
        <v>545</v>
      </c>
      <c r="D32" s="826" t="s">
        <v>546</v>
      </c>
      <c r="E32" s="826" t="s">
        <v>547</v>
      </c>
      <c r="F32" s="826" t="s">
        <v>548</v>
      </c>
      <c r="G32" s="826" t="s">
        <v>549</v>
      </c>
      <c r="H32" s="827" t="s">
        <v>550</v>
      </c>
      <c r="J32" s="896"/>
    </row>
    <row r="33" spans="1:10">
      <c r="A33" s="801" t="s">
        <v>420</v>
      </c>
      <c r="B33" s="1036">
        <v>1418</v>
      </c>
      <c r="C33" s="1047">
        <v>379</v>
      </c>
      <c r="D33" s="1048">
        <v>1030</v>
      </c>
      <c r="E33" s="1047">
        <v>5</v>
      </c>
      <c r="F33" s="1049" t="s">
        <v>3</v>
      </c>
      <c r="G33" s="1050" t="s">
        <v>3</v>
      </c>
      <c r="H33" s="283">
        <v>4</v>
      </c>
    </row>
    <row r="34" spans="1:10">
      <c r="A34" s="356" t="s">
        <v>564</v>
      </c>
      <c r="B34" s="1048">
        <v>260</v>
      </c>
      <c r="C34" s="1047">
        <v>89</v>
      </c>
      <c r="D34" s="1048">
        <v>171</v>
      </c>
      <c r="E34" s="1050" t="s">
        <v>3</v>
      </c>
      <c r="F34" s="1049" t="s">
        <v>3</v>
      </c>
      <c r="G34" s="1050" t="s">
        <v>3</v>
      </c>
      <c r="H34" s="1040" t="s">
        <v>3</v>
      </c>
    </row>
    <row r="35" spans="1:10">
      <c r="A35" s="356" t="s">
        <v>565</v>
      </c>
      <c r="B35" s="1048">
        <v>227</v>
      </c>
      <c r="C35" s="1047">
        <v>78</v>
      </c>
      <c r="D35" s="1048">
        <v>149</v>
      </c>
      <c r="E35" s="1050" t="s">
        <v>3</v>
      </c>
      <c r="F35" s="1049" t="s">
        <v>3</v>
      </c>
      <c r="G35" s="1050" t="s">
        <v>3</v>
      </c>
      <c r="H35" s="1040" t="s">
        <v>3</v>
      </c>
    </row>
    <row r="36" spans="1:10">
      <c r="A36" s="356" t="s">
        <v>566</v>
      </c>
      <c r="B36" s="1048">
        <v>181</v>
      </c>
      <c r="C36" s="1047">
        <v>19</v>
      </c>
      <c r="D36" s="1048">
        <v>161</v>
      </c>
      <c r="E36" s="1050" t="s">
        <v>3</v>
      </c>
      <c r="F36" s="1049" t="s">
        <v>3</v>
      </c>
      <c r="G36" s="1050" t="s">
        <v>3</v>
      </c>
      <c r="H36" s="283">
        <v>1</v>
      </c>
    </row>
    <row r="37" spans="1:10">
      <c r="A37" s="356" t="s">
        <v>567</v>
      </c>
      <c r="B37" s="1048">
        <v>127</v>
      </c>
      <c r="C37" s="1047">
        <v>86</v>
      </c>
      <c r="D37" s="1048">
        <v>41</v>
      </c>
      <c r="E37" s="1050" t="s">
        <v>3</v>
      </c>
      <c r="F37" s="1049" t="s">
        <v>3</v>
      </c>
      <c r="G37" s="1050" t="s">
        <v>3</v>
      </c>
      <c r="H37" s="1040" t="s">
        <v>3</v>
      </c>
    </row>
    <row r="38" spans="1:10">
      <c r="A38" s="356" t="s">
        <v>568</v>
      </c>
      <c r="B38" s="1048">
        <v>263</v>
      </c>
      <c r="C38" s="1047">
        <v>48</v>
      </c>
      <c r="D38" s="1048">
        <v>212</v>
      </c>
      <c r="E38" s="1050" t="s">
        <v>3</v>
      </c>
      <c r="F38" s="1049" t="s">
        <v>3</v>
      </c>
      <c r="G38" s="1050" t="s">
        <v>3</v>
      </c>
      <c r="H38" s="283">
        <v>3</v>
      </c>
    </row>
    <row r="39" spans="1:10">
      <c r="A39" s="356" t="s">
        <v>569</v>
      </c>
      <c r="B39" s="1048">
        <v>207</v>
      </c>
      <c r="C39" s="1047">
        <v>47</v>
      </c>
      <c r="D39" s="1048">
        <v>155</v>
      </c>
      <c r="E39" s="1047">
        <v>5</v>
      </c>
      <c r="F39" s="1049" t="s">
        <v>3</v>
      </c>
      <c r="G39" s="1050" t="s">
        <v>3</v>
      </c>
      <c r="H39" s="1040" t="s">
        <v>3</v>
      </c>
    </row>
    <row r="40" spans="1:10">
      <c r="A40" s="356" t="s">
        <v>570</v>
      </c>
      <c r="B40" s="1048">
        <v>153</v>
      </c>
      <c r="C40" s="1047">
        <v>12</v>
      </c>
      <c r="D40" s="1048">
        <v>141</v>
      </c>
      <c r="E40" s="1050" t="s">
        <v>3</v>
      </c>
      <c r="F40" s="1049" t="s">
        <v>3</v>
      </c>
      <c r="G40" s="1050" t="s">
        <v>3</v>
      </c>
      <c r="H40" s="1040" t="s">
        <v>3</v>
      </c>
    </row>
    <row r="42" spans="1:10">
      <c r="A42" s="4496" t="s">
        <v>943</v>
      </c>
      <c r="B42" s="4496"/>
      <c r="C42" s="4496"/>
      <c r="D42" s="4496"/>
      <c r="E42" s="4496"/>
      <c r="F42" s="4496"/>
      <c r="G42" s="4496"/>
      <c r="H42" s="4496"/>
    </row>
    <row r="45" spans="1:10">
      <c r="A45" s="4334" t="s">
        <v>1177</v>
      </c>
      <c r="B45" s="4334"/>
      <c r="C45" s="4334"/>
      <c r="D45" s="4334"/>
      <c r="E45" s="4334"/>
      <c r="F45" s="4334"/>
      <c r="G45" s="4334"/>
      <c r="H45" s="4334"/>
    </row>
    <row r="47" spans="1:10" ht="32.5">
      <c r="A47" s="845" t="s">
        <v>591</v>
      </c>
      <c r="B47" s="826" t="s">
        <v>544</v>
      </c>
      <c r="C47" s="826" t="s">
        <v>545</v>
      </c>
      <c r="D47" s="826" t="s">
        <v>546</v>
      </c>
      <c r="E47" s="826" t="s">
        <v>547</v>
      </c>
      <c r="F47" s="826" t="s">
        <v>548</v>
      </c>
      <c r="G47" s="826" t="s">
        <v>549</v>
      </c>
      <c r="H47" s="827" t="s">
        <v>550</v>
      </c>
      <c r="J47" s="896"/>
    </row>
    <row r="48" spans="1:10" ht="14.5" thickBot="1">
      <c r="A48" s="787" t="s">
        <v>592</v>
      </c>
      <c r="B48" s="858">
        <v>2392</v>
      </c>
      <c r="C48" s="821">
        <v>285</v>
      </c>
      <c r="D48" s="822">
        <v>1011</v>
      </c>
      <c r="E48" s="821">
        <v>849</v>
      </c>
      <c r="F48" s="822">
        <v>179</v>
      </c>
      <c r="G48" s="821">
        <v>12</v>
      </c>
      <c r="H48" s="822">
        <v>56</v>
      </c>
    </row>
    <row r="49" spans="1:10">
      <c r="A49" s="135" t="s">
        <v>560</v>
      </c>
      <c r="B49" s="717">
        <v>700</v>
      </c>
      <c r="C49" s="846"/>
      <c r="D49" s="1051"/>
      <c r="E49" s="121">
        <v>485</v>
      </c>
      <c r="F49" s="717">
        <v>156</v>
      </c>
      <c r="G49" s="121">
        <v>12</v>
      </c>
      <c r="H49" s="717">
        <v>47</v>
      </c>
    </row>
    <row r="50" spans="1:10">
      <c r="A50" s="135" t="s">
        <v>561</v>
      </c>
      <c r="B50" s="1052">
        <v>230</v>
      </c>
      <c r="C50" s="847"/>
      <c r="D50" s="1053"/>
      <c r="E50" s="122">
        <v>200</v>
      </c>
      <c r="F50" s="1052">
        <v>23</v>
      </c>
      <c r="G50" s="847"/>
      <c r="H50" s="1052">
        <v>7</v>
      </c>
    </row>
    <row r="51" spans="1:10">
      <c r="A51" s="135" t="s">
        <v>562</v>
      </c>
      <c r="B51" s="1052">
        <v>156</v>
      </c>
      <c r="C51" s="847"/>
      <c r="D51" s="1053"/>
      <c r="E51" s="122">
        <v>156</v>
      </c>
      <c r="F51" s="1053"/>
      <c r="G51" s="847"/>
      <c r="H51" s="1053"/>
    </row>
    <row r="52" spans="1:10">
      <c r="A52" s="1041"/>
      <c r="B52" s="233"/>
      <c r="C52" s="16"/>
      <c r="D52" s="16"/>
      <c r="E52" s="233"/>
      <c r="F52" s="16"/>
      <c r="G52" s="16"/>
      <c r="H52" s="16"/>
    </row>
    <row r="54" spans="1:10" ht="32.5">
      <c r="A54" s="701" t="s">
        <v>593</v>
      </c>
      <c r="B54" s="826" t="s">
        <v>544</v>
      </c>
      <c r="C54" s="826" t="s">
        <v>545</v>
      </c>
      <c r="D54" s="826" t="s">
        <v>546</v>
      </c>
      <c r="E54" s="826" t="s">
        <v>547</v>
      </c>
      <c r="F54" s="826" t="s">
        <v>548</v>
      </c>
      <c r="G54" s="826" t="s">
        <v>549</v>
      </c>
      <c r="H54" s="827" t="s">
        <v>550</v>
      </c>
      <c r="J54" s="896"/>
    </row>
    <row r="55" spans="1:10" ht="14.5" thickBot="1">
      <c r="A55" s="801" t="s">
        <v>420</v>
      </c>
      <c r="B55" s="714">
        <v>1306</v>
      </c>
      <c r="C55" s="727">
        <v>285</v>
      </c>
      <c r="D55" s="1054">
        <v>1011</v>
      </c>
      <c r="E55" s="727">
        <v>8</v>
      </c>
      <c r="F55" s="1055"/>
      <c r="G55" s="1056"/>
      <c r="H55" s="1054">
        <v>2</v>
      </c>
    </row>
    <row r="56" spans="1:10">
      <c r="A56" s="135" t="s">
        <v>564</v>
      </c>
      <c r="B56" s="1057">
        <v>278</v>
      </c>
      <c r="C56" s="848">
        <v>90</v>
      </c>
      <c r="D56" s="1057">
        <v>188</v>
      </c>
      <c r="E56" s="846"/>
      <c r="F56" s="1051"/>
      <c r="G56" s="846"/>
      <c r="H56" s="1051"/>
    </row>
    <row r="57" spans="1:10">
      <c r="A57" s="135" t="s">
        <v>565</v>
      </c>
      <c r="B57" s="1058">
        <v>206</v>
      </c>
      <c r="C57" s="849">
        <v>71</v>
      </c>
      <c r="D57" s="1058">
        <v>134</v>
      </c>
      <c r="E57" s="847"/>
      <c r="F57" s="1053"/>
      <c r="G57" s="847"/>
      <c r="H57" s="1058">
        <v>1</v>
      </c>
    </row>
    <row r="58" spans="1:10">
      <c r="A58" s="135" t="s">
        <v>566</v>
      </c>
      <c r="B58" s="1058">
        <v>171</v>
      </c>
      <c r="C58" s="849">
        <v>17</v>
      </c>
      <c r="D58" s="1058">
        <v>153</v>
      </c>
      <c r="E58" s="847"/>
      <c r="F58" s="1053"/>
      <c r="G58" s="847"/>
      <c r="H58" s="1058">
        <v>1</v>
      </c>
    </row>
    <row r="59" spans="1:10">
      <c r="A59" s="135" t="s">
        <v>567</v>
      </c>
      <c r="B59" s="1058">
        <v>61</v>
      </c>
      <c r="C59" s="849">
        <v>29</v>
      </c>
      <c r="D59" s="1058">
        <v>32</v>
      </c>
      <c r="E59" s="847"/>
      <c r="F59" s="1053"/>
      <c r="G59" s="847"/>
      <c r="H59" s="1053"/>
    </row>
    <row r="60" spans="1:10">
      <c r="A60" s="135" t="s">
        <v>568</v>
      </c>
      <c r="B60" s="1058">
        <v>284</v>
      </c>
      <c r="C60" s="849">
        <v>39</v>
      </c>
      <c r="D60" s="1058">
        <v>245</v>
      </c>
      <c r="E60" s="847"/>
      <c r="F60" s="1053"/>
      <c r="G60" s="847"/>
      <c r="H60" s="1053"/>
    </row>
    <row r="61" spans="1:10">
      <c r="A61" s="135" t="s">
        <v>569</v>
      </c>
      <c r="B61" s="1058">
        <v>154</v>
      </c>
      <c r="C61" s="849">
        <v>22</v>
      </c>
      <c r="D61" s="1058">
        <v>124</v>
      </c>
      <c r="E61" s="849">
        <v>8</v>
      </c>
      <c r="F61" s="1053"/>
      <c r="G61" s="847"/>
      <c r="H61" s="1053"/>
    </row>
    <row r="62" spans="1:10">
      <c r="A62" s="135" t="s">
        <v>570</v>
      </c>
      <c r="B62" s="1058">
        <v>152</v>
      </c>
      <c r="C62" s="849">
        <v>17</v>
      </c>
      <c r="D62" s="1058">
        <v>135</v>
      </c>
      <c r="E62" s="847"/>
      <c r="F62" s="1053"/>
      <c r="G62" s="847"/>
      <c r="H62" s="1053"/>
    </row>
    <row r="64" spans="1:10">
      <c r="A64" s="4496" t="s">
        <v>943</v>
      </c>
      <c r="B64" s="4496"/>
      <c r="C64" s="4496"/>
      <c r="D64" s="4496"/>
      <c r="E64" s="4496"/>
      <c r="F64" s="4496"/>
      <c r="G64" s="4496"/>
      <c r="H64" s="4496"/>
    </row>
    <row r="67" spans="1:10">
      <c r="A67" s="3876" t="s">
        <v>1694</v>
      </c>
      <c r="B67" s="3876"/>
      <c r="C67" s="3876"/>
      <c r="D67" s="3876"/>
      <c r="E67" s="3876"/>
      <c r="F67" s="3876"/>
      <c r="G67" s="3876"/>
      <c r="H67" s="3876"/>
    </row>
    <row r="69" spans="1:10" ht="32.5">
      <c r="A69" s="850" t="s">
        <v>591</v>
      </c>
      <c r="B69" s="840" t="s">
        <v>544</v>
      </c>
      <c r="C69" s="840" t="s">
        <v>545</v>
      </c>
      <c r="D69" s="840" t="s">
        <v>546</v>
      </c>
      <c r="E69" s="840" t="s">
        <v>547</v>
      </c>
      <c r="F69" s="840" t="s">
        <v>548</v>
      </c>
      <c r="G69" s="840" t="s">
        <v>549</v>
      </c>
      <c r="H69" s="841" t="s">
        <v>550</v>
      </c>
      <c r="J69" s="896"/>
    </row>
    <row r="70" spans="1:10" ht="14.5" thickBot="1">
      <c r="A70" s="851" t="s">
        <v>592</v>
      </c>
      <c r="B70" s="852">
        <v>2412</v>
      </c>
      <c r="C70" s="852">
        <v>267</v>
      </c>
      <c r="D70" s="852">
        <v>1039</v>
      </c>
      <c r="E70" s="852">
        <v>870</v>
      </c>
      <c r="F70" s="852">
        <v>177</v>
      </c>
      <c r="G70" s="852">
        <v>8</v>
      </c>
      <c r="H70" s="852">
        <v>51</v>
      </c>
    </row>
    <row r="71" spans="1:10">
      <c r="A71" s="252" t="s">
        <v>560</v>
      </c>
      <c r="B71" s="731">
        <v>721</v>
      </c>
      <c r="C71" s="853"/>
      <c r="D71" s="853"/>
      <c r="E71" s="731">
        <v>518</v>
      </c>
      <c r="F71" s="731">
        <v>156</v>
      </c>
      <c r="G71" s="731">
        <v>7</v>
      </c>
      <c r="H71" s="731">
        <v>40</v>
      </c>
    </row>
    <row r="72" spans="1:10">
      <c r="A72" s="252" t="s">
        <v>561</v>
      </c>
      <c r="B72" s="724">
        <v>247</v>
      </c>
      <c r="C72" s="854"/>
      <c r="D72" s="854"/>
      <c r="E72" s="724">
        <v>217</v>
      </c>
      <c r="F72" s="724">
        <v>21</v>
      </c>
      <c r="G72" s="724">
        <v>1</v>
      </c>
      <c r="H72" s="724">
        <v>8</v>
      </c>
    </row>
    <row r="73" spans="1:10">
      <c r="A73" s="252" t="s">
        <v>562</v>
      </c>
      <c r="B73" s="724">
        <v>132</v>
      </c>
      <c r="C73" s="854"/>
      <c r="D73" s="854"/>
      <c r="E73" s="724">
        <v>132</v>
      </c>
      <c r="F73" s="854"/>
      <c r="G73" s="854"/>
      <c r="H73" s="854"/>
    </row>
    <row r="74" spans="1:10">
      <c r="A74" s="1041"/>
      <c r="B74" s="233"/>
      <c r="C74" s="16"/>
      <c r="D74" s="16"/>
      <c r="E74" s="233"/>
      <c r="F74" s="16"/>
      <c r="G74" s="16"/>
      <c r="H74" s="16"/>
    </row>
    <row r="76" spans="1:10" ht="32.5">
      <c r="A76" s="705" t="s">
        <v>593</v>
      </c>
      <c r="B76" s="840" t="s">
        <v>544</v>
      </c>
      <c r="C76" s="840" t="s">
        <v>545</v>
      </c>
      <c r="D76" s="840" t="s">
        <v>546</v>
      </c>
      <c r="E76" s="840" t="s">
        <v>547</v>
      </c>
      <c r="F76" s="840" t="s">
        <v>548</v>
      </c>
      <c r="G76" s="840" t="s">
        <v>549</v>
      </c>
      <c r="H76" s="841" t="s">
        <v>550</v>
      </c>
      <c r="J76" s="896"/>
    </row>
    <row r="77" spans="1:10" ht="14.5" thickBot="1">
      <c r="A77" s="855" t="s">
        <v>420</v>
      </c>
      <c r="B77" s="728">
        <v>1312</v>
      </c>
      <c r="C77" s="728">
        <v>267</v>
      </c>
      <c r="D77" s="728">
        <v>1039</v>
      </c>
      <c r="E77" s="728">
        <v>3</v>
      </c>
      <c r="F77" s="856"/>
      <c r="G77" s="856"/>
      <c r="H77" s="728">
        <v>3</v>
      </c>
    </row>
    <row r="78" spans="1:10">
      <c r="A78" s="252" t="s">
        <v>564</v>
      </c>
      <c r="B78" s="857">
        <v>236</v>
      </c>
      <c r="C78" s="857">
        <v>71</v>
      </c>
      <c r="D78" s="857">
        <v>165</v>
      </c>
      <c r="E78" s="853"/>
      <c r="F78" s="853"/>
      <c r="G78" s="853"/>
      <c r="H78" s="853"/>
    </row>
    <row r="79" spans="1:10">
      <c r="A79" s="252" t="s">
        <v>565</v>
      </c>
      <c r="B79" s="718">
        <v>237</v>
      </c>
      <c r="C79" s="718">
        <v>54</v>
      </c>
      <c r="D79" s="718">
        <v>183</v>
      </c>
      <c r="E79" s="854"/>
      <c r="F79" s="854"/>
      <c r="G79" s="854"/>
      <c r="H79" s="854"/>
    </row>
    <row r="80" spans="1:10">
      <c r="A80" s="252" t="s">
        <v>566</v>
      </c>
      <c r="B80" s="718">
        <v>189</v>
      </c>
      <c r="C80" s="718">
        <v>30</v>
      </c>
      <c r="D80" s="718">
        <v>156</v>
      </c>
      <c r="E80" s="854"/>
      <c r="F80" s="854"/>
      <c r="G80" s="854"/>
      <c r="H80" s="718">
        <v>3</v>
      </c>
    </row>
    <row r="81" spans="1:10">
      <c r="A81" s="252" t="s">
        <v>567</v>
      </c>
      <c r="B81" s="718">
        <v>71</v>
      </c>
      <c r="C81" s="718">
        <v>39</v>
      </c>
      <c r="D81" s="718">
        <v>32</v>
      </c>
      <c r="E81" s="854"/>
      <c r="F81" s="854"/>
      <c r="G81" s="854"/>
      <c r="H81" s="854"/>
    </row>
    <row r="82" spans="1:10">
      <c r="A82" s="252" t="s">
        <v>568</v>
      </c>
      <c r="B82" s="718">
        <v>269</v>
      </c>
      <c r="C82" s="718">
        <v>36</v>
      </c>
      <c r="D82" s="718">
        <v>233</v>
      </c>
      <c r="E82" s="854"/>
      <c r="F82" s="854"/>
      <c r="G82" s="854"/>
      <c r="H82" s="854"/>
    </row>
    <row r="83" spans="1:10">
      <c r="A83" s="252" t="s">
        <v>569</v>
      </c>
      <c r="B83" s="718">
        <v>174</v>
      </c>
      <c r="C83" s="718">
        <v>29</v>
      </c>
      <c r="D83" s="718">
        <v>142</v>
      </c>
      <c r="E83" s="718">
        <v>3</v>
      </c>
      <c r="F83" s="854"/>
      <c r="G83" s="854"/>
      <c r="H83" s="854"/>
    </row>
    <row r="84" spans="1:10">
      <c r="A84" s="252" t="s">
        <v>570</v>
      </c>
      <c r="B84" s="718">
        <v>136</v>
      </c>
      <c r="C84" s="718">
        <v>8</v>
      </c>
      <c r="D84" s="718">
        <v>128</v>
      </c>
      <c r="E84" s="854"/>
      <c r="F84" s="854"/>
      <c r="G84" s="854"/>
      <c r="H84" s="854"/>
    </row>
    <row r="86" spans="1:10">
      <c r="A86" s="4496" t="s">
        <v>943</v>
      </c>
      <c r="B86" s="4496"/>
      <c r="C86" s="4496"/>
      <c r="D86" s="4496"/>
      <c r="E86" s="4496"/>
      <c r="F86" s="4496"/>
      <c r="G86" s="4496"/>
      <c r="H86" s="4496"/>
    </row>
    <row r="89" spans="1:10">
      <c r="A89" s="3876" t="s">
        <v>1695</v>
      </c>
      <c r="B89" s="3876"/>
      <c r="C89" s="3876"/>
      <c r="D89" s="3876"/>
      <c r="E89" s="3876"/>
      <c r="F89" s="3876"/>
      <c r="G89" s="3876"/>
      <c r="H89" s="3876"/>
    </row>
    <row r="91" spans="1:10" ht="32.5">
      <c r="A91" s="850" t="s">
        <v>591</v>
      </c>
      <c r="B91" s="840" t="s">
        <v>544</v>
      </c>
      <c r="C91" s="840" t="s">
        <v>545</v>
      </c>
      <c r="D91" s="840" t="s">
        <v>546</v>
      </c>
      <c r="E91" s="840" t="s">
        <v>547</v>
      </c>
      <c r="F91" s="840" t="s">
        <v>548</v>
      </c>
      <c r="G91" s="840" t="s">
        <v>549</v>
      </c>
      <c r="H91" s="841" t="s">
        <v>550</v>
      </c>
      <c r="J91" s="896"/>
    </row>
    <row r="92" spans="1:10" ht="14.5" thickBot="1">
      <c r="A92" s="851" t="s">
        <v>592</v>
      </c>
      <c r="B92" s="625">
        <v>2457</v>
      </c>
      <c r="C92" s="663">
        <v>279</v>
      </c>
      <c r="D92" s="625">
        <v>1083</v>
      </c>
      <c r="E92" s="663">
        <v>858</v>
      </c>
      <c r="F92" s="663">
        <v>178</v>
      </c>
      <c r="G92" s="663">
        <v>11</v>
      </c>
      <c r="H92" s="663">
        <v>48</v>
      </c>
    </row>
    <row r="93" spans="1:10">
      <c r="A93" s="252" t="s">
        <v>560</v>
      </c>
      <c r="B93" s="24">
        <v>767</v>
      </c>
      <c r="C93" s="23"/>
      <c r="D93" s="23"/>
      <c r="E93" s="24">
        <v>561</v>
      </c>
      <c r="F93" s="24">
        <v>160</v>
      </c>
      <c r="G93" s="24">
        <v>11</v>
      </c>
      <c r="H93" s="24">
        <v>35</v>
      </c>
    </row>
    <row r="94" spans="1:10">
      <c r="A94" s="252" t="s">
        <v>561</v>
      </c>
      <c r="B94" s="12">
        <v>208</v>
      </c>
      <c r="C94" s="37"/>
      <c r="D94" s="37"/>
      <c r="E94" s="12">
        <v>178</v>
      </c>
      <c r="F94" s="12">
        <v>18</v>
      </c>
      <c r="G94" s="37"/>
      <c r="H94" s="12">
        <v>12</v>
      </c>
    </row>
    <row r="95" spans="1:10">
      <c r="A95" s="252" t="s">
        <v>562</v>
      </c>
      <c r="B95" s="12">
        <v>119</v>
      </c>
      <c r="C95" s="37"/>
      <c r="D95" s="37"/>
      <c r="E95" s="12">
        <v>119</v>
      </c>
      <c r="F95" s="37"/>
      <c r="G95" s="37"/>
      <c r="H95" s="37"/>
    </row>
    <row r="96" spans="1:10">
      <c r="A96" s="1041"/>
      <c r="B96" s="233"/>
      <c r="C96" s="16"/>
      <c r="D96" s="16"/>
      <c r="E96" s="233"/>
      <c r="F96" s="16"/>
      <c r="G96" s="16"/>
      <c r="H96" s="16"/>
    </row>
    <row r="98" spans="1:10" ht="32.5">
      <c r="A98" s="705" t="s">
        <v>593</v>
      </c>
      <c r="B98" s="840" t="s">
        <v>544</v>
      </c>
      <c r="C98" s="840" t="s">
        <v>545</v>
      </c>
      <c r="D98" s="840" t="s">
        <v>546</v>
      </c>
      <c r="E98" s="840" t="s">
        <v>547</v>
      </c>
      <c r="F98" s="840" t="s">
        <v>548</v>
      </c>
      <c r="G98" s="840" t="s">
        <v>549</v>
      </c>
      <c r="H98" s="841" t="s">
        <v>550</v>
      </c>
      <c r="J98" s="896"/>
    </row>
    <row r="99" spans="1:10" ht="14.5" thickBot="1">
      <c r="A99" s="855" t="s">
        <v>420</v>
      </c>
      <c r="B99" s="625">
        <v>1363</v>
      </c>
      <c r="C99" s="663">
        <v>279</v>
      </c>
      <c r="D99" s="625">
        <v>1083</v>
      </c>
      <c r="E99" s="663"/>
      <c r="F99" s="1059"/>
      <c r="G99" s="1059"/>
      <c r="H99" s="663">
        <v>1</v>
      </c>
    </row>
    <row r="100" spans="1:10">
      <c r="A100" s="252" t="s">
        <v>564</v>
      </c>
      <c r="B100" s="24">
        <v>273</v>
      </c>
      <c r="C100" s="24">
        <v>70</v>
      </c>
      <c r="D100" s="24">
        <v>203</v>
      </c>
      <c r="E100" s="23"/>
      <c r="F100" s="23"/>
      <c r="G100" s="23"/>
      <c r="H100" s="23"/>
    </row>
    <row r="101" spans="1:10">
      <c r="A101" s="252" t="s">
        <v>565</v>
      </c>
      <c r="B101" s="12">
        <v>242</v>
      </c>
      <c r="C101" s="12">
        <v>88</v>
      </c>
      <c r="D101" s="12">
        <v>154</v>
      </c>
      <c r="E101" s="37"/>
      <c r="F101" s="37"/>
      <c r="G101" s="37"/>
      <c r="H101" s="37"/>
    </row>
    <row r="102" spans="1:10">
      <c r="A102" s="252" t="s">
        <v>566</v>
      </c>
      <c r="B102" s="12">
        <v>197</v>
      </c>
      <c r="C102" s="12">
        <v>38</v>
      </c>
      <c r="D102" s="12">
        <v>158</v>
      </c>
      <c r="E102" s="37"/>
      <c r="F102" s="37"/>
      <c r="G102" s="37"/>
      <c r="H102" s="12">
        <v>1</v>
      </c>
    </row>
    <row r="103" spans="1:10">
      <c r="A103" s="252" t="s">
        <v>567</v>
      </c>
      <c r="B103" s="12">
        <v>74</v>
      </c>
      <c r="C103" s="12">
        <v>28</v>
      </c>
      <c r="D103" s="12">
        <v>46</v>
      </c>
      <c r="E103" s="37"/>
      <c r="F103" s="37"/>
      <c r="G103" s="37"/>
      <c r="H103" s="37"/>
    </row>
    <row r="104" spans="1:10">
      <c r="A104" s="252" t="s">
        <v>568</v>
      </c>
      <c r="B104" s="12">
        <v>266</v>
      </c>
      <c r="C104" s="12">
        <v>20</v>
      </c>
      <c r="D104" s="12">
        <v>246</v>
      </c>
      <c r="E104" s="37"/>
      <c r="F104" s="37"/>
      <c r="G104" s="37"/>
      <c r="H104" s="37"/>
    </row>
    <row r="105" spans="1:10">
      <c r="A105" s="252" t="s">
        <v>569</v>
      </c>
      <c r="B105" s="12">
        <v>167</v>
      </c>
      <c r="C105" s="12">
        <v>25</v>
      </c>
      <c r="D105" s="12">
        <v>142</v>
      </c>
      <c r="E105" s="12"/>
      <c r="F105" s="37"/>
      <c r="G105" s="37"/>
      <c r="H105" s="37"/>
    </row>
    <row r="106" spans="1:10">
      <c r="A106" s="252" t="s">
        <v>570</v>
      </c>
      <c r="B106" s="12">
        <v>144</v>
      </c>
      <c r="C106" s="12">
        <v>10</v>
      </c>
      <c r="D106" s="12">
        <v>134</v>
      </c>
      <c r="E106" s="37"/>
      <c r="F106" s="37"/>
      <c r="G106" s="37"/>
      <c r="H106" s="37"/>
    </row>
    <row r="108" spans="1:10">
      <c r="A108" s="4496" t="s">
        <v>943</v>
      </c>
      <c r="B108" s="4496"/>
      <c r="C108" s="4496"/>
      <c r="D108" s="4496"/>
      <c r="E108" s="4496"/>
      <c r="F108" s="4496"/>
      <c r="G108" s="4496"/>
      <c r="H108" s="4496"/>
    </row>
  </sheetData>
  <mergeCells count="10">
    <mergeCell ref="A45:H45"/>
    <mergeCell ref="A1:H1"/>
    <mergeCell ref="A20:H20"/>
    <mergeCell ref="A23:H23"/>
    <mergeCell ref="A42:H42"/>
    <mergeCell ref="A67:H67"/>
    <mergeCell ref="A86:H86"/>
    <mergeCell ref="A89:H89"/>
    <mergeCell ref="A108:H108"/>
    <mergeCell ref="A64:H64"/>
  </mergeCells>
  <pageMargins left="0" right="0" top="0.75" bottom="0.75" header="0.3" footer="0.3"/>
  <pageSetup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O20"/>
  <sheetViews>
    <sheetView workbookViewId="0">
      <selection sqref="A1:M1"/>
    </sheetView>
  </sheetViews>
  <sheetFormatPr defaultColWidth="9" defaultRowHeight="14"/>
  <cols>
    <col min="1" max="1" width="36.33203125" style="16" customWidth="1"/>
    <col min="2" max="11" width="10" style="16" customWidth="1"/>
    <col min="12" max="12" width="9" style="16"/>
    <col min="13" max="13" width="9" style="29"/>
    <col min="14" max="16384" width="9" style="16"/>
  </cols>
  <sheetData>
    <row r="1" spans="1:15" ht="25">
      <c r="A1" s="4230" t="s">
        <v>4445</v>
      </c>
      <c r="B1" s="4230"/>
      <c r="C1" s="4230"/>
      <c r="D1" s="4230"/>
      <c r="E1" s="4230"/>
      <c r="F1" s="4230"/>
      <c r="G1" s="4230"/>
      <c r="H1" s="4230"/>
      <c r="I1" s="4230"/>
      <c r="J1" s="4230"/>
      <c r="K1" s="4230"/>
      <c r="L1" s="4230"/>
      <c r="M1" s="4230"/>
      <c r="N1" s="1471"/>
    </row>
    <row r="2" spans="1:15">
      <c r="A2" s="494"/>
    </row>
    <row r="3" spans="1:15" ht="18" thickBot="1">
      <c r="A3" s="1033" t="s">
        <v>591</v>
      </c>
      <c r="B3" s="1034" t="s">
        <v>33</v>
      </c>
      <c r="C3" s="1034" t="s">
        <v>34</v>
      </c>
      <c r="D3" s="1034" t="s">
        <v>35</v>
      </c>
      <c r="E3" s="1034" t="s">
        <v>36</v>
      </c>
      <c r="F3" s="1034" t="s">
        <v>53</v>
      </c>
      <c r="G3" s="1034" t="s">
        <v>52</v>
      </c>
      <c r="H3" s="1034" t="s">
        <v>51</v>
      </c>
      <c r="I3" s="1034" t="s">
        <v>744</v>
      </c>
      <c r="J3" s="1034" t="s">
        <v>897</v>
      </c>
      <c r="K3" s="1034" t="s">
        <v>941</v>
      </c>
      <c r="L3" s="1060" t="s">
        <v>1579</v>
      </c>
      <c r="M3" s="695" t="s">
        <v>1690</v>
      </c>
      <c r="O3" s="495"/>
    </row>
    <row r="4" spans="1:15" ht="14.5" thickBot="1">
      <c r="A4" s="801" t="s">
        <v>592</v>
      </c>
      <c r="B4" s="1971">
        <v>1209</v>
      </c>
      <c r="C4" s="1936">
        <v>1408</v>
      </c>
      <c r="D4" s="1933">
        <v>1698</v>
      </c>
      <c r="E4" s="1936">
        <v>1795</v>
      </c>
      <c r="F4" s="1933">
        <v>1968</v>
      </c>
      <c r="G4" s="1936">
        <v>2285</v>
      </c>
      <c r="H4" s="2274">
        <v>2318</v>
      </c>
      <c r="I4" s="2275">
        <v>2457</v>
      </c>
      <c r="J4" s="1948">
        <v>2412</v>
      </c>
      <c r="K4" s="2276">
        <v>2392</v>
      </c>
      <c r="L4" s="2277">
        <v>2463</v>
      </c>
      <c r="M4" s="2278">
        <v>2338</v>
      </c>
      <c r="O4" s="125"/>
    </row>
    <row r="5" spans="1:15">
      <c r="A5" s="135" t="s">
        <v>560</v>
      </c>
      <c r="B5" s="1850">
        <v>498</v>
      </c>
      <c r="C5" s="1774">
        <v>500</v>
      </c>
      <c r="D5" s="1850">
        <v>604</v>
      </c>
      <c r="E5" s="1774">
        <v>579</v>
      </c>
      <c r="F5" s="1850">
        <v>685</v>
      </c>
      <c r="G5" s="1774">
        <v>720</v>
      </c>
      <c r="H5" s="2279">
        <v>718</v>
      </c>
      <c r="I5" s="2280">
        <v>767</v>
      </c>
      <c r="J5" s="1997">
        <v>721</v>
      </c>
      <c r="K5" s="2281">
        <v>700</v>
      </c>
      <c r="L5" s="2282">
        <v>608</v>
      </c>
      <c r="M5" s="2283">
        <v>647</v>
      </c>
      <c r="O5" s="125"/>
    </row>
    <row r="6" spans="1:15">
      <c r="A6" s="135" t="s">
        <v>561</v>
      </c>
      <c r="B6" s="1773">
        <v>118</v>
      </c>
      <c r="C6" s="1775">
        <v>136</v>
      </c>
      <c r="D6" s="1773">
        <v>173</v>
      </c>
      <c r="E6" s="1775">
        <v>187</v>
      </c>
      <c r="F6" s="1773">
        <v>196</v>
      </c>
      <c r="G6" s="1775">
        <v>165</v>
      </c>
      <c r="H6" s="1627">
        <v>199</v>
      </c>
      <c r="I6" s="1631">
        <v>208</v>
      </c>
      <c r="J6" s="1957">
        <v>247</v>
      </c>
      <c r="K6" s="2284">
        <v>230</v>
      </c>
      <c r="L6" s="2076">
        <v>261</v>
      </c>
      <c r="M6" s="2285">
        <v>213</v>
      </c>
      <c r="O6" s="125"/>
    </row>
    <row r="7" spans="1:15">
      <c r="A7" s="135" t="s">
        <v>562</v>
      </c>
      <c r="B7" s="1773">
        <v>42</v>
      </c>
      <c r="C7" s="1775">
        <v>51</v>
      </c>
      <c r="D7" s="1773">
        <v>63</v>
      </c>
      <c r="E7" s="1775">
        <v>66</v>
      </c>
      <c r="F7" s="1773">
        <v>76</v>
      </c>
      <c r="G7" s="1775">
        <v>71</v>
      </c>
      <c r="H7" s="1627">
        <v>115</v>
      </c>
      <c r="I7" s="1631">
        <v>119</v>
      </c>
      <c r="J7" s="1957">
        <v>132</v>
      </c>
      <c r="K7" s="2284">
        <v>156</v>
      </c>
      <c r="L7" s="2076">
        <v>176</v>
      </c>
      <c r="M7" s="2285">
        <v>179</v>
      </c>
      <c r="O7" s="125"/>
    </row>
    <row r="10" spans="1:15" ht="26.5" thickBot="1">
      <c r="A10" s="1033" t="s">
        <v>593</v>
      </c>
      <c r="B10" s="1034" t="s">
        <v>33</v>
      </c>
      <c r="C10" s="1034" t="s">
        <v>34</v>
      </c>
      <c r="D10" s="1034" t="s">
        <v>35</v>
      </c>
      <c r="E10" s="1034" t="s">
        <v>36</v>
      </c>
      <c r="F10" s="1034" t="s">
        <v>53</v>
      </c>
      <c r="G10" s="1034" t="s">
        <v>52</v>
      </c>
      <c r="H10" s="1034" t="s">
        <v>51</v>
      </c>
      <c r="I10" s="1034" t="s">
        <v>744</v>
      </c>
      <c r="J10" s="1034" t="s">
        <v>897</v>
      </c>
      <c r="K10" s="1034" t="s">
        <v>941</v>
      </c>
      <c r="L10" s="1060" t="s">
        <v>1579</v>
      </c>
      <c r="M10" s="695" t="s">
        <v>1690</v>
      </c>
      <c r="O10" s="495"/>
    </row>
    <row r="11" spans="1:15" ht="14.5" thickBot="1">
      <c r="A11" s="801" t="s">
        <v>420</v>
      </c>
      <c r="B11" s="1971">
        <v>551</v>
      </c>
      <c r="C11" s="1936">
        <v>721</v>
      </c>
      <c r="D11" s="1933">
        <v>858</v>
      </c>
      <c r="E11" s="1936">
        <v>963</v>
      </c>
      <c r="F11" s="2286">
        <v>1011</v>
      </c>
      <c r="G11" s="1936">
        <v>1329</v>
      </c>
      <c r="H11" s="2274">
        <v>1286</v>
      </c>
      <c r="I11" s="2275">
        <v>1363</v>
      </c>
      <c r="J11" s="1933">
        <v>1312</v>
      </c>
      <c r="K11" s="2035">
        <v>1306</v>
      </c>
      <c r="L11" s="2277">
        <v>1418</v>
      </c>
      <c r="M11" s="2278">
        <v>1299</v>
      </c>
      <c r="O11" s="125"/>
    </row>
    <row r="12" spans="1:15">
      <c r="A12" s="135" t="s">
        <v>564</v>
      </c>
      <c r="B12" s="1850">
        <v>123</v>
      </c>
      <c r="C12" s="1774">
        <v>177</v>
      </c>
      <c r="D12" s="1850">
        <v>162</v>
      </c>
      <c r="E12" s="1774">
        <v>170</v>
      </c>
      <c r="F12" s="2287">
        <v>219</v>
      </c>
      <c r="G12" s="1774">
        <v>259</v>
      </c>
      <c r="H12" s="2279">
        <v>255</v>
      </c>
      <c r="I12" s="2280">
        <v>273</v>
      </c>
      <c r="J12" s="2288">
        <v>236</v>
      </c>
      <c r="K12" s="2289">
        <v>278</v>
      </c>
      <c r="L12" s="2282">
        <v>260</v>
      </c>
      <c r="M12" s="2283">
        <v>276</v>
      </c>
      <c r="O12" s="125"/>
    </row>
    <row r="13" spans="1:15">
      <c r="A13" s="135" t="s">
        <v>565</v>
      </c>
      <c r="B13" s="1773">
        <v>105</v>
      </c>
      <c r="C13" s="1775">
        <v>111</v>
      </c>
      <c r="D13" s="1773">
        <v>163</v>
      </c>
      <c r="E13" s="1775">
        <v>153</v>
      </c>
      <c r="F13" s="1932">
        <v>141</v>
      </c>
      <c r="G13" s="1775">
        <v>194</v>
      </c>
      <c r="H13" s="1627">
        <v>176</v>
      </c>
      <c r="I13" s="1631">
        <v>242</v>
      </c>
      <c r="J13" s="1966">
        <v>237</v>
      </c>
      <c r="K13" s="2290">
        <v>206</v>
      </c>
      <c r="L13" s="2076">
        <v>227</v>
      </c>
      <c r="M13" s="2285">
        <v>242</v>
      </c>
      <c r="O13" s="125"/>
    </row>
    <row r="14" spans="1:15">
      <c r="A14" s="135" t="s">
        <v>566</v>
      </c>
      <c r="B14" s="1773">
        <v>73</v>
      </c>
      <c r="C14" s="1775">
        <v>99</v>
      </c>
      <c r="D14" s="1773">
        <v>120</v>
      </c>
      <c r="E14" s="1775">
        <v>152</v>
      </c>
      <c r="F14" s="1932">
        <v>158</v>
      </c>
      <c r="G14" s="1775">
        <v>254</v>
      </c>
      <c r="H14" s="1627">
        <v>196</v>
      </c>
      <c r="I14" s="1631">
        <v>197</v>
      </c>
      <c r="J14" s="1966">
        <v>189</v>
      </c>
      <c r="K14" s="2290">
        <v>171</v>
      </c>
      <c r="L14" s="2076">
        <v>181</v>
      </c>
      <c r="M14" s="2285">
        <v>153</v>
      </c>
      <c r="O14" s="125"/>
    </row>
    <row r="15" spans="1:15">
      <c r="A15" s="135" t="s">
        <v>567</v>
      </c>
      <c r="B15" s="1773">
        <v>26</v>
      </c>
      <c r="C15" s="1775">
        <v>24</v>
      </c>
      <c r="D15" s="1773">
        <v>42</v>
      </c>
      <c r="E15" s="1775">
        <v>60</v>
      </c>
      <c r="F15" s="1932">
        <v>39</v>
      </c>
      <c r="G15" s="1775">
        <v>49</v>
      </c>
      <c r="H15" s="1627">
        <v>95</v>
      </c>
      <c r="I15" s="1631">
        <v>74</v>
      </c>
      <c r="J15" s="1966">
        <v>71</v>
      </c>
      <c r="K15" s="2290">
        <v>61</v>
      </c>
      <c r="L15" s="2076">
        <v>127</v>
      </c>
      <c r="M15" s="2285">
        <v>91</v>
      </c>
      <c r="O15" s="125"/>
    </row>
    <row r="16" spans="1:15">
      <c r="A16" s="135" t="s">
        <v>568</v>
      </c>
      <c r="B16" s="1773">
        <v>105</v>
      </c>
      <c r="C16" s="1775">
        <v>137</v>
      </c>
      <c r="D16" s="1773">
        <v>179</v>
      </c>
      <c r="E16" s="1775">
        <v>182</v>
      </c>
      <c r="F16" s="1932">
        <v>203</v>
      </c>
      <c r="G16" s="1775">
        <v>262</v>
      </c>
      <c r="H16" s="1627">
        <v>240</v>
      </c>
      <c r="I16" s="1631">
        <v>266</v>
      </c>
      <c r="J16" s="1966">
        <v>269</v>
      </c>
      <c r="K16" s="2290">
        <v>284</v>
      </c>
      <c r="L16" s="2076">
        <v>263</v>
      </c>
      <c r="M16" s="2285">
        <v>257</v>
      </c>
      <c r="O16" s="125"/>
    </row>
    <row r="17" spans="1:15">
      <c r="A17" s="135" t="s">
        <v>569</v>
      </c>
      <c r="B17" s="1773">
        <v>65</v>
      </c>
      <c r="C17" s="1775">
        <v>109</v>
      </c>
      <c r="D17" s="1773">
        <v>129</v>
      </c>
      <c r="E17" s="1775">
        <v>169</v>
      </c>
      <c r="F17" s="1932">
        <v>163</v>
      </c>
      <c r="G17" s="1775">
        <v>174</v>
      </c>
      <c r="H17" s="1627">
        <v>159</v>
      </c>
      <c r="I17" s="1631">
        <v>167</v>
      </c>
      <c r="J17" s="1966">
        <v>174</v>
      </c>
      <c r="K17" s="2290">
        <v>154</v>
      </c>
      <c r="L17" s="2076">
        <v>207</v>
      </c>
      <c r="M17" s="2285">
        <v>172</v>
      </c>
      <c r="O17" s="125"/>
    </row>
    <row r="18" spans="1:15">
      <c r="A18" s="135" t="s">
        <v>570</v>
      </c>
      <c r="B18" s="1773">
        <v>54</v>
      </c>
      <c r="C18" s="1775">
        <v>64</v>
      </c>
      <c r="D18" s="1773">
        <v>63</v>
      </c>
      <c r="E18" s="1775">
        <v>77</v>
      </c>
      <c r="F18" s="1932">
        <v>88</v>
      </c>
      <c r="G18" s="1775">
        <v>137</v>
      </c>
      <c r="H18" s="1627">
        <v>165</v>
      </c>
      <c r="I18" s="1631">
        <v>144</v>
      </c>
      <c r="J18" s="1966">
        <v>136</v>
      </c>
      <c r="K18" s="2290">
        <v>152</v>
      </c>
      <c r="L18" s="2076">
        <v>153</v>
      </c>
      <c r="M18" s="2285">
        <v>108</v>
      </c>
      <c r="O18" s="125"/>
    </row>
    <row r="20" spans="1:15" ht="14.15" customHeight="1">
      <c r="A20" s="3832" t="s">
        <v>942</v>
      </c>
      <c r="B20" s="3832"/>
      <c r="C20" s="3832"/>
      <c r="D20" s="3832"/>
      <c r="E20" s="3832"/>
      <c r="F20" s="3832"/>
      <c r="G20" s="3832"/>
      <c r="H20" s="3832"/>
      <c r="I20" s="3832"/>
      <c r="J20" s="3832"/>
      <c r="K20" s="3832"/>
      <c r="L20" s="3832"/>
      <c r="M20" s="3832"/>
    </row>
  </sheetData>
  <mergeCells count="2">
    <mergeCell ref="A1:M1"/>
    <mergeCell ref="A20:M20"/>
  </mergeCells>
  <pageMargins left="0.7" right="0.7" top="0.75" bottom="0.75" header="0.3" footer="0.3"/>
  <pageSetup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A77"/>
  <sheetViews>
    <sheetView workbookViewId="0">
      <selection activeCell="A7" sqref="A7"/>
    </sheetView>
  </sheetViews>
  <sheetFormatPr defaultColWidth="9" defaultRowHeight="14"/>
  <cols>
    <col min="1" max="1" width="41.83203125" style="17" customWidth="1"/>
    <col min="2" max="22" width="8.58203125" style="17" customWidth="1"/>
    <col min="23" max="23" width="8.58203125" style="14" customWidth="1"/>
    <col min="24" max="25" width="8.58203125" style="17" customWidth="1"/>
    <col min="26" max="16384" width="9" style="17"/>
  </cols>
  <sheetData>
    <row r="1" spans="1:27" ht="25">
      <c r="A1" s="3943" t="s">
        <v>4444</v>
      </c>
      <c r="B1" s="3943"/>
      <c r="C1" s="3943"/>
      <c r="D1" s="3943"/>
      <c r="E1" s="3943"/>
      <c r="F1" s="3943"/>
      <c r="G1" s="3943"/>
      <c r="H1" s="3943"/>
      <c r="I1" s="3943"/>
      <c r="J1" s="3943"/>
      <c r="K1" s="3943"/>
      <c r="L1" s="3943"/>
      <c r="M1" s="3943"/>
      <c r="N1" s="3943"/>
      <c r="O1" s="3943"/>
      <c r="P1" s="3943"/>
      <c r="Q1" s="3943"/>
      <c r="R1" s="3943"/>
      <c r="S1" s="3943"/>
      <c r="T1" s="3943"/>
      <c r="U1" s="3943"/>
      <c r="V1" s="3943"/>
      <c r="W1" s="3943"/>
      <c r="X1" s="3943"/>
      <c r="Y1" s="3943"/>
      <c r="Z1" s="1471"/>
    </row>
    <row r="2" spans="1:27">
      <c r="A2" s="16"/>
    </row>
    <row r="3" spans="1:27" ht="17.5">
      <c r="A3" s="4614"/>
      <c r="B3" s="3865" t="s">
        <v>33</v>
      </c>
      <c r="C3" s="3838"/>
      <c r="D3" s="3865" t="s">
        <v>34</v>
      </c>
      <c r="E3" s="3838"/>
      <c r="F3" s="3865" t="s">
        <v>35</v>
      </c>
      <c r="G3" s="3838"/>
      <c r="H3" s="3865" t="s">
        <v>36</v>
      </c>
      <c r="I3" s="3838"/>
      <c r="J3" s="3865" t="s">
        <v>53</v>
      </c>
      <c r="K3" s="3975"/>
      <c r="L3" s="3865" t="s">
        <v>52</v>
      </c>
      <c r="M3" s="3975"/>
      <c r="N3" s="3865" t="s">
        <v>51</v>
      </c>
      <c r="O3" s="3975"/>
      <c r="P3" s="3966" t="s">
        <v>744</v>
      </c>
      <c r="Q3" s="3837"/>
      <c r="R3" s="3966" t="s">
        <v>897</v>
      </c>
      <c r="S3" s="3841"/>
      <c r="T3" s="3966" t="s">
        <v>941</v>
      </c>
      <c r="U3" s="4281"/>
      <c r="V3" s="3966" t="s">
        <v>1579</v>
      </c>
      <c r="W3" s="3841"/>
      <c r="X3" s="3966" t="s">
        <v>1690</v>
      </c>
      <c r="Y3" s="4281"/>
      <c r="AA3" s="495"/>
    </row>
    <row r="4" spans="1:27" s="239" customFormat="1" ht="28" thickBot="1">
      <c r="A4" s="4615"/>
      <c r="B4" s="127" t="s">
        <v>85</v>
      </c>
      <c r="C4" s="317" t="s">
        <v>543</v>
      </c>
      <c r="D4" s="127" t="s">
        <v>85</v>
      </c>
      <c r="E4" s="317" t="s">
        <v>543</v>
      </c>
      <c r="F4" s="127" t="s">
        <v>85</v>
      </c>
      <c r="G4" s="317" t="s">
        <v>543</v>
      </c>
      <c r="H4" s="127" t="s">
        <v>85</v>
      </c>
      <c r="I4" s="317" t="s">
        <v>543</v>
      </c>
      <c r="J4" s="127" t="s">
        <v>85</v>
      </c>
      <c r="K4" s="193" t="s">
        <v>543</v>
      </c>
      <c r="L4" s="127" t="s">
        <v>85</v>
      </c>
      <c r="M4" s="193" t="s">
        <v>543</v>
      </c>
      <c r="N4" s="127" t="s">
        <v>85</v>
      </c>
      <c r="O4" s="193" t="s">
        <v>543</v>
      </c>
      <c r="P4" s="236" t="s">
        <v>85</v>
      </c>
      <c r="Q4" s="270" t="s">
        <v>543</v>
      </c>
      <c r="R4" s="236" t="s">
        <v>85</v>
      </c>
      <c r="S4" s="271" t="s">
        <v>543</v>
      </c>
      <c r="T4" s="236" t="s">
        <v>85</v>
      </c>
      <c r="U4" s="859" t="s">
        <v>543</v>
      </c>
      <c r="V4" s="1061" t="s">
        <v>85</v>
      </c>
      <c r="W4" s="862" t="s">
        <v>543</v>
      </c>
      <c r="X4" s="1061" t="s">
        <v>85</v>
      </c>
      <c r="Y4" s="863" t="s">
        <v>543</v>
      </c>
      <c r="AA4" s="507"/>
    </row>
    <row r="5" spans="1:27" ht="14.5" thickBot="1">
      <c r="A5" s="1062" t="s">
        <v>45</v>
      </c>
      <c r="B5" s="1970">
        <v>1209</v>
      </c>
      <c r="C5" s="1971">
        <v>6875</v>
      </c>
      <c r="D5" s="1936">
        <v>1408</v>
      </c>
      <c r="E5" s="1973">
        <v>6883</v>
      </c>
      <c r="F5" s="1933">
        <v>1698</v>
      </c>
      <c r="G5" s="1971">
        <v>7290</v>
      </c>
      <c r="H5" s="1936">
        <v>1795</v>
      </c>
      <c r="I5" s="1973">
        <v>7833</v>
      </c>
      <c r="J5" s="1933">
        <v>1968</v>
      </c>
      <c r="K5" s="1971">
        <v>8033</v>
      </c>
      <c r="L5" s="1936">
        <v>2285</v>
      </c>
      <c r="M5" s="1973">
        <v>8993</v>
      </c>
      <c r="N5" s="1977">
        <v>2318</v>
      </c>
      <c r="O5" s="2291">
        <v>8786</v>
      </c>
      <c r="P5" s="1974">
        <v>2457</v>
      </c>
      <c r="Q5" s="2292">
        <v>9223</v>
      </c>
      <c r="R5" s="1977">
        <v>2412</v>
      </c>
      <c r="S5" s="2291">
        <v>8996</v>
      </c>
      <c r="T5" s="1974">
        <v>2392</v>
      </c>
      <c r="U5" s="2292">
        <v>8823</v>
      </c>
      <c r="V5" s="2120">
        <v>2463</v>
      </c>
      <c r="W5" s="2120">
        <v>8836</v>
      </c>
      <c r="X5" s="2119">
        <v>2338</v>
      </c>
      <c r="Y5" s="2119">
        <v>8509</v>
      </c>
      <c r="AA5" s="125"/>
    </row>
    <row r="6" spans="1:27">
      <c r="A6" s="72"/>
      <c r="B6" s="2293"/>
      <c r="C6" s="1851"/>
      <c r="D6" s="1774"/>
      <c r="E6" s="1953"/>
      <c r="F6" s="1850"/>
      <c r="G6" s="1851"/>
      <c r="H6" s="1774"/>
      <c r="I6" s="1953"/>
      <c r="J6" s="1850"/>
      <c r="K6" s="1851"/>
      <c r="L6" s="1774"/>
      <c r="M6" s="1953"/>
      <c r="N6" s="2294"/>
      <c r="O6" s="2295"/>
      <c r="P6" s="2296"/>
      <c r="Q6" s="2297"/>
      <c r="R6" s="2294"/>
      <c r="S6" s="2295"/>
      <c r="T6" s="2296"/>
      <c r="U6" s="2297"/>
      <c r="V6" s="2298"/>
      <c r="W6" s="2298"/>
      <c r="X6" s="2299"/>
      <c r="Y6" s="2299"/>
      <c r="AA6" s="125"/>
    </row>
    <row r="7" spans="1:27" ht="14.5" thickBot="1">
      <c r="A7" s="1065" t="s">
        <v>560</v>
      </c>
      <c r="B7" s="2300">
        <v>498</v>
      </c>
      <c r="C7" s="2301">
        <v>3998</v>
      </c>
      <c r="D7" s="2302">
        <v>500</v>
      </c>
      <c r="E7" s="2303">
        <v>3914</v>
      </c>
      <c r="F7" s="2300">
        <v>604</v>
      </c>
      <c r="G7" s="2301">
        <v>4071</v>
      </c>
      <c r="H7" s="2302">
        <v>579</v>
      </c>
      <c r="I7" s="2303">
        <v>4188</v>
      </c>
      <c r="J7" s="2300">
        <v>685</v>
      </c>
      <c r="K7" s="2301">
        <v>4052</v>
      </c>
      <c r="L7" s="2302">
        <v>720</v>
      </c>
      <c r="M7" s="2303">
        <v>4229</v>
      </c>
      <c r="N7" s="2304">
        <v>718</v>
      </c>
      <c r="O7" s="2305">
        <v>4205</v>
      </c>
      <c r="P7" s="2306">
        <v>767</v>
      </c>
      <c r="Q7" s="2307">
        <v>4337</v>
      </c>
      <c r="R7" s="2304">
        <v>721</v>
      </c>
      <c r="S7" s="2305">
        <v>3991</v>
      </c>
      <c r="T7" s="2306">
        <v>700</v>
      </c>
      <c r="U7" s="2307">
        <v>4026</v>
      </c>
      <c r="V7" s="2308">
        <v>608</v>
      </c>
      <c r="W7" s="2308">
        <v>3943</v>
      </c>
      <c r="X7" s="2309">
        <v>647</v>
      </c>
      <c r="Y7" s="2309">
        <v>3872</v>
      </c>
      <c r="AA7" s="125"/>
    </row>
    <row r="8" spans="1:27">
      <c r="A8" s="132" t="s">
        <v>296</v>
      </c>
      <c r="B8" s="1850">
        <v>206</v>
      </c>
      <c r="C8" s="1851">
        <v>1687</v>
      </c>
      <c r="D8" s="1774">
        <v>189</v>
      </c>
      <c r="E8" s="1953">
        <v>1729</v>
      </c>
      <c r="F8" s="1850">
        <v>201</v>
      </c>
      <c r="G8" s="1851">
        <v>1749</v>
      </c>
      <c r="H8" s="1774">
        <v>203</v>
      </c>
      <c r="I8" s="1953">
        <v>1803</v>
      </c>
      <c r="J8" s="1850">
        <v>265</v>
      </c>
      <c r="K8" s="1851">
        <v>1869</v>
      </c>
      <c r="L8" s="1774">
        <v>243</v>
      </c>
      <c r="M8" s="1953">
        <v>1796</v>
      </c>
      <c r="N8" s="2288">
        <v>247</v>
      </c>
      <c r="O8" s="2310">
        <v>1748</v>
      </c>
      <c r="P8" s="2311">
        <v>243</v>
      </c>
      <c r="Q8" s="2312">
        <v>1788</v>
      </c>
      <c r="R8" s="2288">
        <v>226</v>
      </c>
      <c r="S8" s="2310">
        <v>1618</v>
      </c>
      <c r="T8" s="2311">
        <v>250</v>
      </c>
      <c r="U8" s="2312">
        <v>1575</v>
      </c>
      <c r="V8" s="2313">
        <v>203</v>
      </c>
      <c r="W8" s="2313">
        <v>1596</v>
      </c>
      <c r="X8" s="2314">
        <v>200</v>
      </c>
      <c r="Y8" s="2314">
        <v>1543</v>
      </c>
      <c r="AA8" s="125"/>
    </row>
    <row r="9" spans="1:27">
      <c r="A9" s="135" t="s">
        <v>578</v>
      </c>
      <c r="B9" s="1773">
        <v>50</v>
      </c>
      <c r="C9" s="1857">
        <v>10</v>
      </c>
      <c r="D9" s="1775">
        <v>34</v>
      </c>
      <c r="E9" s="1854">
        <v>4</v>
      </c>
      <c r="F9" s="1773">
        <v>64</v>
      </c>
      <c r="G9" s="1857">
        <v>6</v>
      </c>
      <c r="H9" s="1775">
        <v>46</v>
      </c>
      <c r="I9" s="1854">
        <v>5</v>
      </c>
      <c r="J9" s="1773">
        <v>58</v>
      </c>
      <c r="K9" s="1857">
        <v>6</v>
      </c>
      <c r="L9" s="1775">
        <v>69</v>
      </c>
      <c r="M9" s="1854">
        <v>9</v>
      </c>
      <c r="N9" s="1966">
        <v>67</v>
      </c>
      <c r="O9" s="2315">
        <v>5</v>
      </c>
      <c r="P9" s="1964">
        <v>54</v>
      </c>
      <c r="Q9" s="2316">
        <v>9</v>
      </c>
      <c r="R9" s="1966">
        <v>64</v>
      </c>
      <c r="S9" s="2315">
        <v>6</v>
      </c>
      <c r="T9" s="1964">
        <v>26</v>
      </c>
      <c r="U9" s="2316">
        <v>3</v>
      </c>
      <c r="V9" s="2118">
        <v>45</v>
      </c>
      <c r="W9" s="2118">
        <v>5</v>
      </c>
      <c r="X9" s="2117">
        <v>38</v>
      </c>
      <c r="Y9" s="2117">
        <v>4</v>
      </c>
      <c r="AA9" s="125"/>
    </row>
    <row r="10" spans="1:27">
      <c r="A10" s="135" t="s">
        <v>298</v>
      </c>
      <c r="B10" s="1773">
        <v>1</v>
      </c>
      <c r="C10" s="1857">
        <v>60</v>
      </c>
      <c r="D10" s="1775">
        <v>3</v>
      </c>
      <c r="E10" s="1854">
        <v>50</v>
      </c>
      <c r="F10" s="1773"/>
      <c r="G10" s="1857">
        <v>47</v>
      </c>
      <c r="H10" s="1775">
        <v>2</v>
      </c>
      <c r="I10" s="1854">
        <v>41</v>
      </c>
      <c r="J10" s="1773">
        <v>2</v>
      </c>
      <c r="K10" s="1857">
        <v>36</v>
      </c>
      <c r="L10" s="1775"/>
      <c r="M10" s="1854">
        <v>37</v>
      </c>
      <c r="N10" s="1966">
        <v>5</v>
      </c>
      <c r="O10" s="2315">
        <v>35</v>
      </c>
      <c r="P10" s="1964">
        <v>5</v>
      </c>
      <c r="Q10" s="2316">
        <v>32</v>
      </c>
      <c r="R10" s="1966">
        <v>5</v>
      </c>
      <c r="S10" s="2315">
        <v>30</v>
      </c>
      <c r="T10" s="1964">
        <v>2</v>
      </c>
      <c r="U10" s="2316">
        <v>16</v>
      </c>
      <c r="V10" s="2118">
        <v>6</v>
      </c>
      <c r="W10" s="2118">
        <v>24</v>
      </c>
      <c r="X10" s="2117">
        <v>5</v>
      </c>
      <c r="Y10" s="2117">
        <v>26</v>
      </c>
      <c r="AA10" s="125"/>
    </row>
    <row r="11" spans="1:27">
      <c r="A11" s="135" t="s">
        <v>579</v>
      </c>
      <c r="B11" s="1773">
        <v>1</v>
      </c>
      <c r="C11" s="1857">
        <v>66</v>
      </c>
      <c r="D11" s="1775">
        <v>4</v>
      </c>
      <c r="E11" s="1854">
        <v>67</v>
      </c>
      <c r="F11" s="1773">
        <v>4</v>
      </c>
      <c r="G11" s="1857">
        <v>45</v>
      </c>
      <c r="H11" s="1775">
        <v>3</v>
      </c>
      <c r="I11" s="1854">
        <v>60</v>
      </c>
      <c r="J11" s="1773">
        <v>2</v>
      </c>
      <c r="K11" s="1857">
        <v>55</v>
      </c>
      <c r="L11" s="1775">
        <v>4</v>
      </c>
      <c r="M11" s="1854">
        <v>54</v>
      </c>
      <c r="N11" s="1966">
        <v>3</v>
      </c>
      <c r="O11" s="2315">
        <v>68</v>
      </c>
      <c r="P11" s="1964">
        <v>5</v>
      </c>
      <c r="Q11" s="2316">
        <v>65</v>
      </c>
      <c r="R11" s="1966">
        <v>2</v>
      </c>
      <c r="S11" s="2315">
        <v>74</v>
      </c>
      <c r="T11" s="1964">
        <v>4</v>
      </c>
      <c r="U11" s="2316">
        <v>64</v>
      </c>
      <c r="V11" s="2118">
        <v>3</v>
      </c>
      <c r="W11" s="2118">
        <v>64</v>
      </c>
      <c r="X11" s="2117">
        <v>4</v>
      </c>
      <c r="Y11" s="2117">
        <v>49</v>
      </c>
      <c r="AA11" s="125"/>
    </row>
    <row r="12" spans="1:27">
      <c r="A12" s="135" t="s">
        <v>300</v>
      </c>
      <c r="B12" s="1773">
        <v>1</v>
      </c>
      <c r="C12" s="1858">
        <v>21</v>
      </c>
      <c r="D12" s="1856">
        <v>3</v>
      </c>
      <c r="E12" s="1854">
        <v>24</v>
      </c>
      <c r="F12" s="1773">
        <v>4</v>
      </c>
      <c r="G12" s="1857">
        <v>35</v>
      </c>
      <c r="H12" s="1775">
        <v>6</v>
      </c>
      <c r="I12" s="1854">
        <v>33</v>
      </c>
      <c r="J12" s="1773">
        <v>4</v>
      </c>
      <c r="K12" s="1857">
        <v>30</v>
      </c>
      <c r="L12" s="1775">
        <v>2</v>
      </c>
      <c r="M12" s="1854">
        <v>35</v>
      </c>
      <c r="N12" s="1966">
        <v>11</v>
      </c>
      <c r="O12" s="2315">
        <v>66</v>
      </c>
      <c r="P12" s="1964">
        <v>13</v>
      </c>
      <c r="Q12" s="2316">
        <v>51</v>
      </c>
      <c r="R12" s="1966">
        <v>8</v>
      </c>
      <c r="S12" s="2315">
        <v>47</v>
      </c>
      <c r="T12" s="1964">
        <v>8</v>
      </c>
      <c r="U12" s="2316">
        <v>49</v>
      </c>
      <c r="V12" s="2118">
        <v>6</v>
      </c>
      <c r="W12" s="2118">
        <v>33</v>
      </c>
      <c r="X12" s="2117">
        <v>6</v>
      </c>
      <c r="Y12" s="2117">
        <v>38</v>
      </c>
      <c r="AA12" s="125"/>
    </row>
    <row r="13" spans="1:27">
      <c r="A13" s="135" t="s">
        <v>580</v>
      </c>
      <c r="B13" s="1773">
        <v>29</v>
      </c>
      <c r="C13" s="1857">
        <v>623</v>
      </c>
      <c r="D13" s="1775">
        <v>53</v>
      </c>
      <c r="E13" s="1854">
        <v>669</v>
      </c>
      <c r="F13" s="1773">
        <v>67</v>
      </c>
      <c r="G13" s="1857">
        <v>722</v>
      </c>
      <c r="H13" s="1775">
        <v>81</v>
      </c>
      <c r="I13" s="1854">
        <v>708</v>
      </c>
      <c r="J13" s="1773">
        <v>64</v>
      </c>
      <c r="K13" s="1857">
        <v>547</v>
      </c>
      <c r="L13" s="1775">
        <v>96</v>
      </c>
      <c r="M13" s="1854">
        <v>733</v>
      </c>
      <c r="N13" s="1966">
        <v>84</v>
      </c>
      <c r="O13" s="2315">
        <v>664</v>
      </c>
      <c r="P13" s="1964">
        <v>104</v>
      </c>
      <c r="Q13" s="2316">
        <v>731</v>
      </c>
      <c r="R13" s="1966">
        <v>90</v>
      </c>
      <c r="S13" s="2315">
        <v>637</v>
      </c>
      <c r="T13" s="1964">
        <v>96</v>
      </c>
      <c r="U13" s="2316">
        <v>694</v>
      </c>
      <c r="V13" s="2118">
        <v>73</v>
      </c>
      <c r="W13" s="2118">
        <v>676</v>
      </c>
      <c r="X13" s="2117">
        <v>88</v>
      </c>
      <c r="Y13" s="2117">
        <v>629</v>
      </c>
      <c r="AA13" s="125"/>
    </row>
    <row r="14" spans="1:27">
      <c r="A14" s="135" t="s">
        <v>302</v>
      </c>
      <c r="B14" s="1773">
        <v>8</v>
      </c>
      <c r="C14" s="1857">
        <v>127</v>
      </c>
      <c r="D14" s="1775">
        <v>7</v>
      </c>
      <c r="E14" s="1854">
        <v>97</v>
      </c>
      <c r="F14" s="1773">
        <v>7</v>
      </c>
      <c r="G14" s="1857">
        <v>98</v>
      </c>
      <c r="H14" s="1775">
        <v>7</v>
      </c>
      <c r="I14" s="1854">
        <v>88</v>
      </c>
      <c r="J14" s="1773">
        <v>5</v>
      </c>
      <c r="K14" s="1857">
        <v>79</v>
      </c>
      <c r="L14" s="1775">
        <v>8</v>
      </c>
      <c r="M14" s="1854">
        <v>84</v>
      </c>
      <c r="N14" s="1966">
        <v>14</v>
      </c>
      <c r="O14" s="2315">
        <v>93</v>
      </c>
      <c r="P14" s="1964">
        <v>11</v>
      </c>
      <c r="Q14" s="2316">
        <v>86</v>
      </c>
      <c r="R14" s="1966">
        <v>10</v>
      </c>
      <c r="S14" s="2315">
        <v>91</v>
      </c>
      <c r="T14" s="1964">
        <v>6</v>
      </c>
      <c r="U14" s="2316">
        <v>106</v>
      </c>
      <c r="V14" s="2118">
        <v>6</v>
      </c>
      <c r="W14" s="2118">
        <v>94</v>
      </c>
      <c r="X14" s="2117">
        <v>5</v>
      </c>
      <c r="Y14" s="2117">
        <v>86</v>
      </c>
      <c r="AA14" s="125"/>
    </row>
    <row r="15" spans="1:27">
      <c r="A15" s="135" t="s">
        <v>303</v>
      </c>
      <c r="B15" s="1773">
        <v>95</v>
      </c>
      <c r="C15" s="1857">
        <v>570</v>
      </c>
      <c r="D15" s="1775">
        <v>84</v>
      </c>
      <c r="E15" s="1854">
        <v>492</v>
      </c>
      <c r="F15" s="1773">
        <v>125</v>
      </c>
      <c r="G15" s="1857">
        <v>590</v>
      </c>
      <c r="H15" s="1775">
        <v>98</v>
      </c>
      <c r="I15" s="1854">
        <v>579</v>
      </c>
      <c r="J15" s="1773">
        <v>112</v>
      </c>
      <c r="K15" s="1857">
        <v>475</v>
      </c>
      <c r="L15" s="1775">
        <v>102</v>
      </c>
      <c r="M15" s="1854">
        <v>442</v>
      </c>
      <c r="N15" s="1966">
        <v>98</v>
      </c>
      <c r="O15" s="2315">
        <v>463</v>
      </c>
      <c r="P15" s="1964">
        <v>96</v>
      </c>
      <c r="Q15" s="2316">
        <v>472</v>
      </c>
      <c r="R15" s="1966">
        <v>101</v>
      </c>
      <c r="S15" s="2315">
        <v>411</v>
      </c>
      <c r="T15" s="1964">
        <v>111</v>
      </c>
      <c r="U15" s="2316">
        <v>458</v>
      </c>
      <c r="V15" s="2118">
        <v>90</v>
      </c>
      <c r="W15" s="2118">
        <v>442</v>
      </c>
      <c r="X15" s="2117">
        <v>118</v>
      </c>
      <c r="Y15" s="2117">
        <v>512</v>
      </c>
      <c r="AA15" s="125"/>
    </row>
    <row r="16" spans="1:27">
      <c r="A16" s="135" t="s">
        <v>304</v>
      </c>
      <c r="B16" s="1773">
        <v>25</v>
      </c>
      <c r="C16" s="1857">
        <v>177</v>
      </c>
      <c r="D16" s="1775">
        <v>23</v>
      </c>
      <c r="E16" s="1854">
        <v>168</v>
      </c>
      <c r="F16" s="1773">
        <v>19</v>
      </c>
      <c r="G16" s="1857">
        <v>161</v>
      </c>
      <c r="H16" s="1775">
        <v>16</v>
      </c>
      <c r="I16" s="1854">
        <v>177</v>
      </c>
      <c r="J16" s="1773">
        <v>34</v>
      </c>
      <c r="K16" s="1857">
        <v>221</v>
      </c>
      <c r="L16" s="1775">
        <v>29</v>
      </c>
      <c r="M16" s="1854">
        <v>187</v>
      </c>
      <c r="N16" s="1966">
        <v>33</v>
      </c>
      <c r="O16" s="2315">
        <v>243</v>
      </c>
      <c r="P16" s="1964">
        <v>37</v>
      </c>
      <c r="Q16" s="2316">
        <v>260</v>
      </c>
      <c r="R16" s="1966">
        <v>39</v>
      </c>
      <c r="S16" s="2315">
        <v>276</v>
      </c>
      <c r="T16" s="1964">
        <v>45</v>
      </c>
      <c r="U16" s="2316">
        <v>281</v>
      </c>
      <c r="V16" s="2118">
        <v>40</v>
      </c>
      <c r="W16" s="2118">
        <v>283</v>
      </c>
      <c r="X16" s="2117">
        <v>40</v>
      </c>
      <c r="Y16" s="2117">
        <v>268</v>
      </c>
      <c r="AA16" s="125"/>
    </row>
    <row r="17" spans="1:27">
      <c r="A17" s="135" t="s">
        <v>581</v>
      </c>
      <c r="B17" s="1773">
        <v>32</v>
      </c>
      <c r="C17" s="1857">
        <v>222</v>
      </c>
      <c r="D17" s="1775">
        <v>22</v>
      </c>
      <c r="E17" s="1854">
        <v>172</v>
      </c>
      <c r="F17" s="1773">
        <v>22</v>
      </c>
      <c r="G17" s="1857">
        <v>171</v>
      </c>
      <c r="H17" s="1775">
        <v>40</v>
      </c>
      <c r="I17" s="1854">
        <v>206</v>
      </c>
      <c r="J17" s="1773">
        <v>45</v>
      </c>
      <c r="K17" s="1857">
        <v>233</v>
      </c>
      <c r="L17" s="1775">
        <v>43</v>
      </c>
      <c r="M17" s="1854">
        <v>223</v>
      </c>
      <c r="N17" s="1966">
        <v>41</v>
      </c>
      <c r="O17" s="2315">
        <v>272</v>
      </c>
      <c r="P17" s="1964">
        <v>57</v>
      </c>
      <c r="Q17" s="2316">
        <v>244</v>
      </c>
      <c r="R17" s="1966">
        <v>37</v>
      </c>
      <c r="S17" s="2315">
        <v>232</v>
      </c>
      <c r="T17" s="1964">
        <v>50</v>
      </c>
      <c r="U17" s="2316">
        <v>236</v>
      </c>
      <c r="V17" s="2118">
        <v>43</v>
      </c>
      <c r="W17" s="2118">
        <v>228</v>
      </c>
      <c r="X17" s="2117">
        <v>39</v>
      </c>
      <c r="Y17" s="2117">
        <v>222</v>
      </c>
      <c r="AA17" s="125"/>
    </row>
    <row r="18" spans="1:27">
      <c r="A18" s="135" t="s">
        <v>306</v>
      </c>
      <c r="B18" s="1773">
        <v>13</v>
      </c>
      <c r="C18" s="1857">
        <v>86</v>
      </c>
      <c r="D18" s="1775">
        <v>13</v>
      </c>
      <c r="E18" s="1854">
        <v>84</v>
      </c>
      <c r="F18" s="1773">
        <v>26</v>
      </c>
      <c r="G18" s="1857">
        <v>82</v>
      </c>
      <c r="H18" s="1775">
        <v>13</v>
      </c>
      <c r="I18" s="1854">
        <v>103</v>
      </c>
      <c r="J18" s="1773">
        <v>15</v>
      </c>
      <c r="K18" s="1857">
        <v>103</v>
      </c>
      <c r="L18" s="1775">
        <v>20</v>
      </c>
      <c r="M18" s="1854">
        <v>99</v>
      </c>
      <c r="N18" s="1966">
        <v>21</v>
      </c>
      <c r="O18" s="2315">
        <v>98</v>
      </c>
      <c r="P18" s="1964">
        <v>14</v>
      </c>
      <c r="Q18" s="2316">
        <v>74</v>
      </c>
      <c r="R18" s="1966">
        <v>23</v>
      </c>
      <c r="S18" s="2315">
        <v>88</v>
      </c>
      <c r="T18" s="1964">
        <v>16</v>
      </c>
      <c r="U18" s="2316">
        <v>84</v>
      </c>
      <c r="V18" s="2118">
        <v>18</v>
      </c>
      <c r="W18" s="2118">
        <v>70</v>
      </c>
      <c r="X18" s="2117">
        <v>19</v>
      </c>
      <c r="Y18" s="2117">
        <v>83</v>
      </c>
      <c r="AA18" s="125"/>
    </row>
    <row r="19" spans="1:27" ht="14.5">
      <c r="A19" s="135" t="s">
        <v>1658</v>
      </c>
      <c r="B19" s="1773">
        <v>11</v>
      </c>
      <c r="C19" s="1857">
        <v>138</v>
      </c>
      <c r="D19" s="1775">
        <v>22</v>
      </c>
      <c r="E19" s="1854">
        <v>112</v>
      </c>
      <c r="F19" s="1773">
        <v>17</v>
      </c>
      <c r="G19" s="1857">
        <v>123</v>
      </c>
      <c r="H19" s="1775">
        <v>11</v>
      </c>
      <c r="I19" s="1854">
        <v>130</v>
      </c>
      <c r="J19" s="1773">
        <v>4</v>
      </c>
      <c r="K19" s="1857">
        <v>116</v>
      </c>
      <c r="L19" s="1775">
        <v>15</v>
      </c>
      <c r="M19" s="1854">
        <v>122</v>
      </c>
      <c r="N19" s="1966">
        <v>15</v>
      </c>
      <c r="O19" s="2315">
        <v>119</v>
      </c>
      <c r="P19" s="1964">
        <v>15</v>
      </c>
      <c r="Q19" s="2316">
        <v>149</v>
      </c>
      <c r="R19" s="1966">
        <v>21</v>
      </c>
      <c r="S19" s="2315">
        <v>177</v>
      </c>
      <c r="T19" s="1964">
        <v>7</v>
      </c>
      <c r="U19" s="2316">
        <v>98</v>
      </c>
      <c r="V19" s="2118">
        <v>15</v>
      </c>
      <c r="W19" s="2118">
        <v>102</v>
      </c>
      <c r="X19" s="2117">
        <v>11</v>
      </c>
      <c r="Y19" s="2117">
        <v>99</v>
      </c>
      <c r="AA19" s="125"/>
    </row>
    <row r="20" spans="1:27">
      <c r="A20" s="135" t="s">
        <v>307</v>
      </c>
      <c r="B20" s="1773">
        <v>13</v>
      </c>
      <c r="C20" s="1857">
        <v>132</v>
      </c>
      <c r="D20" s="1775">
        <v>18</v>
      </c>
      <c r="E20" s="1854">
        <v>146</v>
      </c>
      <c r="F20" s="1773">
        <v>25</v>
      </c>
      <c r="G20" s="1857">
        <v>147</v>
      </c>
      <c r="H20" s="1775">
        <v>29</v>
      </c>
      <c r="I20" s="1854">
        <v>167</v>
      </c>
      <c r="J20" s="1773">
        <v>42</v>
      </c>
      <c r="K20" s="1857">
        <v>189</v>
      </c>
      <c r="L20" s="1775">
        <v>50</v>
      </c>
      <c r="M20" s="1854">
        <v>308</v>
      </c>
      <c r="N20" s="1966">
        <v>48</v>
      </c>
      <c r="O20" s="2315">
        <v>251</v>
      </c>
      <c r="P20" s="1964">
        <v>57</v>
      </c>
      <c r="Q20" s="2316">
        <v>270</v>
      </c>
      <c r="R20" s="1966">
        <v>38</v>
      </c>
      <c r="S20" s="2315">
        <v>213</v>
      </c>
      <c r="T20" s="1964">
        <v>31</v>
      </c>
      <c r="U20" s="2316">
        <v>200</v>
      </c>
      <c r="V20" s="2118">
        <v>19</v>
      </c>
      <c r="W20" s="2118">
        <v>177</v>
      </c>
      <c r="X20" s="2117">
        <v>23</v>
      </c>
      <c r="Y20" s="2117">
        <v>164</v>
      </c>
      <c r="AA20" s="125"/>
    </row>
    <row r="21" spans="1:27" ht="14.5">
      <c r="A21" s="135" t="s">
        <v>1659</v>
      </c>
      <c r="B21" s="1773">
        <v>13</v>
      </c>
      <c r="C21" s="1857">
        <v>79</v>
      </c>
      <c r="D21" s="1775">
        <v>25</v>
      </c>
      <c r="E21" s="1854">
        <v>100</v>
      </c>
      <c r="F21" s="1773">
        <v>23</v>
      </c>
      <c r="G21" s="1857">
        <v>95</v>
      </c>
      <c r="H21" s="1775">
        <v>24</v>
      </c>
      <c r="I21" s="1854">
        <v>88</v>
      </c>
      <c r="J21" s="1773">
        <v>33</v>
      </c>
      <c r="K21" s="1857">
        <v>93</v>
      </c>
      <c r="L21" s="1775">
        <v>39</v>
      </c>
      <c r="M21" s="1854">
        <v>100</v>
      </c>
      <c r="N21" s="1966">
        <v>31</v>
      </c>
      <c r="O21" s="2315">
        <v>80</v>
      </c>
      <c r="P21" s="1964">
        <v>56</v>
      </c>
      <c r="Q21" s="2316">
        <v>106</v>
      </c>
      <c r="R21" s="1966">
        <v>57</v>
      </c>
      <c r="S21" s="2315">
        <v>91</v>
      </c>
      <c r="T21" s="1964">
        <v>48</v>
      </c>
      <c r="U21" s="2316">
        <v>162</v>
      </c>
      <c r="V21" s="2118">
        <v>41</v>
      </c>
      <c r="W21" s="2118">
        <v>149</v>
      </c>
      <c r="X21" s="2117">
        <v>51</v>
      </c>
      <c r="Y21" s="2117">
        <v>149</v>
      </c>
      <c r="AA21" s="125"/>
    </row>
    <row r="22" spans="1:27">
      <c r="A22" s="73"/>
      <c r="B22" s="1773"/>
      <c r="C22" s="1857"/>
      <c r="D22" s="1775"/>
      <c r="E22" s="1854"/>
      <c r="F22" s="1773"/>
      <c r="G22" s="1857"/>
      <c r="H22" s="1775"/>
      <c r="I22" s="1854"/>
      <c r="J22" s="1773"/>
      <c r="K22" s="1857"/>
      <c r="L22" s="1775"/>
      <c r="M22" s="1854"/>
      <c r="N22" s="2317"/>
      <c r="O22" s="2318"/>
      <c r="P22" s="2319"/>
      <c r="Q22" s="2320"/>
      <c r="R22" s="2317"/>
      <c r="S22" s="2318"/>
      <c r="T22" s="2319"/>
      <c r="U22" s="2320"/>
      <c r="V22" s="2321"/>
      <c r="W22" s="2321"/>
      <c r="X22" s="2322"/>
      <c r="Y22" s="2322"/>
      <c r="AA22" s="125"/>
    </row>
    <row r="23" spans="1:27" ht="14.5" thickBot="1">
      <c r="A23" s="1065" t="s">
        <v>582</v>
      </c>
      <c r="B23" s="2300">
        <v>118</v>
      </c>
      <c r="C23" s="2301">
        <v>496</v>
      </c>
      <c r="D23" s="2302">
        <v>136</v>
      </c>
      <c r="E23" s="2303">
        <v>465</v>
      </c>
      <c r="F23" s="2300">
        <v>173</v>
      </c>
      <c r="G23" s="2301">
        <v>558</v>
      </c>
      <c r="H23" s="2302">
        <v>187</v>
      </c>
      <c r="I23" s="2303">
        <v>728</v>
      </c>
      <c r="J23" s="2300">
        <v>196</v>
      </c>
      <c r="K23" s="2301">
        <v>613</v>
      </c>
      <c r="L23" s="2302">
        <v>165</v>
      </c>
      <c r="M23" s="2303">
        <v>641</v>
      </c>
      <c r="N23" s="2304">
        <v>199</v>
      </c>
      <c r="O23" s="2305">
        <v>706</v>
      </c>
      <c r="P23" s="2306">
        <v>208</v>
      </c>
      <c r="Q23" s="2307">
        <v>685</v>
      </c>
      <c r="R23" s="2304">
        <v>247</v>
      </c>
      <c r="S23" s="2305">
        <v>708</v>
      </c>
      <c r="T23" s="2306">
        <v>230</v>
      </c>
      <c r="U23" s="2307">
        <v>712</v>
      </c>
      <c r="V23" s="2308">
        <v>261</v>
      </c>
      <c r="W23" s="2308">
        <v>634</v>
      </c>
      <c r="X23" s="2309">
        <v>213</v>
      </c>
      <c r="Y23" s="2309">
        <v>588</v>
      </c>
      <c r="AA23" s="125"/>
    </row>
    <row r="24" spans="1:27">
      <c r="A24" s="132" t="s">
        <v>583</v>
      </c>
      <c r="B24" s="1850">
        <v>5</v>
      </c>
      <c r="C24" s="1851">
        <v>23</v>
      </c>
      <c r="D24" s="1774">
        <v>4</v>
      </c>
      <c r="E24" s="1953">
        <v>13</v>
      </c>
      <c r="F24" s="1850">
        <v>13</v>
      </c>
      <c r="G24" s="1851">
        <v>19</v>
      </c>
      <c r="H24" s="1774">
        <v>4</v>
      </c>
      <c r="I24" s="1953">
        <v>22</v>
      </c>
      <c r="J24" s="1850">
        <v>10</v>
      </c>
      <c r="K24" s="1851">
        <v>21</v>
      </c>
      <c r="L24" s="1774">
        <v>9</v>
      </c>
      <c r="M24" s="1953">
        <v>32</v>
      </c>
      <c r="N24" s="2288">
        <v>9</v>
      </c>
      <c r="O24" s="2310">
        <v>28</v>
      </c>
      <c r="P24" s="2311">
        <v>6</v>
      </c>
      <c r="Q24" s="2312">
        <v>31</v>
      </c>
      <c r="R24" s="2288">
        <v>12</v>
      </c>
      <c r="S24" s="2310">
        <v>18</v>
      </c>
      <c r="T24" s="2311">
        <v>6</v>
      </c>
      <c r="U24" s="2312">
        <v>20</v>
      </c>
      <c r="V24" s="2313">
        <v>7</v>
      </c>
      <c r="W24" s="2313">
        <v>23</v>
      </c>
      <c r="X24" s="2314">
        <v>6</v>
      </c>
      <c r="Y24" s="2314">
        <v>21</v>
      </c>
      <c r="AA24" s="125"/>
    </row>
    <row r="25" spans="1:27">
      <c r="A25" s="135" t="s">
        <v>584</v>
      </c>
      <c r="B25" s="1773">
        <v>10</v>
      </c>
      <c r="C25" s="1857">
        <v>51</v>
      </c>
      <c r="D25" s="1775">
        <v>10</v>
      </c>
      <c r="E25" s="1854">
        <v>40</v>
      </c>
      <c r="F25" s="1773">
        <v>14</v>
      </c>
      <c r="G25" s="1857">
        <v>52</v>
      </c>
      <c r="H25" s="1775">
        <v>3</v>
      </c>
      <c r="I25" s="1854">
        <v>51</v>
      </c>
      <c r="J25" s="1773">
        <v>16</v>
      </c>
      <c r="K25" s="1857">
        <v>59</v>
      </c>
      <c r="L25" s="1775">
        <v>11</v>
      </c>
      <c r="M25" s="1854">
        <v>53</v>
      </c>
      <c r="N25" s="1966">
        <v>13</v>
      </c>
      <c r="O25" s="2315">
        <v>47</v>
      </c>
      <c r="P25" s="1964">
        <v>10</v>
      </c>
      <c r="Q25" s="2316">
        <v>48</v>
      </c>
      <c r="R25" s="1966">
        <v>22</v>
      </c>
      <c r="S25" s="2315">
        <v>41</v>
      </c>
      <c r="T25" s="1964">
        <v>6</v>
      </c>
      <c r="U25" s="2316">
        <v>63</v>
      </c>
      <c r="V25" s="2118">
        <v>22</v>
      </c>
      <c r="W25" s="2118">
        <v>49</v>
      </c>
      <c r="X25" s="2117">
        <v>17</v>
      </c>
      <c r="Y25" s="2117">
        <v>45</v>
      </c>
      <c r="AA25" s="125"/>
    </row>
    <row r="26" spans="1:27">
      <c r="A26" s="135" t="s">
        <v>296</v>
      </c>
      <c r="B26" s="1773">
        <v>90</v>
      </c>
      <c r="C26" s="1857">
        <v>406</v>
      </c>
      <c r="D26" s="1775">
        <v>94</v>
      </c>
      <c r="E26" s="1854">
        <v>403</v>
      </c>
      <c r="F26" s="1773">
        <v>125</v>
      </c>
      <c r="G26" s="1857">
        <v>396</v>
      </c>
      <c r="H26" s="1775">
        <v>137</v>
      </c>
      <c r="I26" s="1854">
        <v>449</v>
      </c>
      <c r="J26" s="1773">
        <v>134</v>
      </c>
      <c r="K26" s="1857">
        <v>406</v>
      </c>
      <c r="L26" s="1775">
        <v>110</v>
      </c>
      <c r="M26" s="1854">
        <v>387</v>
      </c>
      <c r="N26" s="1966">
        <v>150</v>
      </c>
      <c r="O26" s="2315">
        <v>440</v>
      </c>
      <c r="P26" s="1964">
        <v>139</v>
      </c>
      <c r="Q26" s="2316">
        <v>447</v>
      </c>
      <c r="R26" s="1966">
        <v>188</v>
      </c>
      <c r="S26" s="2315">
        <v>488</v>
      </c>
      <c r="T26" s="1964">
        <v>179</v>
      </c>
      <c r="U26" s="2316">
        <v>482</v>
      </c>
      <c r="V26" s="2118">
        <v>206</v>
      </c>
      <c r="W26" s="2118">
        <v>414</v>
      </c>
      <c r="X26" s="2117">
        <v>146</v>
      </c>
      <c r="Y26" s="2117">
        <v>390</v>
      </c>
      <c r="AA26" s="125"/>
    </row>
    <row r="27" spans="1:27">
      <c r="A27" s="135" t="s">
        <v>585</v>
      </c>
      <c r="B27" s="1773">
        <v>13</v>
      </c>
      <c r="C27" s="1857">
        <v>16</v>
      </c>
      <c r="D27" s="1775">
        <v>28</v>
      </c>
      <c r="E27" s="1854">
        <v>9</v>
      </c>
      <c r="F27" s="1773">
        <v>15</v>
      </c>
      <c r="G27" s="1857">
        <v>13</v>
      </c>
      <c r="H27" s="1775">
        <v>23</v>
      </c>
      <c r="I27" s="1854">
        <v>6</v>
      </c>
      <c r="J27" s="1773">
        <v>25</v>
      </c>
      <c r="K27" s="1857">
        <v>13</v>
      </c>
      <c r="L27" s="1775">
        <v>25</v>
      </c>
      <c r="M27" s="1854">
        <v>15</v>
      </c>
      <c r="N27" s="1966">
        <v>18</v>
      </c>
      <c r="O27" s="2315">
        <v>16</v>
      </c>
      <c r="P27" s="1964">
        <v>34</v>
      </c>
      <c r="Q27" s="2316">
        <v>6</v>
      </c>
      <c r="R27" s="1966">
        <v>14</v>
      </c>
      <c r="S27" s="2315">
        <v>18</v>
      </c>
      <c r="T27" s="1964">
        <v>27</v>
      </c>
      <c r="U27" s="2316">
        <v>13</v>
      </c>
      <c r="V27" s="2118">
        <v>14</v>
      </c>
      <c r="W27" s="2118">
        <v>15</v>
      </c>
      <c r="X27" s="2117">
        <v>29</v>
      </c>
      <c r="Y27" s="2117">
        <v>11</v>
      </c>
      <c r="AA27" s="125"/>
    </row>
    <row r="28" spans="1:27" ht="14.5">
      <c r="A28" s="135" t="s">
        <v>1660</v>
      </c>
      <c r="B28" s="1773"/>
      <c r="C28" s="1857"/>
      <c r="D28" s="1775"/>
      <c r="E28" s="1854"/>
      <c r="F28" s="1773">
        <v>6</v>
      </c>
      <c r="G28" s="1857">
        <v>78</v>
      </c>
      <c r="H28" s="1775">
        <v>20</v>
      </c>
      <c r="I28" s="1854">
        <v>200</v>
      </c>
      <c r="J28" s="1773">
        <v>11</v>
      </c>
      <c r="K28" s="1857">
        <v>114</v>
      </c>
      <c r="L28" s="1775">
        <v>10</v>
      </c>
      <c r="M28" s="1854">
        <v>154</v>
      </c>
      <c r="N28" s="1966">
        <v>9</v>
      </c>
      <c r="O28" s="2315">
        <v>175</v>
      </c>
      <c r="P28" s="1964">
        <v>19</v>
      </c>
      <c r="Q28" s="2316">
        <v>153</v>
      </c>
      <c r="R28" s="1966">
        <v>11</v>
      </c>
      <c r="S28" s="2315">
        <v>143</v>
      </c>
      <c r="T28" s="1964">
        <v>12</v>
      </c>
      <c r="U28" s="2316">
        <v>134</v>
      </c>
      <c r="V28" s="2118">
        <v>12</v>
      </c>
      <c r="W28" s="2118">
        <v>133</v>
      </c>
      <c r="X28" s="2117">
        <v>15</v>
      </c>
      <c r="Y28" s="2117">
        <v>121</v>
      </c>
      <c r="AA28" s="125"/>
    </row>
    <row r="29" spans="1:27">
      <c r="A29" s="73"/>
      <c r="B29" s="1773"/>
      <c r="C29" s="1857"/>
      <c r="D29" s="1775"/>
      <c r="E29" s="1854"/>
      <c r="F29" s="1773"/>
      <c r="G29" s="1857"/>
      <c r="H29" s="1775"/>
      <c r="I29" s="1854"/>
      <c r="J29" s="1773"/>
      <c r="K29" s="1857"/>
      <c r="L29" s="1775"/>
      <c r="M29" s="1854"/>
      <c r="N29" s="2317"/>
      <c r="O29" s="2318"/>
      <c r="P29" s="2319"/>
      <c r="Q29" s="2320"/>
      <c r="R29" s="2317"/>
      <c r="S29" s="2318"/>
      <c r="T29" s="2319"/>
      <c r="U29" s="2320"/>
      <c r="V29" s="2321"/>
      <c r="W29" s="2321"/>
      <c r="X29" s="2322"/>
      <c r="Y29" s="2322"/>
      <c r="AA29" s="125"/>
    </row>
    <row r="30" spans="1:27" ht="14.5" thickBot="1">
      <c r="A30" s="1065" t="s">
        <v>562</v>
      </c>
      <c r="B30" s="2300">
        <v>42</v>
      </c>
      <c r="C30" s="2301">
        <v>179</v>
      </c>
      <c r="D30" s="2302">
        <v>51</v>
      </c>
      <c r="E30" s="2303">
        <v>191</v>
      </c>
      <c r="F30" s="2300">
        <v>63</v>
      </c>
      <c r="G30" s="2301">
        <v>192</v>
      </c>
      <c r="H30" s="2302">
        <v>66</v>
      </c>
      <c r="I30" s="2303">
        <v>235</v>
      </c>
      <c r="J30" s="2300">
        <v>76</v>
      </c>
      <c r="K30" s="2301">
        <v>273</v>
      </c>
      <c r="L30" s="2302">
        <v>71</v>
      </c>
      <c r="M30" s="2303">
        <v>281</v>
      </c>
      <c r="N30" s="2304">
        <v>115</v>
      </c>
      <c r="O30" s="2305">
        <v>324</v>
      </c>
      <c r="P30" s="2306">
        <v>119</v>
      </c>
      <c r="Q30" s="2307">
        <v>355</v>
      </c>
      <c r="R30" s="2304">
        <v>132</v>
      </c>
      <c r="S30" s="2305">
        <v>491</v>
      </c>
      <c r="T30" s="2306">
        <v>156</v>
      </c>
      <c r="U30" s="2307">
        <v>457</v>
      </c>
      <c r="V30" s="2308">
        <v>176</v>
      </c>
      <c r="W30" s="2308">
        <v>467</v>
      </c>
      <c r="X30" s="2309">
        <v>179</v>
      </c>
      <c r="Y30" s="2309">
        <v>530</v>
      </c>
      <c r="AA30" s="125"/>
    </row>
    <row r="31" spans="1:27">
      <c r="A31" s="1079" t="s">
        <v>1696</v>
      </c>
      <c r="B31" s="2323"/>
      <c r="C31" s="2324"/>
      <c r="D31" s="2325"/>
      <c r="E31" s="2326"/>
      <c r="F31" s="2323"/>
      <c r="G31" s="2324"/>
      <c r="H31" s="2325"/>
      <c r="I31" s="2326"/>
      <c r="J31" s="2323"/>
      <c r="K31" s="2324"/>
      <c r="L31" s="2325"/>
      <c r="M31" s="2326"/>
      <c r="N31" s="2327"/>
      <c r="O31" s="2328"/>
      <c r="P31" s="2329"/>
      <c r="Q31" s="2330"/>
      <c r="R31" s="2327"/>
      <c r="S31" s="2328"/>
      <c r="T31" s="2329"/>
      <c r="U31" s="2330"/>
      <c r="V31" s="2331" t="s">
        <v>3</v>
      </c>
      <c r="W31" s="2331" t="s">
        <v>3</v>
      </c>
      <c r="X31" s="2332">
        <v>5</v>
      </c>
      <c r="Y31" s="2332">
        <v>14</v>
      </c>
      <c r="AA31" s="125"/>
    </row>
    <row r="32" spans="1:27" ht="14.5">
      <c r="A32" s="135" t="s">
        <v>1661</v>
      </c>
      <c r="B32" s="1773"/>
      <c r="C32" s="1857"/>
      <c r="D32" s="1775">
        <v>2</v>
      </c>
      <c r="E32" s="1854">
        <v>4</v>
      </c>
      <c r="F32" s="1773">
        <v>12</v>
      </c>
      <c r="G32" s="1857">
        <v>20</v>
      </c>
      <c r="H32" s="1775">
        <v>4</v>
      </c>
      <c r="I32" s="1854">
        <v>26</v>
      </c>
      <c r="J32" s="1773"/>
      <c r="K32" s="1857">
        <v>14</v>
      </c>
      <c r="L32" s="1775">
        <v>9</v>
      </c>
      <c r="M32" s="1854">
        <v>20</v>
      </c>
      <c r="N32" s="1966">
        <v>10</v>
      </c>
      <c r="O32" s="2315">
        <v>19</v>
      </c>
      <c r="P32" s="1964">
        <v>9</v>
      </c>
      <c r="Q32" s="2316">
        <v>16</v>
      </c>
      <c r="R32" s="1966">
        <v>9</v>
      </c>
      <c r="S32" s="2315">
        <v>18</v>
      </c>
      <c r="T32" s="1964">
        <v>6</v>
      </c>
      <c r="U32" s="2316">
        <v>24</v>
      </c>
      <c r="V32" s="2118">
        <v>8</v>
      </c>
      <c r="W32" s="2118">
        <v>22</v>
      </c>
      <c r="X32" s="2117">
        <v>11</v>
      </c>
      <c r="Y32" s="2117">
        <v>26</v>
      </c>
      <c r="AA32" s="125"/>
    </row>
    <row r="33" spans="1:27">
      <c r="A33" s="135" t="s">
        <v>586</v>
      </c>
      <c r="B33" s="1773">
        <v>4</v>
      </c>
      <c r="C33" s="1857">
        <v>13</v>
      </c>
      <c r="D33" s="1775">
        <v>4</v>
      </c>
      <c r="E33" s="1854">
        <v>20</v>
      </c>
      <c r="F33" s="1773">
        <v>8</v>
      </c>
      <c r="G33" s="1857">
        <v>13</v>
      </c>
      <c r="H33" s="1775">
        <v>3</v>
      </c>
      <c r="I33" s="1854">
        <v>7</v>
      </c>
      <c r="J33" s="1773">
        <v>5</v>
      </c>
      <c r="K33" s="1857">
        <v>13</v>
      </c>
      <c r="L33" s="1775">
        <v>9</v>
      </c>
      <c r="M33" s="1854">
        <v>12</v>
      </c>
      <c r="N33" s="1966">
        <v>7</v>
      </c>
      <c r="O33" s="2315">
        <v>10</v>
      </c>
      <c r="P33" s="1964">
        <v>6</v>
      </c>
      <c r="Q33" s="2316">
        <v>12</v>
      </c>
      <c r="R33" s="1966">
        <v>14</v>
      </c>
      <c r="S33" s="2315">
        <v>17</v>
      </c>
      <c r="T33" s="1964">
        <v>13</v>
      </c>
      <c r="U33" s="2316">
        <v>18</v>
      </c>
      <c r="V33" s="2118">
        <v>12</v>
      </c>
      <c r="W33" s="2118">
        <v>20</v>
      </c>
      <c r="X33" s="2117">
        <v>9</v>
      </c>
      <c r="Y33" s="2117">
        <v>21</v>
      </c>
      <c r="AA33" s="125"/>
    </row>
    <row r="34" spans="1:27">
      <c r="A34" s="135" t="s">
        <v>587</v>
      </c>
      <c r="B34" s="1773">
        <v>23</v>
      </c>
      <c r="C34" s="1857">
        <v>103</v>
      </c>
      <c r="D34" s="1775">
        <v>25</v>
      </c>
      <c r="E34" s="1854">
        <v>105</v>
      </c>
      <c r="F34" s="1773">
        <v>29</v>
      </c>
      <c r="G34" s="1857">
        <v>99</v>
      </c>
      <c r="H34" s="1775">
        <v>39</v>
      </c>
      <c r="I34" s="1854">
        <v>140</v>
      </c>
      <c r="J34" s="1773">
        <v>41</v>
      </c>
      <c r="K34" s="1857">
        <v>182</v>
      </c>
      <c r="L34" s="1775">
        <v>39</v>
      </c>
      <c r="M34" s="1854">
        <v>184</v>
      </c>
      <c r="N34" s="1966">
        <v>68</v>
      </c>
      <c r="O34" s="2315">
        <v>220</v>
      </c>
      <c r="P34" s="1964">
        <v>77</v>
      </c>
      <c r="Q34" s="2316">
        <v>253</v>
      </c>
      <c r="R34" s="1966">
        <v>81</v>
      </c>
      <c r="S34" s="2315">
        <v>355</v>
      </c>
      <c r="T34" s="1964">
        <v>99</v>
      </c>
      <c r="U34" s="2316">
        <v>339</v>
      </c>
      <c r="V34" s="2118">
        <v>115</v>
      </c>
      <c r="W34" s="2118">
        <v>355</v>
      </c>
      <c r="X34" s="2117">
        <v>110</v>
      </c>
      <c r="Y34" s="2117">
        <v>395</v>
      </c>
      <c r="AA34" s="125"/>
    </row>
    <row r="35" spans="1:27">
      <c r="A35" s="135" t="s">
        <v>588</v>
      </c>
      <c r="B35" s="1773">
        <v>15</v>
      </c>
      <c r="C35" s="1857">
        <v>63</v>
      </c>
      <c r="D35" s="1775">
        <v>20</v>
      </c>
      <c r="E35" s="1854">
        <v>62</v>
      </c>
      <c r="F35" s="1773">
        <v>14</v>
      </c>
      <c r="G35" s="1857">
        <v>60</v>
      </c>
      <c r="H35" s="1775">
        <v>20</v>
      </c>
      <c r="I35" s="1854">
        <v>62</v>
      </c>
      <c r="J35" s="1773">
        <v>30</v>
      </c>
      <c r="K35" s="1857">
        <v>64</v>
      </c>
      <c r="L35" s="1775">
        <v>14</v>
      </c>
      <c r="M35" s="1854">
        <v>65</v>
      </c>
      <c r="N35" s="1966">
        <v>30</v>
      </c>
      <c r="O35" s="2315">
        <v>75</v>
      </c>
      <c r="P35" s="1964">
        <v>27</v>
      </c>
      <c r="Q35" s="2316">
        <v>74</v>
      </c>
      <c r="R35" s="1966">
        <v>28</v>
      </c>
      <c r="S35" s="2315">
        <v>101</v>
      </c>
      <c r="T35" s="1964">
        <v>38</v>
      </c>
      <c r="U35" s="2316">
        <v>76</v>
      </c>
      <c r="V35" s="2118">
        <v>41</v>
      </c>
      <c r="W35" s="2118">
        <v>70</v>
      </c>
      <c r="X35" s="2117">
        <v>44</v>
      </c>
      <c r="Y35" s="2117">
        <v>74</v>
      </c>
      <c r="AA35" s="125"/>
    </row>
    <row r="36" spans="1:27">
      <c r="A36" s="135"/>
      <c r="B36" s="1773"/>
      <c r="C36" s="1857"/>
      <c r="D36" s="1775"/>
      <c r="E36" s="1854"/>
      <c r="F36" s="1773"/>
      <c r="G36" s="1857"/>
      <c r="H36" s="1775"/>
      <c r="I36" s="1854"/>
      <c r="J36" s="1773"/>
      <c r="K36" s="1857"/>
      <c r="L36" s="1775"/>
      <c r="M36" s="1854"/>
      <c r="N36" s="2317"/>
      <c r="O36" s="2318"/>
      <c r="P36" s="2319"/>
      <c r="Q36" s="2320"/>
      <c r="R36" s="2317"/>
      <c r="S36" s="2318"/>
      <c r="T36" s="2319"/>
      <c r="U36" s="2320"/>
      <c r="V36" s="2321"/>
      <c r="W36" s="2321"/>
      <c r="X36" s="2322"/>
      <c r="Y36" s="2322"/>
      <c r="AA36" s="125"/>
    </row>
    <row r="37" spans="1:27" ht="14.5" thickBot="1">
      <c r="A37" s="1065" t="s">
        <v>563</v>
      </c>
      <c r="B37" s="2300">
        <v>551</v>
      </c>
      <c r="C37" s="2301">
        <v>2202</v>
      </c>
      <c r="D37" s="2302">
        <v>721</v>
      </c>
      <c r="E37" s="2303">
        <v>2313</v>
      </c>
      <c r="F37" s="2300">
        <v>858</v>
      </c>
      <c r="G37" s="2301">
        <v>2469</v>
      </c>
      <c r="H37" s="2302">
        <v>963</v>
      </c>
      <c r="I37" s="2303">
        <v>2682</v>
      </c>
      <c r="J37" s="2300">
        <v>1011</v>
      </c>
      <c r="K37" s="2301">
        <v>3095</v>
      </c>
      <c r="L37" s="2302">
        <v>1329</v>
      </c>
      <c r="M37" s="2303">
        <v>3842</v>
      </c>
      <c r="N37" s="2304">
        <v>1286</v>
      </c>
      <c r="O37" s="2305">
        <v>3551</v>
      </c>
      <c r="P37" s="2306">
        <v>1363</v>
      </c>
      <c r="Q37" s="2307">
        <v>3846</v>
      </c>
      <c r="R37" s="2304">
        <v>1312</v>
      </c>
      <c r="S37" s="2305">
        <v>3806</v>
      </c>
      <c r="T37" s="2306">
        <v>1306</v>
      </c>
      <c r="U37" s="2307">
        <v>3628</v>
      </c>
      <c r="V37" s="2308">
        <v>1418</v>
      </c>
      <c r="W37" s="2308">
        <v>3792</v>
      </c>
      <c r="X37" s="2309">
        <v>1299</v>
      </c>
      <c r="Y37" s="2309">
        <v>3519</v>
      </c>
      <c r="AA37" s="125"/>
    </row>
    <row r="38" spans="1:27">
      <c r="A38" s="132" t="s">
        <v>589</v>
      </c>
      <c r="B38" s="1850">
        <v>286</v>
      </c>
      <c r="C38" s="1851">
        <v>930</v>
      </c>
      <c r="D38" s="1774">
        <v>361</v>
      </c>
      <c r="E38" s="1953">
        <v>1010</v>
      </c>
      <c r="F38" s="1850">
        <v>417</v>
      </c>
      <c r="G38" s="1851">
        <v>1099</v>
      </c>
      <c r="H38" s="1774">
        <v>467</v>
      </c>
      <c r="I38" s="1953">
        <v>1236</v>
      </c>
      <c r="J38" s="1850">
        <v>478</v>
      </c>
      <c r="K38" s="1851">
        <v>1438</v>
      </c>
      <c r="L38" s="1774">
        <v>783</v>
      </c>
      <c r="M38" s="1953">
        <v>2073</v>
      </c>
      <c r="N38" s="2288">
        <v>712</v>
      </c>
      <c r="O38" s="2310">
        <v>1796</v>
      </c>
      <c r="P38" s="2311">
        <v>713</v>
      </c>
      <c r="Q38" s="2312">
        <v>1875</v>
      </c>
      <c r="R38" s="2288">
        <v>657</v>
      </c>
      <c r="S38" s="2310">
        <v>1706</v>
      </c>
      <c r="T38" s="2311">
        <v>696</v>
      </c>
      <c r="U38" s="2312">
        <v>1729</v>
      </c>
      <c r="V38" s="2313">
        <v>669</v>
      </c>
      <c r="W38" s="2313">
        <v>1595</v>
      </c>
      <c r="X38" s="2314">
        <v>595</v>
      </c>
      <c r="Y38" s="2314">
        <v>1457</v>
      </c>
      <c r="AA38" s="125"/>
    </row>
    <row r="39" spans="1:27">
      <c r="A39" s="135" t="s">
        <v>590</v>
      </c>
      <c r="B39" s="1773">
        <v>265</v>
      </c>
      <c r="C39" s="1857">
        <v>1272</v>
      </c>
      <c r="D39" s="1775">
        <v>360</v>
      </c>
      <c r="E39" s="1854">
        <v>1303</v>
      </c>
      <c r="F39" s="1773">
        <v>441</v>
      </c>
      <c r="G39" s="1857">
        <v>1370</v>
      </c>
      <c r="H39" s="1775">
        <v>496</v>
      </c>
      <c r="I39" s="1854">
        <v>1446</v>
      </c>
      <c r="J39" s="1773">
        <v>533</v>
      </c>
      <c r="K39" s="1857">
        <v>1657</v>
      </c>
      <c r="L39" s="1775">
        <v>546</v>
      </c>
      <c r="M39" s="1854">
        <v>1769</v>
      </c>
      <c r="N39" s="1966">
        <v>574</v>
      </c>
      <c r="O39" s="2315">
        <v>1755</v>
      </c>
      <c r="P39" s="1964">
        <v>650</v>
      </c>
      <c r="Q39" s="2316">
        <v>1971</v>
      </c>
      <c r="R39" s="1966">
        <v>655</v>
      </c>
      <c r="S39" s="2315">
        <v>2100</v>
      </c>
      <c r="T39" s="1964">
        <v>610</v>
      </c>
      <c r="U39" s="2316">
        <v>1899</v>
      </c>
      <c r="V39" s="2118">
        <v>749</v>
      </c>
      <c r="W39" s="2118">
        <v>2197</v>
      </c>
      <c r="X39" s="2117">
        <v>704</v>
      </c>
      <c r="Y39" s="2117">
        <v>2062</v>
      </c>
      <c r="AA39" s="125"/>
    </row>
    <row r="40" spans="1:27">
      <c r="A40" s="73"/>
      <c r="B40" s="1627"/>
      <c r="C40" s="1857"/>
      <c r="D40" s="1631"/>
      <c r="E40" s="1854"/>
      <c r="F40" s="1627"/>
      <c r="G40" s="1857"/>
      <c r="H40" s="1631"/>
      <c r="I40" s="1854"/>
      <c r="J40" s="1627"/>
      <c r="K40" s="1857"/>
      <c r="L40" s="1631"/>
      <c r="M40" s="1854"/>
      <c r="N40" s="2317"/>
      <c r="O40" s="2318"/>
      <c r="P40" s="2319"/>
      <c r="Q40" s="2320"/>
      <c r="R40" s="2317"/>
      <c r="S40" s="2318"/>
      <c r="T40" s="2319"/>
      <c r="U40" s="2320"/>
      <c r="V40" s="2321"/>
      <c r="W40" s="2321"/>
      <c r="X40" s="2322"/>
      <c r="Y40" s="2322"/>
      <c r="AA40" s="125"/>
    </row>
    <row r="41" spans="1:27" ht="14.5" thickBot="1">
      <c r="A41" s="1065" t="s">
        <v>564</v>
      </c>
      <c r="B41" s="2300">
        <v>123</v>
      </c>
      <c r="C41" s="2301">
        <v>263</v>
      </c>
      <c r="D41" s="2302">
        <v>177</v>
      </c>
      <c r="E41" s="2303">
        <v>249</v>
      </c>
      <c r="F41" s="2300">
        <v>162</v>
      </c>
      <c r="G41" s="2301">
        <v>243</v>
      </c>
      <c r="H41" s="2302">
        <v>170</v>
      </c>
      <c r="I41" s="2303">
        <v>282</v>
      </c>
      <c r="J41" s="2300">
        <v>219</v>
      </c>
      <c r="K41" s="2301">
        <v>333</v>
      </c>
      <c r="L41" s="2302">
        <v>259</v>
      </c>
      <c r="M41" s="2303">
        <v>410</v>
      </c>
      <c r="N41" s="2304">
        <v>255</v>
      </c>
      <c r="O41" s="2305">
        <v>314</v>
      </c>
      <c r="P41" s="2306">
        <v>273</v>
      </c>
      <c r="Q41" s="2307">
        <v>420</v>
      </c>
      <c r="R41" s="2304">
        <v>236</v>
      </c>
      <c r="S41" s="2305">
        <v>340</v>
      </c>
      <c r="T41" s="2306">
        <v>278</v>
      </c>
      <c r="U41" s="2307">
        <v>308</v>
      </c>
      <c r="V41" s="2308">
        <v>260</v>
      </c>
      <c r="W41" s="2308">
        <v>327</v>
      </c>
      <c r="X41" s="2309">
        <v>276</v>
      </c>
      <c r="Y41" s="2309">
        <v>276</v>
      </c>
      <c r="AA41" s="125"/>
    </row>
    <row r="42" spans="1:27">
      <c r="A42" s="132" t="s">
        <v>589</v>
      </c>
      <c r="B42" s="1850">
        <v>40</v>
      </c>
      <c r="C42" s="1851">
        <v>68</v>
      </c>
      <c r="D42" s="1774">
        <v>72</v>
      </c>
      <c r="E42" s="1953">
        <v>82</v>
      </c>
      <c r="F42" s="1850">
        <v>56</v>
      </c>
      <c r="G42" s="1851">
        <v>76</v>
      </c>
      <c r="H42" s="1774">
        <v>77</v>
      </c>
      <c r="I42" s="1953">
        <v>106</v>
      </c>
      <c r="J42" s="1850">
        <v>82</v>
      </c>
      <c r="K42" s="1851">
        <v>150</v>
      </c>
      <c r="L42" s="1774">
        <v>114</v>
      </c>
      <c r="M42" s="1953">
        <v>187</v>
      </c>
      <c r="N42" s="2288">
        <v>122</v>
      </c>
      <c r="O42" s="2310">
        <v>170</v>
      </c>
      <c r="P42" s="2311">
        <v>117</v>
      </c>
      <c r="Q42" s="2312">
        <v>174</v>
      </c>
      <c r="R42" s="2288">
        <v>96</v>
      </c>
      <c r="S42" s="2310">
        <v>138</v>
      </c>
      <c r="T42" s="2311">
        <v>117</v>
      </c>
      <c r="U42" s="2312">
        <v>120</v>
      </c>
      <c r="V42" s="2313">
        <v>90</v>
      </c>
      <c r="W42" s="2313">
        <v>136</v>
      </c>
      <c r="X42" s="2314">
        <v>85</v>
      </c>
      <c r="Y42" s="2314">
        <v>116</v>
      </c>
      <c r="AA42" s="125"/>
    </row>
    <row r="43" spans="1:27">
      <c r="A43" s="135" t="s">
        <v>590</v>
      </c>
      <c r="B43" s="1773">
        <v>83</v>
      </c>
      <c r="C43" s="1857">
        <v>195</v>
      </c>
      <c r="D43" s="1775">
        <v>105</v>
      </c>
      <c r="E43" s="1854">
        <v>167</v>
      </c>
      <c r="F43" s="1773">
        <v>106</v>
      </c>
      <c r="G43" s="1857">
        <v>167</v>
      </c>
      <c r="H43" s="1775">
        <v>93</v>
      </c>
      <c r="I43" s="1854">
        <v>176</v>
      </c>
      <c r="J43" s="1773">
        <v>137</v>
      </c>
      <c r="K43" s="1857">
        <v>183</v>
      </c>
      <c r="L43" s="1775">
        <v>145</v>
      </c>
      <c r="M43" s="1854">
        <v>223</v>
      </c>
      <c r="N43" s="1966">
        <v>133</v>
      </c>
      <c r="O43" s="2315">
        <v>144</v>
      </c>
      <c r="P43" s="1964">
        <v>156</v>
      </c>
      <c r="Q43" s="2316">
        <v>246</v>
      </c>
      <c r="R43" s="1966">
        <v>140</v>
      </c>
      <c r="S43" s="2315">
        <v>202</v>
      </c>
      <c r="T43" s="1964">
        <v>161</v>
      </c>
      <c r="U43" s="2316">
        <v>188</v>
      </c>
      <c r="V43" s="2118">
        <v>170</v>
      </c>
      <c r="W43" s="2118">
        <v>191</v>
      </c>
      <c r="X43" s="2117">
        <v>191</v>
      </c>
      <c r="Y43" s="2117">
        <v>160</v>
      </c>
      <c r="AA43" s="125"/>
    </row>
    <row r="44" spans="1:27">
      <c r="A44" s="73"/>
      <c r="B44" s="1627"/>
      <c r="C44" s="1857"/>
      <c r="D44" s="1631"/>
      <c r="E44" s="1854"/>
      <c r="F44" s="1627"/>
      <c r="G44" s="1857"/>
      <c r="H44" s="1631"/>
      <c r="I44" s="1854"/>
      <c r="J44" s="1627"/>
      <c r="K44" s="1857"/>
      <c r="L44" s="1631"/>
      <c r="M44" s="1854"/>
      <c r="N44" s="2317"/>
      <c r="O44" s="2318"/>
      <c r="P44" s="2319"/>
      <c r="Q44" s="2320"/>
      <c r="R44" s="2317"/>
      <c r="S44" s="2318"/>
      <c r="T44" s="2319"/>
      <c r="U44" s="2320"/>
      <c r="V44" s="2321"/>
      <c r="W44" s="2321"/>
      <c r="X44" s="2322"/>
      <c r="Y44" s="2322"/>
      <c r="AA44" s="125"/>
    </row>
    <row r="45" spans="1:27" ht="14.5" thickBot="1">
      <c r="A45" s="1065" t="s">
        <v>565</v>
      </c>
      <c r="B45" s="2300">
        <v>105</v>
      </c>
      <c r="C45" s="2301">
        <v>399</v>
      </c>
      <c r="D45" s="2302">
        <v>111</v>
      </c>
      <c r="E45" s="2303">
        <v>375</v>
      </c>
      <c r="F45" s="2300">
        <v>163</v>
      </c>
      <c r="G45" s="2301">
        <v>396</v>
      </c>
      <c r="H45" s="2302">
        <v>153</v>
      </c>
      <c r="I45" s="2303">
        <v>412</v>
      </c>
      <c r="J45" s="2300">
        <v>141</v>
      </c>
      <c r="K45" s="2301">
        <v>410</v>
      </c>
      <c r="L45" s="2302">
        <v>194</v>
      </c>
      <c r="M45" s="2303">
        <v>489</v>
      </c>
      <c r="N45" s="2304">
        <v>176</v>
      </c>
      <c r="O45" s="2305">
        <v>549</v>
      </c>
      <c r="P45" s="2306">
        <v>242</v>
      </c>
      <c r="Q45" s="2307">
        <v>644</v>
      </c>
      <c r="R45" s="2304">
        <v>237</v>
      </c>
      <c r="S45" s="2305">
        <v>663</v>
      </c>
      <c r="T45" s="2306">
        <v>206</v>
      </c>
      <c r="U45" s="2307">
        <v>572</v>
      </c>
      <c r="V45" s="2308">
        <v>227</v>
      </c>
      <c r="W45" s="2308">
        <v>679</v>
      </c>
      <c r="X45" s="2309">
        <v>242</v>
      </c>
      <c r="Y45" s="2309">
        <v>680</v>
      </c>
      <c r="AA45" s="125"/>
    </row>
    <row r="46" spans="1:27">
      <c r="A46" s="132" t="s">
        <v>589</v>
      </c>
      <c r="B46" s="1850">
        <v>17</v>
      </c>
      <c r="C46" s="1851">
        <v>72</v>
      </c>
      <c r="D46" s="1774">
        <v>19</v>
      </c>
      <c r="E46" s="1953">
        <v>59</v>
      </c>
      <c r="F46" s="1850">
        <v>32</v>
      </c>
      <c r="G46" s="1851">
        <v>94</v>
      </c>
      <c r="H46" s="1774">
        <v>27</v>
      </c>
      <c r="I46" s="1953">
        <v>94</v>
      </c>
      <c r="J46" s="1850">
        <v>23</v>
      </c>
      <c r="K46" s="1851">
        <v>72</v>
      </c>
      <c r="L46" s="1774">
        <v>50</v>
      </c>
      <c r="M46" s="1953">
        <v>128</v>
      </c>
      <c r="N46" s="2288">
        <v>38</v>
      </c>
      <c r="O46" s="2310">
        <v>112</v>
      </c>
      <c r="P46" s="2311">
        <v>26</v>
      </c>
      <c r="Q46" s="2312">
        <v>106</v>
      </c>
      <c r="R46" s="2288">
        <v>30</v>
      </c>
      <c r="S46" s="2310">
        <v>73</v>
      </c>
      <c r="T46" s="2311">
        <v>24</v>
      </c>
      <c r="U46" s="2312">
        <v>69</v>
      </c>
      <c r="V46" s="2313">
        <v>21</v>
      </c>
      <c r="W46" s="2313">
        <v>92</v>
      </c>
      <c r="X46" s="2314">
        <v>26</v>
      </c>
      <c r="Y46" s="2314">
        <v>78</v>
      </c>
      <c r="AA46" s="125"/>
    </row>
    <row r="47" spans="1:27">
      <c r="A47" s="135" t="s">
        <v>590</v>
      </c>
      <c r="B47" s="1773">
        <v>88</v>
      </c>
      <c r="C47" s="1857">
        <v>327</v>
      </c>
      <c r="D47" s="1775">
        <v>92</v>
      </c>
      <c r="E47" s="1854">
        <v>316</v>
      </c>
      <c r="F47" s="1773">
        <v>131</v>
      </c>
      <c r="G47" s="1857">
        <v>302</v>
      </c>
      <c r="H47" s="1775">
        <v>126</v>
      </c>
      <c r="I47" s="1854">
        <v>318</v>
      </c>
      <c r="J47" s="1773">
        <v>118</v>
      </c>
      <c r="K47" s="1857">
        <v>338</v>
      </c>
      <c r="L47" s="1775">
        <v>144</v>
      </c>
      <c r="M47" s="1854">
        <v>361</v>
      </c>
      <c r="N47" s="1966">
        <v>138</v>
      </c>
      <c r="O47" s="2315">
        <v>437</v>
      </c>
      <c r="P47" s="1964">
        <v>216</v>
      </c>
      <c r="Q47" s="2316">
        <v>538</v>
      </c>
      <c r="R47" s="1966">
        <v>207</v>
      </c>
      <c r="S47" s="2315">
        <v>590</v>
      </c>
      <c r="T47" s="1964">
        <v>182</v>
      </c>
      <c r="U47" s="2316">
        <v>503</v>
      </c>
      <c r="V47" s="2118">
        <v>206</v>
      </c>
      <c r="W47" s="2118">
        <v>587</v>
      </c>
      <c r="X47" s="2117">
        <v>216</v>
      </c>
      <c r="Y47" s="2117">
        <v>602</v>
      </c>
      <c r="AA47" s="125"/>
    </row>
    <row r="48" spans="1:27">
      <c r="A48" s="73"/>
      <c r="B48" s="1627"/>
      <c r="C48" s="1857"/>
      <c r="D48" s="1631"/>
      <c r="E48" s="1854"/>
      <c r="F48" s="1627"/>
      <c r="G48" s="1857"/>
      <c r="H48" s="1631"/>
      <c r="I48" s="1854"/>
      <c r="J48" s="1627"/>
      <c r="K48" s="1857"/>
      <c r="L48" s="1631"/>
      <c r="M48" s="1854"/>
      <c r="N48" s="2317"/>
      <c r="O48" s="2318"/>
      <c r="P48" s="2319"/>
      <c r="Q48" s="2320"/>
      <c r="R48" s="2317"/>
      <c r="S48" s="2318"/>
      <c r="T48" s="2319"/>
      <c r="U48" s="2320"/>
      <c r="V48" s="2321"/>
      <c r="W48" s="2321"/>
      <c r="X48" s="2322"/>
      <c r="Y48" s="2322"/>
      <c r="AA48" s="125"/>
    </row>
    <row r="49" spans="1:27" ht="14.5" thickBot="1">
      <c r="A49" s="1065" t="s">
        <v>566</v>
      </c>
      <c r="B49" s="2300">
        <v>73</v>
      </c>
      <c r="C49" s="2301">
        <v>629</v>
      </c>
      <c r="D49" s="2302">
        <v>99</v>
      </c>
      <c r="E49" s="2303">
        <v>684</v>
      </c>
      <c r="F49" s="2300">
        <v>120</v>
      </c>
      <c r="G49" s="2301">
        <v>731</v>
      </c>
      <c r="H49" s="2302">
        <v>152</v>
      </c>
      <c r="I49" s="2303">
        <v>835</v>
      </c>
      <c r="J49" s="2300">
        <v>158</v>
      </c>
      <c r="K49" s="2301">
        <v>1035</v>
      </c>
      <c r="L49" s="2302">
        <v>254</v>
      </c>
      <c r="M49" s="2303">
        <v>1259</v>
      </c>
      <c r="N49" s="2304">
        <v>196</v>
      </c>
      <c r="O49" s="2305">
        <v>1139</v>
      </c>
      <c r="P49" s="2306">
        <v>197</v>
      </c>
      <c r="Q49" s="2307">
        <v>1186</v>
      </c>
      <c r="R49" s="2304">
        <v>189</v>
      </c>
      <c r="S49" s="2305">
        <v>1167</v>
      </c>
      <c r="T49" s="2306">
        <v>171</v>
      </c>
      <c r="U49" s="2307">
        <v>1105</v>
      </c>
      <c r="V49" s="2308">
        <v>181</v>
      </c>
      <c r="W49" s="2308">
        <v>1031</v>
      </c>
      <c r="X49" s="2309">
        <v>153</v>
      </c>
      <c r="Y49" s="2309">
        <v>947</v>
      </c>
      <c r="AA49" s="125"/>
    </row>
    <row r="50" spans="1:27">
      <c r="A50" s="132" t="s">
        <v>589</v>
      </c>
      <c r="B50" s="1850">
        <v>42</v>
      </c>
      <c r="C50" s="1851">
        <v>306</v>
      </c>
      <c r="D50" s="1774">
        <v>51</v>
      </c>
      <c r="E50" s="1953">
        <v>332</v>
      </c>
      <c r="F50" s="1850">
        <v>66</v>
      </c>
      <c r="G50" s="1851">
        <v>328</v>
      </c>
      <c r="H50" s="1774">
        <v>77</v>
      </c>
      <c r="I50" s="1953">
        <v>393</v>
      </c>
      <c r="J50" s="1850">
        <v>65</v>
      </c>
      <c r="K50" s="1851">
        <v>510</v>
      </c>
      <c r="L50" s="1774">
        <v>158</v>
      </c>
      <c r="M50" s="1953">
        <v>728</v>
      </c>
      <c r="N50" s="2288">
        <v>104</v>
      </c>
      <c r="O50" s="2310">
        <v>565</v>
      </c>
      <c r="P50" s="2311">
        <v>104</v>
      </c>
      <c r="Q50" s="2312">
        <v>609</v>
      </c>
      <c r="R50" s="2288">
        <v>104</v>
      </c>
      <c r="S50" s="2310">
        <v>612</v>
      </c>
      <c r="T50" s="2311">
        <v>102</v>
      </c>
      <c r="U50" s="2312">
        <v>593</v>
      </c>
      <c r="V50" s="2313">
        <v>117</v>
      </c>
      <c r="W50" s="2313">
        <v>481</v>
      </c>
      <c r="X50" s="2314">
        <v>92</v>
      </c>
      <c r="Y50" s="2314">
        <v>477</v>
      </c>
      <c r="AA50" s="125"/>
    </row>
    <row r="51" spans="1:27">
      <c r="A51" s="135" t="s">
        <v>590</v>
      </c>
      <c r="B51" s="1773">
        <v>31</v>
      </c>
      <c r="C51" s="1857">
        <v>323</v>
      </c>
      <c r="D51" s="1775">
        <v>48</v>
      </c>
      <c r="E51" s="1854">
        <v>352</v>
      </c>
      <c r="F51" s="1773">
        <v>54</v>
      </c>
      <c r="G51" s="1857">
        <v>403</v>
      </c>
      <c r="H51" s="1775">
        <v>75</v>
      </c>
      <c r="I51" s="1854">
        <v>442</v>
      </c>
      <c r="J51" s="1773">
        <v>93</v>
      </c>
      <c r="K51" s="1857">
        <v>525</v>
      </c>
      <c r="L51" s="1775">
        <v>96</v>
      </c>
      <c r="M51" s="1854">
        <v>531</v>
      </c>
      <c r="N51" s="1966">
        <v>92</v>
      </c>
      <c r="O51" s="2315">
        <v>574</v>
      </c>
      <c r="P51" s="1964">
        <v>93</v>
      </c>
      <c r="Q51" s="2316">
        <v>577</v>
      </c>
      <c r="R51" s="1966">
        <v>85</v>
      </c>
      <c r="S51" s="2315">
        <v>555</v>
      </c>
      <c r="T51" s="1964">
        <v>69</v>
      </c>
      <c r="U51" s="2316">
        <v>512</v>
      </c>
      <c r="V51" s="2118">
        <v>64</v>
      </c>
      <c r="W51" s="2118">
        <v>550</v>
      </c>
      <c r="X51" s="2117">
        <v>61</v>
      </c>
      <c r="Y51" s="2117">
        <v>470</v>
      </c>
      <c r="AA51" s="125"/>
    </row>
    <row r="52" spans="1:27">
      <c r="A52" s="73"/>
      <c r="B52" s="1627"/>
      <c r="C52" s="1857"/>
      <c r="D52" s="1631"/>
      <c r="E52" s="1854"/>
      <c r="F52" s="1627"/>
      <c r="G52" s="1857"/>
      <c r="H52" s="1631"/>
      <c r="I52" s="1854"/>
      <c r="J52" s="1627"/>
      <c r="K52" s="1857"/>
      <c r="L52" s="1631"/>
      <c r="M52" s="1854"/>
      <c r="N52" s="2317"/>
      <c r="O52" s="2318"/>
      <c r="P52" s="2319"/>
      <c r="Q52" s="2320"/>
      <c r="R52" s="2317"/>
      <c r="S52" s="2318"/>
      <c r="T52" s="2319"/>
      <c r="U52" s="2320"/>
      <c r="V52" s="2321"/>
      <c r="W52" s="2321"/>
      <c r="X52" s="2322"/>
      <c r="Y52" s="2322"/>
      <c r="AA52" s="125"/>
    </row>
    <row r="53" spans="1:27" ht="14.5" thickBot="1">
      <c r="A53" s="1065" t="s">
        <v>567</v>
      </c>
      <c r="B53" s="2300">
        <v>26</v>
      </c>
      <c r="C53" s="2301">
        <v>137</v>
      </c>
      <c r="D53" s="2302">
        <v>24</v>
      </c>
      <c r="E53" s="2303">
        <v>138</v>
      </c>
      <c r="F53" s="2300">
        <v>42</v>
      </c>
      <c r="G53" s="2301">
        <v>166</v>
      </c>
      <c r="H53" s="2302">
        <v>60</v>
      </c>
      <c r="I53" s="2303">
        <v>136</v>
      </c>
      <c r="J53" s="2300">
        <v>39</v>
      </c>
      <c r="K53" s="2301">
        <v>177</v>
      </c>
      <c r="L53" s="2302">
        <v>49</v>
      </c>
      <c r="M53" s="2303">
        <v>154</v>
      </c>
      <c r="N53" s="2304">
        <v>95</v>
      </c>
      <c r="O53" s="2305">
        <v>169</v>
      </c>
      <c r="P53" s="2306">
        <v>74</v>
      </c>
      <c r="Q53" s="2307">
        <v>174</v>
      </c>
      <c r="R53" s="2304">
        <v>71</v>
      </c>
      <c r="S53" s="2305">
        <v>187</v>
      </c>
      <c r="T53" s="2306">
        <v>61</v>
      </c>
      <c r="U53" s="2307">
        <v>150</v>
      </c>
      <c r="V53" s="2308">
        <v>127</v>
      </c>
      <c r="W53" s="2308">
        <v>216</v>
      </c>
      <c r="X53" s="2309">
        <v>91</v>
      </c>
      <c r="Y53" s="2309">
        <v>199</v>
      </c>
      <c r="AA53" s="125"/>
    </row>
    <row r="54" spans="1:27">
      <c r="A54" s="132" t="s">
        <v>589</v>
      </c>
      <c r="B54" s="1850">
        <v>12</v>
      </c>
      <c r="C54" s="1851">
        <v>40</v>
      </c>
      <c r="D54" s="1774">
        <v>12</v>
      </c>
      <c r="E54" s="1953">
        <v>47</v>
      </c>
      <c r="F54" s="1850">
        <v>12</v>
      </c>
      <c r="G54" s="1851">
        <v>48</v>
      </c>
      <c r="H54" s="1774">
        <v>22</v>
      </c>
      <c r="I54" s="1953">
        <v>46</v>
      </c>
      <c r="J54" s="1850">
        <v>15</v>
      </c>
      <c r="K54" s="1851">
        <v>49</v>
      </c>
      <c r="L54" s="1774">
        <v>23</v>
      </c>
      <c r="M54" s="1953">
        <v>42</v>
      </c>
      <c r="N54" s="2288">
        <v>29</v>
      </c>
      <c r="O54" s="2310">
        <v>74</v>
      </c>
      <c r="P54" s="2311">
        <v>26</v>
      </c>
      <c r="Q54" s="2312">
        <v>69</v>
      </c>
      <c r="R54" s="2288">
        <v>9</v>
      </c>
      <c r="S54" s="2310">
        <v>41</v>
      </c>
      <c r="T54" s="2311">
        <v>16</v>
      </c>
      <c r="U54" s="2312">
        <v>55</v>
      </c>
      <c r="V54" s="2313">
        <v>18</v>
      </c>
      <c r="W54" s="2313">
        <v>53</v>
      </c>
      <c r="X54" s="2314">
        <v>20</v>
      </c>
      <c r="Y54" s="2314">
        <v>37</v>
      </c>
      <c r="AA54" s="125"/>
    </row>
    <row r="55" spans="1:27">
      <c r="A55" s="135" t="s">
        <v>590</v>
      </c>
      <c r="B55" s="1773">
        <v>14</v>
      </c>
      <c r="C55" s="1857">
        <v>97</v>
      </c>
      <c r="D55" s="1775">
        <v>12</v>
      </c>
      <c r="E55" s="1854">
        <v>91</v>
      </c>
      <c r="F55" s="1773">
        <v>30</v>
      </c>
      <c r="G55" s="1857">
        <v>118</v>
      </c>
      <c r="H55" s="1775">
        <v>38</v>
      </c>
      <c r="I55" s="1854">
        <v>90</v>
      </c>
      <c r="J55" s="1773">
        <v>24</v>
      </c>
      <c r="K55" s="1857">
        <v>128</v>
      </c>
      <c r="L55" s="1775">
        <v>26</v>
      </c>
      <c r="M55" s="1854">
        <v>112</v>
      </c>
      <c r="N55" s="1966">
        <v>66</v>
      </c>
      <c r="O55" s="2315">
        <v>95</v>
      </c>
      <c r="P55" s="1964">
        <v>48</v>
      </c>
      <c r="Q55" s="2316">
        <v>105</v>
      </c>
      <c r="R55" s="1966">
        <v>62</v>
      </c>
      <c r="S55" s="2315">
        <v>146</v>
      </c>
      <c r="T55" s="1964">
        <v>45</v>
      </c>
      <c r="U55" s="2316">
        <v>95</v>
      </c>
      <c r="V55" s="2118">
        <v>109</v>
      </c>
      <c r="W55" s="2118">
        <v>163</v>
      </c>
      <c r="X55" s="2117">
        <v>71</v>
      </c>
      <c r="Y55" s="2117">
        <v>162</v>
      </c>
      <c r="AA55" s="125"/>
    </row>
    <row r="56" spans="1:27">
      <c r="A56" s="73"/>
      <c r="B56" s="1627"/>
      <c r="C56" s="1857"/>
      <c r="D56" s="1631"/>
      <c r="E56" s="1854"/>
      <c r="F56" s="1627"/>
      <c r="G56" s="1857"/>
      <c r="H56" s="1631"/>
      <c r="I56" s="1854"/>
      <c r="J56" s="1627"/>
      <c r="K56" s="1857"/>
      <c r="L56" s="1631"/>
      <c r="M56" s="1854"/>
      <c r="N56" s="2317"/>
      <c r="O56" s="2318"/>
      <c r="P56" s="2319"/>
      <c r="Q56" s="2320"/>
      <c r="R56" s="2317"/>
      <c r="S56" s="2318"/>
      <c r="T56" s="2319"/>
      <c r="U56" s="2320"/>
      <c r="V56" s="2321"/>
      <c r="W56" s="2321"/>
      <c r="X56" s="2322"/>
      <c r="Y56" s="2322"/>
      <c r="AA56" s="125"/>
    </row>
    <row r="57" spans="1:27" ht="14.5" thickBot="1">
      <c r="A57" s="1065" t="s">
        <v>568</v>
      </c>
      <c r="B57" s="2300">
        <v>105</v>
      </c>
      <c r="C57" s="2301">
        <v>398</v>
      </c>
      <c r="D57" s="2302">
        <v>137</v>
      </c>
      <c r="E57" s="2303">
        <v>471</v>
      </c>
      <c r="F57" s="2300">
        <v>179</v>
      </c>
      <c r="G57" s="2301">
        <v>478</v>
      </c>
      <c r="H57" s="2302">
        <v>182</v>
      </c>
      <c r="I57" s="2303">
        <v>539</v>
      </c>
      <c r="J57" s="2300">
        <v>203</v>
      </c>
      <c r="K57" s="2301">
        <v>567</v>
      </c>
      <c r="L57" s="2302">
        <v>262</v>
      </c>
      <c r="M57" s="2303">
        <v>828</v>
      </c>
      <c r="N57" s="2304">
        <v>240</v>
      </c>
      <c r="O57" s="2305">
        <v>760</v>
      </c>
      <c r="P57" s="2306">
        <v>266</v>
      </c>
      <c r="Q57" s="2307">
        <v>791</v>
      </c>
      <c r="R57" s="2304">
        <v>269</v>
      </c>
      <c r="S57" s="2305">
        <v>750</v>
      </c>
      <c r="T57" s="2306">
        <v>284</v>
      </c>
      <c r="U57" s="2307">
        <v>818</v>
      </c>
      <c r="V57" s="2308">
        <v>263</v>
      </c>
      <c r="W57" s="2308">
        <v>872</v>
      </c>
      <c r="X57" s="2309">
        <v>257</v>
      </c>
      <c r="Y57" s="2309">
        <v>830</v>
      </c>
      <c r="AA57" s="125"/>
    </row>
    <row r="58" spans="1:27">
      <c r="A58" s="132" t="s">
        <v>589</v>
      </c>
      <c r="B58" s="1850">
        <v>89</v>
      </c>
      <c r="C58" s="1851">
        <v>299</v>
      </c>
      <c r="D58" s="1774">
        <v>108</v>
      </c>
      <c r="E58" s="2333">
        <v>319</v>
      </c>
      <c r="F58" s="1853">
        <v>137</v>
      </c>
      <c r="G58" s="2334">
        <v>359</v>
      </c>
      <c r="H58" s="1950">
        <v>143</v>
      </c>
      <c r="I58" s="2333">
        <v>400</v>
      </c>
      <c r="J58" s="1853">
        <v>158</v>
      </c>
      <c r="K58" s="2334">
        <v>427</v>
      </c>
      <c r="L58" s="1950">
        <v>221</v>
      </c>
      <c r="M58" s="2333">
        <v>633</v>
      </c>
      <c r="N58" s="2335">
        <v>198</v>
      </c>
      <c r="O58" s="2336">
        <v>557</v>
      </c>
      <c r="P58" s="2337">
        <v>211</v>
      </c>
      <c r="Q58" s="2338">
        <v>572</v>
      </c>
      <c r="R58" s="2335">
        <v>193</v>
      </c>
      <c r="S58" s="2310">
        <v>487</v>
      </c>
      <c r="T58" s="2311">
        <v>208</v>
      </c>
      <c r="U58" s="2312">
        <v>541</v>
      </c>
      <c r="V58" s="2313">
        <v>177</v>
      </c>
      <c r="W58" s="2313">
        <v>505</v>
      </c>
      <c r="X58" s="2314">
        <v>182</v>
      </c>
      <c r="Y58" s="2314">
        <v>459</v>
      </c>
      <c r="AA58" s="125"/>
    </row>
    <row r="59" spans="1:27">
      <c r="A59" s="135" t="s">
        <v>590</v>
      </c>
      <c r="B59" s="1773">
        <v>16</v>
      </c>
      <c r="C59" s="1857">
        <v>99</v>
      </c>
      <c r="D59" s="1775">
        <v>29</v>
      </c>
      <c r="E59" s="2031">
        <v>152</v>
      </c>
      <c r="F59" s="1859">
        <v>42</v>
      </c>
      <c r="G59" s="2029">
        <v>119</v>
      </c>
      <c r="H59" s="1856">
        <v>39</v>
      </c>
      <c r="I59" s="2031">
        <v>139</v>
      </c>
      <c r="J59" s="1859">
        <v>45</v>
      </c>
      <c r="K59" s="2029">
        <v>140</v>
      </c>
      <c r="L59" s="1856">
        <v>41</v>
      </c>
      <c r="M59" s="2031">
        <v>195</v>
      </c>
      <c r="N59" s="2339">
        <v>42</v>
      </c>
      <c r="O59" s="2340">
        <v>203</v>
      </c>
      <c r="P59" s="2341">
        <v>55</v>
      </c>
      <c r="Q59" s="2342">
        <v>219</v>
      </c>
      <c r="R59" s="2339">
        <v>76</v>
      </c>
      <c r="S59" s="2315">
        <v>263</v>
      </c>
      <c r="T59" s="1964">
        <v>76</v>
      </c>
      <c r="U59" s="2316">
        <v>277</v>
      </c>
      <c r="V59" s="2118">
        <v>86</v>
      </c>
      <c r="W59" s="2118">
        <v>367</v>
      </c>
      <c r="X59" s="2117">
        <v>75</v>
      </c>
      <c r="Y59" s="2117">
        <v>371</v>
      </c>
      <c r="AA59" s="125"/>
    </row>
    <row r="60" spans="1:27">
      <c r="A60" s="73"/>
      <c r="B60" s="1627"/>
      <c r="C60" s="1857"/>
      <c r="D60" s="1631"/>
      <c r="E60" s="2031"/>
      <c r="F60" s="2343"/>
      <c r="G60" s="2029"/>
      <c r="H60" s="2344"/>
      <c r="I60" s="2031"/>
      <c r="J60" s="2343"/>
      <c r="K60" s="2029"/>
      <c r="L60" s="2344"/>
      <c r="M60" s="2031"/>
      <c r="N60" s="2345"/>
      <c r="O60" s="2346"/>
      <c r="P60" s="2347"/>
      <c r="Q60" s="2348"/>
      <c r="R60" s="2345"/>
      <c r="S60" s="2318"/>
      <c r="T60" s="2319"/>
      <c r="U60" s="2320"/>
      <c r="V60" s="2321"/>
      <c r="W60" s="2321"/>
      <c r="X60" s="2322"/>
      <c r="Y60" s="2322"/>
      <c r="AA60" s="125"/>
    </row>
    <row r="61" spans="1:27" ht="14.5" thickBot="1">
      <c r="A61" s="1065" t="s">
        <v>569</v>
      </c>
      <c r="B61" s="2300">
        <v>65</v>
      </c>
      <c r="C61" s="2301">
        <v>299</v>
      </c>
      <c r="D61" s="2302">
        <v>109</v>
      </c>
      <c r="E61" s="2349">
        <v>307</v>
      </c>
      <c r="F61" s="2350">
        <v>129</v>
      </c>
      <c r="G61" s="2351">
        <v>353</v>
      </c>
      <c r="H61" s="2352">
        <v>169</v>
      </c>
      <c r="I61" s="2349">
        <v>391</v>
      </c>
      <c r="J61" s="2350">
        <v>163</v>
      </c>
      <c r="K61" s="2351">
        <v>438</v>
      </c>
      <c r="L61" s="2352">
        <v>174</v>
      </c>
      <c r="M61" s="2349">
        <v>486</v>
      </c>
      <c r="N61" s="2353">
        <v>159</v>
      </c>
      <c r="O61" s="2354">
        <v>416</v>
      </c>
      <c r="P61" s="2355">
        <v>167</v>
      </c>
      <c r="Q61" s="2356">
        <v>427</v>
      </c>
      <c r="R61" s="2353">
        <v>174</v>
      </c>
      <c r="S61" s="2305">
        <v>494</v>
      </c>
      <c r="T61" s="2306">
        <v>154</v>
      </c>
      <c r="U61" s="2307">
        <v>484</v>
      </c>
      <c r="V61" s="2308">
        <v>207</v>
      </c>
      <c r="W61" s="2308">
        <v>494</v>
      </c>
      <c r="X61" s="2309">
        <v>172</v>
      </c>
      <c r="Y61" s="2309">
        <v>421</v>
      </c>
      <c r="AA61" s="125"/>
    </row>
    <row r="62" spans="1:27">
      <c r="A62" s="132" t="s">
        <v>589</v>
      </c>
      <c r="B62" s="1850">
        <v>32</v>
      </c>
      <c r="C62" s="1851">
        <v>68</v>
      </c>
      <c r="D62" s="1774">
        <v>38</v>
      </c>
      <c r="E62" s="2034">
        <v>84</v>
      </c>
      <c r="F62" s="1853">
        <v>53</v>
      </c>
      <c r="G62" s="2357">
        <v>99</v>
      </c>
      <c r="H62" s="1950">
        <v>47</v>
      </c>
      <c r="I62" s="2034">
        <v>114</v>
      </c>
      <c r="J62" s="1853">
        <v>55</v>
      </c>
      <c r="K62" s="2357">
        <v>126</v>
      </c>
      <c r="L62" s="1950">
        <v>89</v>
      </c>
      <c r="M62" s="2034">
        <v>183</v>
      </c>
      <c r="N62" s="2335">
        <v>80</v>
      </c>
      <c r="O62" s="2358">
        <v>176</v>
      </c>
      <c r="P62" s="2337">
        <v>100</v>
      </c>
      <c r="Q62" s="2359">
        <v>188</v>
      </c>
      <c r="R62" s="2335">
        <v>102</v>
      </c>
      <c r="S62" s="2310">
        <v>205</v>
      </c>
      <c r="T62" s="2311">
        <v>98</v>
      </c>
      <c r="U62" s="2312">
        <v>217</v>
      </c>
      <c r="V62" s="2313">
        <v>110</v>
      </c>
      <c r="W62" s="2313">
        <v>205</v>
      </c>
      <c r="X62" s="2314">
        <v>91</v>
      </c>
      <c r="Y62" s="2314">
        <v>165</v>
      </c>
      <c r="AA62" s="125"/>
    </row>
    <row r="63" spans="1:27">
      <c r="A63" s="135" t="s">
        <v>590</v>
      </c>
      <c r="B63" s="1773">
        <v>33</v>
      </c>
      <c r="C63" s="1857">
        <v>231</v>
      </c>
      <c r="D63" s="1775">
        <v>71</v>
      </c>
      <c r="E63" s="2031">
        <v>223</v>
      </c>
      <c r="F63" s="1859">
        <v>76</v>
      </c>
      <c r="G63" s="2029">
        <v>254</v>
      </c>
      <c r="H63" s="1856">
        <v>122</v>
      </c>
      <c r="I63" s="2031">
        <v>277</v>
      </c>
      <c r="J63" s="1859">
        <v>108</v>
      </c>
      <c r="K63" s="2029">
        <v>312</v>
      </c>
      <c r="L63" s="1856">
        <v>85</v>
      </c>
      <c r="M63" s="2031">
        <v>303</v>
      </c>
      <c r="N63" s="2339">
        <v>79</v>
      </c>
      <c r="O63" s="2340">
        <v>240</v>
      </c>
      <c r="P63" s="2341">
        <v>67</v>
      </c>
      <c r="Q63" s="2342">
        <v>239</v>
      </c>
      <c r="R63" s="2339">
        <v>72</v>
      </c>
      <c r="S63" s="2315">
        <v>289</v>
      </c>
      <c r="T63" s="1964">
        <v>56</v>
      </c>
      <c r="U63" s="2316">
        <v>267</v>
      </c>
      <c r="V63" s="2118">
        <v>97</v>
      </c>
      <c r="W63" s="2118">
        <v>289</v>
      </c>
      <c r="X63" s="2117">
        <v>81</v>
      </c>
      <c r="Y63" s="2117">
        <v>256</v>
      </c>
      <c r="AA63" s="125"/>
    </row>
    <row r="64" spans="1:27">
      <c r="A64" s="73"/>
      <c r="B64" s="1627"/>
      <c r="C64" s="1857"/>
      <c r="D64" s="1631"/>
      <c r="E64" s="2031"/>
      <c r="F64" s="2343"/>
      <c r="G64" s="2029"/>
      <c r="H64" s="2344"/>
      <c r="I64" s="2031"/>
      <c r="J64" s="2343"/>
      <c r="K64" s="2029"/>
      <c r="L64" s="2344"/>
      <c r="M64" s="2031"/>
      <c r="N64" s="2345"/>
      <c r="O64" s="2346"/>
      <c r="P64" s="2347"/>
      <c r="Q64" s="2348"/>
      <c r="R64" s="2345"/>
      <c r="S64" s="2318"/>
      <c r="T64" s="2319"/>
      <c r="U64" s="2320"/>
      <c r="V64" s="2321"/>
      <c r="W64" s="2321"/>
      <c r="X64" s="2322"/>
      <c r="Y64" s="2322"/>
      <c r="AA64" s="125"/>
    </row>
    <row r="65" spans="1:27" ht="14.5" thickBot="1">
      <c r="A65" s="1065" t="s">
        <v>570</v>
      </c>
      <c r="B65" s="2300">
        <v>54</v>
      </c>
      <c r="C65" s="2301">
        <v>77</v>
      </c>
      <c r="D65" s="2302">
        <v>64</v>
      </c>
      <c r="E65" s="2349">
        <v>89</v>
      </c>
      <c r="F65" s="2350">
        <v>63</v>
      </c>
      <c r="G65" s="2351">
        <v>102</v>
      </c>
      <c r="H65" s="2352">
        <v>77</v>
      </c>
      <c r="I65" s="2349">
        <v>87</v>
      </c>
      <c r="J65" s="2350">
        <v>88</v>
      </c>
      <c r="K65" s="2351">
        <v>135</v>
      </c>
      <c r="L65" s="2352">
        <v>137</v>
      </c>
      <c r="M65" s="2349">
        <v>216</v>
      </c>
      <c r="N65" s="2353">
        <v>165</v>
      </c>
      <c r="O65" s="2354">
        <v>204</v>
      </c>
      <c r="P65" s="2355">
        <v>144</v>
      </c>
      <c r="Q65" s="2356">
        <v>204</v>
      </c>
      <c r="R65" s="2353">
        <v>136</v>
      </c>
      <c r="S65" s="2305">
        <v>205</v>
      </c>
      <c r="T65" s="2306">
        <v>152</v>
      </c>
      <c r="U65" s="2307">
        <v>191</v>
      </c>
      <c r="V65" s="2308">
        <v>153</v>
      </c>
      <c r="W65" s="2308">
        <v>173</v>
      </c>
      <c r="X65" s="2309">
        <v>108</v>
      </c>
      <c r="Y65" s="2309">
        <v>166</v>
      </c>
      <c r="AA65" s="125"/>
    </row>
    <row r="66" spans="1:27">
      <c r="A66" s="132" t="s">
        <v>589</v>
      </c>
      <c r="B66" s="1850">
        <v>54</v>
      </c>
      <c r="C66" s="1851">
        <v>77</v>
      </c>
      <c r="D66" s="1774">
        <v>61</v>
      </c>
      <c r="E66" s="2034">
        <v>87</v>
      </c>
      <c r="F66" s="1853">
        <v>61</v>
      </c>
      <c r="G66" s="2357">
        <v>95</v>
      </c>
      <c r="H66" s="1950">
        <v>74</v>
      </c>
      <c r="I66" s="2034">
        <v>83</v>
      </c>
      <c r="J66" s="1853">
        <v>80</v>
      </c>
      <c r="K66" s="2357">
        <v>104</v>
      </c>
      <c r="L66" s="1950">
        <v>128</v>
      </c>
      <c r="M66" s="2034">
        <v>172</v>
      </c>
      <c r="N66" s="2335">
        <v>141</v>
      </c>
      <c r="O66" s="2358">
        <v>142</v>
      </c>
      <c r="P66" s="2337">
        <v>129</v>
      </c>
      <c r="Q66" s="2359">
        <v>157</v>
      </c>
      <c r="R66" s="2335">
        <v>123</v>
      </c>
      <c r="S66" s="2310">
        <v>150</v>
      </c>
      <c r="T66" s="2311">
        <v>131</v>
      </c>
      <c r="U66" s="2312">
        <v>134</v>
      </c>
      <c r="V66" s="2313">
        <v>136</v>
      </c>
      <c r="W66" s="2313">
        <v>123</v>
      </c>
      <c r="X66" s="2314">
        <v>99</v>
      </c>
      <c r="Y66" s="2314">
        <v>125</v>
      </c>
      <c r="AA66" s="125"/>
    </row>
    <row r="67" spans="1:27">
      <c r="A67" s="135" t="s">
        <v>590</v>
      </c>
      <c r="B67" s="1627"/>
      <c r="C67" s="1857"/>
      <c r="D67" s="1775">
        <v>3</v>
      </c>
      <c r="E67" s="2031">
        <v>2</v>
      </c>
      <c r="F67" s="1859">
        <v>2</v>
      </c>
      <c r="G67" s="2029">
        <v>7</v>
      </c>
      <c r="H67" s="1856">
        <v>3</v>
      </c>
      <c r="I67" s="2031">
        <v>4</v>
      </c>
      <c r="J67" s="1859">
        <v>8</v>
      </c>
      <c r="K67" s="2029">
        <v>31</v>
      </c>
      <c r="L67" s="1856">
        <v>9</v>
      </c>
      <c r="M67" s="2031">
        <v>44</v>
      </c>
      <c r="N67" s="2339">
        <v>24</v>
      </c>
      <c r="O67" s="2340">
        <v>62</v>
      </c>
      <c r="P67" s="2341">
        <v>15</v>
      </c>
      <c r="Q67" s="2342">
        <v>47</v>
      </c>
      <c r="R67" s="2339">
        <v>13</v>
      </c>
      <c r="S67" s="2315">
        <v>55</v>
      </c>
      <c r="T67" s="1964">
        <v>21</v>
      </c>
      <c r="U67" s="2316">
        <v>57</v>
      </c>
      <c r="V67" s="2118">
        <v>17</v>
      </c>
      <c r="W67" s="2118">
        <v>50</v>
      </c>
      <c r="X67" s="2117">
        <v>9</v>
      </c>
      <c r="Y67" s="2117">
        <v>41</v>
      </c>
      <c r="AA67" s="125"/>
    </row>
    <row r="68" spans="1:27" ht="14.5">
      <c r="A68" s="4611" t="s">
        <v>689</v>
      </c>
      <c r="B68" s="4296"/>
      <c r="C68" s="4296"/>
      <c r="D68" s="4296"/>
      <c r="E68" s="4296"/>
      <c r="F68" s="4296"/>
      <c r="G68" s="4296"/>
      <c r="H68" s="4296"/>
      <c r="I68" s="4296"/>
      <c r="J68" s="4296"/>
      <c r="K68" s="4296"/>
      <c r="L68" s="4296"/>
      <c r="M68" s="4296"/>
      <c r="N68" s="4296"/>
      <c r="O68" s="4296"/>
      <c r="P68" s="4296"/>
      <c r="Q68" s="4296"/>
      <c r="R68" s="4296"/>
      <c r="S68" s="4296"/>
      <c r="T68" s="4296"/>
      <c r="U68" s="4296"/>
      <c r="V68" s="4296"/>
      <c r="W68" s="4296"/>
      <c r="X68" s="4296"/>
      <c r="Y68" s="4296"/>
    </row>
    <row r="69" spans="1:27" ht="14.5">
      <c r="A69" s="4612" t="s">
        <v>682</v>
      </c>
      <c r="B69" s="4613"/>
      <c r="C69" s="4613"/>
      <c r="D69" s="4613"/>
      <c r="E69" s="4613"/>
      <c r="F69" s="4613"/>
      <c r="G69" s="4613"/>
      <c r="H69" s="4613"/>
      <c r="I69" s="4613"/>
      <c r="J69" s="4613"/>
      <c r="K69" s="4613"/>
      <c r="L69" s="4613"/>
      <c r="M69" s="4613"/>
      <c r="N69" s="4613"/>
      <c r="O69" s="4613"/>
      <c r="P69" s="4613"/>
      <c r="Q69" s="4613"/>
      <c r="R69" s="4613"/>
      <c r="S69" s="4613"/>
      <c r="T69" s="4613"/>
      <c r="U69" s="4613"/>
      <c r="V69" s="4613"/>
      <c r="W69" s="4613"/>
      <c r="X69" s="4613"/>
      <c r="Y69" s="4613"/>
    </row>
    <row r="70" spans="1:27" ht="15.65" customHeight="1">
      <c r="A70" s="4611" t="s">
        <v>690</v>
      </c>
      <c r="B70" s="4296"/>
      <c r="C70" s="4296"/>
      <c r="D70" s="4296"/>
      <c r="E70" s="4296"/>
      <c r="F70" s="4296"/>
      <c r="G70" s="4296"/>
      <c r="H70" s="4296"/>
      <c r="I70" s="4296"/>
      <c r="J70" s="4296"/>
      <c r="K70" s="4296"/>
      <c r="L70" s="4296"/>
      <c r="M70" s="4296"/>
      <c r="N70" s="4296"/>
      <c r="O70" s="4296"/>
      <c r="P70" s="4296"/>
      <c r="Q70" s="4296"/>
      <c r="R70" s="4296"/>
      <c r="S70" s="4296"/>
      <c r="T70" s="4296"/>
      <c r="U70" s="4296"/>
      <c r="V70" s="4296"/>
      <c r="W70" s="4296"/>
      <c r="X70" s="4296"/>
      <c r="Y70" s="4296"/>
    </row>
    <row r="71" spans="1:27" ht="29.15" customHeight="1">
      <c r="A71" s="4611" t="s">
        <v>691</v>
      </c>
      <c r="B71" s="4296"/>
      <c r="C71" s="4296"/>
      <c r="D71" s="4296"/>
      <c r="E71" s="4296"/>
      <c r="F71" s="4296"/>
      <c r="G71" s="4296"/>
      <c r="H71" s="4296"/>
      <c r="I71" s="4296"/>
      <c r="J71" s="4296"/>
      <c r="K71" s="4296"/>
      <c r="L71" s="4296"/>
      <c r="M71" s="4296"/>
      <c r="N71" s="4296"/>
      <c r="O71" s="4296"/>
      <c r="P71" s="4296"/>
      <c r="Q71" s="4296"/>
      <c r="R71" s="4296"/>
      <c r="S71" s="4296"/>
      <c r="T71" s="4296"/>
      <c r="U71" s="4296"/>
      <c r="V71" s="4296"/>
      <c r="W71" s="4296"/>
      <c r="X71" s="4296"/>
      <c r="Y71" s="4296"/>
    </row>
    <row r="72" spans="1:27" ht="14.5">
      <c r="A72" s="4611" t="s">
        <v>692</v>
      </c>
      <c r="B72" s="4296"/>
      <c r="C72" s="4296"/>
      <c r="D72" s="4296"/>
      <c r="E72" s="4296"/>
      <c r="F72" s="4296"/>
      <c r="G72" s="4296"/>
      <c r="H72" s="4296"/>
      <c r="I72" s="4296"/>
      <c r="J72" s="4296"/>
      <c r="K72" s="4296"/>
      <c r="L72" s="4296"/>
      <c r="M72" s="4296"/>
      <c r="N72" s="4296"/>
      <c r="O72" s="4296"/>
      <c r="P72" s="4296"/>
      <c r="Q72" s="4296"/>
      <c r="R72" s="4296"/>
      <c r="S72" s="4296"/>
      <c r="T72" s="4296"/>
      <c r="U72" s="4296"/>
      <c r="V72" s="4296"/>
      <c r="W72" s="4296"/>
      <c r="X72" s="4296"/>
      <c r="Y72" s="4296"/>
    </row>
    <row r="73" spans="1:27" ht="14.5">
      <c r="A73" s="4611" t="s">
        <v>693</v>
      </c>
      <c r="B73" s="4296"/>
      <c r="C73" s="4296"/>
      <c r="D73" s="4296"/>
      <c r="E73" s="4296"/>
      <c r="F73" s="4296"/>
      <c r="G73" s="4296"/>
      <c r="H73" s="4296"/>
      <c r="I73" s="4296"/>
      <c r="J73" s="4296"/>
      <c r="K73" s="4296"/>
      <c r="L73" s="4296"/>
      <c r="M73" s="4296"/>
      <c r="N73" s="4296"/>
      <c r="O73" s="4296"/>
      <c r="P73" s="4296"/>
      <c r="Q73" s="4296"/>
      <c r="R73" s="4296"/>
      <c r="S73" s="4296"/>
      <c r="T73" s="4296"/>
      <c r="U73" s="4296"/>
      <c r="V73" s="4296"/>
      <c r="W73" s="4296"/>
      <c r="X73" s="4296"/>
      <c r="Y73" s="4296"/>
    </row>
    <row r="74" spans="1:27" ht="14.5">
      <c r="A74" s="4611" t="s">
        <v>694</v>
      </c>
      <c r="B74" s="4296"/>
      <c r="C74" s="4296"/>
      <c r="D74" s="4296"/>
      <c r="E74" s="4296"/>
      <c r="F74" s="4296"/>
      <c r="G74" s="4296"/>
      <c r="H74" s="4296"/>
      <c r="I74" s="4296"/>
      <c r="J74" s="4296"/>
      <c r="K74" s="4296"/>
      <c r="L74" s="4296"/>
      <c r="M74" s="4296"/>
      <c r="N74" s="4296"/>
      <c r="O74" s="4296"/>
      <c r="P74" s="4296"/>
      <c r="Q74" s="4296"/>
      <c r="R74" s="4296"/>
      <c r="S74" s="4296"/>
      <c r="T74" s="4296"/>
      <c r="U74" s="4296"/>
      <c r="V74" s="4296"/>
      <c r="W74" s="4296"/>
      <c r="X74" s="4296"/>
      <c r="Y74" s="4296"/>
    </row>
    <row r="75" spans="1:27">
      <c r="A75" s="16"/>
    </row>
    <row r="76" spans="1:27" ht="14.15" customHeight="1">
      <c r="A76" s="4242" t="s">
        <v>944</v>
      </c>
      <c r="B76" s="4242"/>
      <c r="C76" s="4242"/>
      <c r="D76" s="4242"/>
      <c r="E76" s="4242"/>
      <c r="F76" s="4242"/>
      <c r="G76" s="4242"/>
      <c r="H76" s="4242"/>
      <c r="I76" s="4242"/>
      <c r="J76" s="4242"/>
      <c r="K76" s="4242"/>
      <c r="L76" s="4242"/>
      <c r="M76" s="4242"/>
      <c r="N76" s="4242"/>
      <c r="O76" s="4242"/>
      <c r="P76" s="4242"/>
      <c r="Q76" s="4242"/>
      <c r="R76" s="4242"/>
      <c r="S76" s="4242"/>
      <c r="T76" s="4242"/>
      <c r="U76" s="4242"/>
      <c r="V76" s="4242"/>
      <c r="W76" s="4242"/>
      <c r="X76" s="4242"/>
      <c r="Y76" s="4242"/>
    </row>
    <row r="77" spans="1:27">
      <c r="A77" s="16"/>
    </row>
  </sheetData>
  <mergeCells count="22">
    <mergeCell ref="F3:G3"/>
    <mergeCell ref="H3:I3"/>
    <mergeCell ref="J3:K3"/>
    <mergeCell ref="A1:Y1"/>
    <mergeCell ref="V3:W3"/>
    <mergeCell ref="X3:Y3"/>
    <mergeCell ref="A73:Y73"/>
    <mergeCell ref="A74:Y74"/>
    <mergeCell ref="A76:Y76"/>
    <mergeCell ref="R3:S3"/>
    <mergeCell ref="T3:U3"/>
    <mergeCell ref="P3:Q3"/>
    <mergeCell ref="A68:Y68"/>
    <mergeCell ref="A69:Y69"/>
    <mergeCell ref="A70:Y70"/>
    <mergeCell ref="A71:Y71"/>
    <mergeCell ref="A72:Y72"/>
    <mergeCell ref="N3:O3"/>
    <mergeCell ref="A3:A4"/>
    <mergeCell ref="L3:M3"/>
    <mergeCell ref="B3:C3"/>
    <mergeCell ref="D3:E3"/>
  </mergeCells>
  <pageMargins left="0" right="0" top="0" bottom="0" header="0" footer="0"/>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A149"/>
  <sheetViews>
    <sheetView zoomScaleNormal="100" workbookViewId="0">
      <selection sqref="A1:Y1"/>
    </sheetView>
  </sheetViews>
  <sheetFormatPr defaultColWidth="9" defaultRowHeight="14"/>
  <cols>
    <col min="1" max="1" width="42" style="17" customWidth="1"/>
    <col min="2" max="17" width="9" style="17"/>
    <col min="18" max="22" width="9.08203125" style="17" customWidth="1"/>
    <col min="23" max="23" width="9.08203125" style="14" customWidth="1"/>
    <col min="24" max="25" width="9.08203125" style="17" customWidth="1"/>
    <col min="26" max="16384" width="9" style="17"/>
  </cols>
  <sheetData>
    <row r="1" spans="1:27" ht="25">
      <c r="A1" s="3943" t="s">
        <v>4443</v>
      </c>
      <c r="B1" s="3943"/>
      <c r="C1" s="3943"/>
      <c r="D1" s="3943"/>
      <c r="E1" s="3943"/>
      <c r="F1" s="3943"/>
      <c r="G1" s="3943"/>
      <c r="H1" s="3943"/>
      <c r="I1" s="3943"/>
      <c r="J1" s="3943"/>
      <c r="K1" s="3943"/>
      <c r="L1" s="3943"/>
      <c r="M1" s="3943"/>
      <c r="N1" s="3943"/>
      <c r="O1" s="3943"/>
      <c r="P1" s="3943"/>
      <c r="Q1" s="3943"/>
      <c r="R1" s="3943"/>
      <c r="S1" s="3943"/>
      <c r="T1" s="3943"/>
      <c r="U1" s="3943"/>
      <c r="V1" s="3943"/>
      <c r="W1" s="3943"/>
      <c r="X1" s="3943"/>
      <c r="Y1" s="3943"/>
      <c r="Z1" s="1471"/>
    </row>
    <row r="2" spans="1:27">
      <c r="A2" s="16"/>
    </row>
    <row r="3" spans="1:27" ht="17.5">
      <c r="A3" s="4626"/>
      <c r="B3" s="3837" t="s">
        <v>574</v>
      </c>
      <c r="C3" s="3838"/>
      <c r="D3" s="3837" t="s">
        <v>575</v>
      </c>
      <c r="E3" s="3838"/>
      <c r="F3" s="3837" t="s">
        <v>576</v>
      </c>
      <c r="G3" s="3838"/>
      <c r="H3" s="3837" t="s">
        <v>577</v>
      </c>
      <c r="I3" s="3838"/>
      <c r="J3" s="3837" t="s">
        <v>60</v>
      </c>
      <c r="K3" s="3838"/>
      <c r="L3" s="3837" t="s">
        <v>52</v>
      </c>
      <c r="M3" s="3838"/>
      <c r="N3" s="3837" t="s">
        <v>51</v>
      </c>
      <c r="O3" s="3838"/>
      <c r="P3" s="3841" t="s">
        <v>744</v>
      </c>
      <c r="Q3" s="3842"/>
      <c r="R3" s="3841" t="s">
        <v>897</v>
      </c>
      <c r="S3" s="3842"/>
      <c r="T3" s="3841" t="s">
        <v>941</v>
      </c>
      <c r="U3" s="3842"/>
      <c r="V3" s="3841" t="s">
        <v>1579</v>
      </c>
      <c r="W3" s="3842"/>
      <c r="X3" s="3841" t="s">
        <v>1690</v>
      </c>
      <c r="Y3" s="4281"/>
      <c r="AA3" s="495"/>
    </row>
    <row r="4" spans="1:27" s="239" customFormat="1" ht="28" thickBot="1">
      <c r="A4" s="4627"/>
      <c r="B4" s="316" t="s">
        <v>85</v>
      </c>
      <c r="C4" s="317" t="s">
        <v>543</v>
      </c>
      <c r="D4" s="316" t="s">
        <v>85</v>
      </c>
      <c r="E4" s="317" t="s">
        <v>543</v>
      </c>
      <c r="F4" s="316" t="s">
        <v>85</v>
      </c>
      <c r="G4" s="317" t="s">
        <v>543</v>
      </c>
      <c r="H4" s="316" t="s">
        <v>85</v>
      </c>
      <c r="I4" s="317" t="s">
        <v>543</v>
      </c>
      <c r="J4" s="316" t="s">
        <v>85</v>
      </c>
      <c r="K4" s="317" t="s">
        <v>543</v>
      </c>
      <c r="L4" s="316" t="s">
        <v>85</v>
      </c>
      <c r="M4" s="317" t="s">
        <v>543</v>
      </c>
      <c r="N4" s="316" t="s">
        <v>85</v>
      </c>
      <c r="O4" s="317" t="s">
        <v>543</v>
      </c>
      <c r="P4" s="860" t="s">
        <v>85</v>
      </c>
      <c r="Q4" s="1092" t="s">
        <v>543</v>
      </c>
      <c r="R4" s="860" t="s">
        <v>85</v>
      </c>
      <c r="S4" s="1092" t="s">
        <v>543</v>
      </c>
      <c r="T4" s="240" t="s">
        <v>85</v>
      </c>
      <c r="U4" s="1093" t="s">
        <v>543</v>
      </c>
      <c r="V4" s="860" t="s">
        <v>85</v>
      </c>
      <c r="W4" s="1092" t="s">
        <v>543</v>
      </c>
      <c r="X4" s="860" t="s">
        <v>85</v>
      </c>
      <c r="Y4" s="863" t="s">
        <v>543</v>
      </c>
      <c r="AA4" s="507"/>
    </row>
    <row r="5" spans="1:27" ht="14.5" thickBot="1">
      <c r="A5" s="801" t="s">
        <v>45</v>
      </c>
      <c r="B5" s="2360">
        <v>1190</v>
      </c>
      <c r="C5" s="2301">
        <v>6682</v>
      </c>
      <c r="D5" s="2302">
        <v>1382</v>
      </c>
      <c r="E5" s="2303">
        <v>6702</v>
      </c>
      <c r="F5" s="2300">
        <v>1661</v>
      </c>
      <c r="G5" s="2301">
        <v>7053</v>
      </c>
      <c r="H5" s="2302">
        <v>1762</v>
      </c>
      <c r="I5" s="2303">
        <v>7570</v>
      </c>
      <c r="J5" s="2300">
        <v>1922</v>
      </c>
      <c r="K5" s="2301">
        <v>7778</v>
      </c>
      <c r="L5" s="2302">
        <v>2232</v>
      </c>
      <c r="M5" s="2303">
        <v>8691</v>
      </c>
      <c r="N5" s="2304">
        <v>2228</v>
      </c>
      <c r="O5" s="2305">
        <v>8493</v>
      </c>
      <c r="P5" s="2306">
        <v>2378</v>
      </c>
      <c r="Q5" s="2307">
        <v>8869</v>
      </c>
      <c r="R5" s="2304">
        <v>2285</v>
      </c>
      <c r="S5" s="2305">
        <v>8635</v>
      </c>
      <c r="T5" s="2306">
        <v>2256</v>
      </c>
      <c r="U5" s="2356">
        <v>8442</v>
      </c>
      <c r="V5" s="2353">
        <v>2283</v>
      </c>
      <c r="W5" s="2361">
        <v>8370</v>
      </c>
      <c r="X5" s="2355">
        <v>2230</v>
      </c>
      <c r="Y5" s="2362">
        <v>8119</v>
      </c>
      <c r="AA5" s="125"/>
    </row>
    <row r="6" spans="1:27">
      <c r="A6" s="73" t="s">
        <v>1124</v>
      </c>
      <c r="B6" s="1850">
        <v>0</v>
      </c>
      <c r="C6" s="1851">
        <v>1.1964300000000001</v>
      </c>
      <c r="D6" s="1774">
        <v>16.100000000000001</v>
      </c>
      <c r="E6" s="1953">
        <v>0.29931000000000002</v>
      </c>
      <c r="F6" s="1850">
        <v>20.2</v>
      </c>
      <c r="G6" s="1851">
        <v>5.2372399999999999</v>
      </c>
      <c r="H6" s="1774">
        <v>6.1</v>
      </c>
      <c r="I6" s="1953">
        <v>7.3302100000000001</v>
      </c>
      <c r="J6" s="1850">
        <v>9.1</v>
      </c>
      <c r="K6" s="1851">
        <v>2.74769</v>
      </c>
      <c r="L6" s="1774">
        <v>16.100000000000001</v>
      </c>
      <c r="M6" s="1953">
        <v>11.738239999999999</v>
      </c>
      <c r="N6" s="2288">
        <v>-0.2</v>
      </c>
      <c r="O6" s="2310">
        <v>-2.2999999999999998</v>
      </c>
      <c r="P6" s="2311">
        <v>6.7</v>
      </c>
      <c r="Q6" s="2312">
        <v>4.4000000000000004</v>
      </c>
      <c r="R6" s="1997">
        <v>-3.910849453</v>
      </c>
      <c r="S6" s="2363">
        <v>-2.6384034280000002</v>
      </c>
      <c r="T6" s="1994">
        <v>-1.269146608</v>
      </c>
      <c r="U6" s="2004">
        <v>-2.2350897509999998</v>
      </c>
      <c r="V6" s="2335">
        <v>1.196808511</v>
      </c>
      <c r="W6" s="2364">
        <v>-0.85287846499999997</v>
      </c>
      <c r="X6" s="2337">
        <v>-2.3215067889999998</v>
      </c>
      <c r="Y6" s="2365">
        <v>-2.9988052569999999</v>
      </c>
      <c r="AA6" s="125"/>
    </row>
    <row r="7" spans="1:27">
      <c r="A7" s="73"/>
      <c r="B7" s="1773"/>
      <c r="C7" s="1857"/>
      <c r="D7" s="1775"/>
      <c r="E7" s="1854"/>
      <c r="F7" s="1773"/>
      <c r="G7" s="1857"/>
      <c r="H7" s="1775"/>
      <c r="I7" s="1854"/>
      <c r="J7" s="1773"/>
      <c r="K7" s="1857"/>
      <c r="L7" s="1775"/>
      <c r="M7" s="1854"/>
      <c r="N7" s="2008"/>
      <c r="O7" s="2009"/>
      <c r="P7" s="2006"/>
      <c r="Q7" s="2007"/>
      <c r="R7" s="2366"/>
      <c r="S7" s="2367"/>
      <c r="T7" s="2368"/>
      <c r="U7" s="2369"/>
      <c r="V7" s="2345"/>
      <c r="W7" s="2370"/>
      <c r="X7" s="2347"/>
      <c r="Y7" s="2371"/>
      <c r="AA7" s="125"/>
    </row>
    <row r="8" spans="1:27" ht="14.5" thickBot="1">
      <c r="A8" s="1065" t="s">
        <v>573</v>
      </c>
      <c r="B8" s="2300">
        <v>56</v>
      </c>
      <c r="C8" s="2301">
        <v>281</v>
      </c>
      <c r="D8" s="2302">
        <v>94</v>
      </c>
      <c r="E8" s="2303">
        <v>321</v>
      </c>
      <c r="F8" s="2300">
        <v>106</v>
      </c>
      <c r="G8" s="2301">
        <v>366</v>
      </c>
      <c r="H8" s="2302">
        <v>160</v>
      </c>
      <c r="I8" s="2303">
        <v>418</v>
      </c>
      <c r="J8" s="2300">
        <v>158</v>
      </c>
      <c r="K8" s="2301">
        <v>588</v>
      </c>
      <c r="L8" s="2302">
        <v>170</v>
      </c>
      <c r="M8" s="2303">
        <v>533</v>
      </c>
      <c r="N8" s="2372">
        <v>209</v>
      </c>
      <c r="O8" s="2305">
        <v>656</v>
      </c>
      <c r="P8" s="2373">
        <v>276</v>
      </c>
      <c r="Q8" s="2307">
        <v>774</v>
      </c>
      <c r="R8" s="2304">
        <v>249</v>
      </c>
      <c r="S8" s="2305">
        <v>830</v>
      </c>
      <c r="T8" s="2306">
        <v>268</v>
      </c>
      <c r="U8" s="2356">
        <v>753</v>
      </c>
      <c r="V8" s="2353">
        <v>328</v>
      </c>
      <c r="W8" s="2361">
        <v>949</v>
      </c>
      <c r="X8" s="2355">
        <v>260</v>
      </c>
      <c r="Y8" s="2362">
        <v>766</v>
      </c>
      <c r="AA8" s="125"/>
    </row>
    <row r="9" spans="1:27">
      <c r="A9" s="72" t="s">
        <v>1123</v>
      </c>
      <c r="B9" s="1850">
        <v>56</v>
      </c>
      <c r="C9" s="1851">
        <v>281</v>
      </c>
      <c r="D9" s="1774">
        <v>94</v>
      </c>
      <c r="E9" s="1953">
        <v>321</v>
      </c>
      <c r="F9" s="1850">
        <v>106</v>
      </c>
      <c r="G9" s="1851">
        <v>366</v>
      </c>
      <c r="H9" s="1774">
        <v>160</v>
      </c>
      <c r="I9" s="1953">
        <v>418</v>
      </c>
      <c r="J9" s="1850">
        <v>158</v>
      </c>
      <c r="K9" s="1851">
        <v>588</v>
      </c>
      <c r="L9" s="1774">
        <v>170</v>
      </c>
      <c r="M9" s="1953">
        <v>533</v>
      </c>
      <c r="N9" s="2021">
        <v>209</v>
      </c>
      <c r="O9" s="2310">
        <v>656</v>
      </c>
      <c r="P9" s="2018">
        <v>276</v>
      </c>
      <c r="Q9" s="2312">
        <v>774</v>
      </c>
      <c r="R9" s="1997">
        <v>249</v>
      </c>
      <c r="S9" s="2363">
        <v>830</v>
      </c>
      <c r="T9" s="1994">
        <v>268</v>
      </c>
      <c r="U9" s="2004">
        <v>753</v>
      </c>
      <c r="V9" s="2335">
        <v>328</v>
      </c>
      <c r="W9" s="2364">
        <v>949</v>
      </c>
      <c r="X9" s="2337">
        <v>260</v>
      </c>
      <c r="Y9" s="2365">
        <v>766</v>
      </c>
      <c r="AA9" s="125"/>
    </row>
    <row r="10" spans="1:27">
      <c r="A10" s="79" t="s">
        <v>1125</v>
      </c>
      <c r="B10" s="1773">
        <v>56</v>
      </c>
      <c r="C10" s="1857">
        <v>281</v>
      </c>
      <c r="D10" s="1775">
        <v>94</v>
      </c>
      <c r="E10" s="1854">
        <v>321</v>
      </c>
      <c r="F10" s="1773">
        <v>106</v>
      </c>
      <c r="G10" s="1857">
        <v>366</v>
      </c>
      <c r="H10" s="1775">
        <v>160</v>
      </c>
      <c r="I10" s="1854">
        <v>418</v>
      </c>
      <c r="J10" s="1773">
        <v>158</v>
      </c>
      <c r="K10" s="1857">
        <v>588</v>
      </c>
      <c r="L10" s="1775">
        <v>170</v>
      </c>
      <c r="M10" s="1854">
        <v>533</v>
      </c>
      <c r="N10" s="2008">
        <v>209</v>
      </c>
      <c r="O10" s="2315">
        <v>656</v>
      </c>
      <c r="P10" s="2006">
        <v>276</v>
      </c>
      <c r="Q10" s="2316">
        <v>774</v>
      </c>
      <c r="R10" s="1957">
        <v>249</v>
      </c>
      <c r="S10" s="1959">
        <v>830</v>
      </c>
      <c r="T10" s="1954">
        <v>268</v>
      </c>
      <c r="U10" s="1962">
        <v>753</v>
      </c>
      <c r="V10" s="2339">
        <v>328</v>
      </c>
      <c r="W10" s="2374">
        <v>949</v>
      </c>
      <c r="X10" s="2341">
        <v>260</v>
      </c>
      <c r="Y10" s="2375">
        <v>766</v>
      </c>
      <c r="AA10" s="125"/>
    </row>
    <row r="11" spans="1:27">
      <c r="A11" s="73"/>
      <c r="B11" s="1773"/>
      <c r="C11" s="1857"/>
      <c r="D11" s="1775"/>
      <c r="E11" s="1854"/>
      <c r="F11" s="1773"/>
      <c r="G11" s="1857"/>
      <c r="H11" s="1775"/>
      <c r="I11" s="1854"/>
      <c r="J11" s="1773"/>
      <c r="K11" s="1857"/>
      <c r="L11" s="1775"/>
      <c r="M11" s="1854"/>
      <c r="N11" s="2008"/>
      <c r="O11" s="2009"/>
      <c r="P11" s="2006"/>
      <c r="Q11" s="2007"/>
      <c r="R11" s="2366"/>
      <c r="S11" s="2367"/>
      <c r="T11" s="2368"/>
      <c r="U11" s="2369"/>
      <c r="V11" s="2345"/>
      <c r="W11" s="2370"/>
      <c r="X11" s="2347"/>
      <c r="Y11" s="2371"/>
      <c r="AA11" s="125"/>
    </row>
    <row r="12" spans="1:27" ht="14.5" thickBot="1">
      <c r="A12" s="1065" t="s">
        <v>554</v>
      </c>
      <c r="B12" s="2300">
        <v>492</v>
      </c>
      <c r="C12" s="2301">
        <v>1882</v>
      </c>
      <c r="D12" s="2302">
        <v>612</v>
      </c>
      <c r="E12" s="2303">
        <v>1963</v>
      </c>
      <c r="F12" s="2300">
        <v>746</v>
      </c>
      <c r="G12" s="2301">
        <v>2066</v>
      </c>
      <c r="H12" s="2302">
        <v>790</v>
      </c>
      <c r="I12" s="2303">
        <v>2222</v>
      </c>
      <c r="J12" s="2300">
        <v>831</v>
      </c>
      <c r="K12" s="2301">
        <v>2440</v>
      </c>
      <c r="L12" s="2302">
        <v>1132</v>
      </c>
      <c r="M12" s="2303">
        <v>3224</v>
      </c>
      <c r="N12" s="2304">
        <v>1030</v>
      </c>
      <c r="O12" s="2305">
        <v>2824</v>
      </c>
      <c r="P12" s="2306">
        <v>1051</v>
      </c>
      <c r="Q12" s="2307">
        <v>2955</v>
      </c>
      <c r="R12" s="2304">
        <v>986</v>
      </c>
      <c r="S12" s="2305">
        <v>2827</v>
      </c>
      <c r="T12" s="2306">
        <v>948</v>
      </c>
      <c r="U12" s="2356">
        <v>2737</v>
      </c>
      <c r="V12" s="2353">
        <v>970</v>
      </c>
      <c r="W12" s="2361">
        <v>2641</v>
      </c>
      <c r="X12" s="2355">
        <v>967</v>
      </c>
      <c r="Y12" s="2362">
        <v>2596</v>
      </c>
      <c r="AA12" s="125"/>
    </row>
    <row r="13" spans="1:27">
      <c r="A13" s="72" t="s">
        <v>1122</v>
      </c>
      <c r="B13" s="1850">
        <v>492</v>
      </c>
      <c r="C13" s="1851">
        <v>1882</v>
      </c>
      <c r="D13" s="1774">
        <v>612</v>
      </c>
      <c r="E13" s="1953">
        <v>1963</v>
      </c>
      <c r="F13" s="1850">
        <v>746</v>
      </c>
      <c r="G13" s="1851">
        <v>2066</v>
      </c>
      <c r="H13" s="1774">
        <v>790</v>
      </c>
      <c r="I13" s="1953">
        <v>2222</v>
      </c>
      <c r="J13" s="1850">
        <v>831</v>
      </c>
      <c r="K13" s="1851">
        <v>2440</v>
      </c>
      <c r="L13" s="1774">
        <v>1132</v>
      </c>
      <c r="M13" s="1953">
        <v>3224</v>
      </c>
      <c r="N13" s="2288">
        <v>1030</v>
      </c>
      <c r="O13" s="2310">
        <v>2824</v>
      </c>
      <c r="P13" s="2311">
        <v>1051</v>
      </c>
      <c r="Q13" s="2312">
        <v>2955</v>
      </c>
      <c r="R13" s="1997">
        <v>986</v>
      </c>
      <c r="S13" s="2363">
        <v>2827</v>
      </c>
      <c r="T13" s="1994">
        <v>948</v>
      </c>
      <c r="U13" s="2004">
        <v>2737</v>
      </c>
      <c r="V13" s="2335">
        <v>970</v>
      </c>
      <c r="W13" s="2364">
        <v>2641</v>
      </c>
      <c r="X13" s="2337">
        <v>967</v>
      </c>
      <c r="Y13" s="2365">
        <v>2596</v>
      </c>
      <c r="AA13" s="125"/>
    </row>
    <row r="14" spans="1:27">
      <c r="A14" s="79" t="s">
        <v>1126</v>
      </c>
      <c r="B14" s="1773">
        <v>285</v>
      </c>
      <c r="C14" s="1857">
        <v>921</v>
      </c>
      <c r="D14" s="1775">
        <v>358</v>
      </c>
      <c r="E14" s="1854">
        <v>997</v>
      </c>
      <c r="F14" s="1773">
        <v>411</v>
      </c>
      <c r="G14" s="1857">
        <v>1088</v>
      </c>
      <c r="H14" s="1775">
        <v>463</v>
      </c>
      <c r="I14" s="1854">
        <v>1210</v>
      </c>
      <c r="J14" s="1773">
        <v>467</v>
      </c>
      <c r="K14" s="1857">
        <v>1391</v>
      </c>
      <c r="L14" s="1775">
        <v>759</v>
      </c>
      <c r="M14" s="1854">
        <v>2013</v>
      </c>
      <c r="N14" s="1966">
        <v>655</v>
      </c>
      <c r="O14" s="2315">
        <v>1704</v>
      </c>
      <c r="P14" s="1964">
        <v>655</v>
      </c>
      <c r="Q14" s="2316">
        <v>1697</v>
      </c>
      <c r="R14" s="1957">
        <v>583</v>
      </c>
      <c r="S14" s="1959">
        <v>1560</v>
      </c>
      <c r="T14" s="1954">
        <v>608</v>
      </c>
      <c r="U14" s="1962">
        <v>1537</v>
      </c>
      <c r="V14" s="2339">
        <v>574</v>
      </c>
      <c r="W14" s="2374">
        <v>1390</v>
      </c>
      <c r="X14" s="2341">
        <v>539</v>
      </c>
      <c r="Y14" s="2375">
        <v>1285</v>
      </c>
      <c r="AA14" s="125"/>
    </row>
    <row r="15" spans="1:27">
      <c r="A15" s="79" t="s">
        <v>1127</v>
      </c>
      <c r="B15" s="1773">
        <v>84</v>
      </c>
      <c r="C15" s="1857">
        <v>519</v>
      </c>
      <c r="D15" s="1775">
        <v>91</v>
      </c>
      <c r="E15" s="1854">
        <v>547</v>
      </c>
      <c r="F15" s="1773">
        <v>128</v>
      </c>
      <c r="G15" s="1857">
        <v>584</v>
      </c>
      <c r="H15" s="1775">
        <v>125</v>
      </c>
      <c r="I15" s="1854">
        <v>575</v>
      </c>
      <c r="J15" s="1773">
        <v>146</v>
      </c>
      <c r="K15" s="1857">
        <v>624</v>
      </c>
      <c r="L15" s="1775">
        <v>153</v>
      </c>
      <c r="M15" s="1854">
        <v>670</v>
      </c>
      <c r="N15" s="1966">
        <v>186</v>
      </c>
      <c r="O15" s="2315">
        <v>713</v>
      </c>
      <c r="P15" s="1964">
        <v>200</v>
      </c>
      <c r="Q15" s="2316">
        <v>810</v>
      </c>
      <c r="R15" s="1957">
        <v>197</v>
      </c>
      <c r="S15" s="1959">
        <v>790</v>
      </c>
      <c r="T15" s="1954">
        <v>174</v>
      </c>
      <c r="U15" s="1962">
        <v>791</v>
      </c>
      <c r="V15" s="2339">
        <v>206</v>
      </c>
      <c r="W15" s="2374">
        <v>814</v>
      </c>
      <c r="X15" s="2341">
        <v>207</v>
      </c>
      <c r="Y15" s="2375">
        <v>802</v>
      </c>
      <c r="AA15" s="125"/>
    </row>
    <row r="16" spans="1:27">
      <c r="A16" s="79" t="s">
        <v>1128</v>
      </c>
      <c r="B16" s="1773">
        <v>123</v>
      </c>
      <c r="C16" s="1857">
        <v>441</v>
      </c>
      <c r="D16" s="1775">
        <v>163</v>
      </c>
      <c r="E16" s="1854">
        <v>419</v>
      </c>
      <c r="F16" s="1773">
        <v>207</v>
      </c>
      <c r="G16" s="1857">
        <v>394</v>
      </c>
      <c r="H16" s="1775">
        <v>202</v>
      </c>
      <c r="I16" s="1854">
        <v>437</v>
      </c>
      <c r="J16" s="1773">
        <v>218</v>
      </c>
      <c r="K16" s="1857">
        <v>424</v>
      </c>
      <c r="L16" s="1775">
        <v>220</v>
      </c>
      <c r="M16" s="1854">
        <v>541</v>
      </c>
      <c r="N16" s="1966">
        <v>185</v>
      </c>
      <c r="O16" s="2315">
        <v>407</v>
      </c>
      <c r="P16" s="1964">
        <v>196</v>
      </c>
      <c r="Q16" s="2316">
        <v>446</v>
      </c>
      <c r="R16" s="1957">
        <v>205</v>
      </c>
      <c r="S16" s="1959">
        <v>477</v>
      </c>
      <c r="T16" s="1954">
        <v>166</v>
      </c>
      <c r="U16" s="1962">
        <v>409</v>
      </c>
      <c r="V16" s="2339">
        <v>190</v>
      </c>
      <c r="W16" s="2374">
        <v>437</v>
      </c>
      <c r="X16" s="2341">
        <v>221</v>
      </c>
      <c r="Y16" s="2375">
        <v>509</v>
      </c>
      <c r="AA16" s="125"/>
    </row>
    <row r="17" spans="1:27">
      <c r="A17" s="79" t="s">
        <v>1129</v>
      </c>
      <c r="B17" s="1773"/>
      <c r="C17" s="1857">
        <v>1</v>
      </c>
      <c r="D17" s="1775"/>
      <c r="E17" s="1854"/>
      <c r="F17" s="1773"/>
      <c r="G17" s="1857"/>
      <c r="H17" s="1775"/>
      <c r="I17" s="1854"/>
      <c r="J17" s="1773"/>
      <c r="K17" s="1857">
        <v>1</v>
      </c>
      <c r="L17" s="1775"/>
      <c r="M17" s="1854"/>
      <c r="N17" s="1966">
        <v>4</v>
      </c>
      <c r="O17" s="2318"/>
      <c r="P17" s="2006"/>
      <c r="Q17" s="2316">
        <v>2</v>
      </c>
      <c r="R17" s="1957">
        <v>1</v>
      </c>
      <c r="S17" s="2367"/>
      <c r="T17" s="2368"/>
      <c r="U17" s="2369"/>
      <c r="V17" s="2376"/>
      <c r="W17" s="2377"/>
      <c r="X17" s="2378"/>
      <c r="Y17" s="2379"/>
      <c r="AA17" s="125"/>
    </row>
    <row r="19" spans="1:27" ht="17.5">
      <c r="A19" s="4626"/>
      <c r="B19" s="3837" t="s">
        <v>33</v>
      </c>
      <c r="C19" s="3838"/>
      <c r="D19" s="3837" t="s">
        <v>34</v>
      </c>
      <c r="E19" s="3838"/>
      <c r="F19" s="3975" t="s">
        <v>35</v>
      </c>
      <c r="G19" s="3838"/>
      <c r="H19" s="3975" t="s">
        <v>36</v>
      </c>
      <c r="I19" s="3838"/>
      <c r="J19" s="3975" t="s">
        <v>53</v>
      </c>
      <c r="K19" s="3838"/>
      <c r="L19" s="3837" t="s">
        <v>52</v>
      </c>
      <c r="M19" s="3838"/>
      <c r="N19" s="3975" t="s">
        <v>51</v>
      </c>
      <c r="O19" s="3838"/>
      <c r="P19" s="3866" t="s">
        <v>744</v>
      </c>
      <c r="Q19" s="3842"/>
      <c r="R19" s="3866" t="s">
        <v>897</v>
      </c>
      <c r="S19" s="3842"/>
      <c r="T19" s="3866" t="s">
        <v>941</v>
      </c>
      <c r="U19" s="3842"/>
      <c r="V19" s="3866" t="s">
        <v>1579</v>
      </c>
      <c r="W19" s="3842"/>
      <c r="X19" s="3841" t="s">
        <v>1690</v>
      </c>
      <c r="Y19" s="4281"/>
      <c r="AA19" s="495"/>
    </row>
    <row r="20" spans="1:27" ht="28" thickBot="1">
      <c r="A20" s="4628"/>
      <c r="B20" s="316" t="s">
        <v>85</v>
      </c>
      <c r="C20" s="317" t="s">
        <v>543</v>
      </c>
      <c r="D20" s="316" t="s">
        <v>85</v>
      </c>
      <c r="E20" s="317" t="s">
        <v>543</v>
      </c>
      <c r="F20" s="193" t="s">
        <v>85</v>
      </c>
      <c r="G20" s="317" t="s">
        <v>543</v>
      </c>
      <c r="H20" s="193" t="s">
        <v>85</v>
      </c>
      <c r="I20" s="317" t="s">
        <v>543</v>
      </c>
      <c r="J20" s="193" t="s">
        <v>85</v>
      </c>
      <c r="K20" s="317" t="s">
        <v>543</v>
      </c>
      <c r="L20" s="316" t="s">
        <v>85</v>
      </c>
      <c r="M20" s="317" t="s">
        <v>543</v>
      </c>
      <c r="N20" s="193" t="s">
        <v>85</v>
      </c>
      <c r="O20" s="317" t="s">
        <v>543</v>
      </c>
      <c r="P20" s="193" t="s">
        <v>85</v>
      </c>
      <c r="Q20" s="317" t="s">
        <v>543</v>
      </c>
      <c r="R20" s="861" t="s">
        <v>85</v>
      </c>
      <c r="S20" s="1092" t="s">
        <v>543</v>
      </c>
      <c r="T20" s="270" t="s">
        <v>85</v>
      </c>
      <c r="U20" s="1093" t="s">
        <v>543</v>
      </c>
      <c r="V20" s="861" t="s">
        <v>85</v>
      </c>
      <c r="W20" s="1092" t="s">
        <v>543</v>
      </c>
      <c r="X20" s="860" t="s">
        <v>85</v>
      </c>
      <c r="Y20" s="863" t="s">
        <v>543</v>
      </c>
      <c r="AA20" s="507"/>
    </row>
    <row r="21" spans="1:27" ht="14.5" thickBot="1">
      <c r="A21" s="1119" t="s">
        <v>555</v>
      </c>
      <c r="B21" s="2300">
        <v>472</v>
      </c>
      <c r="C21" s="2301">
        <v>3056</v>
      </c>
      <c r="D21" s="2302">
        <v>492</v>
      </c>
      <c r="E21" s="2303">
        <v>2928</v>
      </c>
      <c r="F21" s="2300">
        <v>602</v>
      </c>
      <c r="G21" s="2301">
        <v>2958</v>
      </c>
      <c r="H21" s="2302">
        <v>558</v>
      </c>
      <c r="I21" s="2303">
        <v>3244</v>
      </c>
      <c r="J21" s="2300">
        <v>735</v>
      </c>
      <c r="K21" s="2301">
        <v>3273</v>
      </c>
      <c r="L21" s="2302">
        <v>689</v>
      </c>
      <c r="M21" s="2303">
        <v>3457</v>
      </c>
      <c r="N21" s="2304">
        <v>779</v>
      </c>
      <c r="O21" s="2305">
        <v>3536</v>
      </c>
      <c r="P21" s="2306">
        <v>814</v>
      </c>
      <c r="Q21" s="2307">
        <v>3723</v>
      </c>
      <c r="R21" s="2304">
        <v>814</v>
      </c>
      <c r="S21" s="2305">
        <v>3633</v>
      </c>
      <c r="T21" s="2306">
        <v>793</v>
      </c>
      <c r="U21" s="2356">
        <v>3578</v>
      </c>
      <c r="V21" s="2353">
        <v>777</v>
      </c>
      <c r="W21" s="2361">
        <v>3539</v>
      </c>
      <c r="X21" s="2355">
        <v>776</v>
      </c>
      <c r="Y21" s="2362">
        <v>3387</v>
      </c>
      <c r="AA21" s="125"/>
    </row>
    <row r="22" spans="1:27">
      <c r="A22" s="72" t="s">
        <v>1119</v>
      </c>
      <c r="B22" s="1850">
        <v>472</v>
      </c>
      <c r="C22" s="1851">
        <v>3056</v>
      </c>
      <c r="D22" s="1774">
        <v>492</v>
      </c>
      <c r="E22" s="1953">
        <v>2928</v>
      </c>
      <c r="F22" s="1850">
        <v>602</v>
      </c>
      <c r="G22" s="1851">
        <v>2958</v>
      </c>
      <c r="H22" s="1774">
        <v>558</v>
      </c>
      <c r="I22" s="1953">
        <v>3244</v>
      </c>
      <c r="J22" s="1850">
        <v>735</v>
      </c>
      <c r="K22" s="1851">
        <v>3273</v>
      </c>
      <c r="L22" s="1774">
        <v>689</v>
      </c>
      <c r="M22" s="1953">
        <v>3457</v>
      </c>
      <c r="N22" s="2288">
        <v>779</v>
      </c>
      <c r="O22" s="2310">
        <v>3536</v>
      </c>
      <c r="P22" s="2311">
        <v>814</v>
      </c>
      <c r="Q22" s="2312">
        <v>3723</v>
      </c>
      <c r="R22" s="1997">
        <v>814</v>
      </c>
      <c r="S22" s="2363">
        <v>3633</v>
      </c>
      <c r="T22" s="1994">
        <v>793</v>
      </c>
      <c r="U22" s="2004">
        <v>3578</v>
      </c>
      <c r="V22" s="2335">
        <v>777</v>
      </c>
      <c r="W22" s="2364">
        <v>3539</v>
      </c>
      <c r="X22" s="2337">
        <v>776</v>
      </c>
      <c r="Y22" s="2365">
        <v>3387</v>
      </c>
      <c r="AA22" s="125"/>
    </row>
    <row r="23" spans="1:27">
      <c r="A23" s="79" t="s">
        <v>1130</v>
      </c>
      <c r="B23" s="1773">
        <v>308</v>
      </c>
      <c r="C23" s="1857">
        <v>1614</v>
      </c>
      <c r="D23" s="1775">
        <v>308</v>
      </c>
      <c r="E23" s="1854">
        <v>1601</v>
      </c>
      <c r="F23" s="1773">
        <v>366</v>
      </c>
      <c r="G23" s="1857">
        <v>1612</v>
      </c>
      <c r="H23" s="1775">
        <v>372</v>
      </c>
      <c r="I23" s="1854">
        <v>1807</v>
      </c>
      <c r="J23" s="1773">
        <v>450</v>
      </c>
      <c r="K23" s="1857">
        <v>1820</v>
      </c>
      <c r="L23" s="1775">
        <v>408</v>
      </c>
      <c r="M23" s="1854">
        <v>1748</v>
      </c>
      <c r="N23" s="1966">
        <v>473</v>
      </c>
      <c r="O23" s="2315">
        <v>1787</v>
      </c>
      <c r="P23" s="1964">
        <v>454</v>
      </c>
      <c r="Q23" s="2316">
        <v>1842</v>
      </c>
      <c r="R23" s="1957">
        <v>479</v>
      </c>
      <c r="S23" s="1959">
        <v>1834</v>
      </c>
      <c r="T23" s="1954">
        <v>485</v>
      </c>
      <c r="U23" s="1962">
        <v>1705</v>
      </c>
      <c r="V23" s="2339">
        <v>462</v>
      </c>
      <c r="W23" s="2374">
        <v>1634</v>
      </c>
      <c r="X23" s="2341">
        <v>450</v>
      </c>
      <c r="Y23" s="2375">
        <v>1604</v>
      </c>
      <c r="AA23" s="125"/>
    </row>
    <row r="24" spans="1:27" ht="14.5">
      <c r="A24" s="1120" t="s">
        <v>1697</v>
      </c>
      <c r="B24" s="1773"/>
      <c r="C24" s="1857"/>
      <c r="D24" s="1775"/>
      <c r="E24" s="1854"/>
      <c r="F24" s="1773"/>
      <c r="G24" s="1857"/>
      <c r="H24" s="1775"/>
      <c r="I24" s="1854"/>
      <c r="J24" s="1773"/>
      <c r="K24" s="1857"/>
      <c r="L24" s="1775"/>
      <c r="M24" s="1854"/>
      <c r="N24" s="1966"/>
      <c r="O24" s="2315"/>
      <c r="P24" s="1964"/>
      <c r="Q24" s="2316"/>
      <c r="R24" s="1957"/>
      <c r="S24" s="1959"/>
      <c r="T24" s="1954"/>
      <c r="U24" s="1962"/>
      <c r="V24" s="2345" t="s">
        <v>3</v>
      </c>
      <c r="W24" s="2370" t="s">
        <v>3</v>
      </c>
      <c r="X24" s="2341">
        <v>5</v>
      </c>
      <c r="Y24" s="2375">
        <v>14</v>
      </c>
      <c r="AA24" s="125"/>
    </row>
    <row r="25" spans="1:27">
      <c r="A25" s="119" t="s">
        <v>1176</v>
      </c>
      <c r="B25" s="1773"/>
      <c r="C25" s="1857">
        <v>10</v>
      </c>
      <c r="D25" s="1775">
        <v>1</v>
      </c>
      <c r="E25" s="1854">
        <v>9</v>
      </c>
      <c r="F25" s="1773">
        <v>1</v>
      </c>
      <c r="G25" s="1857">
        <v>12</v>
      </c>
      <c r="H25" s="1775"/>
      <c r="I25" s="1854">
        <v>8</v>
      </c>
      <c r="J25" s="1773">
        <v>2</v>
      </c>
      <c r="K25" s="1857">
        <v>14</v>
      </c>
      <c r="L25" s="1775">
        <v>1</v>
      </c>
      <c r="M25" s="1854">
        <v>9</v>
      </c>
      <c r="N25" s="1966">
        <v>2</v>
      </c>
      <c r="O25" s="2315">
        <v>4</v>
      </c>
      <c r="P25" s="1964">
        <v>2</v>
      </c>
      <c r="Q25" s="2316">
        <v>9</v>
      </c>
      <c r="R25" s="1957">
        <v>1</v>
      </c>
      <c r="S25" s="1959">
        <v>6</v>
      </c>
      <c r="T25" s="2368"/>
      <c r="U25" s="1962">
        <v>3</v>
      </c>
      <c r="V25" s="2345" t="s">
        <v>3</v>
      </c>
      <c r="W25" s="2374">
        <v>4</v>
      </c>
      <c r="X25" s="2347" t="s">
        <v>3</v>
      </c>
      <c r="Y25" s="2375">
        <v>3</v>
      </c>
      <c r="AA25" s="125"/>
    </row>
    <row r="26" spans="1:27">
      <c r="A26" s="119" t="s">
        <v>1170</v>
      </c>
      <c r="B26" s="1773">
        <v>69</v>
      </c>
      <c r="C26" s="1857">
        <v>296</v>
      </c>
      <c r="D26" s="1775">
        <v>70</v>
      </c>
      <c r="E26" s="1854">
        <v>280</v>
      </c>
      <c r="F26" s="1773">
        <v>95</v>
      </c>
      <c r="G26" s="1857">
        <v>276</v>
      </c>
      <c r="H26" s="1775">
        <v>94</v>
      </c>
      <c r="I26" s="1854">
        <v>297</v>
      </c>
      <c r="J26" s="1773">
        <v>113</v>
      </c>
      <c r="K26" s="1857">
        <v>300</v>
      </c>
      <c r="L26" s="1775">
        <v>93</v>
      </c>
      <c r="M26" s="1854">
        <v>266</v>
      </c>
      <c r="N26" s="1966">
        <v>113</v>
      </c>
      <c r="O26" s="2315">
        <v>286</v>
      </c>
      <c r="P26" s="1964">
        <v>85</v>
      </c>
      <c r="Q26" s="2316">
        <v>291</v>
      </c>
      <c r="R26" s="1957">
        <v>125</v>
      </c>
      <c r="S26" s="1959">
        <v>275</v>
      </c>
      <c r="T26" s="1954">
        <v>113</v>
      </c>
      <c r="U26" s="1962">
        <v>277</v>
      </c>
      <c r="V26" s="2339">
        <v>142</v>
      </c>
      <c r="W26" s="2374">
        <v>235</v>
      </c>
      <c r="X26" s="2341">
        <v>146</v>
      </c>
      <c r="Y26" s="2375">
        <v>197</v>
      </c>
      <c r="AA26" s="125"/>
    </row>
    <row r="27" spans="1:27">
      <c r="A27" s="119" t="s">
        <v>1173</v>
      </c>
      <c r="B27" s="1773">
        <v>148</v>
      </c>
      <c r="C27" s="1857">
        <v>1075</v>
      </c>
      <c r="D27" s="1775">
        <v>147</v>
      </c>
      <c r="E27" s="1854">
        <v>1087</v>
      </c>
      <c r="F27" s="1773">
        <v>154</v>
      </c>
      <c r="G27" s="1857">
        <v>1109</v>
      </c>
      <c r="H27" s="1775">
        <v>156</v>
      </c>
      <c r="I27" s="1854">
        <v>1145</v>
      </c>
      <c r="J27" s="1773">
        <v>192</v>
      </c>
      <c r="K27" s="1857">
        <v>1198</v>
      </c>
      <c r="L27" s="1775">
        <v>186</v>
      </c>
      <c r="M27" s="1854">
        <v>1130</v>
      </c>
      <c r="N27" s="1966">
        <v>186</v>
      </c>
      <c r="O27" s="2315">
        <v>1092</v>
      </c>
      <c r="P27" s="1964">
        <v>175</v>
      </c>
      <c r="Q27" s="2316">
        <v>1094</v>
      </c>
      <c r="R27" s="1957">
        <v>160</v>
      </c>
      <c r="S27" s="1959">
        <v>979</v>
      </c>
      <c r="T27" s="1954">
        <v>184</v>
      </c>
      <c r="U27" s="1962">
        <v>942</v>
      </c>
      <c r="V27" s="2339">
        <v>120</v>
      </c>
      <c r="W27" s="2374">
        <v>901</v>
      </c>
      <c r="X27" s="2341">
        <v>89</v>
      </c>
      <c r="Y27" s="2375">
        <v>861</v>
      </c>
      <c r="AA27" s="125"/>
    </row>
    <row r="28" spans="1:27" ht="14.5">
      <c r="A28" s="119" t="s">
        <v>1698</v>
      </c>
      <c r="B28" s="1773"/>
      <c r="C28" s="1857"/>
      <c r="D28" s="1775"/>
      <c r="E28" s="1854"/>
      <c r="F28" s="1773"/>
      <c r="G28" s="1857"/>
      <c r="H28" s="1775">
        <v>11</v>
      </c>
      <c r="I28" s="1854">
        <v>122</v>
      </c>
      <c r="J28" s="1773">
        <v>3</v>
      </c>
      <c r="K28" s="1857">
        <v>34</v>
      </c>
      <c r="L28" s="1775">
        <v>5</v>
      </c>
      <c r="M28" s="1854">
        <v>72</v>
      </c>
      <c r="N28" s="1966">
        <v>4</v>
      </c>
      <c r="O28" s="2315">
        <v>85</v>
      </c>
      <c r="P28" s="1964">
        <v>9</v>
      </c>
      <c r="Q28" s="2316">
        <v>74</v>
      </c>
      <c r="R28" s="1957">
        <v>4</v>
      </c>
      <c r="S28" s="1959">
        <v>67</v>
      </c>
      <c r="T28" s="1954">
        <v>6</v>
      </c>
      <c r="U28" s="1962">
        <v>63</v>
      </c>
      <c r="V28" s="2339">
        <v>6</v>
      </c>
      <c r="W28" s="2374">
        <v>64</v>
      </c>
      <c r="X28" s="2341">
        <v>7</v>
      </c>
      <c r="Y28" s="2375">
        <v>56</v>
      </c>
      <c r="AA28" s="125"/>
    </row>
    <row r="29" spans="1:27">
      <c r="A29" s="119" t="s">
        <v>1175</v>
      </c>
      <c r="B29" s="1773">
        <v>43</v>
      </c>
      <c r="C29" s="1857">
        <v>10</v>
      </c>
      <c r="D29" s="1775">
        <v>24</v>
      </c>
      <c r="E29" s="1854">
        <v>4</v>
      </c>
      <c r="F29" s="1773">
        <v>52</v>
      </c>
      <c r="G29" s="1857">
        <v>6</v>
      </c>
      <c r="H29" s="1775">
        <v>31</v>
      </c>
      <c r="I29" s="1854">
        <v>3</v>
      </c>
      <c r="J29" s="1773">
        <v>46</v>
      </c>
      <c r="K29" s="1857">
        <v>6</v>
      </c>
      <c r="L29" s="1775">
        <v>46</v>
      </c>
      <c r="M29" s="1854">
        <v>6</v>
      </c>
      <c r="N29" s="1966">
        <v>51</v>
      </c>
      <c r="O29" s="2315">
        <v>5</v>
      </c>
      <c r="P29" s="1964">
        <v>43</v>
      </c>
      <c r="Q29" s="2316">
        <v>8</v>
      </c>
      <c r="R29" s="1957">
        <v>50</v>
      </c>
      <c r="S29" s="1959">
        <v>4</v>
      </c>
      <c r="T29" s="1954">
        <v>19</v>
      </c>
      <c r="U29" s="1962">
        <v>2</v>
      </c>
      <c r="V29" s="2339">
        <v>30</v>
      </c>
      <c r="W29" s="2374">
        <v>4</v>
      </c>
      <c r="X29" s="2341">
        <v>31</v>
      </c>
      <c r="Y29" s="2375">
        <v>3</v>
      </c>
      <c r="AA29" s="125"/>
    </row>
    <row r="30" spans="1:27">
      <c r="A30" s="119" t="s">
        <v>586</v>
      </c>
      <c r="B30" s="1773">
        <v>4</v>
      </c>
      <c r="C30" s="1857">
        <v>13</v>
      </c>
      <c r="D30" s="1775">
        <v>4</v>
      </c>
      <c r="E30" s="1854">
        <v>20</v>
      </c>
      <c r="F30" s="1773">
        <v>8</v>
      </c>
      <c r="G30" s="1857">
        <v>13</v>
      </c>
      <c r="H30" s="1775">
        <v>3</v>
      </c>
      <c r="I30" s="1854">
        <v>7</v>
      </c>
      <c r="J30" s="1773">
        <v>5</v>
      </c>
      <c r="K30" s="1857">
        <v>13</v>
      </c>
      <c r="L30" s="1775">
        <v>9</v>
      </c>
      <c r="M30" s="1854">
        <v>12</v>
      </c>
      <c r="N30" s="1966">
        <v>7</v>
      </c>
      <c r="O30" s="2315">
        <v>10</v>
      </c>
      <c r="P30" s="1964">
        <v>6</v>
      </c>
      <c r="Q30" s="2316">
        <v>12</v>
      </c>
      <c r="R30" s="1957">
        <v>14</v>
      </c>
      <c r="S30" s="1959">
        <v>17</v>
      </c>
      <c r="T30" s="1954">
        <v>13</v>
      </c>
      <c r="U30" s="1962">
        <v>18</v>
      </c>
      <c r="V30" s="2339">
        <v>12</v>
      </c>
      <c r="W30" s="2374">
        <v>20</v>
      </c>
      <c r="X30" s="2341">
        <v>9</v>
      </c>
      <c r="Y30" s="2375">
        <v>21</v>
      </c>
      <c r="AA30" s="125"/>
    </row>
    <row r="31" spans="1:27">
      <c r="A31" s="119" t="s">
        <v>1171</v>
      </c>
      <c r="B31" s="1773">
        <v>5</v>
      </c>
      <c r="C31" s="1857">
        <v>14</v>
      </c>
      <c r="D31" s="1775">
        <v>16</v>
      </c>
      <c r="E31" s="1854">
        <v>6</v>
      </c>
      <c r="F31" s="1773">
        <v>14</v>
      </c>
      <c r="G31" s="1857">
        <v>13</v>
      </c>
      <c r="H31" s="1775">
        <v>18</v>
      </c>
      <c r="I31" s="1854">
        <v>6</v>
      </c>
      <c r="J31" s="1773">
        <v>19</v>
      </c>
      <c r="K31" s="1857">
        <v>12</v>
      </c>
      <c r="L31" s="1775">
        <v>17</v>
      </c>
      <c r="M31" s="1854">
        <v>14</v>
      </c>
      <c r="N31" s="1966">
        <v>16</v>
      </c>
      <c r="O31" s="2315">
        <v>16</v>
      </c>
      <c r="P31" s="1964">
        <v>22</v>
      </c>
      <c r="Q31" s="2316">
        <v>6</v>
      </c>
      <c r="R31" s="1957">
        <v>14</v>
      </c>
      <c r="S31" s="1959">
        <v>17</v>
      </c>
      <c r="T31" s="1954">
        <v>19</v>
      </c>
      <c r="U31" s="1962">
        <v>13</v>
      </c>
      <c r="V31" s="2339">
        <v>13</v>
      </c>
      <c r="W31" s="2374">
        <v>14</v>
      </c>
      <c r="X31" s="2341">
        <v>16</v>
      </c>
      <c r="Y31" s="2375">
        <v>8</v>
      </c>
      <c r="AA31" s="125"/>
    </row>
    <row r="32" spans="1:27">
      <c r="A32" s="119" t="s">
        <v>587</v>
      </c>
      <c r="B32" s="1773">
        <v>23</v>
      </c>
      <c r="C32" s="1857">
        <v>103</v>
      </c>
      <c r="D32" s="1775">
        <v>24</v>
      </c>
      <c r="E32" s="1854">
        <v>104</v>
      </c>
      <c r="F32" s="1773">
        <v>28</v>
      </c>
      <c r="G32" s="1857">
        <v>95</v>
      </c>
      <c r="H32" s="1775">
        <v>38</v>
      </c>
      <c r="I32" s="1854">
        <v>132</v>
      </c>
      <c r="J32" s="1773">
        <v>36</v>
      </c>
      <c r="K32" s="1857">
        <v>159</v>
      </c>
      <c r="L32" s="1775">
        <v>36</v>
      </c>
      <c r="M32" s="1854">
        <v>158</v>
      </c>
      <c r="N32" s="1966">
        <v>60</v>
      </c>
      <c r="O32" s="2315">
        <v>191</v>
      </c>
      <c r="P32" s="1964">
        <v>75</v>
      </c>
      <c r="Q32" s="2316">
        <v>229</v>
      </c>
      <c r="R32" s="1957">
        <v>74</v>
      </c>
      <c r="S32" s="1959">
        <v>302</v>
      </c>
      <c r="T32" s="1954">
        <v>86</v>
      </c>
      <c r="U32" s="1962">
        <v>266</v>
      </c>
      <c r="V32" s="2339">
        <v>88</v>
      </c>
      <c r="W32" s="2374">
        <v>263</v>
      </c>
      <c r="X32" s="2341">
        <v>94</v>
      </c>
      <c r="Y32" s="2375">
        <v>308</v>
      </c>
      <c r="AA32" s="125"/>
    </row>
    <row r="33" spans="1:27">
      <c r="A33" s="119" t="s">
        <v>579</v>
      </c>
      <c r="B33" s="1773"/>
      <c r="C33" s="1857">
        <v>2</v>
      </c>
      <c r="D33" s="1775">
        <v>1</v>
      </c>
      <c r="E33" s="1854">
        <v>2</v>
      </c>
      <c r="F33" s="1773"/>
      <c r="G33" s="1857">
        <v>2</v>
      </c>
      <c r="H33" s="1775">
        <v>1</v>
      </c>
      <c r="I33" s="1854">
        <v>3</v>
      </c>
      <c r="J33" s="1773">
        <v>2</v>
      </c>
      <c r="K33" s="1857">
        <v>1</v>
      </c>
      <c r="L33" s="1775">
        <v>1</v>
      </c>
      <c r="M33" s="1854">
        <v>1</v>
      </c>
      <c r="N33" s="2317"/>
      <c r="O33" s="2315">
        <v>1</v>
      </c>
      <c r="P33" s="1964">
        <v>1</v>
      </c>
      <c r="Q33" s="2316">
        <v>2</v>
      </c>
      <c r="R33" s="2366"/>
      <c r="S33" s="1959">
        <v>2</v>
      </c>
      <c r="T33" s="2368"/>
      <c r="U33" s="1962">
        <v>3</v>
      </c>
      <c r="V33" s="2345" t="s">
        <v>3</v>
      </c>
      <c r="W33" s="2374">
        <v>3</v>
      </c>
      <c r="X33" s="2341">
        <v>2</v>
      </c>
      <c r="Y33" s="2375">
        <v>7</v>
      </c>
      <c r="AA33" s="125"/>
    </row>
    <row r="34" spans="1:27">
      <c r="A34" s="119" t="s">
        <v>298</v>
      </c>
      <c r="B34" s="1773">
        <v>1</v>
      </c>
      <c r="C34" s="1857">
        <v>28</v>
      </c>
      <c r="D34" s="1775">
        <v>1</v>
      </c>
      <c r="E34" s="1854">
        <v>27</v>
      </c>
      <c r="F34" s="1773"/>
      <c r="G34" s="1857">
        <v>26</v>
      </c>
      <c r="H34" s="1775"/>
      <c r="I34" s="1854">
        <v>22</v>
      </c>
      <c r="J34" s="1773">
        <v>2</v>
      </c>
      <c r="K34" s="1857">
        <v>19</v>
      </c>
      <c r="L34" s="1775"/>
      <c r="M34" s="1854">
        <v>15</v>
      </c>
      <c r="N34" s="1966">
        <v>4</v>
      </c>
      <c r="O34" s="2315">
        <v>22</v>
      </c>
      <c r="P34" s="1964">
        <v>2</v>
      </c>
      <c r="Q34" s="2316">
        <v>18</v>
      </c>
      <c r="R34" s="1957">
        <v>3</v>
      </c>
      <c r="S34" s="1959">
        <v>14</v>
      </c>
      <c r="T34" s="1954">
        <v>2</v>
      </c>
      <c r="U34" s="1962">
        <v>7</v>
      </c>
      <c r="V34" s="2339">
        <v>5</v>
      </c>
      <c r="W34" s="2374">
        <v>15</v>
      </c>
      <c r="X34" s="2341">
        <v>1</v>
      </c>
      <c r="Y34" s="2375">
        <v>12</v>
      </c>
      <c r="AA34" s="125"/>
    </row>
    <row r="35" spans="1:27" ht="14.5">
      <c r="A35" s="119" t="s">
        <v>1699</v>
      </c>
      <c r="B35" s="1773"/>
      <c r="C35" s="1857"/>
      <c r="D35" s="1775"/>
      <c r="E35" s="1854"/>
      <c r="F35" s="1773"/>
      <c r="G35" s="1857"/>
      <c r="H35" s="1775"/>
      <c r="I35" s="1854"/>
      <c r="J35" s="1773"/>
      <c r="K35" s="1857"/>
      <c r="L35" s="1775"/>
      <c r="M35" s="1854"/>
      <c r="N35" s="1966"/>
      <c r="O35" s="2318"/>
      <c r="P35" s="1964">
        <v>7</v>
      </c>
      <c r="Q35" s="2316">
        <v>25</v>
      </c>
      <c r="R35" s="1957">
        <v>6</v>
      </c>
      <c r="S35" s="1959">
        <v>50</v>
      </c>
      <c r="T35" s="2368"/>
      <c r="U35" s="2369"/>
      <c r="V35" s="2345" t="s">
        <v>3</v>
      </c>
      <c r="W35" s="2370" t="s">
        <v>3</v>
      </c>
      <c r="X35" s="2347" t="s">
        <v>3</v>
      </c>
      <c r="Y35" s="2371" t="s">
        <v>3</v>
      </c>
      <c r="AA35" s="125"/>
    </row>
    <row r="36" spans="1:27">
      <c r="A36" s="1121" t="s">
        <v>1174</v>
      </c>
      <c r="B36" s="1773"/>
      <c r="C36" s="1857"/>
      <c r="D36" s="1775"/>
      <c r="E36" s="1854"/>
      <c r="F36" s="1773"/>
      <c r="G36" s="1857"/>
      <c r="H36" s="1775"/>
      <c r="I36" s="1854"/>
      <c r="J36" s="1773"/>
      <c r="K36" s="1857"/>
      <c r="L36" s="1775"/>
      <c r="M36" s="1854"/>
      <c r="N36" s="1966"/>
      <c r="O36" s="2318"/>
      <c r="P36" s="1964"/>
      <c r="Q36" s="2316"/>
      <c r="R36" s="2366"/>
      <c r="S36" s="2367"/>
      <c r="T36" s="1954">
        <v>5</v>
      </c>
      <c r="U36" s="1962">
        <v>35</v>
      </c>
      <c r="V36" s="2339">
        <v>5</v>
      </c>
      <c r="W36" s="2374">
        <v>42</v>
      </c>
      <c r="X36" s="2341">
        <v>7</v>
      </c>
      <c r="Y36" s="2375">
        <v>42</v>
      </c>
      <c r="AA36" s="125"/>
    </row>
    <row r="37" spans="1:27">
      <c r="A37" s="119" t="s">
        <v>588</v>
      </c>
      <c r="B37" s="1773">
        <v>15</v>
      </c>
      <c r="C37" s="1857">
        <v>63</v>
      </c>
      <c r="D37" s="1775">
        <v>20</v>
      </c>
      <c r="E37" s="1854">
        <v>62</v>
      </c>
      <c r="F37" s="1773">
        <v>14</v>
      </c>
      <c r="G37" s="1857">
        <v>60</v>
      </c>
      <c r="H37" s="1775">
        <v>20</v>
      </c>
      <c r="I37" s="1854">
        <v>62</v>
      </c>
      <c r="J37" s="1773">
        <v>30</v>
      </c>
      <c r="K37" s="1857">
        <v>64</v>
      </c>
      <c r="L37" s="1775">
        <v>14</v>
      </c>
      <c r="M37" s="1854">
        <v>65</v>
      </c>
      <c r="N37" s="1966">
        <v>30</v>
      </c>
      <c r="O37" s="2315">
        <v>75</v>
      </c>
      <c r="P37" s="1964">
        <v>27</v>
      </c>
      <c r="Q37" s="2316">
        <v>74</v>
      </c>
      <c r="R37" s="1957">
        <v>28</v>
      </c>
      <c r="S37" s="1959">
        <v>101</v>
      </c>
      <c r="T37" s="1954">
        <v>38</v>
      </c>
      <c r="U37" s="1962">
        <v>76</v>
      </c>
      <c r="V37" s="2339">
        <v>41</v>
      </c>
      <c r="W37" s="2374">
        <v>69</v>
      </c>
      <c r="X37" s="2341">
        <v>43</v>
      </c>
      <c r="Y37" s="2375">
        <v>72</v>
      </c>
      <c r="AA37" s="125"/>
    </row>
    <row r="38" spans="1:27">
      <c r="A38" s="79" t="s">
        <v>1131</v>
      </c>
      <c r="B38" s="1773"/>
      <c r="C38" s="1857">
        <v>4</v>
      </c>
      <c r="D38" s="1775">
        <v>7</v>
      </c>
      <c r="E38" s="1854">
        <v>4</v>
      </c>
      <c r="F38" s="1773">
        <v>2</v>
      </c>
      <c r="G38" s="1857">
        <v>6</v>
      </c>
      <c r="H38" s="1775">
        <v>2</v>
      </c>
      <c r="I38" s="1854">
        <v>14</v>
      </c>
      <c r="J38" s="1773">
        <v>7</v>
      </c>
      <c r="K38" s="1857">
        <v>30</v>
      </c>
      <c r="L38" s="1775">
        <v>6</v>
      </c>
      <c r="M38" s="1854">
        <v>36</v>
      </c>
      <c r="N38" s="1966">
        <v>10</v>
      </c>
      <c r="O38" s="2315">
        <v>34</v>
      </c>
      <c r="P38" s="1964">
        <v>2</v>
      </c>
      <c r="Q38" s="2316">
        <v>41</v>
      </c>
      <c r="R38" s="1957">
        <v>9</v>
      </c>
      <c r="S38" s="1959">
        <v>59</v>
      </c>
      <c r="T38" s="1954">
        <v>17</v>
      </c>
      <c r="U38" s="1962">
        <v>69</v>
      </c>
      <c r="V38" s="2339">
        <v>20</v>
      </c>
      <c r="W38" s="2374">
        <v>87</v>
      </c>
      <c r="X38" s="2341">
        <v>20</v>
      </c>
      <c r="Y38" s="2375">
        <v>85</v>
      </c>
      <c r="AA38" s="125"/>
    </row>
    <row r="39" spans="1:27">
      <c r="A39" s="79" t="s">
        <v>1132</v>
      </c>
      <c r="B39" s="1773">
        <v>28</v>
      </c>
      <c r="C39" s="1857">
        <v>421</v>
      </c>
      <c r="D39" s="1775">
        <v>50</v>
      </c>
      <c r="E39" s="1854">
        <v>421</v>
      </c>
      <c r="F39" s="1773">
        <v>60</v>
      </c>
      <c r="G39" s="1857">
        <v>408</v>
      </c>
      <c r="H39" s="1775">
        <v>44</v>
      </c>
      <c r="I39" s="1854">
        <v>434</v>
      </c>
      <c r="J39" s="1773">
        <v>65</v>
      </c>
      <c r="K39" s="1857">
        <v>401</v>
      </c>
      <c r="L39" s="1775">
        <v>66</v>
      </c>
      <c r="M39" s="1854">
        <v>441</v>
      </c>
      <c r="N39" s="1966">
        <v>63</v>
      </c>
      <c r="O39" s="2315">
        <v>406</v>
      </c>
      <c r="P39" s="1964">
        <v>72</v>
      </c>
      <c r="Q39" s="2316">
        <v>459</v>
      </c>
      <c r="R39" s="1957">
        <v>83</v>
      </c>
      <c r="S39" s="1959">
        <v>406</v>
      </c>
      <c r="T39" s="1954">
        <v>63</v>
      </c>
      <c r="U39" s="1962">
        <v>454</v>
      </c>
      <c r="V39" s="2339">
        <v>66</v>
      </c>
      <c r="W39" s="2374">
        <v>464</v>
      </c>
      <c r="X39" s="2341">
        <v>74</v>
      </c>
      <c r="Y39" s="2375">
        <v>405</v>
      </c>
      <c r="AA39" s="125"/>
    </row>
    <row r="40" spans="1:27">
      <c r="A40" s="79" t="s">
        <v>1133</v>
      </c>
      <c r="B40" s="1773">
        <v>17</v>
      </c>
      <c r="C40" s="1857">
        <v>167</v>
      </c>
      <c r="D40" s="1775">
        <v>26</v>
      </c>
      <c r="E40" s="1854">
        <v>128</v>
      </c>
      <c r="F40" s="1773">
        <v>41</v>
      </c>
      <c r="G40" s="1857">
        <v>195</v>
      </c>
      <c r="H40" s="1775">
        <v>24</v>
      </c>
      <c r="I40" s="1854">
        <v>199</v>
      </c>
      <c r="J40" s="1773">
        <v>40</v>
      </c>
      <c r="K40" s="1857">
        <v>155</v>
      </c>
      <c r="L40" s="1775">
        <v>41</v>
      </c>
      <c r="M40" s="1854">
        <v>190</v>
      </c>
      <c r="N40" s="1966">
        <v>40</v>
      </c>
      <c r="O40" s="2315">
        <v>158</v>
      </c>
      <c r="P40" s="1964">
        <v>46</v>
      </c>
      <c r="Q40" s="2316">
        <v>159</v>
      </c>
      <c r="R40" s="1957">
        <v>28</v>
      </c>
      <c r="S40" s="1959">
        <v>104</v>
      </c>
      <c r="T40" s="1954">
        <v>24</v>
      </c>
      <c r="U40" s="1962">
        <v>117</v>
      </c>
      <c r="V40" s="2339">
        <v>20</v>
      </c>
      <c r="W40" s="2374">
        <v>112</v>
      </c>
      <c r="X40" s="2341">
        <v>41</v>
      </c>
      <c r="Y40" s="2375">
        <v>145</v>
      </c>
      <c r="AA40" s="125"/>
    </row>
    <row r="41" spans="1:27">
      <c r="A41" s="79" t="s">
        <v>1134</v>
      </c>
      <c r="B41" s="1773"/>
      <c r="C41" s="1857"/>
      <c r="D41" s="1775"/>
      <c r="E41" s="1854"/>
      <c r="F41" s="1773"/>
      <c r="G41" s="1857"/>
      <c r="H41" s="1775"/>
      <c r="I41" s="1854"/>
      <c r="J41" s="1773"/>
      <c r="K41" s="1857"/>
      <c r="L41" s="1775"/>
      <c r="M41" s="1854">
        <v>10</v>
      </c>
      <c r="N41" s="1966">
        <v>6</v>
      </c>
      <c r="O41" s="2315">
        <v>39</v>
      </c>
      <c r="P41" s="1964">
        <v>8</v>
      </c>
      <c r="Q41" s="2316">
        <v>30</v>
      </c>
      <c r="R41" s="1957">
        <v>5</v>
      </c>
      <c r="S41" s="1959">
        <v>26</v>
      </c>
      <c r="T41" s="1954">
        <v>8</v>
      </c>
      <c r="U41" s="1962">
        <v>22</v>
      </c>
      <c r="V41" s="2339">
        <v>5</v>
      </c>
      <c r="W41" s="2374">
        <v>22</v>
      </c>
      <c r="X41" s="2341">
        <v>4</v>
      </c>
      <c r="Y41" s="2375">
        <v>26</v>
      </c>
      <c r="AA41" s="125"/>
    </row>
    <row r="42" spans="1:27">
      <c r="A42" s="79" t="s">
        <v>1135</v>
      </c>
      <c r="B42" s="1773">
        <v>1</v>
      </c>
      <c r="C42" s="1857">
        <v>33</v>
      </c>
      <c r="D42" s="1775">
        <v>1</v>
      </c>
      <c r="E42" s="1854">
        <v>34</v>
      </c>
      <c r="F42" s="1773">
        <v>2</v>
      </c>
      <c r="G42" s="1857">
        <v>28</v>
      </c>
      <c r="H42" s="1775">
        <v>3</v>
      </c>
      <c r="I42" s="1854">
        <v>30</v>
      </c>
      <c r="J42" s="1773">
        <v>7</v>
      </c>
      <c r="K42" s="1857">
        <v>30</v>
      </c>
      <c r="L42" s="1775">
        <v>6</v>
      </c>
      <c r="M42" s="1854">
        <v>33</v>
      </c>
      <c r="N42" s="1966">
        <v>3</v>
      </c>
      <c r="O42" s="2315">
        <v>29</v>
      </c>
      <c r="P42" s="1964">
        <v>3</v>
      </c>
      <c r="Q42" s="2316">
        <v>27</v>
      </c>
      <c r="R42" s="1957">
        <v>2</v>
      </c>
      <c r="S42" s="1959">
        <v>30</v>
      </c>
      <c r="T42" s="1954">
        <v>4</v>
      </c>
      <c r="U42" s="1962">
        <v>25</v>
      </c>
      <c r="V42" s="2339">
        <v>2</v>
      </c>
      <c r="W42" s="2374">
        <v>19</v>
      </c>
      <c r="X42" s="2341">
        <v>1</v>
      </c>
      <c r="Y42" s="2375">
        <v>21</v>
      </c>
      <c r="AA42" s="125"/>
    </row>
    <row r="43" spans="1:27">
      <c r="A43" s="79" t="s">
        <v>1136</v>
      </c>
      <c r="B43" s="1773">
        <v>1</v>
      </c>
      <c r="C43" s="1857">
        <v>6</v>
      </c>
      <c r="D43" s="1775">
        <v>1</v>
      </c>
      <c r="E43" s="1854">
        <v>7</v>
      </c>
      <c r="F43" s="1773"/>
      <c r="G43" s="1857">
        <v>7</v>
      </c>
      <c r="H43" s="1775"/>
      <c r="I43" s="1854">
        <v>9</v>
      </c>
      <c r="J43" s="1773">
        <v>1</v>
      </c>
      <c r="K43" s="1857">
        <v>4</v>
      </c>
      <c r="L43" s="1775"/>
      <c r="M43" s="1854">
        <v>7</v>
      </c>
      <c r="N43" s="2317"/>
      <c r="O43" s="2315">
        <v>3</v>
      </c>
      <c r="P43" s="2319"/>
      <c r="Q43" s="2316">
        <v>2</v>
      </c>
      <c r="R43" s="2366"/>
      <c r="S43" s="1959">
        <v>5</v>
      </c>
      <c r="T43" s="1954">
        <v>1</v>
      </c>
      <c r="U43" s="1962">
        <v>6</v>
      </c>
      <c r="V43" s="2345" t="s">
        <v>3</v>
      </c>
      <c r="W43" s="2374">
        <v>3</v>
      </c>
      <c r="X43" s="2341">
        <v>1</v>
      </c>
      <c r="Y43" s="2375">
        <v>4</v>
      </c>
      <c r="AA43" s="125"/>
    </row>
    <row r="44" spans="1:27">
      <c r="A44" s="79" t="s">
        <v>1137</v>
      </c>
      <c r="B44" s="1773">
        <v>113</v>
      </c>
      <c r="C44" s="1857">
        <v>797</v>
      </c>
      <c r="D44" s="1775">
        <v>92</v>
      </c>
      <c r="E44" s="1854">
        <v>715</v>
      </c>
      <c r="F44" s="1773">
        <v>122</v>
      </c>
      <c r="G44" s="1857">
        <v>685</v>
      </c>
      <c r="H44" s="1775">
        <v>110</v>
      </c>
      <c r="I44" s="1854">
        <v>724</v>
      </c>
      <c r="J44" s="1773">
        <v>153</v>
      </c>
      <c r="K44" s="1857">
        <v>812</v>
      </c>
      <c r="L44" s="1775">
        <v>148</v>
      </c>
      <c r="M44" s="1854">
        <v>967</v>
      </c>
      <c r="N44" s="1966">
        <v>172</v>
      </c>
      <c r="O44" s="2315">
        <v>1058</v>
      </c>
      <c r="P44" s="1964">
        <v>207</v>
      </c>
      <c r="Q44" s="2316">
        <v>1138</v>
      </c>
      <c r="R44" s="1957">
        <v>188</v>
      </c>
      <c r="S44" s="1959">
        <v>1144</v>
      </c>
      <c r="T44" s="1954">
        <v>181</v>
      </c>
      <c r="U44" s="1962">
        <v>1147</v>
      </c>
      <c r="V44" s="2339">
        <v>194</v>
      </c>
      <c r="W44" s="2374">
        <v>1174</v>
      </c>
      <c r="X44" s="2341">
        <v>174</v>
      </c>
      <c r="Y44" s="2375">
        <v>1079</v>
      </c>
      <c r="AA44" s="125"/>
    </row>
    <row r="45" spans="1:27">
      <c r="A45" s="119" t="s">
        <v>1172</v>
      </c>
      <c r="B45" s="1773">
        <v>31</v>
      </c>
      <c r="C45" s="1857">
        <v>178</v>
      </c>
      <c r="D45" s="1775">
        <v>19</v>
      </c>
      <c r="E45" s="1854">
        <v>134</v>
      </c>
      <c r="F45" s="1773">
        <v>19</v>
      </c>
      <c r="G45" s="1857">
        <v>120</v>
      </c>
      <c r="H45" s="1775">
        <v>34</v>
      </c>
      <c r="I45" s="1854">
        <v>139</v>
      </c>
      <c r="J45" s="1773">
        <v>42</v>
      </c>
      <c r="K45" s="1857">
        <v>169</v>
      </c>
      <c r="L45" s="1775">
        <v>40</v>
      </c>
      <c r="M45" s="1854">
        <v>160</v>
      </c>
      <c r="N45" s="1966">
        <v>33</v>
      </c>
      <c r="O45" s="2315">
        <v>208</v>
      </c>
      <c r="P45" s="1964">
        <v>49</v>
      </c>
      <c r="Q45" s="2316">
        <v>191</v>
      </c>
      <c r="R45" s="1957">
        <v>35</v>
      </c>
      <c r="S45" s="1959">
        <v>188</v>
      </c>
      <c r="T45" s="1954">
        <v>46</v>
      </c>
      <c r="U45" s="1962">
        <v>186</v>
      </c>
      <c r="V45" s="2339">
        <v>36</v>
      </c>
      <c r="W45" s="2374">
        <v>173</v>
      </c>
      <c r="X45" s="2341">
        <v>32</v>
      </c>
      <c r="Y45" s="2375">
        <v>165</v>
      </c>
      <c r="AA45" s="125"/>
    </row>
    <row r="46" spans="1:27">
      <c r="A46" s="119" t="s">
        <v>583</v>
      </c>
      <c r="B46" s="1773">
        <v>5</v>
      </c>
      <c r="C46" s="1857">
        <v>23</v>
      </c>
      <c r="D46" s="1775">
        <v>4</v>
      </c>
      <c r="E46" s="1854">
        <v>13</v>
      </c>
      <c r="F46" s="1773">
        <v>13</v>
      </c>
      <c r="G46" s="1857">
        <v>19</v>
      </c>
      <c r="H46" s="1775">
        <v>4</v>
      </c>
      <c r="I46" s="1854">
        <v>22</v>
      </c>
      <c r="J46" s="1773">
        <v>10</v>
      </c>
      <c r="K46" s="1857">
        <v>21</v>
      </c>
      <c r="L46" s="1775">
        <v>9</v>
      </c>
      <c r="M46" s="1854">
        <v>32</v>
      </c>
      <c r="N46" s="1966">
        <v>9</v>
      </c>
      <c r="O46" s="2315">
        <v>28</v>
      </c>
      <c r="P46" s="1964">
        <v>6</v>
      </c>
      <c r="Q46" s="2316">
        <v>31</v>
      </c>
      <c r="R46" s="1957">
        <v>12</v>
      </c>
      <c r="S46" s="1959">
        <v>18</v>
      </c>
      <c r="T46" s="1954">
        <v>6</v>
      </c>
      <c r="U46" s="1962">
        <v>20</v>
      </c>
      <c r="V46" s="2339">
        <v>7</v>
      </c>
      <c r="W46" s="2374">
        <v>22</v>
      </c>
      <c r="X46" s="2341">
        <v>6</v>
      </c>
      <c r="Y46" s="2375">
        <v>20</v>
      </c>
      <c r="AA46" s="125"/>
    </row>
    <row r="47" spans="1:27">
      <c r="A47" s="119" t="s">
        <v>1170</v>
      </c>
      <c r="B47" s="1773">
        <v>13</v>
      </c>
      <c r="C47" s="1857">
        <v>59</v>
      </c>
      <c r="D47" s="1775">
        <v>9</v>
      </c>
      <c r="E47" s="1854">
        <v>58</v>
      </c>
      <c r="F47" s="1773">
        <v>16</v>
      </c>
      <c r="G47" s="1857">
        <v>68</v>
      </c>
      <c r="H47" s="1775">
        <v>15</v>
      </c>
      <c r="I47" s="1854">
        <v>76</v>
      </c>
      <c r="J47" s="1773">
        <v>17</v>
      </c>
      <c r="K47" s="1857">
        <v>70</v>
      </c>
      <c r="L47" s="1775"/>
      <c r="M47" s="1854"/>
      <c r="N47" s="1966">
        <v>24</v>
      </c>
      <c r="O47" s="2315">
        <v>78</v>
      </c>
      <c r="P47" s="1964">
        <v>32</v>
      </c>
      <c r="Q47" s="2316">
        <v>93</v>
      </c>
      <c r="R47" s="1957">
        <v>23</v>
      </c>
      <c r="S47" s="1959">
        <v>127</v>
      </c>
      <c r="T47" s="1954">
        <v>29</v>
      </c>
      <c r="U47" s="1962">
        <v>104</v>
      </c>
      <c r="V47" s="2339">
        <v>45</v>
      </c>
      <c r="W47" s="2374">
        <v>117</v>
      </c>
      <c r="X47" s="2341">
        <v>34</v>
      </c>
      <c r="Y47" s="2375">
        <v>103</v>
      </c>
      <c r="AA47" s="125"/>
    </row>
    <row r="48" spans="1:27">
      <c r="A48" s="119" t="s">
        <v>1173</v>
      </c>
      <c r="B48" s="1773">
        <v>8</v>
      </c>
      <c r="C48" s="1857">
        <v>99</v>
      </c>
      <c r="D48" s="1775">
        <v>7</v>
      </c>
      <c r="E48" s="1854">
        <v>95</v>
      </c>
      <c r="F48" s="1773">
        <v>10</v>
      </c>
      <c r="G48" s="1857">
        <v>95</v>
      </c>
      <c r="H48" s="1775">
        <v>8</v>
      </c>
      <c r="I48" s="1854">
        <v>109</v>
      </c>
      <c r="J48" s="1773">
        <v>9</v>
      </c>
      <c r="K48" s="1857">
        <v>112</v>
      </c>
      <c r="L48" s="1775">
        <v>10</v>
      </c>
      <c r="M48" s="1854">
        <v>154</v>
      </c>
      <c r="N48" s="1966">
        <v>12</v>
      </c>
      <c r="O48" s="2315">
        <v>169</v>
      </c>
      <c r="P48" s="1964">
        <v>19</v>
      </c>
      <c r="Q48" s="2316">
        <v>218</v>
      </c>
      <c r="R48" s="1957">
        <v>20</v>
      </c>
      <c r="S48" s="1959">
        <v>187</v>
      </c>
      <c r="T48" s="1954">
        <v>18</v>
      </c>
      <c r="U48" s="1962">
        <v>195</v>
      </c>
      <c r="V48" s="2339">
        <v>19</v>
      </c>
      <c r="W48" s="2374">
        <v>247</v>
      </c>
      <c r="X48" s="2341">
        <v>18</v>
      </c>
      <c r="Y48" s="2375">
        <v>244</v>
      </c>
      <c r="AA48" s="125"/>
    </row>
    <row r="49" spans="1:27">
      <c r="A49" s="119" t="s">
        <v>303</v>
      </c>
      <c r="B49" s="1773">
        <v>7</v>
      </c>
      <c r="C49" s="1857">
        <v>32</v>
      </c>
      <c r="D49" s="1775">
        <v>5</v>
      </c>
      <c r="E49" s="1854">
        <v>36</v>
      </c>
      <c r="F49" s="1773">
        <v>12</v>
      </c>
      <c r="G49" s="1857">
        <v>34</v>
      </c>
      <c r="H49" s="1775">
        <v>9</v>
      </c>
      <c r="I49" s="1854">
        <v>36</v>
      </c>
      <c r="J49" s="1773">
        <v>11</v>
      </c>
      <c r="K49" s="1857">
        <v>38</v>
      </c>
      <c r="L49" s="1775">
        <v>11</v>
      </c>
      <c r="M49" s="1854">
        <v>47</v>
      </c>
      <c r="N49" s="1966">
        <v>8</v>
      </c>
      <c r="O49" s="2315">
        <v>66</v>
      </c>
      <c r="P49" s="1964">
        <v>11</v>
      </c>
      <c r="Q49" s="2316">
        <v>83</v>
      </c>
      <c r="R49" s="1957">
        <v>18</v>
      </c>
      <c r="S49" s="1959">
        <v>94</v>
      </c>
      <c r="T49" s="1954">
        <v>20</v>
      </c>
      <c r="U49" s="1962">
        <v>116</v>
      </c>
      <c r="V49" s="2339">
        <v>30</v>
      </c>
      <c r="W49" s="2374">
        <v>120</v>
      </c>
      <c r="X49" s="2341">
        <v>25</v>
      </c>
      <c r="Y49" s="2375">
        <v>90</v>
      </c>
      <c r="AA49" s="125"/>
    </row>
    <row r="50" spans="1:27">
      <c r="A50" s="119" t="s">
        <v>304</v>
      </c>
      <c r="B50" s="1773">
        <v>24</v>
      </c>
      <c r="C50" s="1857">
        <v>133</v>
      </c>
      <c r="D50" s="1775">
        <v>22</v>
      </c>
      <c r="E50" s="1854">
        <v>128</v>
      </c>
      <c r="F50" s="1773">
        <v>18</v>
      </c>
      <c r="G50" s="1857">
        <v>110</v>
      </c>
      <c r="H50" s="1775">
        <v>13</v>
      </c>
      <c r="I50" s="1854">
        <v>119</v>
      </c>
      <c r="J50" s="1773">
        <v>29</v>
      </c>
      <c r="K50" s="1857">
        <v>164</v>
      </c>
      <c r="L50" s="1775">
        <v>25</v>
      </c>
      <c r="M50" s="1854">
        <v>149</v>
      </c>
      <c r="N50" s="1966">
        <v>32</v>
      </c>
      <c r="O50" s="2315">
        <v>195</v>
      </c>
      <c r="P50" s="1964">
        <v>35</v>
      </c>
      <c r="Q50" s="2316">
        <v>208</v>
      </c>
      <c r="R50" s="1957">
        <v>37</v>
      </c>
      <c r="S50" s="1959">
        <v>238</v>
      </c>
      <c r="T50" s="1954">
        <v>39</v>
      </c>
      <c r="U50" s="1962">
        <v>250</v>
      </c>
      <c r="V50" s="2339">
        <v>37</v>
      </c>
      <c r="W50" s="2374">
        <v>253</v>
      </c>
      <c r="X50" s="2341">
        <v>37</v>
      </c>
      <c r="Y50" s="2375">
        <v>232</v>
      </c>
      <c r="AA50" s="125"/>
    </row>
    <row r="51" spans="1:27">
      <c r="A51" s="119" t="s">
        <v>307</v>
      </c>
      <c r="B51" s="1773">
        <v>10</v>
      </c>
      <c r="C51" s="1857">
        <v>106</v>
      </c>
      <c r="D51" s="1775">
        <v>15</v>
      </c>
      <c r="E51" s="1854">
        <v>115</v>
      </c>
      <c r="F51" s="1773">
        <v>20</v>
      </c>
      <c r="G51" s="1857">
        <v>116</v>
      </c>
      <c r="H51" s="1775">
        <v>18</v>
      </c>
      <c r="I51" s="1854">
        <v>110</v>
      </c>
      <c r="J51" s="1773">
        <v>30</v>
      </c>
      <c r="K51" s="1857">
        <v>137</v>
      </c>
      <c r="L51" s="1775">
        <v>36</v>
      </c>
      <c r="M51" s="1854">
        <v>242</v>
      </c>
      <c r="N51" s="1966">
        <v>36</v>
      </c>
      <c r="O51" s="2315">
        <v>192</v>
      </c>
      <c r="P51" s="1964">
        <v>40</v>
      </c>
      <c r="Q51" s="2316">
        <v>203</v>
      </c>
      <c r="R51" s="1957">
        <v>31</v>
      </c>
      <c r="S51" s="1959">
        <v>168</v>
      </c>
      <c r="T51" s="1954">
        <v>15</v>
      </c>
      <c r="U51" s="1962">
        <v>146</v>
      </c>
      <c r="V51" s="2339">
        <v>12</v>
      </c>
      <c r="W51" s="2374">
        <v>128</v>
      </c>
      <c r="X51" s="2341">
        <v>15</v>
      </c>
      <c r="Y51" s="2375">
        <v>120</v>
      </c>
      <c r="AA51" s="125"/>
    </row>
    <row r="52" spans="1:27">
      <c r="A52" s="119" t="s">
        <v>579</v>
      </c>
      <c r="B52" s="1773">
        <v>1</v>
      </c>
      <c r="C52" s="1857">
        <v>19</v>
      </c>
      <c r="D52" s="1775">
        <v>2</v>
      </c>
      <c r="E52" s="1854">
        <v>21</v>
      </c>
      <c r="F52" s="1773">
        <v>3</v>
      </c>
      <c r="G52" s="1857">
        <v>14</v>
      </c>
      <c r="H52" s="1775">
        <v>2</v>
      </c>
      <c r="I52" s="1854">
        <v>23</v>
      </c>
      <c r="J52" s="1773"/>
      <c r="K52" s="1857">
        <v>23</v>
      </c>
      <c r="L52" s="1775"/>
      <c r="M52" s="1854">
        <v>17</v>
      </c>
      <c r="N52" s="1966">
        <v>3</v>
      </c>
      <c r="O52" s="2315">
        <v>24</v>
      </c>
      <c r="P52" s="1964">
        <v>4</v>
      </c>
      <c r="Q52" s="2316">
        <v>28</v>
      </c>
      <c r="R52" s="1957">
        <v>2</v>
      </c>
      <c r="S52" s="1959">
        <v>27</v>
      </c>
      <c r="T52" s="1954">
        <v>2</v>
      </c>
      <c r="U52" s="1962">
        <v>31</v>
      </c>
      <c r="V52" s="2339">
        <v>2</v>
      </c>
      <c r="W52" s="2374">
        <v>12</v>
      </c>
      <c r="X52" s="2341">
        <v>2</v>
      </c>
      <c r="Y52" s="2375">
        <v>14</v>
      </c>
      <c r="AA52" s="125"/>
    </row>
    <row r="53" spans="1:27" ht="14.5">
      <c r="A53" s="119" t="s">
        <v>1700</v>
      </c>
      <c r="B53" s="1773">
        <v>6</v>
      </c>
      <c r="C53" s="1857">
        <v>31</v>
      </c>
      <c r="D53" s="1775">
        <v>2</v>
      </c>
      <c r="E53" s="1854">
        <v>20</v>
      </c>
      <c r="F53" s="1773">
        <v>4</v>
      </c>
      <c r="G53" s="1857">
        <v>14</v>
      </c>
      <c r="H53" s="1775"/>
      <c r="I53" s="1854">
        <v>5</v>
      </c>
      <c r="J53" s="1773"/>
      <c r="K53" s="1857">
        <v>2</v>
      </c>
      <c r="L53" s="1775"/>
      <c r="M53" s="1854">
        <v>4</v>
      </c>
      <c r="N53" s="1966">
        <v>1</v>
      </c>
      <c r="O53" s="2315">
        <v>7</v>
      </c>
      <c r="P53" s="2319"/>
      <c r="Q53" s="2316">
        <v>1</v>
      </c>
      <c r="R53" s="2366"/>
      <c r="S53" s="1959">
        <v>7</v>
      </c>
      <c r="T53" s="2368"/>
      <c r="U53" s="1962">
        <v>3</v>
      </c>
      <c r="V53" s="2345" t="s">
        <v>3</v>
      </c>
      <c r="W53" s="2374">
        <v>13</v>
      </c>
      <c r="X53" s="2347" t="s">
        <v>3</v>
      </c>
      <c r="Y53" s="2375">
        <v>8</v>
      </c>
      <c r="AA53" s="125"/>
    </row>
    <row r="54" spans="1:27">
      <c r="A54" s="119" t="s">
        <v>302</v>
      </c>
      <c r="B54" s="1773">
        <v>8</v>
      </c>
      <c r="C54" s="1857">
        <v>117</v>
      </c>
      <c r="D54" s="1775">
        <v>7</v>
      </c>
      <c r="E54" s="1854">
        <v>95</v>
      </c>
      <c r="F54" s="1773">
        <v>7</v>
      </c>
      <c r="G54" s="1857">
        <v>95</v>
      </c>
      <c r="H54" s="1775">
        <v>7</v>
      </c>
      <c r="I54" s="1854">
        <v>85</v>
      </c>
      <c r="J54" s="1773">
        <v>5</v>
      </c>
      <c r="K54" s="1857">
        <v>76</v>
      </c>
      <c r="L54" s="1775">
        <v>8</v>
      </c>
      <c r="M54" s="1854">
        <v>79</v>
      </c>
      <c r="N54" s="1966">
        <v>14</v>
      </c>
      <c r="O54" s="2315">
        <v>91</v>
      </c>
      <c r="P54" s="1964">
        <v>11</v>
      </c>
      <c r="Q54" s="2316">
        <v>82</v>
      </c>
      <c r="R54" s="1957">
        <v>10</v>
      </c>
      <c r="S54" s="1959">
        <v>90</v>
      </c>
      <c r="T54" s="1954">
        <v>6</v>
      </c>
      <c r="U54" s="1962">
        <v>96</v>
      </c>
      <c r="V54" s="2339">
        <v>6</v>
      </c>
      <c r="W54" s="2374">
        <v>89</v>
      </c>
      <c r="X54" s="2341">
        <v>5</v>
      </c>
      <c r="Y54" s="2375">
        <v>83</v>
      </c>
      <c r="AA54" s="125"/>
    </row>
    <row r="55" spans="1:27">
      <c r="A55" s="79" t="s">
        <v>1138</v>
      </c>
      <c r="B55" s="1773">
        <v>4</v>
      </c>
      <c r="C55" s="1857">
        <v>14</v>
      </c>
      <c r="D55" s="1775">
        <v>7</v>
      </c>
      <c r="E55" s="1854">
        <v>18</v>
      </c>
      <c r="F55" s="1773">
        <v>9</v>
      </c>
      <c r="G55" s="1857">
        <v>17</v>
      </c>
      <c r="H55" s="1775">
        <v>3</v>
      </c>
      <c r="I55" s="1854">
        <v>27</v>
      </c>
      <c r="J55" s="1773">
        <v>12</v>
      </c>
      <c r="K55" s="1857">
        <v>21</v>
      </c>
      <c r="L55" s="1775">
        <v>14</v>
      </c>
      <c r="M55" s="1854">
        <v>25</v>
      </c>
      <c r="N55" s="1966">
        <v>12</v>
      </c>
      <c r="O55" s="2315">
        <v>22</v>
      </c>
      <c r="P55" s="1964">
        <v>22</v>
      </c>
      <c r="Q55" s="2316">
        <v>25</v>
      </c>
      <c r="R55" s="1957">
        <v>20</v>
      </c>
      <c r="S55" s="1959">
        <v>25</v>
      </c>
      <c r="T55" s="1954">
        <v>10</v>
      </c>
      <c r="U55" s="1962">
        <v>33</v>
      </c>
      <c r="V55" s="2339">
        <v>8</v>
      </c>
      <c r="W55" s="2374">
        <v>24</v>
      </c>
      <c r="X55" s="2341">
        <v>11</v>
      </c>
      <c r="Y55" s="2375">
        <v>18</v>
      </c>
      <c r="AA55" s="125"/>
    </row>
    <row r="56" spans="1:27">
      <c r="A56" s="16"/>
      <c r="B56" s="233"/>
      <c r="C56" s="233"/>
      <c r="D56" s="233"/>
      <c r="E56" s="233"/>
      <c r="F56" s="233"/>
      <c r="G56" s="233"/>
      <c r="H56" s="233"/>
      <c r="I56" s="233"/>
      <c r="J56" s="233"/>
      <c r="K56" s="233"/>
      <c r="L56" s="233"/>
      <c r="M56" s="233"/>
    </row>
    <row r="58" spans="1:27" ht="17.5">
      <c r="A58" s="4620"/>
      <c r="B58" s="4622" t="s">
        <v>33</v>
      </c>
      <c r="C58" s="4623"/>
      <c r="D58" s="4622" t="s">
        <v>34</v>
      </c>
      <c r="E58" s="4623"/>
      <c r="F58" s="4622" t="s">
        <v>35</v>
      </c>
      <c r="G58" s="4623"/>
      <c r="H58" s="4622" t="s">
        <v>36</v>
      </c>
      <c r="I58" s="4623"/>
      <c r="J58" s="4622" t="s">
        <v>53</v>
      </c>
      <c r="K58" s="4623"/>
      <c r="L58" s="4622" t="s">
        <v>52</v>
      </c>
      <c r="M58" s="4623"/>
      <c r="N58" s="4622" t="s">
        <v>51</v>
      </c>
      <c r="O58" s="4623"/>
      <c r="P58" s="4624" t="s">
        <v>744</v>
      </c>
      <c r="Q58" s="4619"/>
      <c r="R58" s="4624" t="s">
        <v>897</v>
      </c>
      <c r="S58" s="4622"/>
      <c r="T58" s="4185" t="s">
        <v>941</v>
      </c>
      <c r="U58" s="4619"/>
      <c r="V58" s="3841" t="s">
        <v>1579</v>
      </c>
      <c r="W58" s="3842"/>
      <c r="X58" s="3841" t="s">
        <v>1690</v>
      </c>
      <c r="Y58" s="4281"/>
      <c r="AA58" s="495"/>
    </row>
    <row r="59" spans="1:27" ht="28" thickBot="1">
      <c r="A59" s="4625"/>
      <c r="B59" s="1122" t="s">
        <v>85</v>
      </c>
      <c r="C59" s="1123" t="s">
        <v>543</v>
      </c>
      <c r="D59" s="1122" t="s">
        <v>85</v>
      </c>
      <c r="E59" s="1123" t="s">
        <v>543</v>
      </c>
      <c r="F59" s="1122" t="s">
        <v>85</v>
      </c>
      <c r="G59" s="1123" t="s">
        <v>543</v>
      </c>
      <c r="H59" s="1122" t="s">
        <v>85</v>
      </c>
      <c r="I59" s="1123" t="s">
        <v>543</v>
      </c>
      <c r="J59" s="1122" t="s">
        <v>85</v>
      </c>
      <c r="K59" s="1123" t="s">
        <v>543</v>
      </c>
      <c r="L59" s="1122" t="s">
        <v>85</v>
      </c>
      <c r="M59" s="1123" t="s">
        <v>543</v>
      </c>
      <c r="N59" s="1122" t="s">
        <v>85</v>
      </c>
      <c r="O59" s="1123" t="s">
        <v>543</v>
      </c>
      <c r="P59" s="1122" t="s">
        <v>85</v>
      </c>
      <c r="Q59" s="1123" t="s">
        <v>543</v>
      </c>
      <c r="R59" s="1124" t="s">
        <v>85</v>
      </c>
      <c r="S59" s="864" t="s">
        <v>543</v>
      </c>
      <c r="T59" s="1125" t="s">
        <v>85</v>
      </c>
      <c r="U59" s="1126" t="s">
        <v>543</v>
      </c>
      <c r="V59" s="860" t="s">
        <v>85</v>
      </c>
      <c r="W59" s="1092" t="s">
        <v>543</v>
      </c>
      <c r="X59" s="860" t="s">
        <v>85</v>
      </c>
      <c r="Y59" s="863" t="s">
        <v>543</v>
      </c>
      <c r="AA59" s="507"/>
    </row>
    <row r="60" spans="1:27" ht="14.5" thickBot="1">
      <c r="A60" s="1127" t="s">
        <v>556</v>
      </c>
      <c r="B60" s="1066">
        <v>129</v>
      </c>
      <c r="C60" s="1067">
        <v>1056</v>
      </c>
      <c r="D60" s="1068">
        <v>129</v>
      </c>
      <c r="E60" s="1069">
        <v>1087</v>
      </c>
      <c r="F60" s="1066">
        <v>141</v>
      </c>
      <c r="G60" s="1067">
        <v>1127</v>
      </c>
      <c r="H60" s="1068">
        <v>186</v>
      </c>
      <c r="I60" s="1069">
        <v>1101</v>
      </c>
      <c r="J60" s="1066">
        <v>143</v>
      </c>
      <c r="K60" s="1077">
        <v>952</v>
      </c>
      <c r="L60" s="1068">
        <v>186</v>
      </c>
      <c r="M60" s="1078">
        <v>992</v>
      </c>
      <c r="N60" s="1070">
        <v>140</v>
      </c>
      <c r="O60" s="1071">
        <v>895</v>
      </c>
      <c r="P60" s="1094">
        <v>178</v>
      </c>
      <c r="Q60" s="1095">
        <v>948</v>
      </c>
      <c r="R60" s="1070">
        <v>177</v>
      </c>
      <c r="S60" s="1071">
        <v>863</v>
      </c>
      <c r="T60" s="1094">
        <v>179</v>
      </c>
      <c r="U60" s="1096">
        <v>856</v>
      </c>
      <c r="V60" s="1091">
        <v>137</v>
      </c>
      <c r="W60" s="1097">
        <v>731</v>
      </c>
      <c r="X60" s="1090">
        <v>154</v>
      </c>
      <c r="Y60" s="1098">
        <v>877</v>
      </c>
      <c r="AA60" s="125"/>
    </row>
    <row r="61" spans="1:27">
      <c r="A61" s="72" t="s">
        <v>1120</v>
      </c>
      <c r="B61" s="946">
        <v>129</v>
      </c>
      <c r="C61" s="706">
        <v>1056</v>
      </c>
      <c r="D61" s="416">
        <v>129</v>
      </c>
      <c r="E61" s="733">
        <v>1087</v>
      </c>
      <c r="F61" s="946">
        <v>141</v>
      </c>
      <c r="G61" s="706">
        <v>1127</v>
      </c>
      <c r="H61" s="416">
        <v>186</v>
      </c>
      <c r="I61" s="733">
        <v>1101</v>
      </c>
      <c r="J61" s="946">
        <v>143</v>
      </c>
      <c r="K61" s="1063">
        <v>952</v>
      </c>
      <c r="L61" s="416">
        <v>186</v>
      </c>
      <c r="M61" s="1064">
        <v>992</v>
      </c>
      <c r="N61" s="1072">
        <v>140</v>
      </c>
      <c r="O61" s="1073">
        <v>895</v>
      </c>
      <c r="P61" s="110">
        <v>178</v>
      </c>
      <c r="Q61" s="107">
        <v>948</v>
      </c>
      <c r="R61" s="688">
        <v>177</v>
      </c>
      <c r="S61" s="1105">
        <v>863</v>
      </c>
      <c r="T61" s="116">
        <v>179</v>
      </c>
      <c r="U61" s="1106">
        <v>856</v>
      </c>
      <c r="V61" s="1081">
        <v>137</v>
      </c>
      <c r="W61" s="1107">
        <v>731</v>
      </c>
      <c r="X61" s="1080">
        <v>154</v>
      </c>
      <c r="Y61" s="1108">
        <v>877</v>
      </c>
      <c r="AA61" s="125"/>
    </row>
    <row r="62" spans="1:27">
      <c r="A62" s="79" t="s">
        <v>1139</v>
      </c>
      <c r="B62" s="472"/>
      <c r="C62" s="81">
        <v>11</v>
      </c>
      <c r="D62" s="258"/>
      <c r="E62" s="80">
        <v>15</v>
      </c>
      <c r="F62" s="472"/>
      <c r="G62" s="81">
        <v>9</v>
      </c>
      <c r="H62" s="258"/>
      <c r="I62" s="80">
        <v>11</v>
      </c>
      <c r="J62" s="472"/>
      <c r="K62" s="81">
        <v>14</v>
      </c>
      <c r="L62" s="258"/>
      <c r="M62" s="80">
        <v>19</v>
      </c>
      <c r="N62" s="1128"/>
      <c r="O62" s="1074">
        <v>5</v>
      </c>
      <c r="P62" s="1129"/>
      <c r="Q62" s="108">
        <v>12</v>
      </c>
      <c r="R62" s="684"/>
      <c r="S62" s="1109">
        <v>3</v>
      </c>
      <c r="T62" s="117"/>
      <c r="U62" s="1110">
        <v>5</v>
      </c>
      <c r="V62" s="1087">
        <v>25</v>
      </c>
      <c r="W62" s="1111">
        <v>5</v>
      </c>
      <c r="X62" s="1086">
        <v>36</v>
      </c>
      <c r="Y62" s="1112">
        <v>5</v>
      </c>
      <c r="AA62" s="125"/>
    </row>
    <row r="63" spans="1:27">
      <c r="A63" s="79" t="s">
        <v>1140</v>
      </c>
      <c r="B63" s="472">
        <v>22</v>
      </c>
      <c r="C63" s="81">
        <v>222</v>
      </c>
      <c r="D63" s="258">
        <v>24</v>
      </c>
      <c r="E63" s="80">
        <v>238</v>
      </c>
      <c r="F63" s="472">
        <v>16</v>
      </c>
      <c r="G63" s="81">
        <v>200</v>
      </c>
      <c r="H63" s="258">
        <v>38</v>
      </c>
      <c r="I63" s="80">
        <v>222</v>
      </c>
      <c r="J63" s="472">
        <v>28</v>
      </c>
      <c r="K63" s="81">
        <v>213</v>
      </c>
      <c r="L63" s="258">
        <v>37</v>
      </c>
      <c r="M63" s="80">
        <v>178</v>
      </c>
      <c r="N63" s="682">
        <v>24</v>
      </c>
      <c r="O63" s="1074">
        <v>195</v>
      </c>
      <c r="P63" s="111">
        <v>32</v>
      </c>
      <c r="Q63" s="108">
        <v>172</v>
      </c>
      <c r="R63" s="684">
        <v>37</v>
      </c>
      <c r="S63" s="1109">
        <v>187</v>
      </c>
      <c r="T63" s="117">
        <v>31</v>
      </c>
      <c r="U63" s="1110">
        <v>158</v>
      </c>
      <c r="V63" s="1087">
        <v>10</v>
      </c>
      <c r="W63" s="1111">
        <v>136</v>
      </c>
      <c r="X63" s="1086">
        <v>10</v>
      </c>
      <c r="Y63" s="1112">
        <v>164</v>
      </c>
      <c r="AA63" s="125"/>
    </row>
    <row r="64" spans="1:27">
      <c r="A64" s="119" t="s">
        <v>1173</v>
      </c>
      <c r="B64" s="472">
        <v>17</v>
      </c>
      <c r="C64" s="81">
        <v>182</v>
      </c>
      <c r="D64" s="258">
        <v>5</v>
      </c>
      <c r="E64" s="80">
        <v>200</v>
      </c>
      <c r="F64" s="472">
        <v>8</v>
      </c>
      <c r="G64" s="81">
        <v>165</v>
      </c>
      <c r="H64" s="258">
        <v>19</v>
      </c>
      <c r="I64" s="80">
        <v>188</v>
      </c>
      <c r="J64" s="472">
        <v>15</v>
      </c>
      <c r="K64" s="81">
        <v>180</v>
      </c>
      <c r="L64" s="258">
        <v>13</v>
      </c>
      <c r="M64" s="80">
        <v>139</v>
      </c>
      <c r="N64" s="682">
        <v>10</v>
      </c>
      <c r="O64" s="1074">
        <v>150</v>
      </c>
      <c r="P64" s="111">
        <v>11</v>
      </c>
      <c r="Q64" s="108">
        <v>138</v>
      </c>
      <c r="R64" s="684">
        <v>12</v>
      </c>
      <c r="S64" s="1109">
        <v>140</v>
      </c>
      <c r="T64" s="117">
        <v>10</v>
      </c>
      <c r="U64" s="1110">
        <v>121</v>
      </c>
      <c r="V64" s="1087">
        <v>3</v>
      </c>
      <c r="W64" s="1111">
        <v>112</v>
      </c>
      <c r="X64" s="1086">
        <v>8</v>
      </c>
      <c r="Y64" s="1112">
        <v>125</v>
      </c>
      <c r="AA64" s="125"/>
    </row>
    <row r="65" spans="1:27">
      <c r="A65" s="119" t="s">
        <v>1170</v>
      </c>
      <c r="B65" s="472">
        <v>1</v>
      </c>
      <c r="C65" s="81">
        <v>8</v>
      </c>
      <c r="D65" s="258">
        <v>4</v>
      </c>
      <c r="E65" s="80">
        <v>12</v>
      </c>
      <c r="F65" s="472">
        <v>3</v>
      </c>
      <c r="G65" s="81">
        <v>14</v>
      </c>
      <c r="H65" s="258">
        <v>3</v>
      </c>
      <c r="I65" s="80">
        <v>13</v>
      </c>
      <c r="J65" s="472"/>
      <c r="K65" s="81">
        <v>15</v>
      </c>
      <c r="L65" s="258">
        <v>2</v>
      </c>
      <c r="M65" s="80">
        <v>15</v>
      </c>
      <c r="N65" s="682">
        <v>4</v>
      </c>
      <c r="O65" s="1074">
        <v>32</v>
      </c>
      <c r="P65" s="111">
        <v>4</v>
      </c>
      <c r="Q65" s="108">
        <v>19</v>
      </c>
      <c r="R65" s="684">
        <v>16</v>
      </c>
      <c r="S65" s="1109">
        <v>29</v>
      </c>
      <c r="T65" s="117">
        <v>7</v>
      </c>
      <c r="U65" s="1110">
        <v>28</v>
      </c>
      <c r="V65" s="1087">
        <v>10</v>
      </c>
      <c r="W65" s="1111">
        <v>14</v>
      </c>
      <c r="X65" s="1086">
        <v>4</v>
      </c>
      <c r="Y65" s="1112">
        <v>23</v>
      </c>
      <c r="AA65" s="125"/>
    </row>
    <row r="66" spans="1:27">
      <c r="A66" s="119" t="s">
        <v>1175</v>
      </c>
      <c r="B66" s="472">
        <v>1</v>
      </c>
      <c r="C66" s="81"/>
      <c r="D66" s="258">
        <v>6</v>
      </c>
      <c r="E66" s="80"/>
      <c r="F66" s="472">
        <v>5</v>
      </c>
      <c r="G66" s="81"/>
      <c r="H66" s="258">
        <v>10</v>
      </c>
      <c r="I66" s="80">
        <v>2</v>
      </c>
      <c r="J66" s="472">
        <v>8</v>
      </c>
      <c r="K66" s="81"/>
      <c r="L66" s="258">
        <v>14</v>
      </c>
      <c r="M66" s="80">
        <v>1</v>
      </c>
      <c r="N66" s="682">
        <v>9</v>
      </c>
      <c r="O66" s="1076"/>
      <c r="P66" s="111">
        <v>4</v>
      </c>
      <c r="Q66" s="108">
        <v>1</v>
      </c>
      <c r="R66" s="684">
        <v>7</v>
      </c>
      <c r="S66" s="1109">
        <v>2</v>
      </c>
      <c r="T66" s="117">
        <v>6</v>
      </c>
      <c r="U66" s="1104"/>
      <c r="V66" s="1087">
        <v>1</v>
      </c>
      <c r="W66" s="1111">
        <v>1</v>
      </c>
      <c r="X66" s="1086">
        <v>10</v>
      </c>
      <c r="Y66" s="1112">
        <v>1</v>
      </c>
      <c r="AA66" s="125"/>
    </row>
    <row r="67" spans="1:27">
      <c r="A67" s="119" t="s">
        <v>1171</v>
      </c>
      <c r="B67" s="472">
        <v>3</v>
      </c>
      <c r="C67" s="81"/>
      <c r="D67" s="258">
        <v>7</v>
      </c>
      <c r="E67" s="80">
        <v>3</v>
      </c>
      <c r="F67" s="472"/>
      <c r="G67" s="81"/>
      <c r="H67" s="258">
        <v>4</v>
      </c>
      <c r="I67" s="80"/>
      <c r="J67" s="472">
        <v>5</v>
      </c>
      <c r="K67" s="81">
        <v>1</v>
      </c>
      <c r="L67" s="258">
        <v>8</v>
      </c>
      <c r="M67" s="80">
        <v>1</v>
      </c>
      <c r="N67" s="1075"/>
      <c r="O67" s="1076"/>
      <c r="P67" s="111">
        <v>10</v>
      </c>
      <c r="Q67" s="109"/>
      <c r="R67" s="1102"/>
      <c r="S67" s="1103"/>
      <c r="T67" s="117">
        <v>8</v>
      </c>
      <c r="U67" s="1104"/>
      <c r="V67" s="1087">
        <v>1</v>
      </c>
      <c r="W67" s="1113" t="s">
        <v>3</v>
      </c>
      <c r="X67" s="1086">
        <v>4</v>
      </c>
      <c r="Y67" s="1112">
        <v>1</v>
      </c>
      <c r="AA67" s="125"/>
    </row>
    <row r="68" spans="1:27">
      <c r="A68" s="119" t="s">
        <v>298</v>
      </c>
      <c r="B68" s="472"/>
      <c r="C68" s="81">
        <v>32</v>
      </c>
      <c r="D68" s="258">
        <v>2</v>
      </c>
      <c r="E68" s="80">
        <v>23</v>
      </c>
      <c r="F68" s="472"/>
      <c r="G68" s="81">
        <v>21</v>
      </c>
      <c r="H68" s="258">
        <v>2</v>
      </c>
      <c r="I68" s="80">
        <v>19</v>
      </c>
      <c r="J68" s="472"/>
      <c r="K68" s="81">
        <v>17</v>
      </c>
      <c r="L68" s="258"/>
      <c r="M68" s="80">
        <v>22</v>
      </c>
      <c r="N68" s="682">
        <v>1</v>
      </c>
      <c r="O68" s="1074">
        <v>13</v>
      </c>
      <c r="P68" s="111">
        <v>3</v>
      </c>
      <c r="Q68" s="108">
        <v>14</v>
      </c>
      <c r="R68" s="684">
        <v>2</v>
      </c>
      <c r="S68" s="1109">
        <v>16</v>
      </c>
      <c r="T68" s="118"/>
      <c r="U68" s="1110">
        <v>9</v>
      </c>
      <c r="V68" s="1087">
        <v>4</v>
      </c>
      <c r="W68" s="1111">
        <v>9</v>
      </c>
      <c r="X68" s="1086">
        <v>1</v>
      </c>
      <c r="Y68" s="1112">
        <v>14</v>
      </c>
      <c r="AA68" s="125"/>
    </row>
    <row r="69" spans="1:27">
      <c r="A69" s="79" t="s">
        <v>1141</v>
      </c>
      <c r="B69" s="472">
        <v>1</v>
      </c>
      <c r="C69" s="81">
        <v>26</v>
      </c>
      <c r="D69" s="258">
        <v>1</v>
      </c>
      <c r="E69" s="80">
        <v>36</v>
      </c>
      <c r="F69" s="472">
        <v>1</v>
      </c>
      <c r="G69" s="81">
        <v>38</v>
      </c>
      <c r="H69" s="258">
        <v>5</v>
      </c>
      <c r="I69" s="80">
        <v>19</v>
      </c>
      <c r="J69" s="472">
        <v>2</v>
      </c>
      <c r="K69" s="81">
        <v>18</v>
      </c>
      <c r="L69" s="258">
        <v>1</v>
      </c>
      <c r="M69" s="80">
        <v>19</v>
      </c>
      <c r="N69" s="682">
        <v>3</v>
      </c>
      <c r="O69" s="1074">
        <v>32</v>
      </c>
      <c r="P69" s="111">
        <v>3</v>
      </c>
      <c r="Q69" s="108">
        <v>20</v>
      </c>
      <c r="R69" s="684">
        <v>1</v>
      </c>
      <c r="S69" s="1109">
        <v>28</v>
      </c>
      <c r="T69" s="117">
        <v>1</v>
      </c>
      <c r="U69" s="1110">
        <v>13</v>
      </c>
      <c r="V69" s="1087">
        <v>14</v>
      </c>
      <c r="W69" s="1111">
        <v>17</v>
      </c>
      <c r="X69" s="1086">
        <v>4</v>
      </c>
      <c r="Y69" s="1112">
        <v>10</v>
      </c>
      <c r="AA69" s="125"/>
    </row>
    <row r="70" spans="1:27">
      <c r="A70" s="79" t="s">
        <v>1142</v>
      </c>
      <c r="B70" s="472">
        <v>9</v>
      </c>
      <c r="C70" s="81">
        <v>116</v>
      </c>
      <c r="D70" s="258">
        <v>3</v>
      </c>
      <c r="E70" s="80">
        <v>105</v>
      </c>
      <c r="F70" s="472">
        <v>6</v>
      </c>
      <c r="G70" s="81">
        <v>190</v>
      </c>
      <c r="H70" s="258">
        <v>9</v>
      </c>
      <c r="I70" s="80">
        <v>105</v>
      </c>
      <c r="J70" s="472">
        <v>3</v>
      </c>
      <c r="K70" s="81">
        <v>59</v>
      </c>
      <c r="L70" s="258">
        <v>12</v>
      </c>
      <c r="M70" s="80">
        <v>129</v>
      </c>
      <c r="N70" s="682">
        <v>13</v>
      </c>
      <c r="O70" s="1074">
        <v>138</v>
      </c>
      <c r="P70" s="111">
        <v>10</v>
      </c>
      <c r="Q70" s="108">
        <v>104</v>
      </c>
      <c r="R70" s="684">
        <v>8</v>
      </c>
      <c r="S70" s="1109">
        <v>134</v>
      </c>
      <c r="T70" s="117">
        <v>14</v>
      </c>
      <c r="U70" s="1110">
        <v>113</v>
      </c>
      <c r="V70" s="1087">
        <v>22</v>
      </c>
      <c r="W70" s="1111">
        <v>89</v>
      </c>
      <c r="X70" s="1086">
        <v>45</v>
      </c>
      <c r="Y70" s="1112">
        <v>87</v>
      </c>
      <c r="AA70" s="125"/>
    </row>
    <row r="71" spans="1:27">
      <c r="A71" s="79" t="s">
        <v>1143</v>
      </c>
      <c r="B71" s="472">
        <v>43</v>
      </c>
      <c r="C71" s="81">
        <v>230</v>
      </c>
      <c r="D71" s="258">
        <v>43</v>
      </c>
      <c r="E71" s="80">
        <v>194</v>
      </c>
      <c r="F71" s="472">
        <v>52</v>
      </c>
      <c r="G71" s="81">
        <v>219</v>
      </c>
      <c r="H71" s="258">
        <v>45</v>
      </c>
      <c r="I71" s="80">
        <v>197</v>
      </c>
      <c r="J71" s="472">
        <v>36</v>
      </c>
      <c r="K71" s="81">
        <v>137</v>
      </c>
      <c r="L71" s="258">
        <v>33</v>
      </c>
      <c r="M71" s="80">
        <v>125</v>
      </c>
      <c r="N71" s="682">
        <v>27</v>
      </c>
      <c r="O71" s="1074">
        <v>117</v>
      </c>
      <c r="P71" s="111">
        <v>26</v>
      </c>
      <c r="Q71" s="108">
        <v>117</v>
      </c>
      <c r="R71" s="684">
        <v>39</v>
      </c>
      <c r="S71" s="1109">
        <v>113</v>
      </c>
      <c r="T71" s="117">
        <v>45</v>
      </c>
      <c r="U71" s="1110">
        <v>112</v>
      </c>
      <c r="V71" s="1087">
        <v>11</v>
      </c>
      <c r="W71" s="1111">
        <v>100</v>
      </c>
      <c r="X71" s="1086">
        <v>5</v>
      </c>
      <c r="Y71" s="1112">
        <v>189</v>
      </c>
      <c r="AA71" s="125"/>
    </row>
    <row r="72" spans="1:27">
      <c r="A72" s="79" t="s">
        <v>1144</v>
      </c>
      <c r="B72" s="472">
        <v>18</v>
      </c>
      <c r="C72" s="81">
        <v>49</v>
      </c>
      <c r="D72" s="258">
        <v>8</v>
      </c>
      <c r="E72" s="80">
        <v>60</v>
      </c>
      <c r="F72" s="472">
        <v>22</v>
      </c>
      <c r="G72" s="81">
        <v>53</v>
      </c>
      <c r="H72" s="258">
        <v>12</v>
      </c>
      <c r="I72" s="80">
        <v>47</v>
      </c>
      <c r="J72" s="472">
        <v>6</v>
      </c>
      <c r="K72" s="81">
        <v>48</v>
      </c>
      <c r="L72" s="258">
        <v>11</v>
      </c>
      <c r="M72" s="80">
        <v>23</v>
      </c>
      <c r="N72" s="682">
        <v>8</v>
      </c>
      <c r="O72" s="1074">
        <v>21</v>
      </c>
      <c r="P72" s="111">
        <v>4</v>
      </c>
      <c r="Q72" s="108">
        <v>29</v>
      </c>
      <c r="R72" s="684">
        <v>10</v>
      </c>
      <c r="S72" s="1109">
        <v>30</v>
      </c>
      <c r="T72" s="117">
        <v>7</v>
      </c>
      <c r="U72" s="1110">
        <v>32</v>
      </c>
      <c r="V72" s="1089" t="s">
        <v>3</v>
      </c>
      <c r="W72" s="1111">
        <v>30</v>
      </c>
      <c r="X72" s="1086">
        <v>1</v>
      </c>
      <c r="Y72" s="1112">
        <v>33</v>
      </c>
      <c r="AA72" s="125"/>
    </row>
    <row r="73" spans="1:27" ht="14.5">
      <c r="A73" s="1130" t="s">
        <v>1701</v>
      </c>
      <c r="B73" s="472"/>
      <c r="C73" s="81"/>
      <c r="D73" s="258"/>
      <c r="E73" s="80"/>
      <c r="F73" s="472"/>
      <c r="G73" s="81"/>
      <c r="H73" s="258"/>
      <c r="I73" s="80"/>
      <c r="J73" s="472"/>
      <c r="K73" s="81"/>
      <c r="L73" s="258"/>
      <c r="M73" s="80"/>
      <c r="N73" s="682"/>
      <c r="O73" s="1074"/>
      <c r="P73" s="111"/>
      <c r="Q73" s="108"/>
      <c r="R73" s="684"/>
      <c r="S73" s="1109"/>
      <c r="T73" s="117"/>
      <c r="U73" s="1110"/>
      <c r="V73" s="1087">
        <v>1</v>
      </c>
      <c r="W73" s="1111">
        <v>3</v>
      </c>
      <c r="X73" s="1088" t="s">
        <v>3</v>
      </c>
      <c r="Y73" s="1112">
        <v>8</v>
      </c>
      <c r="AA73" s="125"/>
    </row>
    <row r="74" spans="1:27">
      <c r="A74" s="79" t="s">
        <v>1145</v>
      </c>
      <c r="B74" s="472">
        <v>2</v>
      </c>
      <c r="C74" s="81">
        <v>18</v>
      </c>
      <c r="D74" s="258">
        <v>1</v>
      </c>
      <c r="E74" s="80">
        <v>17</v>
      </c>
      <c r="F74" s="472">
        <v>1</v>
      </c>
      <c r="G74" s="81">
        <v>19</v>
      </c>
      <c r="H74" s="258"/>
      <c r="I74" s="80">
        <v>30</v>
      </c>
      <c r="J74" s="472"/>
      <c r="K74" s="81">
        <v>17</v>
      </c>
      <c r="L74" s="258"/>
      <c r="M74" s="80">
        <v>14</v>
      </c>
      <c r="N74" s="1075"/>
      <c r="O74" s="1074">
        <v>10</v>
      </c>
      <c r="P74" s="111">
        <v>2</v>
      </c>
      <c r="Q74" s="108">
        <v>12</v>
      </c>
      <c r="R74" s="684">
        <v>1</v>
      </c>
      <c r="S74" s="1109">
        <v>14</v>
      </c>
      <c r="T74" s="117">
        <v>2</v>
      </c>
      <c r="U74" s="1110">
        <v>16</v>
      </c>
      <c r="V74" s="1089" t="s">
        <v>3</v>
      </c>
      <c r="W74" s="1111">
        <v>11</v>
      </c>
      <c r="X74" s="1086">
        <v>12</v>
      </c>
      <c r="Y74" s="1112">
        <v>17</v>
      </c>
      <c r="AA74" s="125"/>
    </row>
    <row r="75" spans="1:27">
      <c r="A75" s="79" t="s">
        <v>1146</v>
      </c>
      <c r="B75" s="472"/>
      <c r="C75" s="81">
        <v>1</v>
      </c>
      <c r="D75" s="258">
        <v>2</v>
      </c>
      <c r="E75" s="80">
        <v>42</v>
      </c>
      <c r="F75" s="472"/>
      <c r="G75" s="81"/>
      <c r="H75" s="258">
        <v>15</v>
      </c>
      <c r="I75" s="80">
        <v>44</v>
      </c>
      <c r="J75" s="472"/>
      <c r="K75" s="81"/>
      <c r="L75" s="258">
        <v>15</v>
      </c>
      <c r="M75" s="80">
        <v>35</v>
      </c>
      <c r="N75" s="1075"/>
      <c r="O75" s="1076"/>
      <c r="P75" s="111">
        <v>11</v>
      </c>
      <c r="Q75" s="108">
        <v>2</v>
      </c>
      <c r="R75" s="1102"/>
      <c r="S75" s="1109">
        <v>2</v>
      </c>
      <c r="T75" s="117">
        <v>11</v>
      </c>
      <c r="U75" s="1110">
        <v>2</v>
      </c>
      <c r="V75" s="1089" t="s">
        <v>3</v>
      </c>
      <c r="W75" s="1111">
        <v>3</v>
      </c>
      <c r="X75" s="1088" t="s">
        <v>3</v>
      </c>
      <c r="Y75" s="1114" t="s">
        <v>3</v>
      </c>
      <c r="AA75" s="125"/>
    </row>
    <row r="76" spans="1:27">
      <c r="A76" s="79" t="s">
        <v>1147</v>
      </c>
      <c r="B76" s="472"/>
      <c r="C76" s="81"/>
      <c r="D76" s="258"/>
      <c r="E76" s="80"/>
      <c r="F76" s="472">
        <v>1</v>
      </c>
      <c r="G76" s="81"/>
      <c r="H76" s="258"/>
      <c r="I76" s="80"/>
      <c r="J76" s="472"/>
      <c r="K76" s="81"/>
      <c r="L76" s="258"/>
      <c r="M76" s="80"/>
      <c r="N76" s="1075"/>
      <c r="O76" s="1076"/>
      <c r="P76" s="112"/>
      <c r="Q76" s="108">
        <v>51</v>
      </c>
      <c r="R76" s="1102"/>
      <c r="S76" s="1103"/>
      <c r="T76" s="118"/>
      <c r="U76" s="1110">
        <v>46</v>
      </c>
      <c r="V76" s="1087">
        <v>4</v>
      </c>
      <c r="W76" s="1113" t="s">
        <v>3</v>
      </c>
      <c r="X76" s="1086">
        <v>4</v>
      </c>
      <c r="Y76" s="1112">
        <v>34</v>
      </c>
      <c r="AA76" s="125"/>
    </row>
    <row r="77" spans="1:27">
      <c r="A77" s="79" t="s">
        <v>1148</v>
      </c>
      <c r="B77" s="472">
        <v>4</v>
      </c>
      <c r="C77" s="81">
        <v>39</v>
      </c>
      <c r="D77" s="258"/>
      <c r="E77" s="80">
        <v>29</v>
      </c>
      <c r="F77" s="472">
        <v>2</v>
      </c>
      <c r="G77" s="81">
        <v>33</v>
      </c>
      <c r="H77" s="258">
        <v>5</v>
      </c>
      <c r="I77" s="80">
        <v>24</v>
      </c>
      <c r="J77" s="472">
        <v>7</v>
      </c>
      <c r="K77" s="81">
        <v>26</v>
      </c>
      <c r="L77" s="258">
        <v>4</v>
      </c>
      <c r="M77" s="80">
        <v>38</v>
      </c>
      <c r="N77" s="682">
        <v>6</v>
      </c>
      <c r="O77" s="1074">
        <v>11</v>
      </c>
      <c r="P77" s="111">
        <v>8</v>
      </c>
      <c r="Q77" s="108">
        <v>23</v>
      </c>
      <c r="R77" s="684">
        <v>8</v>
      </c>
      <c r="S77" s="1109">
        <v>17</v>
      </c>
      <c r="T77" s="117">
        <v>4</v>
      </c>
      <c r="U77" s="1110">
        <v>18</v>
      </c>
      <c r="V77" s="1089" t="s">
        <v>3</v>
      </c>
      <c r="W77" s="1111">
        <v>20</v>
      </c>
      <c r="X77" s="1088" t="s">
        <v>3</v>
      </c>
      <c r="Y77" s="1112">
        <v>13</v>
      </c>
      <c r="AA77" s="125"/>
    </row>
    <row r="78" spans="1:27">
      <c r="A78" s="79" t="s">
        <v>1149</v>
      </c>
      <c r="B78" s="472"/>
      <c r="C78" s="81">
        <v>6</v>
      </c>
      <c r="D78" s="258"/>
      <c r="E78" s="80">
        <v>3</v>
      </c>
      <c r="F78" s="472"/>
      <c r="G78" s="81">
        <v>4</v>
      </c>
      <c r="H78" s="258"/>
      <c r="I78" s="80">
        <v>6</v>
      </c>
      <c r="J78" s="472">
        <v>1</v>
      </c>
      <c r="K78" s="81">
        <v>4</v>
      </c>
      <c r="L78" s="258">
        <v>1</v>
      </c>
      <c r="M78" s="80">
        <v>6</v>
      </c>
      <c r="N78" s="1075"/>
      <c r="O78" s="1074">
        <v>9</v>
      </c>
      <c r="P78" s="111">
        <v>1</v>
      </c>
      <c r="Q78" s="108">
        <v>5</v>
      </c>
      <c r="R78" s="684">
        <v>1</v>
      </c>
      <c r="S78" s="1109">
        <v>2</v>
      </c>
      <c r="T78" s="118"/>
      <c r="U78" s="1110">
        <v>3</v>
      </c>
      <c r="V78" s="1087">
        <v>4</v>
      </c>
      <c r="W78" s="1111">
        <v>2</v>
      </c>
      <c r="X78" s="1088" t="s">
        <v>3</v>
      </c>
      <c r="Y78" s="1112">
        <v>6</v>
      </c>
      <c r="AA78" s="125"/>
    </row>
    <row r="79" spans="1:27">
      <c r="A79" s="79" t="s">
        <v>1150</v>
      </c>
      <c r="B79" s="472">
        <v>6</v>
      </c>
      <c r="C79" s="81">
        <v>23</v>
      </c>
      <c r="D79" s="258">
        <v>5</v>
      </c>
      <c r="E79" s="80">
        <v>22</v>
      </c>
      <c r="F79" s="472">
        <v>3</v>
      </c>
      <c r="G79" s="81">
        <v>13</v>
      </c>
      <c r="H79" s="258">
        <v>3</v>
      </c>
      <c r="I79" s="80">
        <v>20</v>
      </c>
      <c r="J79" s="472">
        <v>6</v>
      </c>
      <c r="K79" s="81">
        <v>20</v>
      </c>
      <c r="L79" s="258">
        <v>5</v>
      </c>
      <c r="M79" s="80">
        <v>22</v>
      </c>
      <c r="N79" s="682">
        <v>6</v>
      </c>
      <c r="O79" s="1074">
        <v>20</v>
      </c>
      <c r="P79" s="111">
        <v>5</v>
      </c>
      <c r="Q79" s="108">
        <v>16</v>
      </c>
      <c r="R79" s="684">
        <v>3</v>
      </c>
      <c r="S79" s="1109">
        <v>13</v>
      </c>
      <c r="T79" s="117">
        <v>3</v>
      </c>
      <c r="U79" s="1110">
        <v>16</v>
      </c>
      <c r="V79" s="1087">
        <v>2</v>
      </c>
      <c r="W79" s="1111">
        <v>13</v>
      </c>
      <c r="X79" s="1086">
        <v>6</v>
      </c>
      <c r="Y79" s="1112">
        <v>8</v>
      </c>
      <c r="AA79" s="125"/>
    </row>
    <row r="80" spans="1:27">
      <c r="A80" s="79" t="s">
        <v>1151</v>
      </c>
      <c r="B80" s="472">
        <v>1</v>
      </c>
      <c r="C80" s="81">
        <v>13</v>
      </c>
      <c r="D80" s="258">
        <v>3</v>
      </c>
      <c r="E80" s="80">
        <v>13</v>
      </c>
      <c r="F80" s="472">
        <v>3</v>
      </c>
      <c r="G80" s="81">
        <v>26</v>
      </c>
      <c r="H80" s="258"/>
      <c r="I80" s="80">
        <v>21</v>
      </c>
      <c r="J80" s="472">
        <v>2</v>
      </c>
      <c r="K80" s="81">
        <v>19</v>
      </c>
      <c r="L80" s="258">
        <v>6</v>
      </c>
      <c r="M80" s="80">
        <v>23</v>
      </c>
      <c r="N80" s="682">
        <v>5</v>
      </c>
      <c r="O80" s="1074">
        <v>25</v>
      </c>
      <c r="P80" s="111">
        <v>3</v>
      </c>
      <c r="Q80" s="108">
        <v>30</v>
      </c>
      <c r="R80" s="684">
        <v>5</v>
      </c>
      <c r="S80" s="1109">
        <v>23</v>
      </c>
      <c r="T80" s="117">
        <v>3</v>
      </c>
      <c r="U80" s="1110">
        <v>20</v>
      </c>
      <c r="V80" s="1087">
        <v>26</v>
      </c>
      <c r="W80" s="1111">
        <v>11</v>
      </c>
      <c r="X80" s="1086">
        <v>15</v>
      </c>
      <c r="Y80" s="1112">
        <v>16</v>
      </c>
      <c r="AA80" s="125"/>
    </row>
    <row r="81" spans="1:27">
      <c r="A81" s="79" t="s">
        <v>1152</v>
      </c>
      <c r="B81" s="472">
        <v>13</v>
      </c>
      <c r="C81" s="81">
        <v>227</v>
      </c>
      <c r="D81" s="258">
        <v>16</v>
      </c>
      <c r="E81" s="80">
        <v>206</v>
      </c>
      <c r="F81" s="472">
        <v>20</v>
      </c>
      <c r="G81" s="81">
        <v>236</v>
      </c>
      <c r="H81" s="258">
        <v>34</v>
      </c>
      <c r="I81" s="80">
        <v>278</v>
      </c>
      <c r="J81" s="472">
        <v>30</v>
      </c>
      <c r="K81" s="81">
        <v>280</v>
      </c>
      <c r="L81" s="258">
        <v>34</v>
      </c>
      <c r="M81" s="80">
        <v>268</v>
      </c>
      <c r="N81" s="682">
        <v>27</v>
      </c>
      <c r="O81" s="1074">
        <v>245</v>
      </c>
      <c r="P81" s="111">
        <v>35</v>
      </c>
      <c r="Q81" s="108">
        <v>261</v>
      </c>
      <c r="R81" s="684">
        <v>26</v>
      </c>
      <c r="S81" s="1109">
        <v>221</v>
      </c>
      <c r="T81" s="117">
        <v>28</v>
      </c>
      <c r="U81" s="1110">
        <v>229</v>
      </c>
      <c r="V81" s="1087">
        <v>7</v>
      </c>
      <c r="W81" s="1111">
        <v>201</v>
      </c>
      <c r="X81" s="1086">
        <v>3</v>
      </c>
      <c r="Y81" s="1112">
        <v>210</v>
      </c>
      <c r="AA81" s="125"/>
    </row>
    <row r="82" spans="1:27">
      <c r="A82" s="119" t="s">
        <v>1172</v>
      </c>
      <c r="B82" s="472">
        <v>1</v>
      </c>
      <c r="C82" s="81">
        <v>35</v>
      </c>
      <c r="D82" s="258">
        <v>3</v>
      </c>
      <c r="E82" s="80">
        <v>27</v>
      </c>
      <c r="F82" s="472">
        <v>3</v>
      </c>
      <c r="G82" s="81">
        <v>36</v>
      </c>
      <c r="H82" s="258">
        <v>6</v>
      </c>
      <c r="I82" s="80">
        <v>50</v>
      </c>
      <c r="J82" s="472">
        <v>3</v>
      </c>
      <c r="K82" s="81">
        <v>42</v>
      </c>
      <c r="L82" s="258">
        <v>3</v>
      </c>
      <c r="M82" s="80">
        <v>50</v>
      </c>
      <c r="N82" s="682">
        <v>7</v>
      </c>
      <c r="O82" s="1074">
        <v>39</v>
      </c>
      <c r="P82" s="111">
        <v>7</v>
      </c>
      <c r="Q82" s="108">
        <v>43</v>
      </c>
      <c r="R82" s="684">
        <v>2</v>
      </c>
      <c r="S82" s="1109">
        <v>36</v>
      </c>
      <c r="T82" s="117">
        <v>4</v>
      </c>
      <c r="U82" s="1110">
        <v>39</v>
      </c>
      <c r="V82" s="1087">
        <v>3</v>
      </c>
      <c r="W82" s="1111">
        <v>40</v>
      </c>
      <c r="X82" s="1086">
        <v>2</v>
      </c>
      <c r="Y82" s="1112">
        <v>36</v>
      </c>
      <c r="AA82" s="125"/>
    </row>
    <row r="83" spans="1:27">
      <c r="A83" s="119" t="s">
        <v>1173</v>
      </c>
      <c r="B83" s="472">
        <v>1</v>
      </c>
      <c r="C83" s="81">
        <v>30</v>
      </c>
      <c r="D83" s="258">
        <v>2</v>
      </c>
      <c r="E83" s="80">
        <v>43</v>
      </c>
      <c r="F83" s="472">
        <v>3</v>
      </c>
      <c r="G83" s="81">
        <v>42</v>
      </c>
      <c r="H83" s="258">
        <v>1</v>
      </c>
      <c r="I83" s="80">
        <v>26</v>
      </c>
      <c r="J83" s="472">
        <v>3</v>
      </c>
      <c r="K83" s="81">
        <v>44</v>
      </c>
      <c r="L83" s="258">
        <v>2</v>
      </c>
      <c r="M83" s="80">
        <v>34</v>
      </c>
      <c r="N83" s="682">
        <v>1</v>
      </c>
      <c r="O83" s="1074">
        <v>16</v>
      </c>
      <c r="P83" s="111">
        <v>2</v>
      </c>
      <c r="Q83" s="108">
        <v>11</v>
      </c>
      <c r="R83" s="684">
        <v>2</v>
      </c>
      <c r="S83" s="1109">
        <v>11</v>
      </c>
      <c r="T83" s="117">
        <v>2</v>
      </c>
      <c r="U83" s="1110">
        <v>10</v>
      </c>
      <c r="V83" s="1087">
        <v>4</v>
      </c>
      <c r="W83" s="1111">
        <v>11</v>
      </c>
      <c r="X83" s="1086">
        <v>2</v>
      </c>
      <c r="Y83" s="1112">
        <v>24</v>
      </c>
      <c r="AA83" s="125"/>
    </row>
    <row r="84" spans="1:27">
      <c r="A84" s="119" t="s">
        <v>1170</v>
      </c>
      <c r="B84" s="472">
        <v>3</v>
      </c>
      <c r="C84" s="81">
        <v>14</v>
      </c>
      <c r="D84" s="258">
        <v>1</v>
      </c>
      <c r="E84" s="80">
        <v>8</v>
      </c>
      <c r="F84" s="472">
        <v>1</v>
      </c>
      <c r="G84" s="81">
        <v>16</v>
      </c>
      <c r="H84" s="258">
        <v>4</v>
      </c>
      <c r="I84" s="80">
        <v>17</v>
      </c>
      <c r="J84" s="472">
        <v>4</v>
      </c>
      <c r="K84" s="81">
        <v>19</v>
      </c>
      <c r="L84" s="258">
        <v>2</v>
      </c>
      <c r="M84" s="80">
        <v>6</v>
      </c>
      <c r="N84" s="682">
        <v>3</v>
      </c>
      <c r="O84" s="1074">
        <v>43</v>
      </c>
      <c r="P84" s="111">
        <v>4</v>
      </c>
      <c r="Q84" s="108">
        <v>34</v>
      </c>
      <c r="R84" s="684">
        <v>4</v>
      </c>
      <c r="S84" s="1109">
        <v>29</v>
      </c>
      <c r="T84" s="117">
        <v>2</v>
      </c>
      <c r="U84" s="1110">
        <v>37</v>
      </c>
      <c r="V84" s="1089" t="s">
        <v>3</v>
      </c>
      <c r="W84" s="1111">
        <v>32</v>
      </c>
      <c r="X84" s="1088" t="s">
        <v>3</v>
      </c>
      <c r="Y84" s="1112">
        <v>41</v>
      </c>
      <c r="AA84" s="125"/>
    </row>
    <row r="85" spans="1:27">
      <c r="A85" s="119" t="s">
        <v>580</v>
      </c>
      <c r="B85" s="472"/>
      <c r="C85" s="81"/>
      <c r="D85" s="258"/>
      <c r="E85" s="80"/>
      <c r="F85" s="472">
        <v>1</v>
      </c>
      <c r="G85" s="81">
        <v>24</v>
      </c>
      <c r="H85" s="258"/>
      <c r="I85" s="80">
        <v>11</v>
      </c>
      <c r="J85" s="472"/>
      <c r="K85" s="81">
        <v>9</v>
      </c>
      <c r="L85" s="258"/>
      <c r="M85" s="80">
        <v>19</v>
      </c>
      <c r="N85" s="1075"/>
      <c r="O85" s="1076"/>
      <c r="P85" s="112"/>
      <c r="Q85" s="109"/>
      <c r="R85" s="1102"/>
      <c r="S85" s="1103"/>
      <c r="T85" s="118"/>
      <c r="U85" s="1104"/>
      <c r="V85" s="1087">
        <v>2</v>
      </c>
      <c r="W85" s="1113" t="s">
        <v>3</v>
      </c>
      <c r="X85" s="1086">
        <v>2</v>
      </c>
      <c r="Y85" s="1114" t="s">
        <v>3</v>
      </c>
      <c r="AA85" s="125"/>
    </row>
    <row r="86" spans="1:27">
      <c r="A86" s="119" t="s">
        <v>303</v>
      </c>
      <c r="B86" s="472">
        <v>2</v>
      </c>
      <c r="C86" s="81">
        <v>22</v>
      </c>
      <c r="D86" s="258">
        <v>4</v>
      </c>
      <c r="E86" s="80">
        <v>18</v>
      </c>
      <c r="F86" s="472">
        <v>3</v>
      </c>
      <c r="G86" s="81">
        <v>18</v>
      </c>
      <c r="H86" s="258">
        <v>6</v>
      </c>
      <c r="I86" s="80">
        <v>18</v>
      </c>
      <c r="J86" s="472">
        <v>2</v>
      </c>
      <c r="K86" s="81">
        <v>24</v>
      </c>
      <c r="L86" s="258">
        <v>2</v>
      </c>
      <c r="M86" s="80">
        <v>18</v>
      </c>
      <c r="N86" s="682">
        <v>3</v>
      </c>
      <c r="O86" s="1074">
        <v>20</v>
      </c>
      <c r="P86" s="111">
        <v>5</v>
      </c>
      <c r="Q86" s="108">
        <v>36</v>
      </c>
      <c r="R86" s="684">
        <v>8</v>
      </c>
      <c r="S86" s="1109">
        <v>27</v>
      </c>
      <c r="T86" s="117">
        <v>2</v>
      </c>
      <c r="U86" s="1110">
        <v>32</v>
      </c>
      <c r="V86" s="1087">
        <v>2</v>
      </c>
      <c r="W86" s="1111">
        <v>22</v>
      </c>
      <c r="X86" s="1086">
        <v>3</v>
      </c>
      <c r="Y86" s="1112">
        <v>22</v>
      </c>
      <c r="AA86" s="125"/>
    </row>
    <row r="87" spans="1:27">
      <c r="A87" s="119" t="s">
        <v>304</v>
      </c>
      <c r="B87" s="472">
        <v>1</v>
      </c>
      <c r="C87" s="81">
        <v>36</v>
      </c>
      <c r="D87" s="258">
        <v>1</v>
      </c>
      <c r="E87" s="80">
        <v>32</v>
      </c>
      <c r="F87" s="472">
        <v>1</v>
      </c>
      <c r="G87" s="81">
        <v>42</v>
      </c>
      <c r="H87" s="258">
        <v>2</v>
      </c>
      <c r="I87" s="80">
        <v>51</v>
      </c>
      <c r="J87" s="472">
        <v>5</v>
      </c>
      <c r="K87" s="81">
        <v>46</v>
      </c>
      <c r="L87" s="258">
        <v>4</v>
      </c>
      <c r="M87" s="80">
        <v>32</v>
      </c>
      <c r="N87" s="682">
        <v>1</v>
      </c>
      <c r="O87" s="1074">
        <v>37</v>
      </c>
      <c r="P87" s="111">
        <v>2</v>
      </c>
      <c r="Q87" s="108">
        <v>38</v>
      </c>
      <c r="R87" s="684">
        <v>2</v>
      </c>
      <c r="S87" s="1109">
        <v>27</v>
      </c>
      <c r="T87" s="117">
        <v>5</v>
      </c>
      <c r="U87" s="1110">
        <v>22</v>
      </c>
      <c r="V87" s="1089" t="s">
        <v>3</v>
      </c>
      <c r="W87" s="1111">
        <v>23</v>
      </c>
      <c r="X87" s="1088" t="s">
        <v>3</v>
      </c>
      <c r="Y87" s="1112">
        <v>28</v>
      </c>
      <c r="AA87" s="125"/>
    </row>
    <row r="88" spans="1:27" ht="14.5">
      <c r="A88" s="119" t="s">
        <v>1698</v>
      </c>
      <c r="B88" s="472"/>
      <c r="C88" s="81"/>
      <c r="D88" s="258"/>
      <c r="E88" s="80"/>
      <c r="F88" s="472"/>
      <c r="G88" s="81"/>
      <c r="H88" s="258"/>
      <c r="I88" s="80"/>
      <c r="J88" s="472"/>
      <c r="K88" s="81">
        <v>2</v>
      </c>
      <c r="L88" s="258"/>
      <c r="M88" s="80">
        <v>4</v>
      </c>
      <c r="N88" s="682">
        <v>1</v>
      </c>
      <c r="O88" s="1074">
        <v>3</v>
      </c>
      <c r="P88" s="112"/>
      <c r="Q88" s="108">
        <v>1</v>
      </c>
      <c r="R88" s="684">
        <v>1</v>
      </c>
      <c r="S88" s="1109">
        <v>1</v>
      </c>
      <c r="T88" s="118"/>
      <c r="U88" s="1104"/>
      <c r="V88" s="1087">
        <v>6</v>
      </c>
      <c r="W88" s="1111">
        <v>1</v>
      </c>
      <c r="X88" s="1086">
        <v>2</v>
      </c>
      <c r="Y88" s="1114" t="s">
        <v>3</v>
      </c>
      <c r="AA88" s="125"/>
    </row>
    <row r="89" spans="1:27">
      <c r="A89" s="119" t="s">
        <v>307</v>
      </c>
      <c r="B89" s="472">
        <v>3</v>
      </c>
      <c r="C89" s="81">
        <v>26</v>
      </c>
      <c r="D89" s="258">
        <v>3</v>
      </c>
      <c r="E89" s="80">
        <v>24</v>
      </c>
      <c r="F89" s="472">
        <v>5</v>
      </c>
      <c r="G89" s="81">
        <v>23</v>
      </c>
      <c r="H89" s="258">
        <v>11</v>
      </c>
      <c r="I89" s="80">
        <v>50</v>
      </c>
      <c r="J89" s="472">
        <v>12</v>
      </c>
      <c r="K89" s="81">
        <v>46</v>
      </c>
      <c r="L89" s="258">
        <v>13</v>
      </c>
      <c r="M89" s="80">
        <v>61</v>
      </c>
      <c r="N89" s="682">
        <v>11</v>
      </c>
      <c r="O89" s="1074">
        <v>45</v>
      </c>
      <c r="P89" s="111">
        <v>14</v>
      </c>
      <c r="Q89" s="108">
        <v>57</v>
      </c>
      <c r="R89" s="684">
        <v>7</v>
      </c>
      <c r="S89" s="1109">
        <v>32</v>
      </c>
      <c r="T89" s="117">
        <v>11</v>
      </c>
      <c r="U89" s="1110">
        <v>35</v>
      </c>
      <c r="V89" s="1089" t="s">
        <v>3</v>
      </c>
      <c r="W89" s="1111">
        <v>22</v>
      </c>
      <c r="X89" s="1088" t="s">
        <v>3</v>
      </c>
      <c r="Y89" s="1112">
        <v>15</v>
      </c>
      <c r="AA89" s="125"/>
    </row>
    <row r="90" spans="1:27">
      <c r="A90" s="119" t="s">
        <v>579</v>
      </c>
      <c r="B90" s="472"/>
      <c r="C90" s="81">
        <v>28</v>
      </c>
      <c r="D90" s="258"/>
      <c r="E90" s="80">
        <v>26</v>
      </c>
      <c r="F90" s="472">
        <v>1</v>
      </c>
      <c r="G90" s="81">
        <v>17</v>
      </c>
      <c r="H90" s="258"/>
      <c r="I90" s="80">
        <v>22</v>
      </c>
      <c r="J90" s="472"/>
      <c r="K90" s="81">
        <v>19</v>
      </c>
      <c r="L90" s="258">
        <v>3</v>
      </c>
      <c r="M90" s="80">
        <v>19</v>
      </c>
      <c r="N90" s="1075"/>
      <c r="O90" s="1074">
        <v>27</v>
      </c>
      <c r="P90" s="112"/>
      <c r="Q90" s="108">
        <v>17</v>
      </c>
      <c r="R90" s="1102"/>
      <c r="S90" s="1109">
        <v>27</v>
      </c>
      <c r="T90" s="117">
        <v>2</v>
      </c>
      <c r="U90" s="1110">
        <v>19</v>
      </c>
      <c r="V90" s="1087">
        <v>2</v>
      </c>
      <c r="W90" s="1111">
        <v>25</v>
      </c>
      <c r="X90" s="1088" t="s">
        <v>3</v>
      </c>
      <c r="Y90" s="1112">
        <v>17</v>
      </c>
      <c r="AA90" s="125"/>
    </row>
    <row r="91" spans="1:27" ht="14.5">
      <c r="A91" s="119" t="s">
        <v>1700</v>
      </c>
      <c r="B91" s="472">
        <v>2</v>
      </c>
      <c r="C91" s="81">
        <v>26</v>
      </c>
      <c r="D91" s="258">
        <v>2</v>
      </c>
      <c r="E91" s="80">
        <v>26</v>
      </c>
      <c r="F91" s="472">
        <v>2</v>
      </c>
      <c r="G91" s="81">
        <v>15</v>
      </c>
      <c r="H91" s="258">
        <v>4</v>
      </c>
      <c r="I91" s="80">
        <v>30</v>
      </c>
      <c r="J91" s="472">
        <v>1</v>
      </c>
      <c r="K91" s="81">
        <v>26</v>
      </c>
      <c r="L91" s="258">
        <v>5</v>
      </c>
      <c r="M91" s="80">
        <v>20</v>
      </c>
      <c r="N91" s="1075"/>
      <c r="O91" s="1074">
        <v>13</v>
      </c>
      <c r="P91" s="111">
        <v>1</v>
      </c>
      <c r="Q91" s="108">
        <v>20</v>
      </c>
      <c r="R91" s="1102"/>
      <c r="S91" s="1109">
        <v>30</v>
      </c>
      <c r="T91" s="118"/>
      <c r="U91" s="1110">
        <v>23</v>
      </c>
      <c r="V91" s="1087"/>
      <c r="W91" s="1111">
        <v>20</v>
      </c>
      <c r="X91" s="1088"/>
      <c r="Y91" s="1112">
        <v>24</v>
      </c>
      <c r="AA91" s="125"/>
    </row>
    <row r="92" spans="1:27">
      <c r="A92" s="119" t="s">
        <v>302</v>
      </c>
      <c r="B92" s="472"/>
      <c r="C92" s="81">
        <v>10</v>
      </c>
      <c r="D92" s="258"/>
      <c r="E92" s="80">
        <v>2</v>
      </c>
      <c r="F92" s="472"/>
      <c r="G92" s="81">
        <v>3</v>
      </c>
      <c r="H92" s="258"/>
      <c r="I92" s="80">
        <v>3</v>
      </c>
      <c r="J92" s="472"/>
      <c r="K92" s="81">
        <v>3</v>
      </c>
      <c r="L92" s="258"/>
      <c r="M92" s="80">
        <v>5</v>
      </c>
      <c r="N92" s="682">
        <v>19</v>
      </c>
      <c r="O92" s="1074">
        <v>2</v>
      </c>
      <c r="P92" s="111">
        <v>34</v>
      </c>
      <c r="Q92" s="108">
        <v>4</v>
      </c>
      <c r="R92" s="1102"/>
      <c r="S92" s="1109">
        <v>1</v>
      </c>
      <c r="T92" s="118"/>
      <c r="U92" s="1110">
        <v>10</v>
      </c>
      <c r="V92" s="1087">
        <v>24</v>
      </c>
      <c r="W92" s="1111">
        <v>5</v>
      </c>
      <c r="X92" s="1086">
        <v>25</v>
      </c>
      <c r="Y92" s="1112">
        <v>3</v>
      </c>
      <c r="AA92" s="125"/>
    </row>
    <row r="93" spans="1:27">
      <c r="A93" s="119" t="s">
        <v>1174</v>
      </c>
      <c r="B93" s="472"/>
      <c r="C93" s="81"/>
      <c r="D93" s="258"/>
      <c r="E93" s="80"/>
      <c r="F93" s="472"/>
      <c r="G93" s="81"/>
      <c r="H93" s="258"/>
      <c r="I93" s="80"/>
      <c r="J93" s="472"/>
      <c r="K93" s="81"/>
      <c r="L93" s="258"/>
      <c r="M93" s="80"/>
      <c r="N93" s="682"/>
      <c r="O93" s="1074"/>
      <c r="P93" s="111"/>
      <c r="Q93" s="108"/>
      <c r="R93" s="1102"/>
      <c r="S93" s="1103"/>
      <c r="T93" s="118"/>
      <c r="U93" s="1110">
        <v>2</v>
      </c>
      <c r="V93" s="1089" t="s">
        <v>3</v>
      </c>
      <c r="W93" s="1113" t="s">
        <v>3</v>
      </c>
      <c r="X93" s="1086">
        <v>1</v>
      </c>
      <c r="Y93" s="1114" t="s">
        <v>3</v>
      </c>
      <c r="AA93" s="125"/>
    </row>
    <row r="94" spans="1:27">
      <c r="A94" s="79" t="s">
        <v>1153</v>
      </c>
      <c r="B94" s="472">
        <v>9</v>
      </c>
      <c r="C94" s="81">
        <v>60</v>
      </c>
      <c r="D94" s="258">
        <v>18</v>
      </c>
      <c r="E94" s="80">
        <v>81</v>
      </c>
      <c r="F94" s="472">
        <v>14</v>
      </c>
      <c r="G94" s="81">
        <v>78</v>
      </c>
      <c r="H94" s="258">
        <v>20</v>
      </c>
      <c r="I94" s="80">
        <v>61</v>
      </c>
      <c r="J94" s="472">
        <v>21</v>
      </c>
      <c r="K94" s="81">
        <v>70</v>
      </c>
      <c r="L94" s="258">
        <v>25</v>
      </c>
      <c r="M94" s="80">
        <v>73</v>
      </c>
      <c r="N94" s="682">
        <v>2</v>
      </c>
      <c r="O94" s="1074">
        <v>55</v>
      </c>
      <c r="P94" s="111">
        <v>4</v>
      </c>
      <c r="Q94" s="108">
        <v>78</v>
      </c>
      <c r="R94" s="684">
        <v>37</v>
      </c>
      <c r="S94" s="1109">
        <v>65</v>
      </c>
      <c r="T94" s="117">
        <v>29</v>
      </c>
      <c r="U94" s="1110">
        <v>66</v>
      </c>
      <c r="V94" s="1089" t="s">
        <v>3</v>
      </c>
      <c r="W94" s="1111">
        <v>68</v>
      </c>
      <c r="X94" s="1131"/>
      <c r="Y94" s="1112">
        <v>72</v>
      </c>
      <c r="AA94" s="125"/>
    </row>
    <row r="95" spans="1:27">
      <c r="A95" s="79" t="s">
        <v>1154</v>
      </c>
      <c r="B95" s="472">
        <v>1</v>
      </c>
      <c r="C95" s="81">
        <v>15</v>
      </c>
      <c r="D95" s="258">
        <v>5</v>
      </c>
      <c r="E95" s="80">
        <v>26</v>
      </c>
      <c r="F95" s="472"/>
      <c r="G95" s="81">
        <v>9</v>
      </c>
      <c r="H95" s="258"/>
      <c r="I95" s="80">
        <v>16</v>
      </c>
      <c r="J95" s="472">
        <v>1</v>
      </c>
      <c r="K95" s="81">
        <v>27</v>
      </c>
      <c r="L95" s="258">
        <v>2</v>
      </c>
      <c r="M95" s="80">
        <v>20</v>
      </c>
      <c r="N95" s="719"/>
      <c r="O95" s="1074">
        <v>12</v>
      </c>
      <c r="P95" s="1101"/>
      <c r="Q95" s="108">
        <v>16</v>
      </c>
      <c r="R95" s="684">
        <v>1</v>
      </c>
      <c r="S95" s="1109">
        <v>11</v>
      </c>
      <c r="T95" s="117">
        <v>1</v>
      </c>
      <c r="U95" s="1110">
        <v>7</v>
      </c>
      <c r="V95" s="1089"/>
      <c r="W95" s="1111">
        <v>22</v>
      </c>
      <c r="X95" s="1131"/>
      <c r="Y95" s="1112">
        <v>5</v>
      </c>
      <c r="AA95" s="125"/>
    </row>
    <row r="96" spans="1:27">
      <c r="A96" s="16"/>
      <c r="B96" s="233"/>
      <c r="C96" s="233"/>
      <c r="D96" s="233"/>
      <c r="E96" s="233"/>
      <c r="F96" s="233"/>
      <c r="G96" s="233"/>
      <c r="H96" s="233"/>
      <c r="I96" s="233"/>
      <c r="J96" s="233"/>
      <c r="K96" s="233"/>
      <c r="L96" s="233"/>
      <c r="M96" s="233"/>
    </row>
    <row r="98" spans="1:27" ht="17.5">
      <c r="A98" s="4620"/>
      <c r="B98" s="4622" t="s">
        <v>33</v>
      </c>
      <c r="C98" s="4623"/>
      <c r="D98" s="4622" t="s">
        <v>34</v>
      </c>
      <c r="E98" s="4623"/>
      <c r="F98" s="4622" t="s">
        <v>35</v>
      </c>
      <c r="G98" s="4623"/>
      <c r="H98" s="4622" t="s">
        <v>36</v>
      </c>
      <c r="I98" s="4623"/>
      <c r="J98" s="4622" t="s">
        <v>53</v>
      </c>
      <c r="K98" s="4623"/>
      <c r="L98" s="4622" t="s">
        <v>52</v>
      </c>
      <c r="M98" s="4623"/>
      <c r="N98" s="4622" t="s">
        <v>51</v>
      </c>
      <c r="O98" s="4623"/>
      <c r="P98" s="4624" t="s">
        <v>744</v>
      </c>
      <c r="Q98" s="4619"/>
      <c r="R98" s="4624" t="s">
        <v>897</v>
      </c>
      <c r="S98" s="4619"/>
      <c r="T98" s="4624" t="s">
        <v>941</v>
      </c>
      <c r="U98" s="4619"/>
      <c r="V98" s="3841" t="s">
        <v>1579</v>
      </c>
      <c r="W98" s="3842"/>
      <c r="X98" s="3841" t="s">
        <v>1690</v>
      </c>
      <c r="Y98" s="4281"/>
      <c r="AA98" s="495"/>
    </row>
    <row r="99" spans="1:27" ht="28" thickBot="1">
      <c r="A99" s="4621"/>
      <c r="B99" s="1122" t="s">
        <v>85</v>
      </c>
      <c r="C99" s="1123" t="s">
        <v>543</v>
      </c>
      <c r="D99" s="1122" t="s">
        <v>85</v>
      </c>
      <c r="E99" s="1123" t="s">
        <v>543</v>
      </c>
      <c r="F99" s="1122" t="s">
        <v>85</v>
      </c>
      <c r="G99" s="1123" t="s">
        <v>543</v>
      </c>
      <c r="H99" s="1122" t="s">
        <v>85</v>
      </c>
      <c r="I99" s="1123" t="s">
        <v>543</v>
      </c>
      <c r="J99" s="1122" t="s">
        <v>85</v>
      </c>
      <c r="K99" s="1123" t="s">
        <v>543</v>
      </c>
      <c r="L99" s="1122" t="s">
        <v>85</v>
      </c>
      <c r="M99" s="1123" t="s">
        <v>543</v>
      </c>
      <c r="N99" s="1122" t="s">
        <v>85</v>
      </c>
      <c r="O99" s="1123" t="s">
        <v>543</v>
      </c>
      <c r="P99" s="1122" t="s">
        <v>85</v>
      </c>
      <c r="Q99" s="1123" t="s">
        <v>543</v>
      </c>
      <c r="R99" s="1124" t="s">
        <v>85</v>
      </c>
      <c r="S99" s="1132" t="s">
        <v>543</v>
      </c>
      <c r="T99" s="1133" t="s">
        <v>85</v>
      </c>
      <c r="U99" s="1126" t="s">
        <v>543</v>
      </c>
      <c r="V99" s="860" t="s">
        <v>85</v>
      </c>
      <c r="W99" s="1092" t="s">
        <v>543</v>
      </c>
      <c r="X99" s="860" t="s">
        <v>85</v>
      </c>
      <c r="Y99" s="863" t="s">
        <v>543</v>
      </c>
      <c r="AA99" s="507"/>
    </row>
    <row r="100" spans="1:27" ht="14.5" thickBot="1">
      <c r="A100" s="1119" t="s">
        <v>557</v>
      </c>
      <c r="B100" s="1066">
        <v>8</v>
      </c>
      <c r="C100" s="1077">
        <v>176</v>
      </c>
      <c r="D100" s="1068">
        <v>14</v>
      </c>
      <c r="E100" s="1078">
        <v>170</v>
      </c>
      <c r="F100" s="1066">
        <v>11</v>
      </c>
      <c r="G100" s="1077">
        <v>202</v>
      </c>
      <c r="H100" s="1068">
        <v>10</v>
      </c>
      <c r="I100" s="1078">
        <v>187</v>
      </c>
      <c r="J100" s="1066">
        <v>17</v>
      </c>
      <c r="K100" s="1077">
        <v>213</v>
      </c>
      <c r="L100" s="1068">
        <v>12</v>
      </c>
      <c r="M100" s="1078">
        <v>182</v>
      </c>
      <c r="N100" s="1070">
        <v>17</v>
      </c>
      <c r="O100" s="1071">
        <v>222</v>
      </c>
      <c r="P100" s="1094">
        <v>11</v>
      </c>
      <c r="Q100" s="1095">
        <v>195</v>
      </c>
      <c r="R100" s="1070">
        <v>8</v>
      </c>
      <c r="S100" s="1071">
        <v>186</v>
      </c>
      <c r="T100" s="1094">
        <v>12</v>
      </c>
      <c r="U100" s="1096">
        <v>194</v>
      </c>
      <c r="V100" s="1091">
        <v>13</v>
      </c>
      <c r="W100" s="1097">
        <v>194</v>
      </c>
      <c r="X100" s="1090">
        <v>17</v>
      </c>
      <c r="Y100" s="1098">
        <v>183</v>
      </c>
      <c r="AA100" s="125"/>
    </row>
    <row r="101" spans="1:27">
      <c r="A101" s="72" t="s">
        <v>1121</v>
      </c>
      <c r="B101" s="946">
        <v>8</v>
      </c>
      <c r="C101" s="1063">
        <v>176</v>
      </c>
      <c r="D101" s="416">
        <v>14</v>
      </c>
      <c r="E101" s="1064">
        <v>170</v>
      </c>
      <c r="F101" s="946">
        <v>11</v>
      </c>
      <c r="G101" s="1063">
        <v>202</v>
      </c>
      <c r="H101" s="416">
        <v>10</v>
      </c>
      <c r="I101" s="1064">
        <v>187</v>
      </c>
      <c r="J101" s="946">
        <v>17</v>
      </c>
      <c r="K101" s="1063">
        <v>213</v>
      </c>
      <c r="L101" s="416">
        <v>12</v>
      </c>
      <c r="M101" s="1064">
        <v>182</v>
      </c>
      <c r="N101" s="1072">
        <v>17</v>
      </c>
      <c r="O101" s="1073">
        <v>222</v>
      </c>
      <c r="P101" s="110">
        <v>11</v>
      </c>
      <c r="Q101" s="107">
        <v>195</v>
      </c>
      <c r="R101" s="688">
        <v>8</v>
      </c>
      <c r="S101" s="1105">
        <v>186</v>
      </c>
      <c r="T101" s="116">
        <v>12</v>
      </c>
      <c r="U101" s="1106">
        <v>194</v>
      </c>
      <c r="V101" s="1081">
        <v>13</v>
      </c>
      <c r="W101" s="1107">
        <v>194</v>
      </c>
      <c r="X101" s="1080">
        <v>17</v>
      </c>
      <c r="Y101" s="1108">
        <v>183</v>
      </c>
      <c r="AA101" s="125"/>
    </row>
    <row r="102" spans="1:27" ht="14.5">
      <c r="A102" s="79" t="s">
        <v>1702</v>
      </c>
      <c r="B102" s="472"/>
      <c r="C102" s="81"/>
      <c r="D102" s="258"/>
      <c r="E102" s="80">
        <v>1</v>
      </c>
      <c r="F102" s="472"/>
      <c r="G102" s="81">
        <v>2</v>
      </c>
      <c r="H102" s="258">
        <v>1</v>
      </c>
      <c r="I102" s="80">
        <v>4</v>
      </c>
      <c r="J102" s="472">
        <v>1</v>
      </c>
      <c r="K102" s="81">
        <v>4</v>
      </c>
      <c r="L102" s="258"/>
      <c r="M102" s="80">
        <v>1</v>
      </c>
      <c r="N102" s="682">
        <v>1</v>
      </c>
      <c r="O102" s="1074">
        <v>4</v>
      </c>
      <c r="P102" s="111">
        <v>1</v>
      </c>
      <c r="Q102" s="108">
        <v>2</v>
      </c>
      <c r="R102" s="684">
        <v>1</v>
      </c>
      <c r="S102" s="1109">
        <v>4</v>
      </c>
      <c r="T102" s="118"/>
      <c r="U102" s="1104"/>
      <c r="V102" s="1089" t="s">
        <v>3</v>
      </c>
      <c r="W102" s="1113" t="s">
        <v>3</v>
      </c>
      <c r="X102" s="1088" t="s">
        <v>3</v>
      </c>
      <c r="Y102" s="1114" t="s">
        <v>3</v>
      </c>
      <c r="AA102" s="125"/>
    </row>
    <row r="103" spans="1:27">
      <c r="A103" s="79" t="s">
        <v>1155</v>
      </c>
      <c r="B103" s="472">
        <v>8</v>
      </c>
      <c r="C103" s="81">
        <v>176</v>
      </c>
      <c r="D103" s="258">
        <v>14</v>
      </c>
      <c r="E103" s="80">
        <v>169</v>
      </c>
      <c r="F103" s="472">
        <v>11</v>
      </c>
      <c r="G103" s="81">
        <v>200</v>
      </c>
      <c r="H103" s="258">
        <v>9</v>
      </c>
      <c r="I103" s="80">
        <v>183</v>
      </c>
      <c r="J103" s="472">
        <v>16</v>
      </c>
      <c r="K103" s="81">
        <v>209</v>
      </c>
      <c r="L103" s="258">
        <v>12</v>
      </c>
      <c r="M103" s="80">
        <v>181</v>
      </c>
      <c r="N103" s="682">
        <v>16</v>
      </c>
      <c r="O103" s="1074">
        <v>218</v>
      </c>
      <c r="P103" s="111">
        <v>10</v>
      </c>
      <c r="Q103" s="108">
        <v>193</v>
      </c>
      <c r="R103" s="684">
        <v>7</v>
      </c>
      <c r="S103" s="1109">
        <v>182</v>
      </c>
      <c r="T103" s="117">
        <v>12</v>
      </c>
      <c r="U103" s="1110">
        <v>194</v>
      </c>
      <c r="V103" s="1087">
        <v>13</v>
      </c>
      <c r="W103" s="1111">
        <v>194</v>
      </c>
      <c r="X103" s="1086">
        <v>17</v>
      </c>
      <c r="Y103" s="1112">
        <v>183</v>
      </c>
      <c r="AA103" s="125"/>
    </row>
    <row r="104" spans="1:27">
      <c r="A104" s="119" t="s">
        <v>1172</v>
      </c>
      <c r="B104" s="472"/>
      <c r="C104" s="81">
        <v>9</v>
      </c>
      <c r="D104" s="258"/>
      <c r="E104" s="80">
        <v>11</v>
      </c>
      <c r="F104" s="472"/>
      <c r="G104" s="81">
        <v>15</v>
      </c>
      <c r="H104" s="258"/>
      <c r="I104" s="80">
        <v>17</v>
      </c>
      <c r="J104" s="472"/>
      <c r="K104" s="81">
        <v>22</v>
      </c>
      <c r="L104" s="258"/>
      <c r="M104" s="80">
        <v>12</v>
      </c>
      <c r="N104" s="682">
        <v>1</v>
      </c>
      <c r="O104" s="1074">
        <v>25</v>
      </c>
      <c r="P104" s="111">
        <v>1</v>
      </c>
      <c r="Q104" s="108">
        <v>10</v>
      </c>
      <c r="R104" s="1102"/>
      <c r="S104" s="1109">
        <v>8</v>
      </c>
      <c r="T104" s="118"/>
      <c r="U104" s="1110">
        <v>11</v>
      </c>
      <c r="V104" s="1089" t="s">
        <v>3</v>
      </c>
      <c r="W104" s="1111">
        <v>12</v>
      </c>
      <c r="X104" s="1086">
        <v>3</v>
      </c>
      <c r="Y104" s="1112">
        <v>13</v>
      </c>
      <c r="AA104" s="125"/>
    </row>
    <row r="105" spans="1:27">
      <c r="A105" s="119" t="s">
        <v>1173</v>
      </c>
      <c r="B105" s="472">
        <v>8</v>
      </c>
      <c r="C105" s="81">
        <v>98</v>
      </c>
      <c r="D105" s="258">
        <v>9</v>
      </c>
      <c r="E105" s="80">
        <v>104</v>
      </c>
      <c r="F105" s="472">
        <v>4</v>
      </c>
      <c r="G105" s="81">
        <v>117</v>
      </c>
      <c r="H105" s="258">
        <v>3</v>
      </c>
      <c r="I105" s="80">
        <v>101</v>
      </c>
      <c r="J105" s="472">
        <v>9</v>
      </c>
      <c r="K105" s="81">
        <v>104</v>
      </c>
      <c r="L105" s="258">
        <v>4</v>
      </c>
      <c r="M105" s="80">
        <v>102</v>
      </c>
      <c r="N105" s="682">
        <v>6</v>
      </c>
      <c r="O105" s="1074">
        <v>111</v>
      </c>
      <c r="P105" s="111">
        <v>6</v>
      </c>
      <c r="Q105" s="108">
        <v>105</v>
      </c>
      <c r="R105" s="684">
        <v>4</v>
      </c>
      <c r="S105" s="1109">
        <v>101</v>
      </c>
      <c r="T105" s="117">
        <v>3</v>
      </c>
      <c r="U105" s="1110">
        <v>108</v>
      </c>
      <c r="V105" s="1087">
        <v>7</v>
      </c>
      <c r="W105" s="1111">
        <v>116</v>
      </c>
      <c r="X105" s="1086">
        <v>4</v>
      </c>
      <c r="Y105" s="1112">
        <v>107</v>
      </c>
      <c r="AA105" s="125"/>
    </row>
    <row r="106" spans="1:27">
      <c r="A106" s="119" t="s">
        <v>580</v>
      </c>
      <c r="B106" s="472"/>
      <c r="C106" s="81">
        <v>4</v>
      </c>
      <c r="D106" s="258">
        <v>1</v>
      </c>
      <c r="E106" s="80">
        <v>2</v>
      </c>
      <c r="F106" s="472"/>
      <c r="G106" s="81">
        <v>6</v>
      </c>
      <c r="H106" s="258"/>
      <c r="I106" s="80">
        <v>7</v>
      </c>
      <c r="J106" s="472"/>
      <c r="K106" s="81">
        <v>8</v>
      </c>
      <c r="L106" s="258"/>
      <c r="M106" s="80">
        <v>4</v>
      </c>
      <c r="N106" s="1075"/>
      <c r="O106" s="1074">
        <v>4</v>
      </c>
      <c r="P106" s="112"/>
      <c r="Q106" s="108">
        <v>3</v>
      </c>
      <c r="R106" s="1102"/>
      <c r="S106" s="1109">
        <v>5</v>
      </c>
      <c r="T106" s="117">
        <v>1</v>
      </c>
      <c r="U106" s="1110">
        <v>7</v>
      </c>
      <c r="V106" s="1089" t="s">
        <v>3</v>
      </c>
      <c r="W106" s="1111">
        <v>3</v>
      </c>
      <c r="X106" s="1088" t="s">
        <v>3</v>
      </c>
      <c r="Y106" s="1112">
        <v>5</v>
      </c>
      <c r="AA106" s="125"/>
    </row>
    <row r="107" spans="1:27">
      <c r="A107" s="119" t="s">
        <v>303</v>
      </c>
      <c r="B107" s="472"/>
      <c r="C107" s="81">
        <v>24</v>
      </c>
      <c r="D107" s="258"/>
      <c r="E107" s="80">
        <v>12</v>
      </c>
      <c r="F107" s="472">
        <v>5</v>
      </c>
      <c r="G107" s="81">
        <v>21</v>
      </c>
      <c r="H107" s="258">
        <v>3</v>
      </c>
      <c r="I107" s="80">
        <v>22</v>
      </c>
      <c r="J107" s="472">
        <v>6</v>
      </c>
      <c r="K107" s="81">
        <v>33</v>
      </c>
      <c r="L107" s="258">
        <v>6</v>
      </c>
      <c r="M107" s="80">
        <v>20</v>
      </c>
      <c r="N107" s="682">
        <v>6</v>
      </c>
      <c r="O107" s="1074">
        <v>32</v>
      </c>
      <c r="P107" s="111">
        <v>3</v>
      </c>
      <c r="Q107" s="108">
        <v>25</v>
      </c>
      <c r="R107" s="684">
        <v>1</v>
      </c>
      <c r="S107" s="1109">
        <v>17</v>
      </c>
      <c r="T107" s="117">
        <v>2</v>
      </c>
      <c r="U107" s="1110">
        <v>24</v>
      </c>
      <c r="V107" s="1087">
        <v>1</v>
      </c>
      <c r="W107" s="1111">
        <v>13</v>
      </c>
      <c r="X107" s="1086">
        <v>4</v>
      </c>
      <c r="Y107" s="1112">
        <v>23</v>
      </c>
      <c r="AA107" s="125"/>
    </row>
    <row r="108" spans="1:27">
      <c r="A108" s="119" t="s">
        <v>304</v>
      </c>
      <c r="B108" s="472"/>
      <c r="C108" s="81">
        <v>8</v>
      </c>
      <c r="D108" s="258"/>
      <c r="E108" s="80">
        <v>8</v>
      </c>
      <c r="F108" s="472"/>
      <c r="G108" s="81">
        <v>9</v>
      </c>
      <c r="H108" s="258">
        <v>1</v>
      </c>
      <c r="I108" s="80">
        <v>7</v>
      </c>
      <c r="J108" s="472"/>
      <c r="K108" s="81">
        <v>11</v>
      </c>
      <c r="L108" s="258"/>
      <c r="M108" s="80">
        <v>5</v>
      </c>
      <c r="N108" s="1075"/>
      <c r="O108" s="1074">
        <v>11</v>
      </c>
      <c r="P108" s="112"/>
      <c r="Q108" s="108">
        <v>14</v>
      </c>
      <c r="R108" s="1102"/>
      <c r="S108" s="1109">
        <v>11</v>
      </c>
      <c r="T108" s="117">
        <v>1</v>
      </c>
      <c r="U108" s="1110">
        <v>9</v>
      </c>
      <c r="V108" s="1087">
        <v>1</v>
      </c>
      <c r="W108" s="1111">
        <v>7</v>
      </c>
      <c r="X108" s="1088" t="s">
        <v>3</v>
      </c>
      <c r="Y108" s="1112">
        <v>8</v>
      </c>
      <c r="AA108" s="125"/>
    </row>
    <row r="109" spans="1:27" ht="14.5">
      <c r="A109" s="119" t="s">
        <v>1703</v>
      </c>
      <c r="B109" s="472"/>
      <c r="C109" s="81"/>
      <c r="D109" s="258"/>
      <c r="E109" s="80"/>
      <c r="F109" s="472"/>
      <c r="G109" s="81"/>
      <c r="H109" s="258"/>
      <c r="I109" s="80"/>
      <c r="J109" s="472"/>
      <c r="K109" s="81"/>
      <c r="L109" s="258"/>
      <c r="M109" s="80"/>
      <c r="N109" s="1075"/>
      <c r="O109" s="1074"/>
      <c r="P109" s="112"/>
      <c r="Q109" s="108">
        <v>2</v>
      </c>
      <c r="R109" s="684">
        <v>1</v>
      </c>
      <c r="S109" s="1109">
        <v>2</v>
      </c>
      <c r="T109" s="118"/>
      <c r="U109" s="1110">
        <v>2</v>
      </c>
      <c r="V109" s="1089" t="s">
        <v>3</v>
      </c>
      <c r="W109" s="1113" t="s">
        <v>3</v>
      </c>
      <c r="X109" s="1088" t="s">
        <v>3</v>
      </c>
      <c r="Y109" s="1114" t="s">
        <v>3</v>
      </c>
      <c r="AA109" s="125"/>
    </row>
    <row r="110" spans="1:27">
      <c r="A110" s="119" t="s">
        <v>1171</v>
      </c>
      <c r="B110" s="472"/>
      <c r="C110" s="81">
        <v>1</v>
      </c>
      <c r="D110" s="258"/>
      <c r="E110" s="80"/>
      <c r="F110" s="472">
        <v>1</v>
      </c>
      <c r="G110" s="81"/>
      <c r="H110" s="258">
        <v>1</v>
      </c>
      <c r="I110" s="80"/>
      <c r="J110" s="472">
        <v>1</v>
      </c>
      <c r="K110" s="81"/>
      <c r="L110" s="258"/>
      <c r="M110" s="80"/>
      <c r="N110" s="1075"/>
      <c r="O110" s="1076"/>
      <c r="P110" s="112"/>
      <c r="Q110" s="109"/>
      <c r="R110" s="1102"/>
      <c r="S110" s="1109">
        <v>1</v>
      </c>
      <c r="T110" s="118"/>
      <c r="U110" s="1104"/>
      <c r="V110" s="1089" t="s">
        <v>3</v>
      </c>
      <c r="W110" s="1111">
        <v>1</v>
      </c>
      <c r="X110" s="1086">
        <v>1</v>
      </c>
      <c r="Y110" s="1112">
        <v>1</v>
      </c>
      <c r="AA110" s="125"/>
    </row>
    <row r="111" spans="1:27">
      <c r="A111" s="119" t="s">
        <v>307</v>
      </c>
      <c r="B111" s="472"/>
      <c r="C111" s="81"/>
      <c r="D111" s="258"/>
      <c r="E111" s="80">
        <v>7</v>
      </c>
      <c r="F111" s="472"/>
      <c r="G111" s="81">
        <v>8</v>
      </c>
      <c r="H111" s="258"/>
      <c r="I111" s="80">
        <v>7</v>
      </c>
      <c r="J111" s="472"/>
      <c r="K111" s="81">
        <v>6</v>
      </c>
      <c r="L111" s="258">
        <v>1</v>
      </c>
      <c r="M111" s="80">
        <v>4</v>
      </c>
      <c r="N111" s="682">
        <v>1</v>
      </c>
      <c r="O111" s="1074">
        <v>6</v>
      </c>
      <c r="P111" s="112"/>
      <c r="Q111" s="108">
        <v>5</v>
      </c>
      <c r="R111" s="1102"/>
      <c r="S111" s="1109">
        <v>6</v>
      </c>
      <c r="T111" s="117">
        <v>3</v>
      </c>
      <c r="U111" s="1110">
        <v>4</v>
      </c>
      <c r="V111" s="1089" t="s">
        <v>3</v>
      </c>
      <c r="W111" s="1111">
        <v>9</v>
      </c>
      <c r="X111" s="1086">
        <v>1</v>
      </c>
      <c r="Y111" s="1112">
        <v>4</v>
      </c>
      <c r="AA111" s="125"/>
    </row>
    <row r="112" spans="1:27">
      <c r="A112" s="119" t="s">
        <v>579</v>
      </c>
      <c r="B112" s="472"/>
      <c r="C112" s="81">
        <v>17</v>
      </c>
      <c r="D112" s="258">
        <v>1</v>
      </c>
      <c r="E112" s="80">
        <v>18</v>
      </c>
      <c r="F112" s="472"/>
      <c r="G112" s="81">
        <v>12</v>
      </c>
      <c r="H112" s="258"/>
      <c r="I112" s="80">
        <v>12</v>
      </c>
      <c r="J112" s="472"/>
      <c r="K112" s="81">
        <v>12</v>
      </c>
      <c r="L112" s="258"/>
      <c r="M112" s="80">
        <v>17</v>
      </c>
      <c r="N112" s="1075"/>
      <c r="O112" s="1074">
        <v>16</v>
      </c>
      <c r="P112" s="112"/>
      <c r="Q112" s="108">
        <v>16</v>
      </c>
      <c r="R112" s="1102"/>
      <c r="S112" s="1109">
        <v>16</v>
      </c>
      <c r="T112" s="118"/>
      <c r="U112" s="1110">
        <v>9</v>
      </c>
      <c r="V112" s="1087">
        <v>1</v>
      </c>
      <c r="W112" s="1111">
        <v>21</v>
      </c>
      <c r="X112" s="1088" t="s">
        <v>3</v>
      </c>
      <c r="Y112" s="1112">
        <v>11</v>
      </c>
      <c r="AA112" s="125"/>
    </row>
    <row r="113" spans="1:27" ht="14.5">
      <c r="A113" s="119" t="s">
        <v>1700</v>
      </c>
      <c r="B113" s="472"/>
      <c r="C113" s="81">
        <v>10</v>
      </c>
      <c r="D113" s="258">
        <v>3</v>
      </c>
      <c r="E113" s="80">
        <v>6</v>
      </c>
      <c r="F113" s="472">
        <v>1</v>
      </c>
      <c r="G113" s="81">
        <v>12</v>
      </c>
      <c r="H113" s="258"/>
      <c r="I113" s="80">
        <v>10</v>
      </c>
      <c r="J113" s="472"/>
      <c r="K113" s="81">
        <v>11</v>
      </c>
      <c r="L113" s="258">
        <v>1</v>
      </c>
      <c r="M113" s="80">
        <v>15</v>
      </c>
      <c r="N113" s="682">
        <v>2</v>
      </c>
      <c r="O113" s="1074">
        <v>10</v>
      </c>
      <c r="P113" s="112"/>
      <c r="Q113" s="108">
        <v>10</v>
      </c>
      <c r="R113" s="684">
        <v>1</v>
      </c>
      <c r="S113" s="1109">
        <v>14</v>
      </c>
      <c r="T113" s="117">
        <v>1</v>
      </c>
      <c r="U113" s="1110">
        <v>14</v>
      </c>
      <c r="V113" s="1087">
        <v>1</v>
      </c>
      <c r="W113" s="1111">
        <v>8</v>
      </c>
      <c r="X113" s="1086">
        <v>3</v>
      </c>
      <c r="Y113" s="1112">
        <v>10</v>
      </c>
      <c r="AA113" s="125"/>
    </row>
    <row r="114" spans="1:27" ht="14.5">
      <c r="A114" s="119" t="s">
        <v>1704</v>
      </c>
      <c r="B114" s="472"/>
      <c r="C114" s="81">
        <v>5</v>
      </c>
      <c r="D114" s="258"/>
      <c r="E114" s="80">
        <v>1</v>
      </c>
      <c r="F114" s="472"/>
      <c r="G114" s="81"/>
      <c r="H114" s="258">
        <v>1</v>
      </c>
      <c r="I114" s="80"/>
      <c r="J114" s="472"/>
      <c r="K114" s="81">
        <v>2</v>
      </c>
      <c r="L114" s="258"/>
      <c r="M114" s="80">
        <v>2</v>
      </c>
      <c r="N114" s="719"/>
      <c r="O114" s="1074">
        <v>3</v>
      </c>
      <c r="P114" s="1101"/>
      <c r="Q114" s="108">
        <v>3</v>
      </c>
      <c r="R114" s="1102"/>
      <c r="S114" s="1109">
        <v>1</v>
      </c>
      <c r="T114" s="117">
        <v>1</v>
      </c>
      <c r="U114" s="1110">
        <v>6</v>
      </c>
      <c r="V114" s="1087">
        <v>2</v>
      </c>
      <c r="W114" s="1111">
        <v>4</v>
      </c>
      <c r="X114" s="1086">
        <v>1</v>
      </c>
      <c r="Y114" s="1112">
        <v>1</v>
      </c>
      <c r="AA114" s="125"/>
    </row>
    <row r="115" spans="1:27">
      <c r="A115" s="73"/>
      <c r="B115" s="472"/>
      <c r="C115" s="81"/>
      <c r="D115" s="258"/>
      <c r="E115" s="80"/>
      <c r="F115" s="472"/>
      <c r="G115" s="81"/>
      <c r="H115" s="258"/>
      <c r="I115" s="80"/>
      <c r="J115" s="472"/>
      <c r="K115" s="81"/>
      <c r="L115" s="258"/>
      <c r="M115" s="80"/>
      <c r="N115" s="719"/>
      <c r="O115" s="1134"/>
      <c r="P115" s="1101"/>
      <c r="Q115" s="109"/>
      <c r="R115" s="719"/>
      <c r="S115" s="1100"/>
      <c r="T115" s="1101"/>
      <c r="U115" s="1135"/>
      <c r="V115" s="1115"/>
      <c r="W115" s="1116"/>
      <c r="X115" s="1117"/>
      <c r="Y115" s="1118"/>
      <c r="AA115" s="125"/>
    </row>
    <row r="116" spans="1:27" ht="14.5" thickBot="1">
      <c r="A116" s="1065" t="s">
        <v>66</v>
      </c>
      <c r="B116" s="1066">
        <v>33</v>
      </c>
      <c r="C116" s="1077">
        <v>231</v>
      </c>
      <c r="D116" s="1068">
        <v>41</v>
      </c>
      <c r="E116" s="1078">
        <v>233</v>
      </c>
      <c r="F116" s="1066">
        <v>55</v>
      </c>
      <c r="G116" s="1077">
        <v>334</v>
      </c>
      <c r="H116" s="1068">
        <v>58</v>
      </c>
      <c r="I116" s="1078">
        <v>398</v>
      </c>
      <c r="J116" s="1066">
        <v>38</v>
      </c>
      <c r="K116" s="1077">
        <v>312</v>
      </c>
      <c r="L116" s="1068">
        <v>43</v>
      </c>
      <c r="M116" s="1078">
        <v>303</v>
      </c>
      <c r="N116" s="1070">
        <v>53</v>
      </c>
      <c r="O116" s="1136">
        <v>360</v>
      </c>
      <c r="P116" s="1094">
        <v>48</v>
      </c>
      <c r="Q116" s="1137">
        <v>274</v>
      </c>
      <c r="R116" s="1070">
        <v>51</v>
      </c>
      <c r="S116" s="1071">
        <v>296</v>
      </c>
      <c r="T116" s="1094">
        <v>56</v>
      </c>
      <c r="U116" s="1096">
        <v>324</v>
      </c>
      <c r="V116" s="1138">
        <v>58</v>
      </c>
      <c r="W116" s="1139">
        <v>316</v>
      </c>
      <c r="X116" s="1140">
        <v>56</v>
      </c>
      <c r="Y116" s="1141">
        <v>310</v>
      </c>
      <c r="AA116" s="125"/>
    </row>
    <row r="117" spans="1:27">
      <c r="A117" s="72" t="s">
        <v>1156</v>
      </c>
      <c r="B117" s="946"/>
      <c r="C117" s="1063">
        <v>3</v>
      </c>
      <c r="D117" s="416"/>
      <c r="E117" s="1064">
        <v>1</v>
      </c>
      <c r="F117" s="946"/>
      <c r="G117" s="1063">
        <v>3</v>
      </c>
      <c r="H117" s="416"/>
      <c r="I117" s="1064">
        <v>5</v>
      </c>
      <c r="J117" s="946"/>
      <c r="K117" s="1063">
        <v>7</v>
      </c>
      <c r="L117" s="416">
        <v>2</v>
      </c>
      <c r="M117" s="1064">
        <v>5</v>
      </c>
      <c r="N117" s="1072">
        <v>1</v>
      </c>
      <c r="O117" s="1142">
        <v>11</v>
      </c>
      <c r="P117" s="110">
        <v>1</v>
      </c>
      <c r="Q117" s="1143">
        <v>6</v>
      </c>
      <c r="R117" s="688">
        <v>3</v>
      </c>
      <c r="S117" s="1105">
        <v>7</v>
      </c>
      <c r="T117" s="116">
        <v>2</v>
      </c>
      <c r="U117" s="1106">
        <v>9</v>
      </c>
      <c r="V117" s="1081">
        <v>4</v>
      </c>
      <c r="W117" s="1107">
        <v>18</v>
      </c>
      <c r="X117" s="1080">
        <v>3</v>
      </c>
      <c r="Y117" s="1108">
        <v>20</v>
      </c>
      <c r="AA117" s="125"/>
    </row>
    <row r="118" spans="1:27">
      <c r="A118" s="79" t="s">
        <v>1161</v>
      </c>
      <c r="B118" s="472"/>
      <c r="C118" s="81">
        <v>3</v>
      </c>
      <c r="D118" s="258"/>
      <c r="E118" s="80">
        <v>1</v>
      </c>
      <c r="F118" s="472"/>
      <c r="G118" s="81">
        <v>3</v>
      </c>
      <c r="H118" s="258"/>
      <c r="I118" s="80">
        <v>5</v>
      </c>
      <c r="J118" s="472"/>
      <c r="K118" s="81">
        <v>7</v>
      </c>
      <c r="L118" s="258">
        <v>2</v>
      </c>
      <c r="M118" s="80">
        <v>5</v>
      </c>
      <c r="N118" s="682">
        <v>1</v>
      </c>
      <c r="O118" s="1100">
        <v>11</v>
      </c>
      <c r="P118" s="111">
        <v>1</v>
      </c>
      <c r="Q118" s="511">
        <v>6</v>
      </c>
      <c r="R118" s="684">
        <v>3</v>
      </c>
      <c r="S118" s="1109">
        <v>7</v>
      </c>
      <c r="T118" s="117">
        <v>2</v>
      </c>
      <c r="U118" s="1110">
        <v>9</v>
      </c>
      <c r="V118" s="1087">
        <v>4</v>
      </c>
      <c r="W118" s="1111">
        <v>18</v>
      </c>
      <c r="X118" s="1086">
        <v>3</v>
      </c>
      <c r="Y118" s="1112">
        <v>20</v>
      </c>
      <c r="AA118" s="125"/>
    </row>
    <row r="119" spans="1:27">
      <c r="A119" s="73" t="s">
        <v>1157</v>
      </c>
      <c r="B119" s="472">
        <v>16</v>
      </c>
      <c r="C119" s="81">
        <v>154</v>
      </c>
      <c r="D119" s="258">
        <v>28</v>
      </c>
      <c r="E119" s="80">
        <v>139</v>
      </c>
      <c r="F119" s="472">
        <v>43</v>
      </c>
      <c r="G119" s="81">
        <v>240</v>
      </c>
      <c r="H119" s="258"/>
      <c r="I119" s="80"/>
      <c r="J119" s="472"/>
      <c r="K119" s="81"/>
      <c r="L119" s="258"/>
      <c r="M119" s="80"/>
      <c r="N119" s="1075"/>
      <c r="O119" s="1100"/>
      <c r="P119" s="112"/>
      <c r="Q119" s="511"/>
      <c r="R119" s="1102"/>
      <c r="S119" s="1103"/>
      <c r="T119" s="118"/>
      <c r="U119" s="1104"/>
      <c r="V119" s="1089" t="s">
        <v>3</v>
      </c>
      <c r="W119" s="1113" t="s">
        <v>3</v>
      </c>
      <c r="X119" s="1088" t="s">
        <v>3</v>
      </c>
      <c r="Y119" s="1114" t="s">
        <v>3</v>
      </c>
      <c r="AA119" s="125"/>
    </row>
    <row r="120" spans="1:27">
      <c r="A120" s="79" t="s">
        <v>1162</v>
      </c>
      <c r="B120" s="472">
        <v>1</v>
      </c>
      <c r="C120" s="81">
        <v>21</v>
      </c>
      <c r="D120" s="258">
        <v>3</v>
      </c>
      <c r="E120" s="80">
        <v>24</v>
      </c>
      <c r="F120" s="472">
        <v>4</v>
      </c>
      <c r="G120" s="81">
        <v>35</v>
      </c>
      <c r="H120" s="258"/>
      <c r="I120" s="80"/>
      <c r="J120" s="472"/>
      <c r="K120" s="81"/>
      <c r="L120" s="258"/>
      <c r="M120" s="80"/>
      <c r="N120" s="1075"/>
      <c r="O120" s="1100"/>
      <c r="P120" s="112"/>
      <c r="Q120" s="511"/>
      <c r="R120" s="1102"/>
      <c r="S120" s="1103"/>
      <c r="T120" s="118"/>
      <c r="U120" s="1104"/>
      <c r="V120" s="1089" t="s">
        <v>3</v>
      </c>
      <c r="W120" s="1113" t="s">
        <v>3</v>
      </c>
      <c r="X120" s="1088" t="s">
        <v>3</v>
      </c>
      <c r="Y120" s="1114" t="s">
        <v>3</v>
      </c>
      <c r="AA120" s="125"/>
    </row>
    <row r="121" spans="1:27">
      <c r="A121" s="73" t="s">
        <v>1158</v>
      </c>
      <c r="B121" s="472"/>
      <c r="C121" s="81"/>
      <c r="D121" s="258"/>
      <c r="E121" s="80"/>
      <c r="F121" s="472"/>
      <c r="G121" s="81"/>
      <c r="H121" s="258">
        <v>34</v>
      </c>
      <c r="I121" s="80">
        <v>263</v>
      </c>
      <c r="J121" s="472">
        <v>27</v>
      </c>
      <c r="K121" s="81">
        <v>251</v>
      </c>
      <c r="L121" s="258">
        <v>30</v>
      </c>
      <c r="M121" s="80">
        <v>243</v>
      </c>
      <c r="N121" s="682">
        <v>43</v>
      </c>
      <c r="O121" s="1100">
        <v>297</v>
      </c>
      <c r="P121" s="111">
        <v>37</v>
      </c>
      <c r="Q121" s="511">
        <v>229</v>
      </c>
      <c r="R121" s="684">
        <v>43</v>
      </c>
      <c r="S121" s="1109">
        <v>245</v>
      </c>
      <c r="T121" s="117">
        <v>44</v>
      </c>
      <c r="U121" s="1110">
        <v>263</v>
      </c>
      <c r="V121" s="1087">
        <v>41</v>
      </c>
      <c r="W121" s="1111">
        <v>231</v>
      </c>
      <c r="X121" s="1086">
        <v>43</v>
      </c>
      <c r="Y121" s="1112">
        <v>246</v>
      </c>
      <c r="AA121" s="125"/>
    </row>
    <row r="122" spans="1:27">
      <c r="A122" s="79" t="s">
        <v>1162</v>
      </c>
      <c r="B122" s="472"/>
      <c r="C122" s="81"/>
      <c r="D122" s="258"/>
      <c r="E122" s="80"/>
      <c r="F122" s="472"/>
      <c r="G122" s="81"/>
      <c r="H122" s="258">
        <v>6</v>
      </c>
      <c r="I122" s="80">
        <v>33</v>
      </c>
      <c r="J122" s="472">
        <v>4</v>
      </c>
      <c r="K122" s="81">
        <v>30</v>
      </c>
      <c r="L122" s="258">
        <v>2</v>
      </c>
      <c r="M122" s="80">
        <v>25</v>
      </c>
      <c r="N122" s="682">
        <v>5</v>
      </c>
      <c r="O122" s="1100">
        <v>27</v>
      </c>
      <c r="P122" s="111">
        <v>5</v>
      </c>
      <c r="Q122" s="511">
        <v>21</v>
      </c>
      <c r="R122" s="684">
        <v>3</v>
      </c>
      <c r="S122" s="1109">
        <v>21</v>
      </c>
      <c r="T122" s="118"/>
      <c r="U122" s="1110">
        <v>27</v>
      </c>
      <c r="V122" s="1087">
        <v>1</v>
      </c>
      <c r="W122" s="1111">
        <v>11</v>
      </c>
      <c r="X122" s="1086">
        <v>2</v>
      </c>
      <c r="Y122" s="1112">
        <v>12</v>
      </c>
      <c r="AA122" s="125"/>
    </row>
    <row r="123" spans="1:27">
      <c r="A123" s="79" t="s">
        <v>1163</v>
      </c>
      <c r="B123" s="472">
        <v>13</v>
      </c>
      <c r="C123" s="81">
        <v>75</v>
      </c>
      <c r="D123" s="258">
        <v>13</v>
      </c>
      <c r="E123" s="80">
        <v>69</v>
      </c>
      <c r="F123" s="472">
        <v>26</v>
      </c>
      <c r="G123" s="81">
        <v>73</v>
      </c>
      <c r="H123" s="258">
        <v>13</v>
      </c>
      <c r="I123" s="80">
        <v>92</v>
      </c>
      <c r="J123" s="472">
        <v>15</v>
      </c>
      <c r="K123" s="81">
        <v>89</v>
      </c>
      <c r="L123" s="258">
        <v>20</v>
      </c>
      <c r="M123" s="80">
        <v>80</v>
      </c>
      <c r="N123" s="712">
        <v>21</v>
      </c>
      <c r="O123" s="1100">
        <v>93</v>
      </c>
      <c r="P123" s="115">
        <v>14</v>
      </c>
      <c r="Q123" s="511">
        <v>62</v>
      </c>
      <c r="R123" s="684">
        <v>23</v>
      </c>
      <c r="S123" s="1109">
        <v>85</v>
      </c>
      <c r="T123" s="117">
        <v>16</v>
      </c>
      <c r="U123" s="1110">
        <v>79</v>
      </c>
      <c r="V123" s="1087">
        <v>18</v>
      </c>
      <c r="W123" s="1111">
        <v>65</v>
      </c>
      <c r="X123" s="1086">
        <v>19</v>
      </c>
      <c r="Y123" s="1112">
        <v>78</v>
      </c>
      <c r="AA123" s="125"/>
    </row>
    <row r="124" spans="1:27">
      <c r="A124" s="79" t="s">
        <v>1164</v>
      </c>
      <c r="B124" s="472">
        <v>2</v>
      </c>
      <c r="C124" s="81">
        <v>58</v>
      </c>
      <c r="D124" s="258">
        <v>12</v>
      </c>
      <c r="E124" s="80">
        <v>46</v>
      </c>
      <c r="F124" s="472">
        <v>7</v>
      </c>
      <c r="G124" s="81">
        <v>54</v>
      </c>
      <c r="H124" s="258">
        <v>6</v>
      </c>
      <c r="I124" s="80">
        <v>60</v>
      </c>
      <c r="J124" s="472"/>
      <c r="K124" s="81">
        <v>54</v>
      </c>
      <c r="L124" s="258">
        <v>3</v>
      </c>
      <c r="M124" s="80">
        <v>59</v>
      </c>
      <c r="N124" s="682">
        <v>6</v>
      </c>
      <c r="O124" s="1100">
        <v>60</v>
      </c>
      <c r="P124" s="111">
        <v>3</v>
      </c>
      <c r="Q124" s="511">
        <v>61</v>
      </c>
      <c r="R124" s="684">
        <v>8</v>
      </c>
      <c r="S124" s="1109">
        <v>49</v>
      </c>
      <c r="T124" s="117">
        <v>6</v>
      </c>
      <c r="U124" s="1110">
        <v>58</v>
      </c>
      <c r="V124" s="1087">
        <v>12</v>
      </c>
      <c r="W124" s="1111">
        <v>61</v>
      </c>
      <c r="X124" s="1086">
        <v>8</v>
      </c>
      <c r="Y124" s="1112">
        <v>57</v>
      </c>
      <c r="AA124" s="125"/>
    </row>
    <row r="125" spans="1:27">
      <c r="A125" s="79" t="s">
        <v>1165</v>
      </c>
      <c r="B125" s="472"/>
      <c r="C125" s="81"/>
      <c r="D125" s="258"/>
      <c r="E125" s="80"/>
      <c r="F125" s="472">
        <v>6</v>
      </c>
      <c r="G125" s="81">
        <v>78</v>
      </c>
      <c r="H125" s="258">
        <v>9</v>
      </c>
      <c r="I125" s="80">
        <v>78</v>
      </c>
      <c r="J125" s="472">
        <v>8</v>
      </c>
      <c r="K125" s="81">
        <v>78</v>
      </c>
      <c r="L125" s="258">
        <v>5</v>
      </c>
      <c r="M125" s="80">
        <v>78</v>
      </c>
      <c r="N125" s="712">
        <v>4</v>
      </c>
      <c r="O125" s="1100">
        <v>87</v>
      </c>
      <c r="P125" s="115">
        <v>10</v>
      </c>
      <c r="Q125" s="511">
        <v>76</v>
      </c>
      <c r="R125" s="684">
        <v>5</v>
      </c>
      <c r="S125" s="1109">
        <v>73</v>
      </c>
      <c r="T125" s="117">
        <v>6</v>
      </c>
      <c r="U125" s="1110">
        <v>69</v>
      </c>
      <c r="V125" s="1087">
        <v>6</v>
      </c>
      <c r="W125" s="1111">
        <v>68</v>
      </c>
      <c r="X125" s="1086">
        <v>8</v>
      </c>
      <c r="Y125" s="1112">
        <v>65</v>
      </c>
      <c r="AA125" s="125"/>
    </row>
    <row r="126" spans="1:27">
      <c r="A126" s="79" t="s">
        <v>1166</v>
      </c>
      <c r="B126" s="472"/>
      <c r="C126" s="81"/>
      <c r="D126" s="258"/>
      <c r="E126" s="80"/>
      <c r="F126" s="472"/>
      <c r="G126" s="81"/>
      <c r="H126" s="258"/>
      <c r="I126" s="80"/>
      <c r="J126" s="472"/>
      <c r="K126" s="81"/>
      <c r="L126" s="258"/>
      <c r="M126" s="80">
        <v>1</v>
      </c>
      <c r="N126" s="682"/>
      <c r="O126" s="1100">
        <v>13</v>
      </c>
      <c r="P126" s="111">
        <v>5</v>
      </c>
      <c r="Q126" s="511">
        <v>9</v>
      </c>
      <c r="R126" s="684">
        <v>3</v>
      </c>
      <c r="S126" s="1109">
        <v>17</v>
      </c>
      <c r="T126" s="117">
        <v>3</v>
      </c>
      <c r="U126" s="1110">
        <v>17</v>
      </c>
      <c r="V126" s="1087">
        <v>4</v>
      </c>
      <c r="W126" s="1111">
        <v>26</v>
      </c>
      <c r="X126" s="1086">
        <v>6</v>
      </c>
      <c r="Y126" s="1112">
        <v>34</v>
      </c>
      <c r="AA126" s="125"/>
    </row>
    <row r="127" spans="1:27">
      <c r="A127" s="79" t="s">
        <v>1167</v>
      </c>
      <c r="B127" s="472"/>
      <c r="C127" s="81"/>
      <c r="D127" s="258"/>
      <c r="E127" s="80"/>
      <c r="F127" s="472"/>
      <c r="G127" s="81"/>
      <c r="H127" s="258"/>
      <c r="I127" s="80"/>
      <c r="J127" s="472"/>
      <c r="K127" s="81"/>
      <c r="L127" s="258"/>
      <c r="M127" s="80"/>
      <c r="N127" s="712">
        <v>7</v>
      </c>
      <c r="O127" s="1100">
        <v>17</v>
      </c>
      <c r="P127" s="115"/>
      <c r="Q127" s="511"/>
      <c r="R127" s="684">
        <v>1</v>
      </c>
      <c r="S127" s="1103"/>
      <c r="T127" s="117">
        <v>13</v>
      </c>
      <c r="U127" s="1110">
        <v>13</v>
      </c>
      <c r="V127" s="1089" t="s">
        <v>3</v>
      </c>
      <c r="W127" s="1113" t="s">
        <v>3</v>
      </c>
      <c r="X127" s="1088" t="s">
        <v>3</v>
      </c>
      <c r="Y127" s="1114" t="s">
        <v>3</v>
      </c>
      <c r="AA127" s="125"/>
    </row>
    <row r="128" spans="1:27">
      <c r="A128" s="73" t="s">
        <v>1160</v>
      </c>
      <c r="B128" s="472">
        <v>17</v>
      </c>
      <c r="C128" s="81">
        <v>74</v>
      </c>
      <c r="D128" s="258">
        <v>13</v>
      </c>
      <c r="E128" s="80">
        <v>93</v>
      </c>
      <c r="F128" s="472">
        <v>12</v>
      </c>
      <c r="G128" s="81">
        <v>91</v>
      </c>
      <c r="H128" s="258">
        <v>24</v>
      </c>
      <c r="I128" s="80">
        <v>130</v>
      </c>
      <c r="J128" s="472"/>
      <c r="K128" s="81"/>
      <c r="L128" s="258"/>
      <c r="M128" s="80"/>
      <c r="N128" s="682"/>
      <c r="O128" s="1100"/>
      <c r="P128" s="111"/>
      <c r="Q128" s="511"/>
      <c r="R128" s="1102"/>
      <c r="S128" s="1103"/>
      <c r="T128" s="118"/>
      <c r="U128" s="1104"/>
      <c r="V128" s="1089" t="s">
        <v>3</v>
      </c>
      <c r="W128" s="1113" t="s">
        <v>3</v>
      </c>
      <c r="X128" s="1088" t="s">
        <v>3</v>
      </c>
      <c r="Y128" s="1114" t="s">
        <v>3</v>
      </c>
      <c r="AA128" s="125"/>
    </row>
    <row r="129" spans="1:27" ht="14.5">
      <c r="A129" s="79" t="s">
        <v>1169</v>
      </c>
      <c r="B129" s="472">
        <v>8</v>
      </c>
      <c r="C129" s="81">
        <v>47</v>
      </c>
      <c r="D129" s="258">
        <v>5</v>
      </c>
      <c r="E129" s="80">
        <v>55</v>
      </c>
      <c r="F129" s="472">
        <v>3</v>
      </c>
      <c r="G129" s="81">
        <v>72</v>
      </c>
      <c r="H129" s="258">
        <v>13</v>
      </c>
      <c r="I129" s="80">
        <v>99</v>
      </c>
      <c r="J129" s="472"/>
      <c r="K129" s="81"/>
      <c r="L129" s="258"/>
      <c r="M129" s="80"/>
      <c r="N129" s="712"/>
      <c r="O129" s="1100"/>
      <c r="P129" s="111"/>
      <c r="Q129" s="511"/>
      <c r="R129" s="1102"/>
      <c r="S129" s="1103"/>
      <c r="T129" s="118"/>
      <c r="U129" s="1104"/>
      <c r="V129" s="1089" t="s">
        <v>3</v>
      </c>
      <c r="W129" s="1113" t="s">
        <v>3</v>
      </c>
      <c r="X129" s="1088" t="s">
        <v>3</v>
      </c>
      <c r="Y129" s="1114" t="s">
        <v>3</v>
      </c>
      <c r="AA129" s="125"/>
    </row>
    <row r="130" spans="1:27">
      <c r="A130" s="73" t="s">
        <v>1159</v>
      </c>
      <c r="B130" s="472"/>
      <c r="C130" s="81"/>
      <c r="D130" s="258"/>
      <c r="E130" s="80"/>
      <c r="F130" s="472"/>
      <c r="G130" s="81"/>
      <c r="H130" s="258"/>
      <c r="I130" s="80"/>
      <c r="J130" s="472">
        <v>11</v>
      </c>
      <c r="K130" s="81">
        <v>54</v>
      </c>
      <c r="L130" s="258">
        <v>11</v>
      </c>
      <c r="M130" s="80">
        <v>55</v>
      </c>
      <c r="N130" s="682">
        <v>9</v>
      </c>
      <c r="O130" s="1100">
        <v>52</v>
      </c>
      <c r="P130" s="115">
        <v>10</v>
      </c>
      <c r="Q130" s="511">
        <v>39</v>
      </c>
      <c r="R130" s="684">
        <v>5</v>
      </c>
      <c r="S130" s="1109">
        <v>44</v>
      </c>
      <c r="T130" s="117">
        <v>10</v>
      </c>
      <c r="U130" s="1110">
        <v>52</v>
      </c>
      <c r="V130" s="1087">
        <v>13</v>
      </c>
      <c r="W130" s="1111">
        <v>67</v>
      </c>
      <c r="X130" s="1086">
        <v>10</v>
      </c>
      <c r="Y130" s="1112">
        <v>44</v>
      </c>
      <c r="AA130" s="125"/>
    </row>
    <row r="131" spans="1:27" ht="14.5">
      <c r="A131" s="79" t="s">
        <v>1169</v>
      </c>
      <c r="B131" s="472"/>
      <c r="C131" s="81"/>
      <c r="D131" s="258"/>
      <c r="E131" s="80"/>
      <c r="F131" s="472"/>
      <c r="G131" s="81"/>
      <c r="H131" s="258"/>
      <c r="I131" s="80"/>
      <c r="J131" s="472">
        <v>11</v>
      </c>
      <c r="K131" s="81">
        <v>54</v>
      </c>
      <c r="L131" s="258">
        <v>11</v>
      </c>
      <c r="M131" s="80">
        <v>55</v>
      </c>
      <c r="N131" s="712">
        <v>9</v>
      </c>
      <c r="O131" s="1100">
        <v>52</v>
      </c>
      <c r="P131" s="115">
        <v>10</v>
      </c>
      <c r="Q131" s="511">
        <v>39</v>
      </c>
      <c r="R131" s="684">
        <v>5</v>
      </c>
      <c r="S131" s="1109">
        <v>44</v>
      </c>
      <c r="T131" s="117">
        <v>10</v>
      </c>
      <c r="U131" s="1110">
        <v>52</v>
      </c>
      <c r="V131" s="1087">
        <v>13</v>
      </c>
      <c r="W131" s="1111">
        <v>67</v>
      </c>
      <c r="X131" s="1086">
        <v>10</v>
      </c>
      <c r="Y131" s="1112">
        <v>44</v>
      </c>
      <c r="AA131" s="125"/>
    </row>
    <row r="132" spans="1:27">
      <c r="A132" s="79" t="s">
        <v>1168</v>
      </c>
      <c r="B132" s="472">
        <v>9</v>
      </c>
      <c r="C132" s="81">
        <v>27</v>
      </c>
      <c r="D132" s="258">
        <v>8</v>
      </c>
      <c r="E132" s="80">
        <v>38</v>
      </c>
      <c r="F132" s="472">
        <v>9</v>
      </c>
      <c r="G132" s="81">
        <v>19</v>
      </c>
      <c r="H132" s="258">
        <v>11</v>
      </c>
      <c r="I132" s="80">
        <v>31</v>
      </c>
      <c r="J132" s="472"/>
      <c r="K132" s="81"/>
      <c r="L132" s="258"/>
      <c r="M132" s="80"/>
      <c r="N132" s="712"/>
      <c r="O132" s="1100"/>
      <c r="P132" s="115"/>
      <c r="Q132" s="511"/>
      <c r="R132" s="719"/>
      <c r="S132" s="1100"/>
      <c r="T132" s="1101"/>
      <c r="U132" s="1135"/>
      <c r="V132" s="1115"/>
      <c r="W132" s="1116"/>
      <c r="X132" s="1117"/>
      <c r="Y132" s="1118"/>
      <c r="AA132" s="125"/>
    </row>
    <row r="133" spans="1:27">
      <c r="A133" s="119" t="s">
        <v>1170</v>
      </c>
      <c r="B133" s="472">
        <v>4</v>
      </c>
      <c r="C133" s="81">
        <v>26</v>
      </c>
      <c r="D133" s="258">
        <v>5</v>
      </c>
      <c r="E133" s="80">
        <v>38</v>
      </c>
      <c r="F133" s="472">
        <v>9</v>
      </c>
      <c r="G133" s="81">
        <v>19</v>
      </c>
      <c r="H133" s="258">
        <v>11</v>
      </c>
      <c r="I133" s="80">
        <v>31</v>
      </c>
      <c r="J133" s="472"/>
      <c r="K133" s="81"/>
      <c r="L133" s="258"/>
      <c r="M133" s="80"/>
      <c r="N133" s="682"/>
      <c r="O133" s="1100"/>
      <c r="P133" s="111"/>
      <c r="Q133" s="511"/>
      <c r="R133" s="719"/>
      <c r="S133" s="1100"/>
      <c r="T133" s="1101"/>
      <c r="U133" s="1135"/>
      <c r="V133" s="1115"/>
      <c r="W133" s="1116"/>
      <c r="X133" s="1117"/>
      <c r="Y133" s="1118"/>
      <c r="AA133" s="125"/>
    </row>
    <row r="134" spans="1:27">
      <c r="A134" s="119" t="s">
        <v>1171</v>
      </c>
      <c r="B134" s="472">
        <v>5</v>
      </c>
      <c r="C134" s="81">
        <v>1</v>
      </c>
      <c r="D134" s="258">
        <v>3</v>
      </c>
      <c r="E134" s="80"/>
      <c r="F134" s="472"/>
      <c r="G134" s="81"/>
      <c r="H134" s="258"/>
      <c r="I134" s="80"/>
      <c r="J134" s="472"/>
      <c r="K134" s="81"/>
      <c r="L134" s="258"/>
      <c r="M134" s="80"/>
      <c r="N134" s="682"/>
      <c r="O134" s="1100"/>
      <c r="P134" s="111"/>
      <c r="Q134" s="511"/>
      <c r="R134" s="719"/>
      <c r="S134" s="1100"/>
      <c r="T134" s="1101"/>
      <c r="U134" s="1135"/>
      <c r="V134" s="1115"/>
      <c r="W134" s="1116"/>
      <c r="X134" s="1117"/>
      <c r="Y134" s="1118"/>
      <c r="AA134" s="125"/>
    </row>
    <row r="136" spans="1:27" ht="60.65" customHeight="1">
      <c r="A136" s="4295" t="s">
        <v>681</v>
      </c>
      <c r="B136" s="4296"/>
      <c r="C136" s="4296"/>
      <c r="D136" s="4296"/>
      <c r="E136" s="4296"/>
      <c r="F136" s="4296"/>
      <c r="G136" s="4296"/>
      <c r="H136" s="4296"/>
      <c r="I136" s="4296"/>
      <c r="J136" s="4296"/>
      <c r="K136" s="4296"/>
      <c r="L136" s="4296"/>
      <c r="M136" s="4296"/>
      <c r="N136" s="4296"/>
      <c r="O136" s="4296"/>
      <c r="P136" s="4296"/>
      <c r="Q136" s="4296"/>
      <c r="R136" s="4296"/>
      <c r="S136" s="4296"/>
      <c r="T136" s="4296"/>
      <c r="U136" s="4296"/>
      <c r="V136" s="4296"/>
      <c r="W136" s="4296"/>
      <c r="X136" s="4296"/>
      <c r="Y136" s="4296"/>
    </row>
    <row r="137" spans="1:27" ht="14.5">
      <c r="A137" s="4295" t="s">
        <v>682</v>
      </c>
      <c r="B137" s="4296"/>
      <c r="C137" s="4296"/>
      <c r="D137" s="4296"/>
      <c r="E137" s="4296"/>
      <c r="F137" s="4296"/>
      <c r="G137" s="4296"/>
      <c r="H137" s="4296"/>
      <c r="I137" s="4296"/>
      <c r="J137" s="4296"/>
      <c r="K137" s="4296"/>
      <c r="L137" s="4296"/>
      <c r="M137" s="4296"/>
      <c r="N137" s="4296"/>
      <c r="O137" s="4296"/>
      <c r="P137" s="4296"/>
      <c r="Q137" s="4296"/>
      <c r="R137" s="4296"/>
      <c r="S137" s="4296"/>
      <c r="T137" s="4296"/>
      <c r="U137" s="4296"/>
      <c r="V137" s="4296"/>
      <c r="W137" s="4296"/>
      <c r="X137" s="4296"/>
      <c r="Y137" s="4296"/>
    </row>
    <row r="138" spans="1:27" ht="14.5">
      <c r="A138" s="4295" t="s">
        <v>683</v>
      </c>
      <c r="B138" s="4296"/>
      <c r="C138" s="4296"/>
      <c r="D138" s="4296"/>
      <c r="E138" s="4296"/>
      <c r="F138" s="4296"/>
      <c r="G138" s="4296"/>
      <c r="H138" s="4296"/>
      <c r="I138" s="4296"/>
      <c r="J138" s="4296"/>
      <c r="K138" s="4296"/>
      <c r="L138" s="4296"/>
      <c r="M138" s="4296"/>
      <c r="N138" s="4296"/>
      <c r="O138" s="4296"/>
      <c r="P138" s="4296"/>
      <c r="Q138" s="4296"/>
      <c r="R138" s="4296"/>
      <c r="S138" s="4296"/>
      <c r="T138" s="4296"/>
      <c r="U138" s="4296"/>
      <c r="V138" s="4296"/>
      <c r="W138" s="4296"/>
      <c r="X138" s="4296"/>
      <c r="Y138" s="4296"/>
    </row>
    <row r="139" spans="1:27" ht="31" customHeight="1">
      <c r="A139" s="4295" t="s">
        <v>684</v>
      </c>
      <c r="B139" s="4296"/>
      <c r="C139" s="4296"/>
      <c r="D139" s="4296"/>
      <c r="E139" s="4296"/>
      <c r="F139" s="4296"/>
      <c r="G139" s="4296"/>
      <c r="H139" s="4296"/>
      <c r="I139" s="4296"/>
      <c r="J139" s="4296"/>
      <c r="K139" s="4296"/>
      <c r="L139" s="4296"/>
      <c r="M139" s="4296"/>
      <c r="N139" s="4296"/>
      <c r="O139" s="4296"/>
      <c r="P139" s="4296"/>
      <c r="Q139" s="4296"/>
      <c r="R139" s="4296"/>
      <c r="S139" s="4296"/>
      <c r="T139" s="4296"/>
      <c r="U139" s="4296"/>
      <c r="V139" s="4296"/>
      <c r="W139" s="4296"/>
      <c r="X139" s="4296"/>
      <c r="Y139" s="4296"/>
    </row>
    <row r="140" spans="1:27" ht="14.5">
      <c r="A140" s="4295" t="s">
        <v>685</v>
      </c>
      <c r="B140" s="4296"/>
      <c r="C140" s="4296"/>
      <c r="D140" s="4296"/>
      <c r="E140" s="4296"/>
      <c r="F140" s="4296"/>
      <c r="G140" s="4296"/>
      <c r="H140" s="4296"/>
      <c r="I140" s="4296"/>
      <c r="J140" s="4296"/>
      <c r="K140" s="4296"/>
      <c r="L140" s="4296"/>
      <c r="M140" s="4296"/>
      <c r="N140" s="4296"/>
      <c r="O140" s="4296"/>
      <c r="P140" s="4296"/>
      <c r="Q140" s="4296"/>
      <c r="R140" s="4296"/>
      <c r="S140" s="4296"/>
      <c r="T140" s="4296"/>
      <c r="U140" s="4296"/>
      <c r="V140" s="4296"/>
      <c r="W140" s="4296"/>
      <c r="X140" s="4296"/>
      <c r="Y140" s="4296"/>
    </row>
    <row r="141" spans="1:27" ht="30" customHeight="1">
      <c r="A141" s="4616" t="s">
        <v>686</v>
      </c>
      <c r="B141" s="4617"/>
      <c r="C141" s="4617"/>
      <c r="D141" s="4617"/>
      <c r="E141" s="4617"/>
      <c r="F141" s="4617"/>
      <c r="G141" s="4617"/>
      <c r="H141" s="4617"/>
      <c r="I141" s="4617"/>
      <c r="J141" s="4617"/>
      <c r="K141" s="4617"/>
      <c r="L141" s="4617"/>
      <c r="M141" s="4617"/>
      <c r="N141" s="4617"/>
      <c r="O141" s="4617"/>
      <c r="P141" s="4617"/>
      <c r="Q141" s="4617"/>
      <c r="R141" s="4617"/>
      <c r="S141" s="4617"/>
      <c r="T141" s="4617"/>
      <c r="U141" s="4617"/>
      <c r="V141" s="4617"/>
      <c r="W141" s="4617"/>
      <c r="X141" s="4617"/>
      <c r="Y141" s="4617"/>
    </row>
    <row r="142" spans="1:27" ht="14.5">
      <c r="A142" s="4616" t="s">
        <v>687</v>
      </c>
      <c r="B142" s="4617"/>
      <c r="C142" s="4617"/>
      <c r="D142" s="4617"/>
      <c r="E142" s="4617"/>
      <c r="F142" s="4617"/>
      <c r="G142" s="4617"/>
      <c r="H142" s="4617"/>
      <c r="I142" s="4617"/>
      <c r="J142" s="4617"/>
      <c r="K142" s="4617"/>
      <c r="L142" s="4617"/>
      <c r="M142" s="4617"/>
      <c r="N142" s="4617"/>
      <c r="O142" s="4617"/>
      <c r="P142" s="4617"/>
      <c r="Q142" s="4617"/>
      <c r="R142" s="4617"/>
      <c r="S142" s="4617"/>
      <c r="T142" s="4617"/>
      <c r="U142" s="4617"/>
      <c r="V142" s="4617"/>
      <c r="W142" s="4617"/>
      <c r="X142" s="4617"/>
      <c r="Y142" s="4617"/>
    </row>
    <row r="143" spans="1:27" ht="14.5">
      <c r="A143" s="4616" t="s">
        <v>688</v>
      </c>
      <c r="B143" s="4617"/>
      <c r="C143" s="4617"/>
      <c r="D143" s="4617"/>
      <c r="E143" s="4617"/>
      <c r="F143" s="4617"/>
      <c r="G143" s="4617"/>
      <c r="H143" s="4617"/>
      <c r="I143" s="4617"/>
      <c r="J143" s="4617"/>
      <c r="K143" s="4617"/>
      <c r="L143" s="4617"/>
      <c r="M143" s="4617"/>
      <c r="N143" s="4617"/>
      <c r="O143" s="4617"/>
      <c r="P143" s="4617"/>
      <c r="Q143" s="4617"/>
      <c r="R143" s="4617"/>
      <c r="S143" s="4617"/>
      <c r="T143" s="4617"/>
      <c r="U143" s="4617"/>
      <c r="V143" s="4617"/>
      <c r="W143" s="4617"/>
      <c r="X143" s="4617"/>
      <c r="Y143" s="4617"/>
    </row>
    <row r="144" spans="1:27" ht="14.5">
      <c r="A144" s="4618" t="s">
        <v>1705</v>
      </c>
      <c r="B144" s="4618"/>
      <c r="C144" s="4618"/>
      <c r="D144" s="4618"/>
      <c r="E144" s="4618"/>
      <c r="F144" s="4618"/>
      <c r="G144" s="4618"/>
      <c r="H144" s="4618"/>
      <c r="I144" s="4618"/>
      <c r="J144" s="4618"/>
      <c r="K144" s="4618"/>
      <c r="L144" s="4618"/>
      <c r="M144" s="4618"/>
      <c r="N144" s="4618"/>
      <c r="O144" s="4618"/>
      <c r="P144" s="4618"/>
      <c r="Q144" s="4618"/>
      <c r="R144" s="4618"/>
      <c r="S144" s="4618"/>
      <c r="T144" s="4618"/>
      <c r="U144" s="4618"/>
      <c r="V144" s="4618"/>
      <c r="W144" s="4618"/>
      <c r="X144" s="4618"/>
      <c r="Y144" s="4618"/>
    </row>
    <row r="145" spans="1:25" ht="14.15" customHeight="1">
      <c r="A145" s="3991" t="s">
        <v>1706</v>
      </c>
      <c r="B145" s="3991"/>
      <c r="C145" s="3991"/>
      <c r="D145" s="3991"/>
      <c r="E145" s="3991"/>
      <c r="F145" s="3991"/>
      <c r="G145" s="3991"/>
      <c r="H145" s="3991"/>
      <c r="I145" s="3991"/>
      <c r="J145" s="3991"/>
      <c r="K145" s="3991"/>
      <c r="L145" s="3991"/>
      <c r="M145" s="3991"/>
      <c r="N145" s="3991"/>
      <c r="O145" s="3991"/>
      <c r="P145" s="3991"/>
      <c r="Q145" s="3991"/>
      <c r="R145" s="3991"/>
      <c r="S145" s="3991"/>
      <c r="T145" s="3991"/>
      <c r="U145" s="3991"/>
      <c r="V145" s="3991"/>
      <c r="W145" s="3991"/>
      <c r="X145" s="3991"/>
      <c r="Y145" s="3991"/>
    </row>
    <row r="146" spans="1:25" ht="14.15" customHeight="1">
      <c r="A146" s="3991" t="s">
        <v>1707</v>
      </c>
      <c r="B146" s="3991"/>
      <c r="C146" s="3991"/>
      <c r="D146" s="3991"/>
      <c r="E146" s="3991"/>
      <c r="F146" s="3991"/>
      <c r="G146" s="3991"/>
      <c r="H146" s="3991"/>
      <c r="I146" s="3991"/>
      <c r="J146" s="3991"/>
      <c r="K146" s="3991"/>
      <c r="L146" s="3991"/>
      <c r="M146" s="3991"/>
      <c r="N146" s="3991"/>
      <c r="O146" s="3991"/>
      <c r="P146" s="3991"/>
      <c r="Q146" s="3991"/>
      <c r="R146" s="3991"/>
      <c r="S146" s="3991"/>
      <c r="T146" s="3991"/>
      <c r="U146" s="3991"/>
      <c r="V146" s="3991"/>
      <c r="W146" s="3991"/>
      <c r="X146" s="3991"/>
      <c r="Y146" s="3991"/>
    </row>
    <row r="147" spans="1:25">
      <c r="A147" s="22"/>
      <c r="B147" s="425"/>
      <c r="C147" s="425"/>
      <c r="D147" s="425"/>
      <c r="E147" s="425"/>
      <c r="F147" s="425"/>
      <c r="G147" s="425"/>
      <c r="H147" s="425"/>
      <c r="I147" s="425"/>
      <c r="J147" s="425"/>
      <c r="K147" s="425"/>
      <c r="L147" s="425"/>
      <c r="M147" s="425"/>
      <c r="N147" s="425"/>
      <c r="O147" s="425"/>
      <c r="P147" s="425"/>
      <c r="Q147" s="425"/>
      <c r="R147" s="425"/>
      <c r="S147" s="425"/>
      <c r="T147" s="425"/>
      <c r="U147" s="425"/>
      <c r="V147" s="425"/>
      <c r="W147" s="1144"/>
      <c r="X147" s="425"/>
      <c r="Y147" s="425"/>
    </row>
    <row r="148" spans="1:25" ht="14.15" customHeight="1">
      <c r="A148" s="4242" t="s">
        <v>945</v>
      </c>
      <c r="B148" s="4242"/>
      <c r="C148" s="4242"/>
      <c r="D148" s="4242"/>
      <c r="E148" s="4242"/>
      <c r="F148" s="4242"/>
      <c r="G148" s="4242"/>
      <c r="H148" s="4242"/>
      <c r="I148" s="4242"/>
      <c r="J148" s="4242"/>
      <c r="K148" s="4242"/>
      <c r="L148" s="4242"/>
      <c r="M148" s="4242"/>
      <c r="N148" s="4242"/>
      <c r="O148" s="4242"/>
      <c r="P148" s="4242"/>
      <c r="Q148" s="4242"/>
      <c r="R148" s="4242"/>
      <c r="S148" s="4242"/>
      <c r="T148" s="4242"/>
      <c r="U148" s="4242"/>
      <c r="V148" s="4242"/>
      <c r="W148" s="4242"/>
      <c r="X148" s="4242"/>
      <c r="Y148" s="4242"/>
    </row>
    <row r="149" spans="1:25">
      <c r="A149" s="16"/>
    </row>
  </sheetData>
  <mergeCells count="65">
    <mergeCell ref="A19:A20"/>
    <mergeCell ref="B19:C19"/>
    <mergeCell ref="D19:E19"/>
    <mergeCell ref="F3:G3"/>
    <mergeCell ref="H3:I3"/>
    <mergeCell ref="P19:Q19"/>
    <mergeCell ref="J3:K3"/>
    <mergeCell ref="L3:M3"/>
    <mergeCell ref="N3:O3"/>
    <mergeCell ref="P3:Q3"/>
    <mergeCell ref="N19:O19"/>
    <mergeCell ref="A1:Y1"/>
    <mergeCell ref="V3:W3"/>
    <mergeCell ref="X3:Y3"/>
    <mergeCell ref="V19:W19"/>
    <mergeCell ref="X19:Y19"/>
    <mergeCell ref="T3:U3"/>
    <mergeCell ref="R19:S19"/>
    <mergeCell ref="T19:U19"/>
    <mergeCell ref="F19:G19"/>
    <mergeCell ref="H19:I19"/>
    <mergeCell ref="J19:K19"/>
    <mergeCell ref="L19:M19"/>
    <mergeCell ref="R3:S3"/>
    <mergeCell ref="A3:A4"/>
    <mergeCell ref="B3:C3"/>
    <mergeCell ref="D3:E3"/>
    <mergeCell ref="A58:A59"/>
    <mergeCell ref="B58:C58"/>
    <mergeCell ref="D58:E58"/>
    <mergeCell ref="F58:G58"/>
    <mergeCell ref="H58:I58"/>
    <mergeCell ref="J58:K58"/>
    <mergeCell ref="L58:M58"/>
    <mergeCell ref="N58:O58"/>
    <mergeCell ref="P58:Q58"/>
    <mergeCell ref="R58:S58"/>
    <mergeCell ref="T58:U58"/>
    <mergeCell ref="V58:W58"/>
    <mergeCell ref="X58:Y58"/>
    <mergeCell ref="A98:A99"/>
    <mergeCell ref="B98:C98"/>
    <mergeCell ref="D98:E98"/>
    <mergeCell ref="F98:G98"/>
    <mergeCell ref="H98:I98"/>
    <mergeCell ref="J98:K98"/>
    <mergeCell ref="L98:M98"/>
    <mergeCell ref="N98:O98"/>
    <mergeCell ref="P98:Q98"/>
    <mergeCell ref="R98:S98"/>
    <mergeCell ref="T98:U98"/>
    <mergeCell ref="V98:W98"/>
    <mergeCell ref="X98:Y98"/>
    <mergeCell ref="A136:Y136"/>
    <mergeCell ref="A137:Y137"/>
    <mergeCell ref="A138:Y138"/>
    <mergeCell ref="A139:Y139"/>
    <mergeCell ref="A140:Y140"/>
    <mergeCell ref="A146:Y146"/>
    <mergeCell ref="A148:Y148"/>
    <mergeCell ref="A141:Y141"/>
    <mergeCell ref="A142:Y142"/>
    <mergeCell ref="A143:Y143"/>
    <mergeCell ref="A144:Y144"/>
    <mergeCell ref="A145:Y145"/>
  </mergeCells>
  <pageMargins left="0" right="0" top="0" bottom="0" header="0.3" footer="0.3"/>
  <pageSetup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AA38"/>
  <sheetViews>
    <sheetView workbookViewId="0">
      <selection activeCell="B3" sqref="B3:Y3"/>
    </sheetView>
  </sheetViews>
  <sheetFormatPr defaultColWidth="9" defaultRowHeight="14"/>
  <cols>
    <col min="1" max="1" width="27.25" style="16" customWidth="1"/>
    <col min="2" max="22" width="9" style="16"/>
    <col min="23" max="23" width="9" style="29"/>
    <col min="24" max="26" width="9" style="16"/>
    <col min="27" max="27" width="9" style="29"/>
    <col min="28" max="16384" width="9" style="16"/>
  </cols>
  <sheetData>
    <row r="1" spans="1:27" ht="25">
      <c r="A1" s="4348" t="s">
        <v>4442</v>
      </c>
      <c r="B1" s="4348"/>
      <c r="C1" s="4348"/>
      <c r="D1" s="4348"/>
      <c r="E1" s="4348"/>
      <c r="F1" s="4348"/>
      <c r="G1" s="4348"/>
      <c r="H1" s="4348"/>
      <c r="I1" s="4348"/>
      <c r="J1" s="4348"/>
      <c r="K1" s="4348"/>
      <c r="L1" s="4348"/>
      <c r="M1" s="4348"/>
      <c r="N1" s="4348"/>
      <c r="O1" s="4348"/>
      <c r="P1" s="4348"/>
      <c r="Q1" s="4348"/>
      <c r="R1" s="4348"/>
      <c r="S1" s="4348"/>
      <c r="T1" s="4348"/>
      <c r="U1" s="4348"/>
      <c r="V1" s="4348"/>
      <c r="W1" s="4348"/>
      <c r="X1" s="4348"/>
      <c r="Y1" s="4348"/>
      <c r="Z1" s="1470"/>
    </row>
    <row r="3" spans="1:27" ht="17.5">
      <c r="A3" s="4629" t="s">
        <v>571</v>
      </c>
      <c r="B3" s="4055" t="s">
        <v>572</v>
      </c>
      <c r="C3" s="4056"/>
      <c r="D3" s="4056"/>
      <c r="E3" s="4056"/>
      <c r="F3" s="4056"/>
      <c r="G3" s="4056"/>
      <c r="H3" s="4056"/>
      <c r="I3" s="4056"/>
      <c r="J3" s="4056"/>
      <c r="K3" s="4056"/>
      <c r="L3" s="4056"/>
      <c r="M3" s="4056"/>
      <c r="N3" s="4056"/>
      <c r="O3" s="4056"/>
      <c r="P3" s="4056"/>
      <c r="Q3" s="4056"/>
      <c r="R3" s="4056"/>
      <c r="S3" s="4056"/>
      <c r="T3" s="4056"/>
      <c r="U3" s="4056"/>
      <c r="V3" s="4056"/>
      <c r="W3" s="4056"/>
      <c r="X3" s="4056"/>
      <c r="Y3" s="4058"/>
      <c r="AA3" s="495"/>
    </row>
    <row r="4" spans="1:27" ht="17.5">
      <c r="A4" s="4630"/>
      <c r="B4" s="4159" t="s">
        <v>33</v>
      </c>
      <c r="C4" s="4092"/>
      <c r="D4" s="4159" t="s">
        <v>34</v>
      </c>
      <c r="E4" s="4092"/>
      <c r="F4" s="4159" t="s">
        <v>35</v>
      </c>
      <c r="G4" s="4092"/>
      <c r="H4" s="4159" t="s">
        <v>36</v>
      </c>
      <c r="I4" s="4092"/>
      <c r="J4" s="4159" t="s">
        <v>53</v>
      </c>
      <c r="K4" s="4092"/>
      <c r="L4" s="4159" t="s">
        <v>52</v>
      </c>
      <c r="M4" s="4092"/>
      <c r="N4" s="4159" t="s">
        <v>51</v>
      </c>
      <c r="O4" s="4092"/>
      <c r="P4" s="4159" t="s">
        <v>744</v>
      </c>
      <c r="Q4" s="4092"/>
      <c r="R4" s="4062" t="s">
        <v>897</v>
      </c>
      <c r="S4" s="4063"/>
      <c r="T4" s="4062" t="s">
        <v>941</v>
      </c>
      <c r="U4" s="4498"/>
      <c r="V4" s="4062" t="s">
        <v>1579</v>
      </c>
      <c r="W4" s="4498"/>
      <c r="X4" s="4062" t="s">
        <v>1690</v>
      </c>
      <c r="Y4" s="4064"/>
      <c r="AA4" s="495"/>
    </row>
    <row r="5" spans="1:27" ht="17.5">
      <c r="A5" s="4631"/>
      <c r="B5" s="1145" t="s">
        <v>98</v>
      </c>
      <c r="C5" s="1146" t="s">
        <v>14</v>
      </c>
      <c r="D5" s="1145" t="s">
        <v>98</v>
      </c>
      <c r="E5" s="1146" t="s">
        <v>14</v>
      </c>
      <c r="F5" s="1145" t="s">
        <v>98</v>
      </c>
      <c r="G5" s="1146" t="s">
        <v>14</v>
      </c>
      <c r="H5" s="1145" t="s">
        <v>98</v>
      </c>
      <c r="I5" s="1146" t="s">
        <v>14</v>
      </c>
      <c r="J5" s="1145" t="s">
        <v>98</v>
      </c>
      <c r="K5" s="1146" t="s">
        <v>14</v>
      </c>
      <c r="L5" s="1145" t="s">
        <v>98</v>
      </c>
      <c r="M5" s="1146" t="s">
        <v>14</v>
      </c>
      <c r="N5" s="1145" t="s">
        <v>98</v>
      </c>
      <c r="O5" s="1146" t="s">
        <v>14</v>
      </c>
      <c r="P5" s="1145" t="s">
        <v>98</v>
      </c>
      <c r="Q5" s="1146" t="s">
        <v>14</v>
      </c>
      <c r="R5" s="1145" t="s">
        <v>98</v>
      </c>
      <c r="S5" s="1146" t="s">
        <v>14</v>
      </c>
      <c r="T5" s="1145" t="s">
        <v>98</v>
      </c>
      <c r="U5" s="1147" t="s">
        <v>14</v>
      </c>
      <c r="V5" s="865" t="s">
        <v>98</v>
      </c>
      <c r="W5" s="190" t="s">
        <v>14</v>
      </c>
      <c r="X5" s="865" t="s">
        <v>98</v>
      </c>
      <c r="Y5" s="1148" t="s">
        <v>14</v>
      </c>
      <c r="AA5" s="495"/>
    </row>
    <row r="6" spans="1:27">
      <c r="A6" s="132" t="s">
        <v>573</v>
      </c>
      <c r="B6" s="1850">
        <v>337</v>
      </c>
      <c r="C6" s="2635">
        <v>4.2999999999999997E-2</v>
      </c>
      <c r="D6" s="1774">
        <v>415</v>
      </c>
      <c r="E6" s="2459">
        <v>5.0999999999999997E-2</v>
      </c>
      <c r="F6" s="1850">
        <v>472</v>
      </c>
      <c r="G6" s="2635">
        <v>5.3999999999999999E-2</v>
      </c>
      <c r="H6" s="1774">
        <v>578</v>
      </c>
      <c r="I6" s="2459">
        <v>6.2E-2</v>
      </c>
      <c r="J6" s="1850">
        <v>746</v>
      </c>
      <c r="K6" s="2635">
        <v>7.6999999999999999E-2</v>
      </c>
      <c r="L6" s="1774">
        <v>703</v>
      </c>
      <c r="M6" s="2459">
        <v>6.4000000000000001E-2</v>
      </c>
      <c r="N6" s="2279">
        <v>865</v>
      </c>
      <c r="O6" s="2635">
        <f>N6/N12</f>
        <v>8.0682772129465535E-2</v>
      </c>
      <c r="P6" s="2280">
        <v>1050</v>
      </c>
      <c r="Q6" s="2459">
        <f>P6/P12</f>
        <v>9.335822886102961E-2</v>
      </c>
      <c r="R6" s="1850">
        <v>1079</v>
      </c>
      <c r="S6" s="2635">
        <f t="shared" ref="S6:Y6" si="0">R6/R12</f>
        <v>9.8809523809523805E-2</v>
      </c>
      <c r="T6" s="1774">
        <v>1021</v>
      </c>
      <c r="U6" s="2780">
        <f t="shared" si="0"/>
        <v>9.5438399700878668E-2</v>
      </c>
      <c r="V6" s="2131">
        <v>1277</v>
      </c>
      <c r="W6" s="2783">
        <f t="shared" si="0"/>
        <v>0.11987233643105229</v>
      </c>
      <c r="X6" s="2128">
        <v>1026</v>
      </c>
      <c r="Y6" s="2628">
        <f t="shared" si="0"/>
        <v>9.9140013527877088E-2</v>
      </c>
      <c r="AA6" s="125"/>
    </row>
    <row r="7" spans="1:27">
      <c r="A7" s="135" t="s">
        <v>554</v>
      </c>
      <c r="B7" s="1773">
        <v>2374</v>
      </c>
      <c r="C7" s="2457">
        <v>0.30199999999999999</v>
      </c>
      <c r="D7" s="1775">
        <v>2575</v>
      </c>
      <c r="E7" s="2455">
        <v>0.31900000000000001</v>
      </c>
      <c r="F7" s="1773">
        <v>2812</v>
      </c>
      <c r="G7" s="2457">
        <v>0.32300000000000001</v>
      </c>
      <c r="H7" s="1775">
        <v>3012</v>
      </c>
      <c r="I7" s="2455">
        <v>0.32300000000000001</v>
      </c>
      <c r="J7" s="1773">
        <v>3271</v>
      </c>
      <c r="K7" s="2457">
        <v>0.33700000000000002</v>
      </c>
      <c r="L7" s="1775">
        <v>4356</v>
      </c>
      <c r="M7" s="2455">
        <v>0.39900000000000002</v>
      </c>
      <c r="N7" s="1627">
        <v>3854</v>
      </c>
      <c r="O7" s="2457">
        <f>N7/N12</f>
        <v>0.35948139166122561</v>
      </c>
      <c r="P7" s="1631">
        <v>4006</v>
      </c>
      <c r="Q7" s="2455">
        <f>P7/P12</f>
        <v>0.35618387125455675</v>
      </c>
      <c r="R7" s="1773">
        <v>3813</v>
      </c>
      <c r="S7" s="2457">
        <f>R7/R12</f>
        <v>0.34917582417582416</v>
      </c>
      <c r="T7" s="1775">
        <v>3685</v>
      </c>
      <c r="U7" s="2778">
        <f>T7/T12</f>
        <v>0.34445690783323984</v>
      </c>
      <c r="V7" s="2131">
        <v>3611</v>
      </c>
      <c r="W7" s="2781">
        <f>V7/V12</f>
        <v>0.3389655496104384</v>
      </c>
      <c r="X7" s="2128">
        <v>3563</v>
      </c>
      <c r="Y7" s="2628">
        <f>X7/X12</f>
        <v>0.34428447192965506</v>
      </c>
      <c r="AA7" s="125"/>
    </row>
    <row r="8" spans="1:27">
      <c r="A8" s="135" t="s">
        <v>555</v>
      </c>
      <c r="B8" s="1773">
        <v>3528</v>
      </c>
      <c r="C8" s="2457">
        <v>0.44800000000000001</v>
      </c>
      <c r="D8" s="1775">
        <v>3420</v>
      </c>
      <c r="E8" s="2455">
        <v>0.42299999999999999</v>
      </c>
      <c r="F8" s="1773">
        <v>3560</v>
      </c>
      <c r="G8" s="2457">
        <v>0.40899999999999997</v>
      </c>
      <c r="H8" s="1775">
        <v>3802</v>
      </c>
      <c r="I8" s="2455">
        <v>0.40699999999999997</v>
      </c>
      <c r="J8" s="1773">
        <v>4008</v>
      </c>
      <c r="K8" s="2457">
        <v>0.41299999999999998</v>
      </c>
      <c r="L8" s="1775">
        <v>4146</v>
      </c>
      <c r="M8" s="2455">
        <v>0.38</v>
      </c>
      <c r="N8" s="1627">
        <v>4315</v>
      </c>
      <c r="O8" s="2457">
        <f>N8/N12</f>
        <v>0.40248111183658242</v>
      </c>
      <c r="P8" s="1631">
        <v>4537</v>
      </c>
      <c r="Q8" s="2455">
        <f>P8/P12</f>
        <v>0.40339646127856316</v>
      </c>
      <c r="R8" s="1773">
        <v>4447</v>
      </c>
      <c r="S8" s="2457">
        <f>R8/R12</f>
        <v>0.40723443223443223</v>
      </c>
      <c r="T8" s="1775">
        <v>4371</v>
      </c>
      <c r="U8" s="2778">
        <f>T8/T12</f>
        <v>0.4085810431856422</v>
      </c>
      <c r="V8" s="2131">
        <v>4316</v>
      </c>
      <c r="W8" s="2781">
        <f>V8/V12</f>
        <v>0.40514409086642261</v>
      </c>
      <c r="X8" s="2128">
        <v>4163</v>
      </c>
      <c r="Y8" s="2628">
        <f>X8/X12</f>
        <v>0.40226108802782878</v>
      </c>
      <c r="AA8" s="125"/>
    </row>
    <row r="9" spans="1:27">
      <c r="A9" s="135" t="s">
        <v>556</v>
      </c>
      <c r="B9" s="1773">
        <v>1185</v>
      </c>
      <c r="C9" s="2457">
        <v>0.151</v>
      </c>
      <c r="D9" s="1775">
        <v>1216</v>
      </c>
      <c r="E9" s="2455">
        <v>0.15</v>
      </c>
      <c r="F9" s="1773">
        <v>1268</v>
      </c>
      <c r="G9" s="2457">
        <v>0.14599999999999999</v>
      </c>
      <c r="H9" s="1775">
        <v>1287</v>
      </c>
      <c r="I9" s="2455">
        <v>0.13800000000000001</v>
      </c>
      <c r="J9" s="1773">
        <v>1095</v>
      </c>
      <c r="K9" s="2457">
        <v>0.113</v>
      </c>
      <c r="L9" s="1775">
        <v>1178</v>
      </c>
      <c r="M9" s="2455">
        <v>0.108</v>
      </c>
      <c r="N9" s="1627">
        <v>1035</v>
      </c>
      <c r="O9" s="2457">
        <f>N9/N12</f>
        <v>9.6539501912135062E-2</v>
      </c>
      <c r="P9" s="1631">
        <v>1126</v>
      </c>
      <c r="Q9" s="2455">
        <f>P9/P12</f>
        <v>0.10011558637858985</v>
      </c>
      <c r="R9" s="1773">
        <v>1040</v>
      </c>
      <c r="S9" s="2457">
        <f>R9/R12</f>
        <v>9.5238095238095233E-2</v>
      </c>
      <c r="T9" s="1775">
        <v>1035</v>
      </c>
      <c r="U9" s="2778">
        <f>T9/T12</f>
        <v>9.674705552439708E-2</v>
      </c>
      <c r="V9" s="2131">
        <v>868</v>
      </c>
      <c r="W9" s="2781">
        <f>V9/V12</f>
        <v>8.1479395475452923E-2</v>
      </c>
      <c r="X9" s="2128">
        <v>1031</v>
      </c>
      <c r="Y9" s="2628">
        <f>X9/X12</f>
        <v>9.9623151995361869E-2</v>
      </c>
      <c r="AA9" s="125"/>
    </row>
    <row r="10" spans="1:27">
      <c r="A10" s="135" t="s">
        <v>557</v>
      </c>
      <c r="B10" s="1773">
        <v>184</v>
      </c>
      <c r="C10" s="2457">
        <v>2.3E-2</v>
      </c>
      <c r="D10" s="1775">
        <v>184</v>
      </c>
      <c r="E10" s="2455">
        <v>2.3E-2</v>
      </c>
      <c r="F10" s="1773">
        <v>213</v>
      </c>
      <c r="G10" s="2457">
        <v>2.4E-2</v>
      </c>
      <c r="H10" s="1775">
        <v>197</v>
      </c>
      <c r="I10" s="2455">
        <v>2.1000000000000001E-2</v>
      </c>
      <c r="J10" s="1773">
        <v>230</v>
      </c>
      <c r="K10" s="2457">
        <v>2.4E-2</v>
      </c>
      <c r="L10" s="1775">
        <v>194</v>
      </c>
      <c r="M10" s="2455">
        <v>1.7999999999999999E-2</v>
      </c>
      <c r="N10" s="1627">
        <v>239</v>
      </c>
      <c r="O10" s="2457">
        <f>N10/N12</f>
        <v>2.2292696576811863E-2</v>
      </c>
      <c r="P10" s="1631">
        <v>206</v>
      </c>
      <c r="Q10" s="2455">
        <f>P10/P12</f>
        <v>1.8315995376544856E-2</v>
      </c>
      <c r="R10" s="1773">
        <v>194</v>
      </c>
      <c r="S10" s="2457">
        <f>R10/R12</f>
        <v>1.7765567765567765E-2</v>
      </c>
      <c r="T10" s="1775">
        <v>206</v>
      </c>
      <c r="U10" s="2778">
        <f>T10/T12</f>
        <v>1.9255935688913817E-2</v>
      </c>
      <c r="V10" s="2131">
        <v>207</v>
      </c>
      <c r="W10" s="2781">
        <f>V10/V12</f>
        <v>1.943114615601239E-2</v>
      </c>
      <c r="X10" s="2128">
        <v>200</v>
      </c>
      <c r="Y10" s="2628">
        <f>X10/X12</f>
        <v>1.9325538699391246E-2</v>
      </c>
      <c r="AA10" s="125"/>
    </row>
    <row r="11" spans="1:27" ht="14.5" thickBot="1">
      <c r="A11" s="135" t="s">
        <v>66</v>
      </c>
      <c r="B11" s="1933">
        <v>264</v>
      </c>
      <c r="C11" s="2622">
        <v>3.4000000000000002E-2</v>
      </c>
      <c r="D11" s="1936">
        <v>274</v>
      </c>
      <c r="E11" s="2624">
        <v>3.4000000000000002E-2</v>
      </c>
      <c r="F11" s="1933">
        <v>389</v>
      </c>
      <c r="G11" s="2622">
        <v>4.4999999999999998E-2</v>
      </c>
      <c r="H11" s="1936">
        <v>456</v>
      </c>
      <c r="I11" s="2624">
        <v>4.9000000000000002E-2</v>
      </c>
      <c r="J11" s="1933">
        <v>350</v>
      </c>
      <c r="K11" s="2622">
        <v>3.5999999999999997E-2</v>
      </c>
      <c r="L11" s="1936">
        <v>346</v>
      </c>
      <c r="M11" s="2624">
        <v>3.2000000000000001E-2</v>
      </c>
      <c r="N11" s="2274">
        <v>413</v>
      </c>
      <c r="O11" s="2622">
        <f>N11/N12</f>
        <v>3.8522525883779496E-2</v>
      </c>
      <c r="P11" s="2275">
        <v>322</v>
      </c>
      <c r="Q11" s="2624">
        <f>P11/P12</f>
        <v>2.8629856850715747E-2</v>
      </c>
      <c r="R11" s="1933">
        <v>347</v>
      </c>
      <c r="S11" s="2622">
        <f>R11/R12</f>
        <v>3.1776556776556775E-2</v>
      </c>
      <c r="T11" s="1936">
        <v>380</v>
      </c>
      <c r="U11" s="2779">
        <f>T11/T12</f>
        <v>3.5520658066928397E-2</v>
      </c>
      <c r="V11" s="2130">
        <v>374</v>
      </c>
      <c r="W11" s="2782">
        <f>V11/V12</f>
        <v>3.5107481460621419E-2</v>
      </c>
      <c r="X11" s="2132">
        <v>366</v>
      </c>
      <c r="Y11" s="2784">
        <f>X11/X12</f>
        <v>3.5365735819885981E-2</v>
      </c>
      <c r="AA11" s="125"/>
    </row>
    <row r="12" spans="1:27">
      <c r="A12" s="1724" t="s">
        <v>9</v>
      </c>
      <c r="B12" s="1868">
        <v>7872</v>
      </c>
      <c r="C12" s="2635">
        <v>1</v>
      </c>
      <c r="D12" s="1774">
        <v>8084</v>
      </c>
      <c r="E12" s="2459">
        <v>1</v>
      </c>
      <c r="F12" s="1850">
        <v>8714</v>
      </c>
      <c r="G12" s="2635">
        <v>1</v>
      </c>
      <c r="H12" s="1774">
        <v>9332</v>
      </c>
      <c r="I12" s="2459">
        <v>1</v>
      </c>
      <c r="J12" s="1850">
        <v>9700</v>
      </c>
      <c r="K12" s="2635">
        <v>1</v>
      </c>
      <c r="L12" s="1774">
        <v>10923</v>
      </c>
      <c r="M12" s="2459">
        <v>1</v>
      </c>
      <c r="N12" s="2279">
        <v>10721</v>
      </c>
      <c r="O12" s="2635">
        <v>1</v>
      </c>
      <c r="P12" s="1774">
        <v>11247</v>
      </c>
      <c r="Q12" s="2459">
        <v>1</v>
      </c>
      <c r="R12" s="1850">
        <v>10920</v>
      </c>
      <c r="S12" s="2635">
        <f>R12/R12</f>
        <v>1</v>
      </c>
      <c r="T12" s="1774">
        <v>10698</v>
      </c>
      <c r="U12" s="2780">
        <f>T12/T12</f>
        <v>1</v>
      </c>
      <c r="V12" s="2163">
        <v>10653</v>
      </c>
      <c r="W12" s="2783">
        <f>V12/V12</f>
        <v>1</v>
      </c>
      <c r="X12" s="2127">
        <v>10349</v>
      </c>
      <c r="Y12" s="2627">
        <f>X12/X12</f>
        <v>1</v>
      </c>
      <c r="AA12" s="125"/>
    </row>
    <row r="13" spans="1:27">
      <c r="A13" s="494"/>
      <c r="B13" s="676"/>
      <c r="C13" s="234"/>
      <c r="D13" s="676"/>
      <c r="E13" s="234"/>
      <c r="F13" s="676"/>
      <c r="G13" s="234"/>
      <c r="H13" s="676"/>
      <c r="I13" s="234"/>
      <c r="J13" s="676"/>
      <c r="K13" s="234"/>
      <c r="L13" s="676"/>
      <c r="M13" s="234"/>
      <c r="N13" s="1468"/>
      <c r="O13" s="1469"/>
      <c r="P13" s="1468"/>
      <c r="Q13" s="1469"/>
    </row>
    <row r="15" spans="1:27" ht="17.5">
      <c r="A15" s="4629" t="s">
        <v>571</v>
      </c>
      <c r="B15" s="4055" t="s">
        <v>141</v>
      </c>
      <c r="C15" s="4056"/>
      <c r="D15" s="4056"/>
      <c r="E15" s="4056"/>
      <c r="F15" s="4056"/>
      <c r="G15" s="4056"/>
      <c r="H15" s="4056"/>
      <c r="I15" s="4056"/>
      <c r="J15" s="4056"/>
      <c r="K15" s="4056"/>
      <c r="L15" s="4056"/>
      <c r="M15" s="4056"/>
      <c r="N15" s="4056"/>
      <c r="O15" s="4056"/>
      <c r="P15" s="4056"/>
      <c r="Q15" s="4056"/>
      <c r="R15" s="4056"/>
      <c r="S15" s="4056"/>
      <c r="T15" s="4056"/>
      <c r="U15" s="4056"/>
      <c r="V15" s="4056"/>
      <c r="W15" s="4056"/>
      <c r="X15" s="4056"/>
      <c r="Y15" s="4058"/>
      <c r="AA15" s="495"/>
    </row>
    <row r="16" spans="1:27" ht="17.5">
      <c r="A16" s="4630"/>
      <c r="B16" s="4159" t="s">
        <v>33</v>
      </c>
      <c r="C16" s="4092"/>
      <c r="D16" s="4159" t="s">
        <v>34</v>
      </c>
      <c r="E16" s="4092"/>
      <c r="F16" s="4159" t="s">
        <v>35</v>
      </c>
      <c r="G16" s="4092"/>
      <c r="H16" s="4159" t="s">
        <v>36</v>
      </c>
      <c r="I16" s="4092"/>
      <c r="J16" s="4159" t="s">
        <v>53</v>
      </c>
      <c r="K16" s="4092"/>
      <c r="L16" s="4159" t="s">
        <v>52</v>
      </c>
      <c r="M16" s="4092"/>
      <c r="N16" s="4159" t="s">
        <v>51</v>
      </c>
      <c r="O16" s="4092"/>
      <c r="P16" s="4159" t="s">
        <v>744</v>
      </c>
      <c r="Q16" s="4092"/>
      <c r="R16" s="4062" t="s">
        <v>897</v>
      </c>
      <c r="S16" s="4063"/>
      <c r="T16" s="4062" t="s">
        <v>941</v>
      </c>
      <c r="U16" s="4241"/>
      <c r="V16" s="4062" t="s">
        <v>1579</v>
      </c>
      <c r="W16" s="4498"/>
      <c r="X16" s="4062" t="s">
        <v>1690</v>
      </c>
      <c r="Y16" s="4064"/>
      <c r="AA16" s="495"/>
    </row>
    <row r="17" spans="1:27" ht="17.5">
      <c r="A17" s="4631"/>
      <c r="B17" s="1145" t="s">
        <v>98</v>
      </c>
      <c r="C17" s="1146" t="s">
        <v>14</v>
      </c>
      <c r="D17" s="1145" t="s">
        <v>98</v>
      </c>
      <c r="E17" s="1146" t="s">
        <v>14</v>
      </c>
      <c r="F17" s="1145" t="s">
        <v>98</v>
      </c>
      <c r="G17" s="1146" t="s">
        <v>14</v>
      </c>
      <c r="H17" s="1145" t="s">
        <v>98</v>
      </c>
      <c r="I17" s="1146" t="s">
        <v>14</v>
      </c>
      <c r="J17" s="1145" t="s">
        <v>98</v>
      </c>
      <c r="K17" s="1146" t="s">
        <v>14</v>
      </c>
      <c r="L17" s="1145" t="s">
        <v>98</v>
      </c>
      <c r="M17" s="1146" t="s">
        <v>14</v>
      </c>
      <c r="N17" s="1150" t="s">
        <v>98</v>
      </c>
      <c r="O17" s="1151" t="s">
        <v>14</v>
      </c>
      <c r="P17" s="1145" t="s">
        <v>98</v>
      </c>
      <c r="Q17" s="1146" t="s">
        <v>14</v>
      </c>
      <c r="R17" s="1145" t="s">
        <v>98</v>
      </c>
      <c r="S17" s="1146" t="s">
        <v>14</v>
      </c>
      <c r="T17" s="865" t="s">
        <v>98</v>
      </c>
      <c r="U17" s="190" t="s">
        <v>14</v>
      </c>
      <c r="V17" s="865" t="s">
        <v>98</v>
      </c>
      <c r="W17" s="190" t="s">
        <v>14</v>
      </c>
      <c r="X17" s="865" t="s">
        <v>98</v>
      </c>
      <c r="Y17" s="1148" t="s">
        <v>14</v>
      </c>
      <c r="AA17" s="495"/>
    </row>
    <row r="18" spans="1:27">
      <c r="A18" s="132" t="s">
        <v>573</v>
      </c>
      <c r="B18" s="1850">
        <v>56</v>
      </c>
      <c r="C18" s="2635">
        <v>4.7E-2</v>
      </c>
      <c r="D18" s="1774">
        <v>94</v>
      </c>
      <c r="E18" s="2459">
        <v>6.8000000000000005E-2</v>
      </c>
      <c r="F18" s="1850">
        <v>106</v>
      </c>
      <c r="G18" s="2635">
        <v>6.4000000000000001E-2</v>
      </c>
      <c r="H18" s="1774">
        <v>160</v>
      </c>
      <c r="I18" s="2459">
        <v>9.0999999999999998E-2</v>
      </c>
      <c r="J18" s="1850">
        <v>158</v>
      </c>
      <c r="K18" s="2635">
        <v>8.2000000000000003E-2</v>
      </c>
      <c r="L18" s="1774">
        <v>170</v>
      </c>
      <c r="M18" s="2459">
        <v>7.5999999999999998E-2</v>
      </c>
      <c r="N18" s="2279">
        <v>209</v>
      </c>
      <c r="O18" s="2799">
        <f>N18/N24</f>
        <v>9.380610412926392E-2</v>
      </c>
      <c r="P18" s="2280">
        <v>276</v>
      </c>
      <c r="Q18" s="2796">
        <f>P18/P24</f>
        <v>0.11606391925988226</v>
      </c>
      <c r="R18" s="1850">
        <v>249</v>
      </c>
      <c r="S18" s="2799">
        <f t="shared" ref="S18" si="1">R18/R24</f>
        <v>0.10897155361050329</v>
      </c>
      <c r="T18" s="1892">
        <v>268</v>
      </c>
      <c r="U18" s="2791">
        <f t="shared" ref="U18:Y18" si="2">T18/T24</f>
        <v>0.11879432624113476</v>
      </c>
      <c r="V18" s="2131">
        <v>328</v>
      </c>
      <c r="W18" s="2788">
        <f t="shared" si="2"/>
        <v>0.143670608848007</v>
      </c>
      <c r="X18" s="2128">
        <v>260</v>
      </c>
      <c r="Y18" s="2785">
        <f t="shared" si="2"/>
        <v>0.11659192825112108</v>
      </c>
      <c r="AA18" s="125"/>
    </row>
    <row r="19" spans="1:27">
      <c r="A19" s="135" t="s">
        <v>554</v>
      </c>
      <c r="B19" s="1773">
        <v>492</v>
      </c>
      <c r="C19" s="2457">
        <v>0.41299999999999998</v>
      </c>
      <c r="D19" s="1775">
        <v>612</v>
      </c>
      <c r="E19" s="2455">
        <v>0.443</v>
      </c>
      <c r="F19" s="1773">
        <v>746</v>
      </c>
      <c r="G19" s="2457">
        <v>0.44900000000000001</v>
      </c>
      <c r="H19" s="1775">
        <v>790</v>
      </c>
      <c r="I19" s="2455">
        <v>0.44800000000000001</v>
      </c>
      <c r="J19" s="1773">
        <v>831</v>
      </c>
      <c r="K19" s="2457">
        <v>0.432</v>
      </c>
      <c r="L19" s="1775">
        <v>1132</v>
      </c>
      <c r="M19" s="2455">
        <v>0.50700000000000001</v>
      </c>
      <c r="N19" s="1627">
        <v>1030</v>
      </c>
      <c r="O19" s="2799">
        <f>N19/N24</f>
        <v>0.4622980251346499</v>
      </c>
      <c r="P19" s="1631">
        <v>1051</v>
      </c>
      <c r="Q19" s="2794">
        <f>P19/P24</f>
        <v>0.44196804037005888</v>
      </c>
      <c r="R19" s="1773">
        <v>986</v>
      </c>
      <c r="S19" s="2797">
        <f>R19/R24</f>
        <v>0.4315098468271335</v>
      </c>
      <c r="T19" s="1892">
        <v>948</v>
      </c>
      <c r="U19" s="2791">
        <f>T19/T24</f>
        <v>0.42021276595744683</v>
      </c>
      <c r="V19" s="2131">
        <v>970</v>
      </c>
      <c r="W19" s="2788">
        <f>V19/V24</f>
        <v>0.42487954445904513</v>
      </c>
      <c r="X19" s="2128">
        <v>967</v>
      </c>
      <c r="Y19" s="2785">
        <f>X19/X24</f>
        <v>0.4336322869955157</v>
      </c>
      <c r="AA19" s="125"/>
    </row>
    <row r="20" spans="1:27">
      <c r="A20" s="135" t="s">
        <v>555</v>
      </c>
      <c r="B20" s="1773">
        <v>472</v>
      </c>
      <c r="C20" s="2457">
        <v>0.39700000000000002</v>
      </c>
      <c r="D20" s="1775">
        <v>492</v>
      </c>
      <c r="E20" s="2455">
        <v>0.35599999999999998</v>
      </c>
      <c r="F20" s="1773">
        <v>602</v>
      </c>
      <c r="G20" s="2457">
        <v>0.36199999999999999</v>
      </c>
      <c r="H20" s="1775">
        <v>558</v>
      </c>
      <c r="I20" s="2455">
        <v>0.317</v>
      </c>
      <c r="J20" s="1773">
        <v>735</v>
      </c>
      <c r="K20" s="2457">
        <v>0.38200000000000001</v>
      </c>
      <c r="L20" s="1775">
        <v>689</v>
      </c>
      <c r="M20" s="2455">
        <v>0.309</v>
      </c>
      <c r="N20" s="1627">
        <v>779</v>
      </c>
      <c r="O20" s="2799">
        <f>N20/N24</f>
        <v>0.34964093357271098</v>
      </c>
      <c r="P20" s="1631">
        <v>814</v>
      </c>
      <c r="Q20" s="2794">
        <f>P20/P24</f>
        <v>0.34230445752733391</v>
      </c>
      <c r="R20" s="1773">
        <v>814</v>
      </c>
      <c r="S20" s="2797">
        <f>R20/R24</f>
        <v>0.35623632385120352</v>
      </c>
      <c r="T20" s="1892">
        <v>793</v>
      </c>
      <c r="U20" s="2791">
        <f>T20/T24</f>
        <v>0.35150709219858156</v>
      </c>
      <c r="V20" s="2131">
        <v>777</v>
      </c>
      <c r="W20" s="2788">
        <f>V20/V24</f>
        <v>0.34034165571616293</v>
      </c>
      <c r="X20" s="2128">
        <v>776</v>
      </c>
      <c r="Y20" s="2785">
        <f>X20/X24</f>
        <v>0.34798206278026905</v>
      </c>
      <c r="AA20" s="125"/>
    </row>
    <row r="21" spans="1:27">
      <c r="A21" s="135" t="s">
        <v>556</v>
      </c>
      <c r="B21" s="1773">
        <v>129</v>
      </c>
      <c r="C21" s="2457">
        <v>0.108</v>
      </c>
      <c r="D21" s="1775">
        <v>129</v>
      </c>
      <c r="E21" s="2455">
        <v>9.2999999999999999E-2</v>
      </c>
      <c r="F21" s="1773">
        <v>141</v>
      </c>
      <c r="G21" s="2457">
        <v>8.5000000000000006E-2</v>
      </c>
      <c r="H21" s="1775">
        <v>186</v>
      </c>
      <c r="I21" s="2455">
        <v>0.106</v>
      </c>
      <c r="J21" s="1773">
        <v>143</v>
      </c>
      <c r="K21" s="2457">
        <v>7.3999999999999996E-2</v>
      </c>
      <c r="L21" s="1775">
        <v>186</v>
      </c>
      <c r="M21" s="2455">
        <v>8.3000000000000004E-2</v>
      </c>
      <c r="N21" s="1627">
        <v>140</v>
      </c>
      <c r="O21" s="2799">
        <f>N21/N24</f>
        <v>6.283662477558348E-2</v>
      </c>
      <c r="P21" s="1631">
        <v>178</v>
      </c>
      <c r="Q21" s="2794">
        <f>P21/P24</f>
        <v>7.4852817493692173E-2</v>
      </c>
      <c r="R21" s="1773">
        <v>177</v>
      </c>
      <c r="S21" s="2797">
        <f>R21/R24</f>
        <v>7.7461706783369805E-2</v>
      </c>
      <c r="T21" s="1892">
        <v>179</v>
      </c>
      <c r="U21" s="2791">
        <f>T21/T24</f>
        <v>7.934397163120567E-2</v>
      </c>
      <c r="V21" s="2131">
        <v>137</v>
      </c>
      <c r="W21" s="2788">
        <f>V21/V24</f>
        <v>6.0008760402978534E-2</v>
      </c>
      <c r="X21" s="2128">
        <v>154</v>
      </c>
      <c r="Y21" s="2785">
        <f>X21/X24</f>
        <v>6.9058295964125563E-2</v>
      </c>
      <c r="AA21" s="125"/>
    </row>
    <row r="22" spans="1:27">
      <c r="A22" s="135" t="s">
        <v>557</v>
      </c>
      <c r="B22" s="1773">
        <v>8</v>
      </c>
      <c r="C22" s="2457">
        <v>7.0000000000000001E-3</v>
      </c>
      <c r="D22" s="1775">
        <v>14</v>
      </c>
      <c r="E22" s="2455">
        <v>0.01</v>
      </c>
      <c r="F22" s="1773">
        <v>11</v>
      </c>
      <c r="G22" s="2457">
        <v>7.0000000000000001E-3</v>
      </c>
      <c r="H22" s="1775">
        <v>10</v>
      </c>
      <c r="I22" s="2455">
        <v>6.0000000000000001E-3</v>
      </c>
      <c r="J22" s="1773">
        <v>17</v>
      </c>
      <c r="K22" s="2457">
        <v>8.9999999999999993E-3</v>
      </c>
      <c r="L22" s="1775">
        <v>12</v>
      </c>
      <c r="M22" s="2455">
        <v>5.0000000000000001E-3</v>
      </c>
      <c r="N22" s="1627">
        <v>17</v>
      </c>
      <c r="O22" s="2799">
        <f>N22/N24</f>
        <v>7.6301615798922799E-3</v>
      </c>
      <c r="P22" s="1631">
        <v>11</v>
      </c>
      <c r="Q22" s="2794">
        <f>P22/P24</f>
        <v>4.6257359125315388E-3</v>
      </c>
      <c r="R22" s="1773">
        <v>8</v>
      </c>
      <c r="S22" s="2797">
        <f>R22/R24</f>
        <v>3.50109409190372E-3</v>
      </c>
      <c r="T22" s="1892">
        <v>12</v>
      </c>
      <c r="U22" s="2791">
        <f>T22/T24</f>
        <v>5.3191489361702126E-3</v>
      </c>
      <c r="V22" s="2131">
        <v>13</v>
      </c>
      <c r="W22" s="2788">
        <f>V22/V24</f>
        <v>5.6942619360490585E-3</v>
      </c>
      <c r="X22" s="2128">
        <v>17</v>
      </c>
      <c r="Y22" s="2785">
        <f>X22/X24</f>
        <v>7.623318385650224E-3</v>
      </c>
      <c r="AA22" s="125"/>
    </row>
    <row r="23" spans="1:27" ht="14.5" thickBot="1">
      <c r="A23" s="135" t="s">
        <v>66</v>
      </c>
      <c r="B23" s="1933">
        <v>33</v>
      </c>
      <c r="C23" s="2622">
        <v>2.8000000000000001E-2</v>
      </c>
      <c r="D23" s="1936">
        <v>41</v>
      </c>
      <c r="E23" s="2624">
        <v>0.03</v>
      </c>
      <c r="F23" s="1933">
        <v>55</v>
      </c>
      <c r="G23" s="2622">
        <v>3.3000000000000002E-2</v>
      </c>
      <c r="H23" s="1936">
        <v>58</v>
      </c>
      <c r="I23" s="2624">
        <v>3.3000000000000002E-2</v>
      </c>
      <c r="J23" s="1933">
        <v>38</v>
      </c>
      <c r="K23" s="2622">
        <v>0.02</v>
      </c>
      <c r="L23" s="1936">
        <v>43</v>
      </c>
      <c r="M23" s="2624">
        <v>1.9E-2</v>
      </c>
      <c r="N23" s="2274">
        <v>53</v>
      </c>
      <c r="O23" s="2798">
        <f>N23/N24</f>
        <v>2.378815080789946E-2</v>
      </c>
      <c r="P23" s="2275">
        <v>48</v>
      </c>
      <c r="Q23" s="2795">
        <f>P23/P24</f>
        <v>2.0185029436501262E-2</v>
      </c>
      <c r="R23" s="1933">
        <v>51</v>
      </c>
      <c r="S23" s="2798">
        <f>R23/R24</f>
        <v>2.2319474835886213E-2</v>
      </c>
      <c r="T23" s="2137">
        <v>56</v>
      </c>
      <c r="U23" s="2792">
        <f>T23/T24</f>
        <v>2.4822695035460994E-2</v>
      </c>
      <c r="V23" s="2130">
        <v>58</v>
      </c>
      <c r="W23" s="2789">
        <f>V23/V24</f>
        <v>2.5405168637757335E-2</v>
      </c>
      <c r="X23" s="2132">
        <v>56</v>
      </c>
      <c r="Y23" s="2786">
        <f>X23/X24</f>
        <v>2.5112107623318385E-2</v>
      </c>
      <c r="AA23" s="125"/>
    </row>
    <row r="24" spans="1:27">
      <c r="A24" s="1724" t="s">
        <v>9</v>
      </c>
      <c r="B24" s="1868">
        <v>1190</v>
      </c>
      <c r="C24" s="2635">
        <v>1</v>
      </c>
      <c r="D24" s="1774">
        <v>1382</v>
      </c>
      <c r="E24" s="2459">
        <v>1</v>
      </c>
      <c r="F24" s="1850">
        <v>1661</v>
      </c>
      <c r="G24" s="2635">
        <v>1</v>
      </c>
      <c r="H24" s="1774">
        <v>1762</v>
      </c>
      <c r="I24" s="2459">
        <v>1</v>
      </c>
      <c r="J24" s="1850">
        <v>1922</v>
      </c>
      <c r="K24" s="2635">
        <v>1</v>
      </c>
      <c r="L24" s="1774">
        <v>2232</v>
      </c>
      <c r="M24" s="2459">
        <v>1</v>
      </c>
      <c r="N24" s="2279">
        <v>2228</v>
      </c>
      <c r="O24" s="2635">
        <v>1</v>
      </c>
      <c r="P24" s="1774">
        <v>2378</v>
      </c>
      <c r="Q24" s="2459">
        <v>1</v>
      </c>
      <c r="R24" s="1850">
        <v>2285</v>
      </c>
      <c r="S24" s="2799">
        <f>R24/R24</f>
        <v>1</v>
      </c>
      <c r="T24" s="1870">
        <v>2256</v>
      </c>
      <c r="U24" s="2793">
        <f>T24/T24</f>
        <v>1</v>
      </c>
      <c r="V24" s="2163">
        <v>2283</v>
      </c>
      <c r="W24" s="2790">
        <f>V24/V24</f>
        <v>1</v>
      </c>
      <c r="X24" s="2127">
        <v>2230</v>
      </c>
      <c r="Y24" s="2787">
        <f>X24/X24</f>
        <v>1</v>
      </c>
      <c r="AA24" s="125"/>
    </row>
    <row r="25" spans="1:27">
      <c r="N25" s="1468"/>
      <c r="O25" s="1469"/>
      <c r="P25" s="1468"/>
      <c r="Q25" s="1469"/>
    </row>
    <row r="26" spans="1:27">
      <c r="B26" s="4618"/>
      <c r="C26" s="4618"/>
      <c r="D26" s="4618"/>
      <c r="E26" s="4618"/>
      <c r="F26" s="4618"/>
      <c r="G26" s="4618"/>
      <c r="H26" s="4618"/>
      <c r="I26" s="4618"/>
      <c r="J26" s="4618"/>
      <c r="K26" s="4618"/>
      <c r="L26" s="4618"/>
      <c r="M26" s="4618"/>
      <c r="N26" s="4618"/>
      <c r="O26" s="4618"/>
      <c r="P26" s="4618"/>
      <c r="Q26" s="4618"/>
    </row>
    <row r="27" spans="1:27" ht="17.5">
      <c r="A27" s="4629" t="s">
        <v>571</v>
      </c>
      <c r="B27" s="4055" t="s">
        <v>558</v>
      </c>
      <c r="C27" s="4056"/>
      <c r="D27" s="4056"/>
      <c r="E27" s="4056"/>
      <c r="F27" s="4056"/>
      <c r="G27" s="4056"/>
      <c r="H27" s="4056"/>
      <c r="I27" s="4056"/>
      <c r="J27" s="4056"/>
      <c r="K27" s="4056"/>
      <c r="L27" s="4056"/>
      <c r="M27" s="4056"/>
      <c r="N27" s="4056"/>
      <c r="O27" s="4056"/>
      <c r="P27" s="4056"/>
      <c r="Q27" s="4056"/>
      <c r="R27" s="4056"/>
      <c r="S27" s="4056"/>
      <c r="T27" s="4056"/>
      <c r="U27" s="4056"/>
      <c r="V27" s="4056"/>
      <c r="W27" s="4056"/>
      <c r="X27" s="4056"/>
      <c r="Y27" s="4058"/>
      <c r="AA27" s="495"/>
    </row>
    <row r="28" spans="1:27" ht="17.5">
      <c r="A28" s="4630"/>
      <c r="B28" s="4159" t="s">
        <v>33</v>
      </c>
      <c r="C28" s="4092"/>
      <c r="D28" s="4159" t="s">
        <v>34</v>
      </c>
      <c r="E28" s="4092"/>
      <c r="F28" s="4159" t="s">
        <v>35</v>
      </c>
      <c r="G28" s="4092"/>
      <c r="H28" s="4159" t="s">
        <v>36</v>
      </c>
      <c r="I28" s="4092"/>
      <c r="J28" s="4159" t="s">
        <v>53</v>
      </c>
      <c r="K28" s="4092"/>
      <c r="L28" s="4159" t="s">
        <v>52</v>
      </c>
      <c r="M28" s="4092"/>
      <c r="N28" s="4159" t="s">
        <v>51</v>
      </c>
      <c r="O28" s="4092"/>
      <c r="P28" s="4159" t="s">
        <v>744</v>
      </c>
      <c r="Q28" s="4092"/>
      <c r="R28" s="4062" t="s">
        <v>897</v>
      </c>
      <c r="S28" s="4063"/>
      <c r="T28" s="4062" t="s">
        <v>941</v>
      </c>
      <c r="U28" s="4241"/>
      <c r="V28" s="4062" t="s">
        <v>1579</v>
      </c>
      <c r="W28" s="4498"/>
      <c r="X28" s="4062" t="s">
        <v>1690</v>
      </c>
      <c r="Y28" s="4064"/>
      <c r="AA28" s="495"/>
    </row>
    <row r="29" spans="1:27" ht="17.5">
      <c r="A29" s="4631"/>
      <c r="B29" s="1145" t="s">
        <v>98</v>
      </c>
      <c r="C29" s="1146" t="s">
        <v>14</v>
      </c>
      <c r="D29" s="1145" t="s">
        <v>98</v>
      </c>
      <c r="E29" s="1146" t="s">
        <v>14</v>
      </c>
      <c r="F29" s="1145" t="s">
        <v>98</v>
      </c>
      <c r="G29" s="1146" t="s">
        <v>14</v>
      </c>
      <c r="H29" s="1145" t="s">
        <v>98</v>
      </c>
      <c r="I29" s="1146" t="s">
        <v>14</v>
      </c>
      <c r="J29" s="1145" t="s">
        <v>98</v>
      </c>
      <c r="K29" s="1146" t="s">
        <v>14</v>
      </c>
      <c r="L29" s="1145" t="s">
        <v>98</v>
      </c>
      <c r="M29" s="1146" t="s">
        <v>14</v>
      </c>
      <c r="N29" s="1145" t="s">
        <v>98</v>
      </c>
      <c r="O29" s="1146" t="s">
        <v>14</v>
      </c>
      <c r="P29" s="1145" t="s">
        <v>98</v>
      </c>
      <c r="Q29" s="1146" t="s">
        <v>14</v>
      </c>
      <c r="R29" s="1145" t="s">
        <v>98</v>
      </c>
      <c r="S29" s="1146" t="s">
        <v>14</v>
      </c>
      <c r="T29" s="1145" t="s">
        <v>98</v>
      </c>
      <c r="U29" s="1147" t="s">
        <v>14</v>
      </c>
      <c r="V29" s="865" t="s">
        <v>98</v>
      </c>
      <c r="W29" s="190" t="s">
        <v>14</v>
      </c>
      <c r="X29" s="865" t="s">
        <v>98</v>
      </c>
      <c r="Y29" s="1148" t="s">
        <v>14</v>
      </c>
      <c r="AA29" s="495"/>
    </row>
    <row r="30" spans="1:27">
      <c r="A30" s="132" t="s">
        <v>573</v>
      </c>
      <c r="B30" s="1850">
        <v>281</v>
      </c>
      <c r="C30" s="2635">
        <v>4.2000000000000003E-2</v>
      </c>
      <c r="D30" s="1774">
        <v>321</v>
      </c>
      <c r="E30" s="2459">
        <v>4.8000000000000001E-2</v>
      </c>
      <c r="F30" s="1850">
        <v>366</v>
      </c>
      <c r="G30" s="2635">
        <v>5.1999999999999998E-2</v>
      </c>
      <c r="H30" s="1774">
        <v>418</v>
      </c>
      <c r="I30" s="2459">
        <v>5.5E-2</v>
      </c>
      <c r="J30" s="1850">
        <v>588</v>
      </c>
      <c r="K30" s="2635">
        <v>7.5999999999999998E-2</v>
      </c>
      <c r="L30" s="1774">
        <v>533</v>
      </c>
      <c r="M30" s="2459">
        <v>6.0999999999999999E-2</v>
      </c>
      <c r="N30" s="2279">
        <v>656</v>
      </c>
      <c r="O30" s="2635">
        <f>N30/N36</f>
        <v>7.7240080065936648E-2</v>
      </c>
      <c r="P30" s="2280">
        <v>774</v>
      </c>
      <c r="Q30" s="2459">
        <f>P30/P36</f>
        <v>8.7270267222911257E-2</v>
      </c>
      <c r="R30" s="1850">
        <v>830</v>
      </c>
      <c r="S30" s="2635">
        <f t="shared" ref="S30" si="3">R30/R36</f>
        <v>9.6120440069484656E-2</v>
      </c>
      <c r="T30" s="1774">
        <v>753</v>
      </c>
      <c r="U30" s="2780">
        <f t="shared" ref="U30:Y30" si="4">T30/T36</f>
        <v>8.9196872778962336E-2</v>
      </c>
      <c r="V30" s="2131">
        <v>949</v>
      </c>
      <c r="W30" s="2783">
        <f t="shared" si="4"/>
        <v>0.11338112305854241</v>
      </c>
      <c r="X30" s="2128">
        <v>766</v>
      </c>
      <c r="Y30" s="2628">
        <f t="shared" si="4"/>
        <v>9.4346594408178344E-2</v>
      </c>
      <c r="AA30" s="125"/>
    </row>
    <row r="31" spans="1:27">
      <c r="A31" s="135" t="s">
        <v>554</v>
      </c>
      <c r="B31" s="1773">
        <v>1882</v>
      </c>
      <c r="C31" s="2457">
        <v>0.28199999999999997</v>
      </c>
      <c r="D31" s="1775">
        <v>1963</v>
      </c>
      <c r="E31" s="2455">
        <v>0.29299999999999998</v>
      </c>
      <c r="F31" s="1773">
        <v>2066</v>
      </c>
      <c r="G31" s="2457">
        <v>0.29299999999999998</v>
      </c>
      <c r="H31" s="1775">
        <v>2222</v>
      </c>
      <c r="I31" s="2455">
        <v>0.29399999999999998</v>
      </c>
      <c r="J31" s="1773">
        <v>2440</v>
      </c>
      <c r="K31" s="2457">
        <v>0.314</v>
      </c>
      <c r="L31" s="1775">
        <v>3224</v>
      </c>
      <c r="M31" s="2455">
        <v>0.371</v>
      </c>
      <c r="N31" s="1627">
        <v>2824</v>
      </c>
      <c r="O31" s="2635">
        <f>N31/N36</f>
        <v>0.33250912516189801</v>
      </c>
      <c r="P31" s="1631">
        <v>2955</v>
      </c>
      <c r="Q31" s="2455">
        <f>P31/P36</f>
        <v>0.33318299695568837</v>
      </c>
      <c r="R31" s="1773">
        <v>2827</v>
      </c>
      <c r="S31" s="2457">
        <f>R31/R36</f>
        <v>0.32738853503184712</v>
      </c>
      <c r="T31" s="1775">
        <v>2737</v>
      </c>
      <c r="U31" s="2778">
        <f>T31/T36</f>
        <v>0.32421227197346603</v>
      </c>
      <c r="V31" s="2131">
        <v>2641</v>
      </c>
      <c r="W31" s="2781">
        <f>V31/V36</f>
        <v>0.31553166069295102</v>
      </c>
      <c r="X31" s="2128">
        <v>2596</v>
      </c>
      <c r="Y31" s="2628">
        <f>X31/X36</f>
        <v>0.31974381081413966</v>
      </c>
      <c r="AA31" s="125"/>
    </row>
    <row r="32" spans="1:27">
      <c r="A32" s="135" t="s">
        <v>555</v>
      </c>
      <c r="B32" s="1773">
        <v>3056</v>
      </c>
      <c r="C32" s="2457">
        <v>0.45700000000000002</v>
      </c>
      <c r="D32" s="1775">
        <v>2928</v>
      </c>
      <c r="E32" s="2455">
        <v>0.437</v>
      </c>
      <c r="F32" s="1773">
        <v>2958</v>
      </c>
      <c r="G32" s="2457">
        <v>0.41899999999999998</v>
      </c>
      <c r="H32" s="1775">
        <v>3244</v>
      </c>
      <c r="I32" s="2455">
        <v>0.42899999999999999</v>
      </c>
      <c r="J32" s="1773">
        <v>3273</v>
      </c>
      <c r="K32" s="2457">
        <v>0.42099999999999999</v>
      </c>
      <c r="L32" s="1775">
        <v>3457</v>
      </c>
      <c r="M32" s="2455">
        <v>0.39800000000000002</v>
      </c>
      <c r="N32" s="1627">
        <v>3536</v>
      </c>
      <c r="O32" s="2635">
        <f>N32/N36</f>
        <v>0.41634287059931707</v>
      </c>
      <c r="P32" s="1631">
        <v>3723</v>
      </c>
      <c r="Q32" s="2455">
        <f>P32/P36</f>
        <v>0.41977675047919721</v>
      </c>
      <c r="R32" s="1773">
        <v>3633</v>
      </c>
      <c r="S32" s="2457">
        <f>R32/R36</f>
        <v>0.42072958888245515</v>
      </c>
      <c r="T32" s="1775">
        <v>3578</v>
      </c>
      <c r="U32" s="2778">
        <f>T32/T36</f>
        <v>0.42383321487799097</v>
      </c>
      <c r="V32" s="2131">
        <v>3539</v>
      </c>
      <c r="W32" s="2781">
        <f>V32/V36</f>
        <v>0.42281959378733575</v>
      </c>
      <c r="X32" s="2128">
        <v>3387</v>
      </c>
      <c r="Y32" s="2628">
        <f>X32/X36</f>
        <v>0.41716960216775467</v>
      </c>
      <c r="AA32" s="125"/>
    </row>
    <row r="33" spans="1:27">
      <c r="A33" s="135" t="s">
        <v>556</v>
      </c>
      <c r="B33" s="1773">
        <v>1056</v>
      </c>
      <c r="C33" s="2457">
        <v>0.158</v>
      </c>
      <c r="D33" s="1775">
        <v>1087</v>
      </c>
      <c r="E33" s="2455">
        <v>0.16200000000000001</v>
      </c>
      <c r="F33" s="1773">
        <v>1127</v>
      </c>
      <c r="G33" s="2457">
        <v>0.16</v>
      </c>
      <c r="H33" s="1775">
        <v>1101</v>
      </c>
      <c r="I33" s="2455">
        <v>0.14499999999999999</v>
      </c>
      <c r="J33" s="1773">
        <v>952</v>
      </c>
      <c r="K33" s="2457">
        <v>0.122</v>
      </c>
      <c r="L33" s="1775">
        <v>992</v>
      </c>
      <c r="M33" s="2455">
        <v>0.114</v>
      </c>
      <c r="N33" s="1627">
        <v>895</v>
      </c>
      <c r="O33" s="2635">
        <f>N33/N36</f>
        <v>0.1053809019192276</v>
      </c>
      <c r="P33" s="1631">
        <v>948</v>
      </c>
      <c r="Q33" s="2455">
        <f>P33/P36</f>
        <v>0.10688916450558124</v>
      </c>
      <c r="R33" s="1773">
        <v>863</v>
      </c>
      <c r="S33" s="2457">
        <f>R33/R36</f>
        <v>9.9942096120440069E-2</v>
      </c>
      <c r="T33" s="1775">
        <v>856</v>
      </c>
      <c r="U33" s="2778">
        <f>T33/T36</f>
        <v>0.10139777303956408</v>
      </c>
      <c r="V33" s="2131">
        <v>731</v>
      </c>
      <c r="W33" s="2781">
        <f>V33/V36</f>
        <v>8.7335722819593786E-2</v>
      </c>
      <c r="X33" s="2128">
        <v>877</v>
      </c>
      <c r="Y33" s="2628">
        <f>X33/X36</f>
        <v>0.10801822884591698</v>
      </c>
      <c r="AA33" s="125"/>
    </row>
    <row r="34" spans="1:27">
      <c r="A34" s="135" t="s">
        <v>557</v>
      </c>
      <c r="B34" s="1773">
        <v>176</v>
      </c>
      <c r="C34" s="2457">
        <v>2.5999999999999999E-2</v>
      </c>
      <c r="D34" s="1775">
        <v>170</v>
      </c>
      <c r="E34" s="2455">
        <v>2.5000000000000001E-2</v>
      </c>
      <c r="F34" s="1773">
        <v>202</v>
      </c>
      <c r="G34" s="2457">
        <v>2.9000000000000001E-2</v>
      </c>
      <c r="H34" s="1775">
        <v>187</v>
      </c>
      <c r="I34" s="2455">
        <v>2.5000000000000001E-2</v>
      </c>
      <c r="J34" s="1773">
        <v>213</v>
      </c>
      <c r="K34" s="2457">
        <v>2.7E-2</v>
      </c>
      <c r="L34" s="1775">
        <v>182</v>
      </c>
      <c r="M34" s="2455">
        <v>2.1000000000000001E-2</v>
      </c>
      <c r="N34" s="1627">
        <v>222</v>
      </c>
      <c r="O34" s="2635">
        <f>N34/N36</f>
        <v>2.6139173436948077E-2</v>
      </c>
      <c r="P34" s="1631">
        <v>195</v>
      </c>
      <c r="Q34" s="2455">
        <f>P34/P36</f>
        <v>2.1986695230578418E-2</v>
      </c>
      <c r="R34" s="1773">
        <v>186</v>
      </c>
      <c r="S34" s="2457">
        <f>R34/R36</f>
        <v>2.1540243196294152E-2</v>
      </c>
      <c r="T34" s="1775">
        <v>194</v>
      </c>
      <c r="U34" s="2778">
        <f>T34/T36</f>
        <v>2.2980336413172233E-2</v>
      </c>
      <c r="V34" s="2131">
        <v>194</v>
      </c>
      <c r="W34" s="2781">
        <f>V34/V36</f>
        <v>2.3178016726403822E-2</v>
      </c>
      <c r="X34" s="2128">
        <v>183</v>
      </c>
      <c r="Y34" s="2628">
        <f>X34/X36</f>
        <v>2.2539721640596134E-2</v>
      </c>
      <c r="AA34" s="125"/>
    </row>
    <row r="35" spans="1:27" ht="14.5" thickBot="1">
      <c r="A35" s="135" t="s">
        <v>66</v>
      </c>
      <c r="B35" s="1933">
        <v>231</v>
      </c>
      <c r="C35" s="2622">
        <v>3.5000000000000003E-2</v>
      </c>
      <c r="D35" s="1936">
        <v>233</v>
      </c>
      <c r="E35" s="2624">
        <v>3.5000000000000003E-2</v>
      </c>
      <c r="F35" s="1933">
        <v>334</v>
      </c>
      <c r="G35" s="2622">
        <v>4.7E-2</v>
      </c>
      <c r="H35" s="1936">
        <v>398</v>
      </c>
      <c r="I35" s="2624">
        <v>5.2999999999999999E-2</v>
      </c>
      <c r="J35" s="1933">
        <v>312</v>
      </c>
      <c r="K35" s="2622">
        <v>0.04</v>
      </c>
      <c r="L35" s="1936">
        <v>303</v>
      </c>
      <c r="M35" s="2624">
        <v>3.5000000000000003E-2</v>
      </c>
      <c r="N35" s="2274">
        <v>360</v>
      </c>
      <c r="O35" s="2622">
        <f>N35/N36</f>
        <v>4.2387848816672555E-2</v>
      </c>
      <c r="P35" s="2275">
        <v>274</v>
      </c>
      <c r="Q35" s="2624">
        <f>P35/P36</f>
        <v>3.0894125606043522E-2</v>
      </c>
      <c r="R35" s="1933">
        <v>296</v>
      </c>
      <c r="S35" s="2622">
        <f>R35/R36</f>
        <v>3.4279096699478866E-2</v>
      </c>
      <c r="T35" s="1936">
        <v>324</v>
      </c>
      <c r="U35" s="2779">
        <f>T35/T36</f>
        <v>3.8379530916844352E-2</v>
      </c>
      <c r="V35" s="2130">
        <v>316</v>
      </c>
      <c r="W35" s="2782">
        <f>V35/V36</f>
        <v>3.7753882915173238E-2</v>
      </c>
      <c r="X35" s="2132">
        <v>310</v>
      </c>
      <c r="Y35" s="2784">
        <f>X35/X36</f>
        <v>3.8182042123414216E-2</v>
      </c>
      <c r="AA35" s="125"/>
    </row>
    <row r="36" spans="1:27">
      <c r="A36" s="1724" t="s">
        <v>9</v>
      </c>
      <c r="B36" s="1868">
        <v>6682</v>
      </c>
      <c r="C36" s="2635">
        <v>1</v>
      </c>
      <c r="D36" s="1774">
        <v>6702</v>
      </c>
      <c r="E36" s="2459">
        <v>1</v>
      </c>
      <c r="F36" s="1850">
        <v>7053</v>
      </c>
      <c r="G36" s="2635">
        <v>1</v>
      </c>
      <c r="H36" s="1774">
        <v>7570</v>
      </c>
      <c r="I36" s="2459">
        <v>1</v>
      </c>
      <c r="J36" s="1850">
        <v>7778</v>
      </c>
      <c r="K36" s="2635">
        <v>1</v>
      </c>
      <c r="L36" s="1774">
        <v>8691</v>
      </c>
      <c r="M36" s="2459">
        <v>1</v>
      </c>
      <c r="N36" s="2279">
        <v>8493</v>
      </c>
      <c r="O36" s="2635">
        <v>1</v>
      </c>
      <c r="P36" s="1774">
        <v>8869</v>
      </c>
      <c r="Q36" s="2459">
        <v>1</v>
      </c>
      <c r="R36" s="1850">
        <v>8635</v>
      </c>
      <c r="S36" s="2635">
        <f>R36/R36</f>
        <v>1</v>
      </c>
      <c r="T36" s="1774">
        <v>8442</v>
      </c>
      <c r="U36" s="2780">
        <f>T36/T36</f>
        <v>1</v>
      </c>
      <c r="V36" s="2163">
        <v>8370</v>
      </c>
      <c r="W36" s="2783">
        <f>V36/V36</f>
        <v>1</v>
      </c>
      <c r="X36" s="2127">
        <v>8119</v>
      </c>
      <c r="Y36" s="2627">
        <f>X36/X36</f>
        <v>1</v>
      </c>
      <c r="AA36" s="125"/>
    </row>
    <row r="37" spans="1:27">
      <c r="A37" s="3972"/>
      <c r="B37" s="3972"/>
      <c r="C37" s="3972"/>
      <c r="D37" s="3972"/>
      <c r="E37" s="3972"/>
      <c r="F37" s="3972"/>
      <c r="G37" s="3972"/>
      <c r="H37" s="3972"/>
      <c r="I37" s="3972"/>
      <c r="J37" s="3972"/>
      <c r="K37" s="3972"/>
      <c r="L37" s="3972"/>
      <c r="M37" s="3972"/>
      <c r="N37" s="1468"/>
      <c r="O37" s="1469"/>
      <c r="P37" s="1468"/>
      <c r="Q37" s="1469"/>
    </row>
    <row r="38" spans="1:27">
      <c r="A38" s="3972" t="s">
        <v>945</v>
      </c>
      <c r="B38" s="3972"/>
      <c r="C38" s="3972"/>
      <c r="D38" s="3972"/>
      <c r="E38" s="3972"/>
      <c r="F38" s="3972"/>
      <c r="G38" s="3972"/>
      <c r="H38" s="3972"/>
      <c r="I38" s="3972"/>
      <c r="J38" s="3972"/>
      <c r="K38" s="3972"/>
      <c r="L38" s="3972"/>
      <c r="M38" s="3972"/>
      <c r="N38" s="3972"/>
      <c r="O38" s="3972"/>
      <c r="P38" s="3972"/>
      <c r="Q38" s="3972"/>
      <c r="R38" s="3972"/>
      <c r="S38" s="3972"/>
      <c r="T38" s="3972"/>
      <c r="U38" s="3972"/>
      <c r="V38" s="3972"/>
      <c r="W38" s="3972"/>
      <c r="X38" s="3972"/>
      <c r="Y38" s="3972"/>
    </row>
  </sheetData>
  <mergeCells count="46">
    <mergeCell ref="R4:S4"/>
    <mergeCell ref="T4:U4"/>
    <mergeCell ref="R16:S16"/>
    <mergeCell ref="T16:U16"/>
    <mergeCell ref="R28:S28"/>
    <mergeCell ref="T28:U28"/>
    <mergeCell ref="H4:I4"/>
    <mergeCell ref="A37:M37"/>
    <mergeCell ref="A27:A29"/>
    <mergeCell ref="B28:C28"/>
    <mergeCell ref="D28:E28"/>
    <mergeCell ref="F28:G28"/>
    <mergeCell ref="H28:I28"/>
    <mergeCell ref="J28:K28"/>
    <mergeCell ref="L28:M28"/>
    <mergeCell ref="B26:Q26"/>
    <mergeCell ref="J4:K4"/>
    <mergeCell ref="L4:M4"/>
    <mergeCell ref="N16:O16"/>
    <mergeCell ref="P16:Q16"/>
    <mergeCell ref="J16:K16"/>
    <mergeCell ref="L16:M16"/>
    <mergeCell ref="A1:Y1"/>
    <mergeCell ref="B3:Y3"/>
    <mergeCell ref="V4:W4"/>
    <mergeCell ref="X4:Y4"/>
    <mergeCell ref="B15:Y15"/>
    <mergeCell ref="N4:O4"/>
    <mergeCell ref="A15:A17"/>
    <mergeCell ref="B16:C16"/>
    <mergeCell ref="D16:E16"/>
    <mergeCell ref="F16:G16"/>
    <mergeCell ref="P4:Q4"/>
    <mergeCell ref="B4:C4"/>
    <mergeCell ref="D4:E4"/>
    <mergeCell ref="F4:G4"/>
    <mergeCell ref="H16:I16"/>
    <mergeCell ref="A3:A5"/>
    <mergeCell ref="A38:Y38"/>
    <mergeCell ref="V16:W16"/>
    <mergeCell ref="X16:Y16"/>
    <mergeCell ref="B27:Y27"/>
    <mergeCell ref="V28:W28"/>
    <mergeCell ref="X28:Y28"/>
    <mergeCell ref="N28:O28"/>
    <mergeCell ref="P28:Q28"/>
  </mergeCell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G119"/>
  <sheetViews>
    <sheetView workbookViewId="0">
      <selection activeCell="F1" sqref="F1"/>
    </sheetView>
  </sheetViews>
  <sheetFormatPr defaultColWidth="9" defaultRowHeight="14"/>
  <cols>
    <col min="1" max="1" width="39.33203125" style="496" customWidth="1"/>
    <col min="2" max="5" width="14.5" style="496" customWidth="1"/>
    <col min="6" max="6" width="9" style="496"/>
    <col min="7" max="7" width="9" style="28"/>
    <col min="8" max="16384" width="9" style="496"/>
  </cols>
  <sheetData>
    <row r="1" spans="1:7" ht="32.5">
      <c r="A1" s="4567" t="s">
        <v>1972</v>
      </c>
      <c r="B1" s="4567"/>
      <c r="C1" s="4567"/>
      <c r="D1" s="4567"/>
      <c r="E1" s="4567"/>
      <c r="F1" s="3583"/>
    </row>
    <row r="3" spans="1:7" ht="17.5">
      <c r="A3" s="4645" t="s">
        <v>629</v>
      </c>
      <c r="B3" s="4632" t="s">
        <v>630</v>
      </c>
      <c r="C3" s="4633"/>
      <c r="D3" s="4634"/>
      <c r="E3" s="4635" t="s">
        <v>9</v>
      </c>
      <c r="G3" s="495"/>
    </row>
    <row r="4" spans="1:7" ht="17.5">
      <c r="A4" s="4646"/>
      <c r="B4" s="867" t="s">
        <v>631</v>
      </c>
      <c r="C4" s="868" t="s">
        <v>632</v>
      </c>
      <c r="D4" s="869" t="s">
        <v>633</v>
      </c>
      <c r="E4" s="4636"/>
      <c r="G4" s="495"/>
    </row>
    <row r="5" spans="1:7">
      <c r="A5" s="870" t="s">
        <v>634</v>
      </c>
      <c r="B5" s="1597">
        <v>177580</v>
      </c>
      <c r="C5" s="2139">
        <v>556065</v>
      </c>
      <c r="D5" s="2380">
        <v>98580</v>
      </c>
      <c r="E5" s="1597">
        <v>832225</v>
      </c>
    </row>
    <row r="6" spans="1:7">
      <c r="A6" s="871" t="s">
        <v>635</v>
      </c>
      <c r="B6" s="1597">
        <v>39259</v>
      </c>
      <c r="C6" s="1892">
        <v>199523</v>
      </c>
      <c r="D6" s="2069">
        <v>62193</v>
      </c>
      <c r="E6" s="1597">
        <v>300975</v>
      </c>
    </row>
    <row r="7" spans="1:7">
      <c r="A7" s="871" t="s">
        <v>636</v>
      </c>
      <c r="B7" s="1597">
        <v>6265</v>
      </c>
      <c r="C7" s="1892">
        <v>44655</v>
      </c>
      <c r="D7" s="2069">
        <v>10045</v>
      </c>
      <c r="E7" s="1597">
        <v>60965</v>
      </c>
    </row>
    <row r="8" spans="1:7">
      <c r="A8" s="871" t="s">
        <v>87</v>
      </c>
      <c r="B8" s="1597">
        <v>4000</v>
      </c>
      <c r="C8" s="1892">
        <v>25005</v>
      </c>
      <c r="D8" s="2069">
        <v>27220</v>
      </c>
      <c r="E8" s="1597">
        <v>56225</v>
      </c>
    </row>
    <row r="9" spans="1:7">
      <c r="A9" s="871" t="s">
        <v>637</v>
      </c>
      <c r="B9" s="1597">
        <v>5310</v>
      </c>
      <c r="C9" s="1892">
        <v>31825</v>
      </c>
      <c r="D9" s="2069">
        <v>8760</v>
      </c>
      <c r="E9" s="1597">
        <v>45895</v>
      </c>
    </row>
    <row r="10" spans="1:7">
      <c r="A10" s="871" t="s">
        <v>83</v>
      </c>
      <c r="B10" s="1597">
        <v>2885</v>
      </c>
      <c r="C10" s="1892">
        <v>13705</v>
      </c>
      <c r="D10" s="2069">
        <v>5170</v>
      </c>
      <c r="E10" s="1597">
        <v>21760</v>
      </c>
    </row>
    <row r="11" spans="1:7">
      <c r="A11" s="872" t="s">
        <v>130</v>
      </c>
      <c r="B11" s="1599">
        <v>5370</v>
      </c>
      <c r="C11" s="2090">
        <v>11690</v>
      </c>
      <c r="D11" s="2084">
        <v>1990</v>
      </c>
      <c r="E11" s="1599">
        <v>19050</v>
      </c>
    </row>
    <row r="12" spans="1:7">
      <c r="A12" s="871" t="s">
        <v>638</v>
      </c>
      <c r="B12" s="1597">
        <v>2425</v>
      </c>
      <c r="C12" s="1892">
        <v>15045</v>
      </c>
      <c r="D12" s="2069">
        <v>1355</v>
      </c>
      <c r="E12" s="1597">
        <v>18825</v>
      </c>
    </row>
    <row r="13" spans="1:7">
      <c r="A13" s="871" t="s">
        <v>88</v>
      </c>
      <c r="B13" s="1597">
        <v>2720</v>
      </c>
      <c r="C13" s="1892">
        <v>13620</v>
      </c>
      <c r="D13" s="2069">
        <v>2000</v>
      </c>
      <c r="E13" s="1597">
        <v>18340</v>
      </c>
    </row>
    <row r="14" spans="1:7">
      <c r="A14" s="871" t="s">
        <v>90</v>
      </c>
      <c r="B14" s="1597">
        <v>2610</v>
      </c>
      <c r="C14" s="1892">
        <v>8235</v>
      </c>
      <c r="D14" s="2069">
        <v>685</v>
      </c>
      <c r="E14" s="1597">
        <v>11530</v>
      </c>
    </row>
    <row r="15" spans="1:7">
      <c r="A15" s="871" t="s">
        <v>363</v>
      </c>
      <c r="B15" s="1597">
        <v>1735</v>
      </c>
      <c r="C15" s="1892">
        <v>6030</v>
      </c>
      <c r="D15" s="2069">
        <v>510</v>
      </c>
      <c r="E15" s="1597">
        <v>8275</v>
      </c>
    </row>
    <row r="16" spans="1:7">
      <c r="A16" s="871" t="s">
        <v>639</v>
      </c>
      <c r="B16" s="1597">
        <v>700</v>
      </c>
      <c r="C16" s="1892">
        <v>3380</v>
      </c>
      <c r="D16" s="2069">
        <v>915</v>
      </c>
      <c r="E16" s="1597">
        <v>4995</v>
      </c>
    </row>
    <row r="17" spans="1:5">
      <c r="A17" s="871" t="s">
        <v>640</v>
      </c>
      <c r="B17" s="1597">
        <v>295</v>
      </c>
      <c r="C17" s="1892">
        <v>2965</v>
      </c>
      <c r="D17" s="2069">
        <v>725</v>
      </c>
      <c r="E17" s="1597">
        <v>3985</v>
      </c>
    </row>
    <row r="18" spans="1:5">
      <c r="A18" s="871" t="s">
        <v>369</v>
      </c>
      <c r="B18" s="1597">
        <v>1055</v>
      </c>
      <c r="C18" s="1892">
        <v>2365</v>
      </c>
      <c r="D18" s="2069">
        <v>185</v>
      </c>
      <c r="E18" s="1597">
        <v>3605</v>
      </c>
    </row>
    <row r="19" spans="1:5">
      <c r="A19" s="871" t="s">
        <v>641</v>
      </c>
      <c r="B19" s="1597">
        <v>330</v>
      </c>
      <c r="C19" s="1892">
        <v>2495</v>
      </c>
      <c r="D19" s="2069">
        <v>465</v>
      </c>
      <c r="E19" s="1597">
        <v>3290</v>
      </c>
    </row>
    <row r="20" spans="1:5">
      <c r="A20" s="871" t="s">
        <v>642</v>
      </c>
      <c r="B20" s="1597">
        <v>590</v>
      </c>
      <c r="C20" s="1892">
        <v>1585</v>
      </c>
      <c r="D20" s="2069">
        <v>35</v>
      </c>
      <c r="E20" s="1597">
        <v>2210</v>
      </c>
    </row>
    <row r="21" spans="1:5">
      <c r="A21" s="871" t="s">
        <v>360</v>
      </c>
      <c r="B21" s="1597">
        <v>485</v>
      </c>
      <c r="C21" s="1892">
        <v>1340</v>
      </c>
      <c r="D21" s="2069">
        <v>95</v>
      </c>
      <c r="E21" s="1597">
        <v>1920</v>
      </c>
    </row>
    <row r="22" spans="1:5">
      <c r="A22" s="871" t="s">
        <v>643</v>
      </c>
      <c r="B22" s="1597">
        <v>245</v>
      </c>
      <c r="C22" s="1892">
        <v>1160</v>
      </c>
      <c r="D22" s="2069">
        <v>380</v>
      </c>
      <c r="E22" s="1597">
        <v>1785</v>
      </c>
    </row>
    <row r="23" spans="1:5">
      <c r="A23" s="871" t="s">
        <v>644</v>
      </c>
      <c r="B23" s="1597">
        <v>215</v>
      </c>
      <c r="C23" s="1892">
        <v>1375</v>
      </c>
      <c r="D23" s="2069">
        <v>190</v>
      </c>
      <c r="E23" s="1597">
        <v>1780</v>
      </c>
    </row>
    <row r="24" spans="1:5">
      <c r="A24" s="871" t="s">
        <v>645</v>
      </c>
      <c r="B24" s="1597">
        <v>435</v>
      </c>
      <c r="C24" s="1892">
        <v>1065</v>
      </c>
      <c r="D24" s="2069"/>
      <c r="E24" s="1597">
        <v>1500</v>
      </c>
    </row>
    <row r="25" spans="1:5">
      <c r="A25" s="871" t="s">
        <v>362</v>
      </c>
      <c r="B25" s="1597">
        <v>230</v>
      </c>
      <c r="C25" s="1892">
        <v>1230</v>
      </c>
      <c r="D25" s="2069">
        <v>35</v>
      </c>
      <c r="E25" s="1597">
        <v>1495</v>
      </c>
    </row>
    <row r="26" spans="1:5">
      <c r="A26" s="871" t="s">
        <v>646</v>
      </c>
      <c r="B26" s="1597">
        <v>100</v>
      </c>
      <c r="C26" s="1892">
        <v>845</v>
      </c>
      <c r="D26" s="2069">
        <v>295</v>
      </c>
      <c r="E26" s="1597">
        <v>1240</v>
      </c>
    </row>
    <row r="27" spans="1:5">
      <c r="A27" s="871" t="s">
        <v>647</v>
      </c>
      <c r="B27" s="1597">
        <v>230</v>
      </c>
      <c r="C27" s="1892">
        <v>709</v>
      </c>
      <c r="D27" s="2069">
        <v>85</v>
      </c>
      <c r="E27" s="1597">
        <v>1024</v>
      </c>
    </row>
    <row r="28" spans="1:5">
      <c r="A28" s="871" t="s">
        <v>648</v>
      </c>
      <c r="B28" s="1597">
        <v>30</v>
      </c>
      <c r="C28" s="1892">
        <v>620</v>
      </c>
      <c r="D28" s="2069">
        <v>175</v>
      </c>
      <c r="E28" s="1597">
        <v>825</v>
      </c>
    </row>
    <row r="29" spans="1:5">
      <c r="A29" s="871" t="s">
        <v>649</v>
      </c>
      <c r="B29" s="1597">
        <v>105</v>
      </c>
      <c r="C29" s="1892">
        <v>669</v>
      </c>
      <c r="D29" s="2069">
        <v>45</v>
      </c>
      <c r="E29" s="1597">
        <v>819</v>
      </c>
    </row>
    <row r="30" spans="1:5">
      <c r="A30" s="871" t="s">
        <v>650</v>
      </c>
      <c r="B30" s="1597">
        <v>225</v>
      </c>
      <c r="C30" s="1892">
        <v>490</v>
      </c>
      <c r="D30" s="2069">
        <v>50</v>
      </c>
      <c r="E30" s="1597">
        <v>765</v>
      </c>
    </row>
    <row r="31" spans="1:5">
      <c r="A31" s="871" t="s">
        <v>651</v>
      </c>
      <c r="B31" s="1597">
        <v>124</v>
      </c>
      <c r="C31" s="1892">
        <v>560</v>
      </c>
      <c r="D31" s="2069">
        <v>45</v>
      </c>
      <c r="E31" s="1597">
        <v>729</v>
      </c>
    </row>
    <row r="32" spans="1:5">
      <c r="A32" s="871" t="s">
        <v>652</v>
      </c>
      <c r="B32" s="1597">
        <v>24</v>
      </c>
      <c r="C32" s="1892">
        <v>595</v>
      </c>
      <c r="D32" s="2069">
        <v>109</v>
      </c>
      <c r="E32" s="1597">
        <v>728</v>
      </c>
    </row>
    <row r="33" spans="1:7">
      <c r="A33" s="871" t="s">
        <v>653</v>
      </c>
      <c r="B33" s="1597">
        <v>35</v>
      </c>
      <c r="C33" s="1892">
        <v>335</v>
      </c>
      <c r="D33" s="2069">
        <v>165</v>
      </c>
      <c r="E33" s="1597">
        <v>535</v>
      </c>
    </row>
    <row r="34" spans="1:7">
      <c r="A34" s="871" t="s">
        <v>654</v>
      </c>
      <c r="B34" s="1597"/>
      <c r="C34" s="1892">
        <v>435</v>
      </c>
      <c r="D34" s="2069">
        <v>20</v>
      </c>
      <c r="E34" s="1597">
        <v>455</v>
      </c>
    </row>
    <row r="35" spans="1:7" ht="14.5" thickBot="1">
      <c r="A35" s="871" t="s">
        <v>655</v>
      </c>
      <c r="B35" s="2125">
        <v>80</v>
      </c>
      <c r="C35" s="2137">
        <v>320</v>
      </c>
      <c r="D35" s="2381">
        <v>24</v>
      </c>
      <c r="E35" s="2125">
        <v>424</v>
      </c>
    </row>
    <row r="36" spans="1:7">
      <c r="A36" s="319" t="s">
        <v>656</v>
      </c>
      <c r="B36" s="2139">
        <v>216839</v>
      </c>
      <c r="C36" s="2139">
        <v>755588</v>
      </c>
      <c r="D36" s="2380">
        <v>160773</v>
      </c>
      <c r="E36" s="2382">
        <v>1133200</v>
      </c>
    </row>
    <row r="37" spans="1:7" ht="27" customHeight="1">
      <c r="A37" s="4647" t="s">
        <v>657</v>
      </c>
      <c r="B37" s="4647"/>
      <c r="C37" s="4647"/>
      <c r="D37" s="4647"/>
      <c r="E37" s="4647"/>
    </row>
    <row r="38" spans="1:7">
      <c r="A38" s="873"/>
      <c r="B38" s="873"/>
      <c r="C38" s="873"/>
      <c r="D38" s="873"/>
      <c r="E38" s="873"/>
    </row>
    <row r="39" spans="1:7">
      <c r="A39" s="3843" t="s">
        <v>725</v>
      </c>
      <c r="B39" s="3843"/>
      <c r="C39" s="3843"/>
      <c r="D39" s="3843"/>
      <c r="E39" s="3843"/>
    </row>
    <row r="41" spans="1:7">
      <c r="A41" s="783"/>
    </row>
    <row r="42" spans="1:7" ht="17.5">
      <c r="A42" s="4640" t="s">
        <v>658</v>
      </c>
      <c r="B42" s="4642" t="s">
        <v>630</v>
      </c>
      <c r="C42" s="4642"/>
      <c r="D42" s="4642"/>
      <c r="E42" s="4643" t="s">
        <v>9</v>
      </c>
      <c r="G42" s="495"/>
    </row>
    <row r="43" spans="1:7" ht="17.5">
      <c r="A43" s="4641"/>
      <c r="B43" s="874" t="s">
        <v>631</v>
      </c>
      <c r="C43" s="874" t="s">
        <v>632</v>
      </c>
      <c r="D43" s="874" t="s">
        <v>633</v>
      </c>
      <c r="E43" s="4644"/>
      <c r="G43" s="495"/>
    </row>
    <row r="44" spans="1:7">
      <c r="A44" s="870" t="s">
        <v>634</v>
      </c>
      <c r="B44" s="1597">
        <v>179474</v>
      </c>
      <c r="C44" s="2139">
        <v>584201</v>
      </c>
      <c r="D44" s="2380">
        <v>117024</v>
      </c>
      <c r="E44" s="1597">
        <v>880699</v>
      </c>
    </row>
    <row r="45" spans="1:7">
      <c r="A45" s="871" t="s">
        <v>635</v>
      </c>
      <c r="B45" s="1597">
        <v>35302</v>
      </c>
      <c r="C45" s="1892">
        <v>192734</v>
      </c>
      <c r="D45" s="2069">
        <v>54797</v>
      </c>
      <c r="E45" s="1597">
        <v>282833</v>
      </c>
    </row>
    <row r="46" spans="1:7">
      <c r="A46" s="871" t="s">
        <v>636</v>
      </c>
      <c r="B46" s="1597">
        <v>5586</v>
      </c>
      <c r="C46" s="1892">
        <v>41822</v>
      </c>
      <c r="D46" s="2069">
        <v>8249</v>
      </c>
      <c r="E46" s="1597">
        <v>55657</v>
      </c>
    </row>
    <row r="47" spans="1:7">
      <c r="A47" s="871" t="s">
        <v>87</v>
      </c>
      <c r="B47" s="1597">
        <v>3103</v>
      </c>
      <c r="C47" s="1892">
        <v>21540</v>
      </c>
      <c r="D47" s="2069">
        <v>22596</v>
      </c>
      <c r="E47" s="1597">
        <v>47239</v>
      </c>
    </row>
    <row r="48" spans="1:7">
      <c r="A48" s="871" t="s">
        <v>637</v>
      </c>
      <c r="B48" s="1597">
        <v>6035</v>
      </c>
      <c r="C48" s="1892">
        <v>31054</v>
      </c>
      <c r="D48" s="2069">
        <v>7794</v>
      </c>
      <c r="E48" s="1597">
        <v>44883</v>
      </c>
    </row>
    <row r="49" spans="1:5">
      <c r="A49" s="871" t="s">
        <v>638</v>
      </c>
      <c r="B49" s="1597">
        <v>3499</v>
      </c>
      <c r="C49" s="1892">
        <v>18418</v>
      </c>
      <c r="D49" s="2069">
        <v>1177</v>
      </c>
      <c r="E49" s="1597">
        <v>23094</v>
      </c>
    </row>
    <row r="50" spans="1:5">
      <c r="A50" s="871" t="s">
        <v>88</v>
      </c>
      <c r="B50" s="1597">
        <v>1370</v>
      </c>
      <c r="C50" s="1892">
        <v>14334</v>
      </c>
      <c r="D50" s="2069">
        <v>2723</v>
      </c>
      <c r="E50" s="1597">
        <v>18427</v>
      </c>
    </row>
    <row r="51" spans="1:5">
      <c r="A51" s="871" t="s">
        <v>83</v>
      </c>
      <c r="B51" s="1597">
        <v>1803</v>
      </c>
      <c r="C51" s="1892">
        <v>11748</v>
      </c>
      <c r="D51" s="2069">
        <v>4128</v>
      </c>
      <c r="E51" s="1597">
        <v>17679</v>
      </c>
    </row>
    <row r="52" spans="1:5">
      <c r="A52" s="876" t="s">
        <v>130</v>
      </c>
      <c r="B52" s="2063">
        <v>3740</v>
      </c>
      <c r="C52" s="2065">
        <v>9032</v>
      </c>
      <c r="D52" s="2064">
        <v>1380</v>
      </c>
      <c r="E52" s="2063">
        <v>14152</v>
      </c>
    </row>
    <row r="53" spans="1:5">
      <c r="A53" s="871" t="s">
        <v>90</v>
      </c>
      <c r="B53" s="1597">
        <v>2729</v>
      </c>
      <c r="C53" s="1892">
        <v>8168</v>
      </c>
      <c r="D53" s="2069">
        <v>615</v>
      </c>
      <c r="E53" s="1597">
        <v>11512</v>
      </c>
    </row>
    <row r="54" spans="1:5">
      <c r="A54" s="871" t="s">
        <v>659</v>
      </c>
      <c r="B54" s="1597">
        <v>2659</v>
      </c>
      <c r="C54" s="1892">
        <v>6554</v>
      </c>
      <c r="D54" s="2069">
        <v>81</v>
      </c>
      <c r="E54" s="1597">
        <v>9294</v>
      </c>
    </row>
    <row r="55" spans="1:5">
      <c r="A55" s="871" t="s">
        <v>363</v>
      </c>
      <c r="B55" s="1597">
        <v>493</v>
      </c>
      <c r="C55" s="1892">
        <v>5822</v>
      </c>
      <c r="D55" s="2069">
        <v>456</v>
      </c>
      <c r="E55" s="1597">
        <v>6771</v>
      </c>
    </row>
    <row r="56" spans="1:5">
      <c r="A56" s="871" t="s">
        <v>639</v>
      </c>
      <c r="B56" s="1597">
        <v>772</v>
      </c>
      <c r="C56" s="1892">
        <v>3524</v>
      </c>
      <c r="D56" s="2069">
        <v>767</v>
      </c>
      <c r="E56" s="1597">
        <v>5063</v>
      </c>
    </row>
    <row r="57" spans="1:5">
      <c r="A57" s="871" t="s">
        <v>360</v>
      </c>
      <c r="B57" s="1597">
        <v>995</v>
      </c>
      <c r="C57" s="1892">
        <v>2614</v>
      </c>
      <c r="D57" s="2069">
        <v>73</v>
      </c>
      <c r="E57" s="1597">
        <v>3682</v>
      </c>
    </row>
    <row r="58" spans="1:5">
      <c r="A58" s="871" t="s">
        <v>640</v>
      </c>
      <c r="B58" s="1597">
        <v>159</v>
      </c>
      <c r="C58" s="1892">
        <v>2163</v>
      </c>
      <c r="D58" s="2069">
        <v>906</v>
      </c>
      <c r="E58" s="1597">
        <v>3228</v>
      </c>
    </row>
    <row r="59" spans="1:5">
      <c r="A59" s="871" t="s">
        <v>641</v>
      </c>
      <c r="B59" s="1597">
        <v>196</v>
      </c>
      <c r="C59" s="1892">
        <v>2225</v>
      </c>
      <c r="D59" s="2069">
        <v>799</v>
      </c>
      <c r="E59" s="1597">
        <v>3220</v>
      </c>
    </row>
    <row r="60" spans="1:5">
      <c r="A60" s="871" t="s">
        <v>362</v>
      </c>
      <c r="B60" s="1597"/>
      <c r="C60" s="1892">
        <v>1962</v>
      </c>
      <c r="D60" s="2069">
        <v>151</v>
      </c>
      <c r="E60" s="1597">
        <v>2113</v>
      </c>
    </row>
    <row r="61" spans="1:5">
      <c r="A61" s="871" t="s">
        <v>369</v>
      </c>
      <c r="B61" s="1597">
        <v>760</v>
      </c>
      <c r="C61" s="1892">
        <v>940</v>
      </c>
      <c r="D61" s="2069">
        <v>188</v>
      </c>
      <c r="E61" s="1597">
        <v>1888</v>
      </c>
    </row>
    <row r="62" spans="1:5">
      <c r="A62" s="871" t="s">
        <v>646</v>
      </c>
      <c r="B62" s="1597"/>
      <c r="C62" s="1892">
        <v>1481</v>
      </c>
      <c r="D62" s="2069">
        <v>384</v>
      </c>
      <c r="E62" s="1597">
        <v>1865</v>
      </c>
    </row>
    <row r="63" spans="1:5">
      <c r="A63" s="871" t="s">
        <v>643</v>
      </c>
      <c r="B63" s="1597">
        <v>282</v>
      </c>
      <c r="C63" s="1892">
        <v>1429</v>
      </c>
      <c r="D63" s="2069">
        <v>95</v>
      </c>
      <c r="E63" s="1597">
        <v>1806</v>
      </c>
    </row>
    <row r="64" spans="1:5">
      <c r="A64" s="871" t="s">
        <v>644</v>
      </c>
      <c r="B64" s="1597">
        <v>362</v>
      </c>
      <c r="C64" s="1892">
        <v>1209</v>
      </c>
      <c r="D64" s="2069">
        <v>214</v>
      </c>
      <c r="E64" s="1597">
        <v>1785</v>
      </c>
    </row>
    <row r="65" spans="1:5">
      <c r="A65" s="871" t="s">
        <v>652</v>
      </c>
      <c r="B65" s="1597">
        <v>146</v>
      </c>
      <c r="C65" s="1892">
        <v>821</v>
      </c>
      <c r="D65" s="2069">
        <v>83</v>
      </c>
      <c r="E65" s="1597">
        <v>1050</v>
      </c>
    </row>
    <row r="66" spans="1:5">
      <c r="A66" s="871" t="s">
        <v>648</v>
      </c>
      <c r="B66" s="1597"/>
      <c r="C66" s="1892">
        <v>615</v>
      </c>
      <c r="D66" s="2069">
        <v>70</v>
      </c>
      <c r="E66" s="1597">
        <v>685</v>
      </c>
    </row>
    <row r="67" spans="1:5">
      <c r="A67" s="871" t="s">
        <v>660</v>
      </c>
      <c r="B67" s="1597"/>
      <c r="C67" s="1892">
        <v>594</v>
      </c>
      <c r="D67" s="2069">
        <v>74</v>
      </c>
      <c r="E67" s="1597">
        <v>668</v>
      </c>
    </row>
    <row r="68" spans="1:5">
      <c r="A68" s="871" t="s">
        <v>661</v>
      </c>
      <c r="B68" s="1597">
        <v>221</v>
      </c>
      <c r="C68" s="1892">
        <v>228</v>
      </c>
      <c r="D68" s="2069">
        <v>179</v>
      </c>
      <c r="E68" s="1597">
        <v>628</v>
      </c>
    </row>
    <row r="69" spans="1:5">
      <c r="A69" s="871" t="s">
        <v>662</v>
      </c>
      <c r="B69" s="1597"/>
      <c r="C69" s="1892">
        <v>109</v>
      </c>
      <c r="D69" s="2069">
        <v>401</v>
      </c>
      <c r="E69" s="1597">
        <v>510</v>
      </c>
    </row>
    <row r="70" spans="1:5">
      <c r="A70" s="871" t="s">
        <v>663</v>
      </c>
      <c r="B70" s="1597"/>
      <c r="C70" s="1892">
        <v>226</v>
      </c>
      <c r="D70" s="2069">
        <v>203</v>
      </c>
      <c r="E70" s="1597">
        <v>429</v>
      </c>
    </row>
    <row r="71" spans="1:5">
      <c r="A71" s="871" t="s">
        <v>664</v>
      </c>
      <c r="B71" s="1597"/>
      <c r="C71" s="1892">
        <v>425</v>
      </c>
      <c r="D71" s="2069"/>
      <c r="E71" s="1597">
        <v>425</v>
      </c>
    </row>
    <row r="72" spans="1:5">
      <c r="A72" s="871" t="s">
        <v>653</v>
      </c>
      <c r="B72" s="1597"/>
      <c r="C72" s="1892">
        <v>268</v>
      </c>
      <c r="D72" s="2069">
        <v>88</v>
      </c>
      <c r="E72" s="1597">
        <v>356</v>
      </c>
    </row>
    <row r="73" spans="1:5">
      <c r="A73" s="871" t="s">
        <v>665</v>
      </c>
      <c r="B73" s="1597"/>
      <c r="C73" s="1892">
        <v>78</v>
      </c>
      <c r="D73" s="2069">
        <v>274</v>
      </c>
      <c r="E73" s="1597">
        <v>352</v>
      </c>
    </row>
    <row r="74" spans="1:5" ht="14.5" thickBot="1">
      <c r="A74" s="871" t="s">
        <v>666</v>
      </c>
      <c r="B74" s="2125">
        <v>126</v>
      </c>
      <c r="C74" s="2137">
        <v>225</v>
      </c>
      <c r="D74" s="2381"/>
      <c r="E74" s="2125">
        <v>351</v>
      </c>
    </row>
    <row r="75" spans="1:5">
      <c r="A75" s="875" t="s">
        <v>656</v>
      </c>
      <c r="B75" s="2139">
        <v>214776</v>
      </c>
      <c r="C75" s="2139">
        <v>776935</v>
      </c>
      <c r="D75" s="2380">
        <v>171821</v>
      </c>
      <c r="E75" s="2382">
        <v>1163532</v>
      </c>
    </row>
    <row r="76" spans="1:5" ht="28.5" customHeight="1">
      <c r="A76" s="4637" t="s">
        <v>657</v>
      </c>
      <c r="B76" s="4638"/>
      <c r="C76" s="4638"/>
      <c r="D76" s="4638"/>
      <c r="E76" s="4639"/>
    </row>
    <row r="77" spans="1:5">
      <c r="A77" s="873"/>
      <c r="B77" s="873"/>
      <c r="C77" s="873"/>
      <c r="D77" s="873"/>
      <c r="E77" s="873"/>
    </row>
    <row r="78" spans="1:5">
      <c r="A78" s="3843" t="s">
        <v>726</v>
      </c>
      <c r="B78" s="3843"/>
      <c r="C78" s="3843"/>
      <c r="D78" s="3843"/>
      <c r="E78" s="3843"/>
    </row>
    <row r="79" spans="1:5">
      <c r="A79" s="873"/>
      <c r="B79" s="873"/>
      <c r="C79" s="873"/>
      <c r="D79" s="873"/>
      <c r="E79" s="873"/>
    </row>
    <row r="80" spans="1:5">
      <c r="A80" s="783"/>
    </row>
    <row r="81" spans="1:7" ht="17.5">
      <c r="A81" s="4640" t="s">
        <v>667</v>
      </c>
      <c r="B81" s="4642" t="s">
        <v>630</v>
      </c>
      <c r="C81" s="4642"/>
      <c r="D81" s="4642"/>
      <c r="E81" s="4643" t="s">
        <v>9</v>
      </c>
      <c r="G81" s="495"/>
    </row>
    <row r="82" spans="1:7" ht="17.5">
      <c r="A82" s="4641"/>
      <c r="B82" s="874" t="s">
        <v>631</v>
      </c>
      <c r="C82" s="874" t="s">
        <v>632</v>
      </c>
      <c r="D82" s="874" t="s">
        <v>633</v>
      </c>
      <c r="E82" s="4644"/>
      <c r="G82" s="495"/>
    </row>
    <row r="83" spans="1:7">
      <c r="A83" s="870" t="s">
        <v>634</v>
      </c>
      <c r="B83" s="1597">
        <v>175790</v>
      </c>
      <c r="C83" s="2139">
        <v>627273</v>
      </c>
      <c r="D83" s="2380">
        <v>126240</v>
      </c>
      <c r="E83" s="1597">
        <v>929303</v>
      </c>
    </row>
    <row r="84" spans="1:7">
      <c r="A84" s="871" t="s">
        <v>635</v>
      </c>
      <c r="B84" s="1597">
        <v>39161</v>
      </c>
      <c r="C84" s="1892">
        <v>219572</v>
      </c>
      <c r="D84" s="2069">
        <v>60847</v>
      </c>
      <c r="E84" s="1597">
        <v>319580</v>
      </c>
    </row>
    <row r="85" spans="1:7">
      <c r="A85" s="871" t="s">
        <v>636</v>
      </c>
      <c r="B85" s="1597">
        <v>4461</v>
      </c>
      <c r="C85" s="1892">
        <v>41690</v>
      </c>
      <c r="D85" s="2069">
        <v>10336</v>
      </c>
      <c r="E85" s="1597">
        <v>56487</v>
      </c>
    </row>
    <row r="86" spans="1:7">
      <c r="A86" s="871" t="s">
        <v>637</v>
      </c>
      <c r="B86" s="1597">
        <v>4863</v>
      </c>
      <c r="C86" s="1892">
        <v>34713</v>
      </c>
      <c r="D86" s="2069">
        <v>11189</v>
      </c>
      <c r="E86" s="1597">
        <v>50765</v>
      </c>
    </row>
    <row r="87" spans="1:7">
      <c r="A87" s="871" t="s">
        <v>87</v>
      </c>
      <c r="B87" s="1597">
        <v>4810</v>
      </c>
      <c r="C87" s="1892">
        <v>24736</v>
      </c>
      <c r="D87" s="2069">
        <v>19738</v>
      </c>
      <c r="E87" s="1597">
        <v>49284</v>
      </c>
    </row>
    <row r="88" spans="1:7">
      <c r="A88" s="871" t="s">
        <v>638</v>
      </c>
      <c r="B88" s="1597">
        <v>3228</v>
      </c>
      <c r="C88" s="1892">
        <v>20165</v>
      </c>
      <c r="D88" s="2069">
        <v>1663</v>
      </c>
      <c r="E88" s="1597">
        <v>25056</v>
      </c>
    </row>
    <row r="89" spans="1:7">
      <c r="A89" s="871" t="s">
        <v>83</v>
      </c>
      <c r="B89" s="1597">
        <v>2027</v>
      </c>
      <c r="C89" s="1892">
        <v>12716</v>
      </c>
      <c r="D89" s="2069">
        <v>4437</v>
      </c>
      <c r="E89" s="1597">
        <v>19180</v>
      </c>
    </row>
    <row r="90" spans="1:7">
      <c r="A90" s="876" t="s">
        <v>130</v>
      </c>
      <c r="B90" s="2063">
        <v>4902</v>
      </c>
      <c r="C90" s="2065">
        <v>11826</v>
      </c>
      <c r="D90" s="2064">
        <v>2010</v>
      </c>
      <c r="E90" s="2063">
        <v>18738</v>
      </c>
    </row>
    <row r="91" spans="1:7">
      <c r="A91" s="871" t="s">
        <v>88</v>
      </c>
      <c r="B91" s="1597">
        <v>2267</v>
      </c>
      <c r="C91" s="1892">
        <v>13290</v>
      </c>
      <c r="D91" s="2069">
        <v>3020</v>
      </c>
      <c r="E91" s="1597">
        <v>18577</v>
      </c>
    </row>
    <row r="92" spans="1:7">
      <c r="A92" s="871" t="s">
        <v>659</v>
      </c>
      <c r="B92" s="1597">
        <v>3759</v>
      </c>
      <c r="C92" s="1892">
        <v>11118</v>
      </c>
      <c r="D92" s="2069">
        <v>504</v>
      </c>
      <c r="E92" s="1597">
        <v>15381</v>
      </c>
    </row>
    <row r="93" spans="1:7">
      <c r="A93" s="871" t="s">
        <v>90</v>
      </c>
      <c r="B93" s="1597">
        <v>2032</v>
      </c>
      <c r="C93" s="1892">
        <v>9236</v>
      </c>
      <c r="D93" s="2069">
        <v>712</v>
      </c>
      <c r="E93" s="1597">
        <v>11980</v>
      </c>
    </row>
    <row r="94" spans="1:7">
      <c r="A94" s="871" t="s">
        <v>363</v>
      </c>
      <c r="B94" s="1597">
        <v>1680</v>
      </c>
      <c r="C94" s="1892">
        <v>6748</v>
      </c>
      <c r="D94" s="2069">
        <v>648</v>
      </c>
      <c r="E94" s="1597">
        <v>9076</v>
      </c>
    </row>
    <row r="95" spans="1:7">
      <c r="A95" s="871" t="s">
        <v>639</v>
      </c>
      <c r="B95" s="1597">
        <v>625</v>
      </c>
      <c r="C95" s="1892">
        <v>4821</v>
      </c>
      <c r="D95" s="2069">
        <v>1734</v>
      </c>
      <c r="E95" s="1597">
        <v>7180</v>
      </c>
    </row>
    <row r="96" spans="1:7">
      <c r="A96" s="871" t="s">
        <v>641</v>
      </c>
      <c r="B96" s="1597">
        <v>508</v>
      </c>
      <c r="C96" s="1892">
        <v>3957</v>
      </c>
      <c r="D96" s="2069">
        <v>524</v>
      </c>
      <c r="E96" s="1597">
        <v>4989</v>
      </c>
    </row>
    <row r="97" spans="1:5">
      <c r="A97" s="871" t="s">
        <v>369</v>
      </c>
      <c r="B97" s="1597">
        <v>1004</v>
      </c>
      <c r="C97" s="1892">
        <v>3135</v>
      </c>
      <c r="D97" s="2069">
        <v>204</v>
      </c>
      <c r="E97" s="1597">
        <v>4343</v>
      </c>
    </row>
    <row r="98" spans="1:5">
      <c r="A98" s="871" t="s">
        <v>640</v>
      </c>
      <c r="B98" s="1597">
        <v>311</v>
      </c>
      <c r="C98" s="1892">
        <v>2837</v>
      </c>
      <c r="D98" s="2069">
        <v>1042</v>
      </c>
      <c r="E98" s="1597">
        <v>4190</v>
      </c>
    </row>
    <row r="99" spans="1:5">
      <c r="A99" s="871" t="s">
        <v>643</v>
      </c>
      <c r="B99" s="1597">
        <v>269</v>
      </c>
      <c r="C99" s="1892">
        <v>2307</v>
      </c>
      <c r="D99" s="2069">
        <v>801</v>
      </c>
      <c r="E99" s="1597">
        <v>3377</v>
      </c>
    </row>
    <row r="100" spans="1:5">
      <c r="A100" s="871" t="s">
        <v>644</v>
      </c>
      <c r="B100" s="1597">
        <v>468</v>
      </c>
      <c r="C100" s="1892">
        <v>2492</v>
      </c>
      <c r="D100" s="2069">
        <v>340</v>
      </c>
      <c r="E100" s="1597">
        <v>3300</v>
      </c>
    </row>
    <row r="101" spans="1:5">
      <c r="A101" s="871" t="s">
        <v>360</v>
      </c>
      <c r="B101" s="1597">
        <v>422</v>
      </c>
      <c r="C101" s="1892">
        <v>1255</v>
      </c>
      <c r="D101" s="2069">
        <v>50</v>
      </c>
      <c r="E101" s="1597">
        <v>1727</v>
      </c>
    </row>
    <row r="102" spans="1:5">
      <c r="A102" s="871" t="s">
        <v>362</v>
      </c>
      <c r="B102" s="1597">
        <v>153</v>
      </c>
      <c r="C102" s="1892">
        <v>1408</v>
      </c>
      <c r="D102" s="2069">
        <v>139</v>
      </c>
      <c r="E102" s="1597">
        <v>1700</v>
      </c>
    </row>
    <row r="103" spans="1:5">
      <c r="A103" s="871" t="s">
        <v>646</v>
      </c>
      <c r="B103" s="1597">
        <v>256</v>
      </c>
      <c r="C103" s="1892">
        <v>869</v>
      </c>
      <c r="D103" s="2069">
        <v>204</v>
      </c>
      <c r="E103" s="1597">
        <v>1329</v>
      </c>
    </row>
    <row r="104" spans="1:5">
      <c r="A104" s="871" t="s">
        <v>661</v>
      </c>
      <c r="B104" s="1597">
        <v>127</v>
      </c>
      <c r="C104" s="1892">
        <v>1063</v>
      </c>
      <c r="D104" s="2069">
        <v>73</v>
      </c>
      <c r="E104" s="1597">
        <v>1263</v>
      </c>
    </row>
    <row r="105" spans="1:5">
      <c r="A105" s="871" t="s">
        <v>649</v>
      </c>
      <c r="B105" s="1597">
        <v>43</v>
      </c>
      <c r="C105" s="1892">
        <v>746</v>
      </c>
      <c r="D105" s="2069">
        <v>139</v>
      </c>
      <c r="E105" s="1597">
        <v>928</v>
      </c>
    </row>
    <row r="106" spans="1:5">
      <c r="A106" s="871" t="s">
        <v>648</v>
      </c>
      <c r="B106" s="1597">
        <v>62</v>
      </c>
      <c r="C106" s="1892">
        <v>746</v>
      </c>
      <c r="D106" s="2069">
        <v>38</v>
      </c>
      <c r="E106" s="1597">
        <v>846</v>
      </c>
    </row>
    <row r="107" spans="1:5">
      <c r="A107" s="871" t="s">
        <v>655</v>
      </c>
      <c r="B107" s="1597">
        <v>136</v>
      </c>
      <c r="C107" s="1892">
        <v>585</v>
      </c>
      <c r="D107" s="2069">
        <v>93</v>
      </c>
      <c r="E107" s="1597">
        <v>814</v>
      </c>
    </row>
    <row r="108" spans="1:5">
      <c r="A108" s="871" t="s">
        <v>668</v>
      </c>
      <c r="B108" s="1597">
        <v>232</v>
      </c>
      <c r="C108" s="1892">
        <v>518</v>
      </c>
      <c r="D108" s="2069">
        <v>17</v>
      </c>
      <c r="E108" s="1597">
        <v>767</v>
      </c>
    </row>
    <row r="109" spans="1:5">
      <c r="A109" s="871" t="s">
        <v>660</v>
      </c>
      <c r="B109" s="1597">
        <v>55</v>
      </c>
      <c r="C109" s="1892">
        <v>589</v>
      </c>
      <c r="D109" s="2069">
        <v>32</v>
      </c>
      <c r="E109" s="1597">
        <v>676</v>
      </c>
    </row>
    <row r="110" spans="1:5">
      <c r="A110" s="871" t="s">
        <v>651</v>
      </c>
      <c r="B110" s="1597">
        <v>20</v>
      </c>
      <c r="C110" s="1892">
        <v>469</v>
      </c>
      <c r="D110" s="2069">
        <v>13</v>
      </c>
      <c r="E110" s="1597">
        <v>502</v>
      </c>
    </row>
    <row r="111" spans="1:5">
      <c r="A111" s="871" t="s">
        <v>653</v>
      </c>
      <c r="B111" s="1597">
        <v>28</v>
      </c>
      <c r="C111" s="1892">
        <v>433</v>
      </c>
      <c r="D111" s="2069">
        <v>31</v>
      </c>
      <c r="E111" s="1597">
        <v>492</v>
      </c>
    </row>
    <row r="112" spans="1:5">
      <c r="A112" s="871" t="s">
        <v>664</v>
      </c>
      <c r="B112" s="1597">
        <v>19</v>
      </c>
      <c r="C112" s="1892">
        <v>293</v>
      </c>
      <c r="D112" s="2069">
        <v>117</v>
      </c>
      <c r="E112" s="1597">
        <v>429</v>
      </c>
    </row>
    <row r="113" spans="1:5" ht="14.5" thickBot="1">
      <c r="A113" s="871" t="s">
        <v>662</v>
      </c>
      <c r="B113" s="2125">
        <v>182</v>
      </c>
      <c r="C113" s="2137">
        <v>122</v>
      </c>
      <c r="D113" s="2381">
        <v>92</v>
      </c>
      <c r="E113" s="2125">
        <v>396</v>
      </c>
    </row>
    <row r="114" spans="1:5">
      <c r="A114" s="875" t="s">
        <v>656</v>
      </c>
      <c r="B114" s="2139">
        <v>214951</v>
      </c>
      <c r="C114" s="2139">
        <v>846845</v>
      </c>
      <c r="D114" s="2380">
        <v>187087</v>
      </c>
      <c r="E114" s="2382">
        <v>1248883</v>
      </c>
    </row>
    <row r="115" spans="1:5" ht="36" customHeight="1">
      <c r="A115" s="4637" t="s">
        <v>657</v>
      </c>
      <c r="B115" s="4638"/>
      <c r="C115" s="4638"/>
      <c r="D115" s="4638"/>
      <c r="E115" s="4639"/>
    </row>
    <row r="116" spans="1:5">
      <c r="A116" s="873"/>
      <c r="B116" s="873"/>
      <c r="C116" s="873"/>
      <c r="D116" s="873"/>
      <c r="E116" s="873"/>
    </row>
    <row r="117" spans="1:5">
      <c r="A117" s="3843" t="s">
        <v>726</v>
      </c>
      <c r="B117" s="3843"/>
      <c r="C117" s="3843"/>
      <c r="D117" s="3843"/>
      <c r="E117" s="3843"/>
    </row>
    <row r="118" spans="1:5">
      <c r="A118" s="873"/>
      <c r="B118" s="873"/>
      <c r="C118" s="873"/>
      <c r="D118" s="873"/>
      <c r="E118" s="873"/>
    </row>
    <row r="119" spans="1:5">
      <c r="A119" s="783"/>
    </row>
  </sheetData>
  <mergeCells count="16">
    <mergeCell ref="A1:E1"/>
    <mergeCell ref="B3:D3"/>
    <mergeCell ref="E3:E4"/>
    <mergeCell ref="A115:E115"/>
    <mergeCell ref="A117:E117"/>
    <mergeCell ref="A39:E39"/>
    <mergeCell ref="A78:E78"/>
    <mergeCell ref="A81:A82"/>
    <mergeCell ref="B81:D81"/>
    <mergeCell ref="E81:E82"/>
    <mergeCell ref="B42:D42"/>
    <mergeCell ref="E42:E43"/>
    <mergeCell ref="A3:A4"/>
    <mergeCell ref="A37:E37"/>
    <mergeCell ref="A76:E76"/>
    <mergeCell ref="A42:A43"/>
  </mergeCells>
  <pageMargins left="0" right="0" top="0" bottom="0"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G22"/>
  <sheetViews>
    <sheetView workbookViewId="0">
      <selection activeCell="B6" sqref="B6"/>
    </sheetView>
  </sheetViews>
  <sheetFormatPr defaultColWidth="9" defaultRowHeight="14"/>
  <cols>
    <col min="1" max="1" width="34.5" style="17" customWidth="1"/>
    <col min="2" max="5" width="13.83203125" style="17" customWidth="1"/>
    <col min="6" max="6" width="9" style="17"/>
    <col min="7" max="7" width="9" style="14"/>
    <col min="8" max="16384" width="9" style="17"/>
  </cols>
  <sheetData>
    <row r="1" spans="1:7" ht="32.5">
      <c r="A1" s="4230" t="s">
        <v>4441</v>
      </c>
      <c r="B1" s="4230"/>
      <c r="C1" s="4230"/>
      <c r="D1" s="4230"/>
      <c r="E1" s="4230"/>
      <c r="F1" s="1477"/>
    </row>
    <row r="2" spans="1:7">
      <c r="A2" s="16"/>
    </row>
    <row r="3" spans="1:7" ht="17.5">
      <c r="A3" s="4648" t="s">
        <v>671</v>
      </c>
      <c r="B3" s="4652" t="s">
        <v>630</v>
      </c>
      <c r="C3" s="4653"/>
      <c r="D3" s="4653"/>
      <c r="E3" s="4650" t="s">
        <v>9</v>
      </c>
      <c r="G3" s="495"/>
    </row>
    <row r="4" spans="1:7" ht="17.5">
      <c r="A4" s="4649"/>
      <c r="B4" s="361" t="s">
        <v>631</v>
      </c>
      <c r="C4" s="877" t="s">
        <v>632</v>
      </c>
      <c r="D4" s="362" t="s">
        <v>633</v>
      </c>
      <c r="E4" s="4651"/>
      <c r="G4" s="495"/>
    </row>
    <row r="5" spans="1:7" ht="14.5" thickBot="1">
      <c r="A5" s="878" t="s">
        <v>672</v>
      </c>
      <c r="B5" s="2383">
        <v>4902</v>
      </c>
      <c r="C5" s="2384">
        <v>11826</v>
      </c>
      <c r="D5" s="2385">
        <v>2010</v>
      </c>
      <c r="E5" s="2383">
        <v>18738</v>
      </c>
    </row>
    <row r="6" spans="1:7">
      <c r="A6" s="132" t="s">
        <v>673</v>
      </c>
      <c r="B6" s="1774">
        <v>4066</v>
      </c>
      <c r="C6" s="1870">
        <v>10495</v>
      </c>
      <c r="D6" s="1953">
        <v>1731</v>
      </c>
      <c r="E6" s="1774">
        <v>16292</v>
      </c>
    </row>
    <row r="7" spans="1:7">
      <c r="A7" s="135" t="s">
        <v>674</v>
      </c>
      <c r="B7" s="1775">
        <v>800</v>
      </c>
      <c r="C7" s="1872">
        <v>1146</v>
      </c>
      <c r="D7" s="1854">
        <v>241</v>
      </c>
      <c r="E7" s="1775">
        <v>2187</v>
      </c>
    </row>
    <row r="8" spans="1:7">
      <c r="A8" s="135" t="s">
        <v>675</v>
      </c>
      <c r="B8" s="1775">
        <v>36</v>
      </c>
      <c r="C8" s="1872">
        <v>163</v>
      </c>
      <c r="D8" s="1854">
        <v>38</v>
      </c>
      <c r="E8" s="1775">
        <v>237</v>
      </c>
    </row>
    <row r="9" spans="1:7">
      <c r="A9" s="135" t="s">
        <v>676</v>
      </c>
      <c r="B9" s="1775"/>
      <c r="C9" s="1872">
        <v>22</v>
      </c>
      <c r="D9" s="1854"/>
      <c r="E9" s="1775">
        <v>22</v>
      </c>
    </row>
    <row r="10" spans="1:7">
      <c r="A10" s="135"/>
      <c r="B10" s="1775"/>
      <c r="C10" s="1872"/>
      <c r="D10" s="1854"/>
      <c r="E10" s="1775"/>
    </row>
    <row r="11" spans="1:7">
      <c r="A11" s="879" t="s">
        <v>677</v>
      </c>
      <c r="B11" s="2386">
        <v>3740</v>
      </c>
      <c r="C11" s="2387">
        <v>9032</v>
      </c>
      <c r="D11" s="2388">
        <v>1380</v>
      </c>
      <c r="E11" s="2386">
        <v>14152</v>
      </c>
    </row>
    <row r="12" spans="1:7">
      <c r="A12" s="135" t="s">
        <v>673</v>
      </c>
      <c r="B12" s="1775">
        <v>3462</v>
      </c>
      <c r="C12" s="1872">
        <v>8573</v>
      </c>
      <c r="D12" s="1854">
        <v>1380</v>
      </c>
      <c r="E12" s="1775">
        <v>13415</v>
      </c>
    </row>
    <row r="13" spans="1:7">
      <c r="A13" s="135" t="s">
        <v>674</v>
      </c>
      <c r="B13" s="1775">
        <v>90</v>
      </c>
      <c r="C13" s="1872">
        <v>394</v>
      </c>
      <c r="D13" s="1854"/>
      <c r="E13" s="1775">
        <v>484</v>
      </c>
    </row>
    <row r="14" spans="1:7">
      <c r="A14" s="135" t="s">
        <v>675</v>
      </c>
      <c r="B14" s="1775">
        <v>188</v>
      </c>
      <c r="C14" s="1872">
        <v>65</v>
      </c>
      <c r="D14" s="1854"/>
      <c r="E14" s="1775">
        <v>253</v>
      </c>
    </row>
    <row r="15" spans="1:7">
      <c r="A15" s="135" t="s">
        <v>676</v>
      </c>
      <c r="B15" s="1775"/>
      <c r="C15" s="1872"/>
      <c r="D15" s="1854"/>
      <c r="E15" s="1775"/>
    </row>
    <row r="16" spans="1:7">
      <c r="A16" s="135"/>
      <c r="B16" s="1775"/>
      <c r="C16" s="1872"/>
      <c r="D16" s="1854"/>
      <c r="E16" s="1775"/>
    </row>
    <row r="17" spans="1:5" ht="14.5" thickBot="1">
      <c r="A17" s="878" t="s">
        <v>678</v>
      </c>
      <c r="B17" s="2383">
        <v>5370</v>
      </c>
      <c r="C17" s="2384">
        <v>11690</v>
      </c>
      <c r="D17" s="2385">
        <v>1990</v>
      </c>
      <c r="E17" s="2383">
        <v>19050</v>
      </c>
    </row>
    <row r="18" spans="1:5">
      <c r="A18" s="132" t="s">
        <v>679</v>
      </c>
      <c r="B18" s="1774">
        <v>5035</v>
      </c>
      <c r="C18" s="1870">
        <v>11155</v>
      </c>
      <c r="D18" s="1953">
        <v>1920</v>
      </c>
      <c r="E18" s="1774">
        <v>18110</v>
      </c>
    </row>
    <row r="19" spans="1:5">
      <c r="A19" s="135" t="s">
        <v>680</v>
      </c>
      <c r="B19" s="1775">
        <v>335</v>
      </c>
      <c r="C19" s="1872">
        <v>535</v>
      </c>
      <c r="D19" s="1854">
        <v>70</v>
      </c>
      <c r="E19" s="1775">
        <v>940</v>
      </c>
    </row>
    <row r="20" spans="1:5" ht="30" customHeight="1">
      <c r="A20" s="4233" t="s">
        <v>657</v>
      </c>
      <c r="B20" s="4233"/>
      <c r="C20" s="4233"/>
      <c r="D20" s="4233"/>
      <c r="E20" s="4233"/>
    </row>
    <row r="22" spans="1:5" ht="28.5" customHeight="1">
      <c r="A22" s="3851" t="s">
        <v>723</v>
      </c>
      <c r="B22" s="3851"/>
      <c r="C22" s="3851"/>
      <c r="D22" s="3851"/>
      <c r="E22" s="3851"/>
    </row>
  </sheetData>
  <mergeCells count="6">
    <mergeCell ref="A3:A4"/>
    <mergeCell ref="A20:E20"/>
    <mergeCell ref="A22:E22"/>
    <mergeCell ref="A1:E1"/>
    <mergeCell ref="E3:E4"/>
    <mergeCell ref="B3:D3"/>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H60"/>
  <sheetViews>
    <sheetView workbookViewId="0">
      <selection activeCell="B3" sqref="B3:E3"/>
    </sheetView>
  </sheetViews>
  <sheetFormatPr defaultColWidth="8.58203125" defaultRowHeight="14"/>
  <cols>
    <col min="1" max="1" width="20.75" style="515" customWidth="1"/>
    <col min="2" max="5" width="15.75" style="515" customWidth="1"/>
    <col min="6" max="6" width="8.58203125" style="515"/>
    <col min="7" max="7" width="8.58203125" style="6"/>
    <col min="8" max="16384" width="8.58203125" style="515"/>
  </cols>
  <sheetData>
    <row r="1" spans="1:7" ht="32.5">
      <c r="A1" s="4230" t="s">
        <v>4440</v>
      </c>
      <c r="B1" s="4230"/>
      <c r="C1" s="4230"/>
      <c r="D1" s="4230"/>
      <c r="E1" s="4230"/>
      <c r="F1" s="1476"/>
    </row>
    <row r="2" spans="1:7">
      <c r="A2" s="880"/>
    </row>
    <row r="3" spans="1:7" s="26" customFormat="1" ht="17.5">
      <c r="A3" s="3867" t="s">
        <v>669</v>
      </c>
      <c r="B3" s="3964" t="s">
        <v>670</v>
      </c>
      <c r="C3" s="3994"/>
      <c r="D3" s="3994"/>
      <c r="E3" s="3995"/>
      <c r="G3" s="495"/>
    </row>
    <row r="4" spans="1:7" s="26" customFormat="1" ht="17.5">
      <c r="A4" s="4158"/>
      <c r="B4" s="4288" t="s">
        <v>630</v>
      </c>
      <c r="C4" s="3952"/>
      <c r="D4" s="4289"/>
      <c r="E4" s="4340" t="s">
        <v>9</v>
      </c>
      <c r="G4" s="495"/>
    </row>
    <row r="5" spans="1:7" s="26" customFormat="1" ht="17.5">
      <c r="A5" s="3963"/>
      <c r="B5" s="750" t="s">
        <v>631</v>
      </c>
      <c r="C5" s="751" t="s">
        <v>632</v>
      </c>
      <c r="D5" s="805" t="s">
        <v>633</v>
      </c>
      <c r="E5" s="4001"/>
      <c r="G5" s="495"/>
    </row>
    <row r="6" spans="1:7">
      <c r="A6" s="132" t="s">
        <v>231</v>
      </c>
      <c r="B6" s="1775">
        <v>0</v>
      </c>
      <c r="C6" s="1870">
        <v>93</v>
      </c>
      <c r="D6" s="1953">
        <v>22</v>
      </c>
      <c r="E6" s="1775">
        <v>115</v>
      </c>
    </row>
    <row r="7" spans="1:7">
      <c r="A7" s="135" t="s">
        <v>232</v>
      </c>
      <c r="B7" s="1775">
        <v>114</v>
      </c>
      <c r="C7" s="1872">
        <v>409</v>
      </c>
      <c r="D7" s="1854">
        <v>0</v>
      </c>
      <c r="E7" s="1775">
        <v>523</v>
      </c>
    </row>
    <row r="8" spans="1:7">
      <c r="A8" s="135" t="s">
        <v>233</v>
      </c>
      <c r="B8" s="1775">
        <v>102</v>
      </c>
      <c r="C8" s="1872">
        <v>226</v>
      </c>
      <c r="D8" s="1854">
        <v>75</v>
      </c>
      <c r="E8" s="1775">
        <v>403</v>
      </c>
    </row>
    <row r="9" spans="1:7">
      <c r="A9" s="135" t="s">
        <v>234</v>
      </c>
      <c r="B9" s="1775">
        <v>0</v>
      </c>
      <c r="C9" s="1872">
        <v>18</v>
      </c>
      <c r="D9" s="1854">
        <v>0</v>
      </c>
      <c r="E9" s="1775">
        <v>18</v>
      </c>
    </row>
    <row r="10" spans="1:7">
      <c r="A10" s="135" t="s">
        <v>235</v>
      </c>
      <c r="B10" s="1775">
        <v>252</v>
      </c>
      <c r="C10" s="1872">
        <v>1770</v>
      </c>
      <c r="D10" s="1854">
        <v>184</v>
      </c>
      <c r="E10" s="1775">
        <v>2206</v>
      </c>
    </row>
    <row r="11" spans="1:7">
      <c r="A11" s="135" t="s">
        <v>236</v>
      </c>
      <c r="B11" s="1775">
        <v>93</v>
      </c>
      <c r="C11" s="1872">
        <v>276</v>
      </c>
      <c r="D11" s="1854">
        <v>14</v>
      </c>
      <c r="E11" s="1775">
        <v>383</v>
      </c>
    </row>
    <row r="12" spans="1:7">
      <c r="A12" s="135" t="s">
        <v>237</v>
      </c>
      <c r="B12" s="1775" t="s">
        <v>210</v>
      </c>
      <c r="C12" s="1872" t="s">
        <v>210</v>
      </c>
      <c r="D12" s="1854" t="s">
        <v>210</v>
      </c>
      <c r="E12" s="1775" t="s">
        <v>210</v>
      </c>
    </row>
    <row r="13" spans="1:7">
      <c r="A13" s="135" t="s">
        <v>238</v>
      </c>
      <c r="B13" s="1775">
        <v>0</v>
      </c>
      <c r="C13" s="1872">
        <v>0</v>
      </c>
      <c r="D13" s="1854">
        <v>12</v>
      </c>
      <c r="E13" s="1775">
        <v>12</v>
      </c>
    </row>
    <row r="14" spans="1:7">
      <c r="A14" s="135" t="s">
        <v>239</v>
      </c>
      <c r="B14" s="1775">
        <v>0</v>
      </c>
      <c r="C14" s="1872">
        <v>133</v>
      </c>
      <c r="D14" s="1854">
        <v>116</v>
      </c>
      <c r="E14" s="1775">
        <v>249</v>
      </c>
    </row>
    <row r="15" spans="1:7">
      <c r="A15" s="135" t="s">
        <v>240</v>
      </c>
      <c r="B15" s="1775">
        <v>0</v>
      </c>
      <c r="C15" s="1872">
        <v>51</v>
      </c>
      <c r="D15" s="1854">
        <v>0</v>
      </c>
      <c r="E15" s="1775">
        <v>51</v>
      </c>
    </row>
    <row r="16" spans="1:7">
      <c r="A16" s="1205" t="s">
        <v>241</v>
      </c>
      <c r="B16" s="1773">
        <v>4902</v>
      </c>
      <c r="C16" s="1871">
        <v>11826</v>
      </c>
      <c r="D16" s="1857">
        <v>2010</v>
      </c>
      <c r="E16" s="1773">
        <v>18738</v>
      </c>
    </row>
    <row r="17" spans="1:5">
      <c r="A17" s="135" t="s">
        <v>242</v>
      </c>
      <c r="B17" s="1775">
        <v>0</v>
      </c>
      <c r="C17" s="1872">
        <v>30</v>
      </c>
      <c r="D17" s="1854">
        <v>0</v>
      </c>
      <c r="E17" s="1775">
        <v>30</v>
      </c>
    </row>
    <row r="18" spans="1:5">
      <c r="A18" s="135" t="s">
        <v>243</v>
      </c>
      <c r="B18" s="1775">
        <v>0</v>
      </c>
      <c r="C18" s="1872">
        <v>21</v>
      </c>
      <c r="D18" s="1854">
        <v>0</v>
      </c>
      <c r="E18" s="1775">
        <v>21</v>
      </c>
    </row>
    <row r="19" spans="1:5">
      <c r="A19" s="135" t="s">
        <v>244</v>
      </c>
      <c r="B19" s="1775">
        <v>44</v>
      </c>
      <c r="C19" s="1872">
        <v>30</v>
      </c>
      <c r="D19" s="1854">
        <v>0</v>
      </c>
      <c r="E19" s="1775">
        <v>74</v>
      </c>
    </row>
    <row r="20" spans="1:5">
      <c r="A20" s="135" t="s">
        <v>245</v>
      </c>
      <c r="B20" s="1775" t="s">
        <v>210</v>
      </c>
      <c r="C20" s="1872" t="s">
        <v>210</v>
      </c>
      <c r="D20" s="1854" t="s">
        <v>210</v>
      </c>
      <c r="E20" s="1775" t="s">
        <v>210</v>
      </c>
    </row>
    <row r="21" spans="1:5">
      <c r="A21" s="135" t="s">
        <v>246</v>
      </c>
      <c r="B21" s="1775">
        <v>0</v>
      </c>
      <c r="C21" s="1872">
        <v>12</v>
      </c>
      <c r="D21" s="1854">
        <v>0</v>
      </c>
      <c r="E21" s="1775">
        <v>12</v>
      </c>
    </row>
    <row r="22" spans="1:5">
      <c r="A22" s="135" t="s">
        <v>247</v>
      </c>
      <c r="B22" s="1775">
        <v>0</v>
      </c>
      <c r="C22" s="1872">
        <v>65</v>
      </c>
      <c r="D22" s="1854">
        <v>0</v>
      </c>
      <c r="E22" s="1775">
        <v>65</v>
      </c>
    </row>
    <row r="23" spans="1:5">
      <c r="A23" s="135" t="s">
        <v>248</v>
      </c>
      <c r="B23" s="1775">
        <v>0</v>
      </c>
      <c r="C23" s="1872">
        <v>73</v>
      </c>
      <c r="D23" s="1854">
        <v>0</v>
      </c>
      <c r="E23" s="1775">
        <v>73</v>
      </c>
    </row>
    <row r="24" spans="1:5">
      <c r="A24" s="135" t="s">
        <v>249</v>
      </c>
      <c r="B24" s="1775" t="s">
        <v>210</v>
      </c>
      <c r="C24" s="1872" t="s">
        <v>210</v>
      </c>
      <c r="D24" s="1854" t="s">
        <v>210</v>
      </c>
      <c r="E24" s="1775" t="s">
        <v>210</v>
      </c>
    </row>
    <row r="25" spans="1:5">
      <c r="A25" s="135" t="s">
        <v>250</v>
      </c>
      <c r="B25" s="1775">
        <v>0</v>
      </c>
      <c r="C25" s="1872">
        <v>28</v>
      </c>
      <c r="D25" s="1854">
        <v>0</v>
      </c>
      <c r="E25" s="1775">
        <v>28</v>
      </c>
    </row>
    <row r="26" spans="1:5">
      <c r="A26" s="135" t="s">
        <v>251</v>
      </c>
      <c r="B26" s="1775">
        <v>0</v>
      </c>
      <c r="C26" s="1872">
        <v>33</v>
      </c>
      <c r="D26" s="1854">
        <v>0</v>
      </c>
      <c r="E26" s="1775">
        <v>33</v>
      </c>
    </row>
    <row r="27" spans="1:5">
      <c r="A27" s="135" t="s">
        <v>252</v>
      </c>
      <c r="B27" s="1775">
        <v>0</v>
      </c>
      <c r="C27" s="1872">
        <v>30</v>
      </c>
      <c r="D27" s="1854">
        <v>0</v>
      </c>
      <c r="E27" s="1775">
        <v>30</v>
      </c>
    </row>
    <row r="28" spans="1:5">
      <c r="A28" s="135" t="s">
        <v>253</v>
      </c>
      <c r="B28" s="1775">
        <v>0</v>
      </c>
      <c r="C28" s="1872">
        <v>190</v>
      </c>
      <c r="D28" s="1854">
        <v>0</v>
      </c>
      <c r="E28" s="1775">
        <v>190</v>
      </c>
    </row>
    <row r="29" spans="1:5">
      <c r="A29" s="135" t="s">
        <v>254</v>
      </c>
      <c r="B29" s="1775">
        <v>76</v>
      </c>
      <c r="C29" s="1872">
        <v>208</v>
      </c>
      <c r="D29" s="1854">
        <v>0</v>
      </c>
      <c r="E29" s="1775">
        <v>284</v>
      </c>
    </row>
    <row r="30" spans="1:5">
      <c r="A30" s="135" t="s">
        <v>255</v>
      </c>
      <c r="B30" s="1775">
        <v>63</v>
      </c>
      <c r="C30" s="1872">
        <v>82</v>
      </c>
      <c r="D30" s="1854">
        <v>0</v>
      </c>
      <c r="E30" s="1775">
        <v>145</v>
      </c>
    </row>
    <row r="31" spans="1:5">
      <c r="A31" s="135" t="s">
        <v>256</v>
      </c>
      <c r="B31" s="1775">
        <v>0</v>
      </c>
      <c r="C31" s="1872">
        <v>56</v>
      </c>
      <c r="D31" s="1854">
        <v>0</v>
      </c>
      <c r="E31" s="1775">
        <v>56</v>
      </c>
    </row>
    <row r="32" spans="1:5">
      <c r="A32" s="135" t="s">
        <v>257</v>
      </c>
      <c r="B32" s="1775">
        <v>0</v>
      </c>
      <c r="C32" s="1872">
        <v>0</v>
      </c>
      <c r="D32" s="1854">
        <v>5</v>
      </c>
      <c r="E32" s="1775">
        <v>5</v>
      </c>
    </row>
    <row r="33" spans="1:5">
      <c r="A33" s="135" t="s">
        <v>258</v>
      </c>
      <c r="B33" s="1775">
        <v>54</v>
      </c>
      <c r="C33" s="1872">
        <v>365</v>
      </c>
      <c r="D33" s="1854">
        <v>71</v>
      </c>
      <c r="E33" s="1775">
        <v>490</v>
      </c>
    </row>
    <row r="34" spans="1:5">
      <c r="A34" s="135" t="s">
        <v>259</v>
      </c>
      <c r="B34" s="1775">
        <v>0</v>
      </c>
      <c r="C34" s="1872">
        <v>16</v>
      </c>
      <c r="D34" s="1854">
        <v>0</v>
      </c>
      <c r="E34" s="1775">
        <v>16</v>
      </c>
    </row>
    <row r="35" spans="1:5">
      <c r="A35" s="135" t="s">
        <v>260</v>
      </c>
      <c r="B35" s="1775">
        <v>0</v>
      </c>
      <c r="C35" s="1872">
        <v>28</v>
      </c>
      <c r="D35" s="1854">
        <v>0</v>
      </c>
      <c r="E35" s="1775">
        <v>28</v>
      </c>
    </row>
    <row r="36" spans="1:5">
      <c r="A36" s="135" t="s">
        <v>261</v>
      </c>
      <c r="B36" s="1775">
        <v>36</v>
      </c>
      <c r="C36" s="1872">
        <v>170</v>
      </c>
      <c r="D36" s="1854">
        <v>32</v>
      </c>
      <c r="E36" s="1775">
        <v>238</v>
      </c>
    </row>
    <row r="37" spans="1:5">
      <c r="A37" s="135" t="s">
        <v>262</v>
      </c>
      <c r="B37" s="1775">
        <v>0</v>
      </c>
      <c r="C37" s="1872">
        <v>41</v>
      </c>
      <c r="D37" s="1854">
        <v>0</v>
      </c>
      <c r="E37" s="1775">
        <v>41</v>
      </c>
    </row>
    <row r="38" spans="1:5">
      <c r="A38" s="1725" t="s">
        <v>263</v>
      </c>
      <c r="B38" s="2389">
        <v>0</v>
      </c>
      <c r="C38" s="2390">
        <v>131</v>
      </c>
      <c r="D38" s="2391">
        <v>0</v>
      </c>
      <c r="E38" s="2389">
        <v>131</v>
      </c>
    </row>
    <row r="39" spans="1:5">
      <c r="A39" s="1726" t="s">
        <v>264</v>
      </c>
      <c r="B39" s="1819">
        <v>24</v>
      </c>
      <c r="C39" s="1569">
        <v>58</v>
      </c>
      <c r="D39" s="2103">
        <v>0</v>
      </c>
      <c r="E39" s="1819">
        <v>82</v>
      </c>
    </row>
    <row r="40" spans="1:5">
      <c r="A40" s="1726" t="s">
        <v>265</v>
      </c>
      <c r="B40" s="1819">
        <v>0</v>
      </c>
      <c r="C40" s="1569">
        <v>123</v>
      </c>
      <c r="D40" s="2103">
        <v>0</v>
      </c>
      <c r="E40" s="1819">
        <v>123</v>
      </c>
    </row>
    <row r="41" spans="1:5">
      <c r="A41" s="1726" t="s">
        <v>266</v>
      </c>
      <c r="B41" s="1819">
        <v>15</v>
      </c>
      <c r="C41" s="1569">
        <v>430</v>
      </c>
      <c r="D41" s="2103">
        <v>0</v>
      </c>
      <c r="E41" s="1819">
        <v>445</v>
      </c>
    </row>
    <row r="42" spans="1:5">
      <c r="A42" s="1726" t="s">
        <v>267</v>
      </c>
      <c r="B42" s="1819">
        <v>0</v>
      </c>
      <c r="C42" s="1569">
        <v>33</v>
      </c>
      <c r="D42" s="2103">
        <v>7</v>
      </c>
      <c r="E42" s="1819">
        <v>40</v>
      </c>
    </row>
    <row r="43" spans="1:5">
      <c r="A43" s="1726" t="s">
        <v>268</v>
      </c>
      <c r="B43" s="2392" t="s">
        <v>210</v>
      </c>
      <c r="C43" s="2393" t="s">
        <v>210</v>
      </c>
      <c r="D43" s="2394" t="s">
        <v>210</v>
      </c>
      <c r="E43" s="2392" t="s">
        <v>210</v>
      </c>
    </row>
    <row r="44" spans="1:5">
      <c r="A44" s="1726" t="s">
        <v>269</v>
      </c>
      <c r="B44" s="1819">
        <v>0</v>
      </c>
      <c r="C44" s="1569">
        <v>13</v>
      </c>
      <c r="D44" s="2103">
        <v>0</v>
      </c>
      <c r="E44" s="1819">
        <v>13</v>
      </c>
    </row>
    <row r="45" spans="1:5">
      <c r="A45" s="1726" t="s">
        <v>270</v>
      </c>
      <c r="B45" s="2392" t="s">
        <v>210</v>
      </c>
      <c r="C45" s="2393" t="s">
        <v>210</v>
      </c>
      <c r="D45" s="2394" t="s">
        <v>210</v>
      </c>
      <c r="E45" s="2392" t="s">
        <v>210</v>
      </c>
    </row>
    <row r="46" spans="1:5">
      <c r="A46" s="1726" t="s">
        <v>271</v>
      </c>
      <c r="B46" s="2392" t="s">
        <v>210</v>
      </c>
      <c r="C46" s="2393" t="s">
        <v>210</v>
      </c>
      <c r="D46" s="2394" t="s">
        <v>210</v>
      </c>
      <c r="E46" s="2392" t="s">
        <v>210</v>
      </c>
    </row>
    <row r="47" spans="1:5">
      <c r="A47" s="1726" t="s">
        <v>272</v>
      </c>
      <c r="B47" s="1819">
        <v>37</v>
      </c>
      <c r="C47" s="1569">
        <v>294</v>
      </c>
      <c r="D47" s="2103">
        <v>50</v>
      </c>
      <c r="E47" s="1819">
        <v>381</v>
      </c>
    </row>
    <row r="48" spans="1:5">
      <c r="A48" s="1726" t="s">
        <v>273</v>
      </c>
      <c r="B48" s="1819">
        <v>0</v>
      </c>
      <c r="C48" s="1569">
        <v>30</v>
      </c>
      <c r="D48" s="2103">
        <v>14</v>
      </c>
      <c r="E48" s="1819">
        <v>44</v>
      </c>
    </row>
    <row r="49" spans="1:8">
      <c r="A49" s="1726" t="s">
        <v>274</v>
      </c>
      <c r="B49" s="1819">
        <v>0</v>
      </c>
      <c r="C49" s="1569">
        <v>28</v>
      </c>
      <c r="D49" s="2103">
        <v>0</v>
      </c>
      <c r="E49" s="1819">
        <v>28</v>
      </c>
    </row>
    <row r="50" spans="1:8">
      <c r="A50" s="1726" t="s">
        <v>275</v>
      </c>
      <c r="B50" s="1819">
        <v>0</v>
      </c>
      <c r="C50" s="1569">
        <v>40</v>
      </c>
      <c r="D50" s="2103">
        <v>0</v>
      </c>
      <c r="E50" s="1819">
        <v>40</v>
      </c>
    </row>
    <row r="51" spans="1:8">
      <c r="A51" s="1726" t="s">
        <v>276</v>
      </c>
      <c r="B51" s="1819">
        <v>154</v>
      </c>
      <c r="C51" s="1569">
        <v>514</v>
      </c>
      <c r="D51" s="2103">
        <v>29</v>
      </c>
      <c r="E51" s="1819">
        <v>697</v>
      </c>
    </row>
    <row r="52" spans="1:8">
      <c r="A52" s="1726" t="s">
        <v>277</v>
      </c>
      <c r="B52" s="1819">
        <v>0</v>
      </c>
      <c r="C52" s="1569">
        <v>12</v>
      </c>
      <c r="D52" s="2103">
        <v>0</v>
      </c>
      <c r="E52" s="1819">
        <v>12</v>
      </c>
    </row>
    <row r="53" spans="1:8">
      <c r="A53" s="1726" t="s">
        <v>278</v>
      </c>
      <c r="B53" s="1819">
        <v>0</v>
      </c>
      <c r="C53" s="1569">
        <v>14</v>
      </c>
      <c r="D53" s="2103">
        <v>0</v>
      </c>
      <c r="E53" s="1819">
        <v>14</v>
      </c>
    </row>
    <row r="54" spans="1:8" ht="14.5" thickBot="1">
      <c r="A54" s="1726" t="s">
        <v>279</v>
      </c>
      <c r="B54" s="2395" t="s">
        <v>210</v>
      </c>
      <c r="C54" s="2396" t="s">
        <v>210</v>
      </c>
      <c r="D54" s="2397" t="s">
        <v>210</v>
      </c>
      <c r="E54" s="2395" t="s">
        <v>210</v>
      </c>
    </row>
    <row r="55" spans="1:8">
      <c r="A55" s="1727" t="s">
        <v>656</v>
      </c>
      <c r="B55" s="1558">
        <v>5966</v>
      </c>
      <c r="C55" s="1558">
        <v>18000</v>
      </c>
      <c r="D55" s="2398">
        <v>2641</v>
      </c>
      <c r="E55" s="1946">
        <v>26607</v>
      </c>
    </row>
    <row r="56" spans="1:8" ht="29.5" customHeight="1">
      <c r="A56" s="4654" t="s">
        <v>657</v>
      </c>
      <c r="B56" s="4654"/>
      <c r="C56" s="4654"/>
      <c r="D56" s="4654"/>
      <c r="E56" s="4654"/>
    </row>
    <row r="57" spans="1:8">
      <c r="A57" s="27"/>
      <c r="B57" s="27"/>
      <c r="C57" s="27"/>
      <c r="D57" s="27"/>
      <c r="E57" s="27"/>
    </row>
    <row r="58" spans="1:8" ht="30.65" customHeight="1">
      <c r="A58" s="4496" t="s">
        <v>724</v>
      </c>
      <c r="B58" s="4496"/>
      <c r="C58" s="4496"/>
      <c r="D58" s="4496"/>
      <c r="E58" s="4496"/>
    </row>
    <row r="59" spans="1:8">
      <c r="A59" s="27"/>
      <c r="B59" s="27"/>
      <c r="C59" s="27"/>
      <c r="D59" s="27"/>
      <c r="E59" s="27"/>
      <c r="F59" s="27"/>
      <c r="G59" s="13"/>
      <c r="H59" s="27"/>
    </row>
    <row r="60" spans="1:8">
      <c r="A60" s="880"/>
    </row>
  </sheetData>
  <mergeCells count="7">
    <mergeCell ref="E4:E5"/>
    <mergeCell ref="B4:D4"/>
    <mergeCell ref="A56:E56"/>
    <mergeCell ref="A58:E58"/>
    <mergeCell ref="A1:E1"/>
    <mergeCell ref="A3:A5"/>
    <mergeCell ref="B3:E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100</vt:i4>
      </vt:variant>
    </vt:vector>
  </HeadingPairs>
  <TitlesOfParts>
    <vt:vector size="100" baseType="lpstr">
      <vt:lpstr>Titles</vt:lpstr>
      <vt:lpstr>Introduction</vt:lpstr>
      <vt:lpstr>06.01</vt:lpstr>
      <vt:lpstr>06.02</vt:lpstr>
      <vt:lpstr>06.03</vt:lpstr>
      <vt:lpstr>06.04</vt:lpstr>
      <vt:lpstr>06.05</vt:lpstr>
      <vt:lpstr>06.06</vt:lpstr>
      <vt:lpstr>06.07</vt:lpstr>
      <vt:lpstr>06.08</vt:lpstr>
      <vt:lpstr>06.09</vt:lpstr>
      <vt:lpstr>06.10</vt:lpstr>
      <vt:lpstr>06.11</vt:lpstr>
      <vt:lpstr>06.12</vt:lpstr>
      <vt:lpstr>06.13</vt:lpstr>
      <vt:lpstr>06.14</vt:lpstr>
      <vt:lpstr>06.15</vt:lpstr>
      <vt:lpstr>06.16</vt:lpstr>
      <vt:lpstr>06.17</vt:lpstr>
      <vt:lpstr>06.18</vt:lpstr>
      <vt:lpstr>06.19</vt:lpstr>
      <vt:lpstr>06.20</vt:lpstr>
      <vt:lpstr>06.21</vt:lpstr>
      <vt:lpstr>06.22</vt:lpstr>
      <vt:lpstr>06.23</vt:lpstr>
      <vt:lpstr>06.24</vt:lpstr>
      <vt:lpstr>06.25</vt:lpstr>
      <vt:lpstr>06.26</vt:lpstr>
      <vt:lpstr>06.27</vt:lpstr>
      <vt:lpstr>06.28</vt:lpstr>
      <vt:lpstr>06.29</vt:lpstr>
      <vt:lpstr>06.30</vt:lpstr>
      <vt:lpstr>06.31</vt:lpstr>
      <vt:lpstr>06.32</vt:lpstr>
      <vt:lpstr>06.33</vt:lpstr>
      <vt:lpstr>06.34</vt:lpstr>
      <vt:lpstr>06.35</vt:lpstr>
      <vt:lpstr>06.36</vt:lpstr>
      <vt:lpstr>06.37</vt:lpstr>
      <vt:lpstr>06.38</vt:lpstr>
      <vt:lpstr>06.39</vt:lpstr>
      <vt:lpstr>06.40</vt:lpstr>
      <vt:lpstr>06.41</vt:lpstr>
      <vt:lpstr>06.42</vt:lpstr>
      <vt:lpstr>06.43</vt:lpstr>
      <vt:lpstr>06.44</vt:lpstr>
      <vt:lpstr>06.45</vt:lpstr>
      <vt:lpstr>06.46</vt:lpstr>
      <vt:lpstr>06.47</vt:lpstr>
      <vt:lpstr>06.48</vt:lpstr>
      <vt:lpstr>06.49</vt:lpstr>
      <vt:lpstr>06.50</vt:lpstr>
      <vt:lpstr>06.51</vt:lpstr>
      <vt:lpstr>06.52</vt:lpstr>
      <vt:lpstr>06.53</vt:lpstr>
      <vt:lpstr>06.54</vt:lpstr>
      <vt:lpstr>06.55</vt:lpstr>
      <vt:lpstr>06.56</vt:lpstr>
      <vt:lpstr>06.57</vt:lpstr>
      <vt:lpstr>06.58</vt:lpstr>
      <vt:lpstr>06.59</vt:lpstr>
      <vt:lpstr>06.60</vt:lpstr>
      <vt:lpstr>06.61</vt:lpstr>
      <vt:lpstr>06.62</vt:lpstr>
      <vt:lpstr>06.63</vt:lpstr>
      <vt:lpstr>06.64</vt:lpstr>
      <vt:lpstr>06.65</vt:lpstr>
      <vt:lpstr>06.66</vt:lpstr>
      <vt:lpstr>06.67</vt:lpstr>
      <vt:lpstr>06.68</vt:lpstr>
      <vt:lpstr>06.69</vt:lpstr>
      <vt:lpstr>06.70</vt:lpstr>
      <vt:lpstr>06.71</vt:lpstr>
      <vt:lpstr>06.72</vt:lpstr>
      <vt:lpstr>06.73</vt:lpstr>
      <vt:lpstr>06.74</vt:lpstr>
      <vt:lpstr>06.75</vt:lpstr>
      <vt:lpstr>06.76</vt:lpstr>
      <vt:lpstr>06.77</vt:lpstr>
      <vt:lpstr>06.78</vt:lpstr>
      <vt:lpstr>06.79</vt:lpstr>
      <vt:lpstr>06.80</vt:lpstr>
      <vt:lpstr>06.81</vt:lpstr>
      <vt:lpstr>06.82</vt:lpstr>
      <vt:lpstr>06.83</vt:lpstr>
      <vt:lpstr>06.84</vt:lpstr>
      <vt:lpstr>06.85</vt:lpstr>
      <vt:lpstr>06.86</vt:lpstr>
      <vt:lpstr>06.87</vt:lpstr>
      <vt:lpstr>06.88</vt:lpstr>
      <vt:lpstr>06.89</vt:lpstr>
      <vt:lpstr>06.90</vt:lpstr>
      <vt:lpstr>06.91</vt:lpstr>
      <vt:lpstr>06.92</vt:lpstr>
      <vt:lpstr>06.93</vt:lpstr>
      <vt:lpstr>06.94</vt:lpstr>
      <vt:lpstr>06.95</vt:lpstr>
      <vt:lpstr>06.96</vt:lpstr>
      <vt:lpstr>06.97</vt:lpstr>
      <vt:lpstr>06.98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Eshima</dc:creator>
  <cp:lastModifiedBy>Mark Eshima</cp:lastModifiedBy>
  <cp:lastPrinted>2019-04-18T21:15:26Z</cp:lastPrinted>
  <dcterms:created xsi:type="dcterms:W3CDTF">2017-03-16T17:01:00Z</dcterms:created>
  <dcterms:modified xsi:type="dcterms:W3CDTF">2023-06-20T19:02:32Z</dcterms:modified>
</cp:coreProperties>
</file>